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4.xml" ContentType="application/vnd.openxmlformats-officedocument.spreadsheetml.worksheet+xml"/>
  <Override PartName="/xl/worksheets/sheet27.xml" ContentType="application/vnd.openxmlformats-officedocument.spreadsheetml.worksheet+xml"/>
  <Override PartName="/xl/worksheets/sheet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7350" yWindow="1830" windowWidth="21600" windowHeight="11295" firstSheet="4" activeTab="12"/>
  </bookViews>
  <sheets>
    <sheet sheetId="53" name="Rentals" state="hidden" r:id="rId4"/>
    <sheet sheetId="50" name="Cash on Hand" state="hidden" r:id="rId5"/>
    <sheet sheetId="51" name="Historical" state="hidden" r:id="rId6"/>
    <sheet sheetId="54" name="Cash on Hand (2)" state="visible" r:id="rId7"/>
    <sheet sheetId="27" name="Jojo Personal" state="visible" r:id="rId8"/>
    <sheet sheetId="7" name="Bettors Table" state="visible" r:id="rId9"/>
    <sheet sheetId="28" name="Jojo Bettors" state="visible" r:id="rId10"/>
    <sheet sheetId="3" name="players" state="visible" r:id="rId11"/>
    <sheet sheetId="8" name="Summary" state="visible" r:id="rId12"/>
    <sheet sheetId="30" name="Jojo summary" state="visible" r:id="rId13"/>
    <sheet sheetId="29" name="Jojo Players" state="visible" r:id="rId14"/>
    <sheet sheetId="55" name="Jojo Personal (2)" state="visible" r:id="rId15"/>
    <sheet sheetId="6" name="Mon" state="visible" r:id="rId16"/>
    <sheet sheetId="15" name="Tue" state="visible" r:id="rId17"/>
    <sheet sheetId="16" name="Wed" state="visible" r:id="rId18"/>
    <sheet sheetId="17" name="Thu" state="visible" r:id="rId19"/>
    <sheet sheetId="18" name="Fri" state="visible" r:id="rId20"/>
    <sheet sheetId="19" name="Sat" state="visible" r:id="rId21"/>
    <sheet sheetId="20" name="Sun" state="visible" r:id="rId22"/>
    <sheet sheetId="1" name="AUTOGENERATED SUMMARY" state="visible" r:id="rId23"/>
  </sheets>
  <definedNames>
    <definedName name="_xlnm._FilterDatabase">Wed!$I$1:$W$25</definedName>
  </definedNames>
  <calcPr calcId="171027"/>
</workbook>
</file>

<file path=xl/sharedStrings.xml><?xml version="1.0" encoding="utf-8"?>
<sst xmlns="http://schemas.openxmlformats.org/spreadsheetml/2006/main" count="2286" uniqueCount="237">
  <si>
    <t xml:space="preserve">Property </t>
  </si>
  <si>
    <t>Address</t>
  </si>
  <si>
    <t>Monthly Rental</t>
  </si>
  <si>
    <t>Rent Date</t>
  </si>
  <si>
    <t>Status</t>
  </si>
  <si>
    <t>Agent</t>
  </si>
  <si>
    <t>DBP Village Big</t>
  </si>
  <si>
    <t>17E Romualdez St., DBP Village, Bgy Almanza Dos, Las Pinas City</t>
  </si>
  <si>
    <t>Jun 1 2019 to May 30, 2020</t>
  </si>
  <si>
    <t>Fully Paid</t>
  </si>
  <si>
    <t>Sally Sanchez</t>
  </si>
  <si>
    <t>Jun 1 2020 to May 30, 2021</t>
  </si>
  <si>
    <t>Carol</t>
  </si>
  <si>
    <t>DBP Village Small</t>
  </si>
  <si>
    <t>Sep 11, 2019 to Sep 10, 2020</t>
  </si>
  <si>
    <t>June 8, 2020  to June 7, 2021</t>
  </si>
  <si>
    <t>Sea Residence</t>
  </si>
  <si>
    <t>Sea Residences,3rd floor, Unit 29B, Pasay</t>
  </si>
  <si>
    <t>Aug 1, 2019 to Jul 31, 2020</t>
  </si>
  <si>
    <t>Nene</t>
  </si>
  <si>
    <t>July 27, 2020 to Aug 7, 2021</t>
  </si>
  <si>
    <t>6 mos</t>
  </si>
  <si>
    <t>Paseo Parkview Residence</t>
  </si>
  <si>
    <t>Unit 10E, 10th flr, Tower 1, Paseo Parkview Suites, Valero St, Makati</t>
  </si>
  <si>
    <t>Aug 12, 2019 to Aug 11, 2020</t>
  </si>
  <si>
    <t>Amy Ty</t>
  </si>
  <si>
    <t>July 8, 2020 to Oct 7, 2020</t>
  </si>
  <si>
    <t>Paseo Parkview Parking</t>
  </si>
  <si>
    <t>Parking 14, 6th flr, Podium 5, Paseo Parkview Parking</t>
  </si>
  <si>
    <t>NA</t>
  </si>
  <si>
    <t>Pasay F. Fernando</t>
  </si>
  <si>
    <t>2126 Unit I , F. Fernanado St., Bgy Sta Clara, Pasay</t>
  </si>
  <si>
    <t>Iloilo Prime Estate</t>
  </si>
  <si>
    <t>Lot 25, Blk 19, East Wing, Prime Estate Subdivision, Bgy Nabitasan, Lapaz, Iloilo City</t>
  </si>
  <si>
    <t>bdo</t>
  </si>
  <si>
    <t>BDO checking</t>
  </si>
  <si>
    <t>BDO USD</t>
  </si>
  <si>
    <t>Beup</t>
  </si>
  <si>
    <t>bon (greed)</t>
  </si>
  <si>
    <t>Butchok</t>
  </si>
  <si>
    <t>BDO Iloilo</t>
  </si>
  <si>
    <t>boy ngo</t>
  </si>
  <si>
    <t>bpi</t>
  </si>
  <si>
    <t>BPI USD</t>
  </si>
  <si>
    <t>cash pocket</t>
  </si>
  <si>
    <t>chinabank</t>
  </si>
  <si>
    <t>Jaguar</t>
  </si>
  <si>
    <t>Italy</t>
  </si>
  <si>
    <t>christian</t>
  </si>
  <si>
    <t>Gamay Financing</t>
  </si>
  <si>
    <t>greed</t>
  </si>
  <si>
    <t>hsbc</t>
  </si>
  <si>
    <t>hsbc usd</t>
  </si>
  <si>
    <t>ian j</t>
  </si>
  <si>
    <t>chinito</t>
  </si>
  <si>
    <t>joe</t>
  </si>
  <si>
    <t>John Austria</t>
  </si>
  <si>
    <t>Mackloyd</t>
  </si>
  <si>
    <t>stefanie</t>
  </si>
  <si>
    <t>USD house</t>
  </si>
  <si>
    <t>mbtc</t>
  </si>
  <si>
    <t>mbtc usd</t>
  </si>
  <si>
    <t>mike</t>
  </si>
  <si>
    <t>MJ</t>
  </si>
  <si>
    <t>moi</t>
  </si>
  <si>
    <t>Nyce</t>
  </si>
  <si>
    <t>Rolex</t>
  </si>
  <si>
    <t>GAPP ILOILO</t>
  </si>
  <si>
    <t>paul</t>
  </si>
  <si>
    <t>pokrat</t>
  </si>
  <si>
    <t>Property</t>
  </si>
  <si>
    <t>psb</t>
  </si>
  <si>
    <t>rb</t>
  </si>
  <si>
    <t>Reco</t>
  </si>
  <si>
    <t>Rey Cash</t>
  </si>
  <si>
    <t>Benz</t>
  </si>
  <si>
    <t>RJ Sonza</t>
  </si>
  <si>
    <t>ROD</t>
  </si>
  <si>
    <t>Lory Wong</t>
  </si>
  <si>
    <t>Tonio</t>
  </si>
  <si>
    <t>toto faelaban</t>
  </si>
  <si>
    <t>kyle</t>
  </si>
  <si>
    <t>joel</t>
  </si>
  <si>
    <t>gcash</t>
  </si>
  <si>
    <t>MOTP</t>
  </si>
  <si>
    <t>Lem Fernandez</t>
  </si>
  <si>
    <t>PNB</t>
  </si>
  <si>
    <t>WPC reimbursment</t>
  </si>
  <si>
    <t>Jayr llamador</t>
  </si>
  <si>
    <t>irwin</t>
  </si>
  <si>
    <t>derby operations</t>
  </si>
  <si>
    <t>cezar</t>
  </si>
  <si>
    <t>bambam</t>
  </si>
  <si>
    <t>kap</t>
  </si>
  <si>
    <t>peter</t>
  </si>
  <si>
    <t>kevin</t>
  </si>
  <si>
    <t>Total</t>
  </si>
  <si>
    <t>Gain</t>
  </si>
  <si>
    <t>Alphared</t>
  </si>
  <si>
    <t>Avanza + Innova</t>
  </si>
  <si>
    <t>Jayfer</t>
  </si>
  <si>
    <t>Iloilo Property</t>
  </si>
  <si>
    <t>win</t>
  </si>
  <si>
    <t>lose</t>
  </si>
  <si>
    <t>Bet where</t>
  </si>
  <si>
    <t>Jojo team</t>
  </si>
  <si>
    <t>Opp team</t>
  </si>
  <si>
    <t>Amount</t>
  </si>
  <si>
    <t>win/loss</t>
  </si>
  <si>
    <t>tong</t>
  </si>
  <si>
    <t>total</t>
  </si>
  <si>
    <t>comm</t>
  </si>
  <si>
    <t>com%</t>
  </si>
  <si>
    <t>result</t>
  </si>
  <si>
    <t>Mon</t>
  </si>
  <si>
    <t>Tue</t>
  </si>
  <si>
    <t>Wed</t>
  </si>
  <si>
    <t>Thu</t>
  </si>
  <si>
    <t>Fri</t>
  </si>
  <si>
    <t>Sat</t>
  </si>
  <si>
    <t>Sun</t>
  </si>
  <si>
    <t>Tong</t>
  </si>
  <si>
    <t>Comm</t>
  </si>
  <si>
    <t>aaJojo</t>
  </si>
  <si>
    <t>Ali</t>
  </si>
  <si>
    <t>Asoy</t>
  </si>
  <si>
    <t>Bambi</t>
  </si>
  <si>
    <t>Batangas</t>
  </si>
  <si>
    <t>Bong Super</t>
  </si>
  <si>
    <t>Booger</t>
  </si>
  <si>
    <t>Cha</t>
  </si>
  <si>
    <t>Choy</t>
  </si>
  <si>
    <t>Christian</t>
  </si>
  <si>
    <t>Conrad</t>
  </si>
  <si>
    <t>Dan</t>
  </si>
  <si>
    <t>Edwin</t>
  </si>
  <si>
    <t>Gian</t>
  </si>
  <si>
    <t>Gigi</t>
  </si>
  <si>
    <t>GIMO</t>
  </si>
  <si>
    <t>Ian</t>
  </si>
  <si>
    <t>JayR weekly</t>
  </si>
  <si>
    <t>Jeff G</t>
  </si>
  <si>
    <t>Johnrey</t>
  </si>
  <si>
    <t>Juancho</t>
  </si>
  <si>
    <t>Kreez</t>
  </si>
  <si>
    <t>Leganden, Rod</t>
  </si>
  <si>
    <t>Llamador Dan</t>
  </si>
  <si>
    <t>Long Hair</t>
  </si>
  <si>
    <t>Mclyn</t>
  </si>
  <si>
    <t>Mike Chua</t>
  </si>
  <si>
    <t>Mike G</t>
  </si>
  <si>
    <t>Miscellaneous</t>
  </si>
  <si>
    <t>Mokmok</t>
  </si>
  <si>
    <t>Nick</t>
  </si>
  <si>
    <t>Paul</t>
  </si>
  <si>
    <t>Pokrat</t>
  </si>
  <si>
    <t>Pulis</t>
  </si>
  <si>
    <t>Puti</t>
  </si>
  <si>
    <t>raydan</t>
  </si>
  <si>
    <t>Rey</t>
  </si>
  <si>
    <t>Roy</t>
  </si>
  <si>
    <t>Sianson</t>
  </si>
  <si>
    <t>Stephen</t>
  </si>
  <si>
    <t>Tristan</t>
  </si>
  <si>
    <t>Villasis</t>
  </si>
  <si>
    <t>Wilson</t>
  </si>
  <si>
    <t>Bong Daily</t>
  </si>
  <si>
    <t>Mike Foreign</t>
  </si>
  <si>
    <t>Jan</t>
  </si>
  <si>
    <t>Rod</t>
  </si>
  <si>
    <t>RB</t>
  </si>
  <si>
    <t>Greed</t>
  </si>
  <si>
    <t>S411</t>
  </si>
  <si>
    <t>Bryan</t>
  </si>
  <si>
    <t>TEAM</t>
  </si>
  <si>
    <t>RESULTS</t>
  </si>
  <si>
    <t>bet</t>
  </si>
  <si>
    <t>net</t>
  </si>
  <si>
    <t>BET</t>
  </si>
  <si>
    <t>subtotal</t>
  </si>
  <si>
    <t>DATE</t>
  </si>
  <si>
    <t>WIN / LOSS</t>
  </si>
  <si>
    <t>COMMS</t>
  </si>
  <si>
    <t>Net for the week</t>
  </si>
  <si>
    <t>NET</t>
  </si>
  <si>
    <t>WIN / LOSS FOR THE WEEK</t>
  </si>
  <si>
    <t>TOTAL</t>
  </si>
  <si>
    <t xml:space="preserve">***Note: New formula changes for semi-automation on columns F to J </t>
  </si>
  <si>
    <t>***Instructions: Drag rows of column J if there are new inputs.</t>
  </si>
  <si>
    <t>Bettor</t>
  </si>
  <si>
    <t>Team</t>
  </si>
  <si>
    <t>Result</t>
  </si>
  <si>
    <t>cro</t>
  </si>
  <si>
    <t>fin over</t>
  </si>
  <si>
    <t>srb</t>
  </si>
  <si>
    <t>ita over</t>
  </si>
  <si>
    <t>gre</t>
  </si>
  <si>
    <t>cze under</t>
  </si>
  <si>
    <t>usa</t>
  </si>
  <si>
    <t>can under</t>
  </si>
  <si>
    <t>bra</t>
  </si>
  <si>
    <t>lva</t>
  </si>
  <si>
    <t>con under</t>
  </si>
  <si>
    <t>ita</t>
  </si>
  <si>
    <t>con</t>
  </si>
  <si>
    <t>fin</t>
  </si>
  <si>
    <t>con over</t>
  </si>
  <si>
    <t>ger</t>
  </si>
  <si>
    <t>fin under</t>
  </si>
  <si>
    <t>esp</t>
  </si>
  <si>
    <t>ger over</t>
  </si>
  <si>
    <t>fra</t>
  </si>
  <si>
    <t>pol</t>
  </si>
  <si>
    <t>ita under</t>
  </si>
  <si>
    <t>slo</t>
  </si>
  <si>
    <t>lva over</t>
  </si>
  <si>
    <t>pol over</t>
  </si>
  <si>
    <t>esp over</t>
  </si>
  <si>
    <t>esp under</t>
  </si>
  <si>
    <t>SCORE</t>
  </si>
  <si>
    <t>Results</t>
  </si>
  <si>
    <t>Spread</t>
  </si>
  <si>
    <t>Jojo Net</t>
  </si>
  <si>
    <t>Jojo Bettors</t>
  </si>
  <si>
    <t>evening</t>
  </si>
  <si>
    <t>morning</t>
  </si>
  <si>
    <t>UNDER</t>
  </si>
  <si>
    <t>OVER</t>
  </si>
  <si>
    <t>cze</t>
  </si>
  <si>
    <t>can</t>
  </si>
  <si>
    <t>arg</t>
  </si>
  <si>
    <t>ger under</t>
  </si>
  <si>
    <t>bernard</t>
  </si>
  <si>
    <t>bernard jojo</t>
  </si>
  <si>
    <t>pol under</t>
  </si>
  <si>
    <t>lva under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</si>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</sst>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(#,##0);_(* &quot;-&quot;??_);_(@_)"/>
    <numFmt numFmtId="165" formatCode="_(* #,##0.00_);_(* (#,##0.00);_(* &quot;-&quot;??_);_(@_)"/>
    <numFmt numFmtId="166" formatCode="0.0%"/>
    <numFmt numFmtId="167" formatCode="0.0"/>
  </numFmts>
  <fonts count="15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sz val="10"/>
      <name val="Arial"/>
    </font>
    <font>
      <family val="2"/>
      <sz val="10"/>
      <name val="Arial"/>
    </font>
    <font>
      <b/>
      <family val="2"/>
      <sz val="11"/>
      <name val="Arial"/>
    </font>
    <font>
      <color rgb="FFFF0000"/>
      <family val="2"/>
      <sz val="10"/>
      <name val="Arial"/>
    </font>
    <font>
      <color theme="1"/>
      <family val="2"/>
      <sz val="10"/>
      <name val="Arial"/>
    </font>
    <font>
      <family val="2"/>
      <sz val="16"/>
      <name val="Arial"/>
    </font>
    <font>
      <family val="2"/>
      <sz val="12"/>
      <name val="Arial"/>
    </font>
    <font>
      <b/>
      <family val="2"/>
      <sz val="12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  <font>
      <color theme="1"/>
      <family val="2"/>
      <scheme val="minor"/>
      <sz val="14"/>
      <name val="Calibri"/>
    </font>
    <font>
      <color rgb="FFFF0000"/>
      <family val="2"/>
      <scheme val="minor"/>
      <sz val="14"/>
      <name val="Calibri"/>
    </font>
    <font>
      <b/>
      <color theme="1"/>
      <family val="2"/>
      <scheme val="minor"/>
      <sz val="12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164" fontId="2" fillId="3" borderId="1" xfId="0" applyNumberFormat="1" applyFont="1" applyFill="1" applyBorder="1"/>
    <xf numFmtId="0" fontId="3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3" fillId="0" borderId="1" xfId="0" applyFont="1" applyBorder="1"/>
    <xf numFmtId="165" fontId="2" fillId="0" borderId="0" xfId="0" applyNumberFormat="1" applyFont="1"/>
    <xf numFmtId="165" fontId="1" fillId="4" borderId="2" xfId="0" applyNumberFormat="1" applyFont="1" applyFill="1" applyBorder="1"/>
    <xf numFmtId="0" fontId="3" fillId="0" borderId="0" xfId="0" applyFont="1"/>
    <xf numFmtId="14" fontId="3" fillId="0" borderId="0" xfId="0" applyNumberFormat="1" applyFont="1"/>
    <xf numFmtId="14" fontId="3" fillId="0" borderId="1" xfId="0" applyNumberFormat="1" applyFont="1" applyBorder="1"/>
    <xf numFmtId="0" fontId="4" fillId="4" borderId="1" xfId="0" applyFont="1" applyFill="1" applyBorder="1"/>
    <xf numFmtId="165" fontId="4" fillId="4" borderId="1" xfId="0" applyNumberFormat="1" applyFont="1" applyFill="1" applyBorder="1"/>
    <xf numFmtId="164" fontId="3" fillId="0" borderId="1" xfId="0" applyNumberFormat="1" applyFont="1" applyBorder="1"/>
    <xf numFmtId="164" fontId="3" fillId="5" borderId="1" xfId="0" applyNumberFormat="1" applyFont="1" applyFill="1" applyBorder="1"/>
    <xf numFmtId="164" fontId="3" fillId="6" borderId="1" xfId="0" applyNumberFormat="1" applyFont="1" applyFill="1" applyBorder="1"/>
    <xf numFmtId="164" fontId="5" fillId="6" borderId="1" xfId="0" applyNumberFormat="1" applyFont="1" applyFill="1" applyBorder="1"/>
    <xf numFmtId="165" fontId="2" fillId="0" borderId="1" xfId="0" applyNumberFormat="1" applyFont="1" applyBorder="1"/>
    <xf numFmtId="164" fontId="3" fillId="2" borderId="1" xfId="0" applyNumberFormat="1" applyFont="1" applyFill="1" applyBorder="1"/>
    <xf numFmtId="164" fontId="6" fillId="6" borderId="1" xfId="0" applyNumberFormat="1" applyFont="1" applyFill="1" applyBorder="1"/>
    <xf numFmtId="164" fontId="3" fillId="7" borderId="1" xfId="0" applyNumberFormat="1" applyFont="1" applyFill="1" applyBorder="1"/>
    <xf numFmtId="164" fontId="5" fillId="0" borderId="1" xfId="0" applyNumberFormat="1" applyFont="1" applyBorder="1"/>
    <xf numFmtId="164" fontId="3" fillId="8" borderId="1" xfId="0" applyNumberFormat="1" applyFont="1" applyFill="1" applyBorder="1"/>
    <xf numFmtId="0" fontId="3" fillId="2" borderId="1" xfId="0" applyFont="1" applyFill="1" applyBorder="1"/>
    <xf numFmtId="164" fontId="5" fillId="2" borderId="1" xfId="0" applyNumberFormat="1" applyFont="1" applyFill="1" applyBorder="1"/>
    <xf numFmtId="16" fontId="3" fillId="0" borderId="1" xfId="0" applyNumberFormat="1" applyFont="1" applyBorder="1"/>
    <xf numFmtId="3" fontId="3" fillId="0" borderId="1" xfId="0" applyNumberFormat="1" applyFont="1" applyBorder="1"/>
    <xf numFmtId="16" fontId="3" fillId="0" borderId="3" xfId="0" applyNumberFormat="1" applyFont="1" applyBorder="1"/>
    <xf numFmtId="3" fontId="3" fillId="0" borderId="3" xfId="0" applyNumberFormat="1" applyFont="1" applyBorder="1"/>
    <xf numFmtId="17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6" fontId="2" fillId="0" borderId="0" xfId="0" applyNumberFormat="1" applyFont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1" fontId="2" fillId="0" borderId="4" xfId="0" applyNumberFormat="1" applyFont="1" applyBorder="1"/>
    <xf numFmtId="166" fontId="3" fillId="0" borderId="1" xfId="0" applyNumberFormat="1" applyFont="1" applyBorder="1"/>
    <xf numFmtId="166" fontId="2" fillId="0" borderId="4" xfId="0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1" fontId="7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6" fontId="1" fillId="2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0" xfId="0" applyFont="1" applyFill="1"/>
    <xf numFmtId="0" fontId="1" fillId="4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2" fillId="0" borderId="0" xfId="0" applyNumberFormat="1" applyFont="1"/>
    <xf numFmtId="38" fontId="2" fillId="0" borderId="0" xfId="0" applyNumberFormat="1" applyFont="1"/>
    <xf numFmtId="38" fontId="1" fillId="9" borderId="0" xfId="0" applyNumberFormat="1" applyFont="1" applyFill="1" applyAlignment="1">
      <alignment horizontal="center"/>
    </xf>
    <xf numFmtId="0" fontId="1" fillId="0" borderId="0" xfId="0" applyFont="1"/>
    <xf numFmtId="9" fontId="1" fillId="0" borderId="0" xfId="0" applyNumberFormat="1" applyFont="1"/>
    <xf numFmtId="9" fontId="1" fillId="6" borderId="0" xfId="0" applyNumberFormat="1" applyFont="1" applyFill="1"/>
    <xf numFmtId="38" fontId="1" fillId="0" borderId="0" xfId="0" applyNumberFormat="1" applyFont="1"/>
    <xf numFmtId="10" fontId="1" fillId="0" borderId="0" xfId="0" applyNumberFormat="1" applyFont="1"/>
    <xf numFmtId="0" fontId="8" fillId="10" borderId="5" xfId="0" applyFont="1" applyFill="1" applyBorder="1"/>
    <xf numFmtId="16" fontId="9" fillId="10" borderId="6" xfId="0" applyNumberFormat="1" applyFont="1" applyFill="1" applyBorder="1"/>
    <xf numFmtId="38" fontId="9" fillId="9" borderId="7" xfId="0" applyNumberFormat="1" applyFont="1" applyFill="1" applyBorder="1" applyAlignment="1">
      <alignment horizontal="center"/>
    </xf>
    <xf numFmtId="16" fontId="9" fillId="10" borderId="7" xfId="0" applyNumberFormat="1" applyFont="1" applyFill="1" applyBorder="1"/>
    <xf numFmtId="0" fontId="8" fillId="10" borderId="7" xfId="0" applyFont="1" applyFill="1" applyBorder="1"/>
    <xf numFmtId="0" fontId="1" fillId="9" borderId="1" xfId="0" applyFont="1" applyFill="1" applyBorder="1" applyAlignment="1">
      <alignment horizontal="center"/>
    </xf>
    <xf numFmtId="10" fontId="3" fillId="0" borderId="1" xfId="0" applyNumberFormat="1" applyFont="1" applyBorder="1"/>
    <xf numFmtId="0" fontId="3" fillId="11" borderId="8" xfId="0" applyFont="1" applyFill="1" applyBorder="1"/>
    <xf numFmtId="0" fontId="3" fillId="11" borderId="1" xfId="0" applyFont="1" applyFill="1" applyBorder="1"/>
    <xf numFmtId="0" fontId="3" fillId="11" borderId="0" xfId="0" applyFont="1" applyFill="1"/>
    <xf numFmtId="1" fontId="3" fillId="11" borderId="1" xfId="0" applyNumberFormat="1" applyFont="1" applyFill="1" applyBorder="1"/>
    <xf numFmtId="38" fontId="1" fillId="9" borderId="1" xfId="0" applyNumberFormat="1" applyFont="1" applyFill="1" applyBorder="1" applyAlignment="1">
      <alignment horizontal="center"/>
    </xf>
    <xf numFmtId="10" fontId="3" fillId="0" borderId="0" xfId="0" applyNumberFormat="1" applyFont="1"/>
    <xf numFmtId="16" fontId="9" fillId="10" borderId="9" xfId="0" applyNumberFormat="1" applyFont="1" applyFill="1" applyBorder="1"/>
    <xf numFmtId="38" fontId="9" fillId="9" borderId="5" xfId="0" applyNumberFormat="1" applyFont="1" applyFill="1" applyBorder="1" applyAlignment="1">
      <alignment horizontal="center"/>
    </xf>
    <xf numFmtId="16" fontId="9" fillId="10" borderId="5" xfId="0" applyNumberFormat="1" applyFont="1" applyFill="1" applyBorder="1"/>
    <xf numFmtId="0" fontId="1" fillId="0" borderId="1" xfId="0" applyFont="1" applyBorder="1"/>
    <xf numFmtId="16" fontId="3" fillId="0" borderId="0" xfId="0" applyNumberFormat="1" applyFont="1"/>
    <xf numFmtId="10" fontId="3" fillId="11" borderId="1" xfId="0" applyNumberFormat="1" applyFont="1" applyFill="1" applyBorder="1"/>
    <xf numFmtId="165" fontId="1" fillId="9" borderId="1" xfId="0" applyNumberFormat="1" applyFont="1" applyFill="1" applyBorder="1"/>
    <xf numFmtId="14" fontId="2" fillId="0" borderId="1" xfId="0" applyNumberFormat="1" applyFont="1" applyBorder="1"/>
    <xf numFmtId="165" fontId="3" fillId="0" borderId="1" xfId="0" applyNumberFormat="1" applyFont="1" applyBorder="1"/>
    <xf numFmtId="38" fontId="2" fillId="0" borderId="1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40" fontId="2" fillId="0" borderId="0" xfId="0" applyNumberFormat="1" applyFont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wrapText="1"/>
    </xf>
    <xf numFmtId="9" fontId="2" fillId="0" borderId="1" xfId="0" applyNumberFormat="1" applyFont="1" applyBorder="1"/>
    <xf numFmtId="40" fontId="2" fillId="0" borderId="1" xfId="0" applyNumberFormat="1" applyFont="1" applyBorder="1"/>
    <xf numFmtId="40" fontId="2" fillId="6" borderId="1" xfId="0" applyNumberFormat="1" applyFont="1" applyFill="1" applyBorder="1"/>
    <xf numFmtId="0" fontId="2" fillId="12" borderId="1" xfId="0" applyFont="1" applyFill="1" applyBorder="1"/>
    <xf numFmtId="9" fontId="1" fillId="9" borderId="1" xfId="0" applyNumberFormat="1" applyFont="1" applyFill="1" applyBorder="1"/>
    <xf numFmtId="40" fontId="1" fillId="9" borderId="1" xfId="0" applyNumberFormat="1" applyFont="1" applyFill="1" applyBorder="1"/>
    <xf numFmtId="1" fontId="2" fillId="0" borderId="1" xfId="0" applyNumberFormat="1" applyFont="1" applyBorder="1"/>
    <xf numFmtId="1" fontId="2" fillId="0" borderId="0" xfId="0" applyNumberFormat="1" applyFont="1"/>
    <xf numFmtId="166" fontId="3" fillId="0" borderId="0" xfId="0" applyNumberFormat="1" applyFont="1"/>
    <xf numFmtId="0" fontId="3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0" fillId="0" borderId="1" xfId="0" applyBorder="1"/>
    <xf numFmtId="0" fontId="5" fillId="0" borderId="0" xfId="0" applyFont="1"/>
    <xf numFmtId="0" fontId="2" fillId="0" borderId="0" xfId="0" applyFont="1" applyAlignment="1">
      <alignment wrapText="1"/>
    </xf>
    <xf numFmtId="0" fontId="2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 shrinkToFit="1"/>
    </xf>
    <xf numFmtId="0" fontId="13" fillId="4" borderId="1" xfId="0" applyFont="1" applyFill="1" applyBorder="1" applyAlignment="1">
      <alignment horizontal="center" wrapText="1" shrinkToFit="1"/>
    </xf>
    <xf numFmtId="0" fontId="2" fillId="6" borderId="0" xfId="0" applyFont="1" applyFill="1"/>
    <xf numFmtId="0" fontId="14" fillId="6" borderId="1" xfId="0" applyFont="1" applyFill="1" applyBorder="1"/>
    <xf numFmtId="167" fontId="2" fillId="6" borderId="1" xfId="0" applyNumberFormat="1" applyFont="1" applyFill="1" applyBorder="1" applyAlignment="1">
      <alignment horizontal="center"/>
    </xf>
    <xf numFmtId="37" fontId="10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37" fontId="11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12" borderId="0" xfId="0" applyFont="1" applyFill="1"/>
    <xf numFmtId="167" fontId="2" fillId="12" borderId="1" xfId="0" applyNumberFormat="1" applyFont="1" applyFill="1" applyBorder="1" applyAlignment="1">
      <alignment horizontal="center"/>
    </xf>
    <xf numFmtId="37" fontId="10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/>
    <xf numFmtId="164" fontId="10" fillId="12" borderId="1" xfId="0" applyNumberFormat="1" applyFont="1" applyFill="1" applyBorder="1" applyAlignment="1">
      <alignment horizontal="center"/>
    </xf>
    <xf numFmtId="0" fontId="14" fillId="12" borderId="1" xfId="0" applyFont="1" applyFill="1" applyBorder="1"/>
    <xf numFmtId="167" fontId="3" fillId="6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shrinkToFit="1"/>
    </xf>
    <xf numFmtId="0" fontId="10" fillId="6" borderId="1" xfId="0" applyFont="1" applyFill="1" applyBorder="1"/>
    <xf numFmtId="0" fontId="5" fillId="6" borderId="1" xfId="0" applyFont="1" applyFill="1" applyBorder="1"/>
    <xf numFmtId="0" fontId="2" fillId="2" borderId="1" xfId="0" applyFont="1" applyFill="1" applyBorder="1"/>
    <xf numFmtId="0" fontId="2" fillId="14" borderId="0" xfId="0" applyFont="1" applyFill="1"/>
    <xf numFmtId="0" fontId="2" fillId="14" borderId="1" xfId="0" applyFont="1" applyFill="1" applyBorder="1"/>
    <xf numFmtId="167" fontId="2" fillId="14" borderId="1" xfId="0" applyNumberFormat="1" applyFont="1" applyFill="1" applyBorder="1" applyAlignment="1">
      <alignment horizontal="center"/>
    </xf>
    <xf numFmtId="164" fontId="10" fillId="14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12" fillId="4" borderId="1" xfId="0" applyNumberFormat="1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3.xml"/><Relationship Id="rId5" Type="http://schemas.openxmlformats.org/officeDocument/2006/relationships/worksheet" Target="worksheets/sheet50.xml"/><Relationship Id="rId6" Type="http://schemas.openxmlformats.org/officeDocument/2006/relationships/worksheet" Target="worksheets/sheet51.xml"/><Relationship Id="rId7" Type="http://schemas.openxmlformats.org/officeDocument/2006/relationships/worksheet" Target="worksheets/sheet54.xml"/><Relationship Id="rId8" Type="http://schemas.openxmlformats.org/officeDocument/2006/relationships/worksheet" Target="worksheets/sheet27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28.xml"/><Relationship Id="rId11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30.xml"/><Relationship Id="rId14" Type="http://schemas.openxmlformats.org/officeDocument/2006/relationships/worksheet" Target="worksheets/sheet29.xml"/><Relationship Id="rId15" Type="http://schemas.openxmlformats.org/officeDocument/2006/relationships/worksheet" Target="worksheets/sheet55.xml"/><Relationship Id="rId16" Type="http://schemas.openxmlformats.org/officeDocument/2006/relationships/worksheet" Target="worksheets/sheet6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9"/>
  <sheetViews>
    <sheetView workbookViewId="0">
      <pane ySplit="9" topLeftCell="A10" activePane="bottomLeft" state="frozen"/>
      <selection pane="bottomLeft"/>
    </sheetView>
  </sheetViews>
  <sheetFormatPr defaultRowHeight="15" outlineLevelRow="0" outlineLevelCol="0" x14ac:dyDescent="55"/>
  <sheetData>
    <row r="9" spans="1:11" x14ac:dyDescent="0.25">
      <c r="A9" t="s">
        <v>236</v>
      </c>
      <c r="B9" t="s">
        <v>189</v>
      </c>
      <c r="C9" t="s">
        <v>190</v>
      </c>
      <c r="D9" t="s">
        <v>191</v>
      </c>
      <c r="E9" t="s">
        <v>107</v>
      </c>
      <c r="F9" t="s">
        <v>108</v>
      </c>
      <c r="G9" t="s">
        <v>109</v>
      </c>
      <c r="H9" t="s">
        <v>110</v>
      </c>
      <c r="I9" t="s">
        <v>111</v>
      </c>
      <c r="J9" t="s">
        <v>112</v>
      </c>
      <c r="K9" t="s">
        <v>113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3"/>
  <sheetViews>
    <sheetView workbookViewId="0" zoomScale="80" zoomScaleNormal="80">
      <pane xSplit="14" ySplit="17" topLeftCell="Y18" activePane="bottomRight" state="frozen"/>
      <selection pane="bottomRight" activeCell="Q27" sqref="Q27"/>
    </sheetView>
  </sheetViews>
  <sheetFormatPr defaultRowHeight="12.75" outlineLevelRow="0" outlineLevelCol="0" x14ac:dyDescent="0.2" customHeight="1"/>
  <cols>
    <col min="1" max="2" width="13.85546875" customWidth="1"/>
    <col min="5" max="5" width="13.5703125" customWidth="1"/>
    <col min="7" max="7" width="11" customWidth="1"/>
    <col min="8" max="8" width="9.7109375" customWidth="1"/>
    <col min="9" max="9" width="13.140625" customWidth="1"/>
    <col min="10" max="10" width="10.5703125" customWidth="1"/>
    <col min="11" max="11" width="10.7109375" customWidth="1"/>
    <col min="12" max="12" width="10.28515625" customWidth="1"/>
    <col min="13" max="13" width="12.140625" customWidth="1"/>
    <col min="14" max="14" width="7.7109375" customWidth="1"/>
    <col min="15" max="15" width="12.7109375" customWidth="1"/>
    <col min="16" max="17" width="9.140625" customWidth="1"/>
    <col min="18" max="18" width="8.7109375" customWidth="1"/>
    <col min="19" max="19" width="9.7109375" style="108" customWidth="1"/>
    <col min="20" max="20" width="8.7109375" style="108" customWidth="1"/>
    <col min="21" max="21" width="12.42578125" style="108" customWidth="1"/>
    <col min="22" max="22" width="9.28515625" style="108" customWidth="1"/>
    <col min="23" max="23" width="8.85546875" style="108" customWidth="1"/>
    <col min="24" max="39" width="10.7109375" customWidth="1"/>
    <col min="40" max="40" width="12.42578125" customWidth="1"/>
    <col min="41" max="66" width="10.7109375" customWidth="1"/>
  </cols>
  <sheetData>
    <row r="1" ht="30.75" customHeight="1" spans="1:66" x14ac:dyDescent="0.25">
      <c r="A1" s="110" t="s">
        <v>178</v>
      </c>
      <c r="B1" s="111" t="s">
        <v>219</v>
      </c>
      <c r="C1" s="139" t="s">
        <v>220</v>
      </c>
      <c r="D1" s="113" t="s">
        <v>221</v>
      </c>
      <c r="E1" s="140" t="s">
        <v>184</v>
      </c>
      <c r="F1" s="140" t="s">
        <v>186</v>
      </c>
      <c r="G1" s="115" t="s">
        <v>222</v>
      </c>
      <c r="H1" s="115" t="s">
        <v>223</v>
      </c>
      <c r="I1" s="116" t="str">
        <f>'Jojo Bettors'!A2</f>
        <v>Bong Daily</v>
      </c>
      <c r="J1" s="116" t="str">
        <f>'Jojo Bettors'!A3</f>
        <v>Rey Cash</v>
      </c>
      <c r="K1" s="116" t="str">
        <f>'Jojo Bettors'!A4</f>
        <v>Mackloyd</v>
      </c>
      <c r="L1" s="116" t="str">
        <f>'Jojo Bettors'!A5</f>
        <v>Mike Foreign</v>
      </c>
      <c r="M1" s="116" t="str">
        <f>'Jojo Bettors'!A6</f>
        <v>MJ</v>
      </c>
      <c r="N1" s="116" t="str">
        <f>'Jojo Bettors'!A7</f>
        <v>Paul</v>
      </c>
      <c r="O1" s="116" t="str">
        <f>'Jojo Bettors'!A8</f>
        <v>Pokrat</v>
      </c>
      <c r="P1" s="116" t="str">
        <f>'Jojo Bettors'!A9</f>
        <v>Tonio</v>
      </c>
      <c r="Q1" s="115" t="str">
        <f>'Jojo Bettors'!A10</f>
        <v>Reco</v>
      </c>
      <c r="R1" s="115" t="str">
        <f>'Jojo Bettors'!A11</f>
        <v>Jan</v>
      </c>
      <c r="S1" s="116" t="str">
        <f>'Jojo Bettors'!A12</f>
        <v>Rod</v>
      </c>
      <c r="T1" s="116" t="str">
        <f>'Jojo Bettors'!A13</f>
        <v>RB</v>
      </c>
      <c r="U1" s="116" t="str">
        <f>'Jojo Bettors'!A14</f>
        <v>Greed</v>
      </c>
      <c r="V1" s="116" t="str">
        <f>'Jojo Bettors'!A15</f>
        <v>S411</v>
      </c>
      <c r="W1" s="116" t="str">
        <f>'Jojo Bettors'!A16</f>
        <v>Bryan</v>
      </c>
      <c r="X1" s="141" t="str">
        <f>'Bettors Table'!A2</f>
        <v>aaJojo</v>
      </c>
      <c r="Y1" s="141" t="str">
        <f>'Bettors Table'!A3</f>
        <v>Ali</v>
      </c>
      <c r="Z1" s="141" t="str">
        <f>'Bettors Table'!A4</f>
        <v>Asoy</v>
      </c>
      <c r="AA1" s="141" t="str">
        <f>'Bettors Table'!A5</f>
        <v>Bambi</v>
      </c>
      <c r="AB1" s="141" t="str">
        <f>'Bettors Table'!A6</f>
        <v>Batangas</v>
      </c>
      <c r="AC1" s="141" t="str">
        <f>'Bettors Table'!A7</f>
        <v>Bong Super</v>
      </c>
      <c r="AD1" s="141" t="str">
        <f>'Bettors Table'!A8</f>
        <v>Booger</v>
      </c>
      <c r="AE1" s="141" t="str">
        <f>'Bettors Table'!A9</f>
        <v>Cha</v>
      </c>
      <c r="AF1" s="141" t="str">
        <f>'Bettors Table'!A10</f>
        <v>Choy</v>
      </c>
      <c r="AG1" s="141" t="str">
        <f>'Bettors Table'!A11</f>
        <v>Christian</v>
      </c>
      <c r="AH1" s="141" t="str">
        <f>'Bettors Table'!A12</f>
        <v>Conrad</v>
      </c>
      <c r="AI1" s="141" t="str">
        <f>'Bettors Table'!A13</f>
        <v>Dan</v>
      </c>
      <c r="AJ1" s="141" t="str">
        <f>'Bettors Table'!A14</f>
        <v>Edwin</v>
      </c>
      <c r="AK1" s="141" t="str">
        <f>'Bettors Table'!A15</f>
        <v>Gian</v>
      </c>
      <c r="AL1" s="141" t="str">
        <f>'Bettors Table'!A16</f>
        <v>Gigi</v>
      </c>
      <c r="AM1" s="141" t="str">
        <f>'Bettors Table'!A17</f>
        <v>GIMO</v>
      </c>
      <c r="AN1" s="141" t="str">
        <f>'Bettors Table'!A18</f>
        <v>Ian</v>
      </c>
      <c r="AO1" s="141" t="str">
        <f>'Bettors Table'!A19</f>
        <v>JayR weekly</v>
      </c>
      <c r="AP1" s="141" t="str">
        <f>'Bettors Table'!A20</f>
        <v>Jeff G</v>
      </c>
      <c r="AQ1" s="141" t="str">
        <f>'Bettors Table'!A21</f>
        <v>Johnrey</v>
      </c>
      <c r="AR1" s="141" t="str">
        <f>'Bettors Table'!A22</f>
        <v>Juancho</v>
      </c>
      <c r="AS1" s="141" t="str">
        <f>'Bettors Table'!A23</f>
        <v>Kreez</v>
      </c>
      <c r="AT1" s="141" t="str">
        <f>'Bettors Table'!A24</f>
        <v>Leganden, Rod</v>
      </c>
      <c r="AU1" s="141" t="str">
        <f>'Bettors Table'!A25</f>
        <v>Llamador Dan</v>
      </c>
      <c r="AV1" s="141" t="str">
        <f>'Bettors Table'!A26</f>
        <v>Long Hair</v>
      </c>
      <c r="AW1" s="141" t="str">
        <f>'Bettors Table'!A27</f>
        <v>Mclyn</v>
      </c>
      <c r="AX1" s="141" t="str">
        <f>'Bettors Table'!A28</f>
        <v>Mike Chua</v>
      </c>
      <c r="AY1" s="141" t="str">
        <f>'Bettors Table'!A29</f>
        <v>Mike G</v>
      </c>
      <c r="AZ1" s="141" t="str">
        <f>'Bettors Table'!A30</f>
        <v>Miscellaneous</v>
      </c>
      <c r="BA1" s="141" t="str">
        <f>'Bettors Table'!A31</f>
        <v>Mokmok</v>
      </c>
      <c r="BB1" s="141" t="str">
        <f>'Bettors Table'!A32</f>
        <v>Nick</v>
      </c>
      <c r="BC1" s="141" t="str">
        <f>'Bettors Table'!A33</f>
        <v>Paul</v>
      </c>
      <c r="BD1" s="141" t="str">
        <f>'Bettors Table'!A34</f>
        <v>Pokrat</v>
      </c>
      <c r="BE1" s="141" t="str">
        <f>'Bettors Table'!A35</f>
        <v>Pulis</v>
      </c>
      <c r="BF1" s="141" t="str">
        <f>'Bettors Table'!A36</f>
        <v>Puti</v>
      </c>
      <c r="BG1" s="141" t="str">
        <f>'Bettors Table'!A37</f>
        <v>raydan</v>
      </c>
      <c r="BH1" s="141" t="str">
        <f>'Bettors Table'!A38</f>
        <v>Rey</v>
      </c>
      <c r="BI1" s="141" t="str">
        <f>'Bettors Table'!A39</f>
        <v>Roy</v>
      </c>
      <c r="BJ1" s="141" t="str">
        <f>'Bettors Table'!A40</f>
        <v>Sianson</v>
      </c>
      <c r="BK1" s="141" t="str">
        <f>'Bettors Table'!A41</f>
        <v>Stephen</v>
      </c>
      <c r="BL1" s="141" t="str">
        <f>'Bettors Table'!A42</f>
        <v>Tristan</v>
      </c>
      <c r="BM1" s="141" t="str">
        <f>'Bettors Table'!A43</f>
        <v>Villasis</v>
      </c>
      <c r="BN1" s="141" t="str">
        <f>'Bettors Table'!A44</f>
        <v>Wilson</v>
      </c>
    </row>
    <row r="2" ht="15.75" customHeight="1" spans="1:66" s="119" customFormat="1" x14ac:dyDescent="0.25">
      <c r="A2" s="120" t="s">
        <v>224</v>
      </c>
      <c r="B2" s="120"/>
      <c r="C2" s="120" t="s">
        <v>103</v>
      </c>
      <c r="D2" s="121"/>
      <c r="E2" s="122">
        <f>F2-F3</f>
        <v>0</v>
      </c>
      <c r="F2" s="123">
        <f>SUM(X2:BN2)</f>
        <v>0</v>
      </c>
      <c r="G2" s="124">
        <f>H2-H3</f>
        <v>0</v>
      </c>
      <c r="H2" s="125">
        <f>SUM(I2:W2)</f>
        <v>0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5"/>
      <c r="T2" s="125"/>
      <c r="U2" s="125"/>
      <c r="V2" s="125"/>
      <c r="W2" s="125"/>
      <c r="X2" s="123"/>
      <c r="Y2" s="128"/>
      <c r="Z2" s="128"/>
      <c r="AA2" s="123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</row>
    <row r="3" ht="15.75" customHeight="1" spans="1:66" s="119" customFormat="1" x14ac:dyDescent="0.25">
      <c r="A3" s="38" t="s">
        <v>225</v>
      </c>
      <c r="B3" s="38"/>
      <c r="C3" s="120" t="s">
        <v>103</v>
      </c>
      <c r="D3" s="121"/>
      <c r="E3" s="126"/>
      <c r="F3" s="123">
        <f>SUM(X3:BN3)</f>
        <v>0</v>
      </c>
      <c r="G3" s="127"/>
      <c r="H3" s="125">
        <f t="shared" ref="H3:H5" si="0">SUM(I3:W3)</f>
        <v>0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5"/>
      <c r="T3" s="125"/>
      <c r="U3" s="125"/>
      <c r="V3" s="125"/>
      <c r="W3" s="125"/>
      <c r="X3" s="123"/>
      <c r="Y3" s="128"/>
      <c r="Z3" s="128"/>
      <c r="AA3" s="123"/>
      <c r="AB3" s="123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</row>
    <row r="4" ht="15" customHeight="1" spans="1:66" s="119" customFormat="1" x14ac:dyDescent="0.25">
      <c r="A4" s="128" t="s">
        <v>226</v>
      </c>
      <c r="B4" s="128"/>
      <c r="C4" s="38" t="s">
        <v>102</v>
      </c>
      <c r="D4" s="121"/>
      <c r="E4" s="122">
        <f>F4-F5</f>
        <v>0</v>
      </c>
      <c r="F4" s="123">
        <f>SUM(X4:BN4)</f>
        <v>0</v>
      </c>
      <c r="G4" s="124">
        <f>H4-H5</f>
        <v>0</v>
      </c>
      <c r="H4" s="125">
        <f t="shared" si="0"/>
        <v>0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5"/>
      <c r="T4" s="125"/>
      <c r="U4" s="125"/>
      <c r="V4" s="125"/>
      <c r="W4" s="125"/>
      <c r="X4" s="123"/>
      <c r="Y4" s="128"/>
      <c r="Z4" s="128"/>
      <c r="AA4" s="123"/>
      <c r="AB4" s="123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</row>
    <row r="5" ht="15" customHeight="1" spans="1:66" s="119" customFormat="1" x14ac:dyDescent="0.25">
      <c r="A5" s="128" t="s">
        <v>227</v>
      </c>
      <c r="B5" s="128"/>
      <c r="C5" s="38"/>
      <c r="D5" s="121"/>
      <c r="E5" s="126"/>
      <c r="F5" s="123">
        <f>SUM(X5:BN5)</f>
        <v>0</v>
      </c>
      <c r="G5" s="127"/>
      <c r="H5" s="125">
        <f t="shared" si="0"/>
        <v>0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5"/>
      <c r="T5" s="125"/>
      <c r="U5" s="125"/>
      <c r="V5" s="125"/>
      <c r="W5" s="125"/>
      <c r="X5" s="123"/>
      <c r="Y5" s="128"/>
      <c r="Z5" s="128"/>
      <c r="AA5" s="123"/>
      <c r="AB5" s="123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</row>
    <row r="6" ht="15" customHeight="1" spans="1:66" s="129" customFormat="1" x14ac:dyDescent="0.25">
      <c r="A6" s="98"/>
      <c r="B6" s="98"/>
      <c r="C6" s="98"/>
      <c r="D6" s="130"/>
      <c r="E6" s="131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33"/>
      <c r="U6" s="133"/>
      <c r="V6" s="133"/>
      <c r="W6" s="133"/>
      <c r="X6" s="132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</row>
    <row r="7" ht="15.75" customHeight="1" spans="1:66" s="119" customFormat="1" x14ac:dyDescent="0.25">
      <c r="A7" s="142"/>
      <c r="B7" s="142"/>
      <c r="C7" s="120"/>
      <c r="D7" s="121"/>
      <c r="E7" s="122">
        <f>F7-F8</f>
        <v>0</v>
      </c>
      <c r="F7" s="123">
        <f>SUM(X7:BN7)</f>
        <v>0</v>
      </c>
      <c r="G7" s="124">
        <f>H7-H8</f>
        <v>0</v>
      </c>
      <c r="H7" s="125">
        <f>SUM(I7:W7)</f>
        <v>0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5"/>
      <c r="T7" s="125"/>
      <c r="U7" s="125"/>
      <c r="V7" s="125"/>
      <c r="W7" s="125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8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</row>
    <row r="8" ht="15.75" customHeight="1" spans="1:66" s="119" customFormat="1" x14ac:dyDescent="0.25">
      <c r="A8" s="120"/>
      <c r="B8" s="120"/>
      <c r="C8" s="120"/>
      <c r="D8" s="121"/>
      <c r="E8" s="126"/>
      <c r="F8" s="123">
        <f>SUM(X8:BN8)</f>
        <v>0</v>
      </c>
      <c r="G8" s="127"/>
      <c r="H8" s="125">
        <f t="shared" ref="H8:H10" si="1">SUM(I8:W8)</f>
        <v>0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5"/>
      <c r="T8" s="125"/>
      <c r="U8" s="125"/>
      <c r="V8" s="125"/>
      <c r="W8" s="125"/>
      <c r="X8" s="123"/>
      <c r="Y8" s="123"/>
      <c r="Z8" s="123"/>
      <c r="AA8" s="123"/>
      <c r="AB8" s="123"/>
      <c r="AC8" s="123"/>
      <c r="AD8" s="128"/>
      <c r="AE8" s="123"/>
      <c r="AF8" s="123"/>
      <c r="AG8" s="123"/>
      <c r="AH8" s="123"/>
      <c r="AI8" s="123"/>
      <c r="AJ8" s="123"/>
      <c r="AK8" s="128"/>
      <c r="AL8" s="123"/>
      <c r="AM8" s="123"/>
      <c r="AN8" s="123"/>
      <c r="AO8" s="123"/>
      <c r="AP8" s="123"/>
      <c r="AQ8" s="128"/>
      <c r="AR8" s="128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</row>
    <row r="9" ht="15.75" customHeight="1" spans="1:66" s="119" customFormat="1" x14ac:dyDescent="0.25">
      <c r="A9" s="120" t="s">
        <v>226</v>
      </c>
      <c r="B9" s="120"/>
      <c r="C9" s="38"/>
      <c r="D9" s="121"/>
      <c r="E9" s="122">
        <f>F9-F10</f>
        <v>0</v>
      </c>
      <c r="F9" s="123">
        <f>SUM(X9:BN9)</f>
        <v>0</v>
      </c>
      <c r="G9" s="124">
        <f>H9-H10</f>
        <v>0</v>
      </c>
      <c r="H9" s="125">
        <f t="shared" si="1"/>
        <v>0</v>
      </c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5"/>
      <c r="T9" s="125"/>
      <c r="U9" s="125"/>
      <c r="V9" s="125"/>
      <c r="W9" s="125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</row>
    <row r="10" ht="15" customHeight="1" spans="1:66" s="119" customFormat="1" x14ac:dyDescent="0.25">
      <c r="A10" s="128" t="s">
        <v>227</v>
      </c>
      <c r="B10" s="128"/>
      <c r="C10" s="38"/>
      <c r="D10" s="121"/>
      <c r="E10" s="126"/>
      <c r="F10" s="123">
        <f>SUM(X10:BN10)</f>
        <v>0</v>
      </c>
      <c r="G10" s="127"/>
      <c r="H10" s="125">
        <f t="shared" si="1"/>
        <v>0</v>
      </c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5"/>
      <c r="T10" s="125"/>
      <c r="U10" s="125"/>
      <c r="V10" s="125"/>
      <c r="W10" s="125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</row>
    <row r="11" ht="15" customHeight="1" spans="1:66" s="129" customFormat="1" x14ac:dyDescent="0.25">
      <c r="A11" s="98"/>
      <c r="B11" s="98"/>
      <c r="C11" s="98"/>
      <c r="D11" s="130"/>
      <c r="E11" s="135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3"/>
      <c r="T11" s="133"/>
      <c r="U11" s="133"/>
      <c r="V11" s="133"/>
      <c r="W11" s="133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</row>
    <row r="12" ht="15.75" customHeight="1" spans="1:66" s="119" customFormat="1" x14ac:dyDescent="0.25">
      <c r="A12" s="120"/>
      <c r="B12" s="120"/>
      <c r="C12" s="120"/>
      <c r="D12" s="121"/>
      <c r="E12" s="122">
        <f>F12-F13</f>
        <v>0</v>
      </c>
      <c r="F12" s="123">
        <f>SUM(X12:BN12)</f>
        <v>0</v>
      </c>
      <c r="G12" s="124">
        <f>H12-H13</f>
        <v>0</v>
      </c>
      <c r="H12" s="125">
        <f>SUM(I12:W12)</f>
        <v>0</v>
      </c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5"/>
      <c r="T12" s="125"/>
      <c r="U12" s="125"/>
      <c r="V12" s="125"/>
      <c r="W12" s="125"/>
      <c r="X12" s="123"/>
      <c r="Y12" s="123"/>
      <c r="Z12" s="123"/>
      <c r="AA12" s="123"/>
      <c r="AB12" s="123"/>
      <c r="AC12" s="123"/>
      <c r="AD12" s="128"/>
      <c r="AE12" s="123"/>
      <c r="AF12" s="123"/>
      <c r="AG12" s="123"/>
      <c r="AH12" s="123"/>
      <c r="AI12" s="123"/>
      <c r="AJ12" s="123"/>
      <c r="AK12" s="123"/>
      <c r="AL12" s="123"/>
      <c r="AM12" s="123"/>
      <c r="AN12" s="128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</row>
    <row r="13" ht="15.75" customHeight="1" spans="1:66" s="119" customFormat="1" x14ac:dyDescent="0.25">
      <c r="A13" s="120"/>
      <c r="B13" s="120"/>
      <c r="C13" s="120"/>
      <c r="D13" s="121"/>
      <c r="E13" s="126"/>
      <c r="F13" s="123">
        <f>SUM(X13:BN13)</f>
        <v>0</v>
      </c>
      <c r="G13" s="127"/>
      <c r="H13" s="125">
        <f t="shared" ref="H13:H15" si="2">SUM(I13:W13)</f>
        <v>0</v>
      </c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5"/>
      <c r="T13" s="125"/>
      <c r="U13" s="125"/>
      <c r="V13" s="125"/>
      <c r="W13" s="125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8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</row>
    <row r="14" ht="15" customHeight="1" spans="1:66" s="119" customFormat="1" x14ac:dyDescent="0.25">
      <c r="A14" s="128" t="s">
        <v>226</v>
      </c>
      <c r="B14" s="128"/>
      <c r="C14" s="38"/>
      <c r="D14" s="121"/>
      <c r="E14" s="122">
        <f>F14-F15</f>
        <v>0</v>
      </c>
      <c r="F14" s="123">
        <f>SUM(X14:BN14)</f>
        <v>0</v>
      </c>
      <c r="G14" s="124">
        <f>H14-H15</f>
        <v>0</v>
      </c>
      <c r="H14" s="125">
        <f t="shared" si="2"/>
        <v>0</v>
      </c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5"/>
      <c r="T14" s="125"/>
      <c r="U14" s="125"/>
      <c r="V14" s="125"/>
      <c r="W14" s="125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</row>
    <row r="15" ht="15" customHeight="1" spans="1:66" s="119" customFormat="1" x14ac:dyDescent="0.25">
      <c r="A15" s="128" t="s">
        <v>227</v>
      </c>
      <c r="B15" s="128"/>
      <c r="C15" s="38"/>
      <c r="D15" s="121"/>
      <c r="E15" s="126"/>
      <c r="F15" s="123">
        <f>SUM(X15:BN15)</f>
        <v>0</v>
      </c>
      <c r="G15" s="127"/>
      <c r="H15" s="125">
        <f t="shared" si="2"/>
        <v>0</v>
      </c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5"/>
      <c r="T15" s="125"/>
      <c r="U15" s="125"/>
      <c r="V15" s="125"/>
      <c r="W15" s="125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</row>
    <row r="16" ht="15.75" customHeight="1" spans="1:66" s="129" customFormat="1" x14ac:dyDescent="0.25">
      <c r="A16" s="136"/>
      <c r="B16" s="136"/>
      <c r="C16" s="136"/>
      <c r="D16" s="130"/>
      <c r="E16" s="131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3"/>
      <c r="T16" s="133"/>
      <c r="U16" s="133"/>
      <c r="V16" s="133"/>
      <c r="W16" s="133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</row>
    <row r="17" ht="15.75" customHeight="1" spans="1:66" s="119" customFormat="1" x14ac:dyDescent="0.25">
      <c r="A17" s="120"/>
      <c r="B17" s="120"/>
      <c r="C17" s="120"/>
      <c r="D17" s="121"/>
      <c r="E17" s="122">
        <f>F17-F18</f>
        <v>0</v>
      </c>
      <c r="F17" s="123">
        <f>SUM(X17:BN17)</f>
        <v>0</v>
      </c>
      <c r="G17" s="124">
        <f>H17-H18</f>
        <v>0</v>
      </c>
      <c r="H17" s="125">
        <f>SUM(I17:W17)</f>
        <v>0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5"/>
      <c r="T17" s="125"/>
      <c r="U17" s="125"/>
      <c r="V17" s="125"/>
      <c r="W17" s="125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</row>
    <row r="18" ht="15.75" customHeight="1" spans="1:66" s="119" customFormat="1" x14ac:dyDescent="0.25">
      <c r="A18" s="120"/>
      <c r="B18" s="120"/>
      <c r="C18" s="120"/>
      <c r="D18" s="121"/>
      <c r="E18" s="126"/>
      <c r="F18" s="123">
        <f>SUM(X18:BN18)</f>
        <v>0</v>
      </c>
      <c r="G18" s="127"/>
      <c r="H18" s="125">
        <f t="shared" ref="H18:H20" si="3">SUM(I18:W18)</f>
        <v>0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5"/>
      <c r="T18" s="125"/>
      <c r="U18" s="125"/>
      <c r="V18" s="125"/>
      <c r="W18" s="125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8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</row>
    <row r="19" ht="15" customHeight="1" spans="1:66" s="119" customFormat="1" x14ac:dyDescent="0.25">
      <c r="A19" s="128" t="s">
        <v>226</v>
      </c>
      <c r="B19" s="128"/>
      <c r="C19" s="38"/>
      <c r="D19" s="121"/>
      <c r="E19" s="122">
        <f>F19-F20</f>
        <v>0</v>
      </c>
      <c r="F19" s="123">
        <f>SUM(X19:BN19)</f>
        <v>0</v>
      </c>
      <c r="G19" s="124">
        <f>H19-H20</f>
        <v>0</v>
      </c>
      <c r="H19" s="125">
        <f t="shared" si="3"/>
        <v>0</v>
      </c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5"/>
      <c r="T19" s="125"/>
      <c r="U19" s="125"/>
      <c r="V19" s="125"/>
      <c r="W19" s="125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</row>
    <row r="20" ht="15" customHeight="1" spans="1:66" s="119" customFormat="1" x14ac:dyDescent="0.25">
      <c r="A20" s="128" t="s">
        <v>227</v>
      </c>
      <c r="B20" s="128"/>
      <c r="C20" s="38"/>
      <c r="D20" s="121"/>
      <c r="E20" s="126"/>
      <c r="F20" s="123">
        <f>SUM(X20:BN20)</f>
        <v>0</v>
      </c>
      <c r="G20" s="127"/>
      <c r="H20" s="125">
        <f t="shared" si="3"/>
        <v>0</v>
      </c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5"/>
      <c r="T20" s="125"/>
      <c r="U20" s="125"/>
      <c r="V20" s="125"/>
      <c r="W20" s="125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</row>
    <row r="21" ht="15.75" customHeight="1" spans="1:66" s="129" customFormat="1" x14ac:dyDescent="0.25">
      <c r="A21" s="136"/>
      <c r="B21" s="136"/>
      <c r="C21" s="136"/>
      <c r="D21" s="130"/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3"/>
      <c r="T21" s="133"/>
      <c r="U21" s="133"/>
      <c r="V21" s="133"/>
      <c r="W21" s="133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</row>
    <row r="22" ht="15" customHeight="1" spans="1:66" s="119" customFormat="1" x14ac:dyDescent="0.25">
      <c r="A22" s="142"/>
      <c r="B22" s="142"/>
      <c r="C22" s="142"/>
      <c r="D22" s="121"/>
      <c r="E22" s="122">
        <f>F22-F23</f>
        <v>0</v>
      </c>
      <c r="F22" s="123">
        <f>SUM(X22:BN22)</f>
        <v>0</v>
      </c>
      <c r="G22" s="124">
        <f>H22-H23</f>
        <v>0</v>
      </c>
      <c r="H22" s="125">
        <f>SUM(I22:W22)</f>
        <v>0</v>
      </c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5"/>
      <c r="T22" s="125"/>
      <c r="U22" s="125"/>
      <c r="V22" s="125"/>
      <c r="W22" s="125"/>
      <c r="X22" s="123"/>
      <c r="Y22" s="128"/>
      <c r="Z22" s="128"/>
      <c r="AA22" s="123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</row>
    <row r="23" ht="15.75" customHeight="1" spans="1:66" s="119" customFormat="1" x14ac:dyDescent="0.25">
      <c r="A23" s="128"/>
      <c r="B23" s="128"/>
      <c r="C23" s="120"/>
      <c r="D23" s="121"/>
      <c r="E23" s="126"/>
      <c r="F23" s="123">
        <f>SUM(X23:BN23)</f>
        <v>0</v>
      </c>
      <c r="G23" s="127"/>
      <c r="H23" s="125">
        <f t="shared" ref="H23:H25" si="4">SUM(I23:W23)</f>
        <v>0</v>
      </c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5"/>
      <c r="T23" s="125"/>
      <c r="U23" s="125"/>
      <c r="V23" s="125"/>
      <c r="W23" s="125"/>
      <c r="X23" s="123"/>
      <c r="Y23" s="128"/>
      <c r="Z23" s="128"/>
      <c r="AA23" s="123"/>
      <c r="AB23" s="123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</row>
    <row r="24" ht="15.75" customHeight="1" spans="1:66" s="119" customFormat="1" x14ac:dyDescent="0.25">
      <c r="A24" s="128" t="s">
        <v>226</v>
      </c>
      <c r="B24" s="128"/>
      <c r="C24" s="120"/>
      <c r="D24" s="121"/>
      <c r="E24" s="122">
        <f>F24-F25</f>
        <v>0</v>
      </c>
      <c r="F24" s="123">
        <f>SUM(X24:BN24)</f>
        <v>0</v>
      </c>
      <c r="G24" s="124">
        <f>H24-H25</f>
        <v>0</v>
      </c>
      <c r="H24" s="125">
        <f t="shared" si="4"/>
        <v>0</v>
      </c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5"/>
      <c r="T24" s="125"/>
      <c r="U24" s="125"/>
      <c r="V24" s="125"/>
      <c r="W24" s="125"/>
      <c r="X24" s="123"/>
      <c r="Y24" s="128"/>
      <c r="Z24" s="128"/>
      <c r="AA24" s="123"/>
      <c r="AB24" s="123"/>
      <c r="AC24" s="128"/>
      <c r="AD24" s="128"/>
      <c r="AE24" s="128"/>
      <c r="AF24" s="123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</row>
    <row r="25" ht="15" customHeight="1" spans="1:66" s="119" customFormat="1" x14ac:dyDescent="0.25">
      <c r="A25" s="128" t="s">
        <v>227</v>
      </c>
      <c r="B25" s="128"/>
      <c r="C25" s="38"/>
      <c r="D25" s="121"/>
      <c r="E25" s="126"/>
      <c r="F25" s="123">
        <f>SUM(X25:BN25)</f>
        <v>0</v>
      </c>
      <c r="G25" s="127"/>
      <c r="H25" s="125">
        <f t="shared" si="4"/>
        <v>0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5"/>
      <c r="T25" s="125"/>
      <c r="U25" s="125"/>
      <c r="V25" s="125"/>
      <c r="W25" s="125"/>
      <c r="X25" s="123"/>
      <c r="Y25" s="128"/>
      <c r="Z25" s="128"/>
      <c r="AA25" s="123"/>
      <c r="AB25" s="123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</row>
    <row r="26" ht="15" customHeight="1" spans="1:66" s="129" customFormat="1" x14ac:dyDescent="0.25">
      <c r="A26" s="98"/>
      <c r="B26" s="98"/>
      <c r="C26" s="98"/>
      <c r="D26" s="130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3"/>
      <c r="T26" s="133"/>
      <c r="U26" s="133"/>
      <c r="V26" s="133"/>
      <c r="W26" s="133"/>
      <c r="X26" s="132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</row>
    <row r="27" ht="15.75" customHeight="1" spans="1:66" s="119" customFormat="1" x14ac:dyDescent="0.25">
      <c r="A27" s="120"/>
      <c r="B27" s="120"/>
      <c r="C27" s="120"/>
      <c r="D27" s="121"/>
      <c r="E27" s="122">
        <f>F27-F28</f>
        <v>0</v>
      </c>
      <c r="F27" s="123">
        <f>SUM(X27:BN27)</f>
        <v>0</v>
      </c>
      <c r="G27" s="124">
        <f>H27-H28</f>
        <v>0</v>
      </c>
      <c r="H27" s="125">
        <f>SUM(I27:W27)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5"/>
      <c r="T27" s="125"/>
      <c r="U27" s="125"/>
      <c r="V27" s="125"/>
      <c r="W27" s="125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</row>
    <row r="28" ht="15" customHeight="1" spans="1:66" s="119" customFormat="1" x14ac:dyDescent="0.25">
      <c r="A28" s="128"/>
      <c r="B28" s="128"/>
      <c r="C28" s="38"/>
      <c r="D28" s="121"/>
      <c r="E28" s="126"/>
      <c r="F28" s="123">
        <f>SUM(X28:BN28)</f>
        <v>0</v>
      </c>
      <c r="G28" s="127"/>
      <c r="H28" s="125">
        <f t="shared" ref="H28:H30" si="5">SUM(I28:W28)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5"/>
      <c r="T28" s="125"/>
      <c r="U28" s="125"/>
      <c r="V28" s="125"/>
      <c r="W28" s="125"/>
      <c r="X28" s="123"/>
      <c r="Y28" s="123"/>
      <c r="Z28" s="123"/>
      <c r="AA28" s="123"/>
      <c r="AB28" s="123"/>
      <c r="AC28" s="123"/>
      <c r="AD28" s="128"/>
      <c r="AE28" s="123"/>
      <c r="AF28" s="123"/>
      <c r="AG28" s="123"/>
      <c r="AH28" s="123"/>
      <c r="AI28" s="123"/>
      <c r="AJ28" s="123"/>
      <c r="AK28" s="128"/>
      <c r="AL28" s="123"/>
      <c r="AM28" s="123"/>
      <c r="AN28" s="123"/>
      <c r="AO28" s="123"/>
      <c r="AP28" s="123"/>
      <c r="AQ28" s="128"/>
      <c r="AR28" s="128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</row>
    <row r="29" ht="15" customHeight="1" spans="1:66" s="119" customFormat="1" x14ac:dyDescent="0.25">
      <c r="A29" s="128" t="s">
        <v>226</v>
      </c>
      <c r="B29" s="128"/>
      <c r="C29" s="38"/>
      <c r="D29" s="121"/>
      <c r="E29" s="122">
        <f>F29-F30</f>
        <v>0</v>
      </c>
      <c r="F29" s="123">
        <f>SUM(X29:BN29)</f>
        <v>0</v>
      </c>
      <c r="G29" s="124">
        <f>H29-H30</f>
        <v>0</v>
      </c>
      <c r="H29" s="125">
        <f t="shared" si="5"/>
        <v>0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5"/>
      <c r="T29" s="125"/>
      <c r="U29" s="125"/>
      <c r="V29" s="125"/>
      <c r="W29" s="125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</row>
    <row r="30" ht="15" customHeight="1" spans="1:66" s="119" customFormat="1" x14ac:dyDescent="0.25">
      <c r="A30" s="128" t="s">
        <v>227</v>
      </c>
      <c r="B30" s="128"/>
      <c r="C30" s="38"/>
      <c r="D30" s="121"/>
      <c r="E30" s="126"/>
      <c r="F30" s="123">
        <f>SUM(X30:BN30)</f>
        <v>0</v>
      </c>
      <c r="G30" s="127"/>
      <c r="H30" s="125">
        <f t="shared" si="5"/>
        <v>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5"/>
      <c r="T30" s="125"/>
      <c r="U30" s="125"/>
      <c r="V30" s="125"/>
      <c r="W30" s="125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</row>
    <row r="31" ht="15" customHeight="1" spans="1:66" s="129" customFormat="1" x14ac:dyDescent="0.25">
      <c r="A31" s="98"/>
      <c r="B31" s="98"/>
      <c r="C31" s="98"/>
      <c r="D31" s="130"/>
      <c r="E31" s="135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3"/>
      <c r="T31" s="133"/>
      <c r="U31" s="133"/>
      <c r="V31" s="133"/>
      <c r="W31" s="133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</row>
    <row r="32" ht="15.75" customHeight="1" spans="1:66" s="119" customFormat="1" x14ac:dyDescent="0.25">
      <c r="A32" s="120"/>
      <c r="B32" s="120"/>
      <c r="C32" s="120"/>
      <c r="D32" s="121"/>
      <c r="E32" s="122">
        <f>F32-F33</f>
        <v>0</v>
      </c>
      <c r="F32" s="123">
        <f>SUM(X32:BN32)</f>
        <v>0</v>
      </c>
      <c r="G32" s="124">
        <f>H32-H33</f>
        <v>0</v>
      </c>
      <c r="H32" s="125">
        <f>SUM(I32:W32)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5"/>
      <c r="T32" s="125"/>
      <c r="U32" s="125"/>
      <c r="V32" s="125"/>
      <c r="W32" s="125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</row>
    <row r="33" ht="15.75" customHeight="1" spans="1:66" s="119" customFormat="1" x14ac:dyDescent="0.25">
      <c r="A33" s="120"/>
      <c r="B33" s="120"/>
      <c r="C33" s="120"/>
      <c r="D33" s="121"/>
      <c r="E33" s="126"/>
      <c r="F33" s="123">
        <f>SUM(X33:BN33)</f>
        <v>0</v>
      </c>
      <c r="G33" s="127"/>
      <c r="H33" s="125">
        <f t="shared" ref="H33:H35" si="6">SUM(I33:W33)</f>
        <v>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5"/>
      <c r="T33" s="125"/>
      <c r="U33" s="125"/>
      <c r="V33" s="125"/>
      <c r="W33" s="125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8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</row>
    <row r="34" ht="15" customHeight="1" spans="1:66" s="119" customFormat="1" x14ac:dyDescent="0.25">
      <c r="A34" s="128" t="s">
        <v>226</v>
      </c>
      <c r="B34" s="128"/>
      <c r="C34" s="38"/>
      <c r="D34" s="121"/>
      <c r="E34" s="122">
        <f>F34-F35</f>
        <v>0</v>
      </c>
      <c r="F34" s="123">
        <f>SUM(X34:BN34)</f>
        <v>0</v>
      </c>
      <c r="G34" s="124">
        <f>H34-H35</f>
        <v>0</v>
      </c>
      <c r="H34" s="125">
        <f t="shared" si="6"/>
        <v>0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5"/>
      <c r="T34" s="125"/>
      <c r="U34" s="125"/>
      <c r="V34" s="125"/>
      <c r="W34" s="125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</row>
    <row r="35" ht="15" customHeight="1" spans="1:66" s="119" customFormat="1" x14ac:dyDescent="0.25">
      <c r="A35" s="128" t="s">
        <v>227</v>
      </c>
      <c r="B35" s="128"/>
      <c r="C35" s="38"/>
      <c r="D35" s="121"/>
      <c r="E35" s="126"/>
      <c r="F35" s="123">
        <f>SUM(X35:BN35)</f>
        <v>0</v>
      </c>
      <c r="G35" s="127"/>
      <c r="H35" s="125">
        <f t="shared" si="6"/>
        <v>0</v>
      </c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5"/>
      <c r="T35" s="125"/>
      <c r="U35" s="125"/>
      <c r="V35" s="125"/>
      <c r="W35" s="125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</row>
    <row r="36" ht="15.75" customHeight="1" spans="1:66" s="129" customFormat="1" x14ac:dyDescent="0.25">
      <c r="A36" s="136"/>
      <c r="B36" s="136"/>
      <c r="C36" s="136"/>
      <c r="D36" s="130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3"/>
      <c r="T36" s="133"/>
      <c r="U36" s="133"/>
      <c r="V36" s="133"/>
      <c r="W36" s="133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</row>
    <row r="37" ht="15.75" customHeight="1" spans="1:66" s="119" customFormat="1" x14ac:dyDescent="0.25">
      <c r="A37" s="120"/>
      <c r="B37" s="120"/>
      <c r="C37" s="120"/>
      <c r="D37" s="121"/>
      <c r="E37" s="122">
        <f>F37-F38</f>
        <v>0</v>
      </c>
      <c r="F37" s="123">
        <f>SUM(X37:BN37)</f>
        <v>0</v>
      </c>
      <c r="G37" s="124">
        <f>H37-H38</f>
        <v>0</v>
      </c>
      <c r="H37" s="125">
        <f>SUM(I37:W37)</f>
        <v>0</v>
      </c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5"/>
      <c r="T37" s="125"/>
      <c r="U37" s="125"/>
      <c r="V37" s="125"/>
      <c r="W37" s="125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</row>
    <row r="38" ht="15.75" customHeight="1" spans="1:66" s="119" customFormat="1" x14ac:dyDescent="0.25">
      <c r="A38" s="120"/>
      <c r="B38" s="120"/>
      <c r="C38" s="120"/>
      <c r="D38" s="121"/>
      <c r="E38" s="126"/>
      <c r="F38" s="123">
        <f>SUM(X38:BN38)</f>
        <v>0</v>
      </c>
      <c r="G38" s="127"/>
      <c r="H38" s="125">
        <f t="shared" ref="H38:H40" si="7">SUM(I38:W38)</f>
        <v>0</v>
      </c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5"/>
      <c r="T38" s="125"/>
      <c r="U38" s="125"/>
      <c r="V38" s="125"/>
      <c r="W38" s="125"/>
      <c r="X38" s="123"/>
      <c r="Y38" s="123"/>
      <c r="Z38" s="123"/>
      <c r="AA38" s="123"/>
      <c r="AB38" s="123"/>
      <c r="AC38" s="128"/>
      <c r="AD38" s="128"/>
      <c r="AE38" s="123"/>
      <c r="AF38" s="123"/>
      <c r="AG38" s="123"/>
      <c r="AH38" s="123"/>
      <c r="AI38" s="123"/>
      <c r="AJ38" s="123"/>
      <c r="AK38" s="128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</row>
    <row r="39" ht="15.75" customHeight="1" spans="1:66" s="119" customFormat="1" x14ac:dyDescent="0.25">
      <c r="A39" s="128" t="s">
        <v>226</v>
      </c>
      <c r="B39" s="128"/>
      <c r="C39" s="120"/>
      <c r="D39" s="121"/>
      <c r="E39" s="122">
        <f>F39-F40</f>
        <v>0</v>
      </c>
      <c r="F39" s="123">
        <f>SUM(X39:BN39)</f>
        <v>0</v>
      </c>
      <c r="G39" s="124">
        <f>H39-H40</f>
        <v>0</v>
      </c>
      <c r="H39" s="125">
        <f t="shared" si="7"/>
        <v>0</v>
      </c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5"/>
      <c r="T39" s="125"/>
      <c r="U39" s="125"/>
      <c r="V39" s="125"/>
      <c r="W39" s="125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</row>
    <row r="40" ht="15.75" customHeight="1" spans="1:66" s="119" customFormat="1" x14ac:dyDescent="0.25">
      <c r="A40" s="128" t="s">
        <v>227</v>
      </c>
      <c r="B40" s="128"/>
      <c r="C40" s="120"/>
      <c r="D40" s="121"/>
      <c r="E40" s="126"/>
      <c r="F40" s="123">
        <f>SUM(X40:BN40)</f>
        <v>0</v>
      </c>
      <c r="G40" s="127"/>
      <c r="H40" s="125">
        <f t="shared" si="7"/>
        <v>0</v>
      </c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5"/>
      <c r="T40" s="125"/>
      <c r="U40" s="125"/>
      <c r="V40" s="125"/>
      <c r="W40" s="125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</row>
    <row r="41" ht="15" customHeight="1" spans="1:66" s="129" customFormat="1" x14ac:dyDescent="0.25">
      <c r="A41" s="98"/>
      <c r="B41" s="98"/>
      <c r="C41" s="98"/>
      <c r="D41" s="130"/>
      <c r="E41" s="135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3"/>
      <c r="T41" s="133"/>
      <c r="U41" s="133"/>
      <c r="V41" s="133"/>
      <c r="W41" s="133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</row>
    <row r="42" ht="15.75" customHeight="1" spans="1:66" s="119" customFormat="1" x14ac:dyDescent="0.25">
      <c r="A42" s="120"/>
      <c r="B42" s="120"/>
      <c r="C42" s="120"/>
      <c r="D42" s="121"/>
      <c r="E42" s="122">
        <f>F42-F43</f>
        <v>0</v>
      </c>
      <c r="F42" s="123">
        <f>SUM(X42:BN42)</f>
        <v>0</v>
      </c>
      <c r="G42" s="124">
        <f>H42-H43</f>
        <v>0</v>
      </c>
      <c r="H42" s="125">
        <f>SUM(I42:W42)</f>
        <v>0</v>
      </c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5"/>
      <c r="T42" s="125"/>
      <c r="U42" s="125"/>
      <c r="V42" s="125"/>
      <c r="W42" s="125"/>
      <c r="X42" s="123"/>
      <c r="Y42" s="123"/>
      <c r="Z42" s="123"/>
      <c r="AA42" s="123"/>
      <c r="AB42" s="123"/>
      <c r="AC42" s="128"/>
      <c r="AD42" s="128"/>
      <c r="AE42" s="123"/>
      <c r="AF42" s="123"/>
      <c r="AG42" s="123"/>
      <c r="AH42" s="123"/>
      <c r="AI42" s="123"/>
      <c r="AJ42" s="123"/>
      <c r="AK42" s="128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</row>
    <row r="43" ht="15.75" customHeight="1" spans="1:66" s="119" customFormat="1" x14ac:dyDescent="0.25">
      <c r="A43" s="120"/>
      <c r="B43" s="120"/>
      <c r="C43" s="120"/>
      <c r="D43" s="121"/>
      <c r="E43" s="126"/>
      <c r="F43" s="123">
        <f>SUM(X43:BN43)</f>
        <v>0</v>
      </c>
      <c r="G43" s="127"/>
      <c r="H43" s="125">
        <f t="shared" ref="H43:H45" si="8">SUM(I43:W43)</f>
        <v>0</v>
      </c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5"/>
      <c r="T43" s="125"/>
      <c r="U43" s="125"/>
      <c r="V43" s="125"/>
      <c r="W43" s="125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</row>
    <row r="44" ht="15.75" customHeight="1" spans="1:66" s="119" customFormat="1" x14ac:dyDescent="0.25">
      <c r="A44" s="128" t="s">
        <v>226</v>
      </c>
      <c r="B44" s="128"/>
      <c r="C44" s="120"/>
      <c r="D44" s="121"/>
      <c r="E44" s="122">
        <f>F44-F45</f>
        <v>0</v>
      </c>
      <c r="F44" s="123">
        <f>SUM(X44:BN44)</f>
        <v>0</v>
      </c>
      <c r="G44" s="124">
        <f>H44-H45</f>
        <v>0</v>
      </c>
      <c r="H44" s="125">
        <f t="shared" si="8"/>
        <v>0</v>
      </c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5"/>
      <c r="T44" s="125"/>
      <c r="U44" s="125"/>
      <c r="V44" s="125"/>
      <c r="W44" s="125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</row>
    <row r="45" ht="15" customHeight="1" spans="1:66" s="119" customFormat="1" x14ac:dyDescent="0.25">
      <c r="A45" s="128" t="s">
        <v>227</v>
      </c>
      <c r="B45" s="128"/>
      <c r="C45" s="128"/>
      <c r="D45" s="121"/>
      <c r="E45" s="126"/>
      <c r="F45" s="123">
        <f>SUM(X45:BN45)</f>
        <v>0</v>
      </c>
      <c r="G45" s="127"/>
      <c r="H45" s="125">
        <f t="shared" si="8"/>
        <v>0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5"/>
      <c r="T45" s="125"/>
      <c r="U45" s="125"/>
      <c r="V45" s="125"/>
      <c r="W45" s="125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</row>
    <row r="46" ht="15.75" customHeight="1" spans="1:66" s="129" customFormat="1" x14ac:dyDescent="0.25">
      <c r="A46" s="136"/>
      <c r="B46" s="136"/>
      <c r="C46" s="136"/>
      <c r="D46" s="130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3"/>
      <c r="T46" s="133"/>
      <c r="U46" s="133"/>
      <c r="V46" s="133"/>
      <c r="W46" s="133"/>
      <c r="X46" s="133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3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</row>
    <row r="47" ht="15.75" customHeight="1" spans="1:66" s="119" customFormat="1" x14ac:dyDescent="0.25">
      <c r="A47" s="120"/>
      <c r="B47" s="120"/>
      <c r="C47" s="120"/>
      <c r="D47" s="121"/>
      <c r="E47" s="122">
        <f>F47-F48</f>
        <v>0</v>
      </c>
      <c r="F47" s="123">
        <f>SUM(X47:BN47)</f>
        <v>0</v>
      </c>
      <c r="G47" s="124">
        <f>H47-H48</f>
        <v>0</v>
      </c>
      <c r="H47" s="125">
        <f>SUM(I47:W47)</f>
        <v>0</v>
      </c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5"/>
      <c r="T47" s="125"/>
      <c r="U47" s="125"/>
      <c r="V47" s="125"/>
      <c r="W47" s="125"/>
      <c r="X47" s="125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5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</row>
    <row r="48" ht="15.75" customHeight="1" spans="1:66" s="119" customFormat="1" x14ac:dyDescent="0.25">
      <c r="A48" s="120"/>
      <c r="B48" s="120"/>
      <c r="C48" s="120"/>
      <c r="D48" s="121"/>
      <c r="E48" s="126"/>
      <c r="F48" s="123">
        <f>SUM(X48:BN48)</f>
        <v>0</v>
      </c>
      <c r="G48" s="127"/>
      <c r="H48" s="125">
        <f t="shared" ref="H48:H50" si="9">SUM(I48:W48)</f>
        <v>0</v>
      </c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5"/>
      <c r="T48" s="125"/>
      <c r="U48" s="125"/>
      <c r="V48" s="125"/>
      <c r="W48" s="125"/>
      <c r="X48" s="125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5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</row>
    <row r="49" ht="15" customHeight="1" spans="1:66" s="119" customFormat="1" x14ac:dyDescent="0.25">
      <c r="A49" s="128" t="s">
        <v>226</v>
      </c>
      <c r="B49" s="128"/>
      <c r="C49" s="128"/>
      <c r="D49" s="121"/>
      <c r="E49" s="122">
        <f>F49-F50</f>
        <v>0</v>
      </c>
      <c r="F49" s="123">
        <f>SUM(X49:BN49)</f>
        <v>0</v>
      </c>
      <c r="G49" s="124">
        <f>H49-H50</f>
        <v>0</v>
      </c>
      <c r="H49" s="125">
        <f t="shared" si="9"/>
        <v>0</v>
      </c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5"/>
      <c r="T49" s="125"/>
      <c r="U49" s="125"/>
      <c r="V49" s="125"/>
      <c r="W49" s="125"/>
      <c r="X49" s="125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5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</row>
    <row r="50" ht="15" customHeight="1" spans="1:66" s="119" customFormat="1" x14ac:dyDescent="0.25">
      <c r="A50" s="128" t="s">
        <v>227</v>
      </c>
      <c r="B50" s="128"/>
      <c r="C50" s="128"/>
      <c r="D50" s="121"/>
      <c r="E50" s="126"/>
      <c r="F50" s="123">
        <f>SUM(X50:BN50)</f>
        <v>0</v>
      </c>
      <c r="G50" s="127"/>
      <c r="H50" s="125">
        <f t="shared" si="9"/>
        <v>0</v>
      </c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5"/>
      <c r="T50" s="125"/>
      <c r="U50" s="125"/>
      <c r="V50" s="125"/>
      <c r="W50" s="125"/>
      <c r="X50" s="125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5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</row>
    <row r="51" ht="15.75" customHeight="1" spans="1:66" s="129" customFormat="1" x14ac:dyDescent="0.25">
      <c r="A51" s="136"/>
      <c r="B51" s="136"/>
      <c r="C51" s="136"/>
      <c r="D51" s="130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3"/>
      <c r="T51" s="133"/>
      <c r="U51" s="133"/>
      <c r="V51" s="133"/>
      <c r="W51" s="133"/>
      <c r="X51" s="133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3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</row>
    <row r="52" ht="15.75" customHeight="1" spans="1:66" s="119" customFormat="1" x14ac:dyDescent="0.25">
      <c r="A52" s="120"/>
      <c r="B52" s="120"/>
      <c r="C52" s="120"/>
      <c r="D52" s="121"/>
      <c r="E52" s="122">
        <f>F52-F53</f>
        <v>0</v>
      </c>
      <c r="F52" s="123">
        <f>SUM(X52:BN52)</f>
        <v>0</v>
      </c>
      <c r="G52" s="124">
        <f>H52-H53</f>
        <v>0</v>
      </c>
      <c r="H52" s="125">
        <f>SUM(I52:W52)</f>
        <v>0</v>
      </c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5"/>
      <c r="T52" s="125"/>
      <c r="U52" s="125"/>
      <c r="V52" s="125"/>
      <c r="W52" s="125"/>
      <c r="X52" s="125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5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</row>
    <row r="53" ht="15.75" customHeight="1" spans="1:66" s="119" customFormat="1" x14ac:dyDescent="0.25">
      <c r="A53" s="120"/>
      <c r="B53" s="120"/>
      <c r="C53" s="120"/>
      <c r="D53" s="121"/>
      <c r="E53" s="126"/>
      <c r="F53" s="123">
        <f>SUM(X53:BN53)</f>
        <v>0</v>
      </c>
      <c r="G53" s="127"/>
      <c r="H53" s="125">
        <f t="shared" ref="H53:H55" si="10">SUM(I53:W53)</f>
        <v>0</v>
      </c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5"/>
      <c r="T53" s="125"/>
      <c r="U53" s="125"/>
      <c r="V53" s="125"/>
      <c r="W53" s="125"/>
      <c r="X53" s="125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5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</row>
    <row r="54" ht="15" customHeight="1" spans="1:66" s="119" customFormat="1" x14ac:dyDescent="0.25">
      <c r="A54" s="128" t="s">
        <v>226</v>
      </c>
      <c r="B54" s="128"/>
      <c r="C54" s="128"/>
      <c r="D54" s="121"/>
      <c r="E54" s="122">
        <f>F54-F55</f>
        <v>0</v>
      </c>
      <c r="F54" s="123">
        <f>SUM(X54:BN54)</f>
        <v>0</v>
      </c>
      <c r="G54" s="124">
        <f>H54-H55</f>
        <v>0</v>
      </c>
      <c r="H54" s="125">
        <f t="shared" si="10"/>
        <v>0</v>
      </c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5"/>
      <c r="T54" s="125"/>
      <c r="U54" s="125"/>
      <c r="V54" s="125"/>
      <c r="W54" s="125"/>
      <c r="X54" s="125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5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</row>
    <row r="55" ht="15" customHeight="1" spans="1:66" s="119" customFormat="1" x14ac:dyDescent="0.25">
      <c r="A55" s="128" t="s">
        <v>227</v>
      </c>
      <c r="B55" s="128"/>
      <c r="C55" s="128"/>
      <c r="D55" s="121"/>
      <c r="E55" s="126"/>
      <c r="F55" s="123">
        <f>SUM(X55:BN55)</f>
        <v>0</v>
      </c>
      <c r="G55" s="127"/>
      <c r="H55" s="125">
        <f t="shared" si="10"/>
        <v>0</v>
      </c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5"/>
      <c r="T55" s="125"/>
      <c r="U55" s="125"/>
      <c r="V55" s="125"/>
      <c r="W55" s="125"/>
      <c r="X55" s="125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5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</row>
    <row r="56" ht="15.75" customHeight="1" spans="1:66" s="129" customFormat="1" x14ac:dyDescent="0.25">
      <c r="A56" s="136"/>
      <c r="B56" s="136"/>
      <c r="C56" s="136"/>
      <c r="D56" s="130"/>
      <c r="E56" s="13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3"/>
      <c r="T56" s="133"/>
      <c r="U56" s="133"/>
      <c r="V56" s="133"/>
      <c r="W56" s="133"/>
      <c r="X56" s="133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3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</row>
    <row r="57" ht="15.75" customHeight="1" spans="1:66" s="119" customFormat="1" x14ac:dyDescent="0.25">
      <c r="A57" s="120"/>
      <c r="B57" s="120"/>
      <c r="C57" s="120"/>
      <c r="D57" s="121"/>
      <c r="E57" s="122">
        <f>F57-F58</f>
        <v>0</v>
      </c>
      <c r="F57" s="123">
        <f>SUM(X57:BN57)</f>
        <v>0</v>
      </c>
      <c r="G57" s="124">
        <f>H57-H58</f>
        <v>0</v>
      </c>
      <c r="H57" s="125">
        <f>SUM(I57:W57)</f>
        <v>0</v>
      </c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5"/>
      <c r="T57" s="125"/>
      <c r="U57" s="125"/>
      <c r="V57" s="125"/>
      <c r="W57" s="125"/>
      <c r="X57" s="125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5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</row>
    <row r="58" ht="15.75" customHeight="1" spans="1:66" s="119" customFormat="1" x14ac:dyDescent="0.25">
      <c r="A58" s="120"/>
      <c r="B58" s="120"/>
      <c r="C58" s="120"/>
      <c r="D58" s="121"/>
      <c r="E58" s="126"/>
      <c r="F58" s="123">
        <f>SUM(X58:BN58)</f>
        <v>0</v>
      </c>
      <c r="G58" s="127"/>
      <c r="H58" s="125">
        <f t="shared" ref="H58:H60" si="11">SUM(I58:W58)</f>
        <v>0</v>
      </c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5"/>
      <c r="T58" s="125"/>
      <c r="U58" s="125"/>
      <c r="V58" s="125"/>
      <c r="W58" s="125"/>
      <c r="X58" s="125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5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</row>
    <row r="59" ht="15" customHeight="1" spans="1:66" s="119" customFormat="1" x14ac:dyDescent="0.25">
      <c r="A59" s="128" t="s">
        <v>226</v>
      </c>
      <c r="B59" s="128"/>
      <c r="C59" s="128"/>
      <c r="D59" s="121"/>
      <c r="E59" s="122">
        <f>F59-F60</f>
        <v>0</v>
      </c>
      <c r="F59" s="123">
        <f>SUM(X59:BN59)</f>
        <v>0</v>
      </c>
      <c r="G59" s="124">
        <f>H59-H60</f>
        <v>0</v>
      </c>
      <c r="H59" s="125">
        <f t="shared" si="11"/>
        <v>0</v>
      </c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5"/>
      <c r="T59" s="125"/>
      <c r="U59" s="125"/>
      <c r="V59" s="125"/>
      <c r="W59" s="125"/>
      <c r="X59" s="125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5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</row>
    <row r="60" ht="15" customHeight="1" spans="1:66" s="119" customFormat="1" x14ac:dyDescent="0.25">
      <c r="A60" s="128" t="s">
        <v>227</v>
      </c>
      <c r="B60" s="128"/>
      <c r="C60" s="128"/>
      <c r="D60" s="121"/>
      <c r="E60" s="126"/>
      <c r="F60" s="123">
        <f>SUM(X60:BN60)</f>
        <v>0</v>
      </c>
      <c r="G60" s="127"/>
      <c r="H60" s="125">
        <f t="shared" si="11"/>
        <v>0</v>
      </c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5"/>
      <c r="T60" s="125"/>
      <c r="U60" s="125"/>
      <c r="V60" s="125"/>
      <c r="W60" s="125"/>
      <c r="X60" s="125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5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</row>
    <row r="61" ht="15.75" customHeight="1" spans="1:66" s="129" customFormat="1" x14ac:dyDescent="0.25">
      <c r="A61" s="136"/>
      <c r="B61" s="136"/>
      <c r="C61" s="136"/>
      <c r="D61" s="130"/>
      <c r="E61" s="131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3"/>
      <c r="T61" s="133"/>
      <c r="U61" s="133"/>
      <c r="V61" s="133"/>
      <c r="W61" s="133"/>
      <c r="X61" s="133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3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</row>
    <row r="62" ht="15.75" customHeight="1" spans="1:66" s="119" customFormat="1" x14ac:dyDescent="0.25">
      <c r="A62" s="120"/>
      <c r="B62" s="120"/>
      <c r="C62" s="120"/>
      <c r="D62" s="121"/>
      <c r="E62" s="122">
        <f>F62-F63</f>
        <v>0</v>
      </c>
      <c r="F62" s="123">
        <f>SUM(X62:BN62)</f>
        <v>0</v>
      </c>
      <c r="G62" s="124">
        <f>H62-H63</f>
        <v>0</v>
      </c>
      <c r="H62" s="125">
        <f>SUM(I62:W62)</f>
        <v>0</v>
      </c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5"/>
      <c r="T62" s="125"/>
      <c r="U62" s="125"/>
      <c r="V62" s="125"/>
      <c r="W62" s="125"/>
      <c r="X62" s="125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5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</row>
    <row r="63" ht="15.75" customHeight="1" spans="1:66" s="119" customFormat="1" x14ac:dyDescent="0.25">
      <c r="A63" s="120"/>
      <c r="B63" s="120"/>
      <c r="C63" s="120"/>
      <c r="D63" s="121"/>
      <c r="E63" s="126"/>
      <c r="F63" s="123">
        <f>SUM(X63:BN63)</f>
        <v>0</v>
      </c>
      <c r="G63" s="127"/>
      <c r="H63" s="125">
        <f t="shared" ref="H63:H65" si="12">SUM(I63:W63)</f>
        <v>0</v>
      </c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5"/>
      <c r="T63" s="125"/>
      <c r="U63" s="125"/>
      <c r="V63" s="125"/>
      <c r="W63" s="125"/>
      <c r="X63" s="125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5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</row>
    <row r="64" ht="15" customHeight="1" spans="1:66" s="119" customFormat="1" x14ac:dyDescent="0.25">
      <c r="A64" s="128" t="s">
        <v>226</v>
      </c>
      <c r="B64" s="128"/>
      <c r="C64" s="128"/>
      <c r="D64" s="121"/>
      <c r="E64" s="122">
        <f>F64-F65</f>
        <v>0</v>
      </c>
      <c r="F64" s="123">
        <f>SUM(X64:BN64)</f>
        <v>0</v>
      </c>
      <c r="G64" s="124">
        <f>H64-H65</f>
        <v>0</v>
      </c>
      <c r="H64" s="125">
        <f t="shared" si="12"/>
        <v>0</v>
      </c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5"/>
      <c r="T64" s="125"/>
      <c r="U64" s="125"/>
      <c r="V64" s="125"/>
      <c r="W64" s="125"/>
      <c r="X64" s="125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5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</row>
    <row r="65" ht="15" customHeight="1" spans="1:66" s="119" customFormat="1" x14ac:dyDescent="0.25">
      <c r="A65" s="128" t="s">
        <v>227</v>
      </c>
      <c r="B65" s="128"/>
      <c r="C65" s="128"/>
      <c r="D65" s="121"/>
      <c r="E65" s="126"/>
      <c r="F65" s="123">
        <f>SUM(X65:BN65)</f>
        <v>0</v>
      </c>
      <c r="G65" s="127"/>
      <c r="H65" s="125">
        <f t="shared" si="12"/>
        <v>0</v>
      </c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5"/>
      <c r="T65" s="125"/>
      <c r="U65" s="125"/>
      <c r="V65" s="125"/>
      <c r="W65" s="125"/>
      <c r="X65" s="125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5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</row>
    <row r="66" ht="15.75" customHeight="1" spans="1:66" s="129" customFormat="1" x14ac:dyDescent="0.25">
      <c r="A66" s="136"/>
      <c r="B66" s="136"/>
      <c r="C66" s="136"/>
      <c r="D66" s="130"/>
      <c r="E66" s="131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3"/>
      <c r="T66" s="133"/>
      <c r="U66" s="133"/>
      <c r="V66" s="133"/>
      <c r="W66" s="133"/>
      <c r="X66" s="133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3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</row>
    <row r="67" ht="15.75" customHeight="1" spans="1:66" s="119" customFormat="1" x14ac:dyDescent="0.25">
      <c r="A67" s="120"/>
      <c r="B67" s="120"/>
      <c r="C67" s="120"/>
      <c r="D67" s="121"/>
      <c r="E67" s="122">
        <f>F67-F68</f>
        <v>0</v>
      </c>
      <c r="F67" s="123">
        <f>SUM(X67:BN67)</f>
        <v>0</v>
      </c>
      <c r="G67" s="124">
        <f>H67-H68</f>
        <v>0</v>
      </c>
      <c r="H67" s="125">
        <f>SUM(I67:W67)</f>
        <v>0</v>
      </c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5"/>
      <c r="T67" s="125"/>
      <c r="U67" s="125"/>
      <c r="V67" s="125"/>
      <c r="W67" s="125"/>
      <c r="X67" s="125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5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</row>
    <row r="68" ht="15.75" customHeight="1" spans="1:66" s="119" customFormat="1" x14ac:dyDescent="0.25">
      <c r="A68" s="120"/>
      <c r="B68" s="120"/>
      <c r="C68" s="120"/>
      <c r="D68" s="121"/>
      <c r="E68" s="126"/>
      <c r="F68" s="123">
        <f>SUM(X68:BN68)</f>
        <v>0</v>
      </c>
      <c r="G68" s="127"/>
      <c r="H68" s="125">
        <f t="shared" ref="H68:H70" si="13">SUM(I68:W68)</f>
        <v>0</v>
      </c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5"/>
      <c r="T68" s="125"/>
      <c r="U68" s="125"/>
      <c r="V68" s="125"/>
      <c r="W68" s="125"/>
      <c r="X68" s="125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5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</row>
    <row r="69" ht="15" customHeight="1" spans="1:66" s="119" customFormat="1" x14ac:dyDescent="0.25">
      <c r="A69" s="128" t="s">
        <v>226</v>
      </c>
      <c r="B69" s="128"/>
      <c r="C69" s="128"/>
      <c r="D69" s="121"/>
      <c r="E69" s="122">
        <f>F69-F70</f>
        <v>0</v>
      </c>
      <c r="F69" s="123">
        <f>SUM(X69:BN69)</f>
        <v>0</v>
      </c>
      <c r="G69" s="124">
        <f>H69-H70</f>
        <v>0</v>
      </c>
      <c r="H69" s="125">
        <f t="shared" si="13"/>
        <v>0</v>
      </c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5"/>
      <c r="T69" s="125"/>
      <c r="U69" s="125"/>
      <c r="V69" s="125"/>
      <c r="W69" s="125"/>
      <c r="X69" s="125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5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</row>
    <row r="70" ht="15" customHeight="1" spans="1:66" s="119" customFormat="1" x14ac:dyDescent="0.25">
      <c r="A70" s="128" t="s">
        <v>227</v>
      </c>
      <c r="B70" s="128"/>
      <c r="C70" s="128"/>
      <c r="D70" s="121"/>
      <c r="E70" s="126"/>
      <c r="F70" s="123">
        <f>SUM(X70:BN70)</f>
        <v>0</v>
      </c>
      <c r="G70" s="127"/>
      <c r="H70" s="125">
        <f t="shared" si="13"/>
        <v>0</v>
      </c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5"/>
      <c r="T70" s="125"/>
      <c r="U70" s="125"/>
      <c r="V70" s="125"/>
      <c r="W70" s="125"/>
      <c r="X70" s="125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5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</row>
    <row r="71" ht="15.75" customHeight="1" spans="1:66" s="129" customFormat="1" x14ac:dyDescent="0.25">
      <c r="A71" s="136"/>
      <c r="B71" s="136"/>
      <c r="C71" s="136"/>
      <c r="D71" s="130"/>
      <c r="E71" s="131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3"/>
      <c r="T71" s="133"/>
      <c r="U71" s="133"/>
      <c r="V71" s="133"/>
      <c r="W71" s="133"/>
      <c r="X71" s="133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3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</row>
    <row r="72" ht="15.75" customHeight="1" spans="1:66" s="119" customFormat="1" x14ac:dyDescent="0.25">
      <c r="A72" s="120"/>
      <c r="B72" s="120"/>
      <c r="C72" s="120"/>
      <c r="D72" s="121"/>
      <c r="E72" s="122">
        <f>F72-F73</f>
        <v>0</v>
      </c>
      <c r="F72" s="123">
        <f>SUM(X72:BN72)</f>
        <v>0</v>
      </c>
      <c r="G72" s="124">
        <f>H72-H73</f>
        <v>0</v>
      </c>
      <c r="H72" s="125">
        <f>SUM(I72:W72)</f>
        <v>0</v>
      </c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5"/>
      <c r="T72" s="125"/>
      <c r="U72" s="125"/>
      <c r="V72" s="125"/>
      <c r="W72" s="125"/>
      <c r="X72" s="125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5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</row>
    <row r="73" ht="15.75" customHeight="1" spans="1:66" s="119" customFormat="1" x14ac:dyDescent="0.25">
      <c r="A73" s="120"/>
      <c r="B73" s="120"/>
      <c r="C73" s="120"/>
      <c r="D73" s="121"/>
      <c r="E73" s="126"/>
      <c r="F73" s="123">
        <f>SUM(X73:BN73)</f>
        <v>0</v>
      </c>
      <c r="G73" s="127"/>
      <c r="H73" s="125">
        <f t="shared" ref="H73:H75" si="14">SUM(I73:W73)</f>
        <v>0</v>
      </c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5"/>
      <c r="T73" s="125"/>
      <c r="U73" s="125"/>
      <c r="V73" s="125"/>
      <c r="W73" s="125"/>
      <c r="X73" s="125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5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</row>
    <row r="74" ht="15" customHeight="1" spans="1:66" s="119" customFormat="1" x14ac:dyDescent="0.25">
      <c r="A74" s="128" t="s">
        <v>226</v>
      </c>
      <c r="B74" s="128"/>
      <c r="C74" s="128"/>
      <c r="D74" s="121"/>
      <c r="E74" s="122">
        <f>F74-F75</f>
        <v>0</v>
      </c>
      <c r="F74" s="123">
        <f>SUM(X74:BN74)</f>
        <v>0</v>
      </c>
      <c r="G74" s="124">
        <f>H74-H75</f>
        <v>0</v>
      </c>
      <c r="H74" s="125">
        <f t="shared" si="14"/>
        <v>0</v>
      </c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5"/>
      <c r="T74" s="125"/>
      <c r="U74" s="125"/>
      <c r="V74" s="125"/>
      <c r="W74" s="125"/>
      <c r="X74" s="125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5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</row>
    <row r="75" ht="15" customHeight="1" spans="1:66" s="119" customFormat="1" x14ac:dyDescent="0.25">
      <c r="A75" s="128" t="s">
        <v>227</v>
      </c>
      <c r="B75" s="128"/>
      <c r="C75" s="128"/>
      <c r="D75" s="121"/>
      <c r="E75" s="126"/>
      <c r="F75" s="123">
        <f>SUM(X75:BN75)</f>
        <v>0</v>
      </c>
      <c r="G75" s="127"/>
      <c r="H75" s="125">
        <f t="shared" si="14"/>
        <v>0</v>
      </c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5"/>
      <c r="T75" s="125"/>
      <c r="U75" s="125"/>
      <c r="V75" s="125"/>
      <c r="W75" s="125"/>
      <c r="X75" s="125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5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</row>
    <row r="76" ht="15.75" customHeight="1" spans="1:66" s="129" customFormat="1" x14ac:dyDescent="0.25">
      <c r="A76" s="136"/>
      <c r="B76" s="136"/>
      <c r="C76" s="136"/>
      <c r="D76" s="130"/>
      <c r="E76" s="131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3"/>
      <c r="T76" s="133"/>
      <c r="U76" s="133"/>
      <c r="V76" s="133"/>
      <c r="W76" s="133"/>
      <c r="X76" s="133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3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</row>
    <row r="77" ht="15.75" customHeight="1" spans="1:66" s="119" customFormat="1" x14ac:dyDescent="0.25">
      <c r="A77" s="120"/>
      <c r="B77" s="120"/>
      <c r="C77" s="120"/>
      <c r="D77" s="121"/>
      <c r="E77" s="122">
        <f>F77-F78</f>
        <v>0</v>
      </c>
      <c r="F77" s="123">
        <f>SUM(X77:BN77)</f>
        <v>0</v>
      </c>
      <c r="G77" s="124">
        <f>H77-H78</f>
        <v>0</v>
      </c>
      <c r="H77" s="125">
        <f>SUM(I77:W77)</f>
        <v>0</v>
      </c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5"/>
      <c r="T77" s="125"/>
      <c r="U77" s="125"/>
      <c r="V77" s="125"/>
      <c r="W77" s="125"/>
      <c r="X77" s="125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5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</row>
    <row r="78" ht="15.75" customHeight="1" spans="1:66" s="119" customFormat="1" x14ac:dyDescent="0.25">
      <c r="A78" s="120"/>
      <c r="B78" s="120"/>
      <c r="C78" s="120"/>
      <c r="D78" s="121"/>
      <c r="E78" s="126"/>
      <c r="F78" s="123">
        <f>SUM(X78:BN78)</f>
        <v>0</v>
      </c>
      <c r="G78" s="127"/>
      <c r="H78" s="125">
        <f t="shared" ref="H78:H80" si="15">SUM(I78:W78)</f>
        <v>0</v>
      </c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5"/>
      <c r="T78" s="125"/>
      <c r="U78" s="125"/>
      <c r="V78" s="125"/>
      <c r="W78" s="125"/>
      <c r="X78" s="125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5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</row>
    <row r="79" ht="15" customHeight="1" spans="1:66" s="119" customFormat="1" x14ac:dyDescent="0.25">
      <c r="A79" s="128" t="s">
        <v>226</v>
      </c>
      <c r="B79" s="128"/>
      <c r="C79" s="128"/>
      <c r="D79" s="121"/>
      <c r="E79" s="122">
        <f>F79-F80</f>
        <v>0</v>
      </c>
      <c r="F79" s="123">
        <f>SUM(X79:BN79)</f>
        <v>0</v>
      </c>
      <c r="G79" s="124">
        <f>H79-H80</f>
        <v>0</v>
      </c>
      <c r="H79" s="125">
        <f t="shared" si="15"/>
        <v>0</v>
      </c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5"/>
      <c r="T79" s="125"/>
      <c r="U79" s="125"/>
      <c r="V79" s="125"/>
      <c r="W79" s="125"/>
      <c r="X79" s="125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5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</row>
    <row r="80" ht="15" customHeight="1" spans="1:66" s="119" customFormat="1" x14ac:dyDescent="0.25">
      <c r="A80" s="128" t="s">
        <v>227</v>
      </c>
      <c r="B80" s="128"/>
      <c r="C80" s="128"/>
      <c r="D80" s="121"/>
      <c r="E80" s="126"/>
      <c r="F80" s="123">
        <f>SUM(X80:BN80)</f>
        <v>0</v>
      </c>
      <c r="G80" s="127"/>
      <c r="H80" s="125">
        <f t="shared" si="15"/>
        <v>0</v>
      </c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5"/>
      <c r="T80" s="125"/>
      <c r="U80" s="125"/>
      <c r="V80" s="125"/>
      <c r="W80" s="125"/>
      <c r="X80" s="125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5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</row>
    <row r="82" spans="11:11" x14ac:dyDescent="0.25">
      <c r="K82" s="12"/>
    </row>
    <row r="83" spans="11:11" x14ac:dyDescent="0.25">
      <c r="K83" s="138"/>
    </row>
  </sheetData>
  <autoFilter ref="I1:W1"/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48564"/>
  <sheetViews>
    <sheetView workbookViewId="0" zoomScale="100" zoomScaleNormal="100">
      <pane xSplit="14" ySplit="17" topLeftCell="O18" activePane="bottomRight" state="frozen"/>
      <selection pane="bottomRight" activeCell="Q27" sqref="Q27"/>
    </sheetView>
  </sheetViews>
  <sheetFormatPr defaultRowHeight="12.75" outlineLevelRow="0" outlineLevelCol="0" x14ac:dyDescent="0.2" customHeight="1"/>
  <cols>
    <col min="1" max="1" width="13.85546875" customWidth="1"/>
    <col min="2" max="2" width="13.85546875" hidden="1" customWidth="1"/>
    <col min="4" max="4" hidden="1" customWidth="1"/>
    <col min="5" max="5" width="12.140625" hidden="1" customWidth="1"/>
    <col min="6" max="6" hidden="1" customWidth="1"/>
    <col min="7" max="7" width="12.85546875" hidden="1" customWidth="1"/>
    <col min="8" max="8" width="9.7109375" hidden="1" customWidth="1"/>
    <col min="9" max="9" width="13.140625" customWidth="1"/>
    <col min="10" max="10" width="10.5703125" customWidth="1"/>
    <col min="11" max="11" width="10.7109375" customWidth="1"/>
    <col min="12" max="12" width="10.28515625" customWidth="1"/>
    <col min="13" max="13" width="12.140625" customWidth="1"/>
    <col min="14" max="14" width="7.7109375" customWidth="1"/>
    <col min="15" max="15" width="12.7109375" customWidth="1"/>
    <col min="16" max="17" width="9.140625" customWidth="1"/>
    <col min="18" max="18" width="8.7109375" customWidth="1"/>
    <col min="19" max="19" width="9.7109375" style="108" customWidth="1"/>
    <col min="20" max="20" width="8.7109375" style="108" customWidth="1"/>
    <col min="21" max="21" width="12.42578125" style="108" customWidth="1"/>
    <col min="22" max="22" width="9.28515625" style="108" customWidth="1"/>
    <col min="23" max="23" width="8.85546875" style="108" customWidth="1"/>
    <col min="24" max="66" width="10.7109375" customWidth="1"/>
  </cols>
  <sheetData>
    <row r="1" ht="30.75" customHeight="1" spans="1:66" x14ac:dyDescent="0.25">
      <c r="A1" s="110" t="s">
        <v>178</v>
      </c>
      <c r="B1" s="111" t="s">
        <v>219</v>
      </c>
      <c r="C1" s="139" t="s">
        <v>220</v>
      </c>
      <c r="D1" s="113" t="s">
        <v>221</v>
      </c>
      <c r="E1" s="140" t="s">
        <v>184</v>
      </c>
      <c r="F1" s="140" t="s">
        <v>186</v>
      </c>
      <c r="G1" s="115" t="s">
        <v>222</v>
      </c>
      <c r="H1" s="115" t="s">
        <v>223</v>
      </c>
      <c r="I1" s="116" t="str">
        <f>'Jojo Bettors'!A2</f>
        <v>Bong Daily</v>
      </c>
      <c r="J1" s="116" t="str">
        <f>'Jojo Bettors'!A3</f>
        <v>Rey Cash</v>
      </c>
      <c r="K1" s="116" t="str">
        <f>'Jojo Bettors'!A4</f>
        <v>Mackloyd</v>
      </c>
      <c r="L1" s="116" t="str">
        <f>'Jojo Bettors'!A5</f>
        <v>Mike Foreign</v>
      </c>
      <c r="M1" s="116" t="str">
        <f>'Jojo Bettors'!A6</f>
        <v>MJ</v>
      </c>
      <c r="N1" s="116" t="str">
        <f>'Jojo Bettors'!A7</f>
        <v>Paul</v>
      </c>
      <c r="O1" s="116" t="str">
        <f>'Jojo Bettors'!A8</f>
        <v>Pokrat</v>
      </c>
      <c r="P1" s="116" t="str">
        <f>'Jojo Bettors'!A9</f>
        <v>Tonio</v>
      </c>
      <c r="Q1" s="115" t="str">
        <f>'Jojo Bettors'!A10</f>
        <v>Reco</v>
      </c>
      <c r="R1" s="115" t="str">
        <f>'Jojo Bettors'!A11</f>
        <v>Jan</v>
      </c>
      <c r="S1" s="116" t="str">
        <f>'Jojo Bettors'!A12</f>
        <v>Rod</v>
      </c>
      <c r="T1" s="116" t="str">
        <f>'Jojo Bettors'!A13</f>
        <v>RB</v>
      </c>
      <c r="U1" s="116" t="str">
        <f>'Jojo Bettors'!A14</f>
        <v>Greed</v>
      </c>
      <c r="V1" s="116" t="str">
        <f>'Jojo Bettors'!A15</f>
        <v>S411</v>
      </c>
      <c r="W1" s="116" t="str">
        <f>'Jojo Bettors'!A16</f>
        <v>Bryan</v>
      </c>
      <c r="X1" s="141" t="str">
        <f>'Bettors Table'!A2</f>
        <v>aaJojo</v>
      </c>
      <c r="Y1" s="141" t="str">
        <f>'Bettors Table'!A3</f>
        <v>Ali</v>
      </c>
      <c r="Z1" s="141" t="str">
        <f>'Bettors Table'!A4</f>
        <v>Asoy</v>
      </c>
      <c r="AA1" s="141" t="str">
        <f>'Bettors Table'!A5</f>
        <v>Bambi</v>
      </c>
      <c r="AB1" s="141" t="str">
        <f>'Bettors Table'!A6</f>
        <v>Batangas</v>
      </c>
      <c r="AC1" s="141" t="str">
        <f>'Bettors Table'!A7</f>
        <v>Bong Super</v>
      </c>
      <c r="AD1" s="141" t="str">
        <f>'Bettors Table'!A8</f>
        <v>Booger</v>
      </c>
      <c r="AE1" s="141" t="str">
        <f>'Bettors Table'!A9</f>
        <v>Cha</v>
      </c>
      <c r="AF1" s="141" t="str">
        <f>'Bettors Table'!A10</f>
        <v>Choy</v>
      </c>
      <c r="AG1" s="141" t="str">
        <f>'Bettors Table'!A11</f>
        <v>Christian</v>
      </c>
      <c r="AH1" s="141" t="str">
        <f>'Bettors Table'!A12</f>
        <v>Conrad</v>
      </c>
      <c r="AI1" s="141" t="str">
        <f>'Bettors Table'!A13</f>
        <v>Dan</v>
      </c>
      <c r="AJ1" s="141" t="str">
        <f>'Bettors Table'!A14</f>
        <v>Edwin</v>
      </c>
      <c r="AK1" s="141" t="str">
        <f>'Bettors Table'!A15</f>
        <v>Gian</v>
      </c>
      <c r="AL1" s="141" t="str">
        <f>'Bettors Table'!A16</f>
        <v>Gigi</v>
      </c>
      <c r="AM1" s="141" t="str">
        <f>'Bettors Table'!A17</f>
        <v>GIMO</v>
      </c>
      <c r="AN1" s="141" t="str">
        <f>'Bettors Table'!A18</f>
        <v>Ian</v>
      </c>
      <c r="AO1" s="141" t="str">
        <f>'Bettors Table'!A19</f>
        <v>JayR weekly</v>
      </c>
      <c r="AP1" s="141" t="str">
        <f>'Bettors Table'!A20</f>
        <v>Jeff G</v>
      </c>
      <c r="AQ1" s="141" t="str">
        <f>'Bettors Table'!A21</f>
        <v>Johnrey</v>
      </c>
      <c r="AR1" s="141" t="str">
        <f>'Bettors Table'!A22</f>
        <v>Juancho</v>
      </c>
      <c r="AS1" s="141" t="str">
        <f>'Bettors Table'!A23</f>
        <v>Kreez</v>
      </c>
      <c r="AT1" s="141" t="str">
        <f>'Bettors Table'!A24</f>
        <v>Leganden, Rod</v>
      </c>
      <c r="AU1" s="141" t="str">
        <f>'Bettors Table'!A25</f>
        <v>Llamador Dan</v>
      </c>
      <c r="AV1" s="141" t="str">
        <f>'Bettors Table'!A26</f>
        <v>Long Hair</v>
      </c>
      <c r="AW1" s="141" t="str">
        <f>'Bettors Table'!A27</f>
        <v>Mclyn</v>
      </c>
      <c r="AX1" s="141" t="str">
        <f>'Bettors Table'!A28</f>
        <v>Mike Chua</v>
      </c>
      <c r="AY1" s="141" t="str">
        <f>'Bettors Table'!A29</f>
        <v>Mike G</v>
      </c>
      <c r="AZ1" s="141" t="str">
        <f>'Bettors Table'!A30</f>
        <v>Miscellaneous</v>
      </c>
      <c r="BA1" s="141" t="str">
        <f>'Bettors Table'!A31</f>
        <v>Mokmok</v>
      </c>
      <c r="BB1" s="141" t="str">
        <f>'Bettors Table'!A32</f>
        <v>Nick</v>
      </c>
      <c r="BC1" s="141" t="str">
        <f>'Bettors Table'!A33</f>
        <v>Paul</v>
      </c>
      <c r="BD1" s="141" t="str">
        <f>'Bettors Table'!A34</f>
        <v>Pokrat</v>
      </c>
      <c r="BE1" s="141" t="str">
        <f>'Bettors Table'!A35</f>
        <v>Pulis</v>
      </c>
      <c r="BF1" s="141" t="str">
        <f>'Bettors Table'!A36</f>
        <v>Puti</v>
      </c>
      <c r="BG1" s="141" t="str">
        <f>'Bettors Table'!A37</f>
        <v>raydan</v>
      </c>
      <c r="BH1" s="141" t="str">
        <f>'Bettors Table'!A38</f>
        <v>Rey</v>
      </c>
      <c r="BI1" s="141" t="str">
        <f>'Bettors Table'!A39</f>
        <v>Roy</v>
      </c>
      <c r="BJ1" s="141" t="str">
        <f>'Bettors Table'!A40</f>
        <v>Sianson</v>
      </c>
      <c r="BK1" s="141" t="str">
        <f>'Bettors Table'!A41</f>
        <v>Stephen</v>
      </c>
      <c r="BL1" s="141" t="str">
        <f>'Bettors Table'!A42</f>
        <v>Tristan</v>
      </c>
      <c r="BM1" s="141" t="str">
        <f>'Bettors Table'!A43</f>
        <v>Villasis</v>
      </c>
      <c r="BN1" s="141" t="str">
        <f>'Bettors Table'!A44</f>
        <v>Wilson</v>
      </c>
    </row>
    <row r="2" ht="15.75" customHeight="1" spans="1:66" s="119" customFormat="1" x14ac:dyDescent="0.25">
      <c r="A2" s="120" t="s">
        <v>224</v>
      </c>
      <c r="B2" s="120"/>
      <c r="C2" s="120" t="s">
        <v>103</v>
      </c>
      <c r="D2" s="121"/>
      <c r="E2" s="122">
        <f>F2-F3</f>
        <v>1000</v>
      </c>
      <c r="F2" s="123">
        <f>SUM(X2:BN2)</f>
        <v>1000</v>
      </c>
      <c r="G2" s="124">
        <f>H2-H3</f>
        <v>0</v>
      </c>
      <c r="H2" s="125">
        <f>SUM(I2:W2)</f>
        <v>0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5"/>
      <c r="T2" s="125"/>
      <c r="U2" s="125"/>
      <c r="V2" s="125"/>
      <c r="W2" s="125"/>
      <c r="X2" s="123"/>
      <c r="Y2" s="128"/>
      <c r="Z2" s="128"/>
      <c r="AA2" s="123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43"/>
      <c r="AQ2" s="128"/>
      <c r="AR2" s="128"/>
      <c r="AS2" s="128"/>
      <c r="AT2" s="128"/>
      <c r="AU2" s="128"/>
      <c r="AV2" s="128"/>
      <c r="AW2" s="128">
        <v>1000</v>
      </c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</row>
    <row r="3" ht="15.75" customHeight="1" spans="1:66" s="119" customFormat="1" x14ac:dyDescent="0.25">
      <c r="A3" s="38" t="s">
        <v>225</v>
      </c>
      <c r="B3" s="38"/>
      <c r="C3" s="120" t="s">
        <v>103</v>
      </c>
      <c r="D3" s="121"/>
      <c r="E3" s="126"/>
      <c r="F3" s="123">
        <f>SUM(X3:BN3)</f>
        <v>0</v>
      </c>
      <c r="G3" s="127"/>
      <c r="H3" s="125">
        <f t="shared" ref="H3:H5" si="0">SUM(I3:W3)</f>
        <v>0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5"/>
      <c r="T3" s="125"/>
      <c r="U3" s="125"/>
      <c r="V3" s="125"/>
      <c r="W3" s="125"/>
      <c r="X3" s="123"/>
      <c r="Y3" s="128"/>
      <c r="Z3" s="128"/>
      <c r="AA3" s="123"/>
      <c r="AB3" s="123"/>
      <c r="AC3" s="128"/>
      <c r="AD3" s="128"/>
      <c r="AE3" s="128"/>
      <c r="AF3" s="144"/>
      <c r="AG3" s="128"/>
      <c r="AH3" s="128"/>
      <c r="AI3" s="125"/>
      <c r="AJ3" s="128"/>
      <c r="AK3" s="128"/>
      <c r="AL3" s="128"/>
      <c r="AM3" s="128"/>
      <c r="AN3" s="128"/>
      <c r="AO3" s="128"/>
      <c r="AP3" s="143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</row>
    <row r="4" ht="15" customHeight="1" spans="1:66" s="119" customFormat="1" x14ac:dyDescent="0.25">
      <c r="A4" s="128" t="s">
        <v>226</v>
      </c>
      <c r="B4" s="128"/>
      <c r="C4" s="38" t="s">
        <v>102</v>
      </c>
      <c r="D4" s="121"/>
      <c r="E4" s="122">
        <f>F4-F5</f>
        <v>0</v>
      </c>
      <c r="F4" s="123">
        <f>SUM(X4:BN4)</f>
        <v>0</v>
      </c>
      <c r="G4" s="124">
        <f>H4-H5</f>
        <v>0</v>
      </c>
      <c r="H4" s="125">
        <f t="shared" si="0"/>
        <v>0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5"/>
      <c r="T4" s="125"/>
      <c r="U4" s="125"/>
      <c r="V4" s="125"/>
      <c r="W4" s="125"/>
      <c r="X4" s="123"/>
      <c r="Y4" s="128"/>
      <c r="Z4" s="128"/>
      <c r="AA4" s="123"/>
      <c r="AB4" s="123"/>
      <c r="AC4" s="128"/>
      <c r="AD4" s="128"/>
      <c r="AE4" s="128"/>
      <c r="AF4" s="128"/>
      <c r="AG4" s="128"/>
      <c r="AH4" s="128"/>
      <c r="AI4" s="125"/>
      <c r="AJ4" s="128"/>
      <c r="AK4" s="128"/>
      <c r="AL4" s="128"/>
      <c r="AM4" s="128"/>
      <c r="AN4" s="128"/>
      <c r="AO4" s="128"/>
      <c r="AP4" s="143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</row>
    <row r="5" ht="15" customHeight="1" spans="1:66" s="119" customFormat="1" x14ac:dyDescent="0.25">
      <c r="A5" s="128" t="s">
        <v>227</v>
      </c>
      <c r="B5" s="128"/>
      <c r="C5" s="38"/>
      <c r="D5" s="121"/>
      <c r="E5" s="126"/>
      <c r="F5" s="123">
        <f>SUM(X5:BN5)</f>
        <v>0</v>
      </c>
      <c r="G5" s="127"/>
      <c r="H5" s="125">
        <f t="shared" si="0"/>
        <v>0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5"/>
      <c r="T5" s="125"/>
      <c r="U5" s="125"/>
      <c r="V5" s="125"/>
      <c r="W5" s="125"/>
      <c r="X5" s="123"/>
      <c r="Y5" s="128"/>
      <c r="Z5" s="128"/>
      <c r="AA5" s="123"/>
      <c r="AB5" s="123"/>
      <c r="AC5" s="128"/>
      <c r="AD5" s="128"/>
      <c r="AE5" s="128"/>
      <c r="AF5" s="128"/>
      <c r="AG5" s="128"/>
      <c r="AH5" s="128"/>
      <c r="AI5" s="125"/>
      <c r="AJ5" s="128"/>
      <c r="AK5" s="128"/>
      <c r="AL5" s="128"/>
      <c r="AM5" s="128"/>
      <c r="AN5" s="128"/>
      <c r="AO5" s="128"/>
      <c r="AP5" s="143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</row>
    <row r="6" ht="15" customHeight="1" spans="1:66" s="129" customFormat="1" x14ac:dyDescent="0.25">
      <c r="A6" s="98"/>
      <c r="B6" s="98"/>
      <c r="C6" s="98"/>
      <c r="D6" s="130"/>
      <c r="E6" s="131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33"/>
      <c r="U6" s="133"/>
      <c r="V6" s="133"/>
      <c r="W6" s="133"/>
      <c r="X6" s="132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133"/>
      <c r="AJ6" s="98"/>
      <c r="AK6" s="98"/>
      <c r="AL6" s="98"/>
      <c r="AM6" s="98"/>
      <c r="AN6" s="98"/>
      <c r="AO6" s="98"/>
      <c r="AP6" s="134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</row>
    <row r="7" ht="15" customHeight="1" spans="1:66" s="119" customFormat="1" x14ac:dyDescent="0.25">
      <c r="A7" s="142" t="s">
        <v>205</v>
      </c>
      <c r="B7" s="142"/>
      <c r="C7" s="142" t="s">
        <v>103</v>
      </c>
      <c r="D7" s="121">
        <v>6.5</v>
      </c>
      <c r="E7" s="122">
        <f>F7-F8</f>
        <v>6000</v>
      </c>
      <c r="F7" s="123">
        <f>SUM(X7:BN7)</f>
        <v>113500</v>
      </c>
      <c r="G7" s="124">
        <f>H7-H8</f>
        <v>34600</v>
      </c>
      <c r="H7" s="125">
        <f>SUM(I7:W7)</f>
        <v>40000</v>
      </c>
      <c r="I7" s="123"/>
      <c r="J7" s="123">
        <v>30000</v>
      </c>
      <c r="K7" s="123"/>
      <c r="L7" s="123">
        <v>10000</v>
      </c>
      <c r="M7" s="123"/>
      <c r="N7" s="123"/>
      <c r="O7" s="123"/>
      <c r="P7" s="123"/>
      <c r="Q7" s="123"/>
      <c r="R7" s="123"/>
      <c r="S7" s="125"/>
      <c r="T7" s="125"/>
      <c r="U7" s="125"/>
      <c r="V7" s="125"/>
      <c r="W7" s="125"/>
      <c r="X7" s="123"/>
      <c r="Y7" s="123"/>
      <c r="Z7" s="123"/>
      <c r="AA7" s="123"/>
      <c r="AB7" s="123"/>
      <c r="AC7" s="123"/>
      <c r="AD7" s="123">
        <v>3000</v>
      </c>
      <c r="AE7" s="123"/>
      <c r="AF7" s="123">
        <v>9000</v>
      </c>
      <c r="AG7" s="123"/>
      <c r="AH7" s="123"/>
      <c r="AI7" s="123">
        <v>5000</v>
      </c>
      <c r="AJ7" s="123"/>
      <c r="AK7" s="123"/>
      <c r="AL7" s="123">
        <v>1500</v>
      </c>
      <c r="AM7" s="123"/>
      <c r="AN7" s="123"/>
      <c r="AO7" s="123"/>
      <c r="AP7" s="125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>
        <v>1000</v>
      </c>
      <c r="BB7" s="123"/>
      <c r="BC7" s="123">
        <v>9000</v>
      </c>
      <c r="BD7" s="123"/>
      <c r="BE7" s="123"/>
      <c r="BF7" s="123"/>
      <c r="BG7" s="123"/>
      <c r="BH7" s="123">
        <v>60000</v>
      </c>
      <c r="BI7" s="123"/>
      <c r="BJ7" s="123"/>
      <c r="BK7" s="123"/>
      <c r="BL7" s="123">
        <v>25000</v>
      </c>
      <c r="BM7" s="123"/>
      <c r="BN7" s="123"/>
    </row>
    <row r="8" ht="15" customHeight="1" spans="1:66" s="119" customFormat="1" x14ac:dyDescent="0.25">
      <c r="A8" s="38" t="s">
        <v>209</v>
      </c>
      <c r="B8" s="38"/>
      <c r="C8" s="38" t="s">
        <v>102</v>
      </c>
      <c r="D8" s="121">
        <v>-7.5</v>
      </c>
      <c r="E8" s="126"/>
      <c r="F8" s="123">
        <f>SUM(X8:BN8)</f>
        <v>107500</v>
      </c>
      <c r="G8" s="127"/>
      <c r="H8" s="125">
        <f t="shared" ref="H8:H10" si="1">SUM(I8:W8)</f>
        <v>5400</v>
      </c>
      <c r="I8" s="123"/>
      <c r="J8" s="123"/>
      <c r="K8" s="123"/>
      <c r="L8" s="123"/>
      <c r="M8" s="123"/>
      <c r="N8" s="123"/>
      <c r="O8" s="123">
        <v>5400</v>
      </c>
      <c r="P8" s="123"/>
      <c r="Q8" s="123"/>
      <c r="R8" s="123"/>
      <c r="S8" s="125"/>
      <c r="T8" s="125"/>
      <c r="U8" s="125"/>
      <c r="V8" s="125"/>
      <c r="W8" s="125"/>
      <c r="X8" s="123"/>
      <c r="Y8" s="123"/>
      <c r="Z8" s="123"/>
      <c r="AA8" s="123"/>
      <c r="AB8" s="123"/>
      <c r="AC8" s="123"/>
      <c r="AD8" s="123"/>
      <c r="AE8" s="123">
        <v>11000</v>
      </c>
      <c r="AF8" s="123"/>
      <c r="AG8" s="123">
        <v>500</v>
      </c>
      <c r="AH8" s="123"/>
      <c r="AI8" s="123">
        <v>20000</v>
      </c>
      <c r="AJ8" s="123"/>
      <c r="AK8" s="123"/>
      <c r="AL8" s="123"/>
      <c r="AM8" s="123"/>
      <c r="AN8" s="123"/>
      <c r="AO8" s="123"/>
      <c r="AP8" s="125"/>
      <c r="AQ8" s="128"/>
      <c r="AR8" s="128">
        <v>20000</v>
      </c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>
        <v>32000</v>
      </c>
      <c r="BF8" s="123"/>
      <c r="BG8" s="123">
        <v>3000</v>
      </c>
      <c r="BH8" s="123"/>
      <c r="BI8" s="123"/>
      <c r="BJ8" s="123"/>
      <c r="BK8" s="123"/>
      <c r="BL8" s="123"/>
      <c r="BM8" s="123">
        <v>20000</v>
      </c>
      <c r="BN8" s="123">
        <v>1000</v>
      </c>
    </row>
    <row r="9" ht="15" customHeight="1" spans="1:66" s="119" customFormat="1" x14ac:dyDescent="0.25">
      <c r="A9" s="128" t="s">
        <v>208</v>
      </c>
      <c r="B9" s="128"/>
      <c r="C9" s="38" t="s">
        <v>103</v>
      </c>
      <c r="D9" s="121">
        <v>163.5</v>
      </c>
      <c r="E9" s="122">
        <f>F9-F10</f>
        <v>-164500</v>
      </c>
      <c r="F9" s="123">
        <f>SUM(X9:BN9)</f>
        <v>111000</v>
      </c>
      <c r="G9" s="124">
        <f>H9-H10</f>
        <v>-65400</v>
      </c>
      <c r="H9" s="125">
        <f t="shared" si="1"/>
        <v>-49000</v>
      </c>
      <c r="I9" s="123"/>
      <c r="J9" s="123"/>
      <c r="K9" s="123"/>
      <c r="L9" s="123">
        <v>1000</v>
      </c>
      <c r="M9" s="123"/>
      <c r="N9" s="123"/>
      <c r="O9" s="123"/>
      <c r="P9" s="123"/>
      <c r="Q9" s="123"/>
      <c r="R9" s="123"/>
      <c r="S9" s="125"/>
      <c r="T9" s="125"/>
      <c r="U9" s="125">
        <v>-50000</v>
      </c>
      <c r="V9" s="125"/>
      <c r="W9" s="125"/>
      <c r="X9" s="123">
        <v>50000</v>
      </c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5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>
        <v>1000</v>
      </c>
      <c r="BB9" s="123"/>
      <c r="BC9" s="123"/>
      <c r="BD9" s="123"/>
      <c r="BE9" s="123"/>
      <c r="BF9" s="123"/>
      <c r="BG9" s="123"/>
      <c r="BH9" s="123">
        <v>40000</v>
      </c>
      <c r="BI9" s="123"/>
      <c r="BJ9" s="123"/>
      <c r="BK9" s="123"/>
      <c r="BL9" s="123"/>
      <c r="BM9" s="123">
        <v>20000</v>
      </c>
      <c r="BN9" s="123"/>
    </row>
    <row r="10" ht="15" customHeight="1" spans="1:66" s="119" customFormat="1" x14ac:dyDescent="0.25">
      <c r="A10" s="128" t="s">
        <v>193</v>
      </c>
      <c r="B10" s="128"/>
      <c r="C10" s="38" t="s">
        <v>102</v>
      </c>
      <c r="D10" s="121">
        <v>164.5</v>
      </c>
      <c r="E10" s="126"/>
      <c r="F10" s="123">
        <f>SUM(X10:BN10)</f>
        <v>275500</v>
      </c>
      <c r="G10" s="127"/>
      <c r="H10" s="125">
        <f t="shared" si="1"/>
        <v>16400</v>
      </c>
      <c r="I10" s="123"/>
      <c r="J10" s="123"/>
      <c r="K10" s="123"/>
      <c r="L10" s="123"/>
      <c r="M10" s="123"/>
      <c r="N10" s="123"/>
      <c r="O10" s="123">
        <v>8400</v>
      </c>
      <c r="P10" s="123"/>
      <c r="Q10" s="123">
        <v>8000</v>
      </c>
      <c r="R10" s="123"/>
      <c r="S10" s="125"/>
      <c r="T10" s="125"/>
      <c r="U10" s="125"/>
      <c r="V10" s="125"/>
      <c r="W10" s="125"/>
      <c r="X10" s="123"/>
      <c r="Y10" s="123"/>
      <c r="Z10" s="123"/>
      <c r="AA10" s="123"/>
      <c r="AB10" s="123"/>
      <c r="AC10" s="123"/>
      <c r="AD10" s="123"/>
      <c r="AE10" s="123">
        <v>11000</v>
      </c>
      <c r="AF10" s="123">
        <v>1000</v>
      </c>
      <c r="AG10" s="123">
        <v>1000</v>
      </c>
      <c r="AH10" s="123"/>
      <c r="AI10" s="123">
        <v>3000</v>
      </c>
      <c r="AJ10" s="123"/>
      <c r="AK10" s="123">
        <v>10000</v>
      </c>
      <c r="AL10" s="123">
        <v>1000</v>
      </c>
      <c r="AM10" s="123">
        <v>200000</v>
      </c>
      <c r="AN10" s="123"/>
      <c r="AO10" s="123">
        <v>3000</v>
      </c>
      <c r="AP10" s="125"/>
      <c r="AQ10" s="123"/>
      <c r="AR10" s="123"/>
      <c r="AS10" s="123"/>
      <c r="AT10" s="123"/>
      <c r="AU10" s="123"/>
      <c r="AV10" s="123"/>
      <c r="AW10" s="123">
        <v>7000</v>
      </c>
      <c r="AX10" s="123"/>
      <c r="AY10" s="123"/>
      <c r="AZ10" s="123"/>
      <c r="BA10" s="123"/>
      <c r="BB10" s="123"/>
      <c r="BC10" s="123"/>
      <c r="BD10" s="123"/>
      <c r="BE10" s="123">
        <v>28000</v>
      </c>
      <c r="BF10" s="123"/>
      <c r="BG10" s="123">
        <v>4000</v>
      </c>
      <c r="BH10" s="123"/>
      <c r="BI10" s="123"/>
      <c r="BJ10" s="123"/>
      <c r="BK10" s="123"/>
      <c r="BL10" s="123">
        <v>4500</v>
      </c>
      <c r="BM10" s="123"/>
      <c r="BN10" s="123">
        <v>2000</v>
      </c>
    </row>
    <row r="11" ht="15" customHeight="1" spans="1:66" s="129" customFormat="1" x14ac:dyDescent="0.25">
      <c r="A11" s="98"/>
      <c r="B11" s="98"/>
      <c r="C11" s="98"/>
      <c r="D11" s="130"/>
      <c r="E11" s="135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3"/>
      <c r="T11" s="133"/>
      <c r="U11" s="133"/>
      <c r="V11" s="133"/>
      <c r="W11" s="133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3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</row>
    <row r="12" ht="15.75" customHeight="1" spans="1:66" s="119" customFormat="1" x14ac:dyDescent="0.25">
      <c r="A12" s="120" t="s">
        <v>207</v>
      </c>
      <c r="B12" s="120"/>
      <c r="C12" s="120" t="s">
        <v>102</v>
      </c>
      <c r="D12" s="121">
        <v>5</v>
      </c>
      <c r="E12" s="122">
        <f>F12-F13</f>
        <v>500</v>
      </c>
      <c r="F12" s="123">
        <f>SUM(X12:BN12)</f>
        <v>82500</v>
      </c>
      <c r="G12" s="124">
        <f>H12-H13</f>
        <v>62700</v>
      </c>
      <c r="H12" s="125">
        <f>SUM(I12:W12)</f>
        <v>80000</v>
      </c>
      <c r="I12" s="123"/>
      <c r="J12" s="123">
        <v>80000</v>
      </c>
      <c r="K12" s="123"/>
      <c r="L12" s="123"/>
      <c r="M12" s="123"/>
      <c r="N12" s="123"/>
      <c r="O12" s="123"/>
      <c r="P12" s="123"/>
      <c r="Q12" s="123"/>
      <c r="R12" s="123"/>
      <c r="S12" s="125"/>
      <c r="T12" s="125"/>
      <c r="U12" s="125"/>
      <c r="V12" s="125"/>
      <c r="W12" s="125"/>
      <c r="X12" s="123"/>
      <c r="Y12" s="123"/>
      <c r="Z12" s="123"/>
      <c r="AA12" s="123"/>
      <c r="AB12" s="123"/>
      <c r="AC12" s="123"/>
      <c r="AD12" s="123"/>
      <c r="AE12" s="123"/>
      <c r="AF12" s="123">
        <v>3000</v>
      </c>
      <c r="AG12" s="123"/>
      <c r="AH12" s="123"/>
      <c r="AI12" s="123"/>
      <c r="AJ12" s="123"/>
      <c r="AK12" s="123"/>
      <c r="AL12" s="123"/>
      <c r="AM12" s="123"/>
      <c r="AN12" s="123"/>
      <c r="AO12" s="123"/>
      <c r="AP12" s="125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>
        <v>9000</v>
      </c>
      <c r="BD12" s="123"/>
      <c r="BE12" s="123"/>
      <c r="BF12" s="123"/>
      <c r="BG12" s="123">
        <v>1000</v>
      </c>
      <c r="BH12" s="123">
        <v>65000</v>
      </c>
      <c r="BI12" s="123"/>
      <c r="BJ12" s="123"/>
      <c r="BK12" s="123"/>
      <c r="BL12" s="123">
        <v>4500</v>
      </c>
      <c r="BM12" s="123"/>
      <c r="BN12" s="123"/>
    </row>
    <row r="13" ht="15.75" customHeight="1" spans="1:66" s="119" customFormat="1" x14ac:dyDescent="0.25">
      <c r="A13" s="120" t="s">
        <v>196</v>
      </c>
      <c r="B13" s="120"/>
      <c r="C13" s="120" t="s">
        <v>103</v>
      </c>
      <c r="D13" s="121">
        <v>-6</v>
      </c>
      <c r="E13" s="126"/>
      <c r="F13" s="123">
        <f>SUM(X13:BN13)</f>
        <v>82000</v>
      </c>
      <c r="G13" s="127"/>
      <c r="H13" s="125">
        <f t="shared" ref="H13:H15" si="2">SUM(I13:W13)</f>
        <v>17300</v>
      </c>
      <c r="I13" s="123"/>
      <c r="J13" s="123"/>
      <c r="K13" s="123"/>
      <c r="L13" s="123">
        <v>10500</v>
      </c>
      <c r="M13" s="123"/>
      <c r="N13" s="123"/>
      <c r="O13" s="123">
        <v>6800</v>
      </c>
      <c r="P13" s="123"/>
      <c r="Q13" s="123"/>
      <c r="R13" s="123"/>
      <c r="S13" s="125"/>
      <c r="T13" s="125"/>
      <c r="U13" s="125"/>
      <c r="V13" s="125"/>
      <c r="W13" s="125"/>
      <c r="X13" s="123"/>
      <c r="Y13" s="123">
        <v>6000</v>
      </c>
      <c r="Z13" s="123"/>
      <c r="AA13" s="123"/>
      <c r="AB13" s="123"/>
      <c r="AC13" s="123"/>
      <c r="AD13" s="123">
        <v>3000</v>
      </c>
      <c r="AE13" s="123">
        <v>15000</v>
      </c>
      <c r="AF13" s="123"/>
      <c r="AG13" s="123">
        <v>1000</v>
      </c>
      <c r="AH13" s="123"/>
      <c r="AI13" s="123">
        <v>29000</v>
      </c>
      <c r="AJ13" s="123"/>
      <c r="AK13" s="123"/>
      <c r="AL13" s="123"/>
      <c r="AM13" s="123"/>
      <c r="AN13" s="123"/>
      <c r="AO13" s="123"/>
      <c r="AP13" s="125"/>
      <c r="AQ13" s="123">
        <v>2000</v>
      </c>
      <c r="AR13" s="123"/>
      <c r="AS13" s="123"/>
      <c r="AT13" s="123"/>
      <c r="AU13" s="123"/>
      <c r="AV13" s="123"/>
      <c r="AW13" s="123">
        <v>12000</v>
      </c>
      <c r="AX13" s="123"/>
      <c r="AY13" s="123"/>
      <c r="AZ13" s="123"/>
      <c r="BA13" s="123"/>
      <c r="BB13" s="123"/>
      <c r="BC13" s="123"/>
      <c r="BD13" s="123"/>
      <c r="BE13" s="123">
        <v>12000</v>
      </c>
      <c r="BF13" s="123"/>
      <c r="BG13" s="123"/>
      <c r="BH13" s="123"/>
      <c r="BI13" s="123"/>
      <c r="BJ13" s="123"/>
      <c r="BK13" s="123"/>
      <c r="BL13" s="123"/>
      <c r="BM13" s="123"/>
      <c r="BN13" s="123">
        <v>2000</v>
      </c>
    </row>
    <row r="14" ht="15" customHeight="1" spans="1:66" s="119" customFormat="1" x14ac:dyDescent="0.25">
      <c r="A14" s="128" t="s">
        <v>231</v>
      </c>
      <c r="B14" s="128"/>
      <c r="C14" s="38" t="s">
        <v>103</v>
      </c>
      <c r="D14" s="121">
        <v>167</v>
      </c>
      <c r="E14" s="122">
        <f>F14-F15</f>
        <v>-47000</v>
      </c>
      <c r="F14" s="123">
        <f>SUM(X14:BN14)</f>
        <v>4000</v>
      </c>
      <c r="G14" s="124">
        <f>H14-H15</f>
        <v>-8900</v>
      </c>
      <c r="H14" s="125">
        <f t="shared" si="2"/>
        <v>0</v>
      </c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5"/>
      <c r="T14" s="125"/>
      <c r="U14" s="125"/>
      <c r="V14" s="125"/>
      <c r="W14" s="125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5"/>
      <c r="AQ14" s="123">
        <v>2000</v>
      </c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>
        <v>2000</v>
      </c>
    </row>
    <row r="15" ht="15" customHeight="1" spans="1:66" s="119" customFormat="1" x14ac:dyDescent="0.25">
      <c r="A15" s="128" t="s">
        <v>210</v>
      </c>
      <c r="B15" s="128"/>
      <c r="C15" s="38" t="s">
        <v>102</v>
      </c>
      <c r="D15" s="121">
        <v>168</v>
      </c>
      <c r="E15" s="126"/>
      <c r="F15" s="123">
        <f>SUM(X15:BN15)</f>
        <v>51000</v>
      </c>
      <c r="G15" s="127"/>
      <c r="H15" s="125">
        <f t="shared" si="2"/>
        <v>8900</v>
      </c>
      <c r="I15" s="123"/>
      <c r="J15" s="123"/>
      <c r="K15" s="123"/>
      <c r="L15" s="123"/>
      <c r="M15" s="123"/>
      <c r="N15" s="123"/>
      <c r="O15" s="123">
        <v>8900</v>
      </c>
      <c r="P15" s="123"/>
      <c r="Q15" s="123"/>
      <c r="R15" s="123"/>
      <c r="S15" s="125"/>
      <c r="T15" s="125"/>
      <c r="U15" s="125"/>
      <c r="V15" s="125"/>
      <c r="W15" s="125"/>
      <c r="X15" s="123"/>
      <c r="Y15" s="123"/>
      <c r="Z15" s="123"/>
      <c r="AA15" s="123"/>
      <c r="AB15" s="123"/>
      <c r="AC15" s="123"/>
      <c r="AD15" s="123"/>
      <c r="AE15" s="123"/>
      <c r="AF15" s="123">
        <v>1000</v>
      </c>
      <c r="AG15" s="123">
        <v>500</v>
      </c>
      <c r="AH15" s="123"/>
      <c r="AI15" s="123">
        <v>1000</v>
      </c>
      <c r="AJ15" s="123"/>
      <c r="AK15" s="123"/>
      <c r="AL15" s="123">
        <v>2500</v>
      </c>
      <c r="AM15" s="123"/>
      <c r="AN15" s="123"/>
      <c r="AO15" s="123">
        <v>3500</v>
      </c>
      <c r="AP15" s="125"/>
      <c r="AQ15" s="123"/>
      <c r="AR15" s="123"/>
      <c r="AS15" s="123"/>
      <c r="AT15" s="123"/>
      <c r="AU15" s="123"/>
      <c r="AV15" s="123"/>
      <c r="AW15" s="123">
        <v>10000</v>
      </c>
      <c r="AX15" s="123"/>
      <c r="AY15" s="123"/>
      <c r="AZ15" s="123"/>
      <c r="BA15" s="123"/>
      <c r="BB15" s="123"/>
      <c r="BC15" s="123"/>
      <c r="BD15" s="123"/>
      <c r="BE15" s="123">
        <v>27000</v>
      </c>
      <c r="BF15" s="123"/>
      <c r="BG15" s="123">
        <v>4000</v>
      </c>
      <c r="BH15" s="123"/>
      <c r="BI15" s="123"/>
      <c r="BJ15" s="123"/>
      <c r="BK15" s="123"/>
      <c r="BL15" s="123">
        <v>1500</v>
      </c>
      <c r="BM15" s="123"/>
      <c r="BN15" s="123"/>
    </row>
    <row r="16" ht="15.75" customHeight="1" spans="1:66" s="129" customFormat="1" x14ac:dyDescent="0.25">
      <c r="A16" s="136"/>
      <c r="B16" s="136"/>
      <c r="C16" s="136"/>
      <c r="D16" s="130"/>
      <c r="E16" s="131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3"/>
      <c r="T16" s="133"/>
      <c r="U16" s="133"/>
      <c r="V16" s="133"/>
      <c r="W16" s="133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</row>
    <row r="17" ht="15.75" customHeight="1" spans="1:66" s="119" customFormat="1" x14ac:dyDescent="0.25">
      <c r="A17" s="120" t="s">
        <v>204</v>
      </c>
      <c r="B17" s="120"/>
      <c r="C17" s="120" t="s">
        <v>103</v>
      </c>
      <c r="D17" s="121">
        <v>5</v>
      </c>
      <c r="E17" s="122">
        <f>F17-F18</f>
        <v>-39500</v>
      </c>
      <c r="F17" s="123">
        <f>SUM(X17:BN17)</f>
        <v>135000</v>
      </c>
      <c r="G17" s="124">
        <f>H17-H18</f>
        <v>112600</v>
      </c>
      <c r="H17" s="125">
        <f>SUM(I17:W17)</f>
        <v>145600</v>
      </c>
      <c r="I17" s="123">
        <v>11000</v>
      </c>
      <c r="J17" s="123">
        <v>130000</v>
      </c>
      <c r="K17" s="123"/>
      <c r="L17" s="123"/>
      <c r="M17" s="123"/>
      <c r="N17" s="123"/>
      <c r="O17" s="123">
        <v>4600</v>
      </c>
      <c r="P17" s="123"/>
      <c r="Q17" s="123"/>
      <c r="R17" s="123"/>
      <c r="S17" s="125"/>
      <c r="T17" s="125"/>
      <c r="U17" s="125"/>
      <c r="V17" s="125"/>
      <c r="W17" s="125"/>
      <c r="X17" s="123"/>
      <c r="Y17" s="123"/>
      <c r="Z17" s="123"/>
      <c r="AA17" s="123"/>
      <c r="AB17" s="123"/>
      <c r="AC17" s="123"/>
      <c r="AD17" s="123">
        <v>4000</v>
      </c>
      <c r="AE17" s="123"/>
      <c r="AF17" s="123">
        <v>3000</v>
      </c>
      <c r="AG17" s="123">
        <v>1000</v>
      </c>
      <c r="AH17" s="123">
        <v>500</v>
      </c>
      <c r="AI17" s="123">
        <v>20000</v>
      </c>
      <c r="AJ17" s="123"/>
      <c r="AK17" s="123">
        <v>40000</v>
      </c>
      <c r="AL17" s="123">
        <v>1500</v>
      </c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>
        <v>13500</v>
      </c>
      <c r="AX17" s="123"/>
      <c r="AY17" s="123">
        <v>5000</v>
      </c>
      <c r="AZ17" s="123"/>
      <c r="BA17" s="123">
        <v>1000</v>
      </c>
      <c r="BB17" s="123"/>
      <c r="BC17" s="123"/>
      <c r="BD17" s="123">
        <v>2500</v>
      </c>
      <c r="BE17" s="123"/>
      <c r="BF17" s="123"/>
      <c r="BG17" s="123"/>
      <c r="BH17" s="123">
        <v>30000</v>
      </c>
      <c r="BI17" s="123"/>
      <c r="BJ17" s="123"/>
      <c r="BK17" s="123">
        <v>5000</v>
      </c>
      <c r="BL17" s="123">
        <v>8000</v>
      </c>
      <c r="BM17" s="123"/>
      <c r="BN17" s="123"/>
    </row>
    <row r="18" ht="15.75" customHeight="1" spans="1:66" s="119" customFormat="1" x14ac:dyDescent="0.25">
      <c r="A18" s="120" t="s">
        <v>201</v>
      </c>
      <c r="B18" s="120"/>
      <c r="C18" s="120" t="s">
        <v>102</v>
      </c>
      <c r="D18" s="121">
        <v>-5</v>
      </c>
      <c r="E18" s="126"/>
      <c r="F18" s="123">
        <f>SUM(X18:BN18)</f>
        <v>174500</v>
      </c>
      <c r="G18" s="127"/>
      <c r="H18" s="125">
        <f t="shared" ref="H18:H20" si="3">SUM(I18:W18)</f>
        <v>33000</v>
      </c>
      <c r="I18" s="123"/>
      <c r="J18" s="123"/>
      <c r="K18" s="123"/>
      <c r="L18" s="123">
        <v>33000</v>
      </c>
      <c r="M18" s="123"/>
      <c r="N18" s="123"/>
      <c r="O18" s="123"/>
      <c r="P18" s="123"/>
      <c r="Q18" s="123"/>
      <c r="R18" s="123"/>
      <c r="S18" s="125"/>
      <c r="T18" s="125"/>
      <c r="U18" s="125"/>
      <c r="V18" s="125"/>
      <c r="W18" s="125"/>
      <c r="X18" s="123"/>
      <c r="Y18" s="123"/>
      <c r="Z18" s="123"/>
      <c r="AA18" s="123"/>
      <c r="AB18" s="123"/>
      <c r="AC18" s="123"/>
      <c r="AD18" s="123"/>
      <c r="AE18" s="123">
        <v>40000</v>
      </c>
      <c r="AF18" s="123"/>
      <c r="AG18" s="123"/>
      <c r="AH18" s="123"/>
      <c r="AI18" s="123">
        <v>3000</v>
      </c>
      <c r="AJ18" s="123"/>
      <c r="AK18" s="123"/>
      <c r="AL18" s="123"/>
      <c r="AM18" s="123"/>
      <c r="AN18" s="123"/>
      <c r="AO18" s="123">
        <v>28000</v>
      </c>
      <c r="AP18" s="123"/>
      <c r="AQ18" s="123"/>
      <c r="AR18" s="123">
        <v>20000</v>
      </c>
      <c r="AS18" s="123">
        <v>35000</v>
      </c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>
        <v>3000</v>
      </c>
      <c r="BH18" s="123"/>
      <c r="BI18" s="123">
        <v>2000</v>
      </c>
      <c r="BJ18" s="123">
        <v>20000</v>
      </c>
      <c r="BK18" s="123">
        <v>2000</v>
      </c>
      <c r="BL18" s="123">
        <v>3500</v>
      </c>
      <c r="BM18" s="123"/>
      <c r="BN18" s="123">
        <v>18000</v>
      </c>
    </row>
    <row r="19" ht="15" customHeight="1" spans="1:66" s="119" customFormat="1" x14ac:dyDescent="0.25">
      <c r="A19" s="128" t="s">
        <v>202</v>
      </c>
      <c r="B19" s="128"/>
      <c r="C19" s="38" t="s">
        <v>102</v>
      </c>
      <c r="D19" s="121">
        <v>163</v>
      </c>
      <c r="E19" s="122">
        <f>F19-F20</f>
        <v>56500</v>
      </c>
      <c r="F19" s="123">
        <f>SUM(X19:BN19)</f>
        <v>106000</v>
      </c>
      <c r="G19" s="124">
        <f>H19-H20</f>
        <v>260000</v>
      </c>
      <c r="H19" s="125">
        <f t="shared" si="3"/>
        <v>277000</v>
      </c>
      <c r="I19" s="123">
        <v>8000</v>
      </c>
      <c r="J19" s="123"/>
      <c r="K19" s="123"/>
      <c r="L19" s="123">
        <f>319000-50000</f>
        <v>269000</v>
      </c>
      <c r="M19" s="123"/>
      <c r="N19" s="123"/>
      <c r="O19" s="123"/>
      <c r="P19" s="123"/>
      <c r="Q19" s="123"/>
      <c r="R19" s="123"/>
      <c r="S19" s="125"/>
      <c r="T19" s="125"/>
      <c r="U19" s="125"/>
      <c r="V19" s="125"/>
      <c r="W19" s="125"/>
      <c r="X19" s="123"/>
      <c r="Y19" s="123"/>
      <c r="Z19" s="123"/>
      <c r="AA19" s="123"/>
      <c r="AB19" s="123"/>
      <c r="AC19" s="123"/>
      <c r="AD19" s="123"/>
      <c r="AE19" s="123">
        <v>29000</v>
      </c>
      <c r="AF19" s="123">
        <v>2000</v>
      </c>
      <c r="AG19" s="123"/>
      <c r="AH19" s="123">
        <v>1000</v>
      </c>
      <c r="AI19" s="123">
        <v>12000</v>
      </c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>
        <v>6000</v>
      </c>
      <c r="AX19" s="123">
        <v>50000</v>
      </c>
      <c r="AY19" s="123"/>
      <c r="AZ19" s="123"/>
      <c r="BA19" s="123">
        <v>2000</v>
      </c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>
        <v>3000</v>
      </c>
      <c r="BM19" s="123"/>
      <c r="BN19" s="123">
        <v>1000</v>
      </c>
    </row>
    <row r="20" ht="15" customHeight="1" spans="1:66" s="119" customFormat="1" x14ac:dyDescent="0.25">
      <c r="A20" s="128" t="s">
        <v>206</v>
      </c>
      <c r="B20" s="128"/>
      <c r="C20" s="38" t="s">
        <v>103</v>
      </c>
      <c r="D20" s="121"/>
      <c r="E20" s="126"/>
      <c r="F20" s="123">
        <f>SUM(X20:BN20)</f>
        <v>49500</v>
      </c>
      <c r="G20" s="127"/>
      <c r="H20" s="125">
        <f t="shared" si="3"/>
        <v>17000</v>
      </c>
      <c r="I20" s="123"/>
      <c r="J20" s="123"/>
      <c r="K20" s="123"/>
      <c r="L20" s="123"/>
      <c r="M20" s="123"/>
      <c r="N20" s="123">
        <v>6000</v>
      </c>
      <c r="O20" s="123">
        <v>11000</v>
      </c>
      <c r="P20" s="123"/>
      <c r="Q20" s="123"/>
      <c r="R20" s="123"/>
      <c r="S20" s="125"/>
      <c r="T20" s="125"/>
      <c r="U20" s="125"/>
      <c r="V20" s="125"/>
      <c r="W20" s="125"/>
      <c r="X20" s="123"/>
      <c r="Y20" s="123"/>
      <c r="Z20" s="123"/>
      <c r="AA20" s="123"/>
      <c r="AB20" s="123"/>
      <c r="AC20" s="123"/>
      <c r="AD20" s="123"/>
      <c r="AE20" s="123"/>
      <c r="AF20" s="123"/>
      <c r="AG20" s="123">
        <v>1000</v>
      </c>
      <c r="AH20" s="123"/>
      <c r="AI20" s="123"/>
      <c r="AJ20" s="123"/>
      <c r="AK20" s="123"/>
      <c r="AL20" s="123">
        <v>500</v>
      </c>
      <c r="AM20" s="123"/>
      <c r="AN20" s="123"/>
      <c r="AO20" s="123">
        <v>2000</v>
      </c>
      <c r="AP20" s="123"/>
      <c r="AQ20" s="123"/>
      <c r="AR20" s="123"/>
      <c r="AS20" s="123"/>
      <c r="AT20" s="123"/>
      <c r="AU20" s="123"/>
      <c r="AV20" s="123"/>
      <c r="AW20" s="123"/>
      <c r="AX20" s="123"/>
      <c r="AY20" s="123">
        <v>5000</v>
      </c>
      <c r="AZ20" s="123"/>
      <c r="BA20" s="123">
        <v>2000</v>
      </c>
      <c r="BB20" s="123"/>
      <c r="BC20" s="123"/>
      <c r="BD20" s="123">
        <v>5000</v>
      </c>
      <c r="BE20" s="123">
        <v>10000</v>
      </c>
      <c r="BF20" s="123"/>
      <c r="BG20" s="123">
        <v>3000</v>
      </c>
      <c r="BH20" s="123"/>
      <c r="BI20" s="123">
        <v>1000</v>
      </c>
      <c r="BJ20" s="123"/>
      <c r="BK20" s="123"/>
      <c r="BL20" s="123"/>
      <c r="BM20" s="123">
        <v>20000</v>
      </c>
      <c r="BN20" s="123"/>
    </row>
    <row r="21" ht="15.75" customHeight="1" spans="1:66" s="129" customFormat="1" x14ac:dyDescent="0.25">
      <c r="A21" s="136"/>
      <c r="B21" s="136"/>
      <c r="C21" s="136"/>
      <c r="D21" s="130"/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3"/>
      <c r="T21" s="133"/>
      <c r="U21" s="133"/>
      <c r="V21" s="133"/>
      <c r="W21" s="133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</row>
    <row r="22" ht="15" customHeight="1" spans="1:66" s="119" customFormat="1" x14ac:dyDescent="0.25">
      <c r="A22" s="142"/>
      <c r="B22" s="142"/>
      <c r="C22" s="142"/>
      <c r="D22" s="121"/>
      <c r="E22" s="122">
        <f>F22-F23</f>
        <v>0</v>
      </c>
      <c r="F22" s="123">
        <f>SUM(X22:BN22)</f>
        <v>0</v>
      </c>
      <c r="G22" s="124">
        <f>H22-H23</f>
        <v>0</v>
      </c>
      <c r="H22" s="125">
        <f>SUM(I22:W22)</f>
        <v>0</v>
      </c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5"/>
      <c r="T22" s="125"/>
      <c r="U22" s="125"/>
      <c r="V22" s="125"/>
      <c r="W22" s="125"/>
      <c r="X22" s="123"/>
      <c r="Y22" s="128"/>
      <c r="Z22" s="128"/>
      <c r="AA22" s="123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</row>
    <row r="23" ht="15" customHeight="1" spans="1:66" s="119" customFormat="1" x14ac:dyDescent="0.25">
      <c r="A23" s="128"/>
      <c r="B23" s="128"/>
      <c r="C23" s="38"/>
      <c r="D23" s="121"/>
      <c r="E23" s="126"/>
      <c r="F23" s="123">
        <f>SUM(X23:BN23)</f>
        <v>0</v>
      </c>
      <c r="G23" s="127"/>
      <c r="H23" s="125">
        <f t="shared" ref="H23:H25" si="4">SUM(I23:W23)</f>
        <v>0</v>
      </c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5"/>
      <c r="T23" s="125"/>
      <c r="U23" s="125"/>
      <c r="V23" s="125"/>
      <c r="W23" s="125"/>
      <c r="X23" s="123"/>
      <c r="Y23" s="128"/>
      <c r="Z23" s="128"/>
      <c r="AA23" s="123"/>
      <c r="AB23" s="123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</row>
    <row r="24" ht="15" customHeight="1" spans="1:66" s="119" customFormat="1" x14ac:dyDescent="0.25">
      <c r="A24" s="128" t="s">
        <v>226</v>
      </c>
      <c r="B24" s="128"/>
      <c r="C24" s="38"/>
      <c r="D24" s="121"/>
      <c r="E24" s="122">
        <f>F24-F25</f>
        <v>0</v>
      </c>
      <c r="F24" s="123">
        <f>SUM(X24:BN24)</f>
        <v>0</v>
      </c>
      <c r="G24" s="124">
        <f>H24-H25</f>
        <v>0</v>
      </c>
      <c r="H24" s="125">
        <f t="shared" si="4"/>
        <v>0</v>
      </c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5"/>
      <c r="T24" s="125"/>
      <c r="U24" s="125"/>
      <c r="V24" s="125"/>
      <c r="W24" s="125"/>
      <c r="X24" s="123"/>
      <c r="Y24" s="128"/>
      <c r="Z24" s="128"/>
      <c r="AA24" s="123"/>
      <c r="AB24" s="123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</row>
    <row r="25" ht="15" customHeight="1" spans="1:66" s="119" customFormat="1" x14ac:dyDescent="0.25">
      <c r="A25" s="128" t="s">
        <v>227</v>
      </c>
      <c r="B25" s="128"/>
      <c r="C25" s="38"/>
      <c r="D25" s="121"/>
      <c r="E25" s="126"/>
      <c r="F25" s="123">
        <f>SUM(X25:BN25)</f>
        <v>0</v>
      </c>
      <c r="G25" s="127"/>
      <c r="H25" s="125">
        <f t="shared" si="4"/>
        <v>0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5"/>
      <c r="T25" s="125"/>
      <c r="U25" s="125"/>
      <c r="V25" s="125"/>
      <c r="W25" s="125"/>
      <c r="X25" s="123"/>
      <c r="Y25" s="128"/>
      <c r="Z25" s="128"/>
      <c r="AA25" s="123"/>
      <c r="AB25" s="123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</row>
    <row r="26" ht="15" customHeight="1" spans="1:66" s="129" customFormat="1" x14ac:dyDescent="0.25">
      <c r="A26" s="98"/>
      <c r="B26" s="98"/>
      <c r="C26" s="98"/>
      <c r="D26" s="130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3"/>
      <c r="T26" s="133"/>
      <c r="U26" s="133"/>
      <c r="V26" s="133"/>
      <c r="W26" s="133"/>
      <c r="X26" s="132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</row>
    <row r="27" ht="15" customHeight="1" spans="1:66" s="119" customFormat="1" x14ac:dyDescent="0.25">
      <c r="A27" s="142"/>
      <c r="B27" s="142"/>
      <c r="C27" s="142"/>
      <c r="D27" s="121"/>
      <c r="E27" s="122">
        <f>F27-F28</f>
        <v>0</v>
      </c>
      <c r="F27" s="123">
        <f>SUM(X27:BN27)</f>
        <v>0</v>
      </c>
      <c r="G27" s="124">
        <f>H27-H28</f>
        <v>0</v>
      </c>
      <c r="H27" s="125">
        <f>SUM(I27:W27)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5"/>
      <c r="T27" s="125"/>
      <c r="U27" s="125"/>
      <c r="V27" s="125"/>
      <c r="W27" s="125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</row>
    <row r="28" ht="15" customHeight="1" spans="1:66" s="119" customFormat="1" x14ac:dyDescent="0.25">
      <c r="A28" s="38"/>
      <c r="B28" s="38"/>
      <c r="C28" s="38"/>
      <c r="D28" s="121"/>
      <c r="E28" s="126"/>
      <c r="F28" s="123">
        <f>SUM(X28:BN28)</f>
        <v>0</v>
      </c>
      <c r="G28" s="127"/>
      <c r="H28" s="125">
        <f t="shared" ref="H28:H30" si="5">SUM(I28:W28)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5"/>
      <c r="T28" s="125"/>
      <c r="U28" s="125"/>
      <c r="V28" s="125"/>
      <c r="W28" s="125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8"/>
      <c r="AR28" s="128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</row>
    <row r="29" ht="15" customHeight="1" spans="1:66" s="119" customFormat="1" x14ac:dyDescent="0.25">
      <c r="A29" s="128" t="s">
        <v>226</v>
      </c>
      <c r="B29" s="128"/>
      <c r="C29" s="38"/>
      <c r="D29" s="121"/>
      <c r="E29" s="122">
        <f>F29-F30</f>
        <v>0</v>
      </c>
      <c r="F29" s="123">
        <f>SUM(X29:BN29)</f>
        <v>0</v>
      </c>
      <c r="G29" s="124">
        <f>H29-H30</f>
        <v>0</v>
      </c>
      <c r="H29" s="125">
        <f t="shared" si="5"/>
        <v>0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5"/>
      <c r="T29" s="125"/>
      <c r="U29" s="125"/>
      <c r="V29" s="125"/>
      <c r="W29" s="125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</row>
    <row r="30" ht="15" customHeight="1" spans="1:66" s="119" customFormat="1" x14ac:dyDescent="0.25">
      <c r="A30" s="128" t="s">
        <v>227</v>
      </c>
      <c r="B30" s="128"/>
      <c r="C30" s="38"/>
      <c r="D30" s="121"/>
      <c r="E30" s="126"/>
      <c r="F30" s="123">
        <f>SUM(X30:BN30)</f>
        <v>0</v>
      </c>
      <c r="G30" s="127"/>
      <c r="H30" s="125">
        <f t="shared" si="5"/>
        <v>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5"/>
      <c r="T30" s="125"/>
      <c r="U30" s="125"/>
      <c r="V30" s="125"/>
      <c r="W30" s="125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</row>
    <row r="31" ht="15" customHeight="1" spans="1:66" s="129" customFormat="1" x14ac:dyDescent="0.25">
      <c r="A31" s="98"/>
      <c r="B31" s="98"/>
      <c r="C31" s="98"/>
      <c r="D31" s="130"/>
      <c r="E31" s="135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3"/>
      <c r="T31" s="133"/>
      <c r="U31" s="133"/>
      <c r="V31" s="133"/>
      <c r="W31" s="133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</row>
    <row r="32" ht="15.75" customHeight="1" spans="1:66" s="119" customFormat="1" x14ac:dyDescent="0.25">
      <c r="A32" s="120"/>
      <c r="B32" s="120"/>
      <c r="C32" s="120"/>
      <c r="D32" s="121"/>
      <c r="E32" s="122">
        <f>F32-F33</f>
        <v>0</v>
      </c>
      <c r="F32" s="123">
        <f>SUM(X32:BN32)</f>
        <v>0</v>
      </c>
      <c r="G32" s="124">
        <f>H32-H33</f>
        <v>0</v>
      </c>
      <c r="H32" s="125">
        <f>SUM(I32:W32)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5"/>
      <c r="T32" s="125"/>
      <c r="U32" s="125"/>
      <c r="V32" s="125"/>
      <c r="W32" s="125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</row>
    <row r="33" ht="15.75" customHeight="1" spans="1:66" s="119" customFormat="1" x14ac:dyDescent="0.25">
      <c r="A33" s="120"/>
      <c r="B33" s="120"/>
      <c r="C33" s="120"/>
      <c r="D33" s="121"/>
      <c r="E33" s="126"/>
      <c r="F33" s="123">
        <f>SUM(X33:BN33)</f>
        <v>0</v>
      </c>
      <c r="G33" s="127"/>
      <c r="H33" s="125">
        <f t="shared" ref="H33:H35" si="6">SUM(I33:W33)</f>
        <v>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5"/>
      <c r="T33" s="125"/>
      <c r="U33" s="125"/>
      <c r="V33" s="125"/>
      <c r="W33" s="125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</row>
    <row r="34" ht="15" customHeight="1" spans="1:66" s="119" customFormat="1" x14ac:dyDescent="0.25">
      <c r="A34" s="128" t="s">
        <v>226</v>
      </c>
      <c r="B34" s="128"/>
      <c r="C34" s="38"/>
      <c r="D34" s="121"/>
      <c r="E34" s="122">
        <f>F34-F35</f>
        <v>0</v>
      </c>
      <c r="F34" s="123">
        <f>SUM(X34:BN34)</f>
        <v>0</v>
      </c>
      <c r="G34" s="124">
        <f>H34-H35</f>
        <v>0</v>
      </c>
      <c r="H34" s="125">
        <f t="shared" si="6"/>
        <v>0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5"/>
      <c r="T34" s="125"/>
      <c r="U34" s="125"/>
      <c r="V34" s="125"/>
      <c r="W34" s="125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</row>
    <row r="35" ht="15" customHeight="1" spans="1:66" s="119" customFormat="1" x14ac:dyDescent="0.25">
      <c r="A35" s="128" t="s">
        <v>227</v>
      </c>
      <c r="B35" s="128"/>
      <c r="C35" s="38"/>
      <c r="D35" s="121"/>
      <c r="E35" s="126"/>
      <c r="F35" s="123">
        <f>SUM(X35:BN35)</f>
        <v>0</v>
      </c>
      <c r="G35" s="127"/>
      <c r="H35" s="125">
        <f t="shared" si="6"/>
        <v>0</v>
      </c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5"/>
      <c r="T35" s="125"/>
      <c r="U35" s="125"/>
      <c r="V35" s="125"/>
      <c r="W35" s="125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</row>
    <row r="36" ht="15.75" customHeight="1" spans="1:66" s="129" customFormat="1" x14ac:dyDescent="0.25">
      <c r="A36" s="136"/>
      <c r="B36" s="136"/>
      <c r="C36" s="136"/>
      <c r="D36" s="130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3"/>
      <c r="T36" s="133"/>
      <c r="U36" s="133"/>
      <c r="V36" s="133"/>
      <c r="W36" s="133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</row>
    <row r="37" ht="15.75" customHeight="1" spans="1:66" s="119" customFormat="1" x14ac:dyDescent="0.25">
      <c r="A37" s="120"/>
      <c r="B37" s="120"/>
      <c r="C37" s="120"/>
      <c r="D37" s="121"/>
      <c r="E37" s="122">
        <f>F37-F38</f>
        <v>0</v>
      </c>
      <c r="F37" s="123">
        <f>SUM(X37:BN37)</f>
        <v>0</v>
      </c>
      <c r="G37" s="124">
        <f>H37-H38</f>
        <v>0</v>
      </c>
      <c r="H37" s="125">
        <f>SUM(I37:W37)</f>
        <v>0</v>
      </c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5"/>
      <c r="T37" s="125"/>
      <c r="U37" s="125"/>
      <c r="V37" s="125"/>
      <c r="W37" s="125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</row>
    <row r="38" ht="15.75" customHeight="1" spans="1:66" s="119" customFormat="1" x14ac:dyDescent="0.25">
      <c r="A38" s="120"/>
      <c r="B38" s="120"/>
      <c r="C38" s="120"/>
      <c r="D38" s="121"/>
      <c r="E38" s="126"/>
      <c r="F38" s="123">
        <f>SUM(X38:BN38)</f>
        <v>0</v>
      </c>
      <c r="G38" s="127"/>
      <c r="H38" s="125">
        <f t="shared" ref="H38" si="7">SUM(I38:W38)</f>
        <v>0</v>
      </c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5"/>
      <c r="T38" s="125"/>
      <c r="U38" s="125"/>
      <c r="V38" s="125"/>
      <c r="W38" s="125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</row>
    <row r="39" ht="15" customHeight="1" spans="1:66" s="119" customFormat="1" x14ac:dyDescent="0.25">
      <c r="A39" s="128" t="s">
        <v>226</v>
      </c>
      <c r="B39" s="128"/>
      <c r="C39" s="38"/>
      <c r="D39" s="121"/>
      <c r="E39" s="122">
        <f>F39-F40</f>
        <v>0</v>
      </c>
      <c r="F39" s="123">
        <f>SUM(X39:BN39)</f>
        <v>0</v>
      </c>
      <c r="G39" s="124">
        <f>H39-H40</f>
        <v>0</v>
      </c>
      <c r="H39" s="125">
        <f>SUM(I39:W39)</f>
        <v>0</v>
      </c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5"/>
      <c r="T39" s="125"/>
      <c r="U39" s="125"/>
      <c r="V39" s="125"/>
      <c r="W39" s="125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</row>
    <row r="40" ht="15" customHeight="1" spans="1:66" s="119" customFormat="1" x14ac:dyDescent="0.25">
      <c r="A40" s="128" t="s">
        <v>227</v>
      </c>
      <c r="B40" s="128"/>
      <c r="C40" s="38"/>
      <c r="D40" s="121"/>
      <c r="E40" s="126"/>
      <c r="F40" s="123">
        <f>SUM(X40:BN40)</f>
        <v>0</v>
      </c>
      <c r="G40" s="127"/>
      <c r="H40" s="125">
        <f t="shared" ref="H40" si="8">SUM(I40:W40)</f>
        <v>0</v>
      </c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5"/>
      <c r="T40" s="125"/>
      <c r="U40" s="125"/>
      <c r="V40" s="125"/>
      <c r="W40" s="125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</row>
    <row r="41" ht="15" customHeight="1" spans="1:66" s="145" customFormat="1" x14ac:dyDescent="0.25">
      <c r="A41" s="146"/>
      <c r="B41" s="146"/>
      <c r="C41" s="146"/>
      <c r="D41" s="147"/>
      <c r="E41" s="148"/>
      <c r="F41" s="149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3"/>
      <c r="T41" s="133"/>
      <c r="U41" s="133"/>
      <c r="V41" s="133"/>
      <c r="W41" s="133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</row>
    <row r="42" ht="15.75" customHeight="1" spans="1:66" s="119" customFormat="1" x14ac:dyDescent="0.25">
      <c r="A42" s="120"/>
      <c r="B42" s="120"/>
      <c r="C42" s="120"/>
      <c r="D42" s="121"/>
      <c r="E42" s="122">
        <f>F42-F43</f>
        <v>0</v>
      </c>
      <c r="F42" s="123">
        <f>SUM(X42:BN42)</f>
        <v>0</v>
      </c>
      <c r="G42" s="124">
        <f>H42-H43</f>
        <v>0</v>
      </c>
      <c r="H42" s="125">
        <f>SUM(I42:W42)</f>
        <v>0</v>
      </c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5"/>
      <c r="T42" s="125"/>
      <c r="U42" s="125"/>
      <c r="V42" s="125"/>
      <c r="W42" s="125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</row>
    <row r="43" ht="15.75" customHeight="1" spans="1:66" s="119" customFormat="1" x14ac:dyDescent="0.25">
      <c r="A43" s="120"/>
      <c r="B43" s="120"/>
      <c r="C43" s="120"/>
      <c r="D43" s="121"/>
      <c r="E43" s="126"/>
      <c r="F43" s="123">
        <f>SUM(X43:BN43)</f>
        <v>0</v>
      </c>
      <c r="G43" s="127"/>
      <c r="H43" s="125">
        <f t="shared" ref="H43:H45" si="9">SUM(I43:W43)</f>
        <v>0</v>
      </c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5"/>
      <c r="T43" s="125"/>
      <c r="U43" s="125"/>
      <c r="V43" s="125"/>
      <c r="W43" s="125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</row>
    <row r="44" ht="15" customHeight="1" spans="1:66" s="119" customFormat="1" x14ac:dyDescent="0.25">
      <c r="A44" s="128" t="s">
        <v>226</v>
      </c>
      <c r="B44" s="128"/>
      <c r="C44" s="128"/>
      <c r="D44" s="121"/>
      <c r="E44" s="122">
        <f>F44-F45</f>
        <v>0</v>
      </c>
      <c r="F44" s="123">
        <f>SUM(X44:BN44)</f>
        <v>0</v>
      </c>
      <c r="G44" s="124">
        <f>H44-H45</f>
        <v>0</v>
      </c>
      <c r="H44" s="125">
        <f t="shared" si="9"/>
        <v>0</v>
      </c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5"/>
      <c r="T44" s="125"/>
      <c r="U44" s="125"/>
      <c r="V44" s="125"/>
      <c r="W44" s="125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</row>
    <row r="45" ht="15" customHeight="1" spans="1:66" s="119" customFormat="1" x14ac:dyDescent="0.25">
      <c r="A45" s="128" t="s">
        <v>227</v>
      </c>
      <c r="B45" s="128"/>
      <c r="C45" s="128"/>
      <c r="D45" s="121"/>
      <c r="E45" s="126"/>
      <c r="F45" s="123">
        <f>SUM(X45:BN45)</f>
        <v>0</v>
      </c>
      <c r="G45" s="127"/>
      <c r="H45" s="125">
        <f t="shared" si="9"/>
        <v>0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5"/>
      <c r="T45" s="125"/>
      <c r="U45" s="125"/>
      <c r="V45" s="125"/>
      <c r="W45" s="125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</row>
    <row r="46" ht="15.75" customHeight="1" spans="1:66" s="129" customFormat="1" x14ac:dyDescent="0.25">
      <c r="A46" s="136"/>
      <c r="B46" s="136"/>
      <c r="C46" s="136"/>
      <c r="D46" s="130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3"/>
      <c r="T46" s="133"/>
      <c r="U46" s="133"/>
      <c r="V46" s="133"/>
      <c r="W46" s="133"/>
      <c r="X46" s="133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3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</row>
    <row r="47" ht="15.75" customHeight="1" spans="1:66" s="119" customFormat="1" x14ac:dyDescent="0.25">
      <c r="A47" s="120"/>
      <c r="B47" s="120"/>
      <c r="C47" s="120"/>
      <c r="D47" s="121"/>
      <c r="E47" s="122">
        <f>F47-F48</f>
        <v>0</v>
      </c>
      <c r="F47" s="123">
        <f>SUM(X47:BN47)</f>
        <v>0</v>
      </c>
      <c r="G47" s="124">
        <f>H47-H48</f>
        <v>0</v>
      </c>
      <c r="H47" s="125">
        <f>SUM(I47:W47)</f>
        <v>0</v>
      </c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5"/>
      <c r="T47" s="125"/>
      <c r="U47" s="125"/>
      <c r="V47" s="125"/>
      <c r="W47" s="125"/>
      <c r="X47" s="125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5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</row>
    <row r="48" ht="15.75" customHeight="1" spans="1:66" s="119" customFormat="1" x14ac:dyDescent="0.25">
      <c r="A48" s="120"/>
      <c r="B48" s="120"/>
      <c r="C48" s="120"/>
      <c r="D48" s="121"/>
      <c r="E48" s="126"/>
      <c r="F48" s="123">
        <f>SUM(X48:BN48)</f>
        <v>0</v>
      </c>
      <c r="G48" s="127"/>
      <c r="H48" s="125">
        <f t="shared" ref="H48:H50" si="10">SUM(I48:W48)</f>
        <v>0</v>
      </c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5"/>
      <c r="T48" s="125"/>
      <c r="U48" s="125"/>
      <c r="V48" s="125"/>
      <c r="W48" s="125"/>
      <c r="X48" s="125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5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</row>
    <row r="49" ht="15" customHeight="1" spans="1:66" s="119" customFormat="1" x14ac:dyDescent="0.25">
      <c r="A49" s="128" t="s">
        <v>226</v>
      </c>
      <c r="B49" s="128"/>
      <c r="C49" s="128"/>
      <c r="D49" s="121"/>
      <c r="E49" s="122">
        <f>F49-F50</f>
        <v>0</v>
      </c>
      <c r="F49" s="123">
        <f>SUM(X49:BN49)</f>
        <v>0</v>
      </c>
      <c r="G49" s="124">
        <f>H49-H50</f>
        <v>0</v>
      </c>
      <c r="H49" s="125">
        <f t="shared" si="10"/>
        <v>0</v>
      </c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5"/>
      <c r="T49" s="125"/>
      <c r="U49" s="125"/>
      <c r="V49" s="125"/>
      <c r="W49" s="125"/>
      <c r="X49" s="125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5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</row>
    <row r="50" ht="15" customHeight="1" spans="1:66" s="119" customFormat="1" x14ac:dyDescent="0.25">
      <c r="A50" s="128" t="s">
        <v>227</v>
      </c>
      <c r="B50" s="128"/>
      <c r="C50" s="128"/>
      <c r="D50" s="121"/>
      <c r="E50" s="126"/>
      <c r="F50" s="123">
        <f>SUM(X50:BN50)</f>
        <v>0</v>
      </c>
      <c r="G50" s="127"/>
      <c r="H50" s="125">
        <f t="shared" si="10"/>
        <v>0</v>
      </c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5"/>
      <c r="T50" s="125"/>
      <c r="U50" s="125"/>
      <c r="V50" s="125"/>
      <c r="W50" s="125"/>
      <c r="X50" s="125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5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</row>
    <row r="51" ht="15.75" customHeight="1" spans="1:66" s="129" customFormat="1" x14ac:dyDescent="0.25">
      <c r="A51" s="136"/>
      <c r="B51" s="136"/>
      <c r="C51" s="136"/>
      <c r="D51" s="130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3"/>
      <c r="T51" s="133"/>
      <c r="U51" s="133"/>
      <c r="V51" s="133"/>
      <c r="W51" s="133"/>
      <c r="X51" s="133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3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</row>
    <row r="52" ht="15.75" customHeight="1" spans="1:66" s="119" customFormat="1" x14ac:dyDescent="0.25">
      <c r="A52" s="120"/>
      <c r="B52" s="120"/>
      <c r="C52" s="120"/>
      <c r="D52" s="121"/>
      <c r="E52" s="122">
        <f>F52-F53</f>
        <v>0</v>
      </c>
      <c r="F52" s="123">
        <f>SUM(X52:BN52)</f>
        <v>0</v>
      </c>
      <c r="G52" s="124">
        <f>H52-H53</f>
        <v>0</v>
      </c>
      <c r="H52" s="125">
        <f>SUM(I52:W52)</f>
        <v>0</v>
      </c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5"/>
      <c r="T52" s="125"/>
      <c r="U52" s="125"/>
      <c r="V52" s="125"/>
      <c r="W52" s="125"/>
      <c r="X52" s="125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5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</row>
    <row r="53" ht="15.75" customHeight="1" spans="1:66" s="119" customFormat="1" x14ac:dyDescent="0.25">
      <c r="A53" s="120"/>
      <c r="B53" s="120"/>
      <c r="C53" s="120"/>
      <c r="D53" s="121"/>
      <c r="E53" s="126"/>
      <c r="F53" s="123">
        <f>SUM(X53:BN53)</f>
        <v>0</v>
      </c>
      <c r="G53" s="127"/>
      <c r="H53" s="125">
        <f t="shared" ref="H53:H55" si="11">SUM(I53:W53)</f>
        <v>0</v>
      </c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5"/>
      <c r="T53" s="125"/>
      <c r="U53" s="125"/>
      <c r="V53" s="125"/>
      <c r="W53" s="125"/>
      <c r="X53" s="125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5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</row>
    <row r="54" ht="15" customHeight="1" spans="1:66" s="119" customFormat="1" x14ac:dyDescent="0.25">
      <c r="A54" s="128" t="s">
        <v>226</v>
      </c>
      <c r="B54" s="128"/>
      <c r="C54" s="128"/>
      <c r="D54" s="121"/>
      <c r="E54" s="122">
        <f>F54-F55</f>
        <v>0</v>
      </c>
      <c r="F54" s="123">
        <f>SUM(X54:BN54)</f>
        <v>0</v>
      </c>
      <c r="G54" s="124">
        <f>H54-H55</f>
        <v>0</v>
      </c>
      <c r="H54" s="125">
        <f t="shared" si="11"/>
        <v>0</v>
      </c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5"/>
      <c r="T54" s="125"/>
      <c r="U54" s="125"/>
      <c r="V54" s="125"/>
      <c r="W54" s="125"/>
      <c r="X54" s="125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5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</row>
    <row r="55" ht="15" customHeight="1" spans="1:66" s="119" customFormat="1" x14ac:dyDescent="0.25">
      <c r="A55" s="128" t="s">
        <v>227</v>
      </c>
      <c r="B55" s="128"/>
      <c r="C55" s="128"/>
      <c r="D55" s="121"/>
      <c r="E55" s="126"/>
      <c r="F55" s="123">
        <f>SUM(X55:BN55)</f>
        <v>0</v>
      </c>
      <c r="G55" s="127"/>
      <c r="H55" s="125">
        <f t="shared" si="11"/>
        <v>0</v>
      </c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5"/>
      <c r="T55" s="125"/>
      <c r="U55" s="125"/>
      <c r="V55" s="125"/>
      <c r="W55" s="125"/>
      <c r="X55" s="125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5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</row>
    <row r="56" ht="15.75" customHeight="1" spans="1:66" s="129" customFormat="1" x14ac:dyDescent="0.25">
      <c r="A56" s="136"/>
      <c r="B56" s="136"/>
      <c r="C56" s="136"/>
      <c r="D56" s="130"/>
      <c r="E56" s="13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3"/>
      <c r="T56" s="133"/>
      <c r="U56" s="133"/>
      <c r="V56" s="133"/>
      <c r="W56" s="133"/>
      <c r="X56" s="133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3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</row>
    <row r="57" ht="15.75" customHeight="1" spans="1:66" s="119" customFormat="1" x14ac:dyDescent="0.25">
      <c r="A57" s="120"/>
      <c r="B57" s="120"/>
      <c r="C57" s="120"/>
      <c r="D57" s="121"/>
      <c r="E57" s="122">
        <f>F57-F58</f>
        <v>0</v>
      </c>
      <c r="F57" s="123">
        <f>SUM(X57:BN57)</f>
        <v>0</v>
      </c>
      <c r="G57" s="124">
        <f>H57-H58</f>
        <v>0</v>
      </c>
      <c r="H57" s="125">
        <f>SUM(I57:W57)</f>
        <v>0</v>
      </c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5"/>
      <c r="T57" s="125"/>
      <c r="U57" s="125"/>
      <c r="V57" s="125"/>
      <c r="W57" s="125"/>
      <c r="X57" s="125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5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</row>
    <row r="58" ht="15.75" customHeight="1" spans="1:66" s="119" customFormat="1" x14ac:dyDescent="0.25">
      <c r="A58" s="120"/>
      <c r="B58" s="120"/>
      <c r="C58" s="120"/>
      <c r="D58" s="121"/>
      <c r="E58" s="126"/>
      <c r="F58" s="123">
        <f>SUM(X58:BN58)</f>
        <v>0</v>
      </c>
      <c r="G58" s="127"/>
      <c r="H58" s="125">
        <f t="shared" ref="H58:H60" si="12">SUM(I58:W58)</f>
        <v>0</v>
      </c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5"/>
      <c r="T58" s="125"/>
      <c r="U58" s="125"/>
      <c r="V58" s="125"/>
      <c r="W58" s="125"/>
      <c r="X58" s="125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5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</row>
    <row r="59" ht="15" customHeight="1" spans="1:66" s="119" customFormat="1" x14ac:dyDescent="0.25">
      <c r="A59" s="128" t="s">
        <v>226</v>
      </c>
      <c r="B59" s="128"/>
      <c r="C59" s="128"/>
      <c r="D59" s="121"/>
      <c r="E59" s="122">
        <f>F59-F60</f>
        <v>0</v>
      </c>
      <c r="F59" s="123">
        <f>SUM(X59:BN59)</f>
        <v>0</v>
      </c>
      <c r="G59" s="124">
        <f>H59-H60</f>
        <v>0</v>
      </c>
      <c r="H59" s="125">
        <f t="shared" si="12"/>
        <v>0</v>
      </c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5"/>
      <c r="T59" s="125"/>
      <c r="U59" s="125"/>
      <c r="V59" s="125"/>
      <c r="W59" s="125"/>
      <c r="X59" s="125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5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</row>
    <row r="60" ht="15" customHeight="1" spans="1:66" s="119" customFormat="1" x14ac:dyDescent="0.25">
      <c r="A60" s="128" t="s">
        <v>227</v>
      </c>
      <c r="B60" s="128"/>
      <c r="C60" s="128"/>
      <c r="D60" s="121"/>
      <c r="E60" s="126"/>
      <c r="F60" s="123">
        <f>SUM(X60:BN60)</f>
        <v>0</v>
      </c>
      <c r="G60" s="127"/>
      <c r="H60" s="125">
        <f t="shared" si="12"/>
        <v>0</v>
      </c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5"/>
      <c r="T60" s="125"/>
      <c r="U60" s="125"/>
      <c r="V60" s="125"/>
      <c r="W60" s="125"/>
      <c r="X60" s="125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5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</row>
    <row r="61" ht="15.75" customHeight="1" spans="1:66" s="129" customFormat="1" x14ac:dyDescent="0.25">
      <c r="A61" s="136"/>
      <c r="B61" s="136"/>
      <c r="C61" s="136"/>
      <c r="D61" s="130"/>
      <c r="E61" s="131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3"/>
      <c r="T61" s="133"/>
      <c r="U61" s="133"/>
      <c r="V61" s="133"/>
      <c r="W61" s="133"/>
      <c r="X61" s="133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3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</row>
    <row r="62" ht="15.75" customHeight="1" spans="1:66" s="119" customFormat="1" x14ac:dyDescent="0.25">
      <c r="A62" s="120"/>
      <c r="B62" s="120"/>
      <c r="C62" s="120"/>
      <c r="D62" s="121"/>
      <c r="E62" s="122">
        <f>F62-F63</f>
        <v>0</v>
      </c>
      <c r="F62" s="123">
        <f>SUM(X62:BN62)</f>
        <v>0</v>
      </c>
      <c r="G62" s="124">
        <f>H62-H63</f>
        <v>0</v>
      </c>
      <c r="H62" s="125">
        <f>SUM(I62:W62)</f>
        <v>0</v>
      </c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5"/>
      <c r="T62" s="125"/>
      <c r="U62" s="125"/>
      <c r="V62" s="125"/>
      <c r="W62" s="125"/>
      <c r="X62" s="125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5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</row>
    <row r="63" ht="15.75" customHeight="1" spans="1:66" s="119" customFormat="1" x14ac:dyDescent="0.25">
      <c r="A63" s="120"/>
      <c r="B63" s="120"/>
      <c r="C63" s="120"/>
      <c r="D63" s="121"/>
      <c r="E63" s="126"/>
      <c r="F63" s="123">
        <f>SUM(X63:BN63)</f>
        <v>0</v>
      </c>
      <c r="G63" s="127"/>
      <c r="H63" s="125">
        <f t="shared" ref="H63:H65" si="13">SUM(I63:W63)</f>
        <v>0</v>
      </c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5"/>
      <c r="T63" s="125"/>
      <c r="U63" s="125"/>
      <c r="V63" s="125"/>
      <c r="W63" s="125"/>
      <c r="X63" s="125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5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</row>
    <row r="64" ht="15" customHeight="1" spans="1:66" s="119" customFormat="1" x14ac:dyDescent="0.25">
      <c r="A64" s="128" t="s">
        <v>226</v>
      </c>
      <c r="B64" s="128"/>
      <c r="C64" s="128"/>
      <c r="D64" s="121"/>
      <c r="E64" s="122">
        <f>F64-F65</f>
        <v>0</v>
      </c>
      <c r="F64" s="123">
        <f>SUM(X64:BN64)</f>
        <v>0</v>
      </c>
      <c r="G64" s="124">
        <f>H64-H65</f>
        <v>0</v>
      </c>
      <c r="H64" s="125">
        <f t="shared" si="13"/>
        <v>0</v>
      </c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5"/>
      <c r="T64" s="125"/>
      <c r="U64" s="125"/>
      <c r="V64" s="125"/>
      <c r="W64" s="125"/>
      <c r="X64" s="125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5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</row>
    <row r="65" ht="15" customHeight="1" spans="1:66" s="119" customFormat="1" x14ac:dyDescent="0.25">
      <c r="A65" s="128" t="s">
        <v>227</v>
      </c>
      <c r="B65" s="128"/>
      <c r="C65" s="128"/>
      <c r="D65" s="121"/>
      <c r="E65" s="126"/>
      <c r="F65" s="123">
        <f>SUM(X65:BN65)</f>
        <v>0</v>
      </c>
      <c r="G65" s="127"/>
      <c r="H65" s="125">
        <f t="shared" si="13"/>
        <v>0</v>
      </c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5"/>
      <c r="T65" s="125"/>
      <c r="U65" s="125"/>
      <c r="V65" s="125"/>
      <c r="W65" s="125"/>
      <c r="X65" s="125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5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</row>
    <row r="66" ht="15.75" customHeight="1" spans="1:66" s="129" customFormat="1" x14ac:dyDescent="0.25">
      <c r="A66" s="136"/>
      <c r="B66" s="136"/>
      <c r="C66" s="136"/>
      <c r="D66" s="130"/>
      <c r="E66" s="131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3"/>
      <c r="T66" s="133"/>
      <c r="U66" s="133"/>
      <c r="V66" s="133"/>
      <c r="W66" s="133"/>
      <c r="X66" s="133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3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</row>
    <row r="67" ht="15.75" customHeight="1" spans="1:66" s="119" customFormat="1" x14ac:dyDescent="0.25">
      <c r="A67" s="120"/>
      <c r="B67" s="120"/>
      <c r="C67" s="120"/>
      <c r="D67" s="121"/>
      <c r="E67" s="122">
        <f>F67-F68</f>
        <v>0</v>
      </c>
      <c r="F67" s="123">
        <f>SUM(X67:BN67)</f>
        <v>0</v>
      </c>
      <c r="G67" s="124">
        <f>H67-H68</f>
        <v>0</v>
      </c>
      <c r="H67" s="125">
        <f>SUM(I67:W67)</f>
        <v>0</v>
      </c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5"/>
      <c r="T67" s="125"/>
      <c r="U67" s="125"/>
      <c r="V67" s="125"/>
      <c r="W67" s="125"/>
      <c r="X67" s="125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5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</row>
    <row r="68" ht="15.75" customHeight="1" spans="1:66" s="119" customFormat="1" x14ac:dyDescent="0.25">
      <c r="A68" s="120"/>
      <c r="B68" s="120"/>
      <c r="C68" s="120"/>
      <c r="D68" s="121"/>
      <c r="E68" s="126"/>
      <c r="F68" s="123">
        <f>SUM(X68:BN68)</f>
        <v>0</v>
      </c>
      <c r="G68" s="127"/>
      <c r="H68" s="125">
        <f t="shared" ref="H68:H70" si="14">SUM(I68:W68)</f>
        <v>0</v>
      </c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5"/>
      <c r="T68" s="125"/>
      <c r="U68" s="125"/>
      <c r="V68" s="125"/>
      <c r="W68" s="125"/>
      <c r="X68" s="125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5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</row>
    <row r="69" ht="15" customHeight="1" spans="1:66" s="119" customFormat="1" x14ac:dyDescent="0.25">
      <c r="A69" s="128" t="s">
        <v>226</v>
      </c>
      <c r="B69" s="128"/>
      <c r="C69" s="128"/>
      <c r="D69" s="121"/>
      <c r="E69" s="122">
        <f>F69-F70</f>
        <v>0</v>
      </c>
      <c r="F69" s="123">
        <f>SUM(X69:BN69)</f>
        <v>0</v>
      </c>
      <c r="G69" s="124">
        <f>H69-H70</f>
        <v>0</v>
      </c>
      <c r="H69" s="125">
        <f t="shared" si="14"/>
        <v>0</v>
      </c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5"/>
      <c r="T69" s="125"/>
      <c r="U69" s="125"/>
      <c r="V69" s="125"/>
      <c r="W69" s="125"/>
      <c r="X69" s="125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5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</row>
    <row r="70" ht="15" customHeight="1" spans="1:66" s="119" customFormat="1" x14ac:dyDescent="0.25">
      <c r="A70" s="128" t="s">
        <v>227</v>
      </c>
      <c r="B70" s="128"/>
      <c r="C70" s="128"/>
      <c r="D70" s="121"/>
      <c r="E70" s="126"/>
      <c r="F70" s="123">
        <f>SUM(X70:BN70)</f>
        <v>0</v>
      </c>
      <c r="G70" s="127"/>
      <c r="H70" s="125">
        <f t="shared" si="14"/>
        <v>0</v>
      </c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5"/>
      <c r="T70" s="125"/>
      <c r="U70" s="125"/>
      <c r="V70" s="125"/>
      <c r="W70" s="125"/>
      <c r="X70" s="125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5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</row>
    <row r="71" ht="15.75" customHeight="1" spans="1:66" s="129" customFormat="1" x14ac:dyDescent="0.25">
      <c r="A71" s="136"/>
      <c r="B71" s="136"/>
      <c r="C71" s="136"/>
      <c r="D71" s="130"/>
      <c r="E71" s="131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3"/>
      <c r="T71" s="133"/>
      <c r="U71" s="133"/>
      <c r="V71" s="133"/>
      <c r="W71" s="133"/>
      <c r="X71" s="133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3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</row>
    <row r="72" ht="15.75" customHeight="1" spans="1:66" s="119" customFormat="1" x14ac:dyDescent="0.25">
      <c r="A72" s="120"/>
      <c r="B72" s="120"/>
      <c r="C72" s="120"/>
      <c r="D72" s="121"/>
      <c r="E72" s="122">
        <f>F72-F73</f>
        <v>0</v>
      </c>
      <c r="F72" s="123">
        <f>SUM(X72:BN72)</f>
        <v>0</v>
      </c>
      <c r="G72" s="124">
        <f>H72-H73</f>
        <v>0</v>
      </c>
      <c r="H72" s="125">
        <f>SUM(I72:W72)</f>
        <v>0</v>
      </c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5"/>
      <c r="T72" s="125"/>
      <c r="U72" s="125"/>
      <c r="V72" s="125"/>
      <c r="W72" s="125"/>
      <c r="X72" s="125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5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</row>
    <row r="73" ht="15.75" customHeight="1" spans="1:66" s="119" customFormat="1" x14ac:dyDescent="0.25">
      <c r="A73" s="120"/>
      <c r="B73" s="120"/>
      <c r="C73" s="120"/>
      <c r="D73" s="121"/>
      <c r="E73" s="126"/>
      <c r="F73" s="123">
        <f>SUM(X73:BN73)</f>
        <v>0</v>
      </c>
      <c r="G73" s="127"/>
      <c r="H73" s="125">
        <f t="shared" ref="H73:H75" si="15">SUM(I73:W73)</f>
        <v>0</v>
      </c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5"/>
      <c r="T73" s="125"/>
      <c r="U73" s="125"/>
      <c r="V73" s="125"/>
      <c r="W73" s="125"/>
      <c r="X73" s="125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5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</row>
    <row r="74" ht="15" customHeight="1" spans="1:66" s="119" customFormat="1" x14ac:dyDescent="0.25">
      <c r="A74" s="128" t="s">
        <v>226</v>
      </c>
      <c r="B74" s="128"/>
      <c r="C74" s="128"/>
      <c r="D74" s="121"/>
      <c r="E74" s="122">
        <f>F74-F75</f>
        <v>0</v>
      </c>
      <c r="F74" s="123">
        <f>SUM(X74:BN74)</f>
        <v>0</v>
      </c>
      <c r="G74" s="124">
        <f>H74-H75</f>
        <v>0</v>
      </c>
      <c r="H74" s="125">
        <f t="shared" si="15"/>
        <v>0</v>
      </c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5"/>
      <c r="T74" s="125"/>
      <c r="U74" s="125"/>
      <c r="V74" s="125"/>
      <c r="W74" s="125"/>
      <c r="X74" s="125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5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</row>
    <row r="75" ht="15" customHeight="1" spans="1:66" s="119" customFormat="1" x14ac:dyDescent="0.25">
      <c r="A75" s="128" t="s">
        <v>227</v>
      </c>
      <c r="B75" s="128"/>
      <c r="C75" s="128"/>
      <c r="D75" s="121"/>
      <c r="E75" s="126"/>
      <c r="F75" s="123">
        <f>SUM(X75:BN75)</f>
        <v>0</v>
      </c>
      <c r="G75" s="127"/>
      <c r="H75" s="125">
        <f t="shared" si="15"/>
        <v>0</v>
      </c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5"/>
      <c r="T75" s="125"/>
      <c r="U75" s="125"/>
      <c r="V75" s="125"/>
      <c r="W75" s="125"/>
      <c r="X75" s="125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5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</row>
    <row r="76" ht="15.75" customHeight="1" spans="1:66" s="129" customFormat="1" x14ac:dyDescent="0.25">
      <c r="A76" s="136"/>
      <c r="B76" s="136"/>
      <c r="C76" s="136"/>
      <c r="D76" s="130"/>
      <c r="E76" s="131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3"/>
      <c r="T76" s="133"/>
      <c r="U76" s="133"/>
      <c r="V76" s="133"/>
      <c r="W76" s="133"/>
      <c r="X76" s="133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3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</row>
    <row r="77" ht="15.75" customHeight="1" spans="1:66" s="119" customFormat="1" x14ac:dyDescent="0.25">
      <c r="A77" s="120"/>
      <c r="B77" s="120"/>
      <c r="C77" s="120"/>
      <c r="D77" s="121"/>
      <c r="E77" s="122">
        <f>F77-F78</f>
        <v>0</v>
      </c>
      <c r="F77" s="123">
        <f>SUM(X77:BN77)</f>
        <v>0</v>
      </c>
      <c r="G77" s="124">
        <f>H77-H78</f>
        <v>0</v>
      </c>
      <c r="H77" s="125">
        <f>SUM(I77:W77)</f>
        <v>0</v>
      </c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5"/>
      <c r="T77" s="125"/>
      <c r="U77" s="125"/>
      <c r="V77" s="125"/>
      <c r="W77" s="125"/>
      <c r="X77" s="125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5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</row>
    <row r="78" ht="15.75" customHeight="1" spans="1:66" s="119" customFormat="1" x14ac:dyDescent="0.25">
      <c r="A78" s="120"/>
      <c r="B78" s="120"/>
      <c r="C78" s="120"/>
      <c r="D78" s="121"/>
      <c r="E78" s="126"/>
      <c r="F78" s="123">
        <f>SUM(X78:BN78)</f>
        <v>0</v>
      </c>
      <c r="G78" s="127"/>
      <c r="H78" s="125">
        <f t="shared" ref="H78:H80" si="16">SUM(I78:W78)</f>
        <v>0</v>
      </c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5"/>
      <c r="T78" s="125"/>
      <c r="U78" s="125"/>
      <c r="V78" s="125"/>
      <c r="W78" s="125"/>
      <c r="X78" s="125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5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</row>
    <row r="79" ht="15" customHeight="1" spans="1:66" s="119" customFormat="1" x14ac:dyDescent="0.25">
      <c r="A79" s="128" t="s">
        <v>226</v>
      </c>
      <c r="B79" s="128"/>
      <c r="C79" s="128"/>
      <c r="D79" s="121"/>
      <c r="E79" s="122">
        <f>F79-F80</f>
        <v>0</v>
      </c>
      <c r="F79" s="123">
        <f>SUM(X79:BN79)</f>
        <v>0</v>
      </c>
      <c r="G79" s="124">
        <f>H79-H80</f>
        <v>0</v>
      </c>
      <c r="H79" s="125">
        <f t="shared" si="16"/>
        <v>0</v>
      </c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5"/>
      <c r="T79" s="125"/>
      <c r="U79" s="125"/>
      <c r="V79" s="125"/>
      <c r="W79" s="125"/>
      <c r="X79" s="125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5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</row>
    <row r="80" ht="15" customHeight="1" spans="1:66" s="119" customFormat="1" x14ac:dyDescent="0.25">
      <c r="A80" s="128" t="s">
        <v>227</v>
      </c>
      <c r="B80" s="128"/>
      <c r="C80" s="128"/>
      <c r="D80" s="121"/>
      <c r="E80" s="126"/>
      <c r="F80" s="123">
        <f>SUM(X80:BN80)</f>
        <v>0</v>
      </c>
      <c r="G80" s="127"/>
      <c r="H80" s="125">
        <f t="shared" si="16"/>
        <v>0</v>
      </c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5"/>
      <c r="T80" s="125"/>
      <c r="U80" s="125"/>
      <c r="V80" s="125"/>
      <c r="W80" s="125"/>
      <c r="X80" s="125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5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</row>
    <row r="82" spans="11:11" x14ac:dyDescent="0.25">
      <c r="K82" s="12"/>
    </row>
    <row r="83" spans="9:23" x14ac:dyDescent="0.25">
      <c r="K83" s="138"/>
      <c r="O83">
        <f>20000*1.15</f>
        <v>23000</v>
      </c>
      <c r="S83" s="108"/>
      <c r="T83" s="108"/>
      <c r="U83" s="108"/>
      <c r="V83" s="108"/>
      <c r="W83" s="108"/>
    </row>
    <row r="84" spans="9:23" x14ac:dyDescent="0.25">
      <c r="O84">
        <f>10000*1.5</f>
        <v>15000</v>
      </c>
      <c r="S84" s="108"/>
      <c r="T84" s="108"/>
      <c r="U84" s="108"/>
      <c r="V84" s="108"/>
      <c r="W84" s="108"/>
    </row>
    <row r="85" spans="9:23" x14ac:dyDescent="0.25">
      <c r="O85">
        <f>SUM(O83:O84)</f>
        <v>38000</v>
      </c>
      <c r="S85" s="108"/>
      <c r="T85" s="108"/>
      <c r="U85" s="108"/>
      <c r="V85" s="108"/>
      <c r="W85" s="108"/>
    </row>
    <row r="88" spans="9:23" x14ac:dyDescent="0.25">
      <c r="O88">
        <f>M87-O85</f>
        <v>-38000</v>
      </c>
      <c r="S88" s="108"/>
      <c r="T88" s="108"/>
      <c r="U88" s="108"/>
      <c r="V88" s="108"/>
      <c r="W88" s="108"/>
    </row>
    <row r="1048557" spans="9:32" x14ac:dyDescent="0.25">
      <c r="S1048557" s="108"/>
      <c r="T1048557" s="108"/>
      <c r="U1048557" s="108"/>
      <c r="V1048557" s="108"/>
      <c r="W1048557" s="108"/>
      <c r="AF1048557" t="s">
        <v>232</v>
      </c>
    </row>
    <row r="1048558" spans="9:33" x14ac:dyDescent="0.25">
      <c r="S1048558" s="108"/>
      <c r="T1048558" s="108"/>
      <c r="U1048558" s="108"/>
      <c r="V1048558" s="108"/>
      <c r="W1048558" s="108"/>
      <c r="AF1048558">
        <v>2000</v>
      </c>
      <c r="AG1048558">
        <f>AF1048558*0.9</f>
        <v>1800</v>
      </c>
    </row>
    <row r="1048559" spans="9:33" x14ac:dyDescent="0.25">
      <c r="S1048559" s="108"/>
      <c r="T1048559" s="108"/>
      <c r="U1048559" s="108"/>
      <c r="V1048559" s="108"/>
      <c r="W1048559" s="108"/>
      <c r="AF1048559">
        <v>29000</v>
      </c>
      <c r="AG1048559">
        <f>AF1048559*-1</f>
        <v>-29000</v>
      </c>
    </row>
    <row r="1048560" spans="9:33" x14ac:dyDescent="0.25">
      <c r="S1048560" s="108"/>
      <c r="T1048560" s="108"/>
      <c r="U1048560" s="108"/>
      <c r="V1048560" s="108"/>
      <c r="W1048560" s="108"/>
      <c r="AG1048560">
        <f>SUM(AG1048558:AG1048559)</f>
        <v>-27200</v>
      </c>
    </row>
    <row r="1048561" spans="9:33" x14ac:dyDescent="0.25">
      <c r="S1048561" s="108"/>
      <c r="T1048561" s="108"/>
      <c r="U1048561" s="108"/>
      <c r="V1048561" s="108"/>
      <c r="W1048561" s="108"/>
      <c r="AF1048561" t="s">
        <v>111</v>
      </c>
      <c r="AG1048561">
        <f>SUM(AF1048558:AF1048559)*2%</f>
        <v>620</v>
      </c>
    </row>
    <row r="1048562" spans="9:33" x14ac:dyDescent="0.25">
      <c r="S1048562" s="108"/>
      <c r="T1048562" s="108"/>
      <c r="U1048562" s="108"/>
      <c r="V1048562" s="108"/>
      <c r="W1048562" s="108"/>
      <c r="AF1048562" t="s">
        <v>110</v>
      </c>
      <c r="AG1048562">
        <f>SUM(AG1048560:AG1048561)</f>
        <v>-26580</v>
      </c>
    </row>
    <row r="1048563" spans="9:33" x14ac:dyDescent="0.25">
      <c r="S1048563" s="108"/>
      <c r="T1048563" s="108"/>
      <c r="U1048563" s="108"/>
      <c r="V1048563" s="108"/>
      <c r="W1048563" s="108"/>
      <c r="AF1048563" t="s">
        <v>233</v>
      </c>
      <c r="AG1048563" s="92">
        <f>'Jojo summary'!G14</f>
        <v>0</v>
      </c>
    </row>
    <row r="1048564" spans="9:33" x14ac:dyDescent="0.25">
      <c r="S1048564" s="108"/>
      <c r="T1048564" s="108"/>
      <c r="U1048564" s="108"/>
      <c r="V1048564" s="108"/>
      <c r="W1048564" s="108"/>
      <c r="AG1048564">
        <f>SUM(AG1048562:AG1048563)</f>
        <v>-26580</v>
      </c>
    </row>
  </sheetData>
  <autoFilter ref="I1:W25"/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4"/>
  <sheetViews>
    <sheetView workbookViewId="0" zoomScale="110" zoomScaleNormal="110">
      <pane xSplit="14" ySplit="17" topLeftCell="O18" activePane="bottomRight" state="frozen"/>
      <selection pane="bottomRight" activeCell="Q27" sqref="Q27"/>
    </sheetView>
  </sheetViews>
  <sheetFormatPr defaultRowHeight="12.75" outlineLevelRow="0" outlineLevelCol="0" x14ac:dyDescent="0.2" customHeight="1"/>
  <cols>
    <col min="1" max="1" width="13.85546875" customWidth="1"/>
    <col min="2" max="2" width="13.85546875" hidden="1" customWidth="1"/>
    <col min="4" max="4" hidden="1" customWidth="1"/>
    <col min="5" max="5" width="11" hidden="1" customWidth="1"/>
    <col min="6" max="6" hidden="1" customWidth="1"/>
    <col min="7" max="7" width="11" hidden="1" customWidth="1"/>
    <col min="8" max="8" width="9.7109375" hidden="1" customWidth="1"/>
    <col min="9" max="9" width="13.140625" customWidth="1"/>
    <col min="10" max="10" width="10.5703125" customWidth="1"/>
    <col min="11" max="11" width="10.7109375" customWidth="1"/>
    <col min="12" max="12" width="10.28515625" customWidth="1"/>
    <col min="13" max="13" width="12.140625" customWidth="1"/>
    <col min="14" max="14" width="7.7109375" customWidth="1"/>
    <col min="15" max="15" width="12.7109375" customWidth="1"/>
    <col min="16" max="17" width="9.140625" customWidth="1"/>
    <col min="18" max="18" width="8.7109375" customWidth="1"/>
    <col min="19" max="19" width="9.7109375" style="108" customWidth="1"/>
    <col min="20" max="20" width="8.7109375" style="108" customWidth="1"/>
    <col min="21" max="21" width="12.42578125" style="108" customWidth="1"/>
    <col min="22" max="22" width="9.28515625" style="108" customWidth="1"/>
    <col min="23" max="23" width="8.85546875" style="108" customWidth="1"/>
    <col min="24" max="66" width="10.7109375" customWidth="1"/>
  </cols>
  <sheetData>
    <row r="1" ht="30.75" customHeight="1" spans="1:66" x14ac:dyDescent="0.25">
      <c r="A1" s="110" t="s">
        <v>178</v>
      </c>
      <c r="B1" s="111" t="s">
        <v>219</v>
      </c>
      <c r="C1" s="139" t="s">
        <v>220</v>
      </c>
      <c r="D1" s="113" t="s">
        <v>221</v>
      </c>
      <c r="E1" s="140" t="s">
        <v>184</v>
      </c>
      <c r="F1" s="140" t="s">
        <v>186</v>
      </c>
      <c r="G1" s="115" t="s">
        <v>222</v>
      </c>
      <c r="H1" s="115" t="s">
        <v>223</v>
      </c>
      <c r="I1" s="116" t="str">
        <f>'Jojo Bettors'!A2</f>
        <v>Bong Daily</v>
      </c>
      <c r="J1" s="116" t="str">
        <f>'Jojo Bettors'!A3</f>
        <v>Rey Cash</v>
      </c>
      <c r="K1" s="116" t="str">
        <f>'Jojo Bettors'!A4</f>
        <v>Mackloyd</v>
      </c>
      <c r="L1" s="116" t="str">
        <f>'Jojo Bettors'!A5</f>
        <v>Mike Foreign</v>
      </c>
      <c r="M1" s="116" t="str">
        <f>'Jojo Bettors'!A6</f>
        <v>MJ</v>
      </c>
      <c r="N1" s="116" t="str">
        <f>'Jojo Bettors'!A7</f>
        <v>Paul</v>
      </c>
      <c r="O1" s="116" t="str">
        <f>'Jojo Bettors'!A8</f>
        <v>Pokrat</v>
      </c>
      <c r="P1" s="116" t="str">
        <f>'Jojo Bettors'!A9</f>
        <v>Tonio</v>
      </c>
      <c r="Q1" s="115" t="str">
        <f>'Jojo Bettors'!A10</f>
        <v>Reco</v>
      </c>
      <c r="R1" s="115" t="str">
        <f>'Jojo Bettors'!A11</f>
        <v>Jan</v>
      </c>
      <c r="S1" s="116" t="str">
        <f>'Jojo Bettors'!A12</f>
        <v>Rod</v>
      </c>
      <c r="T1" s="116" t="str">
        <f>'Jojo Bettors'!A13</f>
        <v>RB</v>
      </c>
      <c r="U1" s="116" t="str">
        <f>'Jojo Bettors'!A14</f>
        <v>Greed</v>
      </c>
      <c r="V1" s="116" t="str">
        <f>'Jojo Bettors'!A15</f>
        <v>S411</v>
      </c>
      <c r="W1" s="116" t="str">
        <f>'Jojo Bettors'!A16</f>
        <v>Bryan</v>
      </c>
      <c r="X1" s="141" t="str">
        <f>'Bettors Table'!A2</f>
        <v>aaJojo</v>
      </c>
      <c r="Y1" s="141" t="str">
        <f>'Bettors Table'!A3</f>
        <v>Ali</v>
      </c>
      <c r="Z1" s="141" t="str">
        <f>'Bettors Table'!A4</f>
        <v>Asoy</v>
      </c>
      <c r="AA1" s="141" t="str">
        <f>'Bettors Table'!A5</f>
        <v>Bambi</v>
      </c>
      <c r="AB1" s="141" t="str">
        <f>'Bettors Table'!A6</f>
        <v>Batangas</v>
      </c>
      <c r="AC1" s="141" t="str">
        <f>'Bettors Table'!A7</f>
        <v>Bong Super</v>
      </c>
      <c r="AD1" s="141" t="str">
        <f>'Bettors Table'!A8</f>
        <v>Booger</v>
      </c>
      <c r="AE1" s="141" t="str">
        <f>'Bettors Table'!A9</f>
        <v>Cha</v>
      </c>
      <c r="AF1" s="141" t="str">
        <f>'Bettors Table'!A10</f>
        <v>Choy</v>
      </c>
      <c r="AG1" s="141" t="str">
        <f>'Bettors Table'!A11</f>
        <v>Christian</v>
      </c>
      <c r="AH1" s="141" t="str">
        <f>'Bettors Table'!A12</f>
        <v>Conrad</v>
      </c>
      <c r="AI1" s="141" t="str">
        <f>'Bettors Table'!A13</f>
        <v>Dan</v>
      </c>
      <c r="AJ1" s="141" t="str">
        <f>'Bettors Table'!A14</f>
        <v>Edwin</v>
      </c>
      <c r="AK1" s="141" t="str">
        <f>'Bettors Table'!A15</f>
        <v>Gian</v>
      </c>
      <c r="AL1" s="141" t="str">
        <f>'Bettors Table'!A16</f>
        <v>Gigi</v>
      </c>
      <c r="AM1" s="141" t="str">
        <f>'Bettors Table'!A17</f>
        <v>GIMO</v>
      </c>
      <c r="AN1" s="141" t="str">
        <f>'Bettors Table'!A18</f>
        <v>Ian</v>
      </c>
      <c r="AO1" s="141" t="str">
        <f>'Bettors Table'!A19</f>
        <v>JayR weekly</v>
      </c>
      <c r="AP1" s="141" t="str">
        <f>'Bettors Table'!A20</f>
        <v>Jeff G</v>
      </c>
      <c r="AQ1" s="141" t="str">
        <f>'Bettors Table'!A21</f>
        <v>Johnrey</v>
      </c>
      <c r="AR1" s="141" t="str">
        <f>'Bettors Table'!A22</f>
        <v>Juancho</v>
      </c>
      <c r="AS1" s="141" t="str">
        <f>'Bettors Table'!A23</f>
        <v>Kreez</v>
      </c>
      <c r="AT1" s="141" t="str">
        <f>'Bettors Table'!A24</f>
        <v>Leganden, Rod</v>
      </c>
      <c r="AU1" s="141" t="str">
        <f>'Bettors Table'!A25</f>
        <v>Llamador Dan</v>
      </c>
      <c r="AV1" s="141" t="str">
        <f>'Bettors Table'!A26</f>
        <v>Long Hair</v>
      </c>
      <c r="AW1" s="141" t="str">
        <f>'Bettors Table'!A27</f>
        <v>Mclyn</v>
      </c>
      <c r="AX1" s="141" t="str">
        <f>'Bettors Table'!A28</f>
        <v>Mike Chua</v>
      </c>
      <c r="AY1" s="141" t="str">
        <f>'Bettors Table'!A29</f>
        <v>Mike G</v>
      </c>
      <c r="AZ1" s="141" t="str">
        <f>'Bettors Table'!A30</f>
        <v>Miscellaneous</v>
      </c>
      <c r="BA1" s="141" t="str">
        <f>'Bettors Table'!A31</f>
        <v>Mokmok</v>
      </c>
      <c r="BB1" s="141" t="str">
        <f>'Bettors Table'!A32</f>
        <v>Nick</v>
      </c>
      <c r="BC1" s="141" t="str">
        <f>'Bettors Table'!A33</f>
        <v>Paul</v>
      </c>
      <c r="BD1" s="141" t="str">
        <f>'Bettors Table'!A34</f>
        <v>Pokrat</v>
      </c>
      <c r="BE1" s="141" t="str">
        <f>'Bettors Table'!A35</f>
        <v>Pulis</v>
      </c>
      <c r="BF1" s="141" t="str">
        <f>'Bettors Table'!A36</f>
        <v>Puti</v>
      </c>
      <c r="BG1" s="141" t="str">
        <f>'Bettors Table'!A37</f>
        <v>raydan</v>
      </c>
      <c r="BH1" s="141" t="str">
        <f>'Bettors Table'!A38</f>
        <v>Rey</v>
      </c>
      <c r="BI1" s="141" t="str">
        <f>'Bettors Table'!A39</f>
        <v>Roy</v>
      </c>
      <c r="BJ1" s="141" t="str">
        <f>'Bettors Table'!A40</f>
        <v>Sianson</v>
      </c>
      <c r="BK1" s="141" t="str">
        <f>'Bettors Table'!A41</f>
        <v>Stephen</v>
      </c>
      <c r="BL1" s="141" t="str">
        <f>'Bettors Table'!A42</f>
        <v>Tristan</v>
      </c>
      <c r="BM1" s="141" t="str">
        <f>'Bettors Table'!A43</f>
        <v>Villasis</v>
      </c>
      <c r="BN1" s="141" t="str">
        <f>'Bettors Table'!A44</f>
        <v>Wilson</v>
      </c>
    </row>
    <row r="2" ht="15.75" customHeight="1" spans="1:66" s="119" customFormat="1" x14ac:dyDescent="0.25">
      <c r="A2" s="120" t="s">
        <v>224</v>
      </c>
      <c r="B2" s="120"/>
      <c r="C2" s="120" t="s">
        <v>103</v>
      </c>
      <c r="D2" s="121"/>
      <c r="E2" s="122">
        <f>F2-F3</f>
        <v>1000</v>
      </c>
      <c r="F2" s="123">
        <f>SUM(X2:BN2)</f>
        <v>1000</v>
      </c>
      <c r="G2" s="124">
        <f>H2-H3</f>
        <v>0</v>
      </c>
      <c r="H2" s="125">
        <f>SUM(I2:W2)</f>
        <v>0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5"/>
      <c r="T2" s="125"/>
      <c r="U2" s="125"/>
      <c r="V2" s="125"/>
      <c r="W2" s="125"/>
      <c r="X2" s="123"/>
      <c r="Y2" s="123"/>
      <c r="Z2" s="128"/>
      <c r="AA2" s="123"/>
      <c r="AB2" s="123"/>
      <c r="AC2" s="128"/>
      <c r="AD2" s="128"/>
      <c r="AE2" s="128"/>
      <c r="AF2" s="128">
        <v>1000</v>
      </c>
      <c r="AG2" s="123"/>
      <c r="AH2" s="128"/>
      <c r="AI2" s="128"/>
      <c r="AJ2" s="123"/>
      <c r="AK2" s="128"/>
      <c r="AL2" s="128"/>
      <c r="AM2" s="128"/>
      <c r="AN2" s="123"/>
      <c r="AO2" s="128"/>
      <c r="AP2" s="128"/>
      <c r="AQ2" s="128"/>
      <c r="AR2" s="128"/>
      <c r="AS2" s="128"/>
      <c r="AT2" s="123"/>
      <c r="AU2" s="128"/>
      <c r="AV2" s="128"/>
      <c r="AW2" s="128"/>
      <c r="AX2" s="123"/>
      <c r="AY2" s="123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</row>
    <row r="3" ht="15.75" customHeight="1" spans="1:66" s="119" customFormat="1" x14ac:dyDescent="0.25">
      <c r="A3" s="38" t="s">
        <v>225</v>
      </c>
      <c r="B3" s="38"/>
      <c r="C3" s="120" t="s">
        <v>103</v>
      </c>
      <c r="D3" s="121"/>
      <c r="E3" s="126"/>
      <c r="F3" s="123">
        <f>SUM(X3:BN3)</f>
        <v>0</v>
      </c>
      <c r="G3" s="127"/>
      <c r="H3" s="125">
        <f t="shared" ref="H3:H5" si="0">SUM(I3:W3)</f>
        <v>0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5"/>
      <c r="T3" s="125"/>
      <c r="U3" s="125"/>
      <c r="V3" s="125"/>
      <c r="W3" s="125"/>
      <c r="X3" s="123"/>
      <c r="Y3" s="123"/>
      <c r="Z3" s="128"/>
      <c r="AA3" s="123"/>
      <c r="AB3" s="123"/>
      <c r="AC3" s="128"/>
      <c r="AD3" s="128"/>
      <c r="AE3" s="128"/>
      <c r="AF3" s="128"/>
      <c r="AG3" s="123"/>
      <c r="AH3" s="128"/>
      <c r="AI3" s="128"/>
      <c r="AJ3" s="123"/>
      <c r="AK3" s="128"/>
      <c r="AL3" s="123"/>
      <c r="AM3" s="128"/>
      <c r="AN3" s="123"/>
      <c r="AO3" s="128"/>
      <c r="AP3" s="128"/>
      <c r="AQ3" s="128"/>
      <c r="AR3" s="128"/>
      <c r="AS3" s="128"/>
      <c r="AT3" s="123"/>
      <c r="AU3" s="128"/>
      <c r="AV3" s="128"/>
      <c r="AW3" s="128"/>
      <c r="AX3" s="123"/>
      <c r="AY3" s="123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</row>
    <row r="4" ht="15" customHeight="1" spans="1:66" s="119" customFormat="1" x14ac:dyDescent="0.25">
      <c r="A4" s="128" t="s">
        <v>226</v>
      </c>
      <c r="B4" s="128"/>
      <c r="C4" s="38" t="s">
        <v>102</v>
      </c>
      <c r="D4" s="121"/>
      <c r="E4" s="122">
        <f>F4-F5</f>
        <v>0</v>
      </c>
      <c r="F4" s="123">
        <f>SUM(X4:BN4)</f>
        <v>0</v>
      </c>
      <c r="G4" s="124">
        <f>H4-H5</f>
        <v>0</v>
      </c>
      <c r="H4" s="125">
        <f t="shared" si="0"/>
        <v>0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5"/>
      <c r="T4" s="125"/>
      <c r="U4" s="125"/>
      <c r="V4" s="125"/>
      <c r="W4" s="125"/>
      <c r="X4" s="123"/>
      <c r="Y4" s="123"/>
      <c r="Z4" s="128"/>
      <c r="AA4" s="123"/>
      <c r="AB4" s="123"/>
      <c r="AC4" s="128"/>
      <c r="AD4" s="128"/>
      <c r="AE4" s="128"/>
      <c r="AF4" s="128"/>
      <c r="AG4" s="123"/>
      <c r="AH4" s="128"/>
      <c r="AI4" s="128"/>
      <c r="AJ4" s="123"/>
      <c r="AK4" s="128"/>
      <c r="AL4" s="123"/>
      <c r="AM4" s="128"/>
      <c r="AN4" s="123"/>
      <c r="AO4" s="128"/>
      <c r="AP4" s="128"/>
      <c r="AQ4" s="128"/>
      <c r="AR4" s="128"/>
      <c r="AS4" s="128"/>
      <c r="AT4" s="123"/>
      <c r="AU4" s="128"/>
      <c r="AV4" s="128"/>
      <c r="AW4" s="128"/>
      <c r="AX4" s="123"/>
      <c r="AY4" s="123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</row>
    <row r="5" ht="15" customHeight="1" spans="1:66" s="119" customFormat="1" x14ac:dyDescent="0.25">
      <c r="A5" s="128" t="s">
        <v>227</v>
      </c>
      <c r="B5" s="128"/>
      <c r="C5" s="38"/>
      <c r="D5" s="121"/>
      <c r="E5" s="126"/>
      <c r="F5" s="123">
        <f>SUM(X5:BN5)</f>
        <v>0</v>
      </c>
      <c r="G5" s="127"/>
      <c r="H5" s="125">
        <f t="shared" si="0"/>
        <v>0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5"/>
      <c r="T5" s="125"/>
      <c r="U5" s="125"/>
      <c r="V5" s="125"/>
      <c r="W5" s="125"/>
      <c r="X5" s="123"/>
      <c r="Y5" s="123"/>
      <c r="Z5" s="128"/>
      <c r="AA5" s="123"/>
      <c r="AB5" s="123"/>
      <c r="AC5" s="128"/>
      <c r="AD5" s="128"/>
      <c r="AE5" s="128"/>
      <c r="AF5" s="128"/>
      <c r="AG5" s="123"/>
      <c r="AH5" s="128"/>
      <c r="AI5" s="128"/>
      <c r="AJ5" s="123"/>
      <c r="AK5" s="128"/>
      <c r="AL5" s="123"/>
      <c r="AM5" s="128"/>
      <c r="AN5" s="123"/>
      <c r="AO5" s="128"/>
      <c r="AP5" s="128"/>
      <c r="AQ5" s="128"/>
      <c r="AR5" s="128"/>
      <c r="AS5" s="128"/>
      <c r="AT5" s="123"/>
      <c r="AU5" s="128"/>
      <c r="AV5" s="128"/>
      <c r="AW5" s="128"/>
      <c r="AX5" s="123"/>
      <c r="AY5" s="123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</row>
    <row r="6" ht="15" customHeight="1" spans="1:66" s="129" customFormat="1" x14ac:dyDescent="0.25">
      <c r="A6" s="98"/>
      <c r="B6" s="98"/>
      <c r="C6" s="98"/>
      <c r="D6" s="130"/>
      <c r="E6" s="131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33"/>
      <c r="U6" s="133"/>
      <c r="V6" s="133"/>
      <c r="W6" s="133"/>
      <c r="X6" s="132"/>
      <c r="Y6" s="132"/>
      <c r="Z6" s="98"/>
      <c r="AA6" s="98"/>
      <c r="AB6" s="98"/>
      <c r="AC6" s="98"/>
      <c r="AD6" s="98"/>
      <c r="AE6" s="98"/>
      <c r="AF6" s="98"/>
      <c r="AG6" s="132"/>
      <c r="AH6" s="98"/>
      <c r="AI6" s="98"/>
      <c r="AJ6" s="132"/>
      <c r="AK6" s="98"/>
      <c r="AL6" s="132"/>
      <c r="AM6" s="98"/>
      <c r="AN6" s="132"/>
      <c r="AO6" s="98"/>
      <c r="AP6" s="98"/>
      <c r="AQ6" s="98"/>
      <c r="AR6" s="98"/>
      <c r="AS6" s="98"/>
      <c r="AT6" s="132"/>
      <c r="AU6" s="98"/>
      <c r="AV6" s="98"/>
      <c r="AW6" s="98"/>
      <c r="AX6" s="132"/>
      <c r="AY6" s="132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</row>
    <row r="7" ht="15" customHeight="1" spans="1:66" s="119" customFormat="1" x14ac:dyDescent="0.25">
      <c r="A7" s="142" t="s">
        <v>203</v>
      </c>
      <c r="B7" s="142"/>
      <c r="C7" s="142" t="s">
        <v>103</v>
      </c>
      <c r="D7" s="121">
        <v>4</v>
      </c>
      <c r="E7" s="122">
        <f>F7-F8</f>
        <v>-20500</v>
      </c>
      <c r="F7" s="123">
        <f>SUM(X7:BN7)</f>
        <v>128500</v>
      </c>
      <c r="G7" s="124">
        <f>H7-H8</f>
        <v>-6000</v>
      </c>
      <c r="H7" s="125">
        <f>SUM(I7:W7)</f>
        <v>30000</v>
      </c>
      <c r="I7" s="123"/>
      <c r="J7" s="123"/>
      <c r="K7" s="123"/>
      <c r="L7" s="123">
        <v>30000</v>
      </c>
      <c r="M7" s="123"/>
      <c r="N7" s="123"/>
      <c r="O7" s="123"/>
      <c r="P7" s="123"/>
      <c r="Q7" s="123"/>
      <c r="R7" s="123"/>
      <c r="S7" s="125"/>
      <c r="T7" s="125"/>
      <c r="U7" s="125"/>
      <c r="V7" s="125"/>
      <c r="W7" s="125"/>
      <c r="X7" s="123"/>
      <c r="Y7" s="123"/>
      <c r="Z7" s="123"/>
      <c r="AA7" s="123"/>
      <c r="AB7" s="123"/>
      <c r="AC7" s="123"/>
      <c r="AD7" s="123"/>
      <c r="AE7" s="123"/>
      <c r="AF7" s="123">
        <v>3000</v>
      </c>
      <c r="AG7" s="123"/>
      <c r="AH7" s="123"/>
      <c r="AI7" s="123"/>
      <c r="AJ7" s="123"/>
      <c r="AK7" s="123"/>
      <c r="AL7" s="123"/>
      <c r="AM7" s="123">
        <v>80000</v>
      </c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>
        <v>30000</v>
      </c>
      <c r="AY7" s="123">
        <v>3000</v>
      </c>
      <c r="AZ7" s="123"/>
      <c r="BA7" s="123"/>
      <c r="BB7" s="123"/>
      <c r="BC7" s="123"/>
      <c r="BD7" s="123"/>
      <c r="BE7" s="123"/>
      <c r="BF7" s="123">
        <v>1000</v>
      </c>
      <c r="BG7" s="123"/>
      <c r="BH7" s="123"/>
      <c r="BI7" s="123"/>
      <c r="BJ7" s="123"/>
      <c r="BK7" s="123"/>
      <c r="BL7" s="123">
        <v>11500</v>
      </c>
      <c r="BM7" s="123"/>
      <c r="BN7" s="123"/>
    </row>
    <row r="8" ht="15" customHeight="1" spans="1:66" s="119" customFormat="1" x14ac:dyDescent="0.25">
      <c r="A8" s="128" t="s">
        <v>211</v>
      </c>
      <c r="B8" s="128"/>
      <c r="C8" s="38" t="s">
        <v>102</v>
      </c>
      <c r="D8" s="121">
        <v>-5</v>
      </c>
      <c r="E8" s="126"/>
      <c r="F8" s="123">
        <f>SUM(X8:BN8)</f>
        <v>149000</v>
      </c>
      <c r="G8" s="127"/>
      <c r="H8" s="125">
        <f t="shared" ref="H8:H10" si="1">SUM(I8:W8)</f>
        <v>36000</v>
      </c>
      <c r="I8" s="123"/>
      <c r="J8" s="123">
        <v>36000</v>
      </c>
      <c r="K8" s="123"/>
      <c r="L8" s="123"/>
      <c r="M8" s="123"/>
      <c r="N8" s="123"/>
      <c r="O8" s="123"/>
      <c r="P8" s="123"/>
      <c r="Q8" s="123"/>
      <c r="R8" s="123"/>
      <c r="S8" s="125"/>
      <c r="T8" s="125"/>
      <c r="U8" s="125"/>
      <c r="V8" s="125"/>
      <c r="W8" s="125"/>
      <c r="X8" s="123"/>
      <c r="Y8" s="123">
        <v>3000</v>
      </c>
      <c r="Z8" s="123"/>
      <c r="AA8" s="123"/>
      <c r="AB8" s="123"/>
      <c r="AC8" s="123"/>
      <c r="AD8" s="123">
        <v>3000</v>
      </c>
      <c r="AE8" s="123">
        <v>11000</v>
      </c>
      <c r="AF8" s="123"/>
      <c r="AG8" s="123"/>
      <c r="AH8" s="123"/>
      <c r="AI8" s="123">
        <v>52000</v>
      </c>
      <c r="AJ8" s="123"/>
      <c r="AK8" s="123"/>
      <c r="AL8" s="123">
        <v>2000</v>
      </c>
      <c r="AM8" s="123"/>
      <c r="AN8" s="123"/>
      <c r="AO8" s="123"/>
      <c r="AP8" s="123"/>
      <c r="AQ8" s="128"/>
      <c r="AR8" s="128">
        <v>30000</v>
      </c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>
        <v>27000</v>
      </c>
      <c r="BF8" s="123"/>
      <c r="BG8" s="123">
        <v>7000</v>
      </c>
      <c r="BH8" s="123"/>
      <c r="BI8" s="123"/>
      <c r="BJ8" s="123"/>
      <c r="BK8" s="123">
        <v>2000</v>
      </c>
      <c r="BL8" s="123"/>
      <c r="BM8" s="123"/>
      <c r="BN8" s="123">
        <v>12000</v>
      </c>
    </row>
    <row r="9" ht="15" customHeight="1" spans="1:66" s="119" customFormat="1" x14ac:dyDescent="0.25">
      <c r="A9" s="128" t="s">
        <v>213</v>
      </c>
      <c r="B9" s="128"/>
      <c r="C9" s="38" t="s">
        <v>103</v>
      </c>
      <c r="D9" s="121">
        <v>160</v>
      </c>
      <c r="E9" s="122">
        <f>F9-F10</f>
        <v>500</v>
      </c>
      <c r="F9" s="123">
        <f>SUM(X9:BN9)</f>
        <v>48000</v>
      </c>
      <c r="G9" s="124">
        <f>H9-H10</f>
        <v>2000</v>
      </c>
      <c r="H9" s="125">
        <f t="shared" si="1"/>
        <v>2000</v>
      </c>
      <c r="I9" s="123"/>
      <c r="J9" s="123"/>
      <c r="K9" s="123"/>
      <c r="L9" s="123">
        <v>2000</v>
      </c>
      <c r="M9" s="123"/>
      <c r="N9" s="123"/>
      <c r="O9" s="123"/>
      <c r="P9" s="123"/>
      <c r="Q9" s="123"/>
      <c r="R9" s="123"/>
      <c r="S9" s="125"/>
      <c r="T9" s="125"/>
      <c r="U9" s="125"/>
      <c r="V9" s="125"/>
      <c r="W9" s="125"/>
      <c r="X9" s="123"/>
      <c r="Y9" s="123"/>
      <c r="Z9" s="123"/>
      <c r="AA9" s="123"/>
      <c r="AB9" s="123"/>
      <c r="AC9" s="123"/>
      <c r="AD9" s="123"/>
      <c r="AE9" s="123">
        <v>5000</v>
      </c>
      <c r="AF9" s="123">
        <v>2000</v>
      </c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>
        <v>3000</v>
      </c>
      <c r="AZ9" s="123"/>
      <c r="BA9" s="123"/>
      <c r="BB9" s="123"/>
      <c r="BC9" s="123"/>
      <c r="BD9" s="123"/>
      <c r="BE9" s="123"/>
      <c r="BF9" s="123"/>
      <c r="BG9" s="123"/>
      <c r="BH9" s="123">
        <v>38000</v>
      </c>
      <c r="BI9" s="123"/>
      <c r="BJ9" s="123"/>
      <c r="BK9" s="123"/>
      <c r="BL9" s="123"/>
      <c r="BM9" s="123"/>
      <c r="BN9" s="123"/>
    </row>
    <row r="10" ht="15" customHeight="1" spans="1:66" s="119" customFormat="1" x14ac:dyDescent="0.25">
      <c r="A10" s="128" t="s">
        <v>195</v>
      </c>
      <c r="B10" s="128"/>
      <c r="C10" s="38" t="s">
        <v>102</v>
      </c>
      <c r="D10" s="121">
        <v>161</v>
      </c>
      <c r="E10" s="126"/>
      <c r="F10" s="123">
        <f>SUM(X10:BN10)</f>
        <v>47500</v>
      </c>
      <c r="G10" s="127"/>
      <c r="H10" s="125">
        <f t="shared" si="1"/>
        <v>0</v>
      </c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5"/>
      <c r="T10" s="125"/>
      <c r="U10" s="125"/>
      <c r="V10" s="125"/>
      <c r="W10" s="125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>
        <v>20000</v>
      </c>
      <c r="AJ10" s="123"/>
      <c r="AK10" s="123"/>
      <c r="AL10" s="123">
        <v>500</v>
      </c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>
        <v>15000</v>
      </c>
      <c r="AX10" s="123"/>
      <c r="AY10" s="123"/>
      <c r="AZ10" s="123"/>
      <c r="BA10" s="123"/>
      <c r="BB10" s="123"/>
      <c r="BC10" s="123"/>
      <c r="BD10" s="123"/>
      <c r="BE10" s="123"/>
      <c r="BF10" s="123">
        <v>1000</v>
      </c>
      <c r="BG10" s="123">
        <v>4000</v>
      </c>
      <c r="BH10" s="123"/>
      <c r="BI10" s="123"/>
      <c r="BJ10" s="123"/>
      <c r="BK10" s="123">
        <v>2000</v>
      </c>
      <c r="BL10" s="123">
        <v>5000</v>
      </c>
      <c r="BM10" s="123"/>
      <c r="BN10" s="123"/>
    </row>
    <row r="11" ht="15" customHeight="1" spans="1:66" s="129" customFormat="1" x14ac:dyDescent="0.25">
      <c r="A11" s="98"/>
      <c r="B11" s="98"/>
      <c r="C11" s="98"/>
      <c r="D11" s="130"/>
      <c r="E11" s="135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3"/>
      <c r="T11" s="133"/>
      <c r="U11" s="133"/>
      <c r="V11" s="133"/>
      <c r="W11" s="133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</row>
    <row r="12" ht="15.75" customHeight="1" spans="1:66" s="119" customFormat="1" x14ac:dyDescent="0.25">
      <c r="A12" s="120" t="s">
        <v>212</v>
      </c>
      <c r="B12" s="120"/>
      <c r="C12" s="120" t="s">
        <v>102</v>
      </c>
      <c r="D12" s="121">
        <v>13</v>
      </c>
      <c r="E12" s="122">
        <f>F12-F13</f>
        <v>-13500</v>
      </c>
      <c r="F12" s="123">
        <f>SUM(X12:BN12)</f>
        <v>89500</v>
      </c>
      <c r="G12" s="124">
        <f>H12-H13</f>
        <v>10000</v>
      </c>
      <c r="H12" s="125">
        <f>SUM(I12:W12)</f>
        <v>20000</v>
      </c>
      <c r="I12" s="123"/>
      <c r="J12" s="123">
        <v>20000</v>
      </c>
      <c r="K12" s="123"/>
      <c r="L12" s="123"/>
      <c r="M12" s="123"/>
      <c r="N12" s="123"/>
      <c r="O12" s="123"/>
      <c r="P12" s="123"/>
      <c r="Q12" s="123"/>
      <c r="R12" s="123"/>
      <c r="S12" s="125"/>
      <c r="T12" s="125"/>
      <c r="U12" s="125"/>
      <c r="V12" s="125"/>
      <c r="W12" s="125"/>
      <c r="X12" s="123"/>
      <c r="Y12" s="123"/>
      <c r="Z12" s="123"/>
      <c r="AA12" s="123"/>
      <c r="AB12" s="123"/>
      <c r="AC12" s="123"/>
      <c r="AD12" s="123"/>
      <c r="AE12" s="123"/>
      <c r="AF12" s="123">
        <v>2000</v>
      </c>
      <c r="AG12" s="123"/>
      <c r="AH12" s="123"/>
      <c r="AI12" s="123">
        <v>11000</v>
      </c>
      <c r="AJ12" s="123"/>
      <c r="AK12" s="123"/>
      <c r="AL12" s="123">
        <v>500</v>
      </c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>
        <v>5000</v>
      </c>
      <c r="AZ12" s="123"/>
      <c r="BA12" s="123"/>
      <c r="BB12" s="123"/>
      <c r="BC12" s="123"/>
      <c r="BD12" s="123"/>
      <c r="BE12" s="123"/>
      <c r="BF12" s="123"/>
      <c r="BG12" s="123">
        <v>3000</v>
      </c>
      <c r="BH12" s="123">
        <v>48000</v>
      </c>
      <c r="BI12" s="123"/>
      <c r="BJ12" s="123"/>
      <c r="BK12" s="123"/>
      <c r="BL12" s="123">
        <v>20000</v>
      </c>
      <c r="BM12" s="123"/>
      <c r="BN12" s="123"/>
    </row>
    <row r="13" ht="15.75" customHeight="1" spans="1:66" s="119" customFormat="1" x14ac:dyDescent="0.25">
      <c r="A13" s="120" t="s">
        <v>214</v>
      </c>
      <c r="B13" s="120"/>
      <c r="C13" s="120" t="s">
        <v>103</v>
      </c>
      <c r="D13" s="121">
        <v>-14</v>
      </c>
      <c r="E13" s="126"/>
      <c r="F13" s="123">
        <f>SUM(X13:BN13)</f>
        <v>103000</v>
      </c>
      <c r="G13" s="127"/>
      <c r="H13" s="125">
        <f t="shared" ref="H13:H15" si="2">SUM(I13:W13)</f>
        <v>10000</v>
      </c>
      <c r="I13" s="123"/>
      <c r="J13" s="123"/>
      <c r="K13" s="123"/>
      <c r="L13" s="123">
        <v>10000</v>
      </c>
      <c r="M13" s="123"/>
      <c r="N13" s="123"/>
      <c r="O13" s="123"/>
      <c r="P13" s="123"/>
      <c r="Q13" s="123"/>
      <c r="R13" s="123"/>
      <c r="S13" s="125"/>
      <c r="T13" s="125"/>
      <c r="U13" s="125"/>
      <c r="V13" s="125"/>
      <c r="W13" s="125"/>
      <c r="X13" s="123"/>
      <c r="Y13" s="123"/>
      <c r="Z13" s="123"/>
      <c r="AA13" s="123"/>
      <c r="AB13" s="123"/>
      <c r="AC13" s="123"/>
      <c r="AD13" s="123"/>
      <c r="AE13" s="123">
        <v>6000</v>
      </c>
      <c r="AF13" s="123"/>
      <c r="AG13" s="123"/>
      <c r="AH13" s="123"/>
      <c r="AI13" s="123"/>
      <c r="AJ13" s="123"/>
      <c r="AK13" s="123"/>
      <c r="AL13" s="123"/>
      <c r="AM13" s="123">
        <v>40000</v>
      </c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>
        <v>27000</v>
      </c>
      <c r="BF13" s="123"/>
      <c r="BG13" s="123">
        <v>4000</v>
      </c>
      <c r="BH13" s="123"/>
      <c r="BI13" s="123"/>
      <c r="BJ13" s="123"/>
      <c r="BK13" s="123"/>
      <c r="BL13" s="123"/>
      <c r="BM13" s="123">
        <v>20000</v>
      </c>
      <c r="BN13" s="123">
        <v>6000</v>
      </c>
    </row>
    <row r="14" ht="15" customHeight="1" spans="1:66" s="119" customFormat="1" x14ac:dyDescent="0.25">
      <c r="A14" s="128" t="s">
        <v>234</v>
      </c>
      <c r="B14" s="128"/>
      <c r="C14" s="38" t="s">
        <v>103</v>
      </c>
      <c r="D14" s="121">
        <v>175</v>
      </c>
      <c r="E14" s="122">
        <f>F14-F15</f>
        <v>19500</v>
      </c>
      <c r="F14" s="123">
        <f>SUM(X14:BN14)</f>
        <v>26000</v>
      </c>
      <c r="G14" s="124">
        <f>H14-H15</f>
        <v>0</v>
      </c>
      <c r="H14" s="125">
        <f t="shared" si="2"/>
        <v>0</v>
      </c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5"/>
      <c r="T14" s="125"/>
      <c r="U14" s="125"/>
      <c r="V14" s="125"/>
      <c r="W14" s="125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>
        <v>13000</v>
      </c>
      <c r="AJ14" s="123"/>
      <c r="AK14" s="123"/>
      <c r="AL14" s="123">
        <v>500</v>
      </c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>
        <v>3000</v>
      </c>
      <c r="AZ14" s="123"/>
      <c r="BA14" s="123"/>
      <c r="BB14" s="123"/>
      <c r="BC14" s="123"/>
      <c r="BD14" s="123"/>
      <c r="BE14" s="123"/>
      <c r="BF14" s="123"/>
      <c r="BG14" s="123"/>
      <c r="BH14" s="123">
        <v>5000</v>
      </c>
      <c r="BI14" s="123"/>
      <c r="BJ14" s="123"/>
      <c r="BK14" s="123"/>
      <c r="BL14" s="123">
        <v>1500</v>
      </c>
      <c r="BM14" s="123"/>
      <c r="BN14" s="123">
        <v>3000</v>
      </c>
    </row>
    <row r="15" ht="15" customHeight="1" spans="1:66" s="119" customFormat="1" x14ac:dyDescent="0.25">
      <c r="A15" s="128" t="s">
        <v>216</v>
      </c>
      <c r="B15" s="128"/>
      <c r="C15" s="38" t="s">
        <v>102</v>
      </c>
      <c r="D15" s="121">
        <v>176</v>
      </c>
      <c r="E15" s="126"/>
      <c r="F15" s="123">
        <f>SUM(X15:BN15)</f>
        <v>6500</v>
      </c>
      <c r="G15" s="127"/>
      <c r="H15" s="125">
        <f t="shared" si="2"/>
        <v>0</v>
      </c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5"/>
      <c r="T15" s="125"/>
      <c r="U15" s="125"/>
      <c r="V15" s="125"/>
      <c r="W15" s="125"/>
      <c r="X15" s="123"/>
      <c r="Y15" s="123"/>
      <c r="Z15" s="123"/>
      <c r="AA15" s="123"/>
      <c r="AB15" s="123"/>
      <c r="AC15" s="123"/>
      <c r="AD15" s="123"/>
      <c r="AE15" s="123"/>
      <c r="AF15" s="123">
        <v>2000</v>
      </c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>
        <v>2500</v>
      </c>
      <c r="BB15" s="123"/>
      <c r="BC15" s="123"/>
      <c r="BD15" s="123"/>
      <c r="BE15" s="123"/>
      <c r="BF15" s="123"/>
      <c r="BG15" s="123">
        <v>2000</v>
      </c>
      <c r="BH15" s="123"/>
      <c r="BI15" s="123"/>
      <c r="BJ15" s="123"/>
      <c r="BK15" s="123"/>
      <c r="BL15" s="123"/>
      <c r="BM15" s="123"/>
      <c r="BN15" s="123"/>
    </row>
    <row r="16" ht="15.75" customHeight="1" spans="1:66" s="129" customFormat="1" x14ac:dyDescent="0.25">
      <c r="A16" s="136"/>
      <c r="B16" s="136"/>
      <c r="C16" s="136"/>
      <c r="D16" s="130"/>
      <c r="E16" s="131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3"/>
      <c r="T16" s="133"/>
      <c r="U16" s="133"/>
      <c r="V16" s="133"/>
      <c r="W16" s="133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</row>
    <row r="17" ht="15.75" customHeight="1" spans="1:66" s="119" customFormat="1" x14ac:dyDescent="0.25">
      <c r="A17" s="120"/>
      <c r="B17" s="120"/>
      <c r="C17" s="120"/>
      <c r="D17" s="121"/>
      <c r="E17" s="122">
        <f>F17-F18</f>
        <v>0</v>
      </c>
      <c r="F17" s="123">
        <f>SUM(X17:BN17)</f>
        <v>0</v>
      </c>
      <c r="G17" s="124">
        <f>H17-H18</f>
        <v>0</v>
      </c>
      <c r="H17" s="125">
        <f>SUM(I17:W17)</f>
        <v>0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5"/>
      <c r="T17" s="125"/>
      <c r="U17" s="125"/>
      <c r="V17" s="125"/>
      <c r="W17" s="125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</row>
    <row r="18" ht="15.75" customHeight="1" spans="1:66" s="119" customFormat="1" x14ac:dyDescent="0.25">
      <c r="A18" s="120"/>
      <c r="B18" s="120"/>
      <c r="C18" s="120"/>
      <c r="D18" s="121"/>
      <c r="E18" s="126"/>
      <c r="F18" s="123">
        <f>SUM(X18:BN18)</f>
        <v>0</v>
      </c>
      <c r="G18" s="127"/>
      <c r="H18" s="125">
        <f t="shared" ref="H18:H20" si="3">SUM(I18:W18)</f>
        <v>0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5"/>
      <c r="T18" s="125"/>
      <c r="U18" s="125"/>
      <c r="V18" s="125"/>
      <c r="W18" s="125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</row>
    <row r="19" ht="15" customHeight="1" spans="1:66" s="119" customFormat="1" x14ac:dyDescent="0.25">
      <c r="A19" s="128" t="s">
        <v>226</v>
      </c>
      <c r="B19" s="128"/>
      <c r="C19" s="38"/>
      <c r="D19" s="121"/>
      <c r="E19" s="122">
        <f>F19-F20</f>
        <v>0</v>
      </c>
      <c r="F19" s="123">
        <f>SUM(X19:BN19)</f>
        <v>0</v>
      </c>
      <c r="G19" s="124">
        <f>H19-H20</f>
        <v>0</v>
      </c>
      <c r="H19" s="125">
        <f t="shared" si="3"/>
        <v>0</v>
      </c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5"/>
      <c r="T19" s="125"/>
      <c r="U19" s="125"/>
      <c r="V19" s="125"/>
      <c r="W19" s="125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</row>
    <row r="20" ht="15" customHeight="1" spans="1:66" s="119" customFormat="1" x14ac:dyDescent="0.25">
      <c r="A20" s="128" t="s">
        <v>227</v>
      </c>
      <c r="B20" s="128"/>
      <c r="C20" s="38"/>
      <c r="D20" s="121"/>
      <c r="E20" s="126"/>
      <c r="F20" s="123">
        <f>SUM(X20:BN20)</f>
        <v>0</v>
      </c>
      <c r="G20" s="127"/>
      <c r="H20" s="125">
        <f t="shared" si="3"/>
        <v>0</v>
      </c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5"/>
      <c r="T20" s="125"/>
      <c r="U20" s="125"/>
      <c r="V20" s="125"/>
      <c r="W20" s="125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</row>
    <row r="21" ht="15.75" customHeight="1" spans="1:66" s="129" customFormat="1" x14ac:dyDescent="0.25">
      <c r="A21" s="136"/>
      <c r="B21" s="136"/>
      <c r="C21" s="136"/>
      <c r="D21" s="130"/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3"/>
      <c r="T21" s="133"/>
      <c r="U21" s="133"/>
      <c r="V21" s="133"/>
      <c r="W21" s="133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</row>
    <row r="22" ht="15" customHeight="1" spans="1:66" s="119" customFormat="1" x14ac:dyDescent="0.25">
      <c r="A22" s="142"/>
      <c r="B22" s="142"/>
      <c r="C22" s="142"/>
      <c r="D22" s="121"/>
      <c r="E22" s="122">
        <f>F22-F23</f>
        <v>0</v>
      </c>
      <c r="F22" s="123">
        <f>SUM(X22:BN22)</f>
        <v>0</v>
      </c>
      <c r="G22" s="124">
        <f>H22-H23</f>
        <v>0</v>
      </c>
      <c r="H22" s="125">
        <f>SUM(I22:W22)</f>
        <v>0</v>
      </c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5"/>
      <c r="T22" s="125"/>
      <c r="U22" s="125"/>
      <c r="V22" s="125"/>
      <c r="W22" s="125"/>
      <c r="X22" s="123"/>
      <c r="Y22" s="128"/>
      <c r="Z22" s="128"/>
      <c r="AA22" s="123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</row>
    <row r="23" ht="15" customHeight="1" spans="1:66" s="119" customFormat="1" x14ac:dyDescent="0.25">
      <c r="A23" s="128"/>
      <c r="B23" s="128"/>
      <c r="C23" s="38"/>
      <c r="D23" s="121"/>
      <c r="E23" s="126"/>
      <c r="F23" s="123">
        <f>SUM(X23:BN23)</f>
        <v>0</v>
      </c>
      <c r="G23" s="127"/>
      <c r="H23" s="125">
        <f t="shared" ref="H23:H25" si="4">SUM(I23:W23)</f>
        <v>0</v>
      </c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5"/>
      <c r="T23" s="125"/>
      <c r="U23" s="125"/>
      <c r="V23" s="125"/>
      <c r="W23" s="125"/>
      <c r="X23" s="123"/>
      <c r="Y23" s="128"/>
      <c r="Z23" s="128"/>
      <c r="AA23" s="123"/>
      <c r="AB23" s="123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</row>
    <row r="24" ht="15" customHeight="1" spans="1:66" s="119" customFormat="1" x14ac:dyDescent="0.25">
      <c r="A24" s="128" t="s">
        <v>226</v>
      </c>
      <c r="B24" s="128"/>
      <c r="C24" s="38"/>
      <c r="D24" s="121"/>
      <c r="E24" s="122">
        <f>F24-F25</f>
        <v>0</v>
      </c>
      <c r="F24" s="123">
        <f>SUM(X24:BN24)</f>
        <v>0</v>
      </c>
      <c r="G24" s="124">
        <f>H24-H25</f>
        <v>0</v>
      </c>
      <c r="H24" s="125">
        <f t="shared" si="4"/>
        <v>0</v>
      </c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5"/>
      <c r="T24" s="125"/>
      <c r="U24" s="125"/>
      <c r="V24" s="125"/>
      <c r="W24" s="125"/>
      <c r="X24" s="123"/>
      <c r="Y24" s="128"/>
      <c r="Z24" s="128"/>
      <c r="AA24" s="123"/>
      <c r="AB24" s="123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</row>
    <row r="25" ht="15" customHeight="1" spans="1:66" s="119" customFormat="1" x14ac:dyDescent="0.25">
      <c r="A25" s="128" t="s">
        <v>227</v>
      </c>
      <c r="B25" s="128"/>
      <c r="C25" s="38"/>
      <c r="D25" s="121"/>
      <c r="E25" s="126"/>
      <c r="F25" s="123">
        <f>SUM(X25:BN25)</f>
        <v>0</v>
      </c>
      <c r="G25" s="127"/>
      <c r="H25" s="125">
        <f t="shared" si="4"/>
        <v>0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5"/>
      <c r="T25" s="125"/>
      <c r="U25" s="125"/>
      <c r="V25" s="125"/>
      <c r="W25" s="125"/>
      <c r="X25" s="123"/>
      <c r="Y25" s="128"/>
      <c r="Z25" s="128"/>
      <c r="AA25" s="123"/>
      <c r="AB25" s="123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</row>
    <row r="26" ht="15" customHeight="1" spans="1:66" s="129" customFormat="1" x14ac:dyDescent="0.25">
      <c r="A26" s="98"/>
      <c r="B26" s="98"/>
      <c r="C26" s="98"/>
      <c r="D26" s="130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3"/>
      <c r="T26" s="133"/>
      <c r="U26" s="133"/>
      <c r="V26" s="133"/>
      <c r="W26" s="133"/>
      <c r="X26" s="132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</row>
    <row r="27" ht="15" customHeight="1" spans="1:66" s="119" customFormat="1" x14ac:dyDescent="0.25">
      <c r="A27" s="142"/>
      <c r="B27" s="142"/>
      <c r="C27" s="142"/>
      <c r="D27" s="121"/>
      <c r="E27" s="122">
        <f>F27-F28</f>
        <v>0</v>
      </c>
      <c r="F27" s="123">
        <f>SUM(X27:BN27)</f>
        <v>0</v>
      </c>
      <c r="G27" s="124">
        <f>H27-H28</f>
        <v>0</v>
      </c>
      <c r="H27" s="125">
        <f>SUM(I27:W27)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5"/>
      <c r="T27" s="125"/>
      <c r="U27" s="125"/>
      <c r="V27" s="125"/>
      <c r="W27" s="125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</row>
    <row r="28" ht="15" customHeight="1" spans="1:66" s="119" customFormat="1" x14ac:dyDescent="0.25">
      <c r="A28" s="128"/>
      <c r="B28" s="128"/>
      <c r="C28" s="38"/>
      <c r="D28" s="121"/>
      <c r="E28" s="126"/>
      <c r="F28" s="123">
        <f>SUM(X28:BN28)</f>
        <v>0</v>
      </c>
      <c r="G28" s="127"/>
      <c r="H28" s="125">
        <f t="shared" ref="H28:H30" si="5">SUM(I28:W28)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5"/>
      <c r="T28" s="125"/>
      <c r="U28" s="125"/>
      <c r="V28" s="125"/>
      <c r="W28" s="125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8"/>
      <c r="AR28" s="128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</row>
    <row r="29" ht="15" customHeight="1" spans="1:66" s="119" customFormat="1" x14ac:dyDescent="0.25">
      <c r="A29" s="128" t="s">
        <v>226</v>
      </c>
      <c r="B29" s="128"/>
      <c r="C29" s="38"/>
      <c r="D29" s="121"/>
      <c r="E29" s="122">
        <f>F29-F30</f>
        <v>0</v>
      </c>
      <c r="F29" s="123">
        <f>SUM(X29:BN29)</f>
        <v>0</v>
      </c>
      <c r="G29" s="124">
        <f>H29-H30</f>
        <v>0</v>
      </c>
      <c r="H29" s="125">
        <f t="shared" si="5"/>
        <v>0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5"/>
      <c r="T29" s="125"/>
      <c r="U29" s="125"/>
      <c r="V29" s="125"/>
      <c r="W29" s="125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</row>
    <row r="30" ht="15" customHeight="1" spans="1:66" s="119" customFormat="1" x14ac:dyDescent="0.25">
      <c r="A30" s="128" t="s">
        <v>227</v>
      </c>
      <c r="B30" s="128"/>
      <c r="C30" s="38"/>
      <c r="D30" s="121"/>
      <c r="E30" s="126"/>
      <c r="F30" s="123">
        <f>SUM(X30:BN30)</f>
        <v>0</v>
      </c>
      <c r="G30" s="127"/>
      <c r="H30" s="125">
        <f t="shared" si="5"/>
        <v>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5"/>
      <c r="T30" s="125"/>
      <c r="U30" s="125"/>
      <c r="V30" s="125"/>
      <c r="W30" s="125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</row>
    <row r="31" ht="15" customHeight="1" spans="1:66" s="129" customFormat="1" x14ac:dyDescent="0.25">
      <c r="A31" s="98"/>
      <c r="B31" s="98"/>
      <c r="C31" s="98"/>
      <c r="D31" s="130"/>
      <c r="E31" s="135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3"/>
      <c r="T31" s="133"/>
      <c r="U31" s="133"/>
      <c r="V31" s="133"/>
      <c r="W31" s="133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</row>
    <row r="32" ht="15.75" customHeight="1" spans="1:66" s="119" customFormat="1" x14ac:dyDescent="0.25">
      <c r="A32" s="120"/>
      <c r="B32" s="120"/>
      <c r="C32" s="120"/>
      <c r="D32" s="121"/>
      <c r="E32" s="122">
        <f>F32-F33</f>
        <v>0</v>
      </c>
      <c r="F32" s="123">
        <f>SUM(X32:BN32)</f>
        <v>0</v>
      </c>
      <c r="G32" s="124">
        <f>H32-H33</f>
        <v>0</v>
      </c>
      <c r="H32" s="125">
        <f>SUM(I32:W32)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5"/>
      <c r="T32" s="125"/>
      <c r="U32" s="125"/>
      <c r="V32" s="125"/>
      <c r="W32" s="125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</row>
    <row r="33" ht="15.75" customHeight="1" spans="1:66" s="119" customFormat="1" x14ac:dyDescent="0.25">
      <c r="A33" s="120"/>
      <c r="B33" s="120"/>
      <c r="C33" s="120"/>
      <c r="D33" s="121"/>
      <c r="E33" s="126"/>
      <c r="F33" s="123">
        <f>SUM(X33:BN33)</f>
        <v>0</v>
      </c>
      <c r="G33" s="127"/>
      <c r="H33" s="125">
        <f t="shared" ref="H33:H35" si="6">SUM(I33:W33)</f>
        <v>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5"/>
      <c r="T33" s="125"/>
      <c r="U33" s="125"/>
      <c r="V33" s="125"/>
      <c r="W33" s="125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</row>
    <row r="34" ht="15" customHeight="1" spans="1:66" s="119" customFormat="1" x14ac:dyDescent="0.25">
      <c r="A34" s="128" t="s">
        <v>226</v>
      </c>
      <c r="B34" s="128"/>
      <c r="C34" s="38"/>
      <c r="D34" s="121"/>
      <c r="E34" s="122">
        <f>F34-F35</f>
        <v>0</v>
      </c>
      <c r="F34" s="123">
        <f>SUM(X34:BN34)</f>
        <v>0</v>
      </c>
      <c r="G34" s="124">
        <f>H34-H35</f>
        <v>0</v>
      </c>
      <c r="H34" s="125">
        <f t="shared" si="6"/>
        <v>0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5"/>
      <c r="T34" s="125"/>
      <c r="U34" s="125"/>
      <c r="V34" s="125"/>
      <c r="W34" s="125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</row>
    <row r="35" ht="15" customHeight="1" spans="1:66" s="119" customFormat="1" x14ac:dyDescent="0.25">
      <c r="A35" s="128" t="s">
        <v>227</v>
      </c>
      <c r="B35" s="128"/>
      <c r="C35" s="38"/>
      <c r="D35" s="121"/>
      <c r="E35" s="126"/>
      <c r="F35" s="123">
        <f>SUM(X35:BN35)</f>
        <v>0</v>
      </c>
      <c r="G35" s="127"/>
      <c r="H35" s="125">
        <f t="shared" si="6"/>
        <v>0</v>
      </c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5"/>
      <c r="T35" s="125"/>
      <c r="U35" s="125"/>
      <c r="V35" s="125"/>
      <c r="W35" s="125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</row>
    <row r="36" ht="15.75" customHeight="1" spans="1:66" s="129" customFormat="1" x14ac:dyDescent="0.25">
      <c r="A36" s="136"/>
      <c r="B36" s="136"/>
      <c r="C36" s="136"/>
      <c r="D36" s="130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3"/>
      <c r="T36" s="133"/>
      <c r="U36" s="133"/>
      <c r="V36" s="133"/>
      <c r="W36" s="133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</row>
    <row r="37" ht="15.75" customHeight="1" spans="1:66" s="119" customFormat="1" x14ac:dyDescent="0.25">
      <c r="A37" s="120"/>
      <c r="B37" s="120"/>
      <c r="C37" s="120"/>
      <c r="D37" s="121"/>
      <c r="E37" s="122">
        <f>F37-F38</f>
        <v>0</v>
      </c>
      <c r="F37" s="123">
        <f>SUM(X37:BN37)</f>
        <v>0</v>
      </c>
      <c r="G37" s="124">
        <f>H37-H38</f>
        <v>0</v>
      </c>
      <c r="H37" s="125">
        <f>SUM(I37:W37)</f>
        <v>0</v>
      </c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5"/>
      <c r="T37" s="125"/>
      <c r="U37" s="125"/>
      <c r="V37" s="125"/>
      <c r="W37" s="125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</row>
    <row r="38" ht="15.75" customHeight="1" spans="1:66" s="119" customFormat="1" x14ac:dyDescent="0.25">
      <c r="A38" s="120"/>
      <c r="B38" s="120"/>
      <c r="C38" s="120"/>
      <c r="D38" s="121"/>
      <c r="E38" s="126"/>
      <c r="F38" s="123">
        <f>SUM(X38:BN38)</f>
        <v>0</v>
      </c>
      <c r="G38" s="127"/>
      <c r="H38" s="125">
        <f t="shared" ref="H38:H40" si="7">SUM(I38:W38)</f>
        <v>0</v>
      </c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5"/>
      <c r="T38" s="125"/>
      <c r="U38" s="125"/>
      <c r="V38" s="125"/>
      <c r="W38" s="125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</row>
    <row r="39" ht="15" customHeight="1" spans="1:66" s="119" customFormat="1" x14ac:dyDescent="0.25">
      <c r="A39" s="128" t="s">
        <v>226</v>
      </c>
      <c r="B39" s="128"/>
      <c r="C39" s="38"/>
      <c r="D39" s="121"/>
      <c r="E39" s="122">
        <f>F39-F40</f>
        <v>0</v>
      </c>
      <c r="F39" s="123">
        <f>SUM(X39:BN39)</f>
        <v>0</v>
      </c>
      <c r="G39" s="124">
        <f>H39-H40</f>
        <v>0</v>
      </c>
      <c r="H39" s="125">
        <f t="shared" si="7"/>
        <v>0</v>
      </c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5"/>
      <c r="T39" s="125"/>
      <c r="U39" s="125"/>
      <c r="V39" s="125"/>
      <c r="W39" s="125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</row>
    <row r="40" ht="15" customHeight="1" spans="1:66" s="119" customFormat="1" x14ac:dyDescent="0.25">
      <c r="A40" s="128" t="s">
        <v>227</v>
      </c>
      <c r="B40" s="128"/>
      <c r="C40" s="38"/>
      <c r="D40" s="121"/>
      <c r="E40" s="126"/>
      <c r="F40" s="123">
        <f>SUM(X40:BN40)</f>
        <v>0</v>
      </c>
      <c r="G40" s="127"/>
      <c r="H40" s="125">
        <f t="shared" si="7"/>
        <v>0</v>
      </c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5"/>
      <c r="T40" s="125"/>
      <c r="U40" s="125"/>
      <c r="V40" s="125"/>
      <c r="W40" s="125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</row>
    <row r="41" ht="15" customHeight="1" spans="1:66" s="129" customFormat="1" x14ac:dyDescent="0.25">
      <c r="A41" s="98"/>
      <c r="B41" s="98"/>
      <c r="C41" s="98"/>
      <c r="D41" s="130"/>
      <c r="E41" s="135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3"/>
      <c r="T41" s="133"/>
      <c r="U41" s="133"/>
      <c r="V41" s="133"/>
      <c r="W41" s="133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</row>
    <row r="42" ht="15.75" customHeight="1" spans="1:66" s="119" customFormat="1" x14ac:dyDescent="0.25">
      <c r="A42" s="120"/>
      <c r="B42" s="120"/>
      <c r="C42" s="120"/>
      <c r="D42" s="121"/>
      <c r="E42" s="122">
        <f>F42-F43</f>
        <v>0</v>
      </c>
      <c r="F42" s="123">
        <f>SUM(X42:BN42)</f>
        <v>0</v>
      </c>
      <c r="G42" s="124">
        <f>H42-H43</f>
        <v>0</v>
      </c>
      <c r="H42" s="125">
        <f>SUM(I42:W42)</f>
        <v>0</v>
      </c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5"/>
      <c r="T42" s="125"/>
      <c r="U42" s="125"/>
      <c r="V42" s="125"/>
      <c r="W42" s="125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</row>
    <row r="43" ht="15.75" customHeight="1" spans="1:66" s="119" customFormat="1" x14ac:dyDescent="0.25">
      <c r="A43" s="120"/>
      <c r="B43" s="120"/>
      <c r="C43" s="120"/>
      <c r="D43" s="121"/>
      <c r="E43" s="126"/>
      <c r="F43" s="123">
        <f>SUM(X43:BN43)</f>
        <v>0</v>
      </c>
      <c r="G43" s="127"/>
      <c r="H43" s="125">
        <f t="shared" ref="H43:H45" si="8">SUM(I43:W43)</f>
        <v>0</v>
      </c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5"/>
      <c r="T43" s="125"/>
      <c r="U43" s="125"/>
      <c r="V43" s="125"/>
      <c r="W43" s="125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</row>
    <row r="44" ht="15" customHeight="1" spans="1:66" s="119" customFormat="1" x14ac:dyDescent="0.25">
      <c r="A44" s="128" t="s">
        <v>226</v>
      </c>
      <c r="B44" s="128"/>
      <c r="C44" s="128"/>
      <c r="D44" s="121"/>
      <c r="E44" s="122">
        <f>F44-F45</f>
        <v>0</v>
      </c>
      <c r="F44" s="123">
        <f>SUM(X44:BN44)</f>
        <v>0</v>
      </c>
      <c r="G44" s="124">
        <f>H44-H45</f>
        <v>0</v>
      </c>
      <c r="H44" s="125">
        <f t="shared" si="8"/>
        <v>0</v>
      </c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5"/>
      <c r="T44" s="125"/>
      <c r="U44" s="125"/>
      <c r="V44" s="125"/>
      <c r="W44" s="125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</row>
    <row r="45" ht="15" customHeight="1" spans="1:66" s="119" customFormat="1" x14ac:dyDescent="0.25">
      <c r="A45" s="128" t="s">
        <v>227</v>
      </c>
      <c r="B45" s="128"/>
      <c r="C45" s="128"/>
      <c r="D45" s="121"/>
      <c r="E45" s="126"/>
      <c r="F45" s="123">
        <f>SUM(X45:BN45)</f>
        <v>0</v>
      </c>
      <c r="G45" s="127"/>
      <c r="H45" s="125">
        <f t="shared" si="8"/>
        <v>0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5"/>
      <c r="T45" s="125"/>
      <c r="U45" s="125"/>
      <c r="V45" s="125"/>
      <c r="W45" s="125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</row>
    <row r="46" ht="15.75" customHeight="1" spans="1:66" s="129" customFormat="1" x14ac:dyDescent="0.25">
      <c r="A46" s="136"/>
      <c r="B46" s="136"/>
      <c r="C46" s="136"/>
      <c r="D46" s="130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3"/>
      <c r="T46" s="133"/>
      <c r="U46" s="133"/>
      <c r="V46" s="133"/>
      <c r="W46" s="133"/>
      <c r="X46" s="133"/>
      <c r="Y46" s="133"/>
      <c r="Z46" s="133"/>
      <c r="AA46" s="133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3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</row>
    <row r="47" ht="15.75" customHeight="1" spans="1:66" s="119" customFormat="1" x14ac:dyDescent="0.25">
      <c r="A47" s="120"/>
      <c r="B47" s="120"/>
      <c r="C47" s="120"/>
      <c r="D47" s="121"/>
      <c r="E47" s="122">
        <f>F47-F48</f>
        <v>0</v>
      </c>
      <c r="F47" s="123">
        <f>SUM(X47:BN47)</f>
        <v>0</v>
      </c>
      <c r="G47" s="124">
        <f>H47-H48</f>
        <v>0</v>
      </c>
      <c r="H47" s="125">
        <f>SUM(I47:W47)</f>
        <v>0</v>
      </c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5"/>
      <c r="T47" s="125"/>
      <c r="U47" s="125"/>
      <c r="V47" s="125"/>
      <c r="W47" s="125"/>
      <c r="X47" s="125"/>
      <c r="Y47" s="125"/>
      <c r="Z47" s="125"/>
      <c r="AA47" s="125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5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</row>
    <row r="48" ht="15.75" customHeight="1" spans="1:66" s="119" customFormat="1" x14ac:dyDescent="0.25">
      <c r="A48" s="120"/>
      <c r="B48" s="120"/>
      <c r="C48" s="120"/>
      <c r="D48" s="121"/>
      <c r="E48" s="126"/>
      <c r="F48" s="123">
        <f>SUM(X48:BN48)</f>
        <v>0</v>
      </c>
      <c r="G48" s="127"/>
      <c r="H48" s="125">
        <f t="shared" ref="H48:H50" si="9">SUM(I48:W48)</f>
        <v>0</v>
      </c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5"/>
      <c r="T48" s="125"/>
      <c r="U48" s="125"/>
      <c r="V48" s="125"/>
      <c r="W48" s="125"/>
      <c r="X48" s="125"/>
      <c r="Y48" s="125"/>
      <c r="Z48" s="125"/>
      <c r="AA48" s="125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5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</row>
    <row r="49" ht="15" customHeight="1" spans="1:66" s="119" customFormat="1" x14ac:dyDescent="0.25">
      <c r="A49" s="128" t="s">
        <v>226</v>
      </c>
      <c r="B49" s="128"/>
      <c r="C49" s="128"/>
      <c r="D49" s="121"/>
      <c r="E49" s="122">
        <f>F49-F50</f>
        <v>0</v>
      </c>
      <c r="F49" s="123">
        <f>SUM(X49:BN49)</f>
        <v>0</v>
      </c>
      <c r="G49" s="124">
        <f>H49-H50</f>
        <v>0</v>
      </c>
      <c r="H49" s="125">
        <f t="shared" si="9"/>
        <v>0</v>
      </c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5"/>
      <c r="T49" s="125"/>
      <c r="U49" s="125"/>
      <c r="V49" s="125"/>
      <c r="W49" s="125"/>
      <c r="X49" s="125"/>
      <c r="Y49" s="125"/>
      <c r="Z49" s="125"/>
      <c r="AA49" s="125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5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</row>
    <row r="50" ht="15" customHeight="1" spans="1:66" s="119" customFormat="1" x14ac:dyDescent="0.25">
      <c r="A50" s="128" t="s">
        <v>227</v>
      </c>
      <c r="B50" s="128"/>
      <c r="C50" s="128"/>
      <c r="D50" s="121"/>
      <c r="E50" s="126"/>
      <c r="F50" s="123">
        <f>SUM(X50:BN50)</f>
        <v>0</v>
      </c>
      <c r="G50" s="127"/>
      <c r="H50" s="125">
        <f t="shared" si="9"/>
        <v>0</v>
      </c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5"/>
      <c r="T50" s="125"/>
      <c r="U50" s="125"/>
      <c r="V50" s="125"/>
      <c r="W50" s="125"/>
      <c r="X50" s="125"/>
      <c r="Y50" s="125"/>
      <c r="Z50" s="125"/>
      <c r="AA50" s="125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5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</row>
    <row r="51" ht="15.75" customHeight="1" spans="1:66" s="129" customFormat="1" x14ac:dyDescent="0.25">
      <c r="A51" s="136"/>
      <c r="B51" s="136"/>
      <c r="C51" s="136"/>
      <c r="D51" s="130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3"/>
      <c r="T51" s="133"/>
      <c r="U51" s="133"/>
      <c r="V51" s="133"/>
      <c r="W51" s="133"/>
      <c r="X51" s="133"/>
      <c r="Y51" s="133"/>
      <c r="Z51" s="133"/>
      <c r="AA51" s="133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3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</row>
    <row r="52" ht="15.75" customHeight="1" spans="1:66" s="119" customFormat="1" x14ac:dyDescent="0.25">
      <c r="A52" s="120"/>
      <c r="B52" s="120"/>
      <c r="C52" s="120"/>
      <c r="D52" s="121"/>
      <c r="E52" s="122">
        <f>F52-F53</f>
        <v>0</v>
      </c>
      <c r="F52" s="123">
        <f>SUM(X52:BN52)</f>
        <v>0</v>
      </c>
      <c r="G52" s="124">
        <f>H52-H53</f>
        <v>0</v>
      </c>
      <c r="H52" s="125">
        <f>SUM(I52:W52)</f>
        <v>0</v>
      </c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5"/>
      <c r="T52" s="125"/>
      <c r="U52" s="125"/>
      <c r="V52" s="125"/>
      <c r="W52" s="125"/>
      <c r="X52" s="125"/>
      <c r="Y52" s="125"/>
      <c r="Z52" s="125"/>
      <c r="AA52" s="125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5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</row>
    <row r="53" ht="15.75" customHeight="1" spans="1:66" s="119" customFormat="1" x14ac:dyDescent="0.25">
      <c r="A53" s="120"/>
      <c r="B53" s="120"/>
      <c r="C53" s="120"/>
      <c r="D53" s="121"/>
      <c r="E53" s="126"/>
      <c r="F53" s="123">
        <f>SUM(X53:BN53)</f>
        <v>0</v>
      </c>
      <c r="G53" s="127"/>
      <c r="H53" s="125">
        <f t="shared" ref="H53:H55" si="10">SUM(I53:W53)</f>
        <v>0</v>
      </c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5"/>
      <c r="T53" s="125"/>
      <c r="U53" s="125"/>
      <c r="V53" s="125"/>
      <c r="W53" s="125"/>
      <c r="X53" s="125"/>
      <c r="Y53" s="125"/>
      <c r="Z53" s="125"/>
      <c r="AA53" s="125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5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</row>
    <row r="54" ht="15" customHeight="1" spans="1:66" s="119" customFormat="1" x14ac:dyDescent="0.25">
      <c r="A54" s="128" t="s">
        <v>226</v>
      </c>
      <c r="B54" s="128"/>
      <c r="C54" s="128"/>
      <c r="D54" s="121"/>
      <c r="E54" s="122">
        <f>F54-F55</f>
        <v>0</v>
      </c>
      <c r="F54" s="123">
        <f>SUM(X54:BN54)</f>
        <v>0</v>
      </c>
      <c r="G54" s="124">
        <f>H54-H55</f>
        <v>0</v>
      </c>
      <c r="H54" s="125">
        <f t="shared" si="10"/>
        <v>0</v>
      </c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5"/>
      <c r="T54" s="125"/>
      <c r="U54" s="125"/>
      <c r="V54" s="125"/>
      <c r="W54" s="125"/>
      <c r="X54" s="125"/>
      <c r="Y54" s="125"/>
      <c r="Z54" s="125"/>
      <c r="AA54" s="125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5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</row>
    <row r="55" ht="15" customHeight="1" spans="1:66" s="119" customFormat="1" x14ac:dyDescent="0.25">
      <c r="A55" s="128" t="s">
        <v>227</v>
      </c>
      <c r="B55" s="128"/>
      <c r="C55" s="128"/>
      <c r="D55" s="121"/>
      <c r="E55" s="126"/>
      <c r="F55" s="123">
        <f>SUM(X55:BN55)</f>
        <v>0</v>
      </c>
      <c r="G55" s="127"/>
      <c r="H55" s="125">
        <f t="shared" si="10"/>
        <v>0</v>
      </c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5"/>
      <c r="T55" s="125"/>
      <c r="U55" s="125"/>
      <c r="V55" s="125"/>
      <c r="W55" s="125"/>
      <c r="X55" s="125"/>
      <c r="Y55" s="125"/>
      <c r="Z55" s="125"/>
      <c r="AA55" s="125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5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</row>
    <row r="56" ht="15.75" customHeight="1" spans="1:66" s="129" customFormat="1" x14ac:dyDescent="0.25">
      <c r="A56" s="136"/>
      <c r="B56" s="136"/>
      <c r="C56" s="136"/>
      <c r="D56" s="130"/>
      <c r="E56" s="13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3"/>
      <c r="T56" s="133"/>
      <c r="U56" s="133"/>
      <c r="V56" s="133"/>
      <c r="W56" s="133"/>
      <c r="X56" s="133"/>
      <c r="Y56" s="133"/>
      <c r="Z56" s="133"/>
      <c r="AA56" s="133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3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</row>
    <row r="57" ht="15.75" customHeight="1" spans="1:66" s="119" customFormat="1" x14ac:dyDescent="0.25">
      <c r="A57" s="120"/>
      <c r="B57" s="120"/>
      <c r="C57" s="120"/>
      <c r="D57" s="121"/>
      <c r="E57" s="122">
        <f>F57-F58</f>
        <v>0</v>
      </c>
      <c r="F57" s="123">
        <f>SUM(X57:BN57)</f>
        <v>0</v>
      </c>
      <c r="G57" s="124">
        <f>H57-H58</f>
        <v>0</v>
      </c>
      <c r="H57" s="125">
        <f>SUM(I57:W57)</f>
        <v>0</v>
      </c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5"/>
      <c r="T57" s="125"/>
      <c r="U57" s="125"/>
      <c r="V57" s="125"/>
      <c r="W57" s="125"/>
      <c r="X57" s="125"/>
      <c r="Y57" s="125"/>
      <c r="Z57" s="125"/>
      <c r="AA57" s="125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5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</row>
    <row r="58" ht="15.75" customHeight="1" spans="1:66" s="119" customFormat="1" x14ac:dyDescent="0.25">
      <c r="A58" s="120"/>
      <c r="B58" s="120"/>
      <c r="C58" s="120"/>
      <c r="D58" s="121"/>
      <c r="E58" s="126"/>
      <c r="F58" s="123">
        <f>SUM(X58:BN58)</f>
        <v>0</v>
      </c>
      <c r="G58" s="127"/>
      <c r="H58" s="125">
        <f t="shared" ref="H58:H60" si="11">SUM(I58:W58)</f>
        <v>0</v>
      </c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5"/>
      <c r="T58" s="125"/>
      <c r="U58" s="125"/>
      <c r="V58" s="125"/>
      <c r="W58" s="125"/>
      <c r="X58" s="125"/>
      <c r="Y58" s="125"/>
      <c r="Z58" s="125"/>
      <c r="AA58" s="125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5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</row>
    <row r="59" ht="15" customHeight="1" spans="1:66" s="119" customFormat="1" x14ac:dyDescent="0.25">
      <c r="A59" s="128" t="s">
        <v>226</v>
      </c>
      <c r="B59" s="128"/>
      <c r="C59" s="128"/>
      <c r="D59" s="121"/>
      <c r="E59" s="122">
        <f>F59-F60</f>
        <v>0</v>
      </c>
      <c r="F59" s="123">
        <f>SUM(X59:BN59)</f>
        <v>0</v>
      </c>
      <c r="G59" s="124">
        <f>H59-H60</f>
        <v>0</v>
      </c>
      <c r="H59" s="125">
        <f t="shared" si="11"/>
        <v>0</v>
      </c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5"/>
      <c r="T59" s="125"/>
      <c r="U59" s="125"/>
      <c r="V59" s="125"/>
      <c r="W59" s="125"/>
      <c r="X59" s="125"/>
      <c r="Y59" s="125"/>
      <c r="Z59" s="125"/>
      <c r="AA59" s="125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5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</row>
    <row r="60" ht="15" customHeight="1" spans="1:66" s="119" customFormat="1" x14ac:dyDescent="0.25">
      <c r="A60" s="128" t="s">
        <v>227</v>
      </c>
      <c r="B60" s="128"/>
      <c r="C60" s="128"/>
      <c r="D60" s="121"/>
      <c r="E60" s="126"/>
      <c r="F60" s="123">
        <f>SUM(X60:BN60)</f>
        <v>0</v>
      </c>
      <c r="G60" s="127"/>
      <c r="H60" s="125">
        <f t="shared" si="11"/>
        <v>0</v>
      </c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5"/>
      <c r="T60" s="125"/>
      <c r="U60" s="125"/>
      <c r="V60" s="125"/>
      <c r="W60" s="125"/>
      <c r="X60" s="125"/>
      <c r="Y60" s="125"/>
      <c r="Z60" s="125"/>
      <c r="AA60" s="125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5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</row>
    <row r="61" ht="15.75" customHeight="1" spans="1:66" s="129" customFormat="1" x14ac:dyDescent="0.25">
      <c r="A61" s="136"/>
      <c r="B61" s="136"/>
      <c r="C61" s="136"/>
      <c r="D61" s="130"/>
      <c r="E61" s="131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3"/>
      <c r="T61" s="133"/>
      <c r="U61" s="133"/>
      <c r="V61" s="133"/>
      <c r="W61" s="133"/>
      <c r="X61" s="133"/>
      <c r="Y61" s="133"/>
      <c r="Z61" s="133"/>
      <c r="AA61" s="133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3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</row>
    <row r="62" ht="15.75" customHeight="1" spans="1:66" s="119" customFormat="1" x14ac:dyDescent="0.25">
      <c r="A62" s="120"/>
      <c r="B62" s="120"/>
      <c r="C62" s="120"/>
      <c r="D62" s="121"/>
      <c r="E62" s="122">
        <f>F62-F63</f>
        <v>0</v>
      </c>
      <c r="F62" s="123">
        <f>SUM(X62:BN62)</f>
        <v>0</v>
      </c>
      <c r="G62" s="124">
        <f>H62-H63</f>
        <v>0</v>
      </c>
      <c r="H62" s="125">
        <f>SUM(I62:W62)</f>
        <v>0</v>
      </c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5"/>
      <c r="T62" s="125"/>
      <c r="U62" s="125"/>
      <c r="V62" s="125"/>
      <c r="W62" s="125"/>
      <c r="X62" s="125"/>
      <c r="Y62" s="125"/>
      <c r="Z62" s="125"/>
      <c r="AA62" s="125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5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</row>
    <row r="63" ht="15.75" customHeight="1" spans="1:66" s="119" customFormat="1" x14ac:dyDescent="0.25">
      <c r="A63" s="120"/>
      <c r="B63" s="120"/>
      <c r="C63" s="120"/>
      <c r="D63" s="121"/>
      <c r="E63" s="126"/>
      <c r="F63" s="123">
        <f>SUM(X63:BN63)</f>
        <v>0</v>
      </c>
      <c r="G63" s="127"/>
      <c r="H63" s="125">
        <f t="shared" ref="H63:H65" si="12">SUM(I63:W63)</f>
        <v>0</v>
      </c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5"/>
      <c r="T63" s="125"/>
      <c r="U63" s="125"/>
      <c r="V63" s="125"/>
      <c r="W63" s="125"/>
      <c r="X63" s="125"/>
      <c r="Y63" s="125"/>
      <c r="Z63" s="125"/>
      <c r="AA63" s="125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5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</row>
    <row r="64" ht="15" customHeight="1" spans="1:66" s="119" customFormat="1" x14ac:dyDescent="0.25">
      <c r="A64" s="128" t="s">
        <v>226</v>
      </c>
      <c r="B64" s="128"/>
      <c r="C64" s="128"/>
      <c r="D64" s="121"/>
      <c r="E64" s="122">
        <f>F64-F65</f>
        <v>0</v>
      </c>
      <c r="F64" s="123">
        <f>SUM(X64:BN64)</f>
        <v>0</v>
      </c>
      <c r="G64" s="124">
        <f>H64-H65</f>
        <v>0</v>
      </c>
      <c r="H64" s="125">
        <f t="shared" si="12"/>
        <v>0</v>
      </c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5"/>
      <c r="T64" s="125"/>
      <c r="U64" s="125"/>
      <c r="V64" s="125"/>
      <c r="W64" s="125"/>
      <c r="X64" s="125"/>
      <c r="Y64" s="125"/>
      <c r="Z64" s="125"/>
      <c r="AA64" s="125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5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</row>
    <row r="65" ht="15" customHeight="1" spans="1:66" s="119" customFormat="1" x14ac:dyDescent="0.25">
      <c r="A65" s="128" t="s">
        <v>227</v>
      </c>
      <c r="B65" s="128"/>
      <c r="C65" s="128"/>
      <c r="D65" s="121"/>
      <c r="E65" s="126"/>
      <c r="F65" s="123">
        <f>SUM(X65:BN65)</f>
        <v>0</v>
      </c>
      <c r="G65" s="127"/>
      <c r="H65" s="125">
        <f t="shared" si="12"/>
        <v>0</v>
      </c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5"/>
      <c r="T65" s="125"/>
      <c r="U65" s="125"/>
      <c r="V65" s="125"/>
      <c r="W65" s="125"/>
      <c r="X65" s="125"/>
      <c r="Y65" s="125"/>
      <c r="Z65" s="125"/>
      <c r="AA65" s="125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5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</row>
    <row r="66" ht="15.75" customHeight="1" spans="1:66" s="129" customFormat="1" x14ac:dyDescent="0.25">
      <c r="A66" s="136"/>
      <c r="B66" s="136"/>
      <c r="C66" s="136"/>
      <c r="D66" s="130"/>
      <c r="E66" s="131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3"/>
      <c r="T66" s="133"/>
      <c r="U66" s="133"/>
      <c r="V66" s="133"/>
      <c r="W66" s="133"/>
      <c r="X66" s="133"/>
      <c r="Y66" s="133"/>
      <c r="Z66" s="133"/>
      <c r="AA66" s="133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3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</row>
    <row r="67" ht="15.75" customHeight="1" spans="1:66" s="119" customFormat="1" x14ac:dyDescent="0.25">
      <c r="A67" s="120"/>
      <c r="B67" s="120"/>
      <c r="C67" s="120"/>
      <c r="D67" s="121"/>
      <c r="E67" s="122">
        <f>F67-F68</f>
        <v>0</v>
      </c>
      <c r="F67" s="123">
        <f>SUM(X67:BN67)</f>
        <v>0</v>
      </c>
      <c r="G67" s="124">
        <f>H67-H68</f>
        <v>0</v>
      </c>
      <c r="H67" s="125">
        <f>SUM(I67:W67)</f>
        <v>0</v>
      </c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5"/>
      <c r="T67" s="125"/>
      <c r="U67" s="125"/>
      <c r="V67" s="125"/>
      <c r="W67" s="125"/>
      <c r="X67" s="125"/>
      <c r="Y67" s="125"/>
      <c r="Z67" s="125"/>
      <c r="AA67" s="125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5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</row>
    <row r="68" ht="15.75" customHeight="1" spans="1:66" s="119" customFormat="1" x14ac:dyDescent="0.25">
      <c r="A68" s="120"/>
      <c r="B68" s="120"/>
      <c r="C68" s="120"/>
      <c r="D68" s="121"/>
      <c r="E68" s="126"/>
      <c r="F68" s="123">
        <f>SUM(X68:BN68)</f>
        <v>0</v>
      </c>
      <c r="G68" s="127"/>
      <c r="H68" s="125">
        <f t="shared" ref="H68:H70" si="13">SUM(I68:W68)</f>
        <v>0</v>
      </c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5"/>
      <c r="T68" s="125"/>
      <c r="U68" s="125"/>
      <c r="V68" s="125"/>
      <c r="W68" s="125"/>
      <c r="X68" s="125"/>
      <c r="Y68" s="125"/>
      <c r="Z68" s="125"/>
      <c r="AA68" s="125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5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</row>
    <row r="69" ht="15" customHeight="1" spans="1:66" s="119" customFormat="1" x14ac:dyDescent="0.25">
      <c r="A69" s="128" t="s">
        <v>226</v>
      </c>
      <c r="B69" s="128"/>
      <c r="C69" s="128"/>
      <c r="D69" s="121"/>
      <c r="E69" s="122">
        <f>F69-F70</f>
        <v>0</v>
      </c>
      <c r="F69" s="123">
        <f>SUM(X69:BN69)</f>
        <v>0</v>
      </c>
      <c r="G69" s="124">
        <f>H69-H70</f>
        <v>0</v>
      </c>
      <c r="H69" s="125">
        <f t="shared" si="13"/>
        <v>0</v>
      </c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5"/>
      <c r="T69" s="125"/>
      <c r="U69" s="125"/>
      <c r="V69" s="125"/>
      <c r="W69" s="125"/>
      <c r="X69" s="125"/>
      <c r="Y69" s="125"/>
      <c r="Z69" s="125"/>
      <c r="AA69" s="125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5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</row>
    <row r="70" ht="15" customHeight="1" spans="1:66" s="119" customFormat="1" x14ac:dyDescent="0.25">
      <c r="A70" s="128" t="s">
        <v>227</v>
      </c>
      <c r="B70" s="128"/>
      <c r="C70" s="128"/>
      <c r="D70" s="121"/>
      <c r="E70" s="126"/>
      <c r="F70" s="123">
        <f>SUM(X70:BN70)</f>
        <v>0</v>
      </c>
      <c r="G70" s="127"/>
      <c r="H70" s="125">
        <f t="shared" si="13"/>
        <v>0</v>
      </c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5"/>
      <c r="T70" s="125"/>
      <c r="U70" s="125"/>
      <c r="V70" s="125"/>
      <c r="W70" s="125"/>
      <c r="X70" s="125"/>
      <c r="Y70" s="125"/>
      <c r="Z70" s="125"/>
      <c r="AA70" s="125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5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</row>
    <row r="71" ht="15.75" customHeight="1" spans="1:66" s="129" customFormat="1" x14ac:dyDescent="0.25">
      <c r="A71" s="136"/>
      <c r="B71" s="136"/>
      <c r="C71" s="136"/>
      <c r="D71" s="130"/>
      <c r="E71" s="131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3"/>
      <c r="T71" s="133"/>
      <c r="U71" s="133"/>
      <c r="V71" s="133"/>
      <c r="W71" s="133"/>
      <c r="X71" s="133"/>
      <c r="Y71" s="133"/>
      <c r="Z71" s="133"/>
      <c r="AA71" s="133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3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</row>
    <row r="72" ht="15.75" customHeight="1" spans="1:66" s="119" customFormat="1" x14ac:dyDescent="0.25">
      <c r="A72" s="120"/>
      <c r="B72" s="120"/>
      <c r="C72" s="120"/>
      <c r="D72" s="121"/>
      <c r="E72" s="122">
        <f>F72-F73</f>
        <v>0</v>
      </c>
      <c r="F72" s="123">
        <f>SUM(X72:BN72)</f>
        <v>0</v>
      </c>
      <c r="G72" s="124">
        <f>H72-H73</f>
        <v>0</v>
      </c>
      <c r="H72" s="125">
        <f>SUM(I72:W72)</f>
        <v>0</v>
      </c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5"/>
      <c r="T72" s="125"/>
      <c r="U72" s="125"/>
      <c r="V72" s="125"/>
      <c r="W72" s="125"/>
      <c r="X72" s="125"/>
      <c r="Y72" s="125"/>
      <c r="Z72" s="125"/>
      <c r="AA72" s="125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5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</row>
    <row r="73" ht="15.75" customHeight="1" spans="1:66" s="119" customFormat="1" x14ac:dyDescent="0.25">
      <c r="A73" s="120"/>
      <c r="B73" s="120"/>
      <c r="C73" s="120"/>
      <c r="D73" s="121"/>
      <c r="E73" s="126"/>
      <c r="F73" s="123">
        <f>SUM(X73:BN73)</f>
        <v>0</v>
      </c>
      <c r="G73" s="127"/>
      <c r="H73" s="125">
        <f t="shared" ref="H73:H75" si="14">SUM(I73:W73)</f>
        <v>0</v>
      </c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5"/>
      <c r="T73" s="125"/>
      <c r="U73" s="125"/>
      <c r="V73" s="125"/>
      <c r="W73" s="125"/>
      <c r="X73" s="125"/>
      <c r="Y73" s="125"/>
      <c r="Z73" s="125"/>
      <c r="AA73" s="125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5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</row>
    <row r="74" ht="15" customHeight="1" spans="1:66" s="119" customFormat="1" x14ac:dyDescent="0.25">
      <c r="A74" s="128" t="s">
        <v>226</v>
      </c>
      <c r="B74" s="128"/>
      <c r="C74" s="128"/>
      <c r="D74" s="121"/>
      <c r="E74" s="122">
        <f>F74-F75</f>
        <v>0</v>
      </c>
      <c r="F74" s="123">
        <f>SUM(X74:BN74)</f>
        <v>0</v>
      </c>
      <c r="G74" s="124">
        <f>H74-H75</f>
        <v>0</v>
      </c>
      <c r="H74" s="125">
        <f t="shared" si="14"/>
        <v>0</v>
      </c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5"/>
      <c r="T74" s="125"/>
      <c r="U74" s="125"/>
      <c r="V74" s="125"/>
      <c r="W74" s="125"/>
      <c r="X74" s="125"/>
      <c r="Y74" s="125"/>
      <c r="Z74" s="125"/>
      <c r="AA74" s="125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5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</row>
    <row r="75" ht="15" customHeight="1" spans="1:66" s="119" customFormat="1" x14ac:dyDescent="0.25">
      <c r="A75" s="128" t="s">
        <v>227</v>
      </c>
      <c r="B75" s="128"/>
      <c r="C75" s="128"/>
      <c r="D75" s="121"/>
      <c r="E75" s="126"/>
      <c r="F75" s="123">
        <f>SUM(X75:BN75)</f>
        <v>0</v>
      </c>
      <c r="G75" s="127"/>
      <c r="H75" s="125">
        <f t="shared" si="14"/>
        <v>0</v>
      </c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5"/>
      <c r="T75" s="125"/>
      <c r="U75" s="125"/>
      <c r="V75" s="125"/>
      <c r="W75" s="125"/>
      <c r="X75" s="125"/>
      <c r="Y75" s="125"/>
      <c r="Z75" s="125"/>
      <c r="AA75" s="125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5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</row>
    <row r="76" ht="15.75" customHeight="1" spans="1:66" s="129" customFormat="1" x14ac:dyDescent="0.25">
      <c r="A76" s="136"/>
      <c r="B76" s="136"/>
      <c r="C76" s="136"/>
      <c r="D76" s="130"/>
      <c r="E76" s="131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3"/>
      <c r="T76" s="133"/>
      <c r="U76" s="133"/>
      <c r="V76" s="133"/>
      <c r="W76" s="133"/>
      <c r="X76" s="133"/>
      <c r="Y76" s="133"/>
      <c r="Z76" s="133"/>
      <c r="AA76" s="133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3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</row>
    <row r="77" ht="15.75" customHeight="1" spans="1:66" s="119" customFormat="1" x14ac:dyDescent="0.25">
      <c r="A77" s="120"/>
      <c r="B77" s="120"/>
      <c r="C77" s="120"/>
      <c r="D77" s="121"/>
      <c r="E77" s="122">
        <f>F77-F78</f>
        <v>0</v>
      </c>
      <c r="F77" s="123">
        <f>SUM(X77:BN77)</f>
        <v>0</v>
      </c>
      <c r="G77" s="124">
        <f>H77-H78</f>
        <v>0</v>
      </c>
      <c r="H77" s="125">
        <f>SUM(I77:W77)</f>
        <v>0</v>
      </c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5"/>
      <c r="T77" s="125"/>
      <c r="U77" s="125"/>
      <c r="V77" s="125"/>
      <c r="W77" s="125"/>
      <c r="X77" s="125"/>
      <c r="Y77" s="125"/>
      <c r="Z77" s="125"/>
      <c r="AA77" s="125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5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</row>
    <row r="78" ht="15.75" customHeight="1" spans="1:66" s="119" customFormat="1" x14ac:dyDescent="0.25">
      <c r="A78" s="120"/>
      <c r="B78" s="120"/>
      <c r="C78" s="120"/>
      <c r="D78" s="121"/>
      <c r="E78" s="126"/>
      <c r="F78" s="123">
        <f>SUM(X78:BN78)</f>
        <v>0</v>
      </c>
      <c r="G78" s="127"/>
      <c r="H78" s="125">
        <f t="shared" ref="H78:H80" si="15">SUM(I78:W78)</f>
        <v>0</v>
      </c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5"/>
      <c r="T78" s="125"/>
      <c r="U78" s="125"/>
      <c r="V78" s="125"/>
      <c r="W78" s="125"/>
      <c r="X78" s="125"/>
      <c r="Y78" s="125"/>
      <c r="Z78" s="125"/>
      <c r="AA78" s="125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5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</row>
    <row r="79" ht="15" customHeight="1" spans="1:66" s="119" customFormat="1" x14ac:dyDescent="0.25">
      <c r="A79" s="128" t="s">
        <v>226</v>
      </c>
      <c r="B79" s="128"/>
      <c r="C79" s="128"/>
      <c r="D79" s="121"/>
      <c r="E79" s="122">
        <f>F79-F80</f>
        <v>0</v>
      </c>
      <c r="F79" s="123">
        <f>SUM(X79:BN79)</f>
        <v>0</v>
      </c>
      <c r="G79" s="124">
        <f>H79-H80</f>
        <v>0</v>
      </c>
      <c r="H79" s="125">
        <f t="shared" si="15"/>
        <v>0</v>
      </c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5"/>
      <c r="T79" s="125"/>
      <c r="U79" s="125"/>
      <c r="V79" s="125"/>
      <c r="W79" s="125"/>
      <c r="X79" s="125"/>
      <c r="Y79" s="125"/>
      <c r="Z79" s="125"/>
      <c r="AA79" s="125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5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</row>
    <row r="80" ht="15" customHeight="1" spans="1:66" s="119" customFormat="1" x14ac:dyDescent="0.25">
      <c r="A80" s="128" t="s">
        <v>227</v>
      </c>
      <c r="B80" s="128"/>
      <c r="C80" s="128"/>
      <c r="D80" s="121"/>
      <c r="E80" s="126"/>
      <c r="F80" s="123">
        <f>SUM(X80:BN80)</f>
        <v>0</v>
      </c>
      <c r="G80" s="127"/>
      <c r="H80" s="125">
        <f t="shared" si="15"/>
        <v>0</v>
      </c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5"/>
      <c r="T80" s="125"/>
      <c r="U80" s="125"/>
      <c r="V80" s="125"/>
      <c r="W80" s="125"/>
      <c r="X80" s="125"/>
      <c r="Y80" s="125"/>
      <c r="Z80" s="125"/>
      <c r="AA80" s="125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5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</row>
    <row r="82" spans="11:11" x14ac:dyDescent="0.25">
      <c r="K82" s="12"/>
    </row>
    <row r="83" spans="11:11" x14ac:dyDescent="0.25">
      <c r="K83" s="138"/>
    </row>
    <row r="84" spans="13:13" x14ac:dyDescent="0.25">
      <c r="M84" s="12"/>
    </row>
  </sheetData>
  <autoFilter ref="I1:W1"/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3"/>
  <sheetViews>
    <sheetView workbookViewId="0" zoomScale="100" zoomScaleNormal="100">
      <pane xSplit="14" ySplit="17" topLeftCell="O18" activePane="bottomRight" state="frozen"/>
      <selection pane="bottomRight" activeCell="Q27" sqref="Q27"/>
    </sheetView>
  </sheetViews>
  <sheetFormatPr defaultRowHeight="12.75" outlineLevelRow="0" outlineLevelCol="0" x14ac:dyDescent="0.2" customHeight="1"/>
  <cols>
    <col min="1" max="1" width="13.85546875" customWidth="1"/>
    <col min="2" max="2" width="13.85546875" hidden="1" customWidth="1"/>
    <col min="4" max="4" hidden="1" customWidth="1"/>
    <col min="5" max="5" width="12.140625" hidden="1" customWidth="1"/>
    <col min="6" max="6" hidden="1" customWidth="1"/>
    <col min="7" max="7" width="11" hidden="1" customWidth="1"/>
    <col min="8" max="8" width="9.7109375" hidden="1" customWidth="1"/>
    <col min="9" max="9" width="13.140625" customWidth="1"/>
    <col min="10" max="10" width="10.5703125" customWidth="1"/>
    <col min="11" max="11" width="10.7109375" customWidth="1"/>
    <col min="12" max="12" width="10.28515625" customWidth="1"/>
    <col min="13" max="13" width="12.140625" customWidth="1"/>
    <col min="14" max="14" width="7.7109375" customWidth="1"/>
    <col min="15" max="15" width="12.7109375" customWidth="1"/>
    <col min="16" max="17" width="9.140625" customWidth="1"/>
    <col min="18" max="18" width="8.7109375" customWidth="1"/>
    <col min="19" max="19" width="9.7109375" style="108" customWidth="1"/>
    <col min="20" max="20" width="8.7109375" style="108" customWidth="1"/>
    <col min="21" max="21" width="12.42578125" style="108" customWidth="1"/>
    <col min="22" max="22" width="9.28515625" style="108" customWidth="1"/>
    <col min="23" max="23" width="8.85546875" style="108" customWidth="1"/>
    <col min="24" max="66" width="10.7109375" customWidth="1"/>
  </cols>
  <sheetData>
    <row r="1" ht="30.75" customHeight="1" spans="1:66" x14ac:dyDescent="0.25">
      <c r="A1" s="110" t="s">
        <v>178</v>
      </c>
      <c r="B1" s="111" t="s">
        <v>219</v>
      </c>
      <c r="C1" s="139" t="s">
        <v>220</v>
      </c>
      <c r="D1" s="113" t="s">
        <v>221</v>
      </c>
      <c r="E1" s="140" t="s">
        <v>184</v>
      </c>
      <c r="F1" s="140" t="s">
        <v>186</v>
      </c>
      <c r="G1" s="115" t="s">
        <v>222</v>
      </c>
      <c r="H1" s="115" t="s">
        <v>223</v>
      </c>
      <c r="I1" s="116" t="str">
        <f>'Jojo Bettors'!A2</f>
        <v>Bong Daily</v>
      </c>
      <c r="J1" s="116" t="str">
        <f>'Jojo Bettors'!A3</f>
        <v>Rey Cash</v>
      </c>
      <c r="K1" s="116" t="str">
        <f>'Jojo Bettors'!A4</f>
        <v>Mackloyd</v>
      </c>
      <c r="L1" s="116" t="str">
        <f>'Jojo Bettors'!A5</f>
        <v>Mike Foreign</v>
      </c>
      <c r="M1" s="116" t="str">
        <f>'Jojo Bettors'!A6</f>
        <v>MJ</v>
      </c>
      <c r="N1" s="116" t="str">
        <f>'Jojo Bettors'!A7</f>
        <v>Paul</v>
      </c>
      <c r="O1" s="116" t="str">
        <f>'Jojo Bettors'!A8</f>
        <v>Pokrat</v>
      </c>
      <c r="P1" s="116" t="str">
        <f>'Jojo Bettors'!A9</f>
        <v>Tonio</v>
      </c>
      <c r="Q1" s="115" t="str">
        <f>'Jojo Bettors'!A10</f>
        <v>Reco</v>
      </c>
      <c r="R1" s="115" t="str">
        <f>'Jojo Bettors'!A11</f>
        <v>Jan</v>
      </c>
      <c r="S1" s="116" t="str">
        <f>'Jojo Bettors'!A12</f>
        <v>Rod</v>
      </c>
      <c r="T1" s="116" t="str">
        <f>'Jojo Bettors'!A13</f>
        <v>RB</v>
      </c>
      <c r="U1" s="116" t="str">
        <f>'Jojo Bettors'!A14</f>
        <v>Greed</v>
      </c>
      <c r="V1" s="116" t="str">
        <f>'Jojo Bettors'!A15</f>
        <v>S411</v>
      </c>
      <c r="W1" s="116" t="str">
        <f>'Jojo Bettors'!A16</f>
        <v>Bryan</v>
      </c>
      <c r="X1" s="141" t="str">
        <f>'Bettors Table'!A2</f>
        <v>aaJojo</v>
      </c>
      <c r="Y1" s="141" t="str">
        <f>'Bettors Table'!A3</f>
        <v>Ali</v>
      </c>
      <c r="Z1" s="141" t="str">
        <f>'Bettors Table'!A4</f>
        <v>Asoy</v>
      </c>
      <c r="AA1" s="141" t="str">
        <f>'Bettors Table'!A5</f>
        <v>Bambi</v>
      </c>
      <c r="AB1" s="141" t="str">
        <f>'Bettors Table'!A6</f>
        <v>Batangas</v>
      </c>
      <c r="AC1" s="141" t="str">
        <f>'Bettors Table'!A7</f>
        <v>Bong Super</v>
      </c>
      <c r="AD1" s="141" t="str">
        <f>'Bettors Table'!A8</f>
        <v>Booger</v>
      </c>
      <c r="AE1" s="141" t="str">
        <f>'Bettors Table'!A9</f>
        <v>Cha</v>
      </c>
      <c r="AF1" s="141" t="str">
        <f>'Bettors Table'!A10</f>
        <v>Choy</v>
      </c>
      <c r="AG1" s="141" t="str">
        <f>'Bettors Table'!A11</f>
        <v>Christian</v>
      </c>
      <c r="AH1" s="141" t="str">
        <f>'Bettors Table'!A12</f>
        <v>Conrad</v>
      </c>
      <c r="AI1" s="141" t="str">
        <f>'Bettors Table'!A13</f>
        <v>Dan</v>
      </c>
      <c r="AJ1" s="141" t="str">
        <f>'Bettors Table'!A14</f>
        <v>Edwin</v>
      </c>
      <c r="AK1" s="141" t="str">
        <f>'Bettors Table'!A15</f>
        <v>Gian</v>
      </c>
      <c r="AL1" s="141" t="str">
        <f>'Bettors Table'!A16</f>
        <v>Gigi</v>
      </c>
      <c r="AM1" s="141" t="str">
        <f>'Bettors Table'!A17</f>
        <v>GIMO</v>
      </c>
      <c r="AN1" s="141" t="str">
        <f>'Bettors Table'!A18</f>
        <v>Ian</v>
      </c>
      <c r="AO1" s="141" t="str">
        <f>'Bettors Table'!A19</f>
        <v>JayR weekly</v>
      </c>
      <c r="AP1" s="141" t="str">
        <f>'Bettors Table'!A20</f>
        <v>Jeff G</v>
      </c>
      <c r="AQ1" s="141" t="str">
        <f>'Bettors Table'!A21</f>
        <v>Johnrey</v>
      </c>
      <c r="AR1" s="141" t="str">
        <f>'Bettors Table'!A22</f>
        <v>Juancho</v>
      </c>
      <c r="AS1" s="141" t="str">
        <f>'Bettors Table'!A23</f>
        <v>Kreez</v>
      </c>
      <c r="AT1" s="141" t="str">
        <f>'Bettors Table'!A24</f>
        <v>Leganden, Rod</v>
      </c>
      <c r="AU1" s="141" t="str">
        <f>'Bettors Table'!A25</f>
        <v>Llamador Dan</v>
      </c>
      <c r="AV1" s="141" t="str">
        <f>'Bettors Table'!A26</f>
        <v>Long Hair</v>
      </c>
      <c r="AW1" s="141" t="str">
        <f>'Bettors Table'!A27</f>
        <v>Mclyn</v>
      </c>
      <c r="AX1" s="141" t="str">
        <f>'Bettors Table'!A28</f>
        <v>Mike Chua</v>
      </c>
      <c r="AY1" s="141" t="str">
        <f>'Bettors Table'!A29</f>
        <v>Mike G</v>
      </c>
      <c r="AZ1" s="141" t="str">
        <f>'Bettors Table'!A30</f>
        <v>Miscellaneous</v>
      </c>
      <c r="BA1" s="141" t="str">
        <f>'Bettors Table'!A31</f>
        <v>Mokmok</v>
      </c>
      <c r="BB1" s="141" t="str">
        <f>'Bettors Table'!A32</f>
        <v>Nick</v>
      </c>
      <c r="BC1" s="141" t="str">
        <f>'Bettors Table'!A33</f>
        <v>Paul</v>
      </c>
      <c r="BD1" s="141" t="str">
        <f>'Bettors Table'!A34</f>
        <v>Pokrat</v>
      </c>
      <c r="BE1" s="141" t="str">
        <f>'Bettors Table'!A35</f>
        <v>Pulis</v>
      </c>
      <c r="BF1" s="141" t="str">
        <f>'Bettors Table'!A36</f>
        <v>Puti</v>
      </c>
      <c r="BG1" s="141" t="str">
        <f>'Bettors Table'!A37</f>
        <v>raydan</v>
      </c>
      <c r="BH1" s="141" t="str">
        <f>'Bettors Table'!A38</f>
        <v>Rey</v>
      </c>
      <c r="BI1" s="141" t="str">
        <f>'Bettors Table'!A39</f>
        <v>Roy</v>
      </c>
      <c r="BJ1" s="141" t="str">
        <f>'Bettors Table'!A40</f>
        <v>Sianson</v>
      </c>
      <c r="BK1" s="141" t="str">
        <f>'Bettors Table'!A41</f>
        <v>Stephen</v>
      </c>
      <c r="BL1" s="141" t="str">
        <f>'Bettors Table'!A42</f>
        <v>Tristan</v>
      </c>
      <c r="BM1" s="141" t="str">
        <f>'Bettors Table'!A43</f>
        <v>Villasis</v>
      </c>
      <c r="BN1" s="141" t="str">
        <f>'Bettors Table'!A44</f>
        <v>Wilson</v>
      </c>
    </row>
    <row r="2" ht="15.75" customHeight="1" spans="1:66" s="119" customFormat="1" x14ac:dyDescent="0.25">
      <c r="A2" s="120" t="s">
        <v>224</v>
      </c>
      <c r="B2" s="120"/>
      <c r="C2" s="120" t="s">
        <v>103</v>
      </c>
      <c r="D2" s="121"/>
      <c r="E2" s="122">
        <f>F2-F3</f>
        <v>0</v>
      </c>
      <c r="F2" s="123">
        <f>SUM(X2:BN2)</f>
        <v>0</v>
      </c>
      <c r="G2" s="124">
        <f>H2-H3</f>
        <v>0</v>
      </c>
      <c r="H2" s="125">
        <f>SUM(I2:W2)</f>
        <v>0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5"/>
      <c r="T2" s="125"/>
      <c r="U2" s="125"/>
      <c r="V2" s="125"/>
      <c r="W2" s="125"/>
      <c r="X2" s="123"/>
      <c r="Y2" s="128"/>
      <c r="Z2" s="128"/>
      <c r="AA2" s="123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</row>
    <row r="3" ht="15.75" customHeight="1" spans="1:66" s="119" customFormat="1" x14ac:dyDescent="0.25">
      <c r="A3" s="38" t="s">
        <v>225</v>
      </c>
      <c r="B3" s="38"/>
      <c r="C3" s="120" t="s">
        <v>103</v>
      </c>
      <c r="D3" s="121"/>
      <c r="E3" s="126"/>
      <c r="F3" s="123">
        <f>SUM(X3:BN3)</f>
        <v>0</v>
      </c>
      <c r="G3" s="127"/>
      <c r="H3" s="125">
        <f t="shared" ref="H3:H5" si="0">SUM(I3:W3)</f>
        <v>0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5"/>
      <c r="T3" s="125"/>
      <c r="U3" s="125"/>
      <c r="V3" s="125"/>
      <c r="W3" s="125"/>
      <c r="X3" s="123"/>
      <c r="Y3" s="128"/>
      <c r="Z3" s="128"/>
      <c r="AA3" s="123"/>
      <c r="AB3" s="123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</row>
    <row r="4" ht="15" customHeight="1" spans="1:66" s="119" customFormat="1" x14ac:dyDescent="0.25">
      <c r="A4" s="128" t="s">
        <v>226</v>
      </c>
      <c r="B4" s="128"/>
      <c r="C4" s="38" t="s">
        <v>102</v>
      </c>
      <c r="D4" s="121"/>
      <c r="E4" s="122">
        <f>F4-F5</f>
        <v>0</v>
      </c>
      <c r="F4" s="123">
        <f>SUM(X4:BN4)</f>
        <v>0</v>
      </c>
      <c r="G4" s="124">
        <f>H4-H5</f>
        <v>0</v>
      </c>
      <c r="H4" s="125">
        <f t="shared" si="0"/>
        <v>0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5"/>
      <c r="T4" s="125"/>
      <c r="U4" s="125"/>
      <c r="V4" s="125"/>
      <c r="W4" s="125"/>
      <c r="X4" s="123"/>
      <c r="Y4" s="128"/>
      <c r="Z4" s="128"/>
      <c r="AA4" s="123"/>
      <c r="AB4" s="123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</row>
    <row r="5" ht="15" customHeight="1" spans="1:66" s="119" customFormat="1" x14ac:dyDescent="0.25">
      <c r="A5" s="128" t="s">
        <v>227</v>
      </c>
      <c r="B5" s="128"/>
      <c r="C5" s="38"/>
      <c r="D5" s="121"/>
      <c r="E5" s="126"/>
      <c r="F5" s="123">
        <f>SUM(X5:BN5)</f>
        <v>0</v>
      </c>
      <c r="G5" s="127"/>
      <c r="H5" s="125">
        <f t="shared" si="0"/>
        <v>0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5"/>
      <c r="T5" s="125"/>
      <c r="U5" s="125"/>
      <c r="V5" s="125"/>
      <c r="W5" s="125"/>
      <c r="X5" s="123"/>
      <c r="Y5" s="128"/>
      <c r="Z5" s="128"/>
      <c r="AA5" s="123"/>
      <c r="AB5" s="123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</row>
    <row r="6" ht="15" customHeight="1" spans="1:66" s="129" customFormat="1" x14ac:dyDescent="0.25">
      <c r="A6" s="98"/>
      <c r="B6" s="98"/>
      <c r="C6" s="98"/>
      <c r="D6" s="130"/>
      <c r="E6" s="131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33"/>
      <c r="U6" s="133"/>
      <c r="V6" s="133"/>
      <c r="W6" s="133"/>
      <c r="X6" s="132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</row>
    <row r="7" ht="15" customHeight="1" spans="1:66" s="119" customFormat="1" x14ac:dyDescent="0.25">
      <c r="A7" s="142" t="s">
        <v>201</v>
      </c>
      <c r="B7" s="142"/>
      <c r="C7" s="142" t="s">
        <v>103</v>
      </c>
      <c r="D7" s="121">
        <v>2</v>
      </c>
      <c r="E7" s="122">
        <f>F7-F8</f>
        <v>-317500</v>
      </c>
      <c r="F7" s="123">
        <f>SUM(X7:BN7)</f>
        <v>321000</v>
      </c>
      <c r="G7" s="124">
        <f>H7-H8</f>
        <v>-430200</v>
      </c>
      <c r="H7" s="125">
        <f>SUM(I7:W7)</f>
        <v>-200000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5"/>
      <c r="T7" s="125"/>
      <c r="U7" s="125">
        <v>-200000</v>
      </c>
      <c r="V7" s="125"/>
      <c r="W7" s="125"/>
      <c r="X7" s="123">
        <v>200000</v>
      </c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>
        <v>100000</v>
      </c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>
        <v>5000</v>
      </c>
      <c r="BA7" s="123">
        <v>2000</v>
      </c>
      <c r="BB7" s="123"/>
      <c r="BC7" s="123"/>
      <c r="BD7" s="123"/>
      <c r="BE7" s="123"/>
      <c r="BF7" s="123"/>
      <c r="BG7" s="123"/>
      <c r="BH7" s="123"/>
      <c r="BI7" s="123"/>
      <c r="BJ7" s="123"/>
      <c r="BK7" s="123">
        <v>4000</v>
      </c>
      <c r="BL7" s="123"/>
      <c r="BM7" s="123">
        <v>10000</v>
      </c>
      <c r="BN7" s="123"/>
    </row>
    <row r="8" ht="15" customHeight="1" spans="1:66" s="119" customFormat="1" x14ac:dyDescent="0.25">
      <c r="A8" s="38" t="s">
        <v>204</v>
      </c>
      <c r="B8" s="38"/>
      <c r="C8" s="38" t="s">
        <v>102</v>
      </c>
      <c r="D8" s="121">
        <v>-2</v>
      </c>
      <c r="E8" s="126"/>
      <c r="F8" s="123">
        <f>SUM(X8:BN8)</f>
        <v>638500</v>
      </c>
      <c r="G8" s="127"/>
      <c r="H8" s="125">
        <f t="shared" ref="H8:H10" si="1">SUM(I8:W8)</f>
        <v>230200</v>
      </c>
      <c r="I8" s="123">
        <v>49000</v>
      </c>
      <c r="J8" s="123">
        <v>50000</v>
      </c>
      <c r="K8" s="123"/>
      <c r="L8" s="123">
        <v>80000</v>
      </c>
      <c r="M8" s="123">
        <v>33500</v>
      </c>
      <c r="N8" s="123">
        <v>6000</v>
      </c>
      <c r="O8" s="123">
        <v>11700</v>
      </c>
      <c r="P8" s="123"/>
      <c r="Q8" s="123"/>
      <c r="R8" s="123"/>
      <c r="S8" s="125"/>
      <c r="T8" s="125"/>
      <c r="U8" s="125"/>
      <c r="V8" s="125"/>
      <c r="W8" s="125"/>
      <c r="X8" s="123"/>
      <c r="Y8" s="123"/>
      <c r="Z8" s="123"/>
      <c r="AA8" s="123"/>
      <c r="AB8" s="123"/>
      <c r="AC8" s="123"/>
      <c r="AD8" s="123">
        <v>20000</v>
      </c>
      <c r="AE8" s="123"/>
      <c r="AF8" s="123">
        <v>2000</v>
      </c>
      <c r="AG8" s="123">
        <v>1000</v>
      </c>
      <c r="AH8" s="123">
        <v>4000</v>
      </c>
      <c r="AI8" s="123">
        <v>108000</v>
      </c>
      <c r="AJ8" s="123"/>
      <c r="AK8" s="123"/>
      <c r="AL8" s="123">
        <v>3000</v>
      </c>
      <c r="AM8" s="123"/>
      <c r="AN8" s="123"/>
      <c r="AO8" s="123">
        <v>16500</v>
      </c>
      <c r="AP8" s="123"/>
      <c r="AQ8" s="128"/>
      <c r="AR8" s="128">
        <v>30000</v>
      </c>
      <c r="AS8" s="123"/>
      <c r="AT8" s="123"/>
      <c r="AU8" s="123"/>
      <c r="AV8" s="123"/>
      <c r="AW8" s="123">
        <v>138000</v>
      </c>
      <c r="AX8" s="123"/>
      <c r="AY8" s="123">
        <v>20000</v>
      </c>
      <c r="AZ8" s="123"/>
      <c r="BA8" s="123"/>
      <c r="BB8" s="123"/>
      <c r="BC8" s="123"/>
      <c r="BD8" s="123"/>
      <c r="BE8" s="123">
        <v>35000</v>
      </c>
      <c r="BF8" s="123">
        <v>47000</v>
      </c>
      <c r="BG8" s="123">
        <v>11000</v>
      </c>
      <c r="BH8" s="123">
        <v>100000</v>
      </c>
      <c r="BI8" s="123">
        <v>32000</v>
      </c>
      <c r="BJ8" s="123">
        <v>38000</v>
      </c>
      <c r="BK8" s="123"/>
      <c r="BL8" s="123">
        <v>15000</v>
      </c>
      <c r="BM8" s="123"/>
      <c r="BN8" s="123">
        <v>18000</v>
      </c>
    </row>
    <row r="9" ht="15" customHeight="1" spans="1:66" s="119" customFormat="1" x14ac:dyDescent="0.25">
      <c r="A9" s="128" t="s">
        <v>235</v>
      </c>
      <c r="B9" s="128"/>
      <c r="C9" s="38" t="s">
        <v>103</v>
      </c>
      <c r="D9" s="121">
        <v>161</v>
      </c>
      <c r="E9" s="122">
        <f>F9-F10</f>
        <v>-253000</v>
      </c>
      <c r="F9" s="123">
        <f>SUM(X9:BN9)</f>
        <v>163000</v>
      </c>
      <c r="G9" s="124">
        <f>H9-H10</f>
        <v>-239900</v>
      </c>
      <c r="H9" s="125">
        <f t="shared" si="1"/>
        <v>-150000</v>
      </c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5"/>
      <c r="T9" s="125"/>
      <c r="U9" s="125">
        <v>-150000</v>
      </c>
      <c r="V9" s="125"/>
      <c r="W9" s="125"/>
      <c r="X9" s="123">
        <v>150000</v>
      </c>
      <c r="Y9" s="123"/>
      <c r="Z9" s="123"/>
      <c r="AA9" s="123"/>
      <c r="AB9" s="123"/>
      <c r="AC9" s="123"/>
      <c r="AD9" s="123"/>
      <c r="AE9" s="123"/>
      <c r="AF9" s="123">
        <v>2000</v>
      </c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>
        <v>10000</v>
      </c>
      <c r="BI9" s="123"/>
      <c r="BJ9" s="123"/>
      <c r="BK9" s="123"/>
      <c r="BL9" s="123"/>
      <c r="BM9" s="123"/>
      <c r="BN9" s="123">
        <v>1000</v>
      </c>
    </row>
    <row r="10" ht="15" customHeight="1" spans="1:66" s="119" customFormat="1" x14ac:dyDescent="0.25">
      <c r="A10" s="128" t="s">
        <v>215</v>
      </c>
      <c r="B10" s="128"/>
      <c r="C10" s="38" t="s">
        <v>102</v>
      </c>
      <c r="D10" s="121"/>
      <c r="E10" s="126"/>
      <c r="F10" s="123">
        <f>SUM(X10:BN10)</f>
        <v>416000</v>
      </c>
      <c r="G10" s="127"/>
      <c r="H10" s="125">
        <f t="shared" si="1"/>
        <v>89900</v>
      </c>
      <c r="I10" s="123">
        <v>50000</v>
      </c>
      <c r="J10" s="123"/>
      <c r="K10" s="123"/>
      <c r="L10" s="123">
        <v>30000</v>
      </c>
      <c r="M10" s="123"/>
      <c r="N10" s="123">
        <v>3000</v>
      </c>
      <c r="O10" s="123">
        <v>6900</v>
      </c>
      <c r="P10" s="123"/>
      <c r="Q10" s="123"/>
      <c r="R10" s="123"/>
      <c r="S10" s="125"/>
      <c r="T10" s="125"/>
      <c r="U10" s="125"/>
      <c r="V10" s="125"/>
      <c r="W10" s="125"/>
      <c r="X10" s="123"/>
      <c r="Y10" s="123"/>
      <c r="Z10" s="123"/>
      <c r="AA10" s="123"/>
      <c r="AB10" s="123"/>
      <c r="AC10" s="123"/>
      <c r="AD10" s="123"/>
      <c r="AE10" s="123"/>
      <c r="AF10" s="123"/>
      <c r="AG10" s="123">
        <v>1500</v>
      </c>
      <c r="AH10" s="123">
        <v>1500</v>
      </c>
      <c r="AI10" s="123">
        <v>4000</v>
      </c>
      <c r="AJ10" s="123"/>
      <c r="AK10" s="123"/>
      <c r="AL10" s="123"/>
      <c r="AM10" s="123">
        <v>300000</v>
      </c>
      <c r="AN10" s="123"/>
      <c r="AO10" s="123">
        <v>22500</v>
      </c>
      <c r="AP10" s="123"/>
      <c r="AQ10" s="123"/>
      <c r="AR10" s="123"/>
      <c r="AS10" s="123">
        <v>12000</v>
      </c>
      <c r="AT10" s="123"/>
      <c r="AU10" s="123"/>
      <c r="AV10" s="123"/>
      <c r="AW10" s="123">
        <v>9000</v>
      </c>
      <c r="AX10" s="123"/>
      <c r="AY10" s="123">
        <v>2500</v>
      </c>
      <c r="AZ10" s="123">
        <v>3000</v>
      </c>
      <c r="BA10" s="123"/>
      <c r="BB10" s="123"/>
      <c r="BC10" s="123"/>
      <c r="BD10" s="123"/>
      <c r="BE10" s="123">
        <v>25000</v>
      </c>
      <c r="BF10" s="123"/>
      <c r="BG10" s="123">
        <v>4000</v>
      </c>
      <c r="BH10" s="123"/>
      <c r="BI10" s="123">
        <v>22000</v>
      </c>
      <c r="BJ10" s="123"/>
      <c r="BK10" s="123"/>
      <c r="BL10" s="123">
        <v>9000</v>
      </c>
      <c r="BM10" s="123"/>
      <c r="BN10" s="123"/>
    </row>
    <row r="11" ht="15" customHeight="1" spans="1:66" s="129" customFormat="1" x14ac:dyDescent="0.25">
      <c r="A11" s="98"/>
      <c r="B11" s="98"/>
      <c r="C11" s="98"/>
      <c r="D11" s="130"/>
      <c r="E11" s="135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3"/>
      <c r="T11" s="133"/>
      <c r="U11" s="133"/>
      <c r="V11" s="133"/>
      <c r="W11" s="133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</row>
    <row r="12" ht="15.75" customHeight="1" spans="1:66" s="119" customFormat="1" x14ac:dyDescent="0.25">
      <c r="A12" s="120"/>
      <c r="B12" s="120"/>
      <c r="C12" s="120"/>
      <c r="D12" s="121"/>
      <c r="E12" s="122">
        <f>F12-F13</f>
        <v>0</v>
      </c>
      <c r="F12" s="123">
        <f>SUM(X12:BN12)</f>
        <v>0</v>
      </c>
      <c r="G12" s="124">
        <f>H12-H13</f>
        <v>0</v>
      </c>
      <c r="H12" s="125">
        <f>SUM(I12:W12)</f>
        <v>0</v>
      </c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5"/>
      <c r="T12" s="125"/>
      <c r="U12" s="125"/>
      <c r="V12" s="125"/>
      <c r="W12" s="125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</row>
    <row r="13" ht="15.75" customHeight="1" spans="1:66" s="119" customFormat="1" x14ac:dyDescent="0.25">
      <c r="A13" s="120"/>
      <c r="B13" s="120"/>
      <c r="C13" s="120"/>
      <c r="D13" s="121"/>
      <c r="E13" s="126"/>
      <c r="F13" s="123">
        <f>SUM(X13:BN13)</f>
        <v>0</v>
      </c>
      <c r="G13" s="127"/>
      <c r="H13" s="125">
        <f t="shared" ref="H13:H15" si="2">SUM(I13:W13)</f>
        <v>0</v>
      </c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5"/>
      <c r="T13" s="125"/>
      <c r="U13" s="125"/>
      <c r="V13" s="125"/>
      <c r="W13" s="125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</row>
    <row r="14" ht="15" customHeight="1" spans="1:66" s="119" customFormat="1" x14ac:dyDescent="0.25">
      <c r="A14" s="128" t="s">
        <v>226</v>
      </c>
      <c r="B14" s="128"/>
      <c r="C14" s="38"/>
      <c r="D14" s="121"/>
      <c r="E14" s="122">
        <f>F14-F15</f>
        <v>0</v>
      </c>
      <c r="F14" s="123">
        <f>SUM(X14:BN14)</f>
        <v>0</v>
      </c>
      <c r="G14" s="124">
        <f>H14-H15</f>
        <v>0</v>
      </c>
      <c r="H14" s="125">
        <f t="shared" si="2"/>
        <v>0</v>
      </c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5"/>
      <c r="T14" s="125"/>
      <c r="U14" s="125"/>
      <c r="V14" s="125"/>
      <c r="W14" s="125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</row>
    <row r="15" ht="15" customHeight="1" spans="1:66" s="119" customFormat="1" x14ac:dyDescent="0.25">
      <c r="A15" s="128" t="s">
        <v>227</v>
      </c>
      <c r="B15" s="128"/>
      <c r="C15" s="38"/>
      <c r="D15" s="121"/>
      <c r="E15" s="126"/>
      <c r="F15" s="123">
        <f>SUM(X15:BN15)</f>
        <v>0</v>
      </c>
      <c r="G15" s="127"/>
      <c r="H15" s="125">
        <f t="shared" si="2"/>
        <v>0</v>
      </c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5"/>
      <c r="T15" s="125"/>
      <c r="U15" s="125"/>
      <c r="V15" s="125"/>
      <c r="W15" s="125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</row>
    <row r="16" ht="15.75" customHeight="1" spans="1:66" s="129" customFormat="1" x14ac:dyDescent="0.25">
      <c r="A16" s="136"/>
      <c r="B16" s="136"/>
      <c r="C16" s="136"/>
      <c r="D16" s="130"/>
      <c r="E16" s="131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3"/>
      <c r="T16" s="133"/>
      <c r="U16" s="133"/>
      <c r="V16" s="133"/>
      <c r="W16" s="133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</row>
    <row r="17" ht="15.75" customHeight="1" spans="1:66" s="119" customFormat="1" x14ac:dyDescent="0.25">
      <c r="A17" s="120"/>
      <c r="B17" s="120"/>
      <c r="C17" s="120"/>
      <c r="D17" s="137"/>
      <c r="E17" s="122">
        <f>F17-F18</f>
        <v>0</v>
      </c>
      <c r="F17" s="123">
        <f>SUM(X17:BN17)</f>
        <v>0</v>
      </c>
      <c r="G17" s="124">
        <f>H17-H18</f>
        <v>0</v>
      </c>
      <c r="H17" s="125">
        <f>SUM(I17:W17)</f>
        <v>0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5"/>
      <c r="T17" s="125"/>
      <c r="U17" s="125"/>
      <c r="V17" s="125"/>
      <c r="W17" s="125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</row>
    <row r="18" ht="15.75" customHeight="1" spans="1:66" s="119" customFormat="1" x14ac:dyDescent="0.25">
      <c r="A18" s="120"/>
      <c r="B18" s="120"/>
      <c r="C18" s="120"/>
      <c r="D18" s="121"/>
      <c r="E18" s="126"/>
      <c r="F18" s="123">
        <f>SUM(X18:BN18)</f>
        <v>0</v>
      </c>
      <c r="G18" s="127"/>
      <c r="H18" s="125">
        <f t="shared" ref="H18:H20" si="3">SUM(I18:W18)</f>
        <v>0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5"/>
      <c r="T18" s="125"/>
      <c r="U18" s="125"/>
      <c r="V18" s="125"/>
      <c r="W18" s="125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</row>
    <row r="19" ht="15" customHeight="1" spans="1:66" s="119" customFormat="1" x14ac:dyDescent="0.25">
      <c r="A19" s="128" t="s">
        <v>226</v>
      </c>
      <c r="B19" s="128"/>
      <c r="C19" s="38"/>
      <c r="D19" s="121"/>
      <c r="E19" s="122">
        <f>F19-F20</f>
        <v>0</v>
      </c>
      <c r="F19" s="123">
        <f>SUM(X19:BN19)</f>
        <v>0</v>
      </c>
      <c r="G19" s="124">
        <f>H19-H20</f>
        <v>0</v>
      </c>
      <c r="H19" s="125">
        <f t="shared" si="3"/>
        <v>0</v>
      </c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5"/>
      <c r="T19" s="125"/>
      <c r="U19" s="125"/>
      <c r="V19" s="125"/>
      <c r="W19" s="125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</row>
    <row r="20" ht="15" customHeight="1" spans="1:66" s="119" customFormat="1" x14ac:dyDescent="0.25">
      <c r="A20" s="128" t="s">
        <v>227</v>
      </c>
      <c r="B20" s="128"/>
      <c r="C20" s="38"/>
      <c r="D20" s="121"/>
      <c r="E20" s="126"/>
      <c r="F20" s="123">
        <f>SUM(X20:BN20)</f>
        <v>0</v>
      </c>
      <c r="G20" s="127"/>
      <c r="H20" s="125">
        <f t="shared" si="3"/>
        <v>0</v>
      </c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5"/>
      <c r="T20" s="125"/>
      <c r="U20" s="125"/>
      <c r="V20" s="125"/>
      <c r="W20" s="125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</row>
    <row r="21" ht="15.75" customHeight="1" spans="1:66" s="129" customFormat="1" x14ac:dyDescent="0.25">
      <c r="A21" s="136"/>
      <c r="B21" s="136"/>
      <c r="C21" s="136"/>
      <c r="D21" s="130"/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3"/>
      <c r="T21" s="133"/>
      <c r="U21" s="133"/>
      <c r="V21" s="133"/>
      <c r="W21" s="133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</row>
    <row r="22" ht="15" customHeight="1" spans="1:66" s="119" customFormat="1" x14ac:dyDescent="0.25">
      <c r="A22" s="142"/>
      <c r="B22" s="142"/>
      <c r="C22" s="142"/>
      <c r="D22" s="121"/>
      <c r="E22" s="122">
        <f>F22-F23</f>
        <v>0</v>
      </c>
      <c r="F22" s="123">
        <f>SUM(X22:BN22)</f>
        <v>0</v>
      </c>
      <c r="G22" s="124">
        <f>H22-H23</f>
        <v>0</v>
      </c>
      <c r="H22" s="125">
        <f>SUM(I22:W22)</f>
        <v>0</v>
      </c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5"/>
      <c r="T22" s="125"/>
      <c r="U22" s="125"/>
      <c r="V22" s="125"/>
      <c r="W22" s="125"/>
      <c r="X22" s="123"/>
      <c r="Y22" s="128"/>
      <c r="Z22" s="128"/>
      <c r="AA22" s="123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</row>
    <row r="23" ht="15" customHeight="1" spans="1:66" s="119" customFormat="1" x14ac:dyDescent="0.25">
      <c r="A23" s="38"/>
      <c r="B23" s="38"/>
      <c r="C23" s="38"/>
      <c r="D23" s="121"/>
      <c r="E23" s="126"/>
      <c r="F23" s="123">
        <f>SUM(X23:BN23)</f>
        <v>0</v>
      </c>
      <c r="G23" s="127"/>
      <c r="H23" s="125">
        <f t="shared" ref="H23:H25" si="4">SUM(I23:W23)</f>
        <v>0</v>
      </c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5"/>
      <c r="T23" s="125"/>
      <c r="U23" s="125"/>
      <c r="V23" s="125"/>
      <c r="W23" s="125"/>
      <c r="X23" s="123"/>
      <c r="Y23" s="128"/>
      <c r="Z23" s="128"/>
      <c r="AA23" s="123"/>
      <c r="AB23" s="123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</row>
    <row r="24" ht="15" customHeight="1" spans="1:66" s="119" customFormat="1" x14ac:dyDescent="0.25">
      <c r="A24" s="128" t="s">
        <v>226</v>
      </c>
      <c r="B24" s="128"/>
      <c r="C24" s="38"/>
      <c r="D24" s="121"/>
      <c r="E24" s="122">
        <f>F24-F25</f>
        <v>0</v>
      </c>
      <c r="F24" s="123">
        <f>SUM(X24:BN24)</f>
        <v>0</v>
      </c>
      <c r="G24" s="124">
        <f>H24-H25</f>
        <v>0</v>
      </c>
      <c r="H24" s="125">
        <f t="shared" si="4"/>
        <v>0</v>
      </c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5"/>
      <c r="T24" s="125"/>
      <c r="U24" s="125"/>
      <c r="V24" s="125"/>
      <c r="W24" s="125"/>
      <c r="X24" s="123"/>
      <c r="Y24" s="128"/>
      <c r="Z24" s="128"/>
      <c r="AA24" s="123"/>
      <c r="AB24" s="123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</row>
    <row r="25" ht="15" customHeight="1" spans="1:66" s="119" customFormat="1" x14ac:dyDescent="0.25">
      <c r="A25" s="128" t="s">
        <v>227</v>
      </c>
      <c r="B25" s="128"/>
      <c r="C25" s="38"/>
      <c r="D25" s="121"/>
      <c r="E25" s="126"/>
      <c r="F25" s="123">
        <f>SUM(X25:BN25)</f>
        <v>0</v>
      </c>
      <c r="G25" s="127"/>
      <c r="H25" s="125">
        <f t="shared" si="4"/>
        <v>0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5"/>
      <c r="T25" s="125"/>
      <c r="U25" s="125"/>
      <c r="V25" s="125"/>
      <c r="W25" s="125"/>
      <c r="X25" s="123"/>
      <c r="Y25" s="128"/>
      <c r="Z25" s="128"/>
      <c r="AA25" s="123"/>
      <c r="AB25" s="123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</row>
    <row r="26" ht="15" customHeight="1" spans="1:66" s="129" customFormat="1" x14ac:dyDescent="0.25">
      <c r="A26" s="98"/>
      <c r="B26" s="98"/>
      <c r="C26" s="98"/>
      <c r="D26" s="130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3"/>
      <c r="T26" s="133"/>
      <c r="U26" s="133"/>
      <c r="V26" s="133"/>
      <c r="W26" s="133"/>
      <c r="X26" s="132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</row>
    <row r="27" ht="15" customHeight="1" spans="1:66" s="119" customFormat="1" x14ac:dyDescent="0.25">
      <c r="A27" s="142"/>
      <c r="B27" s="142"/>
      <c r="C27" s="142"/>
      <c r="D27" s="121"/>
      <c r="E27" s="122">
        <f>F27-F28</f>
        <v>0</v>
      </c>
      <c r="F27" s="123">
        <f>SUM(X27:BN27)</f>
        <v>0</v>
      </c>
      <c r="G27" s="124">
        <f>H27-H28</f>
        <v>0</v>
      </c>
      <c r="H27" s="125">
        <f>SUM(I27:W27)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5"/>
      <c r="T27" s="125"/>
      <c r="U27" s="125"/>
      <c r="V27" s="125"/>
      <c r="W27" s="125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</row>
    <row r="28" ht="15" customHeight="1" spans="1:66" s="119" customFormat="1" x14ac:dyDescent="0.25">
      <c r="A28" s="38"/>
      <c r="B28" s="38"/>
      <c r="C28" s="38"/>
      <c r="D28" s="121"/>
      <c r="E28" s="126"/>
      <c r="F28" s="123">
        <f>SUM(X28:BN28)</f>
        <v>0</v>
      </c>
      <c r="G28" s="127"/>
      <c r="H28" s="125">
        <f t="shared" ref="H28:H30" si="5">SUM(I28:W28)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5"/>
      <c r="T28" s="125"/>
      <c r="U28" s="125"/>
      <c r="V28" s="125"/>
      <c r="W28" s="125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8"/>
      <c r="AR28" s="128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</row>
    <row r="29" ht="15" customHeight="1" spans="1:66" s="119" customFormat="1" x14ac:dyDescent="0.25">
      <c r="A29" s="128" t="s">
        <v>226</v>
      </c>
      <c r="B29" s="128"/>
      <c r="C29" s="38"/>
      <c r="D29" s="121"/>
      <c r="E29" s="122">
        <f>F29-F30</f>
        <v>0</v>
      </c>
      <c r="F29" s="123">
        <f>SUM(X29:BN29)</f>
        <v>0</v>
      </c>
      <c r="G29" s="124">
        <f>H29-H30</f>
        <v>0</v>
      </c>
      <c r="H29" s="125">
        <f t="shared" si="5"/>
        <v>0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5"/>
      <c r="T29" s="125"/>
      <c r="U29" s="125"/>
      <c r="V29" s="125"/>
      <c r="W29" s="125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</row>
    <row r="30" ht="15" customHeight="1" spans="1:66" s="119" customFormat="1" x14ac:dyDescent="0.25">
      <c r="A30" s="128" t="s">
        <v>227</v>
      </c>
      <c r="B30" s="128"/>
      <c r="C30" s="38"/>
      <c r="D30" s="121"/>
      <c r="E30" s="126"/>
      <c r="F30" s="123">
        <f>SUM(X30:BN30)</f>
        <v>0</v>
      </c>
      <c r="G30" s="127"/>
      <c r="H30" s="125">
        <f t="shared" si="5"/>
        <v>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5"/>
      <c r="T30" s="125"/>
      <c r="U30" s="125"/>
      <c r="V30" s="125"/>
      <c r="W30" s="125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</row>
    <row r="31" ht="15" customHeight="1" spans="1:66" s="129" customFormat="1" x14ac:dyDescent="0.25">
      <c r="A31" s="98"/>
      <c r="B31" s="98"/>
      <c r="C31" s="98"/>
      <c r="D31" s="130"/>
      <c r="E31" s="135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3"/>
      <c r="T31" s="133"/>
      <c r="U31" s="133"/>
      <c r="V31" s="133"/>
      <c r="W31" s="133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</row>
    <row r="32" ht="15.75" customHeight="1" spans="1:66" s="119" customFormat="1" x14ac:dyDescent="0.25">
      <c r="A32" s="142"/>
      <c r="B32" s="142"/>
      <c r="C32" s="120"/>
      <c r="D32" s="121"/>
      <c r="E32" s="122">
        <f>F32-F33</f>
        <v>0</v>
      </c>
      <c r="F32" s="123">
        <f>SUM(X32:BN32)</f>
        <v>0</v>
      </c>
      <c r="G32" s="124">
        <f>H32-H33</f>
        <v>0</v>
      </c>
      <c r="H32" s="125">
        <f>SUM(I32:W32)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5"/>
      <c r="T32" s="125"/>
      <c r="U32" s="125"/>
      <c r="V32" s="125"/>
      <c r="W32" s="125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</row>
    <row r="33" ht="15.75" customHeight="1" spans="1:66" s="119" customFormat="1" x14ac:dyDescent="0.25">
      <c r="A33" s="38"/>
      <c r="B33" s="38"/>
      <c r="C33" s="120"/>
      <c r="D33" s="121"/>
      <c r="E33" s="126"/>
      <c r="F33" s="123">
        <f>SUM(X33:BN33)</f>
        <v>0</v>
      </c>
      <c r="G33" s="127"/>
      <c r="H33" s="125">
        <f t="shared" ref="H33:H35" si="6">SUM(I33:W33)</f>
        <v>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5"/>
      <c r="T33" s="125"/>
      <c r="U33" s="125"/>
      <c r="V33" s="125"/>
      <c r="W33" s="125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</row>
    <row r="34" ht="15" customHeight="1" spans="1:66" s="119" customFormat="1" x14ac:dyDescent="0.25">
      <c r="A34" s="128" t="s">
        <v>226</v>
      </c>
      <c r="B34" s="128"/>
      <c r="C34" s="38"/>
      <c r="D34" s="121"/>
      <c r="E34" s="122">
        <f>F34-F35</f>
        <v>0</v>
      </c>
      <c r="F34" s="123">
        <f>SUM(X34:BN34)</f>
        <v>0</v>
      </c>
      <c r="G34" s="124">
        <f>H34-H35</f>
        <v>0</v>
      </c>
      <c r="H34" s="125">
        <f t="shared" si="6"/>
        <v>0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5"/>
      <c r="T34" s="125"/>
      <c r="U34" s="125"/>
      <c r="V34" s="125"/>
      <c r="W34" s="125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</row>
    <row r="35" ht="15" customHeight="1" spans="1:66" s="119" customFormat="1" x14ac:dyDescent="0.25">
      <c r="A35" s="128" t="s">
        <v>227</v>
      </c>
      <c r="B35" s="128"/>
      <c r="C35" s="38"/>
      <c r="D35" s="121"/>
      <c r="E35" s="126"/>
      <c r="F35" s="123">
        <f>SUM(X35:BN35)</f>
        <v>0</v>
      </c>
      <c r="G35" s="127"/>
      <c r="H35" s="125">
        <f t="shared" si="6"/>
        <v>0</v>
      </c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5"/>
      <c r="T35" s="125"/>
      <c r="U35" s="125"/>
      <c r="V35" s="125"/>
      <c r="W35" s="125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</row>
    <row r="36" ht="15.75" customHeight="1" spans="1:66" s="129" customFormat="1" x14ac:dyDescent="0.25">
      <c r="A36" s="136"/>
      <c r="B36" s="136"/>
      <c r="C36" s="136"/>
      <c r="D36" s="130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3"/>
      <c r="T36" s="133"/>
      <c r="U36" s="133"/>
      <c r="V36" s="133"/>
      <c r="W36" s="133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</row>
    <row r="37" ht="15.75" customHeight="1" spans="1:66" s="119" customFormat="1" x14ac:dyDescent="0.25">
      <c r="A37" s="142"/>
      <c r="B37" s="142"/>
      <c r="C37" s="120"/>
      <c r="D37" s="121"/>
      <c r="E37" s="122">
        <f>F37-F38</f>
        <v>0</v>
      </c>
      <c r="F37" s="123">
        <f>SUM(X37:BN37)</f>
        <v>0</v>
      </c>
      <c r="G37" s="124">
        <f>H37-H38</f>
        <v>0</v>
      </c>
      <c r="H37" s="125">
        <f>SUM(I37:W37)</f>
        <v>0</v>
      </c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5"/>
      <c r="T37" s="125"/>
      <c r="U37" s="125"/>
      <c r="V37" s="125"/>
      <c r="W37" s="125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</row>
    <row r="38" ht="15.75" customHeight="1" spans="1:66" s="119" customFormat="1" x14ac:dyDescent="0.25">
      <c r="A38" s="38"/>
      <c r="B38" s="38"/>
      <c r="C38" s="120"/>
      <c r="D38" s="121"/>
      <c r="E38" s="126"/>
      <c r="F38" s="123">
        <f>SUM(X38:BN38)</f>
        <v>0</v>
      </c>
      <c r="G38" s="127"/>
      <c r="H38" s="125">
        <f t="shared" ref="H38:H40" si="7">SUM(I38:W38)</f>
        <v>0</v>
      </c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5"/>
      <c r="T38" s="125"/>
      <c r="U38" s="125"/>
      <c r="V38" s="125"/>
      <c r="W38" s="125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</row>
    <row r="39" ht="15" customHeight="1" spans="1:66" s="119" customFormat="1" x14ac:dyDescent="0.25">
      <c r="A39" s="128" t="s">
        <v>226</v>
      </c>
      <c r="B39" s="128"/>
      <c r="C39" s="38"/>
      <c r="D39" s="121"/>
      <c r="E39" s="122">
        <f>F39-F40</f>
        <v>0</v>
      </c>
      <c r="F39" s="123">
        <f>SUM(X39:BN39)</f>
        <v>0</v>
      </c>
      <c r="G39" s="124">
        <f>H39-H40</f>
        <v>0</v>
      </c>
      <c r="H39" s="125">
        <f t="shared" si="7"/>
        <v>0</v>
      </c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5"/>
      <c r="T39" s="125"/>
      <c r="U39" s="125"/>
      <c r="V39" s="125"/>
      <c r="W39" s="125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</row>
    <row r="40" ht="15" customHeight="1" spans="1:66" s="119" customFormat="1" x14ac:dyDescent="0.25">
      <c r="A40" s="128" t="s">
        <v>227</v>
      </c>
      <c r="B40" s="128"/>
      <c r="C40" s="38"/>
      <c r="D40" s="121"/>
      <c r="E40" s="126"/>
      <c r="F40" s="123">
        <f>SUM(X40:BN40)</f>
        <v>0</v>
      </c>
      <c r="G40" s="127"/>
      <c r="H40" s="125">
        <f t="shared" si="7"/>
        <v>0</v>
      </c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5"/>
      <c r="T40" s="125"/>
      <c r="U40" s="125"/>
      <c r="V40" s="125"/>
      <c r="W40" s="125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</row>
    <row r="41" ht="15" customHeight="1" spans="1:66" s="129" customFormat="1" x14ac:dyDescent="0.25">
      <c r="A41" s="98"/>
      <c r="B41" s="98"/>
      <c r="C41" s="98"/>
      <c r="D41" s="130"/>
      <c r="E41" s="135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3"/>
      <c r="T41" s="133"/>
      <c r="U41" s="133"/>
      <c r="V41" s="133"/>
      <c r="W41" s="133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</row>
    <row r="42" ht="15.75" customHeight="1" spans="1:66" s="119" customFormat="1" x14ac:dyDescent="0.25">
      <c r="A42" s="120"/>
      <c r="B42" s="120"/>
      <c r="C42" s="120"/>
      <c r="D42" s="121"/>
      <c r="E42" s="122">
        <f>F42-F43</f>
        <v>0</v>
      </c>
      <c r="F42" s="123">
        <f>SUM(X42:BN42)</f>
        <v>0</v>
      </c>
      <c r="G42" s="124">
        <f>H42-H43</f>
        <v>0</v>
      </c>
      <c r="H42" s="125">
        <f>SUM(I42:W42)</f>
        <v>0</v>
      </c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5"/>
      <c r="T42" s="125"/>
      <c r="U42" s="125"/>
      <c r="V42" s="125"/>
      <c r="W42" s="125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</row>
    <row r="43" ht="15.75" customHeight="1" spans="1:66" s="119" customFormat="1" x14ac:dyDescent="0.25">
      <c r="A43" s="120"/>
      <c r="B43" s="120"/>
      <c r="C43" s="120"/>
      <c r="D43" s="121"/>
      <c r="E43" s="126"/>
      <c r="F43" s="123">
        <f>SUM(X43:BN43)</f>
        <v>0</v>
      </c>
      <c r="G43" s="127"/>
      <c r="H43" s="125">
        <f t="shared" ref="H43:H45" si="8">SUM(I43:W43)</f>
        <v>0</v>
      </c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5"/>
      <c r="T43" s="125"/>
      <c r="U43" s="125"/>
      <c r="V43" s="125"/>
      <c r="W43" s="125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</row>
    <row r="44" ht="15" customHeight="1" spans="1:66" s="119" customFormat="1" x14ac:dyDescent="0.25">
      <c r="A44" s="128" t="s">
        <v>226</v>
      </c>
      <c r="B44" s="128"/>
      <c r="C44" s="128"/>
      <c r="D44" s="121"/>
      <c r="E44" s="122">
        <f>F44-F45</f>
        <v>0</v>
      </c>
      <c r="F44" s="123">
        <f>SUM(X44:BN44)</f>
        <v>0</v>
      </c>
      <c r="G44" s="124">
        <f>H44-H45</f>
        <v>0</v>
      </c>
      <c r="H44" s="125">
        <f t="shared" si="8"/>
        <v>0</v>
      </c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5"/>
      <c r="T44" s="125"/>
      <c r="U44" s="125"/>
      <c r="V44" s="125"/>
      <c r="W44" s="125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</row>
    <row r="45" ht="15" customHeight="1" spans="1:66" s="119" customFormat="1" x14ac:dyDescent="0.25">
      <c r="A45" s="128" t="s">
        <v>227</v>
      </c>
      <c r="B45" s="128"/>
      <c r="C45" s="128"/>
      <c r="D45" s="121"/>
      <c r="E45" s="126"/>
      <c r="F45" s="123">
        <f>SUM(X45:BN45)</f>
        <v>0</v>
      </c>
      <c r="G45" s="127"/>
      <c r="H45" s="125">
        <f t="shared" si="8"/>
        <v>0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5"/>
      <c r="T45" s="125"/>
      <c r="U45" s="125"/>
      <c r="V45" s="125"/>
      <c r="W45" s="125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</row>
    <row r="46" ht="15.75" customHeight="1" spans="1:66" s="129" customFormat="1" x14ac:dyDescent="0.25">
      <c r="A46" s="136"/>
      <c r="B46" s="136"/>
      <c r="C46" s="136"/>
      <c r="D46" s="130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3"/>
      <c r="T46" s="133"/>
      <c r="U46" s="133"/>
      <c r="V46" s="133"/>
      <c r="W46" s="133"/>
      <c r="X46" s="133"/>
      <c r="Y46" s="133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3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</row>
    <row r="47" ht="15.75" customHeight="1" spans="1:66" s="119" customFormat="1" x14ac:dyDescent="0.25">
      <c r="A47" s="120"/>
      <c r="B47" s="120"/>
      <c r="C47" s="120"/>
      <c r="D47" s="121"/>
      <c r="E47" s="122">
        <f>F47-F48</f>
        <v>0</v>
      </c>
      <c r="F47" s="123">
        <f>SUM(X47:BN47)</f>
        <v>0</v>
      </c>
      <c r="G47" s="124">
        <f>H47-H48</f>
        <v>0</v>
      </c>
      <c r="H47" s="125">
        <f>SUM(I47:W47)</f>
        <v>0</v>
      </c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5"/>
      <c r="T47" s="125"/>
      <c r="U47" s="125"/>
      <c r="V47" s="125"/>
      <c r="W47" s="125"/>
      <c r="X47" s="125"/>
      <c r="Y47" s="125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5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</row>
    <row r="48" ht="15.75" customHeight="1" spans="1:66" s="119" customFormat="1" x14ac:dyDescent="0.25">
      <c r="A48" s="120"/>
      <c r="B48" s="120"/>
      <c r="C48" s="120"/>
      <c r="D48" s="121"/>
      <c r="E48" s="126"/>
      <c r="F48" s="123">
        <f>SUM(X48:BN48)</f>
        <v>0</v>
      </c>
      <c r="G48" s="127"/>
      <c r="H48" s="125">
        <f t="shared" ref="H48:H50" si="9">SUM(I48:W48)</f>
        <v>0</v>
      </c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5"/>
      <c r="T48" s="125"/>
      <c r="U48" s="125"/>
      <c r="V48" s="125"/>
      <c r="W48" s="125"/>
      <c r="X48" s="125"/>
      <c r="Y48" s="125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5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</row>
    <row r="49" ht="15" customHeight="1" spans="1:66" s="119" customFormat="1" x14ac:dyDescent="0.25">
      <c r="A49" s="128" t="s">
        <v>226</v>
      </c>
      <c r="B49" s="128"/>
      <c r="C49" s="128"/>
      <c r="D49" s="121"/>
      <c r="E49" s="122">
        <f>F49-F50</f>
        <v>0</v>
      </c>
      <c r="F49" s="123">
        <f>SUM(X49:BN49)</f>
        <v>0</v>
      </c>
      <c r="G49" s="124">
        <f>H49-H50</f>
        <v>0</v>
      </c>
      <c r="H49" s="125">
        <f t="shared" si="9"/>
        <v>0</v>
      </c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5"/>
      <c r="T49" s="125"/>
      <c r="U49" s="125"/>
      <c r="V49" s="125"/>
      <c r="W49" s="125"/>
      <c r="X49" s="125"/>
      <c r="Y49" s="125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5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</row>
    <row r="50" ht="15" customHeight="1" spans="1:66" s="119" customFormat="1" x14ac:dyDescent="0.25">
      <c r="A50" s="128" t="s">
        <v>227</v>
      </c>
      <c r="B50" s="128"/>
      <c r="C50" s="128"/>
      <c r="D50" s="121"/>
      <c r="E50" s="126"/>
      <c r="F50" s="123">
        <f>SUM(X50:BN50)</f>
        <v>0</v>
      </c>
      <c r="G50" s="127"/>
      <c r="H50" s="125">
        <f t="shared" si="9"/>
        <v>0</v>
      </c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5"/>
      <c r="T50" s="125"/>
      <c r="U50" s="125"/>
      <c r="V50" s="125"/>
      <c r="W50" s="125"/>
      <c r="X50" s="125"/>
      <c r="Y50" s="125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5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</row>
    <row r="51" ht="15.75" customHeight="1" spans="1:66" s="129" customFormat="1" x14ac:dyDescent="0.25">
      <c r="A51" s="136"/>
      <c r="B51" s="136"/>
      <c r="C51" s="136"/>
      <c r="D51" s="130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3"/>
      <c r="T51" s="133"/>
      <c r="U51" s="133"/>
      <c r="V51" s="133"/>
      <c r="W51" s="133"/>
      <c r="X51" s="133"/>
      <c r="Y51" s="133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3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</row>
    <row r="52" ht="15.75" customHeight="1" spans="1:66" s="119" customFormat="1" x14ac:dyDescent="0.25">
      <c r="A52" s="120"/>
      <c r="B52" s="120"/>
      <c r="C52" s="120"/>
      <c r="D52" s="121"/>
      <c r="E52" s="122">
        <f>F52-F53</f>
        <v>0</v>
      </c>
      <c r="F52" s="123">
        <f>SUM(X52:BN52)</f>
        <v>0</v>
      </c>
      <c r="G52" s="124">
        <f>H52-H53</f>
        <v>0</v>
      </c>
      <c r="H52" s="125">
        <f>SUM(I52:W52)</f>
        <v>0</v>
      </c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5"/>
      <c r="T52" s="125"/>
      <c r="U52" s="125"/>
      <c r="V52" s="125"/>
      <c r="W52" s="125"/>
      <c r="X52" s="125"/>
      <c r="Y52" s="125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5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</row>
    <row r="53" ht="15.75" customHeight="1" spans="1:66" s="119" customFormat="1" x14ac:dyDescent="0.25">
      <c r="A53" s="120"/>
      <c r="B53" s="120"/>
      <c r="C53" s="120"/>
      <c r="D53" s="121"/>
      <c r="E53" s="126"/>
      <c r="F53" s="123">
        <f>SUM(X53:BN53)</f>
        <v>0</v>
      </c>
      <c r="G53" s="127"/>
      <c r="H53" s="125">
        <f t="shared" ref="H53:H55" si="10">SUM(I53:W53)</f>
        <v>0</v>
      </c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5"/>
      <c r="T53" s="125"/>
      <c r="U53" s="125"/>
      <c r="V53" s="125"/>
      <c r="W53" s="125"/>
      <c r="X53" s="125"/>
      <c r="Y53" s="125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5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</row>
    <row r="54" ht="15" customHeight="1" spans="1:66" s="119" customFormat="1" x14ac:dyDescent="0.25">
      <c r="A54" s="128" t="s">
        <v>226</v>
      </c>
      <c r="B54" s="128"/>
      <c r="C54" s="128"/>
      <c r="D54" s="121"/>
      <c r="E54" s="122">
        <f>F54-F55</f>
        <v>0</v>
      </c>
      <c r="F54" s="123">
        <f>SUM(X54:BN54)</f>
        <v>0</v>
      </c>
      <c r="G54" s="124">
        <f>H54-H55</f>
        <v>0</v>
      </c>
      <c r="H54" s="125">
        <f t="shared" si="10"/>
        <v>0</v>
      </c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5"/>
      <c r="T54" s="125"/>
      <c r="U54" s="125"/>
      <c r="V54" s="125"/>
      <c r="W54" s="125"/>
      <c r="X54" s="125"/>
      <c r="Y54" s="125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5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</row>
    <row r="55" ht="15" customHeight="1" spans="1:66" s="119" customFormat="1" x14ac:dyDescent="0.25">
      <c r="A55" s="128" t="s">
        <v>227</v>
      </c>
      <c r="B55" s="128"/>
      <c r="C55" s="128"/>
      <c r="D55" s="121"/>
      <c r="E55" s="126"/>
      <c r="F55" s="123">
        <f>SUM(X55:BN55)</f>
        <v>0</v>
      </c>
      <c r="G55" s="127"/>
      <c r="H55" s="125">
        <f t="shared" si="10"/>
        <v>0</v>
      </c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5"/>
      <c r="T55" s="125"/>
      <c r="U55" s="125"/>
      <c r="V55" s="125"/>
      <c r="W55" s="125"/>
      <c r="X55" s="125"/>
      <c r="Y55" s="125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5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</row>
    <row r="56" ht="15.75" customHeight="1" spans="1:66" s="129" customFormat="1" x14ac:dyDescent="0.25">
      <c r="A56" s="136"/>
      <c r="B56" s="136"/>
      <c r="C56" s="136"/>
      <c r="D56" s="130"/>
      <c r="E56" s="13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3"/>
      <c r="T56" s="133"/>
      <c r="U56" s="133"/>
      <c r="V56" s="133"/>
      <c r="W56" s="133"/>
      <c r="X56" s="133"/>
      <c r="Y56" s="133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3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</row>
    <row r="57" ht="15.75" customHeight="1" spans="1:66" s="119" customFormat="1" x14ac:dyDescent="0.25">
      <c r="A57" s="120"/>
      <c r="B57" s="120"/>
      <c r="C57" s="120"/>
      <c r="D57" s="121"/>
      <c r="E57" s="122">
        <f>F57-F58</f>
        <v>0</v>
      </c>
      <c r="F57" s="123">
        <f>SUM(X57:BN57)</f>
        <v>0</v>
      </c>
      <c r="G57" s="124">
        <f>H57-H58</f>
        <v>0</v>
      </c>
      <c r="H57" s="125">
        <f>SUM(I57:W57)</f>
        <v>0</v>
      </c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5"/>
      <c r="T57" s="125"/>
      <c r="U57" s="125"/>
      <c r="V57" s="125"/>
      <c r="W57" s="125"/>
      <c r="X57" s="125"/>
      <c r="Y57" s="125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5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</row>
    <row r="58" ht="15.75" customHeight="1" spans="1:66" s="119" customFormat="1" x14ac:dyDescent="0.25">
      <c r="A58" s="120"/>
      <c r="B58" s="120"/>
      <c r="C58" s="120"/>
      <c r="D58" s="121"/>
      <c r="E58" s="126"/>
      <c r="F58" s="123">
        <f>SUM(X58:BN58)</f>
        <v>0</v>
      </c>
      <c r="G58" s="127"/>
      <c r="H58" s="125">
        <f t="shared" ref="H58:H60" si="11">SUM(I58:W58)</f>
        <v>0</v>
      </c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5"/>
      <c r="T58" s="125"/>
      <c r="U58" s="125"/>
      <c r="V58" s="125"/>
      <c r="W58" s="125"/>
      <c r="X58" s="125"/>
      <c r="Y58" s="125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5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</row>
    <row r="59" ht="15" customHeight="1" spans="1:66" s="119" customFormat="1" x14ac:dyDescent="0.25">
      <c r="A59" s="128" t="s">
        <v>226</v>
      </c>
      <c r="B59" s="128"/>
      <c r="C59" s="128"/>
      <c r="D59" s="121"/>
      <c r="E59" s="122">
        <f>F59-F60</f>
        <v>0</v>
      </c>
      <c r="F59" s="123">
        <f>SUM(X59:BN59)</f>
        <v>0</v>
      </c>
      <c r="G59" s="124">
        <f>H59-H60</f>
        <v>0</v>
      </c>
      <c r="H59" s="125">
        <f t="shared" si="11"/>
        <v>0</v>
      </c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5"/>
      <c r="T59" s="125"/>
      <c r="U59" s="125"/>
      <c r="V59" s="125"/>
      <c r="W59" s="125"/>
      <c r="X59" s="125"/>
      <c r="Y59" s="125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5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</row>
    <row r="60" ht="15" customHeight="1" spans="1:66" s="119" customFormat="1" x14ac:dyDescent="0.25">
      <c r="A60" s="128" t="s">
        <v>227</v>
      </c>
      <c r="B60" s="128"/>
      <c r="C60" s="128"/>
      <c r="D60" s="121"/>
      <c r="E60" s="126"/>
      <c r="F60" s="123">
        <f>SUM(X60:BN60)</f>
        <v>0</v>
      </c>
      <c r="G60" s="127"/>
      <c r="H60" s="125">
        <f t="shared" si="11"/>
        <v>0</v>
      </c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5"/>
      <c r="T60" s="125"/>
      <c r="U60" s="125"/>
      <c r="V60" s="125"/>
      <c r="W60" s="125"/>
      <c r="X60" s="125"/>
      <c r="Y60" s="125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5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</row>
    <row r="61" ht="15.75" customHeight="1" spans="1:66" s="129" customFormat="1" x14ac:dyDescent="0.25">
      <c r="A61" s="136"/>
      <c r="B61" s="136"/>
      <c r="C61" s="136"/>
      <c r="D61" s="130"/>
      <c r="E61" s="131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3"/>
      <c r="T61" s="133"/>
      <c r="U61" s="133"/>
      <c r="V61" s="133"/>
      <c r="W61" s="133"/>
      <c r="X61" s="133"/>
      <c r="Y61" s="133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3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</row>
    <row r="62" ht="15.75" customHeight="1" spans="1:66" s="119" customFormat="1" x14ac:dyDescent="0.25">
      <c r="A62" s="120"/>
      <c r="B62" s="120"/>
      <c r="C62" s="120"/>
      <c r="D62" s="121"/>
      <c r="E62" s="122">
        <f>F62-F63</f>
        <v>0</v>
      </c>
      <c r="F62" s="123">
        <f>SUM(X62:BN62)</f>
        <v>0</v>
      </c>
      <c r="G62" s="124">
        <f>H62-H63</f>
        <v>0</v>
      </c>
      <c r="H62" s="125">
        <f>SUM(I62:W62)</f>
        <v>0</v>
      </c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5"/>
      <c r="T62" s="125"/>
      <c r="U62" s="125"/>
      <c r="V62" s="125"/>
      <c r="W62" s="125"/>
      <c r="X62" s="125"/>
      <c r="Y62" s="125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5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</row>
    <row r="63" ht="15.75" customHeight="1" spans="1:66" s="119" customFormat="1" x14ac:dyDescent="0.25">
      <c r="A63" s="120"/>
      <c r="B63" s="120"/>
      <c r="C63" s="120"/>
      <c r="D63" s="121"/>
      <c r="E63" s="126"/>
      <c r="F63" s="123">
        <f>SUM(X63:BN63)</f>
        <v>0</v>
      </c>
      <c r="G63" s="127"/>
      <c r="H63" s="125">
        <f t="shared" ref="H63:H65" si="12">SUM(I63:W63)</f>
        <v>0</v>
      </c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5"/>
      <c r="T63" s="125"/>
      <c r="U63" s="125"/>
      <c r="V63" s="125"/>
      <c r="W63" s="125"/>
      <c r="X63" s="125"/>
      <c r="Y63" s="125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5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</row>
    <row r="64" ht="15" customHeight="1" spans="1:66" s="119" customFormat="1" x14ac:dyDescent="0.25">
      <c r="A64" s="128" t="s">
        <v>226</v>
      </c>
      <c r="B64" s="128"/>
      <c r="C64" s="128"/>
      <c r="D64" s="121"/>
      <c r="E64" s="122">
        <f>F64-F65</f>
        <v>0</v>
      </c>
      <c r="F64" s="123">
        <f>SUM(X64:BN64)</f>
        <v>0</v>
      </c>
      <c r="G64" s="124">
        <f>H64-H65</f>
        <v>0</v>
      </c>
      <c r="H64" s="125">
        <f t="shared" si="12"/>
        <v>0</v>
      </c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5"/>
      <c r="T64" s="125"/>
      <c r="U64" s="125"/>
      <c r="V64" s="125"/>
      <c r="W64" s="125"/>
      <c r="X64" s="125"/>
      <c r="Y64" s="125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5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</row>
    <row r="65" ht="15" customHeight="1" spans="1:66" s="119" customFormat="1" x14ac:dyDescent="0.25">
      <c r="A65" s="128" t="s">
        <v>227</v>
      </c>
      <c r="B65" s="128"/>
      <c r="C65" s="128"/>
      <c r="D65" s="121"/>
      <c r="E65" s="126"/>
      <c r="F65" s="123">
        <f>SUM(X65:BN65)</f>
        <v>0</v>
      </c>
      <c r="G65" s="127"/>
      <c r="H65" s="125">
        <f t="shared" si="12"/>
        <v>0</v>
      </c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5"/>
      <c r="T65" s="125"/>
      <c r="U65" s="125"/>
      <c r="V65" s="125"/>
      <c r="W65" s="125"/>
      <c r="X65" s="125"/>
      <c r="Y65" s="125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5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</row>
    <row r="66" ht="15.75" customHeight="1" spans="1:66" s="129" customFormat="1" x14ac:dyDescent="0.25">
      <c r="A66" s="136"/>
      <c r="B66" s="136"/>
      <c r="C66" s="136"/>
      <c r="D66" s="130"/>
      <c r="E66" s="131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3"/>
      <c r="T66" s="133"/>
      <c r="U66" s="133"/>
      <c r="V66" s="133"/>
      <c r="W66" s="133"/>
      <c r="X66" s="133"/>
      <c r="Y66" s="133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3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</row>
    <row r="67" ht="15.75" customHeight="1" spans="1:66" s="119" customFormat="1" x14ac:dyDescent="0.25">
      <c r="A67" s="120"/>
      <c r="B67" s="120"/>
      <c r="C67" s="120"/>
      <c r="D67" s="121"/>
      <c r="E67" s="122">
        <f>F67-F68</f>
        <v>0</v>
      </c>
      <c r="F67" s="123">
        <f>SUM(X67:BN67)</f>
        <v>0</v>
      </c>
      <c r="G67" s="124">
        <f>H67-H68</f>
        <v>0</v>
      </c>
      <c r="H67" s="125">
        <f>SUM(I67:W67)</f>
        <v>0</v>
      </c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5"/>
      <c r="T67" s="125"/>
      <c r="U67" s="125"/>
      <c r="V67" s="125"/>
      <c r="W67" s="125"/>
      <c r="X67" s="125"/>
      <c r="Y67" s="125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5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</row>
    <row r="68" ht="15.75" customHeight="1" spans="1:66" s="119" customFormat="1" x14ac:dyDescent="0.25">
      <c r="A68" s="120"/>
      <c r="B68" s="120"/>
      <c r="C68" s="120"/>
      <c r="D68" s="121"/>
      <c r="E68" s="126"/>
      <c r="F68" s="123">
        <f>SUM(X68:BN68)</f>
        <v>0</v>
      </c>
      <c r="G68" s="127"/>
      <c r="H68" s="125">
        <f t="shared" ref="H68:H70" si="13">SUM(I68:W68)</f>
        <v>0</v>
      </c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5"/>
      <c r="T68" s="125"/>
      <c r="U68" s="125"/>
      <c r="V68" s="125"/>
      <c r="W68" s="125"/>
      <c r="X68" s="125"/>
      <c r="Y68" s="125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5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</row>
    <row r="69" ht="15" customHeight="1" spans="1:66" s="119" customFormat="1" x14ac:dyDescent="0.25">
      <c r="A69" s="128" t="s">
        <v>226</v>
      </c>
      <c r="B69" s="128"/>
      <c r="C69" s="128"/>
      <c r="D69" s="121"/>
      <c r="E69" s="122">
        <f>F69-F70</f>
        <v>0</v>
      </c>
      <c r="F69" s="123">
        <f>SUM(X69:BN69)</f>
        <v>0</v>
      </c>
      <c r="G69" s="124">
        <f>H69-H70</f>
        <v>0</v>
      </c>
      <c r="H69" s="125">
        <f t="shared" si="13"/>
        <v>0</v>
      </c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5"/>
      <c r="T69" s="125"/>
      <c r="U69" s="125"/>
      <c r="V69" s="125"/>
      <c r="W69" s="125"/>
      <c r="X69" s="125"/>
      <c r="Y69" s="125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5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</row>
    <row r="70" ht="15" customHeight="1" spans="1:66" s="119" customFormat="1" x14ac:dyDescent="0.25">
      <c r="A70" s="128" t="s">
        <v>227</v>
      </c>
      <c r="B70" s="128"/>
      <c r="C70" s="128"/>
      <c r="D70" s="121"/>
      <c r="E70" s="126"/>
      <c r="F70" s="123">
        <f>SUM(X70:BN70)</f>
        <v>0</v>
      </c>
      <c r="G70" s="127"/>
      <c r="H70" s="125">
        <f t="shared" si="13"/>
        <v>0</v>
      </c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5"/>
      <c r="T70" s="125"/>
      <c r="U70" s="125"/>
      <c r="V70" s="125"/>
      <c r="W70" s="125"/>
      <c r="X70" s="125"/>
      <c r="Y70" s="125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5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</row>
    <row r="71" ht="15.75" customHeight="1" spans="1:66" s="129" customFormat="1" x14ac:dyDescent="0.25">
      <c r="A71" s="136"/>
      <c r="B71" s="136"/>
      <c r="C71" s="136"/>
      <c r="D71" s="130"/>
      <c r="E71" s="131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3"/>
      <c r="T71" s="133"/>
      <c r="U71" s="133"/>
      <c r="V71" s="133"/>
      <c r="W71" s="133"/>
      <c r="X71" s="133"/>
      <c r="Y71" s="133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3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</row>
    <row r="72" ht="15.75" customHeight="1" spans="1:66" s="119" customFormat="1" x14ac:dyDescent="0.25">
      <c r="A72" s="120"/>
      <c r="B72" s="120"/>
      <c r="C72" s="120"/>
      <c r="D72" s="121"/>
      <c r="E72" s="122">
        <f>F72-F73</f>
        <v>0</v>
      </c>
      <c r="F72" s="123">
        <f>SUM(X72:BN72)</f>
        <v>0</v>
      </c>
      <c r="G72" s="124">
        <f>H72-H73</f>
        <v>0</v>
      </c>
      <c r="H72" s="125">
        <f>SUM(I72:W72)</f>
        <v>0</v>
      </c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5"/>
      <c r="T72" s="125"/>
      <c r="U72" s="125"/>
      <c r="V72" s="125"/>
      <c r="W72" s="125"/>
      <c r="X72" s="125"/>
      <c r="Y72" s="125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5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</row>
    <row r="73" ht="15.75" customHeight="1" spans="1:66" s="119" customFormat="1" x14ac:dyDescent="0.25">
      <c r="A73" s="120"/>
      <c r="B73" s="120"/>
      <c r="C73" s="120"/>
      <c r="D73" s="121"/>
      <c r="E73" s="126"/>
      <c r="F73" s="123">
        <f>SUM(X73:BN73)</f>
        <v>0</v>
      </c>
      <c r="G73" s="127"/>
      <c r="H73" s="125">
        <f t="shared" ref="H73:H75" si="14">SUM(I73:W73)</f>
        <v>0</v>
      </c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5"/>
      <c r="T73" s="125"/>
      <c r="U73" s="125"/>
      <c r="V73" s="125"/>
      <c r="W73" s="125"/>
      <c r="X73" s="125"/>
      <c r="Y73" s="125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5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</row>
    <row r="74" ht="15" customHeight="1" spans="1:66" s="119" customFormat="1" x14ac:dyDescent="0.25">
      <c r="A74" s="128" t="s">
        <v>226</v>
      </c>
      <c r="B74" s="128"/>
      <c r="C74" s="128"/>
      <c r="D74" s="121"/>
      <c r="E74" s="122">
        <f>F74-F75</f>
        <v>0</v>
      </c>
      <c r="F74" s="123">
        <f>SUM(X74:BN74)</f>
        <v>0</v>
      </c>
      <c r="G74" s="124">
        <f>H74-H75</f>
        <v>0</v>
      </c>
      <c r="H74" s="125">
        <f t="shared" si="14"/>
        <v>0</v>
      </c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5"/>
      <c r="T74" s="125"/>
      <c r="U74" s="125"/>
      <c r="V74" s="125"/>
      <c r="W74" s="125"/>
      <c r="X74" s="125"/>
      <c r="Y74" s="125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5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</row>
    <row r="75" ht="15" customHeight="1" spans="1:66" s="119" customFormat="1" x14ac:dyDescent="0.25">
      <c r="A75" s="128" t="s">
        <v>227</v>
      </c>
      <c r="B75" s="128"/>
      <c r="C75" s="128"/>
      <c r="D75" s="121"/>
      <c r="E75" s="126"/>
      <c r="F75" s="123">
        <f>SUM(X75:BN75)</f>
        <v>0</v>
      </c>
      <c r="G75" s="127"/>
      <c r="H75" s="125">
        <f t="shared" si="14"/>
        <v>0</v>
      </c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5"/>
      <c r="T75" s="125"/>
      <c r="U75" s="125"/>
      <c r="V75" s="125"/>
      <c r="W75" s="125"/>
      <c r="X75" s="125"/>
      <c r="Y75" s="125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5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</row>
    <row r="76" ht="15.75" customHeight="1" spans="1:66" s="129" customFormat="1" x14ac:dyDescent="0.25">
      <c r="A76" s="136"/>
      <c r="B76" s="136"/>
      <c r="C76" s="136"/>
      <c r="D76" s="130"/>
      <c r="E76" s="131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3"/>
      <c r="T76" s="133"/>
      <c r="U76" s="133"/>
      <c r="V76" s="133"/>
      <c r="W76" s="133"/>
      <c r="X76" s="133"/>
      <c r="Y76" s="133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3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</row>
    <row r="77" ht="15.75" customHeight="1" spans="1:66" s="119" customFormat="1" x14ac:dyDescent="0.25">
      <c r="A77" s="120"/>
      <c r="B77" s="120"/>
      <c r="C77" s="120"/>
      <c r="D77" s="121"/>
      <c r="E77" s="122">
        <f>F77-F78</f>
        <v>0</v>
      </c>
      <c r="F77" s="123">
        <f>SUM(X77:BN77)</f>
        <v>0</v>
      </c>
      <c r="G77" s="124">
        <f>H77-H78</f>
        <v>0</v>
      </c>
      <c r="H77" s="125">
        <f>SUM(I77:W77)</f>
        <v>0</v>
      </c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5"/>
      <c r="T77" s="125"/>
      <c r="U77" s="125"/>
      <c r="V77" s="125"/>
      <c r="W77" s="125"/>
      <c r="X77" s="125"/>
      <c r="Y77" s="125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5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</row>
    <row r="78" ht="15.75" customHeight="1" spans="1:66" s="119" customFormat="1" x14ac:dyDescent="0.25">
      <c r="A78" s="120"/>
      <c r="B78" s="120"/>
      <c r="C78" s="120"/>
      <c r="D78" s="121"/>
      <c r="E78" s="126"/>
      <c r="F78" s="123">
        <f>SUM(X78:BN78)</f>
        <v>0</v>
      </c>
      <c r="G78" s="127"/>
      <c r="H78" s="125">
        <f t="shared" ref="H78:H80" si="15">SUM(I78:W78)</f>
        <v>0</v>
      </c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5"/>
      <c r="T78" s="125"/>
      <c r="U78" s="125"/>
      <c r="V78" s="125"/>
      <c r="W78" s="125"/>
      <c r="X78" s="125"/>
      <c r="Y78" s="125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5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</row>
    <row r="79" ht="15" customHeight="1" spans="1:66" s="119" customFormat="1" x14ac:dyDescent="0.25">
      <c r="A79" s="128" t="s">
        <v>226</v>
      </c>
      <c r="B79" s="128"/>
      <c r="C79" s="128"/>
      <c r="D79" s="121"/>
      <c r="E79" s="122">
        <f>F79-F80</f>
        <v>0</v>
      </c>
      <c r="F79" s="123">
        <f>SUM(X79:BN79)</f>
        <v>0</v>
      </c>
      <c r="G79" s="124">
        <f>H79-H80</f>
        <v>0</v>
      </c>
      <c r="H79" s="125">
        <f t="shared" si="15"/>
        <v>0</v>
      </c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5"/>
      <c r="T79" s="125"/>
      <c r="U79" s="125"/>
      <c r="V79" s="125"/>
      <c r="W79" s="125"/>
      <c r="X79" s="125"/>
      <c r="Y79" s="125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5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</row>
    <row r="80" ht="15" customHeight="1" spans="1:66" s="119" customFormat="1" x14ac:dyDescent="0.25">
      <c r="A80" s="128" t="s">
        <v>227</v>
      </c>
      <c r="B80" s="128"/>
      <c r="C80" s="128"/>
      <c r="D80" s="121"/>
      <c r="E80" s="126"/>
      <c r="F80" s="123">
        <f>SUM(X80:BN80)</f>
        <v>0</v>
      </c>
      <c r="G80" s="127"/>
      <c r="H80" s="125">
        <f t="shared" si="15"/>
        <v>0</v>
      </c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5"/>
      <c r="T80" s="125"/>
      <c r="U80" s="125"/>
      <c r="V80" s="125"/>
      <c r="W80" s="125"/>
      <c r="X80" s="125"/>
      <c r="Y80" s="125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5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</row>
    <row r="82" spans="11:11" x14ac:dyDescent="0.25">
      <c r="K82" s="12"/>
    </row>
    <row r="83" spans="11:11" x14ac:dyDescent="0.25">
      <c r="K83" s="138"/>
    </row>
  </sheetData>
  <autoFilter ref="I1:W1"/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3"/>
  <sheetViews>
    <sheetView workbookViewId="0" zoomScale="90" zoomScaleNormal="90">
      <pane xSplit="14" ySplit="17" topLeftCell="O18" activePane="bottomRight" state="frozen"/>
      <selection pane="bottomRight" activeCell="Q27" sqref="Q27"/>
    </sheetView>
  </sheetViews>
  <sheetFormatPr defaultRowHeight="12.75" outlineLevelRow="0" outlineLevelCol="0" x14ac:dyDescent="0.2" customHeight="1"/>
  <cols>
    <col min="1" max="1" width="13.85546875" customWidth="1"/>
    <col min="2" max="2" width="13.85546875" hidden="1" customWidth="1"/>
    <col min="4" max="4" hidden="1" customWidth="1"/>
    <col min="5" max="5" width="12" hidden="1" customWidth="1"/>
    <col min="6" max="6" hidden="1" customWidth="1"/>
    <col min="7" max="7" width="12.85546875" hidden="1" customWidth="1"/>
    <col min="8" max="8" width="9.7109375" hidden="1" customWidth="1"/>
    <col min="9" max="9" width="13.140625" customWidth="1"/>
    <col min="10" max="10" width="10.5703125" customWidth="1"/>
    <col min="11" max="11" width="10.7109375" customWidth="1"/>
    <col min="12" max="12" width="10.28515625" customWidth="1"/>
    <col min="13" max="13" width="12.140625" customWidth="1"/>
    <col min="14" max="14" width="7.7109375" customWidth="1"/>
    <col min="15" max="15" width="12.7109375" customWidth="1"/>
    <col min="16" max="17" width="9.140625" customWidth="1"/>
    <col min="18" max="18" width="8.7109375" customWidth="1"/>
    <col min="19" max="19" width="9.7109375" style="108" customWidth="1"/>
    <col min="20" max="20" width="8.7109375" style="108" customWidth="1"/>
    <col min="21" max="21" width="12.42578125" style="108" customWidth="1"/>
    <col min="22" max="22" width="9.28515625" style="108" customWidth="1"/>
    <col min="23" max="23" width="8.85546875" style="108" customWidth="1"/>
    <col min="24" max="66" width="10.7109375" customWidth="1"/>
  </cols>
  <sheetData>
    <row r="1" ht="30.75" customHeight="1" spans="1:66" x14ac:dyDescent="0.25">
      <c r="A1" s="110" t="s">
        <v>178</v>
      </c>
      <c r="B1" s="111" t="s">
        <v>219</v>
      </c>
      <c r="C1" s="139" t="s">
        <v>220</v>
      </c>
      <c r="D1" s="113" t="s">
        <v>221</v>
      </c>
      <c r="E1" s="140" t="s">
        <v>184</v>
      </c>
      <c r="F1" s="140" t="s">
        <v>186</v>
      </c>
      <c r="G1" s="115" t="s">
        <v>222</v>
      </c>
      <c r="H1" s="115" t="s">
        <v>223</v>
      </c>
      <c r="I1" s="116" t="str">
        <f>'Jojo Bettors'!A2</f>
        <v>Bong Daily</v>
      </c>
      <c r="J1" s="116" t="str">
        <f>'Jojo Bettors'!A3</f>
        <v>Rey Cash</v>
      </c>
      <c r="K1" s="116" t="str">
        <f>'Jojo Bettors'!A4</f>
        <v>Mackloyd</v>
      </c>
      <c r="L1" s="116" t="str">
        <f>'Jojo Bettors'!A5</f>
        <v>Mike Foreign</v>
      </c>
      <c r="M1" s="116" t="str">
        <f>'Jojo Bettors'!A6</f>
        <v>MJ</v>
      </c>
      <c r="N1" s="116" t="str">
        <f>'Jojo Bettors'!A7</f>
        <v>Paul</v>
      </c>
      <c r="O1" s="116" t="str">
        <f>'Jojo Bettors'!A8</f>
        <v>Pokrat</v>
      </c>
      <c r="P1" s="116" t="str">
        <f>'Jojo Bettors'!A9</f>
        <v>Tonio</v>
      </c>
      <c r="Q1" s="115" t="str">
        <f>'Jojo Bettors'!A10</f>
        <v>Reco</v>
      </c>
      <c r="R1" s="115" t="str">
        <f>'Jojo Bettors'!A11</f>
        <v>Jan</v>
      </c>
      <c r="S1" s="116" t="str">
        <f>'Jojo Bettors'!A12</f>
        <v>Rod</v>
      </c>
      <c r="T1" s="116" t="str">
        <f>'Jojo Bettors'!A13</f>
        <v>RB</v>
      </c>
      <c r="U1" s="116" t="str">
        <f>'Jojo Bettors'!A14</f>
        <v>Greed</v>
      </c>
      <c r="V1" s="116" t="str">
        <f>'Jojo Bettors'!A15</f>
        <v>S411</v>
      </c>
      <c r="W1" s="116" t="str">
        <f>'Jojo Bettors'!A16</f>
        <v>Bryan</v>
      </c>
      <c r="X1" s="141" t="str">
        <f>'Bettors Table'!A2</f>
        <v>aaJojo</v>
      </c>
      <c r="Y1" s="141" t="str">
        <f>'Bettors Table'!A3</f>
        <v>Ali</v>
      </c>
      <c r="Z1" s="141" t="str">
        <f>'Bettors Table'!A4</f>
        <v>Asoy</v>
      </c>
      <c r="AA1" s="141" t="str">
        <f>'Bettors Table'!A5</f>
        <v>Bambi</v>
      </c>
      <c r="AB1" s="141" t="str">
        <f>'Bettors Table'!A6</f>
        <v>Batangas</v>
      </c>
      <c r="AC1" s="141" t="str">
        <f>'Bettors Table'!A7</f>
        <v>Bong Super</v>
      </c>
      <c r="AD1" s="141" t="str">
        <f>'Bettors Table'!A8</f>
        <v>Booger</v>
      </c>
      <c r="AE1" s="141" t="str">
        <f>'Bettors Table'!A9</f>
        <v>Cha</v>
      </c>
      <c r="AF1" s="141" t="str">
        <f>'Bettors Table'!A10</f>
        <v>Choy</v>
      </c>
      <c r="AG1" s="141" t="str">
        <f>'Bettors Table'!A11</f>
        <v>Christian</v>
      </c>
      <c r="AH1" s="141" t="str">
        <f>'Bettors Table'!A12</f>
        <v>Conrad</v>
      </c>
      <c r="AI1" s="141" t="str">
        <f>'Bettors Table'!A13</f>
        <v>Dan</v>
      </c>
      <c r="AJ1" s="141" t="str">
        <f>'Bettors Table'!A14</f>
        <v>Edwin</v>
      </c>
      <c r="AK1" s="141" t="str">
        <f>'Bettors Table'!A15</f>
        <v>Gian</v>
      </c>
      <c r="AL1" s="141" t="str">
        <f>'Bettors Table'!A16</f>
        <v>Gigi</v>
      </c>
      <c r="AM1" s="141" t="str">
        <f>'Bettors Table'!A17</f>
        <v>GIMO</v>
      </c>
      <c r="AN1" s="141" t="str">
        <f>'Bettors Table'!A18</f>
        <v>Ian</v>
      </c>
      <c r="AO1" s="141" t="str">
        <f>'Bettors Table'!A19</f>
        <v>JayR weekly</v>
      </c>
      <c r="AP1" s="141" t="str">
        <f>'Bettors Table'!A20</f>
        <v>Jeff G</v>
      </c>
      <c r="AQ1" s="141" t="str">
        <f>'Bettors Table'!A21</f>
        <v>Johnrey</v>
      </c>
      <c r="AR1" s="141" t="str">
        <f>'Bettors Table'!A22</f>
        <v>Juancho</v>
      </c>
      <c r="AS1" s="141" t="str">
        <f>'Bettors Table'!A23</f>
        <v>Kreez</v>
      </c>
      <c r="AT1" s="141" t="str">
        <f>'Bettors Table'!A24</f>
        <v>Leganden, Rod</v>
      </c>
      <c r="AU1" s="141" t="str">
        <f>'Bettors Table'!A25</f>
        <v>Llamador Dan</v>
      </c>
      <c r="AV1" s="141" t="str">
        <f>'Bettors Table'!A26</f>
        <v>Long Hair</v>
      </c>
      <c r="AW1" s="141" t="str">
        <f>'Bettors Table'!A27</f>
        <v>Mclyn</v>
      </c>
      <c r="AX1" s="141" t="str">
        <f>'Bettors Table'!A28</f>
        <v>Mike Chua</v>
      </c>
      <c r="AY1" s="141" t="str">
        <f>'Bettors Table'!A29</f>
        <v>Mike G</v>
      </c>
      <c r="AZ1" s="141" t="str">
        <f>'Bettors Table'!A30</f>
        <v>Miscellaneous</v>
      </c>
      <c r="BA1" s="141" t="str">
        <f>'Bettors Table'!A31</f>
        <v>Mokmok</v>
      </c>
      <c r="BB1" s="141" t="str">
        <f>'Bettors Table'!A32</f>
        <v>Nick</v>
      </c>
      <c r="BC1" s="141" t="str">
        <f>'Bettors Table'!A33</f>
        <v>Paul</v>
      </c>
      <c r="BD1" s="141" t="str">
        <f>'Bettors Table'!A34</f>
        <v>Pokrat</v>
      </c>
      <c r="BE1" s="141" t="str">
        <f>'Bettors Table'!A35</f>
        <v>Pulis</v>
      </c>
      <c r="BF1" s="141" t="str">
        <f>'Bettors Table'!A36</f>
        <v>Puti</v>
      </c>
      <c r="BG1" s="141" t="str">
        <f>'Bettors Table'!A37</f>
        <v>raydan</v>
      </c>
      <c r="BH1" s="141" t="str">
        <f>'Bettors Table'!A38</f>
        <v>Rey</v>
      </c>
      <c r="BI1" s="141" t="str">
        <f>'Bettors Table'!A39</f>
        <v>Roy</v>
      </c>
      <c r="BJ1" s="141" t="str">
        <f>'Bettors Table'!A40</f>
        <v>Sianson</v>
      </c>
      <c r="BK1" s="141" t="str">
        <f>'Bettors Table'!A41</f>
        <v>Stephen</v>
      </c>
      <c r="BL1" s="141" t="str">
        <f>'Bettors Table'!A42</f>
        <v>Tristan</v>
      </c>
      <c r="BM1" s="141" t="str">
        <f>'Bettors Table'!A43</f>
        <v>Villasis</v>
      </c>
      <c r="BN1" s="141" t="str">
        <f>'Bettors Table'!A44</f>
        <v>Wilson</v>
      </c>
    </row>
    <row r="2" ht="15.75" customHeight="1" spans="1:66" s="119" customFormat="1" x14ac:dyDescent="0.25">
      <c r="A2" s="120" t="s">
        <v>224</v>
      </c>
      <c r="B2" s="120"/>
      <c r="C2" s="120" t="s">
        <v>103</v>
      </c>
      <c r="D2" s="121"/>
      <c r="E2" s="122">
        <f>F2-F3</f>
        <v>0</v>
      </c>
      <c r="F2" s="123">
        <f>SUM(X2:BN2)</f>
        <v>0</v>
      </c>
      <c r="G2" s="124">
        <f>H2-H3</f>
        <v>0</v>
      </c>
      <c r="H2" s="125">
        <f>SUM(I2:W2)</f>
        <v>0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5"/>
      <c r="T2" s="125"/>
      <c r="U2" s="125"/>
      <c r="V2" s="125"/>
      <c r="W2" s="125"/>
      <c r="X2" s="123"/>
      <c r="Y2" s="128"/>
      <c r="Z2" s="128"/>
      <c r="AA2" s="123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</row>
    <row r="3" ht="15.75" customHeight="1" spans="1:66" s="119" customFormat="1" x14ac:dyDescent="0.25">
      <c r="A3" s="38" t="s">
        <v>225</v>
      </c>
      <c r="B3" s="38"/>
      <c r="C3" s="120" t="s">
        <v>103</v>
      </c>
      <c r="D3" s="121"/>
      <c r="E3" s="126"/>
      <c r="F3" s="123">
        <f>SUM(X3:BN3)</f>
        <v>0</v>
      </c>
      <c r="G3" s="127"/>
      <c r="H3" s="125">
        <f t="shared" ref="H3:H5" si="0">SUM(I3:W3)</f>
        <v>0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5"/>
      <c r="T3" s="125"/>
      <c r="U3" s="125"/>
      <c r="V3" s="125"/>
      <c r="W3" s="125"/>
      <c r="X3" s="123"/>
      <c r="Y3" s="128"/>
      <c r="Z3" s="128"/>
      <c r="AA3" s="123"/>
      <c r="AB3" s="123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</row>
    <row r="4" ht="15" customHeight="1" spans="1:66" s="119" customFormat="1" x14ac:dyDescent="0.25">
      <c r="A4" s="128" t="s">
        <v>226</v>
      </c>
      <c r="B4" s="128"/>
      <c r="C4" s="38" t="s">
        <v>102</v>
      </c>
      <c r="D4" s="121"/>
      <c r="E4" s="122">
        <f>F4-F5</f>
        <v>0</v>
      </c>
      <c r="F4" s="123">
        <f>SUM(X4:BN4)</f>
        <v>0</v>
      </c>
      <c r="G4" s="124">
        <f>H4-H5</f>
        <v>0</v>
      </c>
      <c r="H4" s="125">
        <f t="shared" si="0"/>
        <v>0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5"/>
      <c r="T4" s="125"/>
      <c r="U4" s="125"/>
      <c r="V4" s="125"/>
      <c r="W4" s="125"/>
      <c r="X4" s="123"/>
      <c r="Y4" s="128"/>
      <c r="Z4" s="128"/>
      <c r="AA4" s="123"/>
      <c r="AB4" s="123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</row>
    <row r="5" ht="15" customHeight="1" spans="1:66" s="119" customFormat="1" x14ac:dyDescent="0.25">
      <c r="A5" s="128" t="s">
        <v>227</v>
      </c>
      <c r="B5" s="128"/>
      <c r="C5" s="38"/>
      <c r="D5" s="121"/>
      <c r="E5" s="126"/>
      <c r="F5" s="123">
        <f>SUM(X5:BN5)</f>
        <v>0</v>
      </c>
      <c r="G5" s="127"/>
      <c r="H5" s="125">
        <f t="shared" si="0"/>
        <v>0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5"/>
      <c r="T5" s="125"/>
      <c r="U5" s="125"/>
      <c r="V5" s="125"/>
      <c r="W5" s="125"/>
      <c r="X5" s="123"/>
      <c r="Y5" s="128"/>
      <c r="Z5" s="128"/>
      <c r="AA5" s="123"/>
      <c r="AB5" s="123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</row>
    <row r="6" ht="15" customHeight="1" spans="1:66" s="129" customFormat="1" x14ac:dyDescent="0.25">
      <c r="A6" s="98"/>
      <c r="B6" s="98"/>
      <c r="C6" s="98"/>
      <c r="D6" s="130"/>
      <c r="E6" s="131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33"/>
      <c r="U6" s="133"/>
      <c r="V6" s="133"/>
      <c r="W6" s="133"/>
      <c r="X6" s="132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</row>
    <row r="7" ht="15" customHeight="1" spans="1:66" s="119" customFormat="1" x14ac:dyDescent="0.25">
      <c r="A7" s="142" t="s">
        <v>212</v>
      </c>
      <c r="B7" s="142"/>
      <c r="C7" s="142" t="s">
        <v>103</v>
      </c>
      <c r="D7" s="121">
        <v>8</v>
      </c>
      <c r="E7" s="122">
        <f>F7-F8</f>
        <v>96400</v>
      </c>
      <c r="F7" s="123">
        <f>SUM(X7:BN7)</f>
        <v>157500</v>
      </c>
      <c r="G7" s="124">
        <f>H7-H8</f>
        <v>113500</v>
      </c>
      <c r="H7" s="125">
        <f>SUM(I7:W7)</f>
        <v>118000</v>
      </c>
      <c r="I7" s="123">
        <v>68000</v>
      </c>
      <c r="J7" s="123"/>
      <c r="K7" s="123"/>
      <c r="L7" s="123">
        <v>20000</v>
      </c>
      <c r="M7" s="123"/>
      <c r="N7" s="123"/>
      <c r="O7" s="123"/>
      <c r="P7" s="123"/>
      <c r="Q7" s="123"/>
      <c r="R7" s="123"/>
      <c r="S7" s="125"/>
      <c r="T7" s="125"/>
      <c r="U7" s="125"/>
      <c r="V7" s="125"/>
      <c r="W7" s="125">
        <v>30000</v>
      </c>
      <c r="X7" s="123"/>
      <c r="Y7" s="123"/>
      <c r="Z7" s="123"/>
      <c r="AA7" s="123"/>
      <c r="AB7" s="123"/>
      <c r="AC7" s="123"/>
      <c r="AD7" s="123">
        <v>10000</v>
      </c>
      <c r="AE7" s="123"/>
      <c r="AF7" s="123">
        <v>2000</v>
      </c>
      <c r="AG7" s="123"/>
      <c r="AH7" s="123">
        <v>3000</v>
      </c>
      <c r="AI7" s="123"/>
      <c r="AJ7" s="123"/>
      <c r="AK7" s="123"/>
      <c r="AL7" s="123">
        <v>1500</v>
      </c>
      <c r="AM7" s="123"/>
      <c r="AN7" s="123"/>
      <c r="AO7" s="123"/>
      <c r="AP7" s="123"/>
      <c r="AQ7" s="123">
        <v>4000</v>
      </c>
      <c r="AR7" s="123"/>
      <c r="AS7" s="123"/>
      <c r="AT7" s="123"/>
      <c r="AU7" s="123"/>
      <c r="AV7" s="123"/>
      <c r="AW7" s="123">
        <v>4000</v>
      </c>
      <c r="AX7" s="123"/>
      <c r="AY7" s="123">
        <v>13000</v>
      </c>
      <c r="AZ7" s="123"/>
      <c r="BA7" s="123">
        <v>2000</v>
      </c>
      <c r="BB7" s="123"/>
      <c r="BC7" s="123"/>
      <c r="BD7" s="123"/>
      <c r="BE7" s="123">
        <v>10000</v>
      </c>
      <c r="BF7" s="123"/>
      <c r="BG7" s="123">
        <v>15000</v>
      </c>
      <c r="BH7" s="123">
        <v>70000</v>
      </c>
      <c r="BI7" s="123"/>
      <c r="BJ7" s="123"/>
      <c r="BK7" s="123">
        <v>10000</v>
      </c>
      <c r="BL7" s="123">
        <v>6000</v>
      </c>
      <c r="BM7" s="123"/>
      <c r="BN7" s="123">
        <v>7000</v>
      </c>
    </row>
    <row r="8" ht="15" customHeight="1" spans="1:66" s="119" customFormat="1" x14ac:dyDescent="0.25">
      <c r="A8" s="38" t="s">
        <v>211</v>
      </c>
      <c r="B8" s="38"/>
      <c r="C8" s="38" t="s">
        <v>102</v>
      </c>
      <c r="D8" s="121">
        <v>-9</v>
      </c>
      <c r="E8" s="126"/>
      <c r="F8" s="123">
        <f>SUM(X8:BN8)</f>
        <v>61100</v>
      </c>
      <c r="G8" s="127"/>
      <c r="H8" s="125">
        <f t="shared" ref="H8:H10" si="1">SUM(I8:W8)</f>
        <v>4500</v>
      </c>
      <c r="I8" s="123"/>
      <c r="J8" s="123"/>
      <c r="K8" s="123"/>
      <c r="L8" s="123"/>
      <c r="M8" s="123"/>
      <c r="N8" s="123">
        <v>4500</v>
      </c>
      <c r="O8" s="123"/>
      <c r="P8" s="123"/>
      <c r="Q8" s="123"/>
      <c r="R8" s="123"/>
      <c r="S8" s="125"/>
      <c r="T8" s="125"/>
      <c r="U8" s="125"/>
      <c r="V8" s="125"/>
      <c r="W8" s="125"/>
      <c r="X8" s="123"/>
      <c r="Y8" s="123"/>
      <c r="Z8" s="123"/>
      <c r="AA8" s="123"/>
      <c r="AB8" s="123"/>
      <c r="AC8" s="123"/>
      <c r="AD8" s="123"/>
      <c r="AE8" s="123"/>
      <c r="AF8" s="123"/>
      <c r="AG8" s="123">
        <v>1000</v>
      </c>
      <c r="AH8" s="123"/>
      <c r="AI8" s="123"/>
      <c r="AJ8" s="123"/>
      <c r="AK8" s="123"/>
      <c r="AL8" s="123"/>
      <c r="AM8" s="123"/>
      <c r="AN8" s="123"/>
      <c r="AO8" s="123"/>
      <c r="AP8" s="123"/>
      <c r="AQ8" s="128"/>
      <c r="AR8" s="128">
        <v>30000</v>
      </c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>
        <v>8100</v>
      </c>
      <c r="BE8" s="123"/>
      <c r="BF8" s="123"/>
      <c r="BG8" s="123"/>
      <c r="BH8" s="123"/>
      <c r="BI8" s="123"/>
      <c r="BJ8" s="123"/>
      <c r="BK8" s="123"/>
      <c r="BL8" s="123"/>
      <c r="BM8" s="123">
        <v>20000</v>
      </c>
      <c r="BN8" s="123">
        <v>2000</v>
      </c>
    </row>
    <row r="9" ht="15" customHeight="1" spans="1:66" s="119" customFormat="1" x14ac:dyDescent="0.25">
      <c r="A9" s="128" t="s">
        <v>234</v>
      </c>
      <c r="B9" s="128"/>
      <c r="C9" s="38" t="s">
        <v>102</v>
      </c>
      <c r="D9" s="121">
        <v>160.5</v>
      </c>
      <c r="E9" s="122">
        <f>F9-F10</f>
        <v>40500</v>
      </c>
      <c r="F9" s="123">
        <f>SUM(X9:BN9)</f>
        <v>71000</v>
      </c>
      <c r="G9" s="124">
        <f>H9-H10</f>
        <v>-37000</v>
      </c>
      <c r="H9" s="125">
        <f t="shared" si="1"/>
        <v>0</v>
      </c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5"/>
      <c r="T9" s="125"/>
      <c r="U9" s="125"/>
      <c r="V9" s="125"/>
      <c r="W9" s="125"/>
      <c r="X9" s="123"/>
      <c r="Y9" s="123"/>
      <c r="Z9" s="123"/>
      <c r="AA9" s="123"/>
      <c r="AB9" s="123"/>
      <c r="AC9" s="123"/>
      <c r="AD9" s="123"/>
      <c r="AE9" s="123"/>
      <c r="AF9" s="123"/>
      <c r="AG9" s="123">
        <v>1000</v>
      </c>
      <c r="AH9" s="123"/>
      <c r="AI9" s="123"/>
      <c r="AJ9" s="123"/>
      <c r="AK9" s="123"/>
      <c r="AL9" s="123"/>
      <c r="AM9" s="123">
        <v>50000</v>
      </c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>
        <v>20000</v>
      </c>
      <c r="BI9" s="123"/>
      <c r="BJ9" s="123"/>
      <c r="BK9" s="123"/>
      <c r="BL9" s="123"/>
      <c r="BM9" s="123"/>
      <c r="BN9" s="123"/>
    </row>
    <row r="10" ht="15" customHeight="1" spans="1:66" s="119" customFormat="1" x14ac:dyDescent="0.25">
      <c r="A10" s="128" t="s">
        <v>216</v>
      </c>
      <c r="B10" s="128"/>
      <c r="C10" s="38" t="s">
        <v>103</v>
      </c>
      <c r="D10" s="121">
        <v>161.5</v>
      </c>
      <c r="E10" s="126"/>
      <c r="F10" s="123">
        <f>SUM(X10:BN10)</f>
        <v>30500</v>
      </c>
      <c r="G10" s="127"/>
      <c r="H10" s="125">
        <f t="shared" si="1"/>
        <v>37000</v>
      </c>
      <c r="I10" s="123">
        <v>17000</v>
      </c>
      <c r="J10" s="123"/>
      <c r="K10" s="123"/>
      <c r="L10" s="123"/>
      <c r="M10" s="123"/>
      <c r="N10" s="123"/>
      <c r="O10" s="123"/>
      <c r="P10" s="123"/>
      <c r="Q10" s="123"/>
      <c r="R10" s="123"/>
      <c r="S10" s="125"/>
      <c r="T10" s="125"/>
      <c r="U10" s="125"/>
      <c r="V10" s="125"/>
      <c r="W10" s="125">
        <v>20000</v>
      </c>
      <c r="X10" s="123"/>
      <c r="Y10" s="123"/>
      <c r="Z10" s="123"/>
      <c r="AA10" s="123"/>
      <c r="AB10" s="123"/>
      <c r="AC10" s="123"/>
      <c r="AD10" s="123"/>
      <c r="AE10" s="123"/>
      <c r="AF10" s="123">
        <v>2000</v>
      </c>
      <c r="AG10" s="123"/>
      <c r="AH10" s="123"/>
      <c r="AI10" s="123"/>
      <c r="AJ10" s="123"/>
      <c r="AK10" s="123"/>
      <c r="AL10" s="123">
        <v>1500</v>
      </c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>
        <v>2000</v>
      </c>
      <c r="BB10" s="123"/>
      <c r="BC10" s="123"/>
      <c r="BD10" s="123">
        <v>4000</v>
      </c>
      <c r="BE10" s="123"/>
      <c r="BF10" s="123"/>
      <c r="BG10" s="123">
        <v>12000</v>
      </c>
      <c r="BH10" s="123"/>
      <c r="BI10" s="123"/>
      <c r="BJ10" s="123"/>
      <c r="BK10" s="123">
        <v>7000</v>
      </c>
      <c r="BL10" s="123">
        <v>2000</v>
      </c>
      <c r="BM10" s="123"/>
      <c r="BN10" s="123"/>
    </row>
    <row r="11" ht="15" customHeight="1" spans="1:66" s="129" customFormat="1" x14ac:dyDescent="0.25">
      <c r="A11" s="98"/>
      <c r="B11" s="98"/>
      <c r="C11" s="98"/>
      <c r="D11" s="130"/>
      <c r="E11" s="135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3"/>
      <c r="T11" s="133"/>
      <c r="U11" s="133"/>
      <c r="V11" s="133"/>
      <c r="W11" s="133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</row>
    <row r="12" ht="15.75" customHeight="1" spans="1:66" s="119" customFormat="1" x14ac:dyDescent="0.25">
      <c r="A12" s="120" t="s">
        <v>209</v>
      </c>
      <c r="B12" s="120"/>
      <c r="C12" s="120" t="s">
        <v>102</v>
      </c>
      <c r="D12" s="121">
        <v>3.5</v>
      </c>
      <c r="E12" s="122">
        <f>F12-F13</f>
        <v>-28200</v>
      </c>
      <c r="F12" s="123">
        <f>SUM(X12:BN12)</f>
        <v>233000</v>
      </c>
      <c r="G12" s="124">
        <f>H12-H13</f>
        <v>-2000</v>
      </c>
      <c r="H12" s="125">
        <f>SUM(I12:W12)</f>
        <v>9000</v>
      </c>
      <c r="I12" s="123">
        <v>9000</v>
      </c>
      <c r="J12" s="123"/>
      <c r="K12" s="123"/>
      <c r="L12" s="123"/>
      <c r="M12" s="123"/>
      <c r="N12" s="123"/>
      <c r="O12" s="123"/>
      <c r="P12" s="123"/>
      <c r="Q12" s="123"/>
      <c r="R12" s="123"/>
      <c r="S12" s="125"/>
      <c r="T12" s="125"/>
      <c r="U12" s="125"/>
      <c r="V12" s="125"/>
      <c r="W12" s="125"/>
      <c r="X12" s="123"/>
      <c r="Y12" s="123"/>
      <c r="Z12" s="123"/>
      <c r="AA12" s="123"/>
      <c r="AB12" s="123"/>
      <c r="AC12" s="123"/>
      <c r="AD12" s="123"/>
      <c r="AE12" s="123"/>
      <c r="AF12" s="123">
        <v>1000</v>
      </c>
      <c r="AG12" s="123"/>
      <c r="AH12" s="123"/>
      <c r="AI12" s="123"/>
      <c r="AJ12" s="123"/>
      <c r="AK12" s="123"/>
      <c r="AL12" s="123"/>
      <c r="AM12" s="123">
        <v>200000</v>
      </c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>
        <v>30000</v>
      </c>
      <c r="BI12" s="123"/>
      <c r="BJ12" s="123"/>
      <c r="BK12" s="123"/>
      <c r="BL12" s="123"/>
      <c r="BM12" s="123"/>
      <c r="BN12" s="123">
        <v>2000</v>
      </c>
    </row>
    <row r="13" ht="15.75" customHeight="1" spans="1:66" s="119" customFormat="1" x14ac:dyDescent="0.25">
      <c r="A13" s="120" t="s">
        <v>207</v>
      </c>
      <c r="B13" s="120"/>
      <c r="C13" s="120" t="s">
        <v>103</v>
      </c>
      <c r="D13" s="121">
        <v>-4.5</v>
      </c>
      <c r="E13" s="126"/>
      <c r="F13" s="123">
        <f>SUM(X13:BN13)</f>
        <v>261200</v>
      </c>
      <c r="G13" s="127"/>
      <c r="H13" s="125">
        <f t="shared" ref="H13:H15" si="2">SUM(I13:W13)</f>
        <v>11000</v>
      </c>
      <c r="I13" s="123"/>
      <c r="J13" s="123"/>
      <c r="K13" s="123"/>
      <c r="L13" s="123"/>
      <c r="M13" s="123">
        <v>6500</v>
      </c>
      <c r="N13" s="123">
        <v>4500</v>
      </c>
      <c r="O13" s="123"/>
      <c r="P13" s="123"/>
      <c r="Q13" s="123"/>
      <c r="R13" s="123"/>
      <c r="S13" s="125"/>
      <c r="T13" s="125"/>
      <c r="U13" s="125"/>
      <c r="V13" s="125"/>
      <c r="W13" s="125"/>
      <c r="X13" s="123"/>
      <c r="Y13" s="123">
        <v>10000</v>
      </c>
      <c r="Z13" s="123"/>
      <c r="AA13" s="123"/>
      <c r="AB13" s="123"/>
      <c r="AC13" s="123"/>
      <c r="AD13" s="123">
        <v>8000</v>
      </c>
      <c r="AE13" s="123"/>
      <c r="AF13" s="123"/>
      <c r="AG13" s="123">
        <v>1000</v>
      </c>
      <c r="AH13" s="123">
        <v>1500</v>
      </c>
      <c r="AI13" s="123"/>
      <c r="AJ13" s="123"/>
      <c r="AK13" s="123">
        <v>70500</v>
      </c>
      <c r="AL13" s="123">
        <v>500</v>
      </c>
      <c r="AM13" s="123"/>
      <c r="AN13" s="123"/>
      <c r="AO13" s="123">
        <v>5000</v>
      </c>
      <c r="AP13" s="123"/>
      <c r="AQ13" s="123">
        <v>4000</v>
      </c>
      <c r="AR13" s="123"/>
      <c r="AS13" s="123"/>
      <c r="AT13" s="123"/>
      <c r="AU13" s="123"/>
      <c r="AV13" s="123"/>
      <c r="AW13" s="123">
        <v>16000</v>
      </c>
      <c r="AX13" s="123">
        <v>10000</v>
      </c>
      <c r="AY13" s="123">
        <v>1000</v>
      </c>
      <c r="AZ13" s="123"/>
      <c r="BA13" s="123"/>
      <c r="BB13" s="123"/>
      <c r="BC13" s="123"/>
      <c r="BD13" s="123">
        <v>7700</v>
      </c>
      <c r="BE13" s="123">
        <v>27000</v>
      </c>
      <c r="BF13" s="123"/>
      <c r="BG13" s="123">
        <v>16000</v>
      </c>
      <c r="BH13" s="123">
        <v>70000</v>
      </c>
      <c r="BI13" s="123"/>
      <c r="BJ13" s="123"/>
      <c r="BK13" s="123"/>
      <c r="BL13" s="123">
        <v>6000</v>
      </c>
      <c r="BM13" s="123"/>
      <c r="BN13" s="123">
        <v>7000</v>
      </c>
    </row>
    <row r="14" ht="15" customHeight="1" spans="1:66" s="119" customFormat="1" x14ac:dyDescent="0.25">
      <c r="A14" s="128" t="s">
        <v>218</v>
      </c>
      <c r="B14" s="128"/>
      <c r="C14" s="38" t="s">
        <v>103</v>
      </c>
      <c r="D14" s="121">
        <v>169.5</v>
      </c>
      <c r="E14" s="122">
        <f>F14-F15</f>
        <v>-19000</v>
      </c>
      <c r="F14" s="123">
        <f>SUM(X14:BN14)</f>
        <v>3500</v>
      </c>
      <c r="G14" s="124">
        <f>H14-H15</f>
        <v>-44000</v>
      </c>
      <c r="H14" s="125">
        <f t="shared" si="2"/>
        <v>6000</v>
      </c>
      <c r="I14" s="123"/>
      <c r="J14" s="123"/>
      <c r="K14" s="123"/>
      <c r="L14" s="123"/>
      <c r="M14" s="123"/>
      <c r="N14" s="123">
        <v>6000</v>
      </c>
      <c r="O14" s="123"/>
      <c r="P14" s="123"/>
      <c r="Q14" s="123"/>
      <c r="R14" s="123"/>
      <c r="S14" s="125"/>
      <c r="T14" s="125"/>
      <c r="U14" s="125"/>
      <c r="V14" s="125"/>
      <c r="W14" s="125"/>
      <c r="X14" s="123"/>
      <c r="Y14" s="123"/>
      <c r="Z14" s="123"/>
      <c r="AA14" s="123"/>
      <c r="AB14" s="123"/>
      <c r="AC14" s="123"/>
      <c r="AD14" s="123"/>
      <c r="AE14" s="123"/>
      <c r="AF14" s="123"/>
      <c r="AG14" s="123">
        <v>1000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>
        <v>2500</v>
      </c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</row>
    <row r="15" ht="15" customHeight="1" spans="1:66" s="119" customFormat="1" x14ac:dyDescent="0.25">
      <c r="A15" s="128" t="s">
        <v>217</v>
      </c>
      <c r="B15" s="128"/>
      <c r="C15" s="38" t="s">
        <v>102</v>
      </c>
      <c r="D15" s="121">
        <v>170.5</v>
      </c>
      <c r="E15" s="126"/>
      <c r="F15" s="123">
        <f>SUM(X15:BN15)</f>
        <v>22500</v>
      </c>
      <c r="G15" s="127"/>
      <c r="H15" s="125">
        <f t="shared" si="2"/>
        <v>50000</v>
      </c>
      <c r="I15" s="123"/>
      <c r="J15" s="123"/>
      <c r="K15" s="123"/>
      <c r="L15" s="123"/>
      <c r="M15" s="123">
        <v>5000</v>
      </c>
      <c r="N15" s="123"/>
      <c r="O15" s="123"/>
      <c r="P15" s="123">
        <v>45000</v>
      </c>
      <c r="Q15" s="123"/>
      <c r="R15" s="123"/>
      <c r="S15" s="125"/>
      <c r="T15" s="125"/>
      <c r="U15" s="125"/>
      <c r="V15" s="125"/>
      <c r="W15" s="125"/>
      <c r="X15" s="123"/>
      <c r="Y15" s="123"/>
      <c r="Z15" s="123"/>
      <c r="AA15" s="123"/>
      <c r="AB15" s="123"/>
      <c r="AC15" s="123"/>
      <c r="AD15" s="123"/>
      <c r="AE15" s="123"/>
      <c r="AF15" s="123">
        <v>2000</v>
      </c>
      <c r="AG15" s="123"/>
      <c r="AH15" s="123">
        <v>500</v>
      </c>
      <c r="AI15" s="123"/>
      <c r="AJ15" s="123"/>
      <c r="AK15" s="123"/>
      <c r="AL15" s="123">
        <v>1500</v>
      </c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>
        <v>4000</v>
      </c>
      <c r="AX15" s="123"/>
      <c r="AY15" s="123"/>
      <c r="AZ15" s="123"/>
      <c r="BA15" s="123"/>
      <c r="BB15" s="123"/>
      <c r="BC15" s="123"/>
      <c r="BD15" s="123"/>
      <c r="BE15" s="123"/>
      <c r="BF15" s="123"/>
      <c r="BG15" s="123">
        <v>11000</v>
      </c>
      <c r="BH15" s="123"/>
      <c r="BI15" s="123"/>
      <c r="BJ15" s="123"/>
      <c r="BK15" s="123"/>
      <c r="BL15" s="123">
        <v>3500</v>
      </c>
      <c r="BM15" s="123"/>
      <c r="BN15" s="123"/>
    </row>
    <row r="16" ht="15.75" customHeight="1" spans="1:66" s="129" customFormat="1" x14ac:dyDescent="0.25">
      <c r="A16" s="136"/>
      <c r="B16" s="136"/>
      <c r="C16" s="136"/>
      <c r="D16" s="130"/>
      <c r="E16" s="131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3"/>
      <c r="T16" s="133"/>
      <c r="U16" s="133"/>
      <c r="V16" s="133"/>
      <c r="W16" s="133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</row>
    <row r="17" ht="15.75" customHeight="1" spans="1:66" s="119" customFormat="1" x14ac:dyDescent="0.25">
      <c r="A17" s="120"/>
      <c r="B17" s="120"/>
      <c r="C17" s="120"/>
      <c r="D17" s="121"/>
      <c r="E17" s="122">
        <f>F17-F18</f>
        <v>0</v>
      </c>
      <c r="F17" s="123">
        <f t="shared" ref="F17:F25" si="3">SUM(X17:BN17)</f>
        <v>0</v>
      </c>
      <c r="G17" s="124">
        <f>H17-H18</f>
        <v>0</v>
      </c>
      <c r="H17" s="125">
        <f>SUM(I17:W17)</f>
        <v>0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5"/>
      <c r="T17" s="125"/>
      <c r="U17" s="125"/>
      <c r="V17" s="125"/>
      <c r="W17" s="125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</row>
    <row r="18" ht="15.75" customHeight="1" spans="1:66" s="119" customFormat="1" x14ac:dyDescent="0.25">
      <c r="A18" s="120"/>
      <c r="B18" s="120"/>
      <c r="C18" s="120"/>
      <c r="D18" s="121"/>
      <c r="E18" s="126"/>
      <c r="F18" s="123">
        <f t="shared" si="3"/>
        <v>0</v>
      </c>
      <c r="G18" s="127"/>
      <c r="H18" s="125">
        <f t="shared" ref="H18:H20" si="4">SUM(I18:W18)</f>
        <v>0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5"/>
      <c r="T18" s="125"/>
      <c r="U18" s="125"/>
      <c r="V18" s="125"/>
      <c r="W18" s="125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</row>
    <row r="19" ht="15" customHeight="1" spans="1:66" s="119" customFormat="1" x14ac:dyDescent="0.25">
      <c r="A19" s="128" t="s">
        <v>226</v>
      </c>
      <c r="B19" s="128"/>
      <c r="C19" s="38"/>
      <c r="D19" s="121"/>
      <c r="E19" s="122">
        <f>F19-F20</f>
        <v>0</v>
      </c>
      <c r="F19" s="123">
        <f t="shared" si="3"/>
        <v>0</v>
      </c>
      <c r="G19" s="124">
        <f>H19-H20</f>
        <v>0</v>
      </c>
      <c r="H19" s="125">
        <f t="shared" si="4"/>
        <v>0</v>
      </c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5"/>
      <c r="T19" s="125"/>
      <c r="U19" s="125"/>
      <c r="V19" s="125"/>
      <c r="W19" s="125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</row>
    <row r="20" ht="15" customHeight="1" spans="1:66" s="119" customFormat="1" x14ac:dyDescent="0.25">
      <c r="A20" s="128" t="s">
        <v>227</v>
      </c>
      <c r="B20" s="128"/>
      <c r="C20" s="38"/>
      <c r="D20" s="121"/>
      <c r="E20" s="126"/>
      <c r="F20" s="123">
        <f t="shared" si="3"/>
        <v>0</v>
      </c>
      <c r="G20" s="127"/>
      <c r="H20" s="125">
        <f t="shared" si="4"/>
        <v>0</v>
      </c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5"/>
      <c r="T20" s="125"/>
      <c r="U20" s="125"/>
      <c r="V20" s="125"/>
      <c r="W20" s="125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</row>
    <row r="21" ht="15.75" customHeight="1" spans="1:66" s="129" customFormat="1" x14ac:dyDescent="0.25">
      <c r="A21" s="136"/>
      <c r="B21" s="136"/>
      <c r="C21" s="136"/>
      <c r="D21" s="130"/>
      <c r="E21" s="131"/>
      <c r="F21" s="132">
        <f t="shared" si="3"/>
        <v>0</v>
      </c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3"/>
      <c r="T21" s="133"/>
      <c r="U21" s="133"/>
      <c r="V21" s="133"/>
      <c r="W21" s="133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</row>
    <row r="22" ht="15.75" customHeight="1" spans="1:66" s="119" customFormat="1" x14ac:dyDescent="0.25">
      <c r="A22" s="120"/>
      <c r="B22" s="120"/>
      <c r="C22" s="142"/>
      <c r="D22" s="121"/>
      <c r="E22" s="122">
        <f>F22-F23</f>
        <v>0</v>
      </c>
      <c r="F22" s="123">
        <f t="shared" si="3"/>
        <v>0</v>
      </c>
      <c r="G22" s="124">
        <f>H22-H23</f>
        <v>0</v>
      </c>
      <c r="H22" s="125">
        <f>SUM(I22:W22)</f>
        <v>0</v>
      </c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5"/>
      <c r="T22" s="125"/>
      <c r="U22" s="125"/>
      <c r="V22" s="125"/>
      <c r="W22" s="125"/>
      <c r="X22" s="123"/>
      <c r="Y22" s="128"/>
      <c r="Z22" s="128"/>
      <c r="AA22" s="123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</row>
    <row r="23" ht="15.75" customHeight="1" spans="1:66" s="119" customFormat="1" x14ac:dyDescent="0.25">
      <c r="A23" s="120"/>
      <c r="B23" s="120"/>
      <c r="C23" s="38"/>
      <c r="D23" s="121"/>
      <c r="E23" s="126"/>
      <c r="F23" s="123">
        <f t="shared" si="3"/>
        <v>0</v>
      </c>
      <c r="G23" s="127"/>
      <c r="H23" s="125">
        <f t="shared" ref="H23:H25" si="5">SUM(I23:W23)</f>
        <v>0</v>
      </c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5"/>
      <c r="T23" s="125"/>
      <c r="U23" s="125"/>
      <c r="V23" s="125"/>
      <c r="W23" s="125"/>
      <c r="X23" s="123"/>
      <c r="Y23" s="128"/>
      <c r="Z23" s="128"/>
      <c r="AA23" s="123"/>
      <c r="AB23" s="123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</row>
    <row r="24" ht="15" customHeight="1" spans="1:66" s="119" customFormat="1" x14ac:dyDescent="0.25">
      <c r="A24" s="128" t="s">
        <v>226</v>
      </c>
      <c r="B24" s="128"/>
      <c r="C24" s="38"/>
      <c r="D24" s="121"/>
      <c r="E24" s="122">
        <f>F24-F25</f>
        <v>0</v>
      </c>
      <c r="F24" s="123">
        <f t="shared" si="3"/>
        <v>0</v>
      </c>
      <c r="G24" s="124">
        <f>H24-H25</f>
        <v>0</v>
      </c>
      <c r="H24" s="125">
        <f t="shared" si="5"/>
        <v>0</v>
      </c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5"/>
      <c r="T24" s="125"/>
      <c r="U24" s="125"/>
      <c r="V24" s="125"/>
      <c r="W24" s="125"/>
      <c r="X24" s="123"/>
      <c r="Y24" s="128"/>
      <c r="Z24" s="128"/>
      <c r="AA24" s="123"/>
      <c r="AB24" s="123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</row>
    <row r="25" ht="15" customHeight="1" spans="1:66" s="119" customFormat="1" x14ac:dyDescent="0.25">
      <c r="A25" s="128" t="s">
        <v>227</v>
      </c>
      <c r="B25" s="128"/>
      <c r="C25" s="38"/>
      <c r="D25" s="121"/>
      <c r="E25" s="126"/>
      <c r="F25" s="123">
        <f t="shared" si="3"/>
        <v>0</v>
      </c>
      <c r="G25" s="127"/>
      <c r="H25" s="125">
        <f t="shared" si="5"/>
        <v>0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5"/>
      <c r="T25" s="125"/>
      <c r="U25" s="125"/>
      <c r="V25" s="125"/>
      <c r="W25" s="125"/>
      <c r="X25" s="123"/>
      <c r="Y25" s="128"/>
      <c r="Z25" s="128"/>
      <c r="AA25" s="123"/>
      <c r="AB25" s="123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</row>
    <row r="26" ht="15" customHeight="1" spans="1:66" s="129" customFormat="1" x14ac:dyDescent="0.25">
      <c r="A26" s="98"/>
      <c r="B26" s="98"/>
      <c r="C26" s="98"/>
      <c r="D26" s="130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3"/>
      <c r="T26" s="133"/>
      <c r="U26" s="133"/>
      <c r="V26" s="133"/>
      <c r="W26" s="133"/>
      <c r="X26" s="132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</row>
    <row r="27" ht="15.75" customHeight="1" spans="1:66" s="119" customFormat="1" x14ac:dyDescent="0.25">
      <c r="A27" s="120"/>
      <c r="B27" s="120"/>
      <c r="C27" s="142"/>
      <c r="D27" s="121"/>
      <c r="E27" s="122">
        <f>F27-F28</f>
        <v>0</v>
      </c>
      <c r="F27" s="123">
        <f t="shared" ref="F27:F35" si="6">SUM(X27:BN27)</f>
        <v>0</v>
      </c>
      <c r="G27" s="124">
        <f>H27-H28</f>
        <v>0</v>
      </c>
      <c r="H27" s="125">
        <f>SUM(I27:W27)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5"/>
      <c r="T27" s="125"/>
      <c r="U27" s="125"/>
      <c r="V27" s="125"/>
      <c r="W27" s="125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</row>
    <row r="28" ht="15.75" customHeight="1" spans="1:66" s="119" customFormat="1" x14ac:dyDescent="0.25">
      <c r="A28" s="120"/>
      <c r="B28" s="120"/>
      <c r="C28" s="38"/>
      <c r="D28" s="121"/>
      <c r="E28" s="126"/>
      <c r="F28" s="123">
        <f t="shared" si="6"/>
        <v>0</v>
      </c>
      <c r="G28" s="127"/>
      <c r="H28" s="125">
        <f t="shared" ref="H28:H30" si="7">SUM(I28:W28)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5"/>
      <c r="T28" s="125"/>
      <c r="U28" s="125"/>
      <c r="V28" s="125"/>
      <c r="W28" s="125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8"/>
      <c r="AR28" s="128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</row>
    <row r="29" ht="15" customHeight="1" spans="1:66" s="119" customFormat="1" x14ac:dyDescent="0.25">
      <c r="A29" s="128" t="s">
        <v>226</v>
      </c>
      <c r="B29" s="128"/>
      <c r="C29" s="38"/>
      <c r="D29" s="121"/>
      <c r="E29" s="122">
        <f>F29-F30</f>
        <v>0</v>
      </c>
      <c r="F29" s="123">
        <f t="shared" si="6"/>
        <v>0</v>
      </c>
      <c r="G29" s="124">
        <f>H29-H30</f>
        <v>0</v>
      </c>
      <c r="H29" s="125">
        <f t="shared" si="7"/>
        <v>0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5"/>
      <c r="T29" s="125"/>
      <c r="U29" s="125"/>
      <c r="V29" s="125"/>
      <c r="W29" s="125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</row>
    <row r="30" ht="15" customHeight="1" spans="1:66" s="119" customFormat="1" x14ac:dyDescent="0.25">
      <c r="A30" s="128" t="s">
        <v>227</v>
      </c>
      <c r="B30" s="128"/>
      <c r="C30" s="38"/>
      <c r="D30" s="121"/>
      <c r="E30" s="126"/>
      <c r="F30" s="123">
        <f t="shared" si="6"/>
        <v>0</v>
      </c>
      <c r="G30" s="127"/>
      <c r="H30" s="125">
        <f t="shared" si="7"/>
        <v>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5"/>
      <c r="T30" s="125"/>
      <c r="U30" s="125"/>
      <c r="V30" s="125"/>
      <c r="W30" s="125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</row>
    <row r="31" ht="15" customHeight="1" spans="1:66" s="129" customFormat="1" x14ac:dyDescent="0.25">
      <c r="A31" s="98"/>
      <c r="B31" s="98"/>
      <c r="C31" s="98"/>
      <c r="D31" s="130"/>
      <c r="E31" s="135"/>
      <c r="F31" s="132">
        <f t="shared" si="6"/>
        <v>0</v>
      </c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3"/>
      <c r="T31" s="133"/>
      <c r="U31" s="133"/>
      <c r="V31" s="133"/>
      <c r="W31" s="133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</row>
    <row r="32" ht="15.75" customHeight="1" spans="1:66" s="119" customFormat="1" x14ac:dyDescent="0.25">
      <c r="A32" s="120"/>
      <c r="B32" s="120"/>
      <c r="C32" s="120"/>
      <c r="D32" s="121"/>
      <c r="E32" s="122">
        <f>F32-F33</f>
        <v>0</v>
      </c>
      <c r="F32" s="123">
        <f t="shared" si="6"/>
        <v>0</v>
      </c>
      <c r="G32" s="124">
        <f>H32-H33</f>
        <v>0</v>
      </c>
      <c r="H32" s="125">
        <f>SUM(I32:W32)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5"/>
      <c r="T32" s="125"/>
      <c r="U32" s="125"/>
      <c r="V32" s="125"/>
      <c r="W32" s="125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</row>
    <row r="33" ht="15.75" customHeight="1" spans="1:66" s="119" customFormat="1" x14ac:dyDescent="0.25">
      <c r="A33" s="120"/>
      <c r="B33" s="120"/>
      <c r="C33" s="120"/>
      <c r="D33" s="121"/>
      <c r="E33" s="126"/>
      <c r="F33" s="123">
        <f t="shared" si="6"/>
        <v>0</v>
      </c>
      <c r="G33" s="127"/>
      <c r="H33" s="125">
        <f t="shared" ref="H33:H35" si="8">SUM(I33:W33)</f>
        <v>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5"/>
      <c r="T33" s="125"/>
      <c r="U33" s="125"/>
      <c r="V33" s="125"/>
      <c r="W33" s="125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</row>
    <row r="34" ht="15" customHeight="1" spans="1:66" s="119" customFormat="1" x14ac:dyDescent="0.25">
      <c r="A34" s="128" t="s">
        <v>226</v>
      </c>
      <c r="B34" s="128"/>
      <c r="C34" s="38"/>
      <c r="D34" s="121"/>
      <c r="E34" s="122">
        <f>F34-F35</f>
        <v>0</v>
      </c>
      <c r="F34" s="123">
        <f t="shared" si="6"/>
        <v>0</v>
      </c>
      <c r="G34" s="124">
        <f>H34-H35</f>
        <v>0</v>
      </c>
      <c r="H34" s="125">
        <f t="shared" si="8"/>
        <v>0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5"/>
      <c r="T34" s="125"/>
      <c r="U34" s="125"/>
      <c r="V34" s="125"/>
      <c r="W34" s="125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</row>
    <row r="35" ht="15" customHeight="1" spans="1:66" s="119" customFormat="1" x14ac:dyDescent="0.25">
      <c r="A35" s="128" t="s">
        <v>227</v>
      </c>
      <c r="B35" s="128"/>
      <c r="C35" s="38"/>
      <c r="D35" s="121"/>
      <c r="E35" s="126"/>
      <c r="F35" s="123">
        <f t="shared" si="6"/>
        <v>0</v>
      </c>
      <c r="G35" s="127"/>
      <c r="H35" s="125">
        <f t="shared" si="8"/>
        <v>0</v>
      </c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5"/>
      <c r="T35" s="125"/>
      <c r="U35" s="125"/>
      <c r="V35" s="125"/>
      <c r="W35" s="125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</row>
    <row r="36" ht="15.75" customHeight="1" spans="1:66" s="129" customFormat="1" x14ac:dyDescent="0.25">
      <c r="A36" s="136"/>
      <c r="B36" s="136"/>
      <c r="C36" s="136"/>
      <c r="D36" s="130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3"/>
      <c r="T36" s="133"/>
      <c r="U36" s="133"/>
      <c r="V36" s="133"/>
      <c r="W36" s="133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</row>
    <row r="37" ht="15.75" customHeight="1" spans="1:66" s="119" customFormat="1" x14ac:dyDescent="0.25">
      <c r="A37" s="120"/>
      <c r="B37" s="120"/>
      <c r="C37" s="120"/>
      <c r="D37" s="121"/>
      <c r="E37" s="122">
        <f>F37-F38</f>
        <v>0</v>
      </c>
      <c r="F37" s="123">
        <f>SUM(X37:BN37)</f>
        <v>0</v>
      </c>
      <c r="G37" s="124">
        <f>H37-H38</f>
        <v>0</v>
      </c>
      <c r="H37" s="125">
        <f>SUM(I37:W37)</f>
        <v>0</v>
      </c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5"/>
      <c r="T37" s="125"/>
      <c r="U37" s="125"/>
      <c r="V37" s="125"/>
      <c r="W37" s="125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</row>
    <row r="38" ht="15.75" customHeight="1" spans="1:66" s="119" customFormat="1" x14ac:dyDescent="0.25">
      <c r="A38" s="120"/>
      <c r="B38" s="120"/>
      <c r="C38" s="120"/>
      <c r="D38" s="121"/>
      <c r="E38" s="126"/>
      <c r="F38" s="123">
        <f>SUM(X38:BN38)</f>
        <v>0</v>
      </c>
      <c r="G38" s="127"/>
      <c r="H38" s="125">
        <f t="shared" ref="H38:H40" si="9">SUM(I38:W38)</f>
        <v>0</v>
      </c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5"/>
      <c r="T38" s="125"/>
      <c r="U38" s="125"/>
      <c r="V38" s="125"/>
      <c r="W38" s="125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</row>
    <row r="39" ht="15" customHeight="1" spans="1:66" s="119" customFormat="1" x14ac:dyDescent="0.25">
      <c r="A39" s="128" t="s">
        <v>226</v>
      </c>
      <c r="B39" s="128"/>
      <c r="C39" s="38"/>
      <c r="D39" s="121"/>
      <c r="E39" s="122">
        <f>F39-F40</f>
        <v>0</v>
      </c>
      <c r="F39" s="123">
        <f>SUM(X39:BN39)</f>
        <v>0</v>
      </c>
      <c r="G39" s="124">
        <f>H39-H40</f>
        <v>0</v>
      </c>
      <c r="H39" s="125">
        <f t="shared" si="9"/>
        <v>0</v>
      </c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5"/>
      <c r="T39" s="125"/>
      <c r="U39" s="125"/>
      <c r="V39" s="125"/>
      <c r="W39" s="125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</row>
    <row r="40" ht="15" customHeight="1" spans="1:66" s="119" customFormat="1" x14ac:dyDescent="0.25">
      <c r="A40" s="128" t="s">
        <v>227</v>
      </c>
      <c r="B40" s="128"/>
      <c r="C40" s="38"/>
      <c r="D40" s="121"/>
      <c r="E40" s="126"/>
      <c r="F40" s="123">
        <f>SUM(X40:BN40)</f>
        <v>0</v>
      </c>
      <c r="G40" s="127"/>
      <c r="H40" s="125">
        <f t="shared" si="9"/>
        <v>0</v>
      </c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5"/>
      <c r="T40" s="125"/>
      <c r="U40" s="125"/>
      <c r="V40" s="125"/>
      <c r="W40" s="125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</row>
    <row r="41" ht="15" customHeight="1" spans="1:66" s="129" customFormat="1" x14ac:dyDescent="0.25">
      <c r="A41" s="98"/>
      <c r="B41" s="98"/>
      <c r="C41" s="98"/>
      <c r="D41" s="130"/>
      <c r="E41" s="135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3"/>
      <c r="T41" s="133"/>
      <c r="U41" s="133"/>
      <c r="V41" s="133"/>
      <c r="W41" s="133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</row>
    <row r="42" ht="15.75" customHeight="1" spans="1:66" s="119" customFormat="1" x14ac:dyDescent="0.25">
      <c r="A42" s="120"/>
      <c r="B42" s="120"/>
      <c r="C42" s="120"/>
      <c r="D42" s="121"/>
      <c r="E42" s="122">
        <f>F42-F43</f>
        <v>0</v>
      </c>
      <c r="F42" s="123">
        <f>SUM(X42:BN42)</f>
        <v>0</v>
      </c>
      <c r="G42" s="124">
        <f>H42-H43</f>
        <v>0</v>
      </c>
      <c r="H42" s="125">
        <f>SUM(I42:W42)</f>
        <v>0</v>
      </c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5"/>
      <c r="T42" s="125"/>
      <c r="U42" s="125"/>
      <c r="V42" s="125"/>
      <c r="W42" s="125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</row>
    <row r="43" ht="15.75" customHeight="1" spans="1:66" s="119" customFormat="1" x14ac:dyDescent="0.25">
      <c r="A43" s="120"/>
      <c r="B43" s="120"/>
      <c r="C43" s="120"/>
      <c r="D43" s="121"/>
      <c r="E43" s="126"/>
      <c r="F43" s="123">
        <f>SUM(X43:BN43)</f>
        <v>0</v>
      </c>
      <c r="G43" s="127"/>
      <c r="H43" s="125">
        <f t="shared" ref="H43:H45" si="10">SUM(I43:W43)</f>
        <v>0</v>
      </c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5"/>
      <c r="T43" s="125"/>
      <c r="U43" s="125"/>
      <c r="V43" s="125"/>
      <c r="W43" s="125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</row>
    <row r="44" ht="15" customHeight="1" spans="1:66" s="119" customFormat="1" x14ac:dyDescent="0.25">
      <c r="A44" s="128" t="s">
        <v>226</v>
      </c>
      <c r="B44" s="128"/>
      <c r="C44" s="128"/>
      <c r="D44" s="121"/>
      <c r="E44" s="122">
        <f>F44-F45</f>
        <v>0</v>
      </c>
      <c r="F44" s="123">
        <f>SUM(X44:BN44)</f>
        <v>0</v>
      </c>
      <c r="G44" s="124">
        <f>H44-H45</f>
        <v>0</v>
      </c>
      <c r="H44" s="125">
        <f t="shared" si="10"/>
        <v>0</v>
      </c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5"/>
      <c r="T44" s="125"/>
      <c r="U44" s="125"/>
      <c r="V44" s="125"/>
      <c r="W44" s="125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</row>
    <row r="45" ht="15" customHeight="1" spans="1:66" s="119" customFormat="1" x14ac:dyDescent="0.25">
      <c r="A45" s="128" t="s">
        <v>227</v>
      </c>
      <c r="B45" s="128"/>
      <c r="C45" s="128"/>
      <c r="D45" s="121"/>
      <c r="E45" s="126"/>
      <c r="F45" s="123">
        <f>SUM(X45:BN45)</f>
        <v>0</v>
      </c>
      <c r="G45" s="127"/>
      <c r="H45" s="125">
        <f t="shared" si="10"/>
        <v>0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5"/>
      <c r="T45" s="125"/>
      <c r="U45" s="125"/>
      <c r="V45" s="125"/>
      <c r="W45" s="125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</row>
    <row r="46" ht="15.75" customHeight="1" spans="1:66" s="129" customFormat="1" x14ac:dyDescent="0.25">
      <c r="A46" s="136"/>
      <c r="B46" s="136"/>
      <c r="C46" s="136"/>
      <c r="D46" s="130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3"/>
      <c r="T46" s="133"/>
      <c r="U46" s="133"/>
      <c r="V46" s="133"/>
      <c r="W46" s="133"/>
      <c r="X46" s="133"/>
      <c r="Y46" s="133"/>
      <c r="Z46" s="133"/>
      <c r="AA46" s="133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3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</row>
    <row r="47" ht="15.75" customHeight="1" spans="1:66" s="119" customFormat="1" x14ac:dyDescent="0.25">
      <c r="A47" s="120"/>
      <c r="B47" s="120"/>
      <c r="C47" s="120"/>
      <c r="D47" s="121"/>
      <c r="E47" s="122">
        <f>F47-F48</f>
        <v>0</v>
      </c>
      <c r="F47" s="123">
        <f>SUM(X47:BN47)</f>
        <v>0</v>
      </c>
      <c r="G47" s="124">
        <f>H47-H48</f>
        <v>0</v>
      </c>
      <c r="H47" s="125">
        <f>SUM(I47:W47)</f>
        <v>0</v>
      </c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5"/>
      <c r="T47" s="125"/>
      <c r="U47" s="125"/>
      <c r="V47" s="125"/>
      <c r="W47" s="125"/>
      <c r="X47" s="125"/>
      <c r="Y47" s="125"/>
      <c r="Z47" s="125"/>
      <c r="AA47" s="125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5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</row>
    <row r="48" ht="15.75" customHeight="1" spans="1:66" s="119" customFormat="1" x14ac:dyDescent="0.25">
      <c r="A48" s="120"/>
      <c r="B48" s="120"/>
      <c r="C48" s="120"/>
      <c r="D48" s="121"/>
      <c r="E48" s="126"/>
      <c r="F48" s="123">
        <f>SUM(X48:BN48)</f>
        <v>0</v>
      </c>
      <c r="G48" s="127"/>
      <c r="H48" s="125">
        <f t="shared" ref="H48:H50" si="11">SUM(I48:W48)</f>
        <v>0</v>
      </c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5"/>
      <c r="T48" s="125"/>
      <c r="U48" s="125"/>
      <c r="V48" s="125"/>
      <c r="W48" s="125"/>
      <c r="X48" s="125"/>
      <c r="Y48" s="125"/>
      <c r="Z48" s="125"/>
      <c r="AA48" s="125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5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</row>
    <row r="49" ht="15" customHeight="1" spans="1:66" s="119" customFormat="1" x14ac:dyDescent="0.25">
      <c r="A49" s="128" t="s">
        <v>226</v>
      </c>
      <c r="B49" s="128"/>
      <c r="C49" s="128"/>
      <c r="D49" s="121"/>
      <c r="E49" s="122">
        <f>F49-F50</f>
        <v>0</v>
      </c>
      <c r="F49" s="123">
        <f>SUM(X49:BN49)</f>
        <v>0</v>
      </c>
      <c r="G49" s="124">
        <f>H49-H50</f>
        <v>0</v>
      </c>
      <c r="H49" s="125">
        <f t="shared" si="11"/>
        <v>0</v>
      </c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5"/>
      <c r="T49" s="125"/>
      <c r="U49" s="125"/>
      <c r="V49" s="125"/>
      <c r="W49" s="125"/>
      <c r="X49" s="125"/>
      <c r="Y49" s="125"/>
      <c r="Z49" s="125"/>
      <c r="AA49" s="125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5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</row>
    <row r="50" ht="15" customHeight="1" spans="1:66" s="119" customFormat="1" x14ac:dyDescent="0.25">
      <c r="A50" s="128" t="s">
        <v>227</v>
      </c>
      <c r="B50" s="128"/>
      <c r="C50" s="128"/>
      <c r="D50" s="121"/>
      <c r="E50" s="126"/>
      <c r="F50" s="123">
        <f>SUM(X50:BN50)</f>
        <v>0</v>
      </c>
      <c r="G50" s="127"/>
      <c r="H50" s="125">
        <f t="shared" si="11"/>
        <v>0</v>
      </c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5"/>
      <c r="T50" s="125"/>
      <c r="U50" s="125"/>
      <c r="V50" s="125"/>
      <c r="W50" s="125"/>
      <c r="X50" s="125"/>
      <c r="Y50" s="125"/>
      <c r="Z50" s="125"/>
      <c r="AA50" s="125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5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</row>
    <row r="51" ht="15.75" customHeight="1" spans="1:66" s="129" customFormat="1" x14ac:dyDescent="0.25">
      <c r="A51" s="136"/>
      <c r="B51" s="136"/>
      <c r="C51" s="136"/>
      <c r="D51" s="130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3"/>
      <c r="T51" s="133"/>
      <c r="U51" s="133"/>
      <c r="V51" s="133"/>
      <c r="W51" s="133"/>
      <c r="X51" s="133"/>
      <c r="Y51" s="133"/>
      <c r="Z51" s="133"/>
      <c r="AA51" s="133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3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</row>
    <row r="52" ht="15.75" customHeight="1" spans="1:66" s="119" customFormat="1" x14ac:dyDescent="0.25">
      <c r="A52" s="120"/>
      <c r="B52" s="120"/>
      <c r="C52" s="120"/>
      <c r="D52" s="121"/>
      <c r="E52" s="122">
        <f>F52-F53</f>
        <v>0</v>
      </c>
      <c r="F52" s="123">
        <f>SUM(X52:BN52)</f>
        <v>0</v>
      </c>
      <c r="G52" s="124">
        <f>H52-H53</f>
        <v>0</v>
      </c>
      <c r="H52" s="125">
        <f>SUM(I52:W52)</f>
        <v>0</v>
      </c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5"/>
      <c r="T52" s="125"/>
      <c r="U52" s="125"/>
      <c r="V52" s="125"/>
      <c r="W52" s="125"/>
      <c r="X52" s="125"/>
      <c r="Y52" s="125"/>
      <c r="Z52" s="125"/>
      <c r="AA52" s="125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5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</row>
    <row r="53" ht="15.75" customHeight="1" spans="1:66" s="119" customFormat="1" x14ac:dyDescent="0.25">
      <c r="A53" s="120"/>
      <c r="B53" s="120"/>
      <c r="C53" s="120"/>
      <c r="D53" s="121"/>
      <c r="E53" s="126"/>
      <c r="F53" s="123">
        <f>SUM(X53:BN53)</f>
        <v>0</v>
      </c>
      <c r="G53" s="127"/>
      <c r="H53" s="125">
        <f t="shared" ref="H53:H55" si="12">SUM(I53:W53)</f>
        <v>0</v>
      </c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5"/>
      <c r="T53" s="125"/>
      <c r="U53" s="125"/>
      <c r="V53" s="125"/>
      <c r="W53" s="125"/>
      <c r="X53" s="125"/>
      <c r="Y53" s="125"/>
      <c r="Z53" s="125"/>
      <c r="AA53" s="125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5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</row>
    <row r="54" ht="15" customHeight="1" spans="1:66" s="119" customFormat="1" x14ac:dyDescent="0.25">
      <c r="A54" s="128" t="s">
        <v>226</v>
      </c>
      <c r="B54" s="128"/>
      <c r="C54" s="128"/>
      <c r="D54" s="121"/>
      <c r="E54" s="122">
        <f>F54-F55</f>
        <v>0</v>
      </c>
      <c r="F54" s="123">
        <f>SUM(X54:BN54)</f>
        <v>0</v>
      </c>
      <c r="G54" s="124">
        <f>H54-H55</f>
        <v>0</v>
      </c>
      <c r="H54" s="125">
        <f t="shared" si="12"/>
        <v>0</v>
      </c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5"/>
      <c r="T54" s="125"/>
      <c r="U54" s="125"/>
      <c r="V54" s="125"/>
      <c r="W54" s="125"/>
      <c r="X54" s="125"/>
      <c r="Y54" s="125"/>
      <c r="Z54" s="125"/>
      <c r="AA54" s="125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5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</row>
    <row r="55" ht="15" customHeight="1" spans="1:66" s="119" customFormat="1" x14ac:dyDescent="0.25">
      <c r="A55" s="128" t="s">
        <v>227</v>
      </c>
      <c r="B55" s="128"/>
      <c r="C55" s="128"/>
      <c r="D55" s="121"/>
      <c r="E55" s="126"/>
      <c r="F55" s="123">
        <f>SUM(X55:BN55)</f>
        <v>0</v>
      </c>
      <c r="G55" s="127"/>
      <c r="H55" s="125">
        <f t="shared" si="12"/>
        <v>0</v>
      </c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5"/>
      <c r="T55" s="125"/>
      <c r="U55" s="125"/>
      <c r="V55" s="125"/>
      <c r="W55" s="125"/>
      <c r="X55" s="125"/>
      <c r="Y55" s="125"/>
      <c r="Z55" s="125"/>
      <c r="AA55" s="125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5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</row>
    <row r="56" ht="15.75" customHeight="1" spans="1:66" s="129" customFormat="1" x14ac:dyDescent="0.25">
      <c r="A56" s="136"/>
      <c r="B56" s="136"/>
      <c r="C56" s="136"/>
      <c r="D56" s="130"/>
      <c r="E56" s="13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3"/>
      <c r="T56" s="133"/>
      <c r="U56" s="133"/>
      <c r="V56" s="133"/>
      <c r="W56" s="133"/>
      <c r="X56" s="133"/>
      <c r="Y56" s="133"/>
      <c r="Z56" s="133"/>
      <c r="AA56" s="133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3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</row>
    <row r="57" ht="15.75" customHeight="1" spans="1:66" s="119" customFormat="1" x14ac:dyDescent="0.25">
      <c r="A57" s="120"/>
      <c r="B57" s="120"/>
      <c r="C57" s="120"/>
      <c r="D57" s="121"/>
      <c r="E57" s="122">
        <f>F57-F58</f>
        <v>0</v>
      </c>
      <c r="F57" s="123">
        <f>SUM(X57:BN57)</f>
        <v>0</v>
      </c>
      <c r="G57" s="124">
        <f>H57-H58</f>
        <v>0</v>
      </c>
      <c r="H57" s="125">
        <f>SUM(I57:W57)</f>
        <v>0</v>
      </c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5"/>
      <c r="T57" s="125"/>
      <c r="U57" s="125"/>
      <c r="V57" s="125"/>
      <c r="W57" s="125"/>
      <c r="X57" s="125"/>
      <c r="Y57" s="125"/>
      <c r="Z57" s="125"/>
      <c r="AA57" s="125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5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</row>
    <row r="58" ht="15.75" customHeight="1" spans="1:66" s="119" customFormat="1" x14ac:dyDescent="0.25">
      <c r="A58" s="120"/>
      <c r="B58" s="120"/>
      <c r="C58" s="120"/>
      <c r="D58" s="121"/>
      <c r="E58" s="126"/>
      <c r="F58" s="123">
        <f>SUM(X58:BN58)</f>
        <v>0</v>
      </c>
      <c r="G58" s="127"/>
      <c r="H58" s="125">
        <f t="shared" ref="H58:H60" si="13">SUM(I58:W58)</f>
        <v>0</v>
      </c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5"/>
      <c r="T58" s="125"/>
      <c r="U58" s="125"/>
      <c r="V58" s="125"/>
      <c r="W58" s="125"/>
      <c r="X58" s="125"/>
      <c r="Y58" s="125"/>
      <c r="Z58" s="125"/>
      <c r="AA58" s="125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5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</row>
    <row r="59" ht="15" customHeight="1" spans="1:66" s="119" customFormat="1" x14ac:dyDescent="0.25">
      <c r="A59" s="128" t="s">
        <v>226</v>
      </c>
      <c r="B59" s="128"/>
      <c r="C59" s="128"/>
      <c r="D59" s="121"/>
      <c r="E59" s="122">
        <f>F59-F60</f>
        <v>0</v>
      </c>
      <c r="F59" s="123">
        <f t="shared" ref="F59:F60" si="14">SUM(AB59:BL59)</f>
        <v>0</v>
      </c>
      <c r="G59" s="124">
        <f>H59-H60</f>
        <v>0</v>
      </c>
      <c r="H59" s="125">
        <f t="shared" si="13"/>
        <v>0</v>
      </c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5"/>
      <c r="T59" s="125"/>
      <c r="U59" s="125"/>
      <c r="V59" s="125"/>
      <c r="W59" s="125"/>
      <c r="X59" s="125"/>
      <c r="Y59" s="125"/>
      <c r="Z59" s="125"/>
      <c r="AA59" s="125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5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</row>
    <row r="60" ht="15" customHeight="1" spans="1:66" s="119" customFormat="1" x14ac:dyDescent="0.25">
      <c r="A60" s="128" t="s">
        <v>227</v>
      </c>
      <c r="B60" s="128"/>
      <c r="C60" s="128"/>
      <c r="D60" s="121"/>
      <c r="E60" s="126"/>
      <c r="F60" s="123">
        <f t="shared" si="14"/>
        <v>0</v>
      </c>
      <c r="G60" s="127"/>
      <c r="H60" s="125">
        <f t="shared" si="13"/>
        <v>0</v>
      </c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5"/>
      <c r="T60" s="125"/>
      <c r="U60" s="125"/>
      <c r="V60" s="125"/>
      <c r="W60" s="125"/>
      <c r="X60" s="125"/>
      <c r="Y60" s="125"/>
      <c r="Z60" s="125"/>
      <c r="AA60" s="125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5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</row>
    <row r="61" ht="15.75" customHeight="1" spans="1:66" s="129" customFormat="1" x14ac:dyDescent="0.25">
      <c r="A61" s="136"/>
      <c r="B61" s="136"/>
      <c r="C61" s="136"/>
      <c r="D61" s="130"/>
      <c r="E61" s="131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3"/>
      <c r="T61" s="133"/>
      <c r="U61" s="133"/>
      <c r="V61" s="133"/>
      <c r="W61" s="133"/>
      <c r="X61" s="133"/>
      <c r="Y61" s="133"/>
      <c r="Z61" s="133"/>
      <c r="AA61" s="133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3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</row>
    <row r="62" ht="15.75" customHeight="1" spans="1:66" s="119" customFormat="1" x14ac:dyDescent="0.25">
      <c r="A62" s="120"/>
      <c r="B62" s="120"/>
      <c r="C62" s="120"/>
      <c r="D62" s="121"/>
      <c r="E62" s="122">
        <f>F62-F63</f>
        <v>0</v>
      </c>
      <c r="F62" s="123">
        <f>SUM(X62:BN62)</f>
        <v>0</v>
      </c>
      <c r="G62" s="124">
        <f>H62-H63</f>
        <v>0</v>
      </c>
      <c r="H62" s="125">
        <f>SUM(I62:W62)</f>
        <v>0</v>
      </c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5"/>
      <c r="T62" s="125"/>
      <c r="U62" s="125"/>
      <c r="V62" s="125"/>
      <c r="W62" s="125"/>
      <c r="X62" s="125"/>
      <c r="Y62" s="125"/>
      <c r="Z62" s="125"/>
      <c r="AA62" s="125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5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</row>
    <row r="63" ht="15.75" customHeight="1" spans="1:66" s="119" customFormat="1" x14ac:dyDescent="0.25">
      <c r="A63" s="120"/>
      <c r="B63" s="120"/>
      <c r="C63" s="120"/>
      <c r="D63" s="121"/>
      <c r="E63" s="126"/>
      <c r="F63" s="123">
        <f>SUM(X63:BN63)</f>
        <v>0</v>
      </c>
      <c r="G63" s="127"/>
      <c r="H63" s="125">
        <f t="shared" ref="H63:H65" si="15">SUM(I63:W63)</f>
        <v>0</v>
      </c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5"/>
      <c r="T63" s="125"/>
      <c r="U63" s="125"/>
      <c r="V63" s="125"/>
      <c r="W63" s="125"/>
      <c r="X63" s="125"/>
      <c r="Y63" s="125"/>
      <c r="Z63" s="125"/>
      <c r="AA63" s="125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5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</row>
    <row r="64" ht="15" customHeight="1" spans="1:66" s="119" customFormat="1" x14ac:dyDescent="0.25">
      <c r="A64" s="128" t="s">
        <v>226</v>
      </c>
      <c r="B64" s="128"/>
      <c r="C64" s="128"/>
      <c r="D64" s="121"/>
      <c r="E64" s="122">
        <f>F64-F65</f>
        <v>0</v>
      </c>
      <c r="F64" s="123">
        <f>SUM(X64:BN64)</f>
        <v>0</v>
      </c>
      <c r="G64" s="124">
        <f>H64-H65</f>
        <v>0</v>
      </c>
      <c r="H64" s="125">
        <f t="shared" si="15"/>
        <v>0</v>
      </c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5"/>
      <c r="T64" s="125"/>
      <c r="U64" s="125"/>
      <c r="V64" s="125"/>
      <c r="W64" s="125"/>
      <c r="X64" s="125"/>
      <c r="Y64" s="125"/>
      <c r="Z64" s="125"/>
      <c r="AA64" s="125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5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</row>
    <row r="65" ht="15" customHeight="1" spans="1:66" s="119" customFormat="1" x14ac:dyDescent="0.25">
      <c r="A65" s="128" t="s">
        <v>227</v>
      </c>
      <c r="B65" s="128"/>
      <c r="C65" s="128"/>
      <c r="D65" s="121"/>
      <c r="E65" s="126"/>
      <c r="F65" s="123">
        <f>SUM(X65:BN65)</f>
        <v>0</v>
      </c>
      <c r="G65" s="127"/>
      <c r="H65" s="125">
        <f t="shared" si="15"/>
        <v>0</v>
      </c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5"/>
      <c r="T65" s="125"/>
      <c r="U65" s="125"/>
      <c r="V65" s="125"/>
      <c r="W65" s="125"/>
      <c r="X65" s="125"/>
      <c r="Y65" s="125"/>
      <c r="Z65" s="125"/>
      <c r="AA65" s="125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5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</row>
    <row r="66" ht="15.75" customHeight="1" spans="1:66" s="129" customFormat="1" x14ac:dyDescent="0.25">
      <c r="A66" s="136"/>
      <c r="B66" s="136"/>
      <c r="C66" s="136"/>
      <c r="D66" s="130"/>
      <c r="E66" s="131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3"/>
      <c r="T66" s="133"/>
      <c r="U66" s="133"/>
      <c r="V66" s="133"/>
      <c r="W66" s="133"/>
      <c r="X66" s="133"/>
      <c r="Y66" s="133"/>
      <c r="Z66" s="133"/>
      <c r="AA66" s="133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3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</row>
    <row r="67" ht="15.75" customHeight="1" spans="1:66" s="119" customFormat="1" x14ac:dyDescent="0.25">
      <c r="A67" s="120"/>
      <c r="B67" s="120"/>
      <c r="C67" s="120"/>
      <c r="D67" s="121"/>
      <c r="E67" s="122">
        <f>F67-F68</f>
        <v>0</v>
      </c>
      <c r="F67" s="123">
        <f>SUM(X67:BN67)</f>
        <v>0</v>
      </c>
      <c r="G67" s="124">
        <f>H67-H68</f>
        <v>0</v>
      </c>
      <c r="H67" s="125">
        <f>SUM(I67:W67)</f>
        <v>0</v>
      </c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5"/>
      <c r="T67" s="125"/>
      <c r="U67" s="125"/>
      <c r="V67" s="125"/>
      <c r="W67" s="125"/>
      <c r="X67" s="125"/>
      <c r="Y67" s="125"/>
      <c r="Z67" s="125"/>
      <c r="AA67" s="125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5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</row>
    <row r="68" ht="15.75" customHeight="1" spans="1:66" s="119" customFormat="1" x14ac:dyDescent="0.25">
      <c r="A68" s="120"/>
      <c r="B68" s="120"/>
      <c r="C68" s="120"/>
      <c r="D68" s="121"/>
      <c r="E68" s="126"/>
      <c r="F68" s="123">
        <f>SUM(X68:BN68)</f>
        <v>0</v>
      </c>
      <c r="G68" s="127"/>
      <c r="H68" s="125">
        <f t="shared" ref="H68:H70" si="16">SUM(I68:W68)</f>
        <v>0</v>
      </c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5"/>
      <c r="T68" s="125"/>
      <c r="U68" s="125"/>
      <c r="V68" s="125"/>
      <c r="W68" s="125"/>
      <c r="X68" s="125"/>
      <c r="Y68" s="125"/>
      <c r="Z68" s="125"/>
      <c r="AA68" s="125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5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</row>
    <row r="69" ht="15" customHeight="1" spans="1:66" s="119" customFormat="1" x14ac:dyDescent="0.25">
      <c r="A69" s="128" t="s">
        <v>226</v>
      </c>
      <c r="B69" s="128"/>
      <c r="C69" s="128"/>
      <c r="D69" s="121"/>
      <c r="E69" s="122">
        <f>F69-F70</f>
        <v>0</v>
      </c>
      <c r="F69" s="123">
        <f>SUM(X69:BN69)</f>
        <v>0</v>
      </c>
      <c r="G69" s="124">
        <f>H69-H70</f>
        <v>0</v>
      </c>
      <c r="H69" s="125">
        <f t="shared" si="16"/>
        <v>0</v>
      </c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5"/>
      <c r="T69" s="125"/>
      <c r="U69" s="125"/>
      <c r="V69" s="125"/>
      <c r="W69" s="125"/>
      <c r="X69" s="125"/>
      <c r="Y69" s="125"/>
      <c r="Z69" s="125"/>
      <c r="AA69" s="125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5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</row>
    <row r="70" ht="15" customHeight="1" spans="1:66" s="119" customFormat="1" x14ac:dyDescent="0.25">
      <c r="A70" s="128" t="s">
        <v>227</v>
      </c>
      <c r="B70" s="128"/>
      <c r="C70" s="128"/>
      <c r="D70" s="121"/>
      <c r="E70" s="126"/>
      <c r="F70" s="123">
        <f>SUM(X70:BN70)</f>
        <v>0</v>
      </c>
      <c r="G70" s="127"/>
      <c r="H70" s="125">
        <f t="shared" si="16"/>
        <v>0</v>
      </c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5"/>
      <c r="T70" s="125"/>
      <c r="U70" s="125"/>
      <c r="V70" s="125"/>
      <c r="W70" s="125"/>
      <c r="X70" s="125"/>
      <c r="Y70" s="125"/>
      <c r="Z70" s="125"/>
      <c r="AA70" s="125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5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</row>
    <row r="71" ht="15.75" customHeight="1" spans="1:66" s="129" customFormat="1" x14ac:dyDescent="0.25">
      <c r="A71" s="136"/>
      <c r="B71" s="136"/>
      <c r="C71" s="136"/>
      <c r="D71" s="130"/>
      <c r="E71" s="131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3"/>
      <c r="T71" s="133"/>
      <c r="U71" s="133"/>
      <c r="V71" s="133"/>
      <c r="W71" s="133"/>
      <c r="X71" s="133"/>
      <c r="Y71" s="133"/>
      <c r="Z71" s="133"/>
      <c r="AA71" s="133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3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</row>
    <row r="72" ht="15.75" customHeight="1" spans="1:66" s="119" customFormat="1" x14ac:dyDescent="0.25">
      <c r="A72" s="120"/>
      <c r="B72" s="120"/>
      <c r="C72" s="120"/>
      <c r="D72" s="121"/>
      <c r="E72" s="122">
        <f>F72-F73</f>
        <v>0</v>
      </c>
      <c r="F72" s="123">
        <f>SUM(X72:BN72)</f>
        <v>0</v>
      </c>
      <c r="G72" s="124">
        <f>H72-H73</f>
        <v>0</v>
      </c>
      <c r="H72" s="125">
        <f>SUM(I72:W72)</f>
        <v>0</v>
      </c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5"/>
      <c r="T72" s="125"/>
      <c r="U72" s="125"/>
      <c r="V72" s="125"/>
      <c r="W72" s="125"/>
      <c r="X72" s="125"/>
      <c r="Y72" s="125"/>
      <c r="Z72" s="125"/>
      <c r="AA72" s="125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5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</row>
    <row r="73" ht="15.75" customHeight="1" spans="1:66" s="119" customFormat="1" x14ac:dyDescent="0.25">
      <c r="A73" s="120"/>
      <c r="B73" s="120"/>
      <c r="C73" s="120"/>
      <c r="D73" s="121"/>
      <c r="E73" s="126"/>
      <c r="F73" s="123">
        <f>SUM(X73:BN73)</f>
        <v>0</v>
      </c>
      <c r="G73" s="127"/>
      <c r="H73" s="125">
        <f t="shared" ref="H73:H75" si="17">SUM(I73:W73)</f>
        <v>0</v>
      </c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5"/>
      <c r="T73" s="125"/>
      <c r="U73" s="125"/>
      <c r="V73" s="125"/>
      <c r="W73" s="125"/>
      <c r="X73" s="125"/>
      <c r="Y73" s="125"/>
      <c r="Z73" s="125"/>
      <c r="AA73" s="125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5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</row>
    <row r="74" ht="15" customHeight="1" spans="1:66" s="119" customFormat="1" x14ac:dyDescent="0.25">
      <c r="A74" s="128" t="s">
        <v>226</v>
      </c>
      <c r="B74" s="128"/>
      <c r="C74" s="128"/>
      <c r="D74" s="121"/>
      <c r="E74" s="122">
        <f>F74-F75</f>
        <v>0</v>
      </c>
      <c r="F74" s="123">
        <f>SUM(X74:BN74)</f>
        <v>0</v>
      </c>
      <c r="G74" s="124">
        <f>H74-H75</f>
        <v>0</v>
      </c>
      <c r="H74" s="125">
        <f t="shared" si="17"/>
        <v>0</v>
      </c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5"/>
      <c r="T74" s="125"/>
      <c r="U74" s="125"/>
      <c r="V74" s="125"/>
      <c r="W74" s="125"/>
      <c r="X74" s="125"/>
      <c r="Y74" s="125"/>
      <c r="Z74" s="125"/>
      <c r="AA74" s="125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5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</row>
    <row r="75" ht="15" customHeight="1" spans="1:66" s="119" customFormat="1" x14ac:dyDescent="0.25">
      <c r="A75" s="128" t="s">
        <v>227</v>
      </c>
      <c r="B75" s="128"/>
      <c r="C75" s="128"/>
      <c r="D75" s="121"/>
      <c r="E75" s="126"/>
      <c r="F75" s="123">
        <f>SUM(X75:BN75)</f>
        <v>0</v>
      </c>
      <c r="G75" s="127"/>
      <c r="H75" s="125">
        <f t="shared" si="17"/>
        <v>0</v>
      </c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5"/>
      <c r="T75" s="125"/>
      <c r="U75" s="125"/>
      <c r="V75" s="125"/>
      <c r="W75" s="125"/>
      <c r="X75" s="125"/>
      <c r="Y75" s="125"/>
      <c r="Z75" s="125"/>
      <c r="AA75" s="125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5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</row>
    <row r="76" ht="15.75" customHeight="1" spans="1:66" s="129" customFormat="1" x14ac:dyDescent="0.25">
      <c r="A76" s="136"/>
      <c r="B76" s="136"/>
      <c r="C76" s="136"/>
      <c r="D76" s="130"/>
      <c r="E76" s="131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3"/>
      <c r="T76" s="133"/>
      <c r="U76" s="133"/>
      <c r="V76" s="133"/>
      <c r="W76" s="133"/>
      <c r="X76" s="133"/>
      <c r="Y76" s="133"/>
      <c r="Z76" s="133"/>
      <c r="AA76" s="133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3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</row>
    <row r="77" ht="15.75" customHeight="1" spans="1:66" s="119" customFormat="1" x14ac:dyDescent="0.25">
      <c r="A77" s="120"/>
      <c r="B77" s="120"/>
      <c r="C77" s="120"/>
      <c r="D77" s="121"/>
      <c r="E77" s="122">
        <f>F77-F78</f>
        <v>0</v>
      </c>
      <c r="F77" s="123">
        <f>SUM(X77:BN77)</f>
        <v>0</v>
      </c>
      <c r="G77" s="124">
        <f>H77-H78</f>
        <v>0</v>
      </c>
      <c r="H77" s="125">
        <f>SUM(I77:W77)</f>
        <v>0</v>
      </c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5"/>
      <c r="T77" s="125"/>
      <c r="U77" s="125"/>
      <c r="V77" s="125"/>
      <c r="W77" s="125"/>
      <c r="X77" s="125"/>
      <c r="Y77" s="125"/>
      <c r="Z77" s="125"/>
      <c r="AA77" s="125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5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</row>
    <row r="78" ht="15.75" customHeight="1" spans="1:66" s="119" customFormat="1" x14ac:dyDescent="0.25">
      <c r="A78" s="120"/>
      <c r="B78" s="120"/>
      <c r="C78" s="120"/>
      <c r="D78" s="121"/>
      <c r="E78" s="126"/>
      <c r="F78" s="123">
        <f>SUM(X78:BN78)</f>
        <v>0</v>
      </c>
      <c r="G78" s="127"/>
      <c r="H78" s="125">
        <f t="shared" ref="H78:H80" si="18">SUM(I78:W78)</f>
        <v>0</v>
      </c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5"/>
      <c r="T78" s="125"/>
      <c r="U78" s="125"/>
      <c r="V78" s="125"/>
      <c r="W78" s="125"/>
      <c r="X78" s="125"/>
      <c r="Y78" s="125"/>
      <c r="Z78" s="125"/>
      <c r="AA78" s="125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5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</row>
    <row r="79" ht="15" customHeight="1" spans="1:66" s="119" customFormat="1" x14ac:dyDescent="0.25">
      <c r="A79" s="128" t="s">
        <v>226</v>
      </c>
      <c r="B79" s="128"/>
      <c r="C79" s="128"/>
      <c r="D79" s="121"/>
      <c r="E79" s="122">
        <f>F79-F80</f>
        <v>0</v>
      </c>
      <c r="F79" s="123">
        <f>SUM(X79:BN79)</f>
        <v>0</v>
      </c>
      <c r="G79" s="124">
        <f>H79-H80</f>
        <v>0</v>
      </c>
      <c r="H79" s="125">
        <f t="shared" si="18"/>
        <v>0</v>
      </c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5"/>
      <c r="T79" s="125"/>
      <c r="U79" s="125"/>
      <c r="V79" s="125"/>
      <c r="W79" s="125"/>
      <c r="X79" s="125"/>
      <c r="Y79" s="125"/>
      <c r="Z79" s="125"/>
      <c r="AA79" s="125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5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</row>
    <row r="80" ht="15" customHeight="1" spans="1:66" s="119" customFormat="1" x14ac:dyDescent="0.25">
      <c r="A80" s="128" t="s">
        <v>227</v>
      </c>
      <c r="B80" s="128"/>
      <c r="C80" s="128"/>
      <c r="D80" s="121"/>
      <c r="E80" s="126"/>
      <c r="F80" s="123">
        <f>SUM(X80:BN80)</f>
        <v>0</v>
      </c>
      <c r="G80" s="127"/>
      <c r="H80" s="125">
        <f t="shared" si="18"/>
        <v>0</v>
      </c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5"/>
      <c r="T80" s="125"/>
      <c r="U80" s="125"/>
      <c r="V80" s="125"/>
      <c r="W80" s="125"/>
      <c r="X80" s="125"/>
      <c r="Y80" s="125"/>
      <c r="Z80" s="125"/>
      <c r="AA80" s="125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5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</row>
    <row r="82" spans="11:11" x14ac:dyDescent="0.25">
      <c r="K82" s="12"/>
    </row>
    <row r="83" spans="11:11" x14ac:dyDescent="0.25">
      <c r="K83" s="138"/>
    </row>
  </sheetData>
  <autoFilter ref="I1:W16"/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4"/>
  <sheetViews>
    <sheetView workbookViewId="0" zoomScale="90" zoomScaleNormal="90">
      <pane xSplit="13" ySplit="17" topLeftCell="N18" activePane="bottomRight" state="frozen"/>
      <selection pane="bottomRight" activeCell="Q27" sqref="Q27"/>
    </sheetView>
  </sheetViews>
  <sheetFormatPr defaultRowHeight="12.75" outlineLevelRow="0" outlineLevelCol="0" x14ac:dyDescent="0.2" customHeight="1"/>
  <cols>
    <col min="1" max="2" width="13.85546875" customWidth="1"/>
    <col min="5" max="5" width="12.140625" customWidth="1"/>
    <col min="7" max="7" width="12.42578125" customWidth="1"/>
    <col min="8" max="8" width="9.7109375" customWidth="1"/>
    <col min="9" max="9" width="13.140625" customWidth="1"/>
    <col min="10" max="10" width="10.5703125" customWidth="1"/>
    <col min="11" max="11" width="10.7109375" customWidth="1"/>
    <col min="12" max="12" width="10.28515625" customWidth="1"/>
    <col min="13" max="13" width="12.140625" customWidth="1"/>
    <col min="14" max="14" width="7.7109375" customWidth="1"/>
    <col min="15" max="15" width="12.7109375" customWidth="1"/>
    <col min="16" max="17" width="9.140625" customWidth="1"/>
    <col min="18" max="18" width="8.7109375" customWidth="1"/>
    <col min="19" max="19" width="9.7109375" style="108" customWidth="1"/>
    <col min="20" max="20" width="8.7109375" style="108" customWidth="1"/>
    <col min="21" max="21" width="12.42578125" style="108" customWidth="1"/>
    <col min="22" max="22" width="9.28515625" style="108" customWidth="1"/>
    <col min="23" max="23" width="8.85546875" style="108" customWidth="1"/>
    <col min="24" max="66" width="10.7109375" customWidth="1"/>
  </cols>
  <sheetData>
    <row r="1" ht="30.75" customHeight="1" spans="1:66" x14ac:dyDescent="0.25">
      <c r="A1" s="110" t="s">
        <v>178</v>
      </c>
      <c r="B1" s="111" t="s">
        <v>219</v>
      </c>
      <c r="C1" s="139" t="s">
        <v>220</v>
      </c>
      <c r="D1" s="113" t="s">
        <v>221</v>
      </c>
      <c r="E1" s="140" t="s">
        <v>184</v>
      </c>
      <c r="F1" s="140" t="s">
        <v>186</v>
      </c>
      <c r="G1" s="115" t="s">
        <v>222</v>
      </c>
      <c r="H1" s="115" t="s">
        <v>223</v>
      </c>
      <c r="I1" s="116" t="str">
        <f>'Jojo Bettors'!A2</f>
        <v>Bong Daily</v>
      </c>
      <c r="J1" s="116" t="str">
        <f>'Jojo Bettors'!A3</f>
        <v>Rey Cash</v>
      </c>
      <c r="K1" s="116" t="str">
        <f>'Jojo Bettors'!A4</f>
        <v>Mackloyd</v>
      </c>
      <c r="L1" s="116" t="str">
        <f>'Jojo Bettors'!A5</f>
        <v>Mike Foreign</v>
      </c>
      <c r="M1" s="116" t="str">
        <f>'Jojo Bettors'!A6</f>
        <v>MJ</v>
      </c>
      <c r="N1" s="116" t="str">
        <f>'Jojo Bettors'!A7</f>
        <v>Paul</v>
      </c>
      <c r="O1" s="116" t="str">
        <f>'Jojo Bettors'!A8</f>
        <v>Pokrat</v>
      </c>
      <c r="P1" s="116" t="str">
        <f>'Jojo Bettors'!A9</f>
        <v>Tonio</v>
      </c>
      <c r="Q1" s="115" t="str">
        <f>'Jojo Bettors'!A10</f>
        <v>Reco</v>
      </c>
      <c r="R1" s="115" t="str">
        <f>'Jojo Bettors'!A11</f>
        <v>Jan</v>
      </c>
      <c r="S1" s="116" t="str">
        <f>'Jojo Bettors'!A12</f>
        <v>Rod</v>
      </c>
      <c r="T1" s="116" t="str">
        <f>'Jojo Bettors'!A13</f>
        <v>RB</v>
      </c>
      <c r="U1" s="116" t="str">
        <f>'Jojo Bettors'!A14</f>
        <v>Greed</v>
      </c>
      <c r="V1" s="116" t="str">
        <f>'Jojo Bettors'!A15</f>
        <v>S411</v>
      </c>
      <c r="W1" s="116" t="str">
        <f>'Jojo Bettors'!A16</f>
        <v>Bryan</v>
      </c>
      <c r="X1" s="141" t="str">
        <f>'Bettors Table'!A2</f>
        <v>aaJojo</v>
      </c>
      <c r="Y1" s="141" t="str">
        <f>'Bettors Table'!A3</f>
        <v>Ali</v>
      </c>
      <c r="Z1" s="141" t="str">
        <f>'Bettors Table'!A4</f>
        <v>Asoy</v>
      </c>
      <c r="AA1" s="141" t="str">
        <f>'Bettors Table'!A5</f>
        <v>Bambi</v>
      </c>
      <c r="AB1" s="141" t="str">
        <f>'Bettors Table'!A6</f>
        <v>Batangas</v>
      </c>
      <c r="AC1" s="141" t="str">
        <f>'Bettors Table'!A7</f>
        <v>Bong Super</v>
      </c>
      <c r="AD1" s="141" t="str">
        <f>'Bettors Table'!A8</f>
        <v>Booger</v>
      </c>
      <c r="AE1" s="141" t="str">
        <f>'Bettors Table'!A9</f>
        <v>Cha</v>
      </c>
      <c r="AF1" s="141" t="str">
        <f>'Bettors Table'!A10</f>
        <v>Choy</v>
      </c>
      <c r="AG1" s="141" t="str">
        <f>'Bettors Table'!A11</f>
        <v>Christian</v>
      </c>
      <c r="AH1" s="141" t="str">
        <f>'Bettors Table'!A12</f>
        <v>Conrad</v>
      </c>
      <c r="AI1" s="141" t="str">
        <f>'Bettors Table'!A13</f>
        <v>Dan</v>
      </c>
      <c r="AJ1" s="141" t="str">
        <f>'Bettors Table'!A14</f>
        <v>Edwin</v>
      </c>
      <c r="AK1" s="141" t="str">
        <f>'Bettors Table'!A15</f>
        <v>Gian</v>
      </c>
      <c r="AL1" s="141" t="str">
        <f>'Bettors Table'!A16</f>
        <v>Gigi</v>
      </c>
      <c r="AM1" s="141" t="str">
        <f>'Bettors Table'!A17</f>
        <v>GIMO</v>
      </c>
      <c r="AN1" s="141" t="str">
        <f>'Bettors Table'!A18</f>
        <v>Ian</v>
      </c>
      <c r="AO1" s="141" t="str">
        <f>'Bettors Table'!A19</f>
        <v>JayR weekly</v>
      </c>
      <c r="AP1" s="141" t="str">
        <f>'Bettors Table'!A20</f>
        <v>Jeff G</v>
      </c>
      <c r="AQ1" s="141" t="str">
        <f>'Bettors Table'!A21</f>
        <v>Johnrey</v>
      </c>
      <c r="AR1" s="141" t="str">
        <f>'Bettors Table'!A22</f>
        <v>Juancho</v>
      </c>
      <c r="AS1" s="141" t="str">
        <f>'Bettors Table'!A23</f>
        <v>Kreez</v>
      </c>
      <c r="AT1" s="141" t="str">
        <f>'Bettors Table'!A24</f>
        <v>Leganden, Rod</v>
      </c>
      <c r="AU1" s="141" t="str">
        <f>'Bettors Table'!A25</f>
        <v>Llamador Dan</v>
      </c>
      <c r="AV1" s="141" t="str">
        <f>'Bettors Table'!A26</f>
        <v>Long Hair</v>
      </c>
      <c r="AW1" s="141" t="str">
        <f>'Bettors Table'!A27</f>
        <v>Mclyn</v>
      </c>
      <c r="AX1" s="141" t="str">
        <f>'Bettors Table'!A28</f>
        <v>Mike Chua</v>
      </c>
      <c r="AY1" s="141" t="str">
        <f>'Bettors Table'!A29</f>
        <v>Mike G</v>
      </c>
      <c r="AZ1" s="141" t="str">
        <f>'Bettors Table'!A30</f>
        <v>Miscellaneous</v>
      </c>
      <c r="BA1" s="141" t="str">
        <f>'Bettors Table'!A31</f>
        <v>Mokmok</v>
      </c>
      <c r="BB1" s="141" t="str">
        <f>'Bettors Table'!A32</f>
        <v>Nick</v>
      </c>
      <c r="BC1" s="141" t="str">
        <f>'Bettors Table'!A33</f>
        <v>Paul</v>
      </c>
      <c r="BD1" s="141" t="str">
        <f>'Bettors Table'!A34</f>
        <v>Pokrat</v>
      </c>
      <c r="BE1" s="141" t="str">
        <f>'Bettors Table'!A35</f>
        <v>Pulis</v>
      </c>
      <c r="BF1" s="141" t="str">
        <f>'Bettors Table'!A36</f>
        <v>Puti</v>
      </c>
      <c r="BG1" s="141" t="str">
        <f>'Bettors Table'!A37</f>
        <v>raydan</v>
      </c>
      <c r="BH1" s="141" t="str">
        <f>'Bettors Table'!A38</f>
        <v>Rey</v>
      </c>
      <c r="BI1" s="141" t="str">
        <f>'Bettors Table'!A39</f>
        <v>Roy</v>
      </c>
      <c r="BJ1" s="141" t="str">
        <f>'Bettors Table'!A40</f>
        <v>Sianson</v>
      </c>
      <c r="BK1" s="150" t="str">
        <f>'Bettors Table'!A41</f>
        <v>Stephen</v>
      </c>
      <c r="BL1" s="150" t="str">
        <f>'Bettors Table'!A42</f>
        <v>Tristan</v>
      </c>
      <c r="BM1" s="150" t="str">
        <f>'Bettors Table'!A43</f>
        <v>Villasis</v>
      </c>
      <c r="BN1" s="150" t="str">
        <f>'Bettors Table'!A44</f>
        <v>Wilson</v>
      </c>
    </row>
    <row r="2" ht="15.75" customHeight="1" spans="1:66" s="119" customFormat="1" x14ac:dyDescent="0.25">
      <c r="A2" s="120" t="s">
        <v>224</v>
      </c>
      <c r="B2" s="120"/>
      <c r="C2" s="120" t="s">
        <v>103</v>
      </c>
      <c r="D2" s="121"/>
      <c r="E2" s="122">
        <f>F2-F3</f>
        <v>0</v>
      </c>
      <c r="F2" s="123">
        <f>SUM(X2:BN2)</f>
        <v>0</v>
      </c>
      <c r="G2" s="124">
        <f>H2-H3</f>
        <v>0</v>
      </c>
      <c r="H2" s="125">
        <f>SUM(I2:W2)</f>
        <v>0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5"/>
      <c r="T2" s="125"/>
      <c r="U2" s="125"/>
      <c r="V2" s="125"/>
      <c r="W2" s="125"/>
      <c r="X2" s="123"/>
      <c r="Y2" s="128"/>
      <c r="Z2" s="128"/>
      <c r="AA2" s="123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</row>
    <row r="3" ht="15.75" customHeight="1" spans="1:66" s="119" customFormat="1" x14ac:dyDescent="0.25">
      <c r="A3" s="38" t="s">
        <v>225</v>
      </c>
      <c r="B3" s="38"/>
      <c r="C3" s="120" t="s">
        <v>103</v>
      </c>
      <c r="D3" s="121"/>
      <c r="E3" s="126"/>
      <c r="F3" s="123">
        <f>SUM(X3:BN3)</f>
        <v>0</v>
      </c>
      <c r="G3" s="127"/>
      <c r="H3" s="125">
        <f t="shared" ref="H3:H5" si="0">SUM(I3:W3)</f>
        <v>0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5"/>
      <c r="T3" s="125"/>
      <c r="U3" s="125"/>
      <c r="V3" s="125"/>
      <c r="W3" s="125"/>
      <c r="X3" s="123"/>
      <c r="Y3" s="128"/>
      <c r="Z3" s="128"/>
      <c r="AA3" s="123"/>
      <c r="AB3" s="123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</row>
    <row r="4" ht="15" customHeight="1" spans="1:66" s="119" customFormat="1" x14ac:dyDescent="0.25">
      <c r="A4" s="128" t="s">
        <v>226</v>
      </c>
      <c r="B4" s="128"/>
      <c r="C4" s="38" t="s">
        <v>102</v>
      </c>
      <c r="D4" s="121"/>
      <c r="E4" s="122">
        <f>F4-F5</f>
        <v>0</v>
      </c>
      <c r="F4" s="123">
        <f>SUM(X4:BN4)</f>
        <v>0</v>
      </c>
      <c r="G4" s="124">
        <f>H4-H5</f>
        <v>0</v>
      </c>
      <c r="H4" s="125">
        <f t="shared" si="0"/>
        <v>0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5"/>
      <c r="T4" s="125"/>
      <c r="U4" s="125"/>
      <c r="V4" s="125"/>
      <c r="W4" s="125"/>
      <c r="X4" s="123"/>
      <c r="Y4" s="128"/>
      <c r="Z4" s="128"/>
      <c r="AA4" s="123"/>
      <c r="AB4" s="123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</row>
    <row r="5" ht="15" customHeight="1" spans="1:66" s="119" customFormat="1" x14ac:dyDescent="0.25">
      <c r="A5" s="128" t="s">
        <v>227</v>
      </c>
      <c r="B5" s="128"/>
      <c r="C5" s="38"/>
      <c r="D5" s="121"/>
      <c r="E5" s="126"/>
      <c r="F5" s="123">
        <f>SUM(X5:BN5)</f>
        <v>0</v>
      </c>
      <c r="G5" s="127"/>
      <c r="H5" s="125">
        <f t="shared" si="0"/>
        <v>0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5"/>
      <c r="T5" s="125"/>
      <c r="U5" s="125"/>
      <c r="V5" s="125"/>
      <c r="W5" s="125"/>
      <c r="X5" s="123"/>
      <c r="Y5" s="128"/>
      <c r="Z5" s="128"/>
      <c r="AA5" s="123"/>
      <c r="AB5" s="123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</row>
    <row r="6" ht="15" customHeight="1" spans="1:66" s="129" customFormat="1" x14ac:dyDescent="0.25">
      <c r="A6" s="98"/>
      <c r="B6" s="98"/>
      <c r="C6" s="98"/>
      <c r="D6" s="130"/>
      <c r="E6" s="131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33"/>
      <c r="U6" s="133"/>
      <c r="V6" s="133"/>
      <c r="W6" s="133"/>
      <c r="X6" s="132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</row>
    <row r="7" ht="15" customHeight="1" spans="1:66" s="119" customFormat="1" x14ac:dyDescent="0.25">
      <c r="A7" s="142"/>
      <c r="B7" s="142"/>
      <c r="C7" s="142"/>
      <c r="D7" s="121"/>
      <c r="E7" s="122">
        <f>F7-F8</f>
        <v>0</v>
      </c>
      <c r="F7" s="123">
        <f>SUM(X7:BN7)</f>
        <v>0</v>
      </c>
      <c r="G7" s="124">
        <f>H7-H8</f>
        <v>0</v>
      </c>
      <c r="H7" s="125">
        <f>SUM(I7:W7)</f>
        <v>0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5"/>
      <c r="T7" s="125"/>
      <c r="U7" s="125"/>
      <c r="V7" s="125"/>
      <c r="W7" s="125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</row>
    <row r="8" ht="15" customHeight="1" spans="1:66" s="119" customFormat="1" x14ac:dyDescent="0.25">
      <c r="A8" s="128"/>
      <c r="B8" s="128"/>
      <c r="C8" s="38"/>
      <c r="D8" s="121"/>
      <c r="E8" s="126"/>
      <c r="F8" s="123">
        <f>SUM(X8:BN8)</f>
        <v>0</v>
      </c>
      <c r="G8" s="127"/>
      <c r="H8" s="125">
        <f t="shared" ref="H8:H10" si="1">SUM(I8:W8)</f>
        <v>0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5"/>
      <c r="T8" s="125"/>
      <c r="U8" s="125"/>
      <c r="V8" s="125"/>
      <c r="W8" s="125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8"/>
      <c r="AR8" s="128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</row>
    <row r="9" ht="15" customHeight="1" spans="1:66" s="119" customFormat="1" x14ac:dyDescent="0.25">
      <c r="A9" s="128" t="s">
        <v>226</v>
      </c>
      <c r="B9" s="128"/>
      <c r="C9" s="38"/>
      <c r="D9" s="121"/>
      <c r="E9" s="122">
        <f>F9-F10</f>
        <v>0</v>
      </c>
      <c r="F9" s="123">
        <f>SUM(X9:BN9)</f>
        <v>0</v>
      </c>
      <c r="G9" s="124">
        <f>H9-H10</f>
        <v>0</v>
      </c>
      <c r="H9" s="125">
        <f t="shared" si="1"/>
        <v>0</v>
      </c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5"/>
      <c r="T9" s="125"/>
      <c r="U9" s="125"/>
      <c r="V9" s="125"/>
      <c r="W9" s="125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</row>
    <row r="10" ht="15" customHeight="1" spans="1:66" s="119" customFormat="1" x14ac:dyDescent="0.25">
      <c r="A10" s="128" t="s">
        <v>227</v>
      </c>
      <c r="B10" s="128"/>
      <c r="C10" s="38"/>
      <c r="D10" s="121"/>
      <c r="E10" s="126"/>
      <c r="F10" s="123">
        <f>SUM(X10:BN10)</f>
        <v>0</v>
      </c>
      <c r="G10" s="127"/>
      <c r="H10" s="125">
        <f t="shared" si="1"/>
        <v>0</v>
      </c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5"/>
      <c r="T10" s="125"/>
      <c r="U10" s="125"/>
      <c r="V10" s="125"/>
      <c r="W10" s="125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</row>
    <row r="11" ht="15" customHeight="1" spans="1:66" s="129" customFormat="1" x14ac:dyDescent="0.25">
      <c r="A11" s="98"/>
      <c r="B11" s="98"/>
      <c r="C11" s="98"/>
      <c r="D11" s="130"/>
      <c r="E11" s="135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3"/>
      <c r="T11" s="133"/>
      <c r="U11" s="133"/>
      <c r="V11" s="133"/>
      <c r="W11" s="133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</row>
    <row r="12" ht="15.75" customHeight="1" spans="1:66" s="119" customFormat="1" x14ac:dyDescent="0.25">
      <c r="A12" s="120"/>
      <c r="B12" s="120"/>
      <c r="C12" s="120"/>
      <c r="D12" s="121"/>
      <c r="E12" s="122">
        <f>F12-F13</f>
        <v>0</v>
      </c>
      <c r="F12" s="123">
        <f>SUM(X12:BN12)</f>
        <v>0</v>
      </c>
      <c r="G12" s="124">
        <f>H12-H13</f>
        <v>0</v>
      </c>
      <c r="H12" s="125">
        <f>SUM(I12:W12)</f>
        <v>0</v>
      </c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5"/>
      <c r="T12" s="125"/>
      <c r="U12" s="125"/>
      <c r="V12" s="125"/>
      <c r="W12" s="125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</row>
    <row r="13" ht="15.75" customHeight="1" spans="1:66" s="119" customFormat="1" x14ac:dyDescent="0.25">
      <c r="A13" s="120"/>
      <c r="B13" s="120"/>
      <c r="C13" s="120"/>
      <c r="D13" s="121"/>
      <c r="E13" s="126"/>
      <c r="F13" s="123">
        <f>SUM(X13:BN13)</f>
        <v>0</v>
      </c>
      <c r="G13" s="127"/>
      <c r="H13" s="125">
        <f t="shared" ref="H13:H15" si="2">SUM(I13:W13)</f>
        <v>0</v>
      </c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5"/>
      <c r="T13" s="125"/>
      <c r="U13" s="125"/>
      <c r="V13" s="125"/>
      <c r="W13" s="125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</row>
    <row r="14" ht="15" customHeight="1" spans="1:66" s="119" customFormat="1" x14ac:dyDescent="0.25">
      <c r="A14" s="128" t="s">
        <v>226</v>
      </c>
      <c r="B14" s="128"/>
      <c r="C14" s="38"/>
      <c r="D14" s="121"/>
      <c r="E14" s="122">
        <f>F14-F15</f>
        <v>0</v>
      </c>
      <c r="F14" s="123">
        <f>SUM(X14:BN14)</f>
        <v>0</v>
      </c>
      <c r="G14" s="124">
        <f>H14-H15</f>
        <v>0</v>
      </c>
      <c r="H14" s="125">
        <f t="shared" si="2"/>
        <v>0</v>
      </c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5"/>
      <c r="T14" s="125"/>
      <c r="U14" s="125"/>
      <c r="V14" s="125"/>
      <c r="W14" s="125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</row>
    <row r="15" ht="15" customHeight="1" spans="1:66" s="119" customFormat="1" x14ac:dyDescent="0.25">
      <c r="A15" s="128" t="s">
        <v>227</v>
      </c>
      <c r="B15" s="128"/>
      <c r="C15" s="38"/>
      <c r="D15" s="121"/>
      <c r="E15" s="126"/>
      <c r="F15" s="123">
        <f>SUM(X15:BN15)</f>
        <v>0</v>
      </c>
      <c r="G15" s="127"/>
      <c r="H15" s="125">
        <f t="shared" si="2"/>
        <v>0</v>
      </c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5"/>
      <c r="T15" s="125"/>
      <c r="U15" s="125"/>
      <c r="V15" s="125"/>
      <c r="W15" s="125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</row>
    <row r="16" ht="15.75" customHeight="1" spans="1:66" s="129" customFormat="1" x14ac:dyDescent="0.25">
      <c r="A16" s="136"/>
      <c r="B16" s="136"/>
      <c r="C16" s="136"/>
      <c r="D16" s="130"/>
      <c r="E16" s="131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3"/>
      <c r="T16" s="133"/>
      <c r="U16" s="133"/>
      <c r="V16" s="133"/>
      <c r="W16" s="133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</row>
    <row r="17" ht="15.75" customHeight="1" spans="1:66" s="119" customFormat="1" x14ac:dyDescent="0.25">
      <c r="A17" s="120"/>
      <c r="B17" s="120"/>
      <c r="C17" s="120"/>
      <c r="D17" s="121"/>
      <c r="E17" s="122">
        <f>F17-F18</f>
        <v>0</v>
      </c>
      <c r="F17" s="123">
        <f>SUM(X17:BN17)</f>
        <v>0</v>
      </c>
      <c r="G17" s="124">
        <f>H17-H18</f>
        <v>0</v>
      </c>
      <c r="H17" s="125">
        <f>SUM(I17:W17)</f>
        <v>0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5"/>
      <c r="T17" s="125"/>
      <c r="U17" s="125"/>
      <c r="V17" s="125"/>
      <c r="W17" s="125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</row>
    <row r="18" ht="15.75" customHeight="1" spans="1:66" s="119" customFormat="1" x14ac:dyDescent="0.25">
      <c r="A18" s="120"/>
      <c r="B18" s="120"/>
      <c r="C18" s="120"/>
      <c r="D18" s="121"/>
      <c r="E18" s="126"/>
      <c r="F18" s="123">
        <f>SUM(X18:BN18)</f>
        <v>0</v>
      </c>
      <c r="G18" s="127"/>
      <c r="H18" s="125">
        <f t="shared" ref="H18:H20" si="3">SUM(I18:W18)</f>
        <v>0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5"/>
      <c r="T18" s="125"/>
      <c r="U18" s="125"/>
      <c r="V18" s="125"/>
      <c r="W18" s="125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</row>
    <row r="19" ht="15" customHeight="1" spans="1:66" s="119" customFormat="1" x14ac:dyDescent="0.25">
      <c r="A19" s="128" t="s">
        <v>226</v>
      </c>
      <c r="B19" s="128"/>
      <c r="C19" s="38"/>
      <c r="D19" s="121"/>
      <c r="E19" s="122">
        <f>F19-F20</f>
        <v>0</v>
      </c>
      <c r="F19" s="123">
        <f>SUM(X19:BN19)</f>
        <v>0</v>
      </c>
      <c r="G19" s="124">
        <f>H19-H20</f>
        <v>0</v>
      </c>
      <c r="H19" s="125">
        <f t="shared" si="3"/>
        <v>0</v>
      </c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5"/>
      <c r="T19" s="125"/>
      <c r="U19" s="125"/>
      <c r="V19" s="125"/>
      <c r="W19" s="125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</row>
    <row r="20" ht="15" customHeight="1" spans="1:66" s="119" customFormat="1" x14ac:dyDescent="0.25">
      <c r="A20" s="128" t="s">
        <v>227</v>
      </c>
      <c r="B20" s="128"/>
      <c r="C20" s="38"/>
      <c r="D20" s="121"/>
      <c r="E20" s="126"/>
      <c r="F20" s="123">
        <f>SUM(X20:BN20)</f>
        <v>0</v>
      </c>
      <c r="G20" s="127"/>
      <c r="H20" s="125">
        <f t="shared" si="3"/>
        <v>0</v>
      </c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5"/>
      <c r="T20" s="125"/>
      <c r="U20" s="125"/>
      <c r="V20" s="125"/>
      <c r="W20" s="125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</row>
    <row r="21" ht="15.75" customHeight="1" spans="1:66" s="129" customFormat="1" x14ac:dyDescent="0.25">
      <c r="A21" s="136"/>
      <c r="B21" s="136"/>
      <c r="C21" s="136"/>
      <c r="D21" s="130"/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3"/>
      <c r="T21" s="133"/>
      <c r="U21" s="133"/>
      <c r="V21" s="133"/>
      <c r="W21" s="133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</row>
    <row r="22" ht="15" customHeight="1" spans="1:66" s="119" customFormat="1" x14ac:dyDescent="0.25">
      <c r="A22" s="142"/>
      <c r="B22" s="142"/>
      <c r="C22" s="142"/>
      <c r="D22" s="121"/>
      <c r="E22" s="122">
        <f>F22-F23</f>
        <v>0</v>
      </c>
      <c r="F22" s="123">
        <f>SUM(X22:BN22)</f>
        <v>0</v>
      </c>
      <c r="G22" s="124">
        <f>H22-H23</f>
        <v>0</v>
      </c>
      <c r="H22" s="125">
        <f>SUM(I22:W22)</f>
        <v>0</v>
      </c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5"/>
      <c r="T22" s="125"/>
      <c r="U22" s="125"/>
      <c r="V22" s="125"/>
      <c r="W22" s="125"/>
      <c r="X22" s="123"/>
      <c r="Y22" s="128"/>
      <c r="Z22" s="128"/>
      <c r="AA22" s="123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</row>
    <row r="23" ht="15" customHeight="1" spans="1:66" s="119" customFormat="1" x14ac:dyDescent="0.25">
      <c r="A23" s="128"/>
      <c r="B23" s="128"/>
      <c r="C23" s="38"/>
      <c r="D23" s="121"/>
      <c r="E23" s="126"/>
      <c r="F23" s="123">
        <f>SUM(X23:BN23)</f>
        <v>0</v>
      </c>
      <c r="G23" s="127"/>
      <c r="H23" s="125">
        <f t="shared" ref="H23:H25" si="4">SUM(I23:W23)</f>
        <v>0</v>
      </c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5"/>
      <c r="T23" s="125"/>
      <c r="U23" s="125"/>
      <c r="V23" s="125"/>
      <c r="W23" s="125"/>
      <c r="X23" s="123"/>
      <c r="Y23" s="128"/>
      <c r="Z23" s="128"/>
      <c r="AA23" s="123"/>
      <c r="AB23" s="123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</row>
    <row r="24" ht="15" customHeight="1" spans="1:66" s="119" customFormat="1" x14ac:dyDescent="0.25">
      <c r="A24" s="128" t="s">
        <v>226</v>
      </c>
      <c r="B24" s="128"/>
      <c r="C24" s="38"/>
      <c r="D24" s="121"/>
      <c r="E24" s="122">
        <f>F24-F25</f>
        <v>0</v>
      </c>
      <c r="F24" s="123">
        <f>SUM(X24:BN24)</f>
        <v>0</v>
      </c>
      <c r="G24" s="124">
        <f>H24-H25</f>
        <v>0</v>
      </c>
      <c r="H24" s="125">
        <f t="shared" si="4"/>
        <v>0</v>
      </c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5"/>
      <c r="T24" s="125"/>
      <c r="U24" s="125"/>
      <c r="V24" s="125"/>
      <c r="W24" s="125"/>
      <c r="X24" s="123"/>
      <c r="Y24" s="128"/>
      <c r="Z24" s="128"/>
      <c r="AA24" s="123"/>
      <c r="AB24" s="123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</row>
    <row r="25" ht="15" customHeight="1" spans="1:66" s="119" customFormat="1" x14ac:dyDescent="0.25">
      <c r="A25" s="128" t="s">
        <v>227</v>
      </c>
      <c r="B25" s="128"/>
      <c r="C25" s="38"/>
      <c r="D25" s="121"/>
      <c r="E25" s="126"/>
      <c r="F25" s="123">
        <f>SUM(X25:BN25)</f>
        <v>0</v>
      </c>
      <c r="G25" s="127"/>
      <c r="H25" s="125">
        <f t="shared" si="4"/>
        <v>0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5"/>
      <c r="T25" s="125"/>
      <c r="U25" s="125"/>
      <c r="V25" s="125"/>
      <c r="W25" s="125"/>
      <c r="X25" s="123"/>
      <c r="Y25" s="128"/>
      <c r="Z25" s="128"/>
      <c r="AA25" s="123"/>
      <c r="AB25" s="123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</row>
    <row r="26" ht="15" customHeight="1" spans="1:66" s="129" customFormat="1" x14ac:dyDescent="0.25">
      <c r="A26" s="98"/>
      <c r="B26" s="98"/>
      <c r="C26" s="98"/>
      <c r="D26" s="130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3"/>
      <c r="T26" s="133"/>
      <c r="U26" s="133"/>
      <c r="V26" s="133"/>
      <c r="W26" s="133"/>
      <c r="X26" s="132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</row>
    <row r="27" ht="15" customHeight="1" spans="1:66" s="119" customFormat="1" x14ac:dyDescent="0.25">
      <c r="A27" s="142"/>
      <c r="B27" s="142"/>
      <c r="C27" s="142"/>
      <c r="D27" s="121"/>
      <c r="E27" s="122">
        <f>F27-F28</f>
        <v>0</v>
      </c>
      <c r="F27" s="123">
        <f>SUM(X27:BN27)</f>
        <v>0</v>
      </c>
      <c r="G27" s="124">
        <f>H27-H28</f>
        <v>0</v>
      </c>
      <c r="H27" s="125">
        <f>SUM(I27:W27)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5"/>
      <c r="T27" s="125"/>
      <c r="U27" s="125"/>
      <c r="V27" s="125"/>
      <c r="W27" s="125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</row>
    <row r="28" ht="15" customHeight="1" spans="1:66" s="119" customFormat="1" x14ac:dyDescent="0.25">
      <c r="A28" s="128"/>
      <c r="B28" s="128"/>
      <c r="C28" s="38"/>
      <c r="D28" s="121"/>
      <c r="E28" s="126"/>
      <c r="F28" s="123">
        <f>SUM(X28:BN28)</f>
        <v>0</v>
      </c>
      <c r="G28" s="127"/>
      <c r="H28" s="125">
        <f t="shared" ref="H28:H30" si="5">SUM(I28:W28)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5"/>
      <c r="T28" s="125"/>
      <c r="U28" s="125"/>
      <c r="V28" s="125"/>
      <c r="W28" s="125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8"/>
      <c r="AR28" s="128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</row>
    <row r="29" ht="15" customHeight="1" spans="1:66" s="119" customFormat="1" x14ac:dyDescent="0.25">
      <c r="A29" s="128" t="s">
        <v>226</v>
      </c>
      <c r="B29" s="128"/>
      <c r="C29" s="38"/>
      <c r="D29" s="121"/>
      <c r="E29" s="122">
        <f>F29-F30</f>
        <v>0</v>
      </c>
      <c r="F29" s="123">
        <f>SUM(X29:BN29)</f>
        <v>0</v>
      </c>
      <c r="G29" s="124">
        <f>H29-H30</f>
        <v>0</v>
      </c>
      <c r="H29" s="125">
        <f t="shared" si="5"/>
        <v>0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5"/>
      <c r="T29" s="125"/>
      <c r="U29" s="125"/>
      <c r="V29" s="125"/>
      <c r="W29" s="125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</row>
    <row r="30" ht="15" customHeight="1" spans="1:66" s="119" customFormat="1" x14ac:dyDescent="0.25">
      <c r="A30" s="128" t="s">
        <v>227</v>
      </c>
      <c r="B30" s="128"/>
      <c r="C30" s="38"/>
      <c r="D30" s="121"/>
      <c r="E30" s="126"/>
      <c r="F30" s="123">
        <f>SUM(X30:BN30)</f>
        <v>0</v>
      </c>
      <c r="G30" s="127"/>
      <c r="H30" s="125">
        <f t="shared" si="5"/>
        <v>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5"/>
      <c r="T30" s="125"/>
      <c r="U30" s="125"/>
      <c r="V30" s="125"/>
      <c r="W30" s="125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</row>
    <row r="31" ht="15" customHeight="1" spans="1:66" s="129" customFormat="1" x14ac:dyDescent="0.25">
      <c r="A31" s="98"/>
      <c r="B31" s="98"/>
      <c r="C31" s="98"/>
      <c r="D31" s="130"/>
      <c r="E31" s="135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3"/>
      <c r="T31" s="133"/>
      <c r="U31" s="133"/>
      <c r="V31" s="133"/>
      <c r="W31" s="133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</row>
    <row r="32" ht="15.75" customHeight="1" spans="1:66" s="119" customFormat="1" x14ac:dyDescent="0.25">
      <c r="A32" s="120"/>
      <c r="B32" s="120"/>
      <c r="C32" s="120"/>
      <c r="D32" s="121"/>
      <c r="E32" s="122">
        <f>F32-F33</f>
        <v>0</v>
      </c>
      <c r="F32" s="123">
        <f>SUM(X32:BN32)</f>
        <v>0</v>
      </c>
      <c r="G32" s="124">
        <f>H32-H33</f>
        <v>0</v>
      </c>
      <c r="H32" s="125">
        <f>SUM(I32:W32)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5"/>
      <c r="T32" s="125"/>
      <c r="U32" s="125"/>
      <c r="V32" s="125"/>
      <c r="W32" s="125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</row>
    <row r="33" ht="15.75" customHeight="1" spans="1:66" s="119" customFormat="1" x14ac:dyDescent="0.25">
      <c r="A33" s="120"/>
      <c r="B33" s="120"/>
      <c r="C33" s="120"/>
      <c r="D33" s="121"/>
      <c r="E33" s="126"/>
      <c r="F33" s="123">
        <f>SUM(X33:BN33)</f>
        <v>0</v>
      </c>
      <c r="G33" s="127"/>
      <c r="H33" s="125">
        <f t="shared" ref="H33:H35" si="6">SUM(I33:W33)</f>
        <v>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5"/>
      <c r="T33" s="125"/>
      <c r="U33" s="125"/>
      <c r="V33" s="125"/>
      <c r="W33" s="125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</row>
    <row r="34" ht="15" customHeight="1" spans="1:66" s="119" customFormat="1" x14ac:dyDescent="0.25">
      <c r="A34" s="128" t="s">
        <v>226</v>
      </c>
      <c r="B34" s="128"/>
      <c r="C34" s="38"/>
      <c r="D34" s="121"/>
      <c r="E34" s="122">
        <f>F34-F35</f>
        <v>0</v>
      </c>
      <c r="F34" s="123">
        <f>SUM(X34:BN34)</f>
        <v>0</v>
      </c>
      <c r="G34" s="124">
        <f>H34-H35</f>
        <v>0</v>
      </c>
      <c r="H34" s="125">
        <f t="shared" si="6"/>
        <v>0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5"/>
      <c r="T34" s="125"/>
      <c r="U34" s="125"/>
      <c r="V34" s="125"/>
      <c r="W34" s="125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</row>
    <row r="35" ht="15" customHeight="1" spans="1:66" s="119" customFormat="1" x14ac:dyDescent="0.25">
      <c r="A35" s="128" t="s">
        <v>227</v>
      </c>
      <c r="B35" s="128"/>
      <c r="C35" s="38"/>
      <c r="D35" s="121"/>
      <c r="E35" s="126"/>
      <c r="F35" s="123">
        <f>SUM(X35:BN35)</f>
        <v>0</v>
      </c>
      <c r="G35" s="127"/>
      <c r="H35" s="125">
        <f t="shared" si="6"/>
        <v>0</v>
      </c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5"/>
      <c r="T35" s="125"/>
      <c r="U35" s="125"/>
      <c r="V35" s="125"/>
      <c r="W35" s="125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</row>
    <row r="36" ht="15.75" customHeight="1" spans="1:66" s="129" customFormat="1" x14ac:dyDescent="0.25">
      <c r="A36" s="136"/>
      <c r="B36" s="136"/>
      <c r="C36" s="136"/>
      <c r="D36" s="130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3"/>
      <c r="T36" s="133"/>
      <c r="U36" s="133"/>
      <c r="V36" s="133"/>
      <c r="W36" s="133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</row>
    <row r="37" ht="15.75" customHeight="1" spans="1:66" s="119" customFormat="1" x14ac:dyDescent="0.25">
      <c r="A37" s="120"/>
      <c r="B37" s="120"/>
      <c r="C37" s="120"/>
      <c r="D37" s="121"/>
      <c r="E37" s="122">
        <f>F37-F38</f>
        <v>0</v>
      </c>
      <c r="F37" s="123">
        <f>SUM(X37:BN37)</f>
        <v>0</v>
      </c>
      <c r="G37" s="124">
        <f>H37-H38</f>
        <v>0</v>
      </c>
      <c r="H37" s="125">
        <f>SUM(I37:W37)</f>
        <v>0</v>
      </c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5"/>
      <c r="T37" s="125"/>
      <c r="U37" s="125"/>
      <c r="V37" s="125"/>
      <c r="W37" s="125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</row>
    <row r="38" ht="15.75" customHeight="1" spans="1:66" s="119" customFormat="1" x14ac:dyDescent="0.25">
      <c r="A38" s="120"/>
      <c r="B38" s="120"/>
      <c r="C38" s="120"/>
      <c r="D38" s="121"/>
      <c r="E38" s="126"/>
      <c r="F38" s="123">
        <f>SUM(X38:BN38)</f>
        <v>0</v>
      </c>
      <c r="G38" s="127"/>
      <c r="H38" s="125">
        <f t="shared" ref="H38:H40" si="7">SUM(I38:W38)</f>
        <v>0</v>
      </c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5"/>
      <c r="T38" s="125"/>
      <c r="U38" s="125"/>
      <c r="V38" s="125"/>
      <c r="W38" s="125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</row>
    <row r="39" ht="15" customHeight="1" spans="1:66" s="119" customFormat="1" x14ac:dyDescent="0.25">
      <c r="A39" s="128" t="s">
        <v>226</v>
      </c>
      <c r="B39" s="128"/>
      <c r="C39" s="38"/>
      <c r="D39" s="121"/>
      <c r="E39" s="122">
        <f>F39-F40</f>
        <v>0</v>
      </c>
      <c r="F39" s="123">
        <f>SUM(X39:BN39)</f>
        <v>0</v>
      </c>
      <c r="G39" s="124">
        <f>H39-H40</f>
        <v>0</v>
      </c>
      <c r="H39" s="125">
        <f t="shared" si="7"/>
        <v>0</v>
      </c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5"/>
      <c r="T39" s="125"/>
      <c r="U39" s="125"/>
      <c r="V39" s="125"/>
      <c r="W39" s="125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</row>
    <row r="40" ht="15" customHeight="1" spans="1:66" s="119" customFormat="1" x14ac:dyDescent="0.25">
      <c r="A40" s="128" t="s">
        <v>227</v>
      </c>
      <c r="B40" s="128"/>
      <c r="C40" s="38"/>
      <c r="D40" s="121"/>
      <c r="E40" s="126"/>
      <c r="F40" s="123">
        <f>SUM(X40:BN40)</f>
        <v>0</v>
      </c>
      <c r="G40" s="127"/>
      <c r="H40" s="125">
        <f t="shared" si="7"/>
        <v>0</v>
      </c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5"/>
      <c r="T40" s="125"/>
      <c r="U40" s="125"/>
      <c r="V40" s="125"/>
      <c r="W40" s="125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</row>
    <row r="41" ht="15" customHeight="1" spans="1:66" s="129" customFormat="1" x14ac:dyDescent="0.25">
      <c r="A41" s="98"/>
      <c r="B41" s="98"/>
      <c r="C41" s="98"/>
      <c r="D41" s="130"/>
      <c r="E41" s="135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3"/>
      <c r="T41" s="133"/>
      <c r="U41" s="133"/>
      <c r="V41" s="133"/>
      <c r="W41" s="133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</row>
    <row r="42" ht="15.75" customHeight="1" spans="1:66" s="119" customFormat="1" x14ac:dyDescent="0.25">
      <c r="A42" s="120"/>
      <c r="B42" s="120"/>
      <c r="C42" s="120"/>
      <c r="D42" s="121"/>
      <c r="E42" s="122">
        <f>F42-F43</f>
        <v>0</v>
      </c>
      <c r="F42" s="123">
        <f>SUM(X42:BN42)</f>
        <v>0</v>
      </c>
      <c r="G42" s="124">
        <f>H42-H43</f>
        <v>0</v>
      </c>
      <c r="H42" s="125">
        <f>SUM(I42:W42)</f>
        <v>0</v>
      </c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5"/>
      <c r="T42" s="125"/>
      <c r="U42" s="125"/>
      <c r="V42" s="125"/>
      <c r="W42" s="125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</row>
    <row r="43" ht="15.75" customHeight="1" spans="1:66" s="119" customFormat="1" x14ac:dyDescent="0.25">
      <c r="A43" s="120"/>
      <c r="B43" s="120"/>
      <c r="C43" s="120"/>
      <c r="D43" s="121"/>
      <c r="E43" s="126"/>
      <c r="F43" s="123">
        <f>SUM(X43:BN43)</f>
        <v>0</v>
      </c>
      <c r="G43" s="127"/>
      <c r="H43" s="125">
        <f t="shared" ref="H43:H45" si="8">SUM(I43:W43)</f>
        <v>0</v>
      </c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5"/>
      <c r="T43" s="125"/>
      <c r="U43" s="125"/>
      <c r="V43" s="125"/>
      <c r="W43" s="125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</row>
    <row r="44" ht="15" customHeight="1" spans="1:66" s="119" customFormat="1" x14ac:dyDescent="0.25">
      <c r="A44" s="128" t="s">
        <v>226</v>
      </c>
      <c r="B44" s="128"/>
      <c r="C44" s="128"/>
      <c r="D44" s="121"/>
      <c r="E44" s="122">
        <f>F44-F45</f>
        <v>0</v>
      </c>
      <c r="F44" s="123">
        <f>SUM(X44:BN44)</f>
        <v>0</v>
      </c>
      <c r="G44" s="124">
        <f>H44-H45</f>
        <v>0</v>
      </c>
      <c r="H44" s="125">
        <f t="shared" si="8"/>
        <v>0</v>
      </c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5"/>
      <c r="T44" s="125"/>
      <c r="U44" s="125"/>
      <c r="V44" s="125"/>
      <c r="W44" s="125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</row>
    <row r="45" ht="15" customHeight="1" spans="1:66" s="119" customFormat="1" x14ac:dyDescent="0.25">
      <c r="A45" s="128" t="s">
        <v>227</v>
      </c>
      <c r="B45" s="128"/>
      <c r="C45" s="128"/>
      <c r="D45" s="121"/>
      <c r="E45" s="126"/>
      <c r="F45" s="123">
        <f>SUM(X45:BN45)</f>
        <v>0</v>
      </c>
      <c r="G45" s="127"/>
      <c r="H45" s="125">
        <f t="shared" si="8"/>
        <v>0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5"/>
      <c r="T45" s="125"/>
      <c r="U45" s="125"/>
      <c r="V45" s="125"/>
      <c r="W45" s="125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</row>
    <row r="46" ht="15.75" customHeight="1" spans="1:66" s="129" customFormat="1" x14ac:dyDescent="0.25">
      <c r="A46" s="136"/>
      <c r="B46" s="136"/>
      <c r="C46" s="136"/>
      <c r="D46" s="130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3"/>
      <c r="T46" s="133"/>
      <c r="U46" s="133"/>
      <c r="V46" s="133"/>
      <c r="W46" s="133"/>
      <c r="X46" s="133"/>
      <c r="Y46" s="133"/>
      <c r="Z46" s="133"/>
      <c r="AA46" s="133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3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</row>
    <row r="47" ht="15.75" customHeight="1" spans="1:66" s="119" customFormat="1" x14ac:dyDescent="0.25">
      <c r="A47" s="120"/>
      <c r="B47" s="120"/>
      <c r="C47" s="120"/>
      <c r="D47" s="121"/>
      <c r="E47" s="122">
        <f>F47-F48</f>
        <v>0</v>
      </c>
      <c r="F47" s="123">
        <f>SUM(X47:BN47)</f>
        <v>0</v>
      </c>
      <c r="G47" s="124">
        <f>H47-H48</f>
        <v>0</v>
      </c>
      <c r="H47" s="125">
        <f>SUM(I47:W47)</f>
        <v>0</v>
      </c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5"/>
      <c r="T47" s="125"/>
      <c r="U47" s="125"/>
      <c r="V47" s="125"/>
      <c r="W47" s="125"/>
      <c r="X47" s="125"/>
      <c r="Y47" s="125"/>
      <c r="Z47" s="125"/>
      <c r="AA47" s="125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5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</row>
    <row r="48" ht="15.75" customHeight="1" spans="1:66" s="119" customFormat="1" x14ac:dyDescent="0.25">
      <c r="A48" s="120"/>
      <c r="B48" s="120"/>
      <c r="C48" s="120"/>
      <c r="D48" s="121"/>
      <c r="E48" s="126"/>
      <c r="F48" s="123">
        <f>SUM(X48:BN48)</f>
        <v>0</v>
      </c>
      <c r="G48" s="127"/>
      <c r="H48" s="125">
        <f t="shared" ref="H48:H50" si="9">SUM(I48:W48)</f>
        <v>0</v>
      </c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5"/>
      <c r="T48" s="125"/>
      <c r="U48" s="125"/>
      <c r="V48" s="125"/>
      <c r="W48" s="125"/>
      <c r="X48" s="125"/>
      <c r="Y48" s="125"/>
      <c r="Z48" s="125"/>
      <c r="AA48" s="125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5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</row>
    <row r="49" ht="15" customHeight="1" spans="1:66" s="119" customFormat="1" x14ac:dyDescent="0.25">
      <c r="A49" s="128" t="s">
        <v>226</v>
      </c>
      <c r="B49" s="128"/>
      <c r="C49" s="128"/>
      <c r="D49" s="121"/>
      <c r="E49" s="122">
        <f>F49-F50</f>
        <v>0</v>
      </c>
      <c r="F49" s="123">
        <f>SUM(X49:BN49)</f>
        <v>0</v>
      </c>
      <c r="G49" s="124">
        <f>H49-H50</f>
        <v>0</v>
      </c>
      <c r="H49" s="125">
        <f t="shared" si="9"/>
        <v>0</v>
      </c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5"/>
      <c r="T49" s="125"/>
      <c r="U49" s="125"/>
      <c r="V49" s="125"/>
      <c r="W49" s="125"/>
      <c r="X49" s="125"/>
      <c r="Y49" s="125"/>
      <c r="Z49" s="125"/>
      <c r="AA49" s="125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5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</row>
    <row r="50" ht="15" customHeight="1" spans="1:66" s="119" customFormat="1" x14ac:dyDescent="0.25">
      <c r="A50" s="128" t="s">
        <v>227</v>
      </c>
      <c r="B50" s="128"/>
      <c r="C50" s="128"/>
      <c r="D50" s="121"/>
      <c r="E50" s="126"/>
      <c r="F50" s="123">
        <f>SUM(X50:BN50)</f>
        <v>0</v>
      </c>
      <c r="G50" s="127"/>
      <c r="H50" s="125">
        <f t="shared" si="9"/>
        <v>0</v>
      </c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5"/>
      <c r="T50" s="125"/>
      <c r="U50" s="125"/>
      <c r="V50" s="125"/>
      <c r="W50" s="125"/>
      <c r="X50" s="125"/>
      <c r="Y50" s="125"/>
      <c r="Z50" s="125"/>
      <c r="AA50" s="125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5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</row>
    <row r="51" ht="15.75" customHeight="1" spans="1:66" s="129" customFormat="1" x14ac:dyDescent="0.25">
      <c r="A51" s="136"/>
      <c r="B51" s="136"/>
      <c r="C51" s="136"/>
      <c r="D51" s="130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3"/>
      <c r="T51" s="133"/>
      <c r="U51" s="133"/>
      <c r="V51" s="133"/>
      <c r="W51" s="133"/>
      <c r="X51" s="133"/>
      <c r="Y51" s="133"/>
      <c r="Z51" s="133"/>
      <c r="AA51" s="133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3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</row>
    <row r="52" ht="15.75" customHeight="1" spans="1:66" s="119" customFormat="1" x14ac:dyDescent="0.25">
      <c r="A52" s="120"/>
      <c r="B52" s="120"/>
      <c r="C52" s="120"/>
      <c r="D52" s="121"/>
      <c r="E52" s="122">
        <f>F52-F53</f>
        <v>0</v>
      </c>
      <c r="F52" s="123">
        <f>SUM(X52:BN52)</f>
        <v>0</v>
      </c>
      <c r="G52" s="124">
        <f>H52-H53</f>
        <v>0</v>
      </c>
      <c r="H52" s="125">
        <f>SUM(I52:W52)</f>
        <v>0</v>
      </c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5"/>
      <c r="T52" s="125"/>
      <c r="U52" s="125"/>
      <c r="V52" s="125"/>
      <c r="W52" s="125"/>
      <c r="X52" s="125"/>
      <c r="Y52" s="125"/>
      <c r="Z52" s="125"/>
      <c r="AA52" s="125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5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</row>
    <row r="53" ht="15.75" customHeight="1" spans="1:66" s="119" customFormat="1" x14ac:dyDescent="0.25">
      <c r="A53" s="120"/>
      <c r="B53" s="120"/>
      <c r="C53" s="120"/>
      <c r="D53" s="121"/>
      <c r="E53" s="126"/>
      <c r="F53" s="123">
        <f>SUM(X53:BN53)</f>
        <v>0</v>
      </c>
      <c r="G53" s="127"/>
      <c r="H53" s="125">
        <f t="shared" ref="H53:H55" si="10">SUM(I53:W53)</f>
        <v>0</v>
      </c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5"/>
      <c r="T53" s="125"/>
      <c r="U53" s="125"/>
      <c r="V53" s="125"/>
      <c r="W53" s="125"/>
      <c r="X53" s="125"/>
      <c r="Y53" s="125"/>
      <c r="Z53" s="125"/>
      <c r="AA53" s="125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5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</row>
    <row r="54" ht="15" customHeight="1" spans="1:66" s="119" customFormat="1" x14ac:dyDescent="0.25">
      <c r="A54" s="128" t="s">
        <v>226</v>
      </c>
      <c r="B54" s="128"/>
      <c r="C54" s="128"/>
      <c r="D54" s="121"/>
      <c r="E54" s="122">
        <f>F54-F55</f>
        <v>0</v>
      </c>
      <c r="F54" s="123">
        <f>SUM(X54:BN54)</f>
        <v>0</v>
      </c>
      <c r="G54" s="124">
        <f>H54-H55</f>
        <v>0</v>
      </c>
      <c r="H54" s="125">
        <f t="shared" si="10"/>
        <v>0</v>
      </c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5"/>
      <c r="T54" s="125"/>
      <c r="U54" s="125"/>
      <c r="V54" s="125"/>
      <c r="W54" s="125"/>
      <c r="X54" s="125"/>
      <c r="Y54" s="125"/>
      <c r="Z54" s="125"/>
      <c r="AA54" s="125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5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</row>
    <row r="55" ht="15" customHeight="1" spans="1:66" s="119" customFormat="1" x14ac:dyDescent="0.25">
      <c r="A55" s="128" t="s">
        <v>227</v>
      </c>
      <c r="B55" s="128"/>
      <c r="C55" s="128"/>
      <c r="D55" s="121"/>
      <c r="E55" s="126"/>
      <c r="F55" s="123">
        <f>SUM(X55:BN55)</f>
        <v>0</v>
      </c>
      <c r="G55" s="127"/>
      <c r="H55" s="125">
        <f t="shared" si="10"/>
        <v>0</v>
      </c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5"/>
      <c r="T55" s="125"/>
      <c r="U55" s="125"/>
      <c r="V55" s="125"/>
      <c r="W55" s="125"/>
      <c r="X55" s="125"/>
      <c r="Y55" s="125"/>
      <c r="Z55" s="125"/>
      <c r="AA55" s="125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5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</row>
    <row r="56" ht="15.75" customHeight="1" spans="1:66" s="129" customFormat="1" x14ac:dyDescent="0.25">
      <c r="A56" s="136"/>
      <c r="B56" s="136"/>
      <c r="C56" s="136"/>
      <c r="D56" s="130"/>
      <c r="E56" s="13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3"/>
      <c r="T56" s="133"/>
      <c r="U56" s="133"/>
      <c r="V56" s="133"/>
      <c r="W56" s="133"/>
      <c r="X56" s="133"/>
      <c r="Y56" s="133"/>
      <c r="Z56" s="133"/>
      <c r="AA56" s="133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3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</row>
    <row r="57" ht="15.75" customHeight="1" spans="1:66" s="119" customFormat="1" x14ac:dyDescent="0.25">
      <c r="A57" s="120"/>
      <c r="B57" s="120"/>
      <c r="C57" s="120"/>
      <c r="D57" s="121"/>
      <c r="E57" s="122">
        <f>F57-F58</f>
        <v>0</v>
      </c>
      <c r="F57" s="123">
        <f>SUM(X57:BN57)</f>
        <v>0</v>
      </c>
      <c r="G57" s="124">
        <f>H57-H58</f>
        <v>0</v>
      </c>
      <c r="H57" s="125">
        <f>SUM(I57:W57)</f>
        <v>0</v>
      </c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5"/>
      <c r="T57" s="125"/>
      <c r="U57" s="125"/>
      <c r="V57" s="125"/>
      <c r="W57" s="125"/>
      <c r="X57" s="125"/>
      <c r="Y57" s="125"/>
      <c r="Z57" s="125"/>
      <c r="AA57" s="125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5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</row>
    <row r="58" ht="15.75" customHeight="1" spans="1:66" s="119" customFormat="1" x14ac:dyDescent="0.25">
      <c r="A58" s="120"/>
      <c r="B58" s="120"/>
      <c r="C58" s="120"/>
      <c r="D58" s="121"/>
      <c r="E58" s="126"/>
      <c r="F58" s="123">
        <f>SUM(X58:BN58)</f>
        <v>0</v>
      </c>
      <c r="G58" s="127"/>
      <c r="H58" s="125">
        <f t="shared" ref="H58:H60" si="11">SUM(I58:W58)</f>
        <v>0</v>
      </c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5"/>
      <c r="T58" s="125"/>
      <c r="U58" s="125"/>
      <c r="V58" s="125"/>
      <c r="W58" s="125"/>
      <c r="X58" s="125"/>
      <c r="Y58" s="125"/>
      <c r="Z58" s="125"/>
      <c r="AA58" s="125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5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</row>
    <row r="59" ht="15" customHeight="1" spans="1:66" s="119" customFormat="1" x14ac:dyDescent="0.25">
      <c r="A59" s="128" t="s">
        <v>226</v>
      </c>
      <c r="B59" s="128"/>
      <c r="C59" s="128"/>
      <c r="D59" s="121"/>
      <c r="E59" s="122">
        <f>F59-F60</f>
        <v>0</v>
      </c>
      <c r="F59" s="123">
        <f>SUM(X59:BN59)</f>
        <v>0</v>
      </c>
      <c r="G59" s="124">
        <f>H59-H60</f>
        <v>0</v>
      </c>
      <c r="H59" s="125">
        <f t="shared" si="11"/>
        <v>0</v>
      </c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5"/>
      <c r="T59" s="125"/>
      <c r="U59" s="125"/>
      <c r="V59" s="125"/>
      <c r="W59" s="125"/>
      <c r="X59" s="125"/>
      <c r="Y59" s="125"/>
      <c r="Z59" s="125"/>
      <c r="AA59" s="125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5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</row>
    <row r="60" ht="15" customHeight="1" spans="1:66" s="119" customFormat="1" x14ac:dyDescent="0.25">
      <c r="A60" s="128" t="s">
        <v>227</v>
      </c>
      <c r="B60" s="128"/>
      <c r="C60" s="128"/>
      <c r="D60" s="121"/>
      <c r="E60" s="126"/>
      <c r="F60" s="123">
        <f>SUM(X60:BN60)</f>
        <v>0</v>
      </c>
      <c r="G60" s="127"/>
      <c r="H60" s="125">
        <f t="shared" si="11"/>
        <v>0</v>
      </c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5"/>
      <c r="T60" s="125"/>
      <c r="U60" s="125"/>
      <c r="V60" s="125"/>
      <c r="W60" s="125"/>
      <c r="X60" s="125"/>
      <c r="Y60" s="125"/>
      <c r="Z60" s="125"/>
      <c r="AA60" s="125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5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</row>
    <row r="61" ht="15.75" customHeight="1" spans="1:66" s="129" customFormat="1" x14ac:dyDescent="0.25">
      <c r="A61" s="136"/>
      <c r="B61" s="136"/>
      <c r="C61" s="136"/>
      <c r="D61" s="130"/>
      <c r="E61" s="131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3"/>
      <c r="T61" s="133"/>
      <c r="U61" s="133"/>
      <c r="V61" s="133"/>
      <c r="W61" s="133"/>
      <c r="X61" s="133"/>
      <c r="Y61" s="133"/>
      <c r="Z61" s="133"/>
      <c r="AA61" s="133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3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</row>
    <row r="62" ht="15.75" customHeight="1" spans="1:66" s="119" customFormat="1" x14ac:dyDescent="0.25">
      <c r="A62" s="120"/>
      <c r="B62" s="120"/>
      <c r="C62" s="120"/>
      <c r="D62" s="121"/>
      <c r="E62" s="122">
        <f>F62-F63</f>
        <v>0</v>
      </c>
      <c r="F62" s="123">
        <f>SUM(X62:BN62)</f>
        <v>0</v>
      </c>
      <c r="G62" s="124">
        <f>H62-H63</f>
        <v>0</v>
      </c>
      <c r="H62" s="125">
        <f>SUM(I62:W62)</f>
        <v>0</v>
      </c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5"/>
      <c r="T62" s="125"/>
      <c r="U62" s="125"/>
      <c r="V62" s="125"/>
      <c r="W62" s="125"/>
      <c r="X62" s="125"/>
      <c r="Y62" s="125"/>
      <c r="Z62" s="125"/>
      <c r="AA62" s="125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5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</row>
    <row r="63" ht="15.75" customHeight="1" spans="1:66" s="119" customFormat="1" x14ac:dyDescent="0.25">
      <c r="A63" s="120"/>
      <c r="B63" s="120"/>
      <c r="C63" s="120"/>
      <c r="D63" s="121"/>
      <c r="E63" s="126"/>
      <c r="F63" s="123">
        <f>SUM(X63:BN63)</f>
        <v>0</v>
      </c>
      <c r="G63" s="127"/>
      <c r="H63" s="125">
        <f t="shared" ref="H63:H65" si="12">SUM(I63:W63)</f>
        <v>0</v>
      </c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5"/>
      <c r="T63" s="125"/>
      <c r="U63" s="125"/>
      <c r="V63" s="125"/>
      <c r="W63" s="125"/>
      <c r="X63" s="125"/>
      <c r="Y63" s="125"/>
      <c r="Z63" s="125"/>
      <c r="AA63" s="125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5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</row>
    <row r="64" ht="15" customHeight="1" spans="1:66" s="119" customFormat="1" x14ac:dyDescent="0.25">
      <c r="A64" s="128" t="s">
        <v>226</v>
      </c>
      <c r="B64" s="128"/>
      <c r="C64" s="128"/>
      <c r="D64" s="121"/>
      <c r="E64" s="122">
        <f>F64-F65</f>
        <v>0</v>
      </c>
      <c r="F64" s="123">
        <f>SUM(X64:BN64)</f>
        <v>0</v>
      </c>
      <c r="G64" s="124">
        <f>H64-H65</f>
        <v>0</v>
      </c>
      <c r="H64" s="125">
        <f t="shared" si="12"/>
        <v>0</v>
      </c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5"/>
      <c r="T64" s="125"/>
      <c r="U64" s="125"/>
      <c r="V64" s="125"/>
      <c r="W64" s="125"/>
      <c r="X64" s="125"/>
      <c r="Y64" s="125"/>
      <c r="Z64" s="125"/>
      <c r="AA64" s="125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5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</row>
    <row r="65" ht="15" customHeight="1" spans="1:66" s="119" customFormat="1" x14ac:dyDescent="0.25">
      <c r="A65" s="128" t="s">
        <v>227</v>
      </c>
      <c r="B65" s="128"/>
      <c r="C65" s="128"/>
      <c r="D65" s="121"/>
      <c r="E65" s="126"/>
      <c r="F65" s="123">
        <f>SUM(X65:BN65)</f>
        <v>0</v>
      </c>
      <c r="G65" s="127"/>
      <c r="H65" s="125">
        <f t="shared" si="12"/>
        <v>0</v>
      </c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5"/>
      <c r="T65" s="125"/>
      <c r="U65" s="125"/>
      <c r="V65" s="125"/>
      <c r="W65" s="125"/>
      <c r="X65" s="125"/>
      <c r="Y65" s="125"/>
      <c r="Z65" s="125"/>
      <c r="AA65" s="125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5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</row>
    <row r="66" ht="15.75" customHeight="1" spans="1:66" s="129" customFormat="1" x14ac:dyDescent="0.25">
      <c r="A66" s="136"/>
      <c r="B66" s="136"/>
      <c r="C66" s="136"/>
      <c r="D66" s="130"/>
      <c r="E66" s="131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3"/>
      <c r="T66" s="133"/>
      <c r="U66" s="133"/>
      <c r="V66" s="133"/>
      <c r="W66" s="133"/>
      <c r="X66" s="133"/>
      <c r="Y66" s="133"/>
      <c r="Z66" s="133"/>
      <c r="AA66" s="133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3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</row>
    <row r="67" ht="15.75" customHeight="1" spans="1:66" s="119" customFormat="1" x14ac:dyDescent="0.25">
      <c r="A67" s="120"/>
      <c r="B67" s="120"/>
      <c r="C67" s="120"/>
      <c r="D67" s="121"/>
      <c r="E67" s="122">
        <f>F67-F68</f>
        <v>0</v>
      </c>
      <c r="F67" s="123">
        <f>SUM(X67:BN67)</f>
        <v>0</v>
      </c>
      <c r="G67" s="124">
        <f>H67-H68</f>
        <v>0</v>
      </c>
      <c r="H67" s="125">
        <f>SUM(I67:W67)</f>
        <v>0</v>
      </c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5"/>
      <c r="T67" s="125"/>
      <c r="U67" s="125"/>
      <c r="V67" s="125"/>
      <c r="W67" s="125"/>
      <c r="X67" s="125"/>
      <c r="Y67" s="125"/>
      <c r="Z67" s="125"/>
      <c r="AA67" s="125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5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</row>
    <row r="68" ht="15.75" customHeight="1" spans="1:66" s="119" customFormat="1" x14ac:dyDescent="0.25">
      <c r="A68" s="120"/>
      <c r="B68" s="120"/>
      <c r="C68" s="120"/>
      <c r="D68" s="121"/>
      <c r="E68" s="126"/>
      <c r="F68" s="123">
        <f>SUM(X68:BN68)</f>
        <v>0</v>
      </c>
      <c r="G68" s="127"/>
      <c r="H68" s="125">
        <f t="shared" ref="H68:H70" si="13">SUM(I68:W68)</f>
        <v>0</v>
      </c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5"/>
      <c r="T68" s="125"/>
      <c r="U68" s="125"/>
      <c r="V68" s="125"/>
      <c r="W68" s="125"/>
      <c r="X68" s="125"/>
      <c r="Y68" s="125"/>
      <c r="Z68" s="125"/>
      <c r="AA68" s="125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5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</row>
    <row r="69" ht="15" customHeight="1" spans="1:66" s="119" customFormat="1" x14ac:dyDescent="0.25">
      <c r="A69" s="128" t="s">
        <v>226</v>
      </c>
      <c r="B69" s="128"/>
      <c r="C69" s="128"/>
      <c r="D69" s="121"/>
      <c r="E69" s="122">
        <f>F69-F70</f>
        <v>0</v>
      </c>
      <c r="F69" s="123">
        <f>SUM(X69:BN69)</f>
        <v>0</v>
      </c>
      <c r="G69" s="124">
        <f>H69-H70</f>
        <v>0</v>
      </c>
      <c r="H69" s="125">
        <f t="shared" si="13"/>
        <v>0</v>
      </c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5"/>
      <c r="T69" s="125"/>
      <c r="U69" s="125"/>
      <c r="V69" s="125"/>
      <c r="W69" s="125"/>
      <c r="X69" s="125"/>
      <c r="Y69" s="125"/>
      <c r="Z69" s="125"/>
      <c r="AA69" s="125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5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</row>
    <row r="70" ht="15" customHeight="1" spans="1:66" s="119" customFormat="1" x14ac:dyDescent="0.25">
      <c r="A70" s="128" t="s">
        <v>227</v>
      </c>
      <c r="B70" s="128"/>
      <c r="C70" s="128"/>
      <c r="D70" s="121"/>
      <c r="E70" s="126"/>
      <c r="F70" s="123">
        <f>SUM(X70:BN70)</f>
        <v>0</v>
      </c>
      <c r="G70" s="127"/>
      <c r="H70" s="125">
        <f t="shared" si="13"/>
        <v>0</v>
      </c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5"/>
      <c r="T70" s="125"/>
      <c r="U70" s="125"/>
      <c r="V70" s="125"/>
      <c r="W70" s="125"/>
      <c r="X70" s="125"/>
      <c r="Y70" s="125"/>
      <c r="Z70" s="125"/>
      <c r="AA70" s="125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5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</row>
    <row r="71" ht="15.75" customHeight="1" spans="1:66" s="129" customFormat="1" x14ac:dyDescent="0.25">
      <c r="A71" s="136"/>
      <c r="B71" s="136"/>
      <c r="C71" s="136"/>
      <c r="D71" s="130"/>
      <c r="E71" s="131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3"/>
      <c r="T71" s="133"/>
      <c r="U71" s="133"/>
      <c r="V71" s="133"/>
      <c r="W71" s="133"/>
      <c r="X71" s="133"/>
      <c r="Y71" s="133"/>
      <c r="Z71" s="133"/>
      <c r="AA71" s="133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3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</row>
    <row r="72" ht="15.75" customHeight="1" spans="1:66" s="119" customFormat="1" x14ac:dyDescent="0.25">
      <c r="A72" s="120"/>
      <c r="B72" s="120"/>
      <c r="C72" s="120"/>
      <c r="D72" s="121"/>
      <c r="E72" s="122">
        <f>F72-F73</f>
        <v>0</v>
      </c>
      <c r="F72" s="123">
        <f>SUM(X72:BN72)</f>
        <v>0</v>
      </c>
      <c r="G72" s="124">
        <f>H72-H73</f>
        <v>0</v>
      </c>
      <c r="H72" s="125">
        <f>SUM(I72:W72)</f>
        <v>0</v>
      </c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5"/>
      <c r="T72" s="125"/>
      <c r="U72" s="125"/>
      <c r="V72" s="125"/>
      <c r="W72" s="125"/>
      <c r="X72" s="125"/>
      <c r="Y72" s="125"/>
      <c r="Z72" s="125"/>
      <c r="AA72" s="125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5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</row>
    <row r="73" ht="15.75" customHeight="1" spans="1:66" s="119" customFormat="1" x14ac:dyDescent="0.25">
      <c r="A73" s="120"/>
      <c r="B73" s="120"/>
      <c r="C73" s="120"/>
      <c r="D73" s="121"/>
      <c r="E73" s="126"/>
      <c r="F73" s="123">
        <f>SUM(X73:BN73)</f>
        <v>0</v>
      </c>
      <c r="G73" s="127"/>
      <c r="H73" s="125">
        <f t="shared" ref="H73:H75" si="14">SUM(I73:W73)</f>
        <v>0</v>
      </c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5"/>
      <c r="T73" s="125"/>
      <c r="U73" s="125"/>
      <c r="V73" s="125"/>
      <c r="W73" s="125"/>
      <c r="X73" s="125"/>
      <c r="Y73" s="125"/>
      <c r="Z73" s="125"/>
      <c r="AA73" s="125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5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</row>
    <row r="74" ht="15" customHeight="1" spans="1:66" s="119" customFormat="1" x14ac:dyDescent="0.25">
      <c r="A74" s="128" t="s">
        <v>226</v>
      </c>
      <c r="B74" s="128"/>
      <c r="C74" s="128"/>
      <c r="D74" s="121"/>
      <c r="E74" s="122">
        <f>F74-F75</f>
        <v>0</v>
      </c>
      <c r="F74" s="123">
        <f>SUM(X74:BN74)</f>
        <v>0</v>
      </c>
      <c r="G74" s="124">
        <f>H74-H75</f>
        <v>0</v>
      </c>
      <c r="H74" s="125">
        <f t="shared" si="14"/>
        <v>0</v>
      </c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5"/>
      <c r="T74" s="125"/>
      <c r="U74" s="125"/>
      <c r="V74" s="125"/>
      <c r="W74" s="125"/>
      <c r="X74" s="125"/>
      <c r="Y74" s="125"/>
      <c r="Z74" s="125"/>
      <c r="AA74" s="125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5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</row>
    <row r="75" ht="15" customHeight="1" spans="1:66" s="119" customFormat="1" x14ac:dyDescent="0.25">
      <c r="A75" s="128" t="s">
        <v>227</v>
      </c>
      <c r="B75" s="128"/>
      <c r="C75" s="128"/>
      <c r="D75" s="121"/>
      <c r="E75" s="126"/>
      <c r="F75" s="123">
        <f>SUM(X75:BN75)</f>
        <v>0</v>
      </c>
      <c r="G75" s="127"/>
      <c r="H75" s="125">
        <f t="shared" si="14"/>
        <v>0</v>
      </c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5"/>
      <c r="T75" s="125"/>
      <c r="U75" s="125"/>
      <c r="V75" s="125"/>
      <c r="W75" s="125"/>
      <c r="X75" s="125"/>
      <c r="Y75" s="125"/>
      <c r="Z75" s="125"/>
      <c r="AA75" s="125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5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</row>
    <row r="76" ht="15.75" customHeight="1" spans="1:66" s="129" customFormat="1" x14ac:dyDescent="0.25">
      <c r="A76" s="136"/>
      <c r="B76" s="136"/>
      <c r="C76" s="136"/>
      <c r="D76" s="130"/>
      <c r="E76" s="131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3"/>
      <c r="T76" s="133"/>
      <c r="U76" s="133"/>
      <c r="V76" s="133"/>
      <c r="W76" s="133"/>
      <c r="X76" s="133"/>
      <c r="Y76" s="133"/>
      <c r="Z76" s="133"/>
      <c r="AA76" s="133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3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</row>
    <row r="77" ht="15.75" customHeight="1" spans="1:66" s="119" customFormat="1" x14ac:dyDescent="0.25">
      <c r="A77" s="120"/>
      <c r="B77" s="120"/>
      <c r="C77" s="120"/>
      <c r="D77" s="121"/>
      <c r="E77" s="122">
        <f>F77-F78</f>
        <v>0</v>
      </c>
      <c r="F77" s="123">
        <f>SUM(X77:BN77)</f>
        <v>0</v>
      </c>
      <c r="G77" s="124">
        <f>H77-H78</f>
        <v>0</v>
      </c>
      <c r="H77" s="125">
        <f>SUM(I77:W77)</f>
        <v>0</v>
      </c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5"/>
      <c r="T77" s="125"/>
      <c r="U77" s="125"/>
      <c r="V77" s="125"/>
      <c r="W77" s="125"/>
      <c r="X77" s="125"/>
      <c r="Y77" s="125"/>
      <c r="Z77" s="125"/>
      <c r="AA77" s="125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5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</row>
    <row r="78" ht="15.75" customHeight="1" spans="1:66" s="119" customFormat="1" x14ac:dyDescent="0.25">
      <c r="A78" s="120"/>
      <c r="B78" s="120"/>
      <c r="C78" s="120"/>
      <c r="D78" s="121"/>
      <c r="E78" s="126"/>
      <c r="F78" s="123">
        <f>SUM(X78:BN78)</f>
        <v>0</v>
      </c>
      <c r="G78" s="127"/>
      <c r="H78" s="125">
        <f t="shared" ref="H78:H80" si="15">SUM(I78:W78)</f>
        <v>0</v>
      </c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5"/>
      <c r="T78" s="125"/>
      <c r="U78" s="125"/>
      <c r="V78" s="125"/>
      <c r="W78" s="125"/>
      <c r="X78" s="125"/>
      <c r="Y78" s="125"/>
      <c r="Z78" s="125"/>
      <c r="AA78" s="125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5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</row>
    <row r="79" ht="15" customHeight="1" spans="1:66" s="119" customFormat="1" x14ac:dyDescent="0.25">
      <c r="A79" s="128" t="s">
        <v>226</v>
      </c>
      <c r="B79" s="128"/>
      <c r="C79" s="128"/>
      <c r="D79" s="121"/>
      <c r="E79" s="122">
        <f>F79-F80</f>
        <v>0</v>
      </c>
      <c r="F79" s="123">
        <f>SUM(X79:BN79)</f>
        <v>0</v>
      </c>
      <c r="G79" s="124">
        <f>H79-H80</f>
        <v>0</v>
      </c>
      <c r="H79" s="125">
        <f t="shared" si="15"/>
        <v>0</v>
      </c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5"/>
      <c r="T79" s="125"/>
      <c r="U79" s="125"/>
      <c r="V79" s="125"/>
      <c r="W79" s="125"/>
      <c r="X79" s="125"/>
      <c r="Y79" s="125"/>
      <c r="Z79" s="125"/>
      <c r="AA79" s="125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5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</row>
    <row r="80" ht="15" customHeight="1" spans="1:66" s="119" customFormat="1" x14ac:dyDescent="0.25">
      <c r="A80" s="128" t="s">
        <v>227</v>
      </c>
      <c r="B80" s="128"/>
      <c r="C80" s="128"/>
      <c r="D80" s="121"/>
      <c r="E80" s="126"/>
      <c r="F80" s="123">
        <f>SUM(X80:BN80)</f>
        <v>0</v>
      </c>
      <c r="G80" s="127"/>
      <c r="H80" s="125">
        <f t="shared" si="15"/>
        <v>0</v>
      </c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5"/>
      <c r="T80" s="125"/>
      <c r="U80" s="125"/>
      <c r="V80" s="125"/>
      <c r="W80" s="125"/>
      <c r="X80" s="125"/>
      <c r="Y80" s="125"/>
      <c r="Z80" s="125"/>
      <c r="AA80" s="125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5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</row>
    <row r="82" spans="11:11" x14ac:dyDescent="0.25">
      <c r="K82" s="12"/>
    </row>
    <row r="83" spans="11:11" x14ac:dyDescent="0.25">
      <c r="K83" s="138"/>
    </row>
    <row r="84" spans="9:27" x14ac:dyDescent="0.25">
      <c r="S84" s="108"/>
      <c r="T84" s="108"/>
      <c r="U84" s="108"/>
      <c r="V84" s="108"/>
      <c r="W84" s="108"/>
      <c r="AA84">
        <f>72+45</f>
        <v>117</v>
      </c>
    </row>
  </sheetData>
  <autoFilter ref="I1:W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workbookViewId="0" zoomScale="100" zoomScaleNormal="100">
      <pane xSplit="8" ySplit="9" topLeftCell="I10" activePane="bottomRight" state="frozen"/>
      <selection pane="bottomRight" activeCell="I64" sqref="I64"/>
    </sheetView>
  </sheetViews>
  <sheetFormatPr defaultRowHeight="12.75" outlineLevelRow="0" outlineLevelCol="0" x14ac:dyDescent="0.2" defaultColWidth="9.140625" customHeight="1"/>
  <cols>
    <col min="1" max="1" width="9.140625" style="12" customWidth="1"/>
    <col min="2" max="2" width="19.28515625" style="35" customWidth="1"/>
    <col min="3" max="3" width="14.5703125" style="35" customWidth="1"/>
    <col min="4" max="4" width="14.140625" style="35" customWidth="1"/>
    <col min="5" max="5" width="17.85546875" style="12" customWidth="1"/>
    <col min="6" max="6" width="11.7109375" style="12" customWidth="1"/>
    <col min="7" max="7" width="13" style="36" customWidth="1"/>
    <col min="8" max="8" width="16.85546875" style="12" customWidth="1"/>
    <col min="9" max="9" width="20.5703125" style="37" customWidth="1"/>
    <col min="10" max="10" width="12.5703125" style="9" customWidth="1"/>
    <col min="11" max="16384" width="9.140625" style="9" customWidth="1"/>
  </cols>
  <sheetData>
    <row r="1" spans="2:11" x14ac:dyDescent="0.25">
      <c r="B1" s="12"/>
      <c r="D1" s="12"/>
      <c r="F1" s="38">
        <f>E1</f>
        <v>0</v>
      </c>
      <c r="G1" s="39">
        <f>F1*0.1</f>
        <v>0</v>
      </c>
      <c r="H1" s="39">
        <f t="shared" ref="H1:H6" si="0">F1-G1</f>
        <v>0</v>
      </c>
      <c r="I1" s="40">
        <f t="shared" ref="I1:I6" si="1">E1*J1</f>
        <v>0</v>
      </c>
      <c r="J1" s="41">
        <v>0.03</v>
      </c>
      <c r="K1" s="9" t="s">
        <v>102</v>
      </c>
    </row>
    <row r="2" spans="2:11" x14ac:dyDescent="0.25">
      <c r="B2" s="12"/>
      <c r="F2" s="38">
        <f>E2</f>
        <v>0</v>
      </c>
      <c r="G2" s="39">
        <f>F2*0.1</f>
        <v>0</v>
      </c>
      <c r="H2" s="39">
        <f t="shared" si="0"/>
        <v>0</v>
      </c>
      <c r="I2" s="40">
        <f t="shared" si="1"/>
        <v>0</v>
      </c>
      <c r="J2" s="41">
        <v>0.02</v>
      </c>
      <c r="K2" s="9" t="s">
        <v>102</v>
      </c>
    </row>
    <row r="3" spans="6:11" x14ac:dyDescent="0.25">
      <c r="F3" s="38">
        <f>E3</f>
        <v>0</v>
      </c>
      <c r="G3" s="39">
        <f>F3*0.1</f>
        <v>0</v>
      </c>
      <c r="H3" s="39">
        <f t="shared" si="0"/>
        <v>0</v>
      </c>
      <c r="I3" s="40">
        <f t="shared" si="1"/>
        <v>0</v>
      </c>
      <c r="J3" s="41">
        <v>0.015</v>
      </c>
      <c r="K3" s="9" t="s">
        <v>102</v>
      </c>
    </row>
    <row r="4" spans="2:11" x14ac:dyDescent="0.25">
      <c r="B4" s="12"/>
      <c r="D4" s="12"/>
      <c r="F4" s="38">
        <f>E4*-1</f>
        <v>0</v>
      </c>
      <c r="G4" s="39"/>
      <c r="H4" s="39">
        <f t="shared" si="0"/>
        <v>0</v>
      </c>
      <c r="I4" s="40">
        <f t="shared" si="1"/>
        <v>0</v>
      </c>
      <c r="J4" s="41">
        <v>0.03</v>
      </c>
      <c r="K4" s="9" t="s">
        <v>103</v>
      </c>
    </row>
    <row r="5" spans="2:11" x14ac:dyDescent="0.25">
      <c r="B5" s="12"/>
      <c r="F5" s="38">
        <f t="shared" ref="F5:F6" si="2">E5*-1</f>
        <v>0</v>
      </c>
      <c r="G5" s="39"/>
      <c r="H5" s="39">
        <f t="shared" si="0"/>
        <v>0</v>
      </c>
      <c r="I5" s="40">
        <f t="shared" si="1"/>
        <v>0</v>
      </c>
      <c r="J5" s="41">
        <v>0.02</v>
      </c>
      <c r="K5" s="9" t="s">
        <v>103</v>
      </c>
    </row>
    <row r="6" spans="6:11" x14ac:dyDescent="0.25">
      <c r="F6" s="38">
        <f t="shared" si="2"/>
        <v>0</v>
      </c>
      <c r="G6" s="39"/>
      <c r="H6" s="39">
        <f t="shared" si="0"/>
        <v>0</v>
      </c>
      <c r="I6" s="40">
        <f t="shared" si="1"/>
        <v>0</v>
      </c>
      <c r="J6" s="41">
        <v>0.015</v>
      </c>
      <c r="K6" s="9" t="s">
        <v>103</v>
      </c>
    </row>
    <row r="7" spans="6:9" x14ac:dyDescent="0.25">
      <c r="F7" s="38"/>
      <c r="G7" s="39"/>
      <c r="H7" s="39"/>
      <c r="I7" s="42"/>
    </row>
    <row r="8" ht="20.25" customHeight="1" spans="2:11" s="43" customFormat="1" x14ac:dyDescent="0.25">
      <c r="B8" s="44"/>
      <c r="C8" s="44"/>
      <c r="D8" s="44"/>
      <c r="E8" s="45">
        <f>SUBTOTAL(9,E10:E256)</f>
        <v>0</v>
      </c>
      <c r="F8" s="45">
        <f>SUBTOTAL(9,F10:F256)</f>
        <v>0</v>
      </c>
      <c r="G8" s="45">
        <f>SUBTOTAL(9,G10:G256)</f>
        <v>0</v>
      </c>
      <c r="H8" s="46">
        <f>SUBTOTAL(9,H10:H256)</f>
        <v>0</v>
      </c>
      <c r="I8" s="47">
        <f>SUBTOTAL(9,I10:I279)</f>
        <v>0</v>
      </c>
      <c r="J8" s="47">
        <f>SUM(H8,I8)</f>
        <v>0</v>
      </c>
      <c r="K8" s="27"/>
    </row>
    <row r="9" spans="1:11" x14ac:dyDescent="0.25">
      <c r="A9" s="9"/>
      <c r="B9" s="48" t="s">
        <v>104</v>
      </c>
      <c r="C9" s="48" t="s">
        <v>105</v>
      </c>
      <c r="D9" s="48" t="s">
        <v>106</v>
      </c>
      <c r="E9" s="1" t="s">
        <v>107</v>
      </c>
      <c r="F9" s="49" t="s">
        <v>108</v>
      </c>
      <c r="G9" s="1" t="s">
        <v>109</v>
      </c>
      <c r="H9" s="1" t="s">
        <v>110</v>
      </c>
      <c r="I9" s="50" t="s">
        <v>111</v>
      </c>
      <c r="J9" s="9" t="s">
        <v>112</v>
      </c>
      <c r="K9" s="9" t="s">
        <v>113</v>
      </c>
    </row>
    <row r="10" ht="12.75" customHeight="1" spans="1:12" x14ac:dyDescent="0.25">
      <c r="A10" s="29" t="s">
        <v>114</v>
      </c>
      <c r="B10" s="51"/>
      <c r="C10" s="51"/>
      <c r="D10" s="51"/>
      <c r="E10" s="52"/>
      <c r="F10" s="38"/>
      <c r="G10" s="39"/>
      <c r="H10" s="39"/>
      <c r="I10" s="40"/>
      <c r="J10" s="41"/>
      <c r="L10" s="12">
        <f t="shared" ref="L10:L34" si="3">SUBTOTAL(9,H10:I10)</f>
        <v>0</v>
      </c>
    </row>
    <row r="11" ht="12.75" customHeight="1" spans="1:12" x14ac:dyDescent="0.25">
      <c r="A11" s="29" t="s">
        <v>114</v>
      </c>
      <c r="B11" s="51"/>
      <c r="C11" s="53"/>
      <c r="D11" s="51"/>
      <c r="E11" s="39"/>
      <c r="F11" s="38"/>
      <c r="G11" s="39"/>
      <c r="H11" s="39"/>
      <c r="I11" s="40"/>
      <c r="J11" s="41"/>
      <c r="L11" s="12">
        <f t="shared" si="3"/>
        <v>0</v>
      </c>
    </row>
    <row r="12" ht="12.75" customHeight="1" spans="1:12" x14ac:dyDescent="0.25">
      <c r="A12" s="29" t="s">
        <v>114</v>
      </c>
      <c r="B12" s="51"/>
      <c r="C12" s="53"/>
      <c r="D12" s="51"/>
      <c r="E12" s="39"/>
      <c r="F12" s="38"/>
      <c r="G12" s="39"/>
      <c r="H12" s="39"/>
      <c r="I12" s="40"/>
      <c r="J12" s="41"/>
      <c r="L12" s="12">
        <f t="shared" si="3"/>
        <v>0</v>
      </c>
    </row>
    <row r="13" ht="12.75" customHeight="1" spans="1:12" x14ac:dyDescent="0.25">
      <c r="A13" s="29" t="s">
        <v>114</v>
      </c>
      <c r="B13" s="51"/>
      <c r="C13" s="53"/>
      <c r="D13" s="51"/>
      <c r="E13" s="39"/>
      <c r="F13" s="38"/>
      <c r="G13" s="39"/>
      <c r="H13" s="39"/>
      <c r="I13" s="40"/>
      <c r="J13" s="41"/>
      <c r="L13" s="12">
        <f t="shared" si="3"/>
        <v>0</v>
      </c>
    </row>
    <row r="14" ht="12.75" customHeight="1" spans="1:12" x14ac:dyDescent="0.25">
      <c r="A14" s="29" t="s">
        <v>114</v>
      </c>
      <c r="B14" s="51"/>
      <c r="C14" s="53"/>
      <c r="D14" s="53"/>
      <c r="E14" s="39"/>
      <c r="F14" s="38"/>
      <c r="G14" s="39"/>
      <c r="H14" s="39"/>
      <c r="I14" s="40"/>
      <c r="J14" s="41"/>
      <c r="L14" s="12">
        <f t="shared" si="3"/>
        <v>0</v>
      </c>
    </row>
    <row r="15" ht="12.75" customHeight="1" spans="1:12" x14ac:dyDescent="0.25">
      <c r="A15" s="29" t="s">
        <v>114</v>
      </c>
      <c r="B15" s="51"/>
      <c r="C15" s="53"/>
      <c r="D15" s="53"/>
      <c r="E15" s="39"/>
      <c r="F15" s="38"/>
      <c r="G15" s="39"/>
      <c r="H15" s="39"/>
      <c r="I15" s="40"/>
      <c r="J15" s="41"/>
      <c r="L15" s="12">
        <f t="shared" si="3"/>
        <v>0</v>
      </c>
    </row>
    <row r="16" ht="12.75" customHeight="1" spans="1:12" x14ac:dyDescent="0.25">
      <c r="A16" s="29" t="s">
        <v>114</v>
      </c>
      <c r="B16" s="51"/>
      <c r="C16" s="53"/>
      <c r="D16" s="53"/>
      <c r="E16" s="39"/>
      <c r="F16" s="38"/>
      <c r="G16" s="39"/>
      <c r="H16" s="39"/>
      <c r="I16" s="40"/>
      <c r="J16" s="41"/>
      <c r="L16" s="12">
        <f t="shared" si="3"/>
        <v>0</v>
      </c>
    </row>
    <row r="17" ht="12.75" customHeight="1" spans="1:12" x14ac:dyDescent="0.25">
      <c r="A17" s="29" t="s">
        <v>114</v>
      </c>
      <c r="B17" s="51"/>
      <c r="C17" s="53"/>
      <c r="D17" s="53"/>
      <c r="E17" s="39"/>
      <c r="F17" s="38"/>
      <c r="G17" s="39"/>
      <c r="H17" s="39"/>
      <c r="I17" s="40"/>
      <c r="J17" s="41"/>
      <c r="L17" s="12">
        <f t="shared" si="3"/>
        <v>0</v>
      </c>
    </row>
    <row r="18" ht="12.75" customHeight="1" spans="1:12" x14ac:dyDescent="0.25">
      <c r="A18" s="29" t="s">
        <v>114</v>
      </c>
      <c r="B18" s="51"/>
      <c r="C18" s="53"/>
      <c r="D18" s="53"/>
      <c r="E18" s="39"/>
      <c r="F18" s="38"/>
      <c r="G18" s="39"/>
      <c r="H18" s="39"/>
      <c r="I18" s="40"/>
      <c r="J18" s="41"/>
      <c r="L18" s="12">
        <f t="shared" si="3"/>
        <v>0</v>
      </c>
    </row>
    <row r="19" ht="12.75" customHeight="1" spans="1:12" x14ac:dyDescent="0.25">
      <c r="A19" s="29" t="s">
        <v>114</v>
      </c>
      <c r="B19" s="51"/>
      <c r="C19" s="53"/>
      <c r="D19" s="53"/>
      <c r="E19" s="39"/>
      <c r="F19" s="38"/>
      <c r="G19" s="39"/>
      <c r="H19" s="39"/>
      <c r="I19" s="40"/>
      <c r="J19" s="41"/>
      <c r="L19" s="12">
        <f t="shared" si="3"/>
        <v>0</v>
      </c>
    </row>
    <row r="20" ht="12.75" customHeight="1" spans="1:12" x14ac:dyDescent="0.25">
      <c r="A20" s="29" t="s">
        <v>114</v>
      </c>
      <c r="B20" s="51"/>
      <c r="C20" s="53"/>
      <c r="D20" s="53"/>
      <c r="E20" s="39"/>
      <c r="F20" s="38"/>
      <c r="G20" s="39"/>
      <c r="H20" s="39"/>
      <c r="I20" s="40"/>
      <c r="J20" s="41"/>
      <c r="L20" s="12">
        <f t="shared" si="3"/>
        <v>0</v>
      </c>
    </row>
    <row r="21" ht="12.75" customHeight="1" spans="1:12" x14ac:dyDescent="0.25">
      <c r="A21" s="29" t="s">
        <v>114</v>
      </c>
      <c r="B21" s="51"/>
      <c r="C21" s="53"/>
      <c r="D21" s="53"/>
      <c r="E21" s="39"/>
      <c r="F21" s="38"/>
      <c r="G21" s="39"/>
      <c r="H21" s="39"/>
      <c r="I21" s="40"/>
      <c r="J21" s="41"/>
      <c r="L21" s="12">
        <f t="shared" si="3"/>
        <v>0</v>
      </c>
    </row>
    <row r="22" ht="12.75" customHeight="1" spans="1:12" x14ac:dyDescent="0.25">
      <c r="A22" s="29" t="s">
        <v>114</v>
      </c>
      <c r="B22" s="51"/>
      <c r="C22" s="53"/>
      <c r="D22" s="53"/>
      <c r="E22" s="39"/>
      <c r="F22" s="38"/>
      <c r="G22" s="39"/>
      <c r="H22" s="39"/>
      <c r="I22" s="40"/>
      <c r="J22" s="41"/>
      <c r="L22" s="12">
        <f t="shared" si="3"/>
        <v>0</v>
      </c>
    </row>
    <row r="23" ht="12.75" customHeight="1" spans="1:12" x14ac:dyDescent="0.25">
      <c r="A23" s="29" t="s">
        <v>114</v>
      </c>
      <c r="B23" s="51"/>
      <c r="C23" s="53"/>
      <c r="D23" s="53"/>
      <c r="E23" s="39"/>
      <c r="F23" s="38"/>
      <c r="G23" s="39"/>
      <c r="H23" s="39"/>
      <c r="I23" s="40"/>
      <c r="J23" s="41"/>
      <c r="L23" s="12">
        <f t="shared" si="3"/>
        <v>0</v>
      </c>
    </row>
    <row r="24" ht="12.75" customHeight="1" spans="1:12" x14ac:dyDescent="0.25">
      <c r="A24" s="29" t="s">
        <v>114</v>
      </c>
      <c r="B24" s="51"/>
      <c r="C24" s="53"/>
      <c r="D24" s="53"/>
      <c r="E24" s="39"/>
      <c r="F24" s="38"/>
      <c r="G24" s="39"/>
      <c r="H24" s="39"/>
      <c r="I24" s="40"/>
      <c r="J24" s="41"/>
      <c r="L24" s="12">
        <f t="shared" si="3"/>
        <v>0</v>
      </c>
    </row>
    <row r="25" ht="12.75" customHeight="1" spans="1:12" x14ac:dyDescent="0.25">
      <c r="A25" s="29" t="s">
        <v>114</v>
      </c>
      <c r="B25" s="51"/>
      <c r="C25" s="53"/>
      <c r="D25" s="53"/>
      <c r="E25" s="39"/>
      <c r="F25" s="38"/>
      <c r="G25" s="39"/>
      <c r="H25" s="39"/>
      <c r="I25" s="40"/>
      <c r="J25" s="41"/>
      <c r="L25" s="12">
        <f t="shared" si="3"/>
        <v>0</v>
      </c>
    </row>
    <row r="26" ht="12.75" customHeight="1" spans="1:12" x14ac:dyDescent="0.25">
      <c r="A26" s="29" t="s">
        <v>114</v>
      </c>
      <c r="B26" s="51"/>
      <c r="C26" s="53"/>
      <c r="D26" s="53"/>
      <c r="E26" s="39"/>
      <c r="F26" s="38"/>
      <c r="G26" s="39"/>
      <c r="H26" s="39"/>
      <c r="I26" s="40"/>
      <c r="J26" s="41"/>
      <c r="L26" s="12">
        <f t="shared" si="3"/>
        <v>0</v>
      </c>
    </row>
    <row r="27" ht="12.75" customHeight="1" spans="1:12" x14ac:dyDescent="0.25">
      <c r="A27" s="29" t="s">
        <v>114</v>
      </c>
      <c r="B27" s="51"/>
      <c r="C27" s="53"/>
      <c r="D27" s="53"/>
      <c r="E27" s="39"/>
      <c r="F27" s="38"/>
      <c r="G27" s="39"/>
      <c r="H27" s="39"/>
      <c r="I27" s="40"/>
      <c r="J27" s="41"/>
      <c r="L27" s="12">
        <f t="shared" si="3"/>
        <v>0</v>
      </c>
    </row>
    <row r="28" ht="12.75" customHeight="1" spans="1:12" x14ac:dyDescent="0.25">
      <c r="A28" s="29" t="s">
        <v>115</v>
      </c>
      <c r="B28" s="51"/>
      <c r="C28" s="53"/>
      <c r="D28" s="53"/>
      <c r="E28" s="39"/>
      <c r="F28" s="38"/>
      <c r="G28" s="39"/>
      <c r="H28" s="39"/>
      <c r="I28" s="40"/>
      <c r="J28" s="41"/>
      <c r="L28" s="12">
        <f t="shared" si="3"/>
        <v>0</v>
      </c>
    </row>
    <row r="29" ht="12.75" customHeight="1" spans="1:12" x14ac:dyDescent="0.25">
      <c r="A29" s="29" t="s">
        <v>115</v>
      </c>
      <c r="B29" s="51"/>
      <c r="C29" s="53"/>
      <c r="D29" s="53"/>
      <c r="E29" s="39"/>
      <c r="F29" s="38"/>
      <c r="G29" s="39"/>
      <c r="H29" s="39"/>
      <c r="I29" s="40"/>
      <c r="J29" s="41"/>
      <c r="L29" s="12">
        <f t="shared" si="3"/>
        <v>0</v>
      </c>
    </row>
    <row r="30" ht="12.75" customHeight="1" spans="1:12" s="54" customFormat="1" x14ac:dyDescent="0.25">
      <c r="A30" s="29" t="s">
        <v>115</v>
      </c>
      <c r="B30" s="51"/>
      <c r="C30" s="53"/>
      <c r="D30" s="53"/>
      <c r="E30" s="39"/>
      <c r="F30" s="38"/>
      <c r="G30" s="39"/>
      <c r="H30" s="39"/>
      <c r="I30" s="40"/>
      <c r="J30" s="41"/>
      <c r="K30" s="9"/>
      <c r="L30" s="12">
        <f t="shared" si="3"/>
        <v>0</v>
      </c>
    </row>
    <row r="31" ht="12.75" customHeight="1" spans="1:12" x14ac:dyDescent="0.25">
      <c r="A31" s="29" t="s">
        <v>115</v>
      </c>
      <c r="B31" s="51"/>
      <c r="C31" s="53"/>
      <c r="D31" s="53"/>
      <c r="E31" s="39"/>
      <c r="F31" s="38"/>
      <c r="G31" s="39"/>
      <c r="H31" s="39"/>
      <c r="I31" s="40"/>
      <c r="J31" s="41"/>
      <c r="L31" s="12">
        <f t="shared" si="3"/>
        <v>0</v>
      </c>
    </row>
    <row r="32" ht="12.75" customHeight="1" spans="1:12" x14ac:dyDescent="0.25">
      <c r="A32" s="29" t="s">
        <v>115</v>
      </c>
      <c r="B32" s="51"/>
      <c r="C32" s="53"/>
      <c r="D32" s="53"/>
      <c r="E32" s="39"/>
      <c r="F32" s="38"/>
      <c r="G32" s="39"/>
      <c r="H32" s="39"/>
      <c r="I32" s="42"/>
      <c r="L32" s="12">
        <f t="shared" si="3"/>
        <v>0</v>
      </c>
    </row>
    <row r="33" ht="12.75" customHeight="1" spans="1:12" x14ac:dyDescent="0.25">
      <c r="A33" s="29" t="s">
        <v>115</v>
      </c>
      <c r="B33" s="51"/>
      <c r="C33" s="53"/>
      <c r="D33" s="53"/>
      <c r="E33" s="39"/>
      <c r="F33" s="38"/>
      <c r="G33" s="39"/>
      <c r="H33" s="39"/>
      <c r="I33" s="42"/>
      <c r="L33" s="12">
        <f t="shared" si="3"/>
        <v>0</v>
      </c>
    </row>
    <row r="34" ht="12.75" customHeight="1" spans="1:12" x14ac:dyDescent="0.25">
      <c r="A34" s="29" t="s">
        <v>115</v>
      </c>
      <c r="B34" s="51"/>
      <c r="C34" s="53"/>
      <c r="D34" s="53"/>
      <c r="E34" s="39"/>
      <c r="F34" s="38"/>
      <c r="G34" s="39"/>
      <c r="H34" s="39"/>
      <c r="I34" s="42"/>
      <c r="L34" s="12">
        <f t="shared" si="3"/>
        <v>0</v>
      </c>
    </row>
    <row r="35" ht="12.75" customHeight="1" spans="1:12" x14ac:dyDescent="0.25">
      <c r="A35" s="29" t="s">
        <v>115</v>
      </c>
      <c r="B35" s="51"/>
      <c r="C35" s="53"/>
      <c r="D35" s="53"/>
      <c r="E35" s="39"/>
      <c r="F35" s="38"/>
      <c r="G35" s="39"/>
      <c r="H35" s="39"/>
      <c r="I35" s="40"/>
      <c r="J35" s="41"/>
      <c r="L35" s="12">
        <f>SUBTOTAL(9,H35:I35)</f>
        <v>0</v>
      </c>
    </row>
    <row r="36" ht="12.75" customHeight="1" spans="1:12" x14ac:dyDescent="0.25">
      <c r="A36" s="29" t="s">
        <v>115</v>
      </c>
      <c r="B36" s="51"/>
      <c r="C36" s="53"/>
      <c r="D36" s="53"/>
      <c r="E36" s="39"/>
      <c r="F36" s="38"/>
      <c r="G36" s="39"/>
      <c r="H36" s="39"/>
      <c r="I36" s="40"/>
      <c r="J36" s="41"/>
      <c r="L36" s="12">
        <f t="shared" ref="L36:L99" si="4">SUBTOTAL(9,H36:I36)</f>
        <v>0</v>
      </c>
    </row>
    <row r="37" ht="12.75" customHeight="1" spans="1:12" x14ac:dyDescent="0.25">
      <c r="A37" s="29" t="s">
        <v>115</v>
      </c>
      <c r="B37" s="51"/>
      <c r="C37" s="53"/>
      <c r="D37" s="53"/>
      <c r="E37" s="39"/>
      <c r="F37" s="38"/>
      <c r="G37" s="39"/>
      <c r="H37" s="39"/>
      <c r="I37" s="40"/>
      <c r="J37" s="41"/>
      <c r="L37" s="12">
        <f t="shared" si="4"/>
        <v>0</v>
      </c>
    </row>
    <row r="38" ht="12.75" customHeight="1" spans="1:12" x14ac:dyDescent="0.25">
      <c r="A38" s="29" t="s">
        <v>115</v>
      </c>
      <c r="B38" s="51"/>
      <c r="C38" s="53"/>
      <c r="D38" s="53"/>
      <c r="E38" s="39"/>
      <c r="F38" s="38"/>
      <c r="G38" s="39"/>
      <c r="H38" s="39"/>
      <c r="I38" s="40"/>
      <c r="J38" s="41"/>
      <c r="L38" s="12">
        <f t="shared" si="4"/>
        <v>0</v>
      </c>
    </row>
    <row r="39" ht="12.75" customHeight="1" spans="1:12" x14ac:dyDescent="0.25">
      <c r="A39" s="29" t="s">
        <v>115</v>
      </c>
      <c r="B39" s="51"/>
      <c r="C39" s="53"/>
      <c r="D39" s="53"/>
      <c r="E39" s="39"/>
      <c r="F39" s="38"/>
      <c r="G39" s="39"/>
      <c r="H39" s="39"/>
      <c r="I39" s="40"/>
      <c r="J39" s="41"/>
      <c r="L39" s="12">
        <f t="shared" si="4"/>
        <v>0</v>
      </c>
    </row>
    <row r="40" ht="12.75" customHeight="1" spans="1:12" x14ac:dyDescent="0.25">
      <c r="A40" s="29" t="s">
        <v>115</v>
      </c>
      <c r="B40" s="51"/>
      <c r="C40" s="53"/>
      <c r="D40" s="53"/>
      <c r="E40" s="39"/>
      <c r="F40" s="38"/>
      <c r="G40" s="39"/>
      <c r="H40" s="39"/>
      <c r="I40" s="40"/>
      <c r="J40" s="41"/>
      <c r="L40" s="12">
        <f t="shared" si="4"/>
        <v>0</v>
      </c>
    </row>
    <row r="41" ht="12.75" customHeight="1" spans="1:12" x14ac:dyDescent="0.25">
      <c r="A41" s="29" t="s">
        <v>115</v>
      </c>
      <c r="B41" s="51"/>
      <c r="C41" s="53"/>
      <c r="D41" s="53"/>
      <c r="E41" s="39"/>
      <c r="F41" s="38"/>
      <c r="G41" s="39"/>
      <c r="H41" s="39"/>
      <c r="I41" s="40"/>
      <c r="J41" s="41"/>
      <c r="L41" s="12">
        <f t="shared" si="4"/>
        <v>0</v>
      </c>
    </row>
    <row r="42" ht="12.75" customHeight="1" spans="1:12" x14ac:dyDescent="0.25">
      <c r="A42" s="29" t="s">
        <v>115</v>
      </c>
      <c r="B42" s="51"/>
      <c r="C42" s="53"/>
      <c r="D42" s="53"/>
      <c r="E42" s="39"/>
      <c r="F42" s="38"/>
      <c r="G42" s="39"/>
      <c r="H42" s="39"/>
      <c r="I42" s="40"/>
      <c r="J42" s="41"/>
      <c r="L42" s="12">
        <f t="shared" si="4"/>
        <v>0</v>
      </c>
    </row>
    <row r="43" ht="12.75" customHeight="1" spans="1:12" x14ac:dyDescent="0.25">
      <c r="A43" s="29" t="s">
        <v>115</v>
      </c>
      <c r="B43" s="51"/>
      <c r="C43" s="53"/>
      <c r="D43" s="53"/>
      <c r="E43" s="39"/>
      <c r="F43" s="38"/>
      <c r="G43" s="39"/>
      <c r="H43" s="39"/>
      <c r="I43" s="40"/>
      <c r="J43" s="41"/>
      <c r="L43" s="12">
        <f t="shared" si="4"/>
        <v>0</v>
      </c>
    </row>
    <row r="44" ht="12.75" customHeight="1" spans="1:12" x14ac:dyDescent="0.25">
      <c r="A44" s="29" t="s">
        <v>115</v>
      </c>
      <c r="B44" s="51"/>
      <c r="C44" s="53"/>
      <c r="D44" s="53"/>
      <c r="E44" s="39"/>
      <c r="F44" s="38"/>
      <c r="G44" s="39"/>
      <c r="H44" s="39"/>
      <c r="I44" s="40"/>
      <c r="J44" s="41"/>
      <c r="L44" s="12">
        <f t="shared" si="4"/>
        <v>0</v>
      </c>
    </row>
    <row r="45" ht="12.75" customHeight="1" spans="1:12" x14ac:dyDescent="0.25">
      <c r="A45" s="29" t="s">
        <v>115</v>
      </c>
      <c r="B45" s="51"/>
      <c r="C45" s="53"/>
      <c r="D45" s="53"/>
      <c r="E45" s="39"/>
      <c r="F45" s="38"/>
      <c r="G45" s="39"/>
      <c r="H45" s="39"/>
      <c r="I45" s="40"/>
      <c r="J45" s="41"/>
      <c r="L45" s="12">
        <f t="shared" si="4"/>
        <v>0</v>
      </c>
    </row>
    <row r="46" ht="12.75" customHeight="1" spans="1:12" x14ac:dyDescent="0.25">
      <c r="A46" s="29" t="s">
        <v>115</v>
      </c>
      <c r="B46" s="51"/>
      <c r="C46" s="53"/>
      <c r="D46" s="53"/>
      <c r="E46" s="39"/>
      <c r="F46" s="38"/>
      <c r="G46" s="39"/>
      <c r="H46" s="39"/>
      <c r="I46" s="40"/>
      <c r="J46" s="41"/>
      <c r="L46" s="12">
        <f t="shared" si="4"/>
        <v>0</v>
      </c>
    </row>
    <row r="47" ht="12.75" customHeight="1" spans="1:12" x14ac:dyDescent="0.25">
      <c r="A47" s="29" t="s">
        <v>115</v>
      </c>
      <c r="B47" s="51"/>
      <c r="C47" s="53"/>
      <c r="D47" s="53"/>
      <c r="E47" s="39"/>
      <c r="F47" s="38"/>
      <c r="G47" s="39"/>
      <c r="H47" s="39"/>
      <c r="I47" s="40"/>
      <c r="J47" s="41"/>
      <c r="L47" s="12">
        <f t="shared" si="4"/>
        <v>0</v>
      </c>
    </row>
    <row r="48" ht="12.75" customHeight="1" spans="1:12" x14ac:dyDescent="0.25">
      <c r="A48" s="29" t="s">
        <v>115</v>
      </c>
      <c r="B48" s="53"/>
      <c r="C48" s="53"/>
      <c r="D48" s="53"/>
      <c r="E48" s="39"/>
      <c r="F48" s="38"/>
      <c r="G48" s="39"/>
      <c r="H48" s="39"/>
      <c r="I48" s="40"/>
      <c r="J48" s="41"/>
      <c r="L48" s="12">
        <f t="shared" si="4"/>
        <v>0</v>
      </c>
    </row>
    <row r="49" ht="12.75" customHeight="1" spans="1:12" x14ac:dyDescent="0.25">
      <c r="A49" s="29" t="s">
        <v>115</v>
      </c>
      <c r="B49" s="53"/>
      <c r="C49" s="53"/>
      <c r="D49" s="53"/>
      <c r="E49" s="39"/>
      <c r="F49" s="38"/>
      <c r="G49" s="39"/>
      <c r="H49" s="39"/>
      <c r="I49" s="40"/>
      <c r="J49" s="41"/>
      <c r="L49" s="12">
        <f t="shared" si="4"/>
        <v>0</v>
      </c>
    </row>
    <row r="50" ht="12.75" customHeight="1" spans="1:12" x14ac:dyDescent="0.25">
      <c r="A50" s="29" t="s">
        <v>116</v>
      </c>
      <c r="B50" s="53"/>
      <c r="C50" s="53"/>
      <c r="D50" s="53"/>
      <c r="E50" s="39"/>
      <c r="F50" s="38"/>
      <c r="G50" s="39"/>
      <c r="H50" s="39"/>
      <c r="I50" s="40"/>
      <c r="J50" s="41"/>
      <c r="L50" s="12">
        <f t="shared" si="4"/>
        <v>0</v>
      </c>
    </row>
    <row r="51" ht="12.75" customHeight="1" spans="1:12" x14ac:dyDescent="0.25">
      <c r="A51" s="29" t="s">
        <v>116</v>
      </c>
      <c r="B51" s="53"/>
      <c r="C51" s="51"/>
      <c r="D51" s="51"/>
      <c r="E51" s="39"/>
      <c r="F51" s="38"/>
      <c r="G51" s="39"/>
      <c r="H51" s="39"/>
      <c r="I51" s="40"/>
      <c r="J51" s="41"/>
      <c r="L51" s="12">
        <f t="shared" si="4"/>
        <v>0</v>
      </c>
    </row>
    <row r="52" ht="12.75" customHeight="1" spans="1:12" x14ac:dyDescent="0.25">
      <c r="A52" s="29" t="s">
        <v>116</v>
      </c>
      <c r="B52" s="53"/>
      <c r="C52" s="53"/>
      <c r="D52" s="53"/>
      <c r="E52" s="39"/>
      <c r="F52" s="38"/>
      <c r="G52" s="39"/>
      <c r="H52" s="39"/>
      <c r="I52" s="40"/>
      <c r="J52" s="41"/>
      <c r="L52" s="12">
        <f t="shared" si="4"/>
        <v>0</v>
      </c>
    </row>
    <row r="53" ht="12.75" customHeight="1" spans="1:12" x14ac:dyDescent="0.25">
      <c r="A53" s="29" t="s">
        <v>116</v>
      </c>
      <c r="B53" s="53"/>
      <c r="C53" s="53"/>
      <c r="D53" s="53"/>
      <c r="E53" s="39"/>
      <c r="F53" s="38"/>
      <c r="G53" s="39"/>
      <c r="H53" s="39"/>
      <c r="I53" s="40"/>
      <c r="J53" s="41"/>
      <c r="L53" s="12">
        <f t="shared" si="4"/>
        <v>0</v>
      </c>
    </row>
    <row r="54" ht="12.75" customHeight="1" spans="1:12" x14ac:dyDescent="0.25">
      <c r="A54" s="29" t="s">
        <v>116</v>
      </c>
      <c r="B54" s="51"/>
      <c r="C54" s="53"/>
      <c r="D54" s="53"/>
      <c r="E54" s="39"/>
      <c r="F54" s="38"/>
      <c r="G54" s="39"/>
      <c r="H54" s="39"/>
      <c r="I54" s="42"/>
      <c r="L54" s="12">
        <f t="shared" si="4"/>
        <v>0</v>
      </c>
    </row>
    <row r="55" ht="12.75" customHeight="1" spans="1:12" x14ac:dyDescent="0.25">
      <c r="A55" s="29" t="s">
        <v>116</v>
      </c>
      <c r="B55" s="51"/>
      <c r="C55" s="51"/>
      <c r="D55" s="51"/>
      <c r="E55" s="39"/>
      <c r="F55" s="38"/>
      <c r="G55" s="39"/>
      <c r="H55" s="39"/>
      <c r="I55" s="42"/>
      <c r="L55" s="12">
        <f t="shared" si="4"/>
        <v>0</v>
      </c>
    </row>
    <row r="56" ht="12.75" customHeight="1" spans="1:12" x14ac:dyDescent="0.25">
      <c r="A56" s="29" t="s">
        <v>116</v>
      </c>
      <c r="B56" s="51"/>
      <c r="C56" s="51"/>
      <c r="D56" s="51"/>
      <c r="E56" s="39"/>
      <c r="F56" s="38"/>
      <c r="G56" s="39"/>
      <c r="H56" s="39"/>
      <c r="I56" s="40"/>
      <c r="J56" s="41"/>
      <c r="L56" s="12">
        <f t="shared" si="4"/>
        <v>0</v>
      </c>
    </row>
    <row r="57" ht="12.75" customHeight="1" spans="1:12" x14ac:dyDescent="0.25">
      <c r="A57" s="29" t="s">
        <v>116</v>
      </c>
      <c r="B57" s="51"/>
      <c r="C57" s="51"/>
      <c r="D57" s="51"/>
      <c r="E57" s="39"/>
      <c r="F57" s="38"/>
      <c r="G57" s="39"/>
      <c r="H57" s="39"/>
      <c r="I57" s="40"/>
      <c r="J57" s="41"/>
      <c r="L57" s="12">
        <f t="shared" si="4"/>
        <v>0</v>
      </c>
    </row>
    <row r="58" ht="12.75" customHeight="1" spans="1:12" x14ac:dyDescent="0.25">
      <c r="A58" s="29" t="s">
        <v>116</v>
      </c>
      <c r="B58" s="51"/>
      <c r="C58" s="51"/>
      <c r="D58" s="51"/>
      <c r="E58" s="39"/>
      <c r="F58" s="38"/>
      <c r="G58" s="39"/>
      <c r="H58" s="39"/>
      <c r="I58" s="40"/>
      <c r="J58" s="41"/>
      <c r="L58" s="12">
        <f t="shared" si="4"/>
        <v>0</v>
      </c>
    </row>
    <row r="59" ht="12.75" customHeight="1" spans="1:12" x14ac:dyDescent="0.25">
      <c r="A59" s="29" t="s">
        <v>116</v>
      </c>
      <c r="B59" s="51"/>
      <c r="C59" s="51"/>
      <c r="D59" s="51"/>
      <c r="E59" s="39"/>
      <c r="F59" s="38"/>
      <c r="G59" s="39"/>
      <c r="H59" s="39"/>
      <c r="I59" s="40"/>
      <c r="J59" s="41"/>
      <c r="L59" s="12">
        <f t="shared" si="4"/>
        <v>0</v>
      </c>
    </row>
    <row r="60" ht="12.75" customHeight="1" spans="1:12" x14ac:dyDescent="0.25">
      <c r="A60" s="29" t="s">
        <v>116</v>
      </c>
      <c r="B60" s="51"/>
      <c r="C60" s="51"/>
      <c r="D60" s="51"/>
      <c r="E60" s="39"/>
      <c r="F60" s="38"/>
      <c r="G60" s="39"/>
      <c r="H60" s="39"/>
      <c r="I60" s="40"/>
      <c r="J60" s="41"/>
      <c r="L60" s="12">
        <f t="shared" si="4"/>
        <v>0</v>
      </c>
    </row>
    <row r="61" ht="12.75" customHeight="1" spans="1:12" x14ac:dyDescent="0.25">
      <c r="A61" s="29" t="s">
        <v>116</v>
      </c>
      <c r="B61" s="51"/>
      <c r="C61" s="53"/>
      <c r="D61" s="53"/>
      <c r="E61" s="39"/>
      <c r="F61" s="38"/>
      <c r="G61" s="39"/>
      <c r="H61" s="39"/>
      <c r="I61" s="40"/>
      <c r="J61" s="41"/>
      <c r="L61" s="12">
        <f t="shared" si="4"/>
        <v>0</v>
      </c>
    </row>
    <row r="62" ht="12.75" customHeight="1" spans="1:12" x14ac:dyDescent="0.25">
      <c r="A62" s="29" t="s">
        <v>116</v>
      </c>
      <c r="B62" s="51"/>
      <c r="C62" s="53"/>
      <c r="D62" s="53"/>
      <c r="E62" s="39"/>
      <c r="F62" s="38"/>
      <c r="G62" s="39"/>
      <c r="H62" s="39"/>
      <c r="I62" s="40"/>
      <c r="J62" s="41"/>
      <c r="L62" s="12">
        <f t="shared" si="4"/>
        <v>0</v>
      </c>
    </row>
    <row r="63" ht="12.75" customHeight="1" spans="1:12" x14ac:dyDescent="0.25">
      <c r="A63" s="29" t="s">
        <v>116</v>
      </c>
      <c r="B63" s="51"/>
      <c r="C63" s="51"/>
      <c r="D63" s="53"/>
      <c r="E63" s="39"/>
      <c r="F63" s="38"/>
      <c r="G63" s="39"/>
      <c r="H63" s="39"/>
      <c r="I63" s="40"/>
      <c r="J63" s="41"/>
      <c r="L63" s="12">
        <f t="shared" si="4"/>
        <v>0</v>
      </c>
    </row>
    <row r="64" ht="12.75" customHeight="1" spans="1:12" x14ac:dyDescent="0.25">
      <c r="A64" s="29" t="s">
        <v>116</v>
      </c>
      <c r="B64" s="51"/>
      <c r="C64" s="51"/>
      <c r="D64" s="53"/>
      <c r="E64" s="39"/>
      <c r="F64" s="38"/>
      <c r="G64" s="39"/>
      <c r="H64" s="39"/>
      <c r="I64" s="40"/>
      <c r="J64" s="41"/>
      <c r="L64" s="12">
        <f t="shared" si="4"/>
        <v>0</v>
      </c>
    </row>
    <row r="65" ht="12.75" customHeight="1" spans="1:12" x14ac:dyDescent="0.25">
      <c r="A65" s="29" t="s">
        <v>116</v>
      </c>
      <c r="B65" s="51"/>
      <c r="C65" s="51"/>
      <c r="D65" s="51"/>
      <c r="E65" s="39"/>
      <c r="F65" s="38"/>
      <c r="G65" s="39"/>
      <c r="H65" s="39"/>
      <c r="I65" s="40"/>
      <c r="J65" s="41"/>
      <c r="L65" s="12">
        <f t="shared" si="4"/>
        <v>0</v>
      </c>
    </row>
    <row r="66" ht="12.75" customHeight="1" spans="1:12" x14ac:dyDescent="0.25">
      <c r="A66" s="29" t="s">
        <v>116</v>
      </c>
      <c r="B66" s="53"/>
      <c r="C66" s="51"/>
      <c r="D66" s="51"/>
      <c r="E66" s="39"/>
      <c r="F66" s="38"/>
      <c r="G66" s="39"/>
      <c r="H66" s="39"/>
      <c r="I66" s="40"/>
      <c r="J66" s="41"/>
      <c r="L66" s="12">
        <f t="shared" si="4"/>
        <v>0</v>
      </c>
    </row>
    <row r="67" ht="12.75" customHeight="1" spans="1:12" x14ac:dyDescent="0.25">
      <c r="A67" s="29" t="s">
        <v>116</v>
      </c>
      <c r="B67" s="53"/>
      <c r="C67" s="51"/>
      <c r="D67" s="51"/>
      <c r="E67" s="39"/>
      <c r="F67" s="38"/>
      <c r="G67" s="39"/>
      <c r="H67" s="39"/>
      <c r="I67" s="40"/>
      <c r="J67" s="41"/>
      <c r="L67" s="12">
        <f t="shared" si="4"/>
        <v>0</v>
      </c>
    </row>
    <row r="68" ht="12.75" customHeight="1" spans="1:12" x14ac:dyDescent="0.25">
      <c r="A68" s="29" t="s">
        <v>116</v>
      </c>
      <c r="B68" s="53"/>
      <c r="C68" s="53"/>
      <c r="D68" s="53"/>
      <c r="E68" s="39"/>
      <c r="F68" s="38"/>
      <c r="G68" s="39"/>
      <c r="H68" s="39"/>
      <c r="I68" s="40"/>
      <c r="J68" s="41"/>
      <c r="L68" s="12">
        <f t="shared" si="4"/>
        <v>0</v>
      </c>
    </row>
    <row r="69" ht="12.75" customHeight="1" spans="1:12" x14ac:dyDescent="0.25">
      <c r="A69" s="29" t="s">
        <v>116</v>
      </c>
      <c r="B69" s="53"/>
      <c r="C69" s="51"/>
      <c r="D69" s="53"/>
      <c r="E69" s="39"/>
      <c r="F69" s="38"/>
      <c r="G69" s="39"/>
      <c r="H69" s="39"/>
      <c r="I69" s="42"/>
      <c r="L69" s="12">
        <f t="shared" si="4"/>
        <v>0</v>
      </c>
    </row>
    <row r="70" ht="12.75" customHeight="1" spans="1:12" x14ac:dyDescent="0.25">
      <c r="A70" s="29" t="s">
        <v>116</v>
      </c>
      <c r="B70" s="53"/>
      <c r="C70" s="51"/>
      <c r="D70" s="53"/>
      <c r="E70" s="39"/>
      <c r="F70" s="38"/>
      <c r="G70" s="39"/>
      <c r="H70" s="39"/>
      <c r="I70" s="42"/>
      <c r="L70" s="12">
        <f t="shared" si="4"/>
        <v>0</v>
      </c>
    </row>
    <row r="71" ht="12.75" customHeight="1" spans="1:12" x14ac:dyDescent="0.25">
      <c r="A71" s="29" t="s">
        <v>116</v>
      </c>
      <c r="B71" s="53"/>
      <c r="C71" s="51"/>
      <c r="D71" s="53"/>
      <c r="E71" s="39"/>
      <c r="F71" s="38"/>
      <c r="G71" s="39"/>
      <c r="H71" s="39"/>
      <c r="I71" s="42"/>
      <c r="L71" s="12">
        <f t="shared" si="4"/>
        <v>0</v>
      </c>
    </row>
    <row r="72" ht="12.75" customHeight="1" spans="1:12" x14ac:dyDescent="0.25">
      <c r="A72" s="29" t="s">
        <v>116</v>
      </c>
      <c r="B72" s="53"/>
      <c r="C72" s="51"/>
      <c r="D72" s="53"/>
      <c r="E72" s="39"/>
      <c r="F72" s="38"/>
      <c r="G72" s="39"/>
      <c r="H72" s="39"/>
      <c r="I72" s="40"/>
      <c r="J72" s="41"/>
      <c r="L72" s="12">
        <f t="shared" si="4"/>
        <v>0</v>
      </c>
    </row>
    <row r="73" ht="12.75" customHeight="1" spans="1:12" x14ac:dyDescent="0.25">
      <c r="A73" s="29" t="s">
        <v>116</v>
      </c>
      <c r="B73" s="53"/>
      <c r="C73" s="51"/>
      <c r="D73" s="51"/>
      <c r="E73" s="39"/>
      <c r="F73" s="38"/>
      <c r="G73" s="39"/>
      <c r="H73" s="39"/>
      <c r="I73" s="40"/>
      <c r="J73" s="41"/>
      <c r="L73" s="12">
        <f t="shared" si="4"/>
        <v>0</v>
      </c>
    </row>
    <row r="74" ht="12.75" customHeight="1" spans="1:12" x14ac:dyDescent="0.25">
      <c r="A74" s="29" t="s">
        <v>116</v>
      </c>
      <c r="B74" s="53"/>
      <c r="C74" s="51"/>
      <c r="D74" s="51"/>
      <c r="E74" s="39"/>
      <c r="F74" s="38"/>
      <c r="G74" s="39"/>
      <c r="H74" s="39"/>
      <c r="I74" s="40"/>
      <c r="J74" s="41"/>
      <c r="L74" s="12">
        <f t="shared" si="4"/>
        <v>0</v>
      </c>
    </row>
    <row r="75" ht="12.75" customHeight="1" spans="1:12" x14ac:dyDescent="0.25">
      <c r="A75" s="29" t="s">
        <v>117</v>
      </c>
      <c r="B75" s="53"/>
      <c r="C75" s="51"/>
      <c r="D75" s="51"/>
      <c r="E75" s="39"/>
      <c r="F75" s="38"/>
      <c r="G75" s="39"/>
      <c r="H75" s="39"/>
      <c r="I75" s="40"/>
      <c r="J75" s="41"/>
      <c r="L75" s="12">
        <f t="shared" si="4"/>
        <v>0</v>
      </c>
    </row>
    <row r="76" ht="12.75" customHeight="1" spans="1:12" x14ac:dyDescent="0.25">
      <c r="A76" s="29" t="s">
        <v>117</v>
      </c>
      <c r="B76" s="53"/>
      <c r="C76" s="51"/>
      <c r="D76" s="51"/>
      <c r="E76" s="39"/>
      <c r="F76" s="38"/>
      <c r="G76" s="39"/>
      <c r="H76" s="39"/>
      <c r="I76" s="40"/>
      <c r="J76" s="41"/>
      <c r="L76" s="12">
        <f t="shared" si="4"/>
        <v>0</v>
      </c>
    </row>
    <row r="77" ht="12.75" customHeight="1" spans="1:12" x14ac:dyDescent="0.25">
      <c r="A77" s="29" t="s">
        <v>117</v>
      </c>
      <c r="B77" s="53"/>
      <c r="C77" s="51"/>
      <c r="D77" s="51"/>
      <c r="E77" s="39"/>
      <c r="F77" s="38"/>
      <c r="G77" s="39"/>
      <c r="H77" s="39"/>
      <c r="I77" s="40"/>
      <c r="J77" s="41"/>
      <c r="L77" s="12">
        <f t="shared" si="4"/>
        <v>0</v>
      </c>
    </row>
    <row r="78" ht="12.75" customHeight="1" spans="1:12" x14ac:dyDescent="0.25">
      <c r="A78" s="29" t="s">
        <v>117</v>
      </c>
      <c r="B78" s="53"/>
      <c r="C78" s="51"/>
      <c r="D78" s="51"/>
      <c r="E78" s="39"/>
      <c r="F78" s="38"/>
      <c r="G78" s="39"/>
      <c r="H78" s="39"/>
      <c r="I78" s="40"/>
      <c r="J78" s="41"/>
      <c r="L78" s="12">
        <f t="shared" si="4"/>
        <v>0</v>
      </c>
    </row>
    <row r="79" ht="12.75" customHeight="1" spans="1:12" x14ac:dyDescent="0.25">
      <c r="A79" s="29" t="s">
        <v>117</v>
      </c>
      <c r="B79" s="53"/>
      <c r="C79" s="51"/>
      <c r="D79" s="51"/>
      <c r="E79" s="39"/>
      <c r="F79" s="38"/>
      <c r="G79" s="39"/>
      <c r="H79" s="39"/>
      <c r="I79" s="40"/>
      <c r="J79" s="41"/>
      <c r="L79" s="12">
        <f t="shared" si="4"/>
        <v>0</v>
      </c>
    </row>
    <row r="80" ht="12.75" customHeight="1" spans="1:12" x14ac:dyDescent="0.25">
      <c r="A80" s="29" t="s">
        <v>117</v>
      </c>
      <c r="B80" s="53"/>
      <c r="C80" s="51"/>
      <c r="D80" s="51"/>
      <c r="E80" s="39"/>
      <c r="F80" s="38"/>
      <c r="G80" s="39"/>
      <c r="H80" s="39"/>
      <c r="I80" s="40"/>
      <c r="J80" s="41"/>
      <c r="L80" s="12">
        <f t="shared" si="4"/>
        <v>0</v>
      </c>
    </row>
    <row r="81" ht="12.75" customHeight="1" spans="1:12" x14ac:dyDescent="0.25">
      <c r="A81" s="29" t="s">
        <v>117</v>
      </c>
      <c r="B81" s="53"/>
      <c r="C81" s="51"/>
      <c r="D81" s="51"/>
      <c r="E81" s="39"/>
      <c r="F81" s="38"/>
      <c r="G81" s="39"/>
      <c r="H81" s="39"/>
      <c r="I81" s="40"/>
      <c r="J81" s="41"/>
      <c r="L81" s="12">
        <f t="shared" si="4"/>
        <v>0</v>
      </c>
    </row>
    <row r="82" ht="12.75" customHeight="1" spans="1:12" x14ac:dyDescent="0.25">
      <c r="A82" s="29" t="s">
        <v>117</v>
      </c>
      <c r="B82" s="53"/>
      <c r="C82" s="51"/>
      <c r="D82" s="51"/>
      <c r="E82" s="39"/>
      <c r="F82" s="38"/>
      <c r="G82" s="39"/>
      <c r="H82" s="39"/>
      <c r="I82" s="40"/>
      <c r="J82" s="41"/>
      <c r="L82" s="12">
        <f t="shared" si="4"/>
        <v>0</v>
      </c>
    </row>
    <row r="83" ht="12.75" customHeight="1" spans="1:12" x14ac:dyDescent="0.25">
      <c r="A83" s="29" t="s">
        <v>117</v>
      </c>
      <c r="B83" s="53"/>
      <c r="C83" s="51"/>
      <c r="D83" s="51"/>
      <c r="E83" s="39"/>
      <c r="F83" s="38"/>
      <c r="G83" s="39"/>
      <c r="H83" s="39"/>
      <c r="I83" s="40"/>
      <c r="J83" s="41"/>
      <c r="L83" s="12">
        <f t="shared" si="4"/>
        <v>0</v>
      </c>
    </row>
    <row r="84" ht="12.75" customHeight="1" spans="1:12" x14ac:dyDescent="0.25">
      <c r="A84" s="29" t="s">
        <v>117</v>
      </c>
      <c r="B84" s="53"/>
      <c r="C84" s="51"/>
      <c r="D84" s="51"/>
      <c r="E84" s="39"/>
      <c r="F84" s="38"/>
      <c r="G84" s="39"/>
      <c r="H84" s="39"/>
      <c r="I84" s="40"/>
      <c r="J84" s="41"/>
      <c r="L84" s="12">
        <f t="shared" si="4"/>
        <v>0</v>
      </c>
    </row>
    <row r="85" ht="12.75" customHeight="1" spans="1:12" x14ac:dyDescent="0.25">
      <c r="A85" s="29" t="s">
        <v>117</v>
      </c>
      <c r="B85" s="53"/>
      <c r="C85" s="51"/>
      <c r="D85" s="51"/>
      <c r="E85" s="39"/>
      <c r="F85" s="38"/>
      <c r="G85" s="39"/>
      <c r="H85" s="39"/>
      <c r="I85" s="40"/>
      <c r="J85" s="41"/>
      <c r="L85" s="12">
        <f t="shared" si="4"/>
        <v>0</v>
      </c>
    </row>
    <row r="86" ht="12.75" customHeight="1" spans="1:12" x14ac:dyDescent="0.25">
      <c r="A86" s="29" t="s">
        <v>117</v>
      </c>
      <c r="B86" s="53"/>
      <c r="C86" s="51"/>
      <c r="D86" s="51"/>
      <c r="E86" s="39"/>
      <c r="F86" s="38"/>
      <c r="G86" s="39"/>
      <c r="H86" s="39"/>
      <c r="I86" s="40"/>
      <c r="J86" s="41"/>
      <c r="L86" s="12">
        <f t="shared" si="4"/>
        <v>0</v>
      </c>
    </row>
    <row r="87" ht="12.75" customHeight="1" spans="1:12" x14ac:dyDescent="0.25">
      <c r="A87" s="29" t="s">
        <v>117</v>
      </c>
      <c r="B87" s="53"/>
      <c r="C87" s="51"/>
      <c r="D87" s="51"/>
      <c r="E87" s="39"/>
      <c r="F87" s="38"/>
      <c r="G87" s="39"/>
      <c r="H87" s="39"/>
      <c r="I87" s="40"/>
      <c r="J87" s="41"/>
      <c r="L87" s="12">
        <f t="shared" si="4"/>
        <v>0</v>
      </c>
    </row>
    <row r="88" ht="12.75" customHeight="1" spans="1:12" x14ac:dyDescent="0.25">
      <c r="A88" s="29" t="s">
        <v>117</v>
      </c>
      <c r="B88" s="53"/>
      <c r="C88" s="51"/>
      <c r="D88" s="51"/>
      <c r="E88" s="39"/>
      <c r="F88" s="38"/>
      <c r="G88" s="39"/>
      <c r="H88" s="39"/>
      <c r="I88" s="40"/>
      <c r="J88" s="41"/>
      <c r="L88" s="12">
        <f t="shared" si="4"/>
        <v>0</v>
      </c>
    </row>
    <row r="89" ht="12.75" customHeight="1" spans="1:12" x14ac:dyDescent="0.25">
      <c r="A89" s="29" t="s">
        <v>117</v>
      </c>
      <c r="B89" s="53"/>
      <c r="C89" s="51"/>
      <c r="D89" s="51"/>
      <c r="E89" s="39"/>
      <c r="F89" s="38"/>
      <c r="G89" s="39"/>
      <c r="H89" s="39"/>
      <c r="I89" s="40"/>
      <c r="J89" s="41"/>
      <c r="L89" s="12">
        <f t="shared" si="4"/>
        <v>0</v>
      </c>
    </row>
    <row r="90" ht="12.75" customHeight="1" spans="1:12" x14ac:dyDescent="0.25">
      <c r="A90" s="29" t="s">
        <v>117</v>
      </c>
      <c r="B90" s="53"/>
      <c r="C90" s="51"/>
      <c r="D90" s="51"/>
      <c r="E90" s="39"/>
      <c r="F90" s="38"/>
      <c r="G90" s="39"/>
      <c r="H90" s="39"/>
      <c r="I90" s="40"/>
      <c r="J90" s="41"/>
      <c r="L90" s="12">
        <f t="shared" si="4"/>
        <v>0</v>
      </c>
    </row>
    <row r="91" ht="12.75" customHeight="1" spans="1:12" x14ac:dyDescent="0.25">
      <c r="A91" s="29" t="s">
        <v>117</v>
      </c>
      <c r="B91" s="53"/>
      <c r="C91" s="51"/>
      <c r="D91" s="51"/>
      <c r="E91" s="39"/>
      <c r="F91" s="38"/>
      <c r="G91" s="39"/>
      <c r="H91" s="39"/>
      <c r="I91" s="40"/>
      <c r="J91" s="41"/>
      <c r="L91" s="12">
        <f t="shared" si="4"/>
        <v>0</v>
      </c>
    </row>
    <row r="92" ht="12.75" customHeight="1" spans="1:12" x14ac:dyDescent="0.25">
      <c r="A92" s="29" t="s">
        <v>117</v>
      </c>
      <c r="B92" s="53"/>
      <c r="C92" s="51"/>
      <c r="D92" s="51"/>
      <c r="E92" s="39"/>
      <c r="F92" s="38"/>
      <c r="G92" s="39"/>
      <c r="H92" s="39"/>
      <c r="I92" s="40"/>
      <c r="J92" s="41"/>
      <c r="L92" s="12">
        <f t="shared" si="4"/>
        <v>0</v>
      </c>
    </row>
    <row r="93" ht="12.75" customHeight="1" spans="1:12" x14ac:dyDescent="0.25">
      <c r="A93" s="29" t="s">
        <v>117</v>
      </c>
      <c r="B93" s="53"/>
      <c r="C93" s="51"/>
      <c r="D93" s="51"/>
      <c r="E93" s="39"/>
      <c r="F93" s="38"/>
      <c r="G93" s="39"/>
      <c r="H93" s="39"/>
      <c r="I93" s="40"/>
      <c r="J93" s="41"/>
      <c r="L93" s="12">
        <f t="shared" si="4"/>
        <v>0</v>
      </c>
    </row>
    <row r="94" ht="12.75" customHeight="1" spans="1:12" x14ac:dyDescent="0.25">
      <c r="A94" s="29" t="s">
        <v>117</v>
      </c>
      <c r="B94" s="53"/>
      <c r="C94" s="51"/>
      <c r="D94" s="51"/>
      <c r="E94" s="39"/>
      <c r="F94" s="38"/>
      <c r="G94" s="39"/>
      <c r="H94" s="39"/>
      <c r="I94" s="40"/>
      <c r="J94" s="41"/>
      <c r="L94" s="12">
        <f t="shared" si="4"/>
        <v>0</v>
      </c>
    </row>
    <row r="95" ht="12.75" customHeight="1" spans="1:12" x14ac:dyDescent="0.25">
      <c r="A95" s="29" t="s">
        <v>117</v>
      </c>
      <c r="B95" s="53"/>
      <c r="C95" s="51"/>
      <c r="D95" s="51"/>
      <c r="E95" s="39"/>
      <c r="F95" s="38"/>
      <c r="G95" s="39"/>
      <c r="H95" s="39"/>
      <c r="I95" s="40"/>
      <c r="J95" s="41"/>
      <c r="L95" s="12">
        <f t="shared" si="4"/>
        <v>0</v>
      </c>
    </row>
    <row r="96" ht="12.75" customHeight="1" spans="1:12" x14ac:dyDescent="0.25">
      <c r="A96" s="29" t="s">
        <v>117</v>
      </c>
      <c r="B96" s="53"/>
      <c r="C96" s="51"/>
      <c r="D96" s="51"/>
      <c r="E96" s="39"/>
      <c r="F96" s="38"/>
      <c r="G96" s="39"/>
      <c r="H96" s="39"/>
      <c r="I96" s="40"/>
      <c r="J96" s="41"/>
      <c r="L96" s="12">
        <f t="shared" si="4"/>
        <v>0</v>
      </c>
    </row>
    <row r="97" ht="12.75" customHeight="1" spans="1:12" x14ac:dyDescent="0.25">
      <c r="A97" s="29" t="s">
        <v>117</v>
      </c>
      <c r="B97" s="53"/>
      <c r="C97" s="51"/>
      <c r="D97" s="51"/>
      <c r="E97" s="39"/>
      <c r="F97" s="38"/>
      <c r="G97" s="39"/>
      <c r="H97" s="39"/>
      <c r="I97" s="40"/>
      <c r="J97" s="41"/>
      <c r="L97" s="12">
        <f t="shared" si="4"/>
        <v>0</v>
      </c>
    </row>
    <row r="98" ht="12.75" customHeight="1" spans="1:12" x14ac:dyDescent="0.25">
      <c r="A98" s="29" t="s">
        <v>117</v>
      </c>
      <c r="B98" s="53"/>
      <c r="C98" s="51"/>
      <c r="D98" s="51"/>
      <c r="E98" s="39"/>
      <c r="F98" s="38"/>
      <c r="G98" s="39"/>
      <c r="H98" s="39"/>
      <c r="I98" s="40"/>
      <c r="J98" s="41"/>
      <c r="L98" s="12">
        <f t="shared" si="4"/>
        <v>0</v>
      </c>
    </row>
    <row r="99" ht="12.75" customHeight="1" spans="1:12" x14ac:dyDescent="0.25">
      <c r="A99" s="29" t="s">
        <v>117</v>
      </c>
      <c r="B99" s="53"/>
      <c r="C99" s="51"/>
      <c r="D99" s="51"/>
      <c r="E99" s="39"/>
      <c r="F99" s="38"/>
      <c r="G99" s="39"/>
      <c r="H99" s="39"/>
      <c r="I99" s="40"/>
      <c r="J99" s="41"/>
      <c r="L99" s="12">
        <f t="shared" si="4"/>
        <v>0</v>
      </c>
    </row>
    <row r="100" ht="12.75" customHeight="1" spans="1:12" x14ac:dyDescent="0.25">
      <c r="A100" s="29" t="s">
        <v>117</v>
      </c>
      <c r="B100" s="53"/>
      <c r="C100" s="51"/>
      <c r="D100" s="51"/>
      <c r="E100" s="39"/>
      <c r="F100" s="38"/>
      <c r="G100" s="39"/>
      <c r="H100" s="39"/>
      <c r="I100" s="40"/>
      <c r="J100" s="41"/>
      <c r="L100" s="12">
        <f t="shared" ref="L100:L163" si="5">SUBTOTAL(9,H100:I100)</f>
        <v>0</v>
      </c>
    </row>
    <row r="101" ht="12.75" customHeight="1" spans="1:12" x14ac:dyDescent="0.25">
      <c r="A101" s="29" t="s">
        <v>118</v>
      </c>
      <c r="B101" s="53"/>
      <c r="C101" s="51"/>
      <c r="D101" s="51"/>
      <c r="E101" s="39"/>
      <c r="F101" s="38"/>
      <c r="G101" s="39"/>
      <c r="H101" s="39"/>
      <c r="I101" s="42"/>
      <c r="L101" s="12">
        <f t="shared" si="5"/>
        <v>0</v>
      </c>
    </row>
    <row r="102" ht="12.75" customHeight="1" spans="1:12" x14ac:dyDescent="0.25">
      <c r="A102" s="29" t="s">
        <v>118</v>
      </c>
      <c r="B102" s="53"/>
      <c r="C102" s="51"/>
      <c r="D102" s="51"/>
      <c r="E102" s="39"/>
      <c r="F102" s="38"/>
      <c r="G102" s="39"/>
      <c r="H102" s="39"/>
      <c r="I102" s="42"/>
      <c r="L102" s="12">
        <f t="shared" si="5"/>
        <v>0</v>
      </c>
    </row>
    <row r="103" ht="12.75" customHeight="1" spans="1:12" x14ac:dyDescent="0.25">
      <c r="A103" s="29" t="s">
        <v>118</v>
      </c>
      <c r="B103" s="53"/>
      <c r="C103" s="51"/>
      <c r="D103" s="51"/>
      <c r="E103" s="39"/>
      <c r="F103" s="38"/>
      <c r="G103" s="39"/>
      <c r="H103" s="39"/>
      <c r="I103" s="40"/>
      <c r="L103" s="12">
        <f t="shared" si="5"/>
        <v>0</v>
      </c>
    </row>
    <row r="104" ht="12.75" customHeight="1" spans="1:12" x14ac:dyDescent="0.25">
      <c r="A104" s="29" t="s">
        <v>118</v>
      </c>
      <c r="B104" s="53"/>
      <c r="C104" s="51"/>
      <c r="D104" s="51"/>
      <c r="E104" s="39"/>
      <c r="F104" s="38"/>
      <c r="G104" s="39"/>
      <c r="H104" s="39"/>
      <c r="I104" s="40"/>
      <c r="L104" s="12">
        <f t="shared" si="5"/>
        <v>0</v>
      </c>
    </row>
    <row r="105" ht="12.75" customHeight="1" spans="1:12" x14ac:dyDescent="0.25">
      <c r="A105" s="29" t="s">
        <v>118</v>
      </c>
      <c r="B105" s="53"/>
      <c r="C105" s="51"/>
      <c r="D105" s="51"/>
      <c r="E105" s="39"/>
      <c r="F105" s="38"/>
      <c r="G105" s="39"/>
      <c r="H105" s="39"/>
      <c r="I105" s="40"/>
      <c r="L105" s="12">
        <f t="shared" si="5"/>
        <v>0</v>
      </c>
    </row>
    <row r="106" ht="12.75" customHeight="1" spans="1:12" x14ac:dyDescent="0.25">
      <c r="A106" s="29" t="s">
        <v>118</v>
      </c>
      <c r="B106" s="53"/>
      <c r="C106" s="51"/>
      <c r="D106" s="51"/>
      <c r="E106" s="39"/>
      <c r="F106" s="38"/>
      <c r="G106" s="39"/>
      <c r="H106" s="39"/>
      <c r="I106" s="40"/>
      <c r="J106" s="41"/>
      <c r="L106" s="12">
        <f t="shared" si="5"/>
        <v>0</v>
      </c>
    </row>
    <row r="107" ht="12.75" customHeight="1" spans="1:12" x14ac:dyDescent="0.25">
      <c r="A107" s="29" t="s">
        <v>118</v>
      </c>
      <c r="B107" s="53"/>
      <c r="C107" s="51"/>
      <c r="D107" s="51"/>
      <c r="E107" s="39"/>
      <c r="F107" s="38"/>
      <c r="G107" s="39"/>
      <c r="H107" s="39"/>
      <c r="I107" s="40"/>
      <c r="J107" s="41"/>
      <c r="L107" s="12">
        <f t="shared" si="5"/>
        <v>0</v>
      </c>
    </row>
    <row r="108" ht="12.75" customHeight="1" spans="1:12" x14ac:dyDescent="0.25">
      <c r="A108" s="29" t="s">
        <v>118</v>
      </c>
      <c r="B108" s="53"/>
      <c r="C108" s="51"/>
      <c r="D108" s="51"/>
      <c r="E108" s="52"/>
      <c r="F108" s="38"/>
      <c r="G108" s="39"/>
      <c r="H108" s="39"/>
      <c r="I108" s="40"/>
      <c r="J108" s="41"/>
      <c r="L108" s="12">
        <f t="shared" si="5"/>
        <v>0</v>
      </c>
    </row>
    <row r="109" ht="12.75" customHeight="1" spans="1:12" x14ac:dyDescent="0.25">
      <c r="A109" s="29" t="s">
        <v>118</v>
      </c>
      <c r="B109" s="53"/>
      <c r="C109" s="51"/>
      <c r="D109" s="51"/>
      <c r="E109" s="52"/>
      <c r="F109" s="38"/>
      <c r="G109" s="39"/>
      <c r="H109" s="39"/>
      <c r="I109" s="40"/>
      <c r="J109" s="41"/>
      <c r="L109" s="12">
        <f t="shared" si="5"/>
        <v>0</v>
      </c>
    </row>
    <row r="110" ht="12.75" customHeight="1" spans="1:12" x14ac:dyDescent="0.25">
      <c r="A110" s="29" t="s">
        <v>118</v>
      </c>
      <c r="B110" s="53"/>
      <c r="C110" s="51"/>
      <c r="D110" s="51"/>
      <c r="E110" s="39"/>
      <c r="F110" s="38"/>
      <c r="G110" s="39"/>
      <c r="H110" s="39"/>
      <c r="I110" s="40"/>
      <c r="J110" s="41"/>
      <c r="L110" s="12">
        <f t="shared" si="5"/>
        <v>0</v>
      </c>
    </row>
    <row r="111" ht="12.75" customHeight="1" spans="1:12" s="54" customFormat="1" x14ac:dyDescent="0.25">
      <c r="A111" s="29" t="s">
        <v>118</v>
      </c>
      <c r="B111" s="53"/>
      <c r="C111" s="53"/>
      <c r="D111" s="53"/>
      <c r="E111" s="39"/>
      <c r="F111" s="38"/>
      <c r="G111" s="39"/>
      <c r="H111" s="39"/>
      <c r="I111" s="40"/>
      <c r="J111" s="41"/>
      <c r="K111" s="9"/>
      <c r="L111" s="12">
        <f t="shared" si="5"/>
        <v>0</v>
      </c>
    </row>
    <row r="112" ht="12.75" customHeight="1" spans="1:12" s="54" customFormat="1" x14ac:dyDescent="0.25">
      <c r="A112" s="29" t="s">
        <v>118</v>
      </c>
      <c r="B112" s="53"/>
      <c r="C112" s="53"/>
      <c r="D112" s="53"/>
      <c r="E112" s="39"/>
      <c r="F112" s="38"/>
      <c r="G112" s="39"/>
      <c r="H112" s="39"/>
      <c r="I112" s="40"/>
      <c r="J112" s="41"/>
      <c r="K112" s="9"/>
      <c r="L112" s="12">
        <f t="shared" si="5"/>
        <v>0</v>
      </c>
    </row>
    <row r="113" ht="12.75" customHeight="1" spans="1:12" s="54" customFormat="1" x14ac:dyDescent="0.25">
      <c r="A113" s="29" t="s">
        <v>118</v>
      </c>
      <c r="B113" s="53"/>
      <c r="C113" s="53"/>
      <c r="D113" s="53"/>
      <c r="E113" s="39"/>
      <c r="F113" s="38"/>
      <c r="G113" s="39"/>
      <c r="H113" s="39"/>
      <c r="I113" s="40"/>
      <c r="J113" s="41"/>
      <c r="K113" s="9"/>
      <c r="L113" s="12">
        <f t="shared" si="5"/>
        <v>0</v>
      </c>
    </row>
    <row r="114" ht="12.75" customHeight="1" spans="1:12" s="54" customFormat="1" x14ac:dyDescent="0.25">
      <c r="A114" s="29" t="s">
        <v>118</v>
      </c>
      <c r="B114" s="53"/>
      <c r="C114" s="53"/>
      <c r="D114" s="53"/>
      <c r="E114" s="39"/>
      <c r="F114" s="38"/>
      <c r="G114" s="39"/>
      <c r="H114" s="39"/>
      <c r="I114" s="40"/>
      <c r="J114" s="41"/>
      <c r="K114" s="9"/>
      <c r="L114" s="12">
        <f t="shared" si="5"/>
        <v>0</v>
      </c>
    </row>
    <row r="115" ht="12.75" customHeight="1" spans="1:12" s="54" customFormat="1" x14ac:dyDescent="0.25">
      <c r="A115" s="29" t="s">
        <v>118</v>
      </c>
      <c r="B115" s="53"/>
      <c r="C115" s="53"/>
      <c r="D115" s="53"/>
      <c r="E115" s="39"/>
      <c r="F115" s="38"/>
      <c r="G115" s="39"/>
      <c r="H115" s="39"/>
      <c r="I115" s="40"/>
      <c r="J115" s="41"/>
      <c r="K115" s="9"/>
      <c r="L115" s="12">
        <f t="shared" si="5"/>
        <v>0</v>
      </c>
    </row>
    <row r="116" ht="12.75" customHeight="1" spans="1:12" s="54" customFormat="1" x14ac:dyDescent="0.25">
      <c r="A116" s="29" t="s">
        <v>118</v>
      </c>
      <c r="B116" s="53"/>
      <c r="C116" s="53"/>
      <c r="D116" s="53"/>
      <c r="E116" s="39"/>
      <c r="F116" s="38"/>
      <c r="G116" s="39"/>
      <c r="H116" s="39"/>
      <c r="I116" s="40"/>
      <c r="J116" s="41"/>
      <c r="K116" s="9"/>
      <c r="L116" s="12">
        <f t="shared" si="5"/>
        <v>0</v>
      </c>
    </row>
    <row r="117" ht="12.75" customHeight="1" spans="1:12" s="54" customFormat="1" x14ac:dyDescent="0.25">
      <c r="A117" s="29" t="s">
        <v>118</v>
      </c>
      <c r="B117" s="53"/>
      <c r="C117" s="53"/>
      <c r="D117" s="53"/>
      <c r="E117" s="39"/>
      <c r="F117" s="38"/>
      <c r="G117" s="39"/>
      <c r="H117" s="39"/>
      <c r="I117" s="40"/>
      <c r="J117" s="41"/>
      <c r="K117" s="9"/>
      <c r="L117" s="12">
        <f t="shared" si="5"/>
        <v>0</v>
      </c>
    </row>
    <row r="118" ht="12.75" customHeight="1" spans="1:12" s="54" customFormat="1" x14ac:dyDescent="0.25">
      <c r="A118" s="29" t="s">
        <v>118</v>
      </c>
      <c r="B118" s="53"/>
      <c r="C118" s="53"/>
      <c r="D118" s="53"/>
      <c r="E118" s="39"/>
      <c r="F118" s="38"/>
      <c r="G118" s="39"/>
      <c r="H118" s="39"/>
      <c r="I118" s="40"/>
      <c r="J118" s="41"/>
      <c r="K118" s="9"/>
      <c r="L118" s="12">
        <f t="shared" si="5"/>
        <v>0</v>
      </c>
    </row>
    <row r="119" ht="12.75" customHeight="1" spans="1:12" s="54" customFormat="1" x14ac:dyDescent="0.25">
      <c r="A119" s="29" t="s">
        <v>118</v>
      </c>
      <c r="B119" s="53"/>
      <c r="C119" s="53"/>
      <c r="D119" s="53"/>
      <c r="E119" s="39"/>
      <c r="F119" s="38"/>
      <c r="G119" s="39"/>
      <c r="H119" s="39"/>
      <c r="I119" s="40"/>
      <c r="J119" s="41"/>
      <c r="K119" s="9"/>
      <c r="L119" s="12">
        <f t="shared" si="5"/>
        <v>0</v>
      </c>
    </row>
    <row r="120" ht="12.75" customHeight="1" spans="1:12" s="54" customFormat="1" x14ac:dyDescent="0.25">
      <c r="A120" s="29" t="s">
        <v>118</v>
      </c>
      <c r="B120" s="53"/>
      <c r="C120" s="53"/>
      <c r="D120" s="53"/>
      <c r="E120" s="39"/>
      <c r="F120" s="38"/>
      <c r="G120" s="39"/>
      <c r="H120" s="39"/>
      <c r="I120" s="40"/>
      <c r="J120" s="41"/>
      <c r="K120" s="9"/>
      <c r="L120" s="12">
        <f t="shared" si="5"/>
        <v>0</v>
      </c>
    </row>
    <row r="121" ht="12.75" customHeight="1" spans="1:12" s="54" customFormat="1" x14ac:dyDescent="0.25">
      <c r="A121" s="29" t="s">
        <v>118</v>
      </c>
      <c r="B121" s="53"/>
      <c r="C121" s="53"/>
      <c r="D121" s="53"/>
      <c r="E121" s="39"/>
      <c r="F121" s="38"/>
      <c r="G121" s="39"/>
      <c r="H121" s="39"/>
      <c r="I121" s="40"/>
      <c r="J121" s="41"/>
      <c r="K121" s="9"/>
      <c r="L121" s="12">
        <f t="shared" si="5"/>
        <v>0</v>
      </c>
    </row>
    <row r="122" ht="12.75" customHeight="1" spans="1:12" s="54" customFormat="1" x14ac:dyDescent="0.25">
      <c r="A122" s="29" t="s">
        <v>118</v>
      </c>
      <c r="B122" s="53"/>
      <c r="C122" s="53"/>
      <c r="D122" s="53"/>
      <c r="E122" s="39"/>
      <c r="F122" s="38"/>
      <c r="G122" s="39"/>
      <c r="H122" s="39"/>
      <c r="I122" s="40"/>
      <c r="J122" s="41"/>
      <c r="K122" s="9"/>
      <c r="L122" s="12">
        <f t="shared" si="5"/>
        <v>0</v>
      </c>
    </row>
    <row r="123" ht="12.75" customHeight="1" spans="1:12" s="54" customFormat="1" x14ac:dyDescent="0.25">
      <c r="A123" s="29" t="s">
        <v>118</v>
      </c>
      <c r="B123" s="53"/>
      <c r="C123" s="53"/>
      <c r="D123" s="53"/>
      <c r="E123" s="39"/>
      <c r="F123" s="38"/>
      <c r="G123" s="39"/>
      <c r="H123" s="39"/>
      <c r="I123" s="40"/>
      <c r="J123" s="41"/>
      <c r="K123" s="9"/>
      <c r="L123" s="12">
        <f t="shared" si="5"/>
        <v>0</v>
      </c>
    </row>
    <row r="124" ht="12.75" customHeight="1" spans="1:12" s="54" customFormat="1" x14ac:dyDescent="0.25">
      <c r="A124" s="29" t="s">
        <v>118</v>
      </c>
      <c r="B124" s="53"/>
      <c r="C124" s="53"/>
      <c r="D124" s="53"/>
      <c r="E124" s="39"/>
      <c r="F124" s="38"/>
      <c r="G124" s="39"/>
      <c r="H124" s="39"/>
      <c r="I124" s="40"/>
      <c r="J124" s="41"/>
      <c r="K124" s="9"/>
      <c r="L124" s="12">
        <f t="shared" si="5"/>
        <v>0</v>
      </c>
    </row>
    <row r="125" ht="12.75" customHeight="1" spans="1:12" s="54" customFormat="1" x14ac:dyDescent="0.25">
      <c r="A125" s="29" t="s">
        <v>118</v>
      </c>
      <c r="B125" s="53"/>
      <c r="C125" s="53"/>
      <c r="D125" s="53"/>
      <c r="E125" s="39"/>
      <c r="F125" s="38"/>
      <c r="G125" s="39"/>
      <c r="H125" s="39"/>
      <c r="I125" s="40"/>
      <c r="J125" s="41"/>
      <c r="K125" s="9"/>
      <c r="L125" s="12">
        <f t="shared" si="5"/>
        <v>0</v>
      </c>
    </row>
    <row r="126" ht="12.75" customHeight="1" spans="1:12" s="54" customFormat="1" x14ac:dyDescent="0.25">
      <c r="A126" s="29" t="s">
        <v>118</v>
      </c>
      <c r="B126" s="53"/>
      <c r="C126" s="53"/>
      <c r="D126" s="53"/>
      <c r="E126" s="39"/>
      <c r="F126" s="38"/>
      <c r="G126" s="39"/>
      <c r="H126" s="39"/>
      <c r="I126" s="40"/>
      <c r="J126" s="41"/>
      <c r="K126" s="9"/>
      <c r="L126" s="12">
        <f t="shared" si="5"/>
        <v>0</v>
      </c>
    </row>
    <row r="127" ht="12.75" customHeight="1" spans="1:12" x14ac:dyDescent="0.25">
      <c r="A127" s="29" t="s">
        <v>118</v>
      </c>
      <c r="B127" s="53"/>
      <c r="C127" s="51"/>
      <c r="D127" s="51"/>
      <c r="E127" s="39"/>
      <c r="F127" s="38"/>
      <c r="G127" s="39"/>
      <c r="H127" s="39"/>
      <c r="I127" s="40"/>
      <c r="J127" s="41"/>
      <c r="L127" s="12">
        <f t="shared" si="5"/>
        <v>0</v>
      </c>
    </row>
    <row r="128" ht="12.75" customHeight="1" spans="1:12" x14ac:dyDescent="0.25">
      <c r="A128" s="29" t="s">
        <v>119</v>
      </c>
      <c r="B128" s="53"/>
      <c r="C128" s="51"/>
      <c r="D128" s="51"/>
      <c r="E128" s="39"/>
      <c r="F128" s="38"/>
      <c r="G128" s="39"/>
      <c r="H128" s="39"/>
      <c r="I128" s="40"/>
      <c r="J128" s="41"/>
      <c r="L128" s="12">
        <f t="shared" si="5"/>
        <v>0</v>
      </c>
    </row>
    <row r="129" ht="12.75" customHeight="1" spans="1:12" x14ac:dyDescent="0.25">
      <c r="A129" s="29" t="s">
        <v>119</v>
      </c>
      <c r="B129" s="53"/>
      <c r="C129" s="51"/>
      <c r="D129" s="51"/>
      <c r="E129" s="39"/>
      <c r="F129" s="38"/>
      <c r="G129" s="39"/>
      <c r="H129" s="39"/>
      <c r="I129" s="40"/>
      <c r="J129" s="41"/>
      <c r="L129" s="12">
        <f t="shared" si="5"/>
        <v>0</v>
      </c>
    </row>
    <row r="130" ht="12.75" customHeight="1" spans="1:12" x14ac:dyDescent="0.25">
      <c r="A130" s="29" t="s">
        <v>119</v>
      </c>
      <c r="B130" s="53"/>
      <c r="C130" s="51"/>
      <c r="D130" s="51"/>
      <c r="E130" s="39"/>
      <c r="F130" s="38"/>
      <c r="G130" s="39"/>
      <c r="H130" s="39"/>
      <c r="I130" s="40"/>
      <c r="J130" s="41"/>
      <c r="L130" s="12">
        <f t="shared" si="5"/>
        <v>0</v>
      </c>
    </row>
    <row r="131" ht="12.75" customHeight="1" spans="1:12" x14ac:dyDescent="0.25">
      <c r="A131" s="29" t="s">
        <v>119</v>
      </c>
      <c r="B131" s="53"/>
      <c r="C131" s="51"/>
      <c r="D131" s="51"/>
      <c r="E131" s="39"/>
      <c r="F131" s="38"/>
      <c r="G131" s="39"/>
      <c r="H131" s="39"/>
      <c r="I131" s="40"/>
      <c r="J131" s="41"/>
      <c r="L131" s="12">
        <f t="shared" si="5"/>
        <v>0</v>
      </c>
    </row>
    <row r="132" ht="12.75" customHeight="1" spans="1:12" x14ac:dyDescent="0.25">
      <c r="A132" s="29" t="s">
        <v>119</v>
      </c>
      <c r="B132" s="53"/>
      <c r="C132" s="51"/>
      <c r="D132" s="51"/>
      <c r="E132" s="39"/>
      <c r="F132" s="38"/>
      <c r="G132" s="39"/>
      <c r="H132" s="39"/>
      <c r="I132" s="40"/>
      <c r="J132" s="41"/>
      <c r="L132" s="12">
        <f t="shared" si="5"/>
        <v>0</v>
      </c>
    </row>
    <row r="133" ht="12.75" customHeight="1" spans="1:12" x14ac:dyDescent="0.25">
      <c r="A133" s="29" t="s">
        <v>119</v>
      </c>
      <c r="B133" s="53"/>
      <c r="C133" s="51"/>
      <c r="D133" s="51"/>
      <c r="E133" s="39"/>
      <c r="F133" s="38"/>
      <c r="G133" s="39"/>
      <c r="H133" s="39"/>
      <c r="I133" s="40"/>
      <c r="J133" s="41"/>
      <c r="L133" s="12">
        <f t="shared" si="5"/>
        <v>0</v>
      </c>
    </row>
    <row r="134" ht="12.75" customHeight="1" spans="1:12" x14ac:dyDescent="0.25">
      <c r="A134" s="29" t="s">
        <v>119</v>
      </c>
      <c r="B134" s="51"/>
      <c r="C134" s="51"/>
      <c r="D134" s="51"/>
      <c r="E134" s="39"/>
      <c r="F134" s="38"/>
      <c r="G134" s="39"/>
      <c r="H134" s="39"/>
      <c r="I134" s="40"/>
      <c r="J134" s="41"/>
      <c r="L134" s="12">
        <f t="shared" si="5"/>
        <v>0</v>
      </c>
    </row>
    <row r="135" ht="12.75" customHeight="1" spans="1:12" x14ac:dyDescent="0.25">
      <c r="A135" s="29" t="s">
        <v>119</v>
      </c>
      <c r="B135" s="51"/>
      <c r="C135" s="51"/>
      <c r="D135" s="51"/>
      <c r="E135" s="39"/>
      <c r="F135" s="38"/>
      <c r="G135" s="39"/>
      <c r="H135" s="39"/>
      <c r="I135" s="40"/>
      <c r="J135" s="41"/>
      <c r="L135" s="12">
        <f t="shared" si="5"/>
        <v>0</v>
      </c>
    </row>
    <row r="136" ht="12.75" customHeight="1" spans="1:12" x14ac:dyDescent="0.25">
      <c r="A136" s="29" t="s">
        <v>119</v>
      </c>
      <c r="B136" s="51"/>
      <c r="C136" s="51"/>
      <c r="D136" s="51"/>
      <c r="E136" s="39"/>
      <c r="F136" s="38"/>
      <c r="G136" s="39"/>
      <c r="H136" s="38"/>
      <c r="I136" s="42"/>
      <c r="L136" s="12">
        <f t="shared" si="5"/>
        <v>0</v>
      </c>
    </row>
    <row r="137" ht="12.75" customHeight="1" spans="1:12" x14ac:dyDescent="0.25">
      <c r="A137" s="29" t="s">
        <v>119</v>
      </c>
      <c r="B137" s="51"/>
      <c r="C137" s="51"/>
      <c r="D137" s="51"/>
      <c r="E137" s="39"/>
      <c r="F137" s="38"/>
      <c r="G137" s="39"/>
      <c r="H137" s="38"/>
      <c r="I137" s="42"/>
      <c r="L137" s="12">
        <f t="shared" si="5"/>
        <v>0</v>
      </c>
    </row>
    <row r="138" ht="12.75" customHeight="1" spans="1:12" x14ac:dyDescent="0.25">
      <c r="A138" s="29" t="s">
        <v>119</v>
      </c>
      <c r="B138" s="51"/>
      <c r="C138" s="51"/>
      <c r="D138" s="51"/>
      <c r="E138" s="39"/>
      <c r="F138" s="38"/>
      <c r="G138" s="39"/>
      <c r="H138" s="39"/>
      <c r="I138" s="40"/>
      <c r="J138" s="41"/>
      <c r="L138" s="12">
        <f t="shared" si="5"/>
        <v>0</v>
      </c>
    </row>
    <row r="139" ht="12.75" customHeight="1" spans="1:12" x14ac:dyDescent="0.25">
      <c r="A139" s="29" t="s">
        <v>119</v>
      </c>
      <c r="B139" s="53"/>
      <c r="C139" s="51"/>
      <c r="D139" s="51"/>
      <c r="E139" s="39"/>
      <c r="F139" s="38"/>
      <c r="G139" s="39"/>
      <c r="H139" s="39"/>
      <c r="I139" s="42"/>
      <c r="L139" s="12">
        <f t="shared" si="5"/>
        <v>0</v>
      </c>
    </row>
    <row r="140" ht="12.75" customHeight="1" spans="1:12" x14ac:dyDescent="0.25">
      <c r="A140" s="29" t="s">
        <v>119</v>
      </c>
      <c r="B140" s="53"/>
      <c r="C140" s="51"/>
      <c r="D140" s="51"/>
      <c r="E140" s="39"/>
      <c r="F140" s="38"/>
      <c r="G140" s="39"/>
      <c r="H140" s="39"/>
      <c r="I140" s="42"/>
      <c r="L140" s="12">
        <f t="shared" si="5"/>
        <v>0</v>
      </c>
    </row>
    <row r="141" ht="12.75" customHeight="1" spans="1:12" x14ac:dyDescent="0.25">
      <c r="A141" s="29" t="s">
        <v>119</v>
      </c>
      <c r="B141" s="53"/>
      <c r="C141" s="51"/>
      <c r="D141" s="51"/>
      <c r="E141" s="39"/>
      <c r="F141" s="38"/>
      <c r="G141" s="39"/>
      <c r="H141" s="39"/>
      <c r="I141" s="42"/>
      <c r="L141" s="12">
        <f t="shared" si="5"/>
        <v>0</v>
      </c>
    </row>
    <row r="142" ht="12.75" customHeight="1" spans="1:12" x14ac:dyDescent="0.25">
      <c r="A142" s="29" t="s">
        <v>119</v>
      </c>
      <c r="B142" s="53"/>
      <c r="C142" s="51"/>
      <c r="D142" s="51"/>
      <c r="E142" s="39"/>
      <c r="F142" s="38"/>
      <c r="G142" s="39"/>
      <c r="H142" s="39"/>
      <c r="I142" s="42"/>
      <c r="L142" s="12">
        <f t="shared" si="5"/>
        <v>0</v>
      </c>
    </row>
    <row r="143" ht="12.75" customHeight="1" spans="1:12" x14ac:dyDescent="0.25">
      <c r="A143" s="29" t="s">
        <v>119</v>
      </c>
      <c r="B143" s="53"/>
      <c r="C143" s="51"/>
      <c r="D143" s="51"/>
      <c r="E143" s="39"/>
      <c r="F143" s="38"/>
      <c r="G143" s="39"/>
      <c r="H143" s="39"/>
      <c r="I143" s="42"/>
      <c r="L143" s="12">
        <f t="shared" si="5"/>
        <v>0</v>
      </c>
    </row>
    <row r="144" ht="12.75" customHeight="1" spans="1:12" x14ac:dyDescent="0.25">
      <c r="A144" s="29" t="s">
        <v>119</v>
      </c>
      <c r="B144" s="53"/>
      <c r="C144" s="51"/>
      <c r="D144" s="51"/>
      <c r="E144" s="39"/>
      <c r="F144" s="38"/>
      <c r="G144" s="39"/>
      <c r="H144" s="39"/>
      <c r="I144" s="42"/>
      <c r="L144" s="12">
        <f t="shared" si="5"/>
        <v>0</v>
      </c>
    </row>
    <row r="145" ht="12.75" customHeight="1" spans="1:12" x14ac:dyDescent="0.25">
      <c r="A145" s="29" t="s">
        <v>119</v>
      </c>
      <c r="B145" s="51"/>
      <c r="C145" s="51"/>
      <c r="D145" s="51"/>
      <c r="E145" s="39"/>
      <c r="F145" s="38"/>
      <c r="G145" s="39"/>
      <c r="H145" s="39"/>
      <c r="I145" s="42"/>
      <c r="L145" s="12">
        <f t="shared" si="5"/>
        <v>0</v>
      </c>
    </row>
    <row r="146" ht="12.75" customHeight="1" spans="1:12" x14ac:dyDescent="0.25">
      <c r="A146" s="29" t="s">
        <v>119</v>
      </c>
      <c r="B146" s="51"/>
      <c r="C146" s="51"/>
      <c r="D146" s="51"/>
      <c r="E146" s="39"/>
      <c r="F146" s="38"/>
      <c r="G146" s="39"/>
      <c r="H146" s="39"/>
      <c r="I146" s="42"/>
      <c r="L146" s="12">
        <f t="shared" si="5"/>
        <v>0</v>
      </c>
    </row>
    <row r="147" ht="12.75" customHeight="1" spans="1:12" x14ac:dyDescent="0.25">
      <c r="A147" s="29" t="s">
        <v>119</v>
      </c>
      <c r="B147" s="51"/>
      <c r="C147" s="51"/>
      <c r="D147" s="51"/>
      <c r="E147" s="39"/>
      <c r="F147" s="38"/>
      <c r="G147" s="39"/>
      <c r="H147" s="39"/>
      <c r="I147" s="42"/>
      <c r="L147" s="12">
        <f t="shared" si="5"/>
        <v>0</v>
      </c>
    </row>
    <row r="148" ht="12.75" customHeight="1" spans="1:12" x14ac:dyDescent="0.25">
      <c r="A148" s="29" t="s">
        <v>119</v>
      </c>
      <c r="B148" s="51"/>
      <c r="C148" s="51"/>
      <c r="D148" s="51"/>
      <c r="E148" s="39"/>
      <c r="F148" s="38"/>
      <c r="G148" s="39"/>
      <c r="H148" s="39"/>
      <c r="I148" s="42"/>
      <c r="L148" s="12">
        <f t="shared" si="5"/>
        <v>0</v>
      </c>
    </row>
    <row r="149" ht="12.75" customHeight="1" spans="1:12" x14ac:dyDescent="0.25">
      <c r="A149" s="29" t="s">
        <v>119</v>
      </c>
      <c r="B149" s="51"/>
      <c r="C149" s="51"/>
      <c r="E149" s="39"/>
      <c r="F149" s="38"/>
      <c r="G149" s="39"/>
      <c r="H149" s="39"/>
      <c r="I149" s="42"/>
      <c r="L149" s="12">
        <f t="shared" si="5"/>
        <v>0</v>
      </c>
    </row>
    <row r="150" ht="12.75" customHeight="1" spans="1:12" x14ac:dyDescent="0.25">
      <c r="A150" s="29" t="s">
        <v>119</v>
      </c>
      <c r="B150" s="51"/>
      <c r="C150" s="51"/>
      <c r="D150" s="51"/>
      <c r="E150" s="39"/>
      <c r="F150" s="38"/>
      <c r="G150" s="39"/>
      <c r="H150" s="39"/>
      <c r="I150" s="42"/>
      <c r="L150" s="12">
        <f t="shared" si="5"/>
        <v>0</v>
      </c>
    </row>
    <row r="151" ht="12.75" customHeight="1" spans="1:12" x14ac:dyDescent="0.25">
      <c r="A151" s="29" t="s">
        <v>119</v>
      </c>
      <c r="B151" s="51"/>
      <c r="C151" s="51"/>
      <c r="D151" s="51"/>
      <c r="E151" s="39"/>
      <c r="F151" s="38"/>
      <c r="G151" s="39"/>
      <c r="H151" s="39"/>
      <c r="I151" s="42"/>
      <c r="L151" s="12">
        <f t="shared" si="5"/>
        <v>0</v>
      </c>
    </row>
    <row r="152" ht="12.75" customHeight="1" spans="1:12" x14ac:dyDescent="0.25">
      <c r="A152" s="29" t="s">
        <v>119</v>
      </c>
      <c r="B152" s="51"/>
      <c r="C152" s="51"/>
      <c r="D152" s="51"/>
      <c r="E152" s="39"/>
      <c r="F152" s="38"/>
      <c r="G152" s="39"/>
      <c r="H152" s="39"/>
      <c r="I152" s="42"/>
      <c r="L152" s="12">
        <f t="shared" si="5"/>
        <v>0</v>
      </c>
    </row>
    <row r="153" ht="12.75" customHeight="1" spans="1:12" x14ac:dyDescent="0.25">
      <c r="A153" s="29" t="s">
        <v>119</v>
      </c>
      <c r="B153" s="51"/>
      <c r="C153" s="51"/>
      <c r="D153" s="51"/>
      <c r="E153" s="39"/>
      <c r="F153" s="38"/>
      <c r="G153" s="39"/>
      <c r="H153" s="39"/>
      <c r="I153" s="42"/>
      <c r="L153" s="12">
        <f t="shared" si="5"/>
        <v>0</v>
      </c>
    </row>
    <row r="154" ht="12.75" customHeight="1" spans="1:12" x14ac:dyDescent="0.25">
      <c r="A154" s="29" t="s">
        <v>119</v>
      </c>
      <c r="B154" s="53"/>
      <c r="C154" s="51"/>
      <c r="D154" s="51"/>
      <c r="E154" s="39"/>
      <c r="F154" s="38"/>
      <c r="G154" s="39"/>
      <c r="H154" s="39"/>
      <c r="I154" s="42"/>
      <c r="L154" s="12">
        <f t="shared" si="5"/>
        <v>0</v>
      </c>
    </row>
    <row r="155" ht="12.75" customHeight="1" spans="1:12" x14ac:dyDescent="0.25">
      <c r="A155" s="29" t="s">
        <v>119</v>
      </c>
      <c r="B155" s="53"/>
      <c r="C155" s="51"/>
      <c r="D155" s="51"/>
      <c r="E155" s="39"/>
      <c r="F155" s="38"/>
      <c r="G155" s="39"/>
      <c r="H155" s="39"/>
      <c r="I155" s="42"/>
      <c r="L155" s="12">
        <f t="shared" si="5"/>
        <v>0</v>
      </c>
    </row>
    <row r="156" ht="12.75" customHeight="1" spans="1:12" x14ac:dyDescent="0.25">
      <c r="A156" s="29" t="s">
        <v>119</v>
      </c>
      <c r="B156" s="53"/>
      <c r="C156" s="51"/>
      <c r="D156" s="51"/>
      <c r="E156" s="39"/>
      <c r="F156" s="38"/>
      <c r="G156" s="39"/>
      <c r="H156" s="39"/>
      <c r="I156" s="42"/>
      <c r="L156" s="12">
        <f t="shared" si="5"/>
        <v>0</v>
      </c>
    </row>
    <row r="157" spans="1:12" x14ac:dyDescent="0.25">
      <c r="A157" s="29" t="s">
        <v>119</v>
      </c>
      <c r="B157" s="53"/>
      <c r="C157" s="51"/>
      <c r="D157" s="51"/>
      <c r="E157" s="39"/>
      <c r="F157" s="38"/>
      <c r="G157" s="39"/>
      <c r="H157" s="39"/>
      <c r="I157" s="42"/>
      <c r="L157" s="12">
        <f t="shared" si="5"/>
        <v>0</v>
      </c>
    </row>
    <row r="158" spans="1:12" x14ac:dyDescent="0.25">
      <c r="A158" s="29" t="s">
        <v>119</v>
      </c>
      <c r="B158" s="53"/>
      <c r="C158" s="51"/>
      <c r="D158" s="51"/>
      <c r="E158" s="39"/>
      <c r="F158" s="38"/>
      <c r="G158" s="39"/>
      <c r="H158" s="39"/>
      <c r="I158" s="42"/>
      <c r="L158" s="12">
        <f t="shared" si="5"/>
        <v>0</v>
      </c>
    </row>
    <row r="159" spans="1:12" x14ac:dyDescent="0.25">
      <c r="A159" s="29" t="s">
        <v>119</v>
      </c>
      <c r="B159" s="53"/>
      <c r="C159" s="51"/>
      <c r="D159" s="51"/>
      <c r="E159" s="39"/>
      <c r="F159" s="38"/>
      <c r="G159" s="39"/>
      <c r="H159" s="39"/>
      <c r="I159" s="42"/>
      <c r="L159" s="12">
        <f t="shared" si="5"/>
        <v>0</v>
      </c>
    </row>
    <row r="160" spans="1:12" x14ac:dyDescent="0.25">
      <c r="A160" s="29" t="s">
        <v>119</v>
      </c>
      <c r="B160" s="53"/>
      <c r="C160" s="51"/>
      <c r="D160" s="51"/>
      <c r="E160" s="39"/>
      <c r="F160" s="38"/>
      <c r="G160" s="39"/>
      <c r="H160" s="39"/>
      <c r="I160" s="42"/>
      <c r="L160" s="12">
        <f t="shared" si="5"/>
        <v>0</v>
      </c>
    </row>
    <row r="161" spans="1:12" x14ac:dyDescent="0.25">
      <c r="A161" s="29" t="s">
        <v>119</v>
      </c>
      <c r="B161" s="53"/>
      <c r="C161" s="51"/>
      <c r="D161" s="51"/>
      <c r="E161" s="39"/>
      <c r="F161" s="9"/>
      <c r="G161" s="52"/>
      <c r="H161" s="9"/>
      <c r="I161" s="42"/>
      <c r="L161" s="12">
        <f t="shared" si="5"/>
        <v>0</v>
      </c>
    </row>
    <row r="162" spans="1:12" x14ac:dyDescent="0.25">
      <c r="A162" s="29" t="s">
        <v>119</v>
      </c>
      <c r="B162" s="53"/>
      <c r="C162" s="51"/>
      <c r="D162" s="51"/>
      <c r="E162" s="39"/>
      <c r="F162" s="9"/>
      <c r="G162" s="52"/>
      <c r="H162" s="9"/>
      <c r="I162" s="42"/>
      <c r="L162" s="12">
        <f t="shared" si="5"/>
        <v>0</v>
      </c>
    </row>
    <row r="163" spans="1:12" x14ac:dyDescent="0.25">
      <c r="A163" s="29" t="s">
        <v>119</v>
      </c>
      <c r="B163" s="53"/>
      <c r="C163" s="51"/>
      <c r="D163" s="51"/>
      <c r="E163" s="39"/>
      <c r="F163" s="9"/>
      <c r="G163" s="52"/>
      <c r="H163" s="9"/>
      <c r="I163" s="42"/>
      <c r="L163" s="12">
        <f t="shared" si="5"/>
        <v>0</v>
      </c>
    </row>
    <row r="164" spans="1:12" x14ac:dyDescent="0.25">
      <c r="A164" s="29" t="s">
        <v>119</v>
      </c>
      <c r="B164" s="53"/>
      <c r="C164" s="51"/>
      <c r="D164" s="51"/>
      <c r="E164" s="39"/>
      <c r="F164" s="38"/>
      <c r="G164" s="39"/>
      <c r="H164" s="39"/>
      <c r="I164" s="42"/>
      <c r="L164" s="12">
        <f t="shared" ref="L164:L224" si="6">SUBTOTAL(9,H164:I164)</f>
        <v>0</v>
      </c>
    </row>
    <row r="165" spans="1:12" x14ac:dyDescent="0.25">
      <c r="A165" s="29" t="s">
        <v>120</v>
      </c>
      <c r="B165" s="51"/>
      <c r="C165" s="51"/>
      <c r="D165" s="51"/>
      <c r="E165" s="39"/>
      <c r="F165" s="38"/>
      <c r="G165" s="39"/>
      <c r="H165" s="39"/>
      <c r="I165" s="42"/>
      <c r="L165" s="12">
        <f t="shared" si="6"/>
        <v>0</v>
      </c>
    </row>
    <row r="166" spans="1:12" x14ac:dyDescent="0.25">
      <c r="A166" s="29" t="s">
        <v>120</v>
      </c>
      <c r="B166" s="51"/>
      <c r="C166" s="51"/>
      <c r="D166" s="51"/>
      <c r="E166" s="39"/>
      <c r="F166" s="38"/>
      <c r="G166" s="39"/>
      <c r="H166" s="39"/>
      <c r="I166" s="42"/>
      <c r="L166" s="12">
        <f t="shared" si="6"/>
        <v>0</v>
      </c>
    </row>
    <row r="167" spans="1:12" x14ac:dyDescent="0.25">
      <c r="A167" s="29" t="s">
        <v>120</v>
      </c>
      <c r="B167" s="51"/>
      <c r="C167" s="51"/>
      <c r="D167" s="51"/>
      <c r="E167" s="39"/>
      <c r="F167" s="38"/>
      <c r="G167" s="39"/>
      <c r="H167" s="39"/>
      <c r="I167" s="42"/>
      <c r="L167" s="12">
        <f t="shared" si="6"/>
        <v>0</v>
      </c>
    </row>
    <row r="168" spans="1:12" x14ac:dyDescent="0.25">
      <c r="A168" s="29" t="s">
        <v>120</v>
      </c>
      <c r="B168" s="51"/>
      <c r="C168" s="51"/>
      <c r="D168" s="51"/>
      <c r="E168" s="39"/>
      <c r="F168" s="38"/>
      <c r="G168" s="39"/>
      <c r="H168" s="39"/>
      <c r="I168" s="42"/>
      <c r="L168" s="12">
        <f t="shared" si="6"/>
        <v>0</v>
      </c>
    </row>
    <row r="169" spans="1:12" x14ac:dyDescent="0.25">
      <c r="A169" s="29" t="s">
        <v>120</v>
      </c>
      <c r="B169" s="51"/>
      <c r="C169" s="51"/>
      <c r="D169" s="51"/>
      <c r="E169" s="39"/>
      <c r="F169" s="38"/>
      <c r="G169" s="39"/>
      <c r="H169" s="39"/>
      <c r="I169" s="42"/>
      <c r="L169" s="12">
        <f t="shared" si="6"/>
        <v>0</v>
      </c>
    </row>
    <row r="170" spans="1:12" x14ac:dyDescent="0.25">
      <c r="A170" s="29" t="s">
        <v>120</v>
      </c>
      <c r="B170" s="51"/>
      <c r="C170" s="51"/>
      <c r="D170" s="51"/>
      <c r="E170" s="39"/>
      <c r="F170" s="38"/>
      <c r="G170" s="39"/>
      <c r="H170" s="39"/>
      <c r="I170" s="42"/>
      <c r="L170" s="12">
        <f t="shared" si="6"/>
        <v>0</v>
      </c>
    </row>
    <row r="171" spans="1:12" x14ac:dyDescent="0.25">
      <c r="A171" s="29" t="s">
        <v>120</v>
      </c>
      <c r="B171" s="51"/>
      <c r="C171" s="51"/>
      <c r="D171" s="51"/>
      <c r="E171" s="39"/>
      <c r="F171" s="38"/>
      <c r="G171" s="39"/>
      <c r="H171" s="39"/>
      <c r="I171" s="42"/>
      <c r="L171" s="12">
        <f t="shared" si="6"/>
        <v>0</v>
      </c>
    </row>
    <row r="172" spans="1:12" x14ac:dyDescent="0.25">
      <c r="A172" s="29" t="s">
        <v>120</v>
      </c>
      <c r="B172" s="51"/>
      <c r="C172" s="51"/>
      <c r="D172" s="51"/>
      <c r="E172" s="39"/>
      <c r="F172" s="38"/>
      <c r="G172" s="39"/>
      <c r="H172" s="39"/>
      <c r="I172" s="42"/>
      <c r="L172" s="12">
        <f t="shared" si="6"/>
        <v>0</v>
      </c>
    </row>
    <row r="173" spans="1:12" x14ac:dyDescent="0.25">
      <c r="A173" s="29" t="s">
        <v>120</v>
      </c>
      <c r="B173" s="51"/>
      <c r="C173" s="51"/>
      <c r="D173" s="51"/>
      <c r="E173" s="39"/>
      <c r="F173" s="38"/>
      <c r="G173" s="39"/>
      <c r="H173" s="39"/>
      <c r="I173" s="42"/>
      <c r="L173" s="12">
        <f t="shared" si="6"/>
        <v>0</v>
      </c>
    </row>
    <row r="174" spans="1:12" x14ac:dyDescent="0.25">
      <c r="A174" s="29" t="s">
        <v>120</v>
      </c>
      <c r="B174" s="51"/>
      <c r="C174" s="51"/>
      <c r="D174" s="51"/>
      <c r="E174" s="39"/>
      <c r="F174" s="38"/>
      <c r="G174" s="39"/>
      <c r="H174" s="39"/>
      <c r="I174" s="42"/>
      <c r="L174" s="12">
        <f t="shared" si="6"/>
        <v>0</v>
      </c>
    </row>
    <row r="175" spans="1:12" x14ac:dyDescent="0.25">
      <c r="A175" s="29" t="s">
        <v>120</v>
      </c>
      <c r="B175" s="51"/>
      <c r="C175" s="51"/>
      <c r="D175" s="51"/>
      <c r="E175" s="39"/>
      <c r="F175" s="38"/>
      <c r="G175" s="39"/>
      <c r="H175" s="39"/>
      <c r="I175" s="42"/>
      <c r="L175" s="12">
        <f t="shared" si="6"/>
        <v>0</v>
      </c>
    </row>
    <row r="176" spans="1:12" x14ac:dyDescent="0.25">
      <c r="A176" s="29" t="s">
        <v>120</v>
      </c>
      <c r="B176" s="51"/>
      <c r="C176" s="51"/>
      <c r="D176" s="51"/>
      <c r="E176" s="39"/>
      <c r="F176" s="38"/>
      <c r="G176" s="39"/>
      <c r="H176" s="39"/>
      <c r="I176" s="42"/>
      <c r="L176" s="12">
        <f t="shared" si="6"/>
        <v>0</v>
      </c>
    </row>
    <row r="177" spans="1:12" x14ac:dyDescent="0.25">
      <c r="A177" s="29" t="s">
        <v>120</v>
      </c>
      <c r="B177" s="51"/>
      <c r="C177" s="51"/>
      <c r="D177" s="51"/>
      <c r="E177" s="39"/>
      <c r="F177" s="38"/>
      <c r="G177" s="39"/>
      <c r="H177" s="39"/>
      <c r="I177" s="42"/>
      <c r="L177" s="12">
        <f t="shared" si="6"/>
        <v>0</v>
      </c>
    </row>
    <row r="178" spans="1:12" x14ac:dyDescent="0.25">
      <c r="A178" s="29" t="s">
        <v>120</v>
      </c>
      <c r="B178" s="51"/>
      <c r="C178" s="51"/>
      <c r="D178" s="51"/>
      <c r="E178" s="39"/>
      <c r="F178" s="38"/>
      <c r="G178" s="39"/>
      <c r="H178" s="39"/>
      <c r="I178" s="42"/>
      <c r="L178" s="12">
        <f t="shared" si="6"/>
        <v>0</v>
      </c>
    </row>
    <row r="179" spans="1:12" x14ac:dyDescent="0.25">
      <c r="A179" s="29" t="s">
        <v>120</v>
      </c>
      <c r="B179" s="51"/>
      <c r="C179" s="51"/>
      <c r="D179" s="51"/>
      <c r="E179" s="39"/>
      <c r="F179" s="38"/>
      <c r="G179" s="39"/>
      <c r="H179" s="39"/>
      <c r="I179" s="42"/>
      <c r="L179" s="12">
        <f t="shared" si="6"/>
        <v>0</v>
      </c>
    </row>
    <row r="180" spans="1:12" x14ac:dyDescent="0.25">
      <c r="A180" s="29" t="s">
        <v>120</v>
      </c>
      <c r="B180" s="51"/>
      <c r="C180" s="51"/>
      <c r="D180" s="51"/>
      <c r="E180" s="39"/>
      <c r="F180" s="38"/>
      <c r="G180" s="39"/>
      <c r="H180" s="39"/>
      <c r="I180" s="42"/>
      <c r="L180" s="12">
        <f t="shared" si="6"/>
        <v>0</v>
      </c>
    </row>
    <row r="181" spans="1:12" x14ac:dyDescent="0.25">
      <c r="A181" s="29" t="s">
        <v>120</v>
      </c>
      <c r="B181" s="51"/>
      <c r="C181" s="51"/>
      <c r="D181" s="51"/>
      <c r="E181" s="39"/>
      <c r="F181" s="38"/>
      <c r="G181" s="39"/>
      <c r="H181" s="39"/>
      <c r="I181" s="42"/>
      <c r="L181" s="12">
        <f t="shared" si="6"/>
        <v>0</v>
      </c>
    </row>
    <row r="182" spans="1:12" x14ac:dyDescent="0.25">
      <c r="A182" s="29" t="s">
        <v>120</v>
      </c>
      <c r="B182" s="51"/>
      <c r="C182" s="51"/>
      <c r="D182" s="51"/>
      <c r="E182" s="39"/>
      <c r="F182" s="38"/>
      <c r="G182" s="39"/>
      <c r="H182" s="39"/>
      <c r="I182" s="42"/>
      <c r="L182" s="12">
        <f t="shared" si="6"/>
        <v>0</v>
      </c>
    </row>
    <row r="183" spans="1:12" x14ac:dyDescent="0.25">
      <c r="A183" s="29" t="s">
        <v>120</v>
      </c>
      <c r="B183" s="51"/>
      <c r="C183" s="51"/>
      <c r="D183" s="51"/>
      <c r="E183" s="39"/>
      <c r="F183" s="38"/>
      <c r="G183" s="39"/>
      <c r="H183" s="39"/>
      <c r="I183" s="42"/>
      <c r="L183" s="12">
        <f t="shared" si="6"/>
        <v>0</v>
      </c>
    </row>
    <row r="184" spans="1:12" x14ac:dyDescent="0.25">
      <c r="A184" s="29" t="s">
        <v>120</v>
      </c>
      <c r="B184" s="51"/>
      <c r="C184" s="51"/>
      <c r="D184" s="51"/>
      <c r="E184" s="39"/>
      <c r="F184" s="38"/>
      <c r="G184" s="39"/>
      <c r="H184" s="39"/>
      <c r="I184" s="42"/>
      <c r="L184" s="12">
        <f t="shared" si="6"/>
        <v>0</v>
      </c>
    </row>
    <row r="185" spans="1:12" x14ac:dyDescent="0.25">
      <c r="A185" s="29" t="s">
        <v>120</v>
      </c>
      <c r="B185" s="51"/>
      <c r="C185" s="51"/>
      <c r="D185" s="51"/>
      <c r="E185" s="39"/>
      <c r="F185" s="38"/>
      <c r="G185" s="39"/>
      <c r="H185" s="39"/>
      <c r="I185" s="42"/>
      <c r="L185" s="12">
        <f t="shared" si="6"/>
        <v>0</v>
      </c>
    </row>
    <row r="186" spans="1:12" x14ac:dyDescent="0.25">
      <c r="A186" s="29" t="s">
        <v>120</v>
      </c>
      <c r="B186" s="51"/>
      <c r="C186" s="51"/>
      <c r="D186" s="51"/>
      <c r="E186" s="39"/>
      <c r="F186" s="38"/>
      <c r="G186" s="39"/>
      <c r="H186" s="39"/>
      <c r="I186" s="42"/>
      <c r="L186" s="12">
        <f t="shared" si="6"/>
        <v>0</v>
      </c>
    </row>
    <row r="187" spans="1:12" x14ac:dyDescent="0.25">
      <c r="A187" s="29" t="s">
        <v>120</v>
      </c>
      <c r="B187" s="51"/>
      <c r="C187" s="51"/>
      <c r="D187" s="51"/>
      <c r="E187" s="39"/>
      <c r="F187" s="38"/>
      <c r="G187" s="39"/>
      <c r="H187" s="39"/>
      <c r="I187" s="42"/>
      <c r="L187" s="12">
        <f t="shared" si="6"/>
        <v>0</v>
      </c>
    </row>
    <row r="188" spans="1:12" x14ac:dyDescent="0.25">
      <c r="A188" s="29" t="s">
        <v>120</v>
      </c>
      <c r="B188" s="51"/>
      <c r="C188" s="51"/>
      <c r="D188" s="51"/>
      <c r="E188" s="39"/>
      <c r="F188" s="38"/>
      <c r="G188" s="39"/>
      <c r="H188" s="39"/>
      <c r="I188" s="42"/>
      <c r="L188" s="12">
        <f t="shared" si="6"/>
        <v>0</v>
      </c>
    </row>
    <row r="189" spans="1:12" x14ac:dyDescent="0.25">
      <c r="A189" s="29" t="s">
        <v>120</v>
      </c>
      <c r="B189" s="51"/>
      <c r="C189" s="51"/>
      <c r="D189" s="51"/>
      <c r="E189" s="39"/>
      <c r="F189" s="38"/>
      <c r="G189" s="39"/>
      <c r="H189" s="39"/>
      <c r="I189" s="42"/>
      <c r="L189" s="12">
        <f t="shared" si="6"/>
        <v>0</v>
      </c>
    </row>
    <row r="190" spans="1:12" x14ac:dyDescent="0.25">
      <c r="A190" s="29" t="s">
        <v>120</v>
      </c>
      <c r="B190" s="51"/>
      <c r="C190" s="51"/>
      <c r="D190" s="51"/>
      <c r="E190" s="39"/>
      <c r="F190" s="38"/>
      <c r="G190" s="39"/>
      <c r="H190" s="39"/>
      <c r="I190" s="42"/>
      <c r="L190" s="12">
        <f t="shared" si="6"/>
        <v>0</v>
      </c>
    </row>
    <row r="191" spans="1:12" x14ac:dyDescent="0.25">
      <c r="A191" s="29" t="s">
        <v>120</v>
      </c>
      <c r="B191" s="51"/>
      <c r="C191" s="51"/>
      <c r="D191" s="51"/>
      <c r="E191" s="39"/>
      <c r="F191" s="38"/>
      <c r="G191" s="39"/>
      <c r="H191" s="39"/>
      <c r="I191" s="42"/>
      <c r="L191" s="12">
        <f t="shared" si="6"/>
        <v>0</v>
      </c>
    </row>
    <row r="192" spans="1:12" x14ac:dyDescent="0.25">
      <c r="A192" s="29" t="s">
        <v>120</v>
      </c>
      <c r="B192" s="51"/>
      <c r="C192" s="51"/>
      <c r="D192" s="51"/>
      <c r="E192" s="52"/>
      <c r="F192" s="38"/>
      <c r="G192" s="39"/>
      <c r="H192" s="39"/>
      <c r="I192" s="42"/>
      <c r="L192" s="12">
        <f t="shared" si="6"/>
        <v>0</v>
      </c>
    </row>
    <row r="193" spans="1:12" x14ac:dyDescent="0.25">
      <c r="A193" s="29" t="s">
        <v>120</v>
      </c>
      <c r="B193" s="51"/>
      <c r="C193" s="51"/>
      <c r="D193" s="51"/>
      <c r="E193" s="52"/>
      <c r="F193" s="38"/>
      <c r="G193" s="39"/>
      <c r="H193" s="39"/>
      <c r="I193" s="42"/>
      <c r="L193" s="12">
        <f t="shared" si="6"/>
        <v>0</v>
      </c>
    </row>
    <row r="194" spans="1:12" x14ac:dyDescent="0.25">
      <c r="A194" s="29" t="s">
        <v>120</v>
      </c>
      <c r="B194" s="51"/>
      <c r="C194" s="51"/>
      <c r="D194" s="51"/>
      <c r="E194" s="52"/>
      <c r="F194" s="9"/>
      <c r="G194" s="52"/>
      <c r="H194" s="9"/>
      <c r="I194" s="42"/>
      <c r="L194" s="12">
        <f t="shared" si="6"/>
        <v>0</v>
      </c>
    </row>
    <row r="195" spans="1:12" x14ac:dyDescent="0.25">
      <c r="A195" s="29" t="s">
        <v>120</v>
      </c>
      <c r="B195" s="51"/>
      <c r="C195" s="51"/>
      <c r="D195" s="51"/>
      <c r="E195" s="52"/>
      <c r="F195" s="9"/>
      <c r="G195" s="52"/>
      <c r="H195" s="9"/>
      <c r="I195" s="42"/>
      <c r="L195" s="12">
        <f t="shared" si="6"/>
        <v>0</v>
      </c>
    </row>
    <row r="196" spans="1:12" x14ac:dyDescent="0.25">
      <c r="A196" s="29" t="s">
        <v>120</v>
      </c>
      <c r="B196" s="51"/>
      <c r="C196" s="51"/>
      <c r="D196" s="51"/>
      <c r="E196" s="52"/>
      <c r="F196" s="9"/>
      <c r="G196" s="52"/>
      <c r="H196" s="9"/>
      <c r="I196" s="42"/>
      <c r="L196" s="12">
        <f t="shared" si="6"/>
        <v>0</v>
      </c>
    </row>
    <row r="197" spans="1:12" x14ac:dyDescent="0.25">
      <c r="A197" s="29" t="s">
        <v>120</v>
      </c>
      <c r="B197" s="51"/>
      <c r="C197" s="51"/>
      <c r="D197" s="51"/>
      <c r="E197" s="52"/>
      <c r="F197" s="9"/>
      <c r="G197" s="52"/>
      <c r="H197" s="9"/>
      <c r="I197" s="42"/>
      <c r="L197" s="12">
        <f t="shared" si="6"/>
        <v>0</v>
      </c>
    </row>
    <row r="198" spans="1:12" x14ac:dyDescent="0.25">
      <c r="A198" s="29" t="s">
        <v>120</v>
      </c>
      <c r="B198" s="51"/>
      <c r="C198" s="51"/>
      <c r="D198" s="51"/>
      <c r="E198" s="52"/>
      <c r="F198" s="38"/>
      <c r="G198" s="39"/>
      <c r="H198" s="39"/>
      <c r="I198" s="42"/>
      <c r="L198" s="12">
        <f t="shared" si="6"/>
        <v>0</v>
      </c>
    </row>
    <row r="199" spans="1:12" x14ac:dyDescent="0.25">
      <c r="A199" s="29" t="s">
        <v>120</v>
      </c>
      <c r="B199" s="51"/>
      <c r="C199" s="51"/>
      <c r="D199" s="51"/>
      <c r="E199" s="52"/>
      <c r="F199" s="9"/>
      <c r="G199" s="52"/>
      <c r="H199" s="9"/>
      <c r="I199" s="42"/>
      <c r="L199" s="12">
        <f t="shared" si="6"/>
        <v>0</v>
      </c>
    </row>
    <row r="200" spans="1:12" x14ac:dyDescent="0.25">
      <c r="A200" s="29" t="s">
        <v>120</v>
      </c>
      <c r="B200" s="51"/>
      <c r="C200" s="51"/>
      <c r="D200" s="51"/>
      <c r="E200" s="52"/>
      <c r="F200" s="9"/>
      <c r="G200" s="52"/>
      <c r="H200" s="9"/>
      <c r="I200" s="42"/>
      <c r="L200" s="12">
        <f t="shared" si="6"/>
        <v>0</v>
      </c>
    </row>
    <row r="201" spans="1:12" x14ac:dyDescent="0.25">
      <c r="A201" s="29" t="s">
        <v>120</v>
      </c>
      <c r="B201" s="51"/>
      <c r="C201" s="51"/>
      <c r="D201" s="51"/>
      <c r="E201" s="52"/>
      <c r="F201" s="9"/>
      <c r="G201" s="52"/>
      <c r="H201" s="9"/>
      <c r="I201" s="42"/>
      <c r="L201" s="12">
        <f t="shared" si="6"/>
        <v>0</v>
      </c>
    </row>
    <row r="202" spans="1:12" x14ac:dyDescent="0.25">
      <c r="A202" s="29" t="s">
        <v>120</v>
      </c>
      <c r="B202" s="51"/>
      <c r="C202" s="51"/>
      <c r="D202" s="51"/>
      <c r="E202" s="52"/>
      <c r="F202" s="9"/>
      <c r="G202" s="52"/>
      <c r="H202" s="9"/>
      <c r="I202" s="42"/>
      <c r="L202" s="12">
        <f t="shared" si="6"/>
        <v>0</v>
      </c>
    </row>
    <row r="203" spans="12:12" x14ac:dyDescent="0.25">
      <c r="L203" s="12">
        <f t="shared" si="6"/>
        <v>0</v>
      </c>
    </row>
    <row r="204" spans="12:12" x14ac:dyDescent="0.25">
      <c r="L204" s="12">
        <f t="shared" si="6"/>
        <v>0</v>
      </c>
    </row>
    <row r="205" spans="12:12" x14ac:dyDescent="0.25">
      <c r="L205" s="12">
        <f t="shared" si="6"/>
        <v>0</v>
      </c>
    </row>
    <row r="206" spans="12:12" x14ac:dyDescent="0.25">
      <c r="L206" s="12">
        <f t="shared" si="6"/>
        <v>0</v>
      </c>
    </row>
    <row r="207" spans="12:12" x14ac:dyDescent="0.25">
      <c r="L207" s="12">
        <f t="shared" si="6"/>
        <v>0</v>
      </c>
    </row>
    <row r="208" spans="12:12" x14ac:dyDescent="0.25">
      <c r="L208" s="12">
        <f t="shared" si="6"/>
        <v>0</v>
      </c>
    </row>
    <row r="209" spans="12:12" x14ac:dyDescent="0.25">
      <c r="L209" s="12">
        <f t="shared" si="6"/>
        <v>0</v>
      </c>
    </row>
    <row r="210" spans="12:12" x14ac:dyDescent="0.25">
      <c r="L210" s="12">
        <f t="shared" si="6"/>
        <v>0</v>
      </c>
    </row>
    <row r="211" spans="12:12" x14ac:dyDescent="0.25">
      <c r="L211" s="12">
        <f t="shared" si="6"/>
        <v>0</v>
      </c>
    </row>
    <row r="212" spans="12:12" x14ac:dyDescent="0.25">
      <c r="L212" s="12">
        <f t="shared" si="6"/>
        <v>0</v>
      </c>
    </row>
    <row r="213" spans="12:12" x14ac:dyDescent="0.25">
      <c r="L213" s="12">
        <f t="shared" si="6"/>
        <v>0</v>
      </c>
    </row>
    <row r="214" spans="12:12" x14ac:dyDescent="0.25">
      <c r="L214" s="12">
        <f t="shared" si="6"/>
        <v>0</v>
      </c>
    </row>
    <row r="215" spans="12:12" x14ac:dyDescent="0.25">
      <c r="L215" s="12">
        <f t="shared" si="6"/>
        <v>0</v>
      </c>
    </row>
    <row r="216" spans="12:12" x14ac:dyDescent="0.25">
      <c r="L216" s="12">
        <f t="shared" si="6"/>
        <v>0</v>
      </c>
    </row>
    <row r="217" spans="12:12" x14ac:dyDescent="0.25">
      <c r="L217" s="12">
        <f t="shared" si="6"/>
        <v>0</v>
      </c>
    </row>
    <row r="218" spans="12:12" x14ac:dyDescent="0.25">
      <c r="L218" s="12">
        <f t="shared" si="6"/>
        <v>0</v>
      </c>
    </row>
    <row r="219" spans="12:12" x14ac:dyDescent="0.25">
      <c r="L219" s="12">
        <f t="shared" si="6"/>
        <v>0</v>
      </c>
    </row>
    <row r="220" spans="12:12" x14ac:dyDescent="0.25">
      <c r="L220" s="12">
        <f t="shared" si="6"/>
        <v>0</v>
      </c>
    </row>
    <row r="221" spans="12:12" x14ac:dyDescent="0.25">
      <c r="L221" s="12">
        <f t="shared" si="6"/>
        <v>0</v>
      </c>
    </row>
    <row r="222" spans="12:12" x14ac:dyDescent="0.25">
      <c r="L222" s="12">
        <f t="shared" si="6"/>
        <v>0</v>
      </c>
    </row>
    <row r="223" spans="12:12" x14ac:dyDescent="0.25">
      <c r="L223" s="12">
        <f t="shared" si="6"/>
        <v>0</v>
      </c>
    </row>
    <row r="224" spans="12:12" x14ac:dyDescent="0.25">
      <c r="L224" s="12">
        <f t="shared" si="6"/>
        <v>0</v>
      </c>
    </row>
  </sheetData>
  <autoFilter ref="A9:K224"/>
  <pageMargins left="0.7" right="0.7" top="0.75" bottom="0.75" header="0.3" footer="0.3"/>
  <pageSetup orientation="portrait" horizontalDpi="4294967292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 zoomScale="100" zoomScaleNormal="100">
      <selection activeCell="C19" sqref="C19"/>
    </sheetView>
  </sheetViews>
  <sheetFormatPr defaultRowHeight="12.75" outlineLevelRow="0" outlineLevelCol="0" x14ac:dyDescent="0.2" customHeight="1"/>
  <cols>
    <col min="1" max="1" width="15" customWidth="1"/>
    <col min="2" max="2" width="10.7109375" customWidth="1"/>
    <col min="3" max="3" width="11" customWidth="1"/>
    <col min="7" max="8" width="12.5703125" customWidth="1"/>
    <col min="9" max="9" width="10" customWidth="1"/>
  </cols>
  <sheetData>
    <row r="1" spans="1:3" x14ac:dyDescent="0.25">
      <c r="A1" s="6"/>
      <c r="B1" s="55" t="s">
        <v>121</v>
      </c>
      <c r="C1" s="55" t="s">
        <v>122</v>
      </c>
    </row>
    <row r="2" spans="1:3" x14ac:dyDescent="0.25">
      <c r="A2" s="9" t="s">
        <v>166</v>
      </c>
      <c r="B2" s="56">
        <v>0.1</v>
      </c>
      <c r="C2" s="57">
        <v>0.02</v>
      </c>
    </row>
    <row r="3" spans="1:3" x14ac:dyDescent="0.25">
      <c r="A3" s="9" t="s">
        <v>74</v>
      </c>
      <c r="B3" s="56">
        <v>0.1</v>
      </c>
      <c r="C3" s="57">
        <v>0.02</v>
      </c>
    </row>
    <row r="4" spans="1:3" x14ac:dyDescent="0.25">
      <c r="A4" s="9" t="s">
        <v>57</v>
      </c>
      <c r="B4" s="56">
        <v>0.1</v>
      </c>
      <c r="C4" s="57">
        <v>0</v>
      </c>
    </row>
    <row r="5" spans="1:3" x14ac:dyDescent="0.25">
      <c r="A5" s="9" t="s">
        <v>167</v>
      </c>
      <c r="B5" s="56">
        <v>0.1</v>
      </c>
      <c r="C5" s="57">
        <v>0.03</v>
      </c>
    </row>
    <row r="6" spans="1:3" x14ac:dyDescent="0.25">
      <c r="A6" s="9" t="s">
        <v>63</v>
      </c>
      <c r="B6" s="56">
        <v>0.1</v>
      </c>
      <c r="C6" s="57">
        <v>0.02</v>
      </c>
    </row>
    <row r="7" spans="1:3" x14ac:dyDescent="0.25">
      <c r="A7" s="9" t="s">
        <v>154</v>
      </c>
      <c r="B7" s="56">
        <v>0.1</v>
      </c>
      <c r="C7" s="57">
        <v>0.02</v>
      </c>
    </row>
    <row r="8" spans="1:3" x14ac:dyDescent="0.25">
      <c r="A8" s="9" t="s">
        <v>155</v>
      </c>
      <c r="B8" s="56">
        <v>0.1</v>
      </c>
      <c r="C8" s="57">
        <v>0.025</v>
      </c>
    </row>
    <row r="9" spans="1:3" x14ac:dyDescent="0.25">
      <c r="A9" s="9" t="s">
        <v>79</v>
      </c>
      <c r="B9" s="56">
        <v>0.1</v>
      </c>
      <c r="C9" s="57">
        <v>0.03</v>
      </c>
    </row>
    <row r="10" spans="1:3" x14ac:dyDescent="0.25">
      <c r="A10" s="9" t="s">
        <v>73</v>
      </c>
      <c r="B10" s="56">
        <v>0.1</v>
      </c>
      <c r="C10" s="57">
        <v>0.02</v>
      </c>
    </row>
    <row r="11" spans="1:3" x14ac:dyDescent="0.25">
      <c r="A11" s="9" t="s">
        <v>168</v>
      </c>
      <c r="B11" s="56">
        <v>0.1</v>
      </c>
      <c r="C11" s="57">
        <v>0</v>
      </c>
    </row>
    <row r="12" spans="1:3" x14ac:dyDescent="0.25">
      <c r="A12" s="9" t="s">
        <v>169</v>
      </c>
      <c r="B12" s="56">
        <v>0.1</v>
      </c>
      <c r="C12" s="57">
        <v>0.02</v>
      </c>
    </row>
    <row r="13" spans="1:3" x14ac:dyDescent="0.25">
      <c r="A13" s="9" t="s">
        <v>170</v>
      </c>
      <c r="B13" s="56">
        <v>0.1</v>
      </c>
      <c r="C13" s="57">
        <v>0.015</v>
      </c>
    </row>
    <row r="14" spans="1:3" x14ac:dyDescent="0.25">
      <c r="A14" s="9" t="s">
        <v>171</v>
      </c>
      <c r="B14" s="56">
        <v>0</v>
      </c>
      <c r="C14" s="57">
        <v>0</v>
      </c>
    </row>
    <row r="15" spans="1:3" x14ac:dyDescent="0.25">
      <c r="A15" s="9" t="s">
        <v>172</v>
      </c>
      <c r="B15" s="56">
        <v>0</v>
      </c>
      <c r="C15" s="57">
        <v>0</v>
      </c>
    </row>
    <row r="16" spans="1:3" x14ac:dyDescent="0.25">
      <c r="A16" s="9" t="s">
        <v>173</v>
      </c>
      <c r="B16" s="56">
        <v>0.1</v>
      </c>
      <c r="C16" s="57">
        <v>0.02</v>
      </c>
    </row>
    <row r="17" spans="1:3" x14ac:dyDescent="0.25">
      <c r="A17" s="9"/>
      <c r="B17" s="56"/>
      <c r="C17" s="57"/>
    </row>
    <row r="18" spans="1:3" x14ac:dyDescent="0.25">
      <c r="A18" s="9"/>
      <c r="B18" s="56"/>
      <c r="C18" s="57"/>
    </row>
    <row r="19" spans="1:3" x14ac:dyDescent="0.25">
      <c r="A19" s="9"/>
      <c r="B19" s="56"/>
      <c r="C19" s="57"/>
    </row>
  </sheetData>
  <autoFilter ref="A1:C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5"/>
  <sheetViews>
    <sheetView workbookViewId="0" zoomScale="90" zoomScaleNormal="90">
      <pane xSplit="10" ySplit="16" topLeftCell="K17" activePane="bottomRight" state="frozen"/>
      <selection pane="bottomRight" activeCell="O9" sqref="O9"/>
    </sheetView>
  </sheetViews>
  <sheetFormatPr defaultRowHeight="12.75" outlineLevelRow="0" outlineLevelCol="0" x14ac:dyDescent="0.2" customHeight="1"/>
  <cols>
    <col min="1" max="1" width="10.85546875" customWidth="1"/>
    <col min="2" max="2" width="10.140625" style="61" customWidth="1"/>
    <col min="3" max="3" width="9.85546875" customWidth="1"/>
    <col min="4" max="4" width="14.5703125" hidden="1" customWidth="1"/>
    <col min="5" max="5" width="14.85546875" customWidth="1"/>
    <col min="6" max="6" width="6.85546875" customWidth="1"/>
    <col min="7" max="7" width="9.7109375" customWidth="1"/>
    <col min="8" max="8" width="16" hidden="1" customWidth="1"/>
    <col min="9" max="9" width="11.5703125" customWidth="1"/>
    <col min="11" max="11" width="9.5703125" customWidth="1"/>
    <col min="12" max="12" width="16" hidden="1" customWidth="1"/>
    <col min="15" max="15" width="10.28515625" customWidth="1"/>
    <col min="16" max="16" width="9.140625" hidden="1" customWidth="1"/>
    <col min="19" max="19" width="9.5703125" customWidth="1"/>
    <col min="20" max="20" width="9.140625" hidden="1" customWidth="1"/>
    <col min="23" max="23" width="10.28515625" customWidth="1"/>
    <col min="24" max="24" width="9.140625" hidden="1" customWidth="1"/>
    <col min="28" max="28" width="9.140625" hidden="1" customWidth="1"/>
    <col min="32" max="32" width="9.140625" hidden="1" customWidth="1"/>
    <col min="35" max="35" width="9.7109375" customWidth="1"/>
    <col min="36" max="36" width="9.140625" hidden="1" customWidth="1"/>
    <col min="40" max="40" width="9.140625" hidden="1" customWidth="1"/>
    <col min="44" max="44" width="9.140625" hidden="1" customWidth="1"/>
    <col min="47" max="47" width="11" customWidth="1"/>
    <col min="48" max="48" width="9.140625" hidden="1" customWidth="1"/>
    <col min="52" max="52" width="9.140625" hidden="1" customWidth="1"/>
    <col min="55" max="55" width="10.28515625" customWidth="1"/>
    <col min="56" max="56" width="10.85546875" hidden="1" customWidth="1"/>
    <col min="60" max="60" width="9.140625" hidden="1" customWidth="1"/>
  </cols>
  <sheetData>
    <row r="1" spans="2:61" s="62" customFormat="1" x14ac:dyDescent="0.25">
      <c r="B1" s="61"/>
      <c r="C1" s="63" t="str">
        <f>'Jojo Bettors'!A2</f>
        <v>Bong Daily</v>
      </c>
      <c r="D1" s="64">
        <f>'Jojo Bettors'!B2</f>
        <v>0.1</v>
      </c>
      <c r="E1" s="63">
        <f>'Jojo Bettors'!C2</f>
        <v>0.02</v>
      </c>
      <c r="F1" s="65">
        <f>SUM(I3,I85,I167,I252,I333,I414,I496)</f>
        <v>124720</v>
      </c>
      <c r="G1" s="66" t="str">
        <f>'Jojo Bettors'!A3</f>
        <v>Rey Cash</v>
      </c>
      <c r="H1" s="64">
        <v>0.1</v>
      </c>
      <c r="I1" s="63">
        <f>'Jojo Bettors'!C3</f>
        <v>0.02</v>
      </c>
      <c r="J1" s="65">
        <f>SUM(M3,M85,M167,M252,M333,M414,M496)</f>
        <v>0</v>
      </c>
      <c r="K1" s="62" t="str">
        <f>'Jojo Bettors'!A4</f>
        <v>Mackloyd</v>
      </c>
      <c r="L1" s="64">
        <f>'Jojo Bettors'!B4</f>
        <v>0.1</v>
      </c>
      <c r="M1" s="63">
        <f>'Jojo Bettors'!C4</f>
        <v>0</v>
      </c>
      <c r="N1" s="65">
        <f>SUM(Q3,Q85,Q167,Q252,Q333,Q414,Q496)</f>
        <v>19840</v>
      </c>
      <c r="O1" s="62" t="str">
        <f>'Jojo Bettors'!A5</f>
        <v>Mike Foreign</v>
      </c>
      <c r="P1" s="64">
        <f>'Jojo Bettors'!B5</f>
        <v>0.1</v>
      </c>
      <c r="Q1" s="63">
        <f>'Jojo Bettors'!C5</f>
        <v>0.03</v>
      </c>
      <c r="R1" s="65">
        <f>SUM(U3,U85,U167,U252,U333,U414,U496)</f>
        <v>29050</v>
      </c>
      <c r="S1" s="62" t="str">
        <f>'Jojo Bettors'!A6</f>
        <v>MJ</v>
      </c>
      <c r="T1" s="64">
        <f>'Jojo Bettors'!B6</f>
        <v>0.1</v>
      </c>
      <c r="U1" s="63">
        <f>'Jojo Bettors'!C6</f>
        <v>0.02</v>
      </c>
      <c r="V1" s="65">
        <f>SUM(Y3,Y85,Y167,Y252,Y333,Y414,Y496)</f>
        <v>4530</v>
      </c>
      <c r="W1" s="62" t="str">
        <f>'Jojo Bettors'!A7</f>
        <v>Paul</v>
      </c>
      <c r="X1" s="64">
        <f>'Jojo Bettors'!B7</f>
        <v>0.1</v>
      </c>
      <c r="Y1" s="63">
        <f>'Jojo Bettors'!C7</f>
        <v>0.02</v>
      </c>
      <c r="Z1" s="65">
        <f>SUM(AC3,AC85,AC167,AC252,AC333,AC414,AC496)</f>
        <v>16362.5</v>
      </c>
      <c r="AA1" s="62" t="str">
        <f>'Jojo Bettors'!A8</f>
        <v>Pokrat</v>
      </c>
      <c r="AB1" s="64">
        <f>'Jojo Bettors'!B8</f>
        <v>0.1</v>
      </c>
      <c r="AC1" s="63">
        <f>'Jojo Bettors'!C8</f>
        <v>0.025</v>
      </c>
      <c r="AD1" s="65">
        <f>SUM(AG3,AG85,AG167,AG252,AG333,AG414,AG496)</f>
        <v>-1800</v>
      </c>
      <c r="AE1" s="62" t="str">
        <f>'Jojo Bettors'!A9</f>
        <v>Tonio</v>
      </c>
      <c r="AF1" s="64">
        <f>'Jojo Bettors'!B9</f>
        <v>0.1</v>
      </c>
      <c r="AG1" s="63">
        <f>'Jojo Bettors'!C9</f>
        <v>0.03</v>
      </c>
      <c r="AH1" s="65">
        <f>SUM(AK3,AK85,AK167,AK252,AK333,AK414,AK496)</f>
        <v>10120</v>
      </c>
      <c r="AI1" s="62" t="str">
        <f>'Jojo Bettors'!A10</f>
        <v>Reco</v>
      </c>
      <c r="AJ1" s="64">
        <f>'Jojo Bettors'!B10</f>
        <v>0.1</v>
      </c>
      <c r="AK1" s="63">
        <f>'Jojo Bettors'!C10</f>
        <v>0.02</v>
      </c>
      <c r="AL1" s="65">
        <f>SUM(AO3,AO85,AO167,AO252,AO333,AO414,AO496)</f>
        <v>0</v>
      </c>
      <c r="AM1" s="62" t="str">
        <f>'Jojo Bettors'!A11</f>
        <v>Jan</v>
      </c>
      <c r="AN1" s="64">
        <f>'Jojo Bettors'!B11</f>
        <v>0.1</v>
      </c>
      <c r="AO1" s="63">
        <f>'Jojo Bettors'!C11</f>
        <v>0</v>
      </c>
      <c r="AP1" s="65">
        <f>SUM(AS3,AS85,AS167,AS252,AS333,AS414,AS496)</f>
        <v>0</v>
      </c>
      <c r="AQ1" s="62" t="str">
        <f>'Jojo Bettors'!A12</f>
        <v>Rod</v>
      </c>
      <c r="AR1" s="64">
        <f>'Jojo Bettors'!B12</f>
        <v>0.1</v>
      </c>
      <c r="AS1" s="63">
        <f>'Jojo Bettors'!C12</f>
        <v>0.02</v>
      </c>
      <c r="AT1" s="65">
        <f>SUM(AW3,AW85,AW167,AW252,AW333,AW414,AW496)</f>
        <v>0</v>
      </c>
      <c r="AU1" s="62" t="str">
        <f>'Jojo Bettors'!A13</f>
        <v>RB</v>
      </c>
      <c r="AV1" s="64">
        <f>'Jojo Bettors'!B13</f>
        <v>0.1</v>
      </c>
      <c r="AW1" s="63">
        <f>'Jojo Bettors'!C13</f>
        <v>0.015</v>
      </c>
      <c r="AX1" s="65">
        <f>SUM(BA3,BA85,BA167,BA252,BA333,BA414,BA496)</f>
        <v>400000</v>
      </c>
      <c r="AY1" s="62" t="str">
        <f>'Jojo Bettors'!A14</f>
        <v>Greed</v>
      </c>
      <c r="AZ1" s="64">
        <f>'Jojo Bettors'!B14</f>
        <v>0</v>
      </c>
      <c r="BA1" s="63">
        <f>'Jojo Bettors'!C14</f>
        <v>0</v>
      </c>
      <c r="BB1" s="65">
        <f>SUM(BE3,BE85,BE167,BE252,BE333,BE414,BE496)</f>
        <v>0</v>
      </c>
      <c r="BC1" s="62" t="str">
        <f>'Jojo Bettors'!A15</f>
        <v>S411</v>
      </c>
      <c r="BD1" s="64">
        <f>'Jojo Bettors'!B15</f>
        <v>0</v>
      </c>
      <c r="BE1" s="63">
        <f>'Jojo Bettors'!C15</f>
        <v>0</v>
      </c>
      <c r="BF1" s="65">
        <f>SUM(BI3,BI85,BI167,BI252,BI333,BI414,BI496)</f>
        <v>-49000</v>
      </c>
      <c r="BG1" s="62" t="str">
        <f>'Jojo Bettors'!A16</f>
        <v>Bryan</v>
      </c>
      <c r="BH1" s="64">
        <f>'Jojo Bettors'!B16</f>
        <v>0.1</v>
      </c>
      <c r="BI1" s="66">
        <f>'Jojo Bettors'!C16</f>
        <v>0.02</v>
      </c>
    </row>
    <row r="2" ht="13.5" customHeight="1" spans="1:61" x14ac:dyDescent="0.25">
      <c r="A2" s="12" t="s">
        <v>174</v>
      </c>
      <c r="B2" s="61" t="s">
        <v>175</v>
      </c>
      <c r="C2" s="60" t="s">
        <v>176</v>
      </c>
      <c r="D2" t="s">
        <v>109</v>
      </c>
      <c r="E2" t="s">
        <v>177</v>
      </c>
      <c r="G2" t="s">
        <v>178</v>
      </c>
      <c r="H2" t="s">
        <v>109</v>
      </c>
      <c r="I2" t="s">
        <v>177</v>
      </c>
      <c r="K2" t="s">
        <v>178</v>
      </c>
      <c r="L2" t="s">
        <v>109</v>
      </c>
      <c r="M2" t="s">
        <v>177</v>
      </c>
      <c r="O2" t="s">
        <v>178</v>
      </c>
      <c r="P2" t="s">
        <v>109</v>
      </c>
      <c r="Q2" t="s">
        <v>177</v>
      </c>
      <c r="S2" t="s">
        <v>178</v>
      </c>
      <c r="T2" t="s">
        <v>109</v>
      </c>
      <c r="U2" t="s">
        <v>177</v>
      </c>
      <c r="W2" t="s">
        <v>178</v>
      </c>
      <c r="X2" t="s">
        <v>109</v>
      </c>
      <c r="Y2" t="s">
        <v>177</v>
      </c>
      <c r="AA2" t="s">
        <v>178</v>
      </c>
      <c r="AB2" t="s">
        <v>109</v>
      </c>
      <c r="AC2" t="s">
        <v>177</v>
      </c>
      <c r="AE2" t="s">
        <v>178</v>
      </c>
      <c r="AF2" t="s">
        <v>109</v>
      </c>
      <c r="AG2" t="s">
        <v>177</v>
      </c>
      <c r="AI2" t="s">
        <v>178</v>
      </c>
      <c r="AJ2" t="s">
        <v>109</v>
      </c>
      <c r="AK2" t="s">
        <v>177</v>
      </c>
      <c r="AM2" t="s">
        <v>178</v>
      </c>
      <c r="AN2" t="s">
        <v>109</v>
      </c>
      <c r="AO2" t="s">
        <v>177</v>
      </c>
      <c r="AQ2" t="s">
        <v>178</v>
      </c>
      <c r="AR2" t="s">
        <v>109</v>
      </c>
      <c r="AS2" t="s">
        <v>177</v>
      </c>
      <c r="AU2" t="s">
        <v>178</v>
      </c>
      <c r="AV2" t="s">
        <v>109</v>
      </c>
      <c r="AW2" t="s">
        <v>177</v>
      </c>
      <c r="AY2" t="s">
        <v>178</v>
      </c>
      <c r="AZ2" t="s">
        <v>109</v>
      </c>
      <c r="BA2" t="s">
        <v>177</v>
      </c>
      <c r="BC2" t="s">
        <v>178</v>
      </c>
      <c r="BD2" t="s">
        <v>109</v>
      </c>
      <c r="BE2" t="s">
        <v>177</v>
      </c>
      <c r="BG2" t="s">
        <v>178</v>
      </c>
      <c r="BH2" t="s">
        <v>109</v>
      </c>
      <c r="BI2" t="s">
        <v>177</v>
      </c>
    </row>
    <row r="3" ht="16.5" customHeight="1" spans="1:61" s="67" customFormat="1" x14ac:dyDescent="0.25">
      <c r="A3" s="68">
        <f>Summary!$B$2</f>
        <v>NaN</v>
      </c>
      <c r="B3" s="69"/>
      <c r="C3" s="70">
        <f>Summary!A2</f>
        <v>41813</v>
      </c>
      <c r="D3" s="71"/>
      <c r="E3" s="71">
        <f>SUM(E4:E82)</f>
        <v>-41710</v>
      </c>
      <c r="F3" s="71"/>
      <c r="G3" s="68">
        <f>$A$3</f>
        <v>NaN</v>
      </c>
      <c r="H3" s="71"/>
      <c r="I3" s="71">
        <f>SUM(I4:I82)</f>
        <v>110400</v>
      </c>
      <c r="J3" s="71"/>
      <c r="K3" s="68">
        <f>$C$3</f>
        <v>41813</v>
      </c>
      <c r="L3" s="71"/>
      <c r="M3" s="71">
        <f>SUM(M4:M82)</f>
        <v>0</v>
      </c>
      <c r="N3" s="71"/>
      <c r="O3" s="68">
        <f>$A$3</f>
        <v>NaN</v>
      </c>
      <c r="P3" s="71"/>
      <c r="Q3" s="71">
        <f>SUM(Q4:Q82)</f>
        <v>-282325</v>
      </c>
      <c r="R3" s="71"/>
      <c r="S3" s="68">
        <f>$C$3</f>
        <v>41813</v>
      </c>
      <c r="T3" s="71"/>
      <c r="U3" s="71">
        <f>SUM(U4:U82)</f>
        <v>0</v>
      </c>
      <c r="V3" s="71"/>
      <c r="W3" s="68">
        <f>$A$3</f>
        <v>NaN</v>
      </c>
      <c r="X3" s="71"/>
      <c r="Y3" s="71">
        <f>SUM(Y4:Y82)</f>
        <v>8280</v>
      </c>
      <c r="Z3" s="71"/>
      <c r="AA3" s="68">
        <f>$C$3</f>
        <v>41813</v>
      </c>
      <c r="AB3" s="71"/>
      <c r="AC3" s="71">
        <f>SUM(AC4:AC82)</f>
        <v>0</v>
      </c>
      <c r="AD3" s="71"/>
      <c r="AE3" s="68">
        <f>$A$3</f>
        <v>NaN</v>
      </c>
      <c r="AF3" s="71"/>
      <c r="AG3" s="71">
        <f>SUM(AG4:AG82)</f>
        <v>-43650</v>
      </c>
      <c r="AH3" s="71"/>
      <c r="AI3" s="68">
        <f>$C$3</f>
        <v>41813</v>
      </c>
      <c r="AJ3" s="71"/>
      <c r="AK3" s="71">
        <f>SUM(AK4:AK82)</f>
        <v>2760</v>
      </c>
      <c r="AL3" s="71"/>
      <c r="AM3" s="68">
        <f>$A$3</f>
        <v>NaN</v>
      </c>
      <c r="AN3" s="71"/>
      <c r="AO3" s="71">
        <f>SUM(AO4:AO82)</f>
        <v>0</v>
      </c>
      <c r="AP3" s="71"/>
      <c r="AQ3" s="68">
        <f>$C$3</f>
        <v>41813</v>
      </c>
      <c r="AR3" s="71"/>
      <c r="AS3" s="71">
        <f>SUM(AS4:AS82)</f>
        <v>0</v>
      </c>
      <c r="AT3" s="71"/>
      <c r="AU3" s="68">
        <f>$A$3</f>
        <v>NaN</v>
      </c>
      <c r="AV3" s="71"/>
      <c r="AW3" s="71">
        <f>SUM(AW4:AW82)</f>
        <v>0</v>
      </c>
      <c r="AX3" s="71"/>
      <c r="AY3" s="68">
        <f>$C$3</f>
        <v>41813</v>
      </c>
      <c r="AZ3" s="71"/>
      <c r="BA3" s="71">
        <f>SUM(BA4:BA82)</f>
        <v>0</v>
      </c>
      <c r="BB3" s="71"/>
      <c r="BC3" s="68">
        <f>$A$3</f>
        <v>NaN</v>
      </c>
      <c r="BD3" s="71"/>
      <c r="BE3" s="71">
        <f>SUM(BE4:BE82)</f>
        <v>0</v>
      </c>
      <c r="BF3" s="71"/>
      <c r="BG3" s="68">
        <f>$C$3</f>
        <v>41813</v>
      </c>
      <c r="BH3" s="71"/>
      <c r="BI3" s="71">
        <f>SUM(BI4:BI82)</f>
        <v>0</v>
      </c>
    </row>
    <row r="4" spans="1:61" s="12" customFormat="1" x14ac:dyDescent="0.25">
      <c r="A4" s="9" t="str">
        <f>Mon!$A$2</f>
        <v>evening</v>
      </c>
      <c r="B4" s="72" t="str">
        <f>Mon!$C$2</f>
        <v>lose</v>
      </c>
      <c r="C4" s="9">
        <f>Mon!$I$2</f>
        <v>0</v>
      </c>
      <c r="D4" s="73" t="str">
        <f>IF($B4="win",100%-D$1,"-100%")</f>
        <v>-100%</v>
      </c>
      <c r="E4" s="9">
        <f>(C4*D4)+(C4*E$1)</f>
        <v>0</v>
      </c>
      <c r="F4" s="9"/>
      <c r="G4" s="9">
        <f>Mon!$J$2</f>
        <v>0</v>
      </c>
      <c r="H4" s="73" t="str">
        <f>IF($B4="win",100%-H$1,"-100%")</f>
        <v>-100%</v>
      </c>
      <c r="I4" s="9">
        <f>(G4*H4)+(G4*I$1)</f>
        <v>0</v>
      </c>
      <c r="J4" s="9"/>
      <c r="K4" s="9">
        <f>Mon!$K$2</f>
        <v>0</v>
      </c>
      <c r="L4" s="73" t="str">
        <f>IF($B4="win",100%-L$1,"-100%")</f>
        <v>-100%</v>
      </c>
      <c r="M4" s="9">
        <f>(K4*L4)+(K4*M$1)</f>
        <v>0</v>
      </c>
      <c r="N4" s="9"/>
      <c r="O4" s="9">
        <f>Mon!$L$2</f>
        <v>0</v>
      </c>
      <c r="P4" s="73" t="str">
        <f>IF($B4="win",100%-P$1,"-100%")</f>
        <v>-100%</v>
      </c>
      <c r="Q4" s="9">
        <f>(O4*P4)+(O4*Q$1)</f>
        <v>0</v>
      </c>
      <c r="R4" s="9"/>
      <c r="S4" s="9">
        <f>Mon!$M$2</f>
        <v>0</v>
      </c>
      <c r="T4" s="73" t="str">
        <f>IF($B4="win",100%-T$1,"-100%")</f>
        <v>-100%</v>
      </c>
      <c r="U4" s="9">
        <f>(S4*T4)+(S4*U$1)</f>
        <v>0</v>
      </c>
      <c r="V4" s="9"/>
      <c r="W4" s="9">
        <f>Mon!$N$2</f>
        <v>0</v>
      </c>
      <c r="X4" s="73" t="str">
        <f>IF($B4="win",100%-X$1,"-100%")</f>
        <v>-100%</v>
      </c>
      <c r="Y4" s="9">
        <f>(W4*X4)+(W4*Y$1)</f>
        <v>0</v>
      </c>
      <c r="Z4" s="9"/>
      <c r="AA4" s="9">
        <f>Mon!$O$2</f>
        <v>0</v>
      </c>
      <c r="AB4" s="73" t="str">
        <f>IF($B4="win",100%-AB$1,"-100%")</f>
        <v>-100%</v>
      </c>
      <c r="AC4" s="9">
        <f>(AA4*AB4)+(AA4*AC$1)</f>
        <v>0</v>
      </c>
      <c r="AD4" s="9"/>
      <c r="AE4" s="9">
        <f>Mon!$P$2</f>
        <v>0</v>
      </c>
      <c r="AF4" s="73" t="str">
        <f>IF($B4="win",100%-AF$1,"-100%")</f>
        <v>-100%</v>
      </c>
      <c r="AG4" s="9">
        <f>(AE4*AF4)+(AE4*AG$1)</f>
        <v>0</v>
      </c>
      <c r="AH4" s="9"/>
      <c r="AI4" s="9">
        <f>Mon!$Q$2</f>
        <v>0</v>
      </c>
      <c r="AJ4" s="73" t="str">
        <f>IF($B4="win",100%-AJ$1,"-100%")</f>
        <v>-100%</v>
      </c>
      <c r="AK4" s="9">
        <f>(AI4*AJ4)+(AI4*AK$1)</f>
        <v>0</v>
      </c>
      <c r="AL4" s="9"/>
      <c r="AM4" s="9">
        <f>Mon!$R$2</f>
        <v>0</v>
      </c>
      <c r="AN4" s="73" t="str">
        <f>IF($B4="win",100%-AN$1,"-100%")</f>
        <v>-100%</v>
      </c>
      <c r="AO4" s="9">
        <f>(AM4*AN4)+(AM4*AO$1)</f>
        <v>0</v>
      </c>
      <c r="AP4" s="9"/>
      <c r="AQ4" s="9">
        <f>Mon!$S$2</f>
        <v>0</v>
      </c>
      <c r="AR4" s="73" t="str">
        <f>IF($B4="win",100%-AR$1,"-100%")</f>
        <v>-100%</v>
      </c>
      <c r="AS4" s="9">
        <f>(AQ4*AR4)+(AQ4*AS$1)</f>
        <v>0</v>
      </c>
      <c r="AT4" s="9"/>
      <c r="AU4" s="9">
        <f>Mon!$T$2</f>
        <v>0</v>
      </c>
      <c r="AV4" s="73" t="str">
        <f>IF($B4="win",100%-AV$1,"-100%")</f>
        <v>-100%</v>
      </c>
      <c r="AW4" s="9">
        <f>(AU4*AV4)+(AU4*AW$1)</f>
        <v>0</v>
      </c>
      <c r="AX4" s="9"/>
      <c r="AY4" s="9">
        <f>Mon!$U$2</f>
        <v>0</v>
      </c>
      <c r="AZ4" s="73" t="str">
        <f>IF($B4="win",100%-AZ$1,"-100%")</f>
        <v>-100%</v>
      </c>
      <c r="BA4" s="9">
        <f>(AY4*AZ4)+(AY4*BA$1)</f>
        <v>0</v>
      </c>
      <c r="BB4" s="9"/>
      <c r="BC4" s="9">
        <f>Mon!$V$2</f>
        <v>0</v>
      </c>
      <c r="BD4" s="73" t="str">
        <f>IF($B4="win",100%-BD$1,"-100%")</f>
        <v>-100%</v>
      </c>
      <c r="BE4" s="9">
        <f>(BC4*BD4)+(BC4*BE$1)</f>
        <v>0</v>
      </c>
      <c r="BF4" s="9"/>
      <c r="BG4" s="9">
        <f>Mon!$W$2</f>
        <v>0</v>
      </c>
      <c r="BH4" s="73" t="str">
        <f>IF($B4="win",100%-BH$1,"-100%")</f>
        <v>-100%</v>
      </c>
      <c r="BI4" s="9">
        <f>(BG4*BH4)+(BG4*BI$1)</f>
        <v>0</v>
      </c>
    </row>
    <row r="5" spans="1:61" s="12" customFormat="1" x14ac:dyDescent="0.25">
      <c r="A5" s="9" t="str">
        <f>Mon!$A$3</f>
        <v>morning</v>
      </c>
      <c r="B5" s="72" t="str">
        <f>Mon!$C$3</f>
        <v>lose</v>
      </c>
      <c r="C5" s="9">
        <f>Mon!$I$3</f>
        <v>0</v>
      </c>
      <c r="D5" s="73" t="str">
        <f t="shared" ref="D5:D7" si="0">IF($B5="win",100%-D$1,"-100%")</f>
        <v>-100%</v>
      </c>
      <c r="E5" s="9">
        <f t="shared" ref="E5:E7" si="1">(C5*D5)+(C5*E$1)</f>
        <v>0</v>
      </c>
      <c r="F5" s="9"/>
      <c r="G5" s="9">
        <f>Mon!$J$3</f>
        <v>0</v>
      </c>
      <c r="H5" s="73" t="str">
        <f t="shared" ref="H5:H7" si="2">IF($B5="win",100%-H$1,"-100%")</f>
        <v>-100%</v>
      </c>
      <c r="I5" s="9">
        <f t="shared" ref="I5:I7" si="3">(G5*H5)+(G5*I$1)</f>
        <v>0</v>
      </c>
      <c r="J5" s="9"/>
      <c r="K5" s="9">
        <f>Mon!$K$3</f>
        <v>0</v>
      </c>
      <c r="L5" s="73" t="str">
        <f t="shared" ref="L5:L7" si="4">IF($B5="win",100%-L$1,"-100%")</f>
        <v>-100%</v>
      </c>
      <c r="M5" s="9">
        <f t="shared" ref="M5:M7" si="5">(K5*L5)+(K5*M$1)</f>
        <v>0</v>
      </c>
      <c r="N5" s="9"/>
      <c r="O5" s="9">
        <f>Mon!$L$3</f>
        <v>0</v>
      </c>
      <c r="P5" s="73" t="str">
        <f t="shared" ref="P5:P7" si="6">IF($B5="win",100%-P$1,"-100%")</f>
        <v>-100%</v>
      </c>
      <c r="Q5" s="9">
        <f t="shared" ref="Q5:Q7" si="7">(O5*P5)+(O5*Q$1)</f>
        <v>0</v>
      </c>
      <c r="R5" s="9"/>
      <c r="S5" s="9">
        <f>Mon!$M$3</f>
        <v>0</v>
      </c>
      <c r="T5" s="73" t="str">
        <f t="shared" ref="T5:T6" si="8">IF($B5="win",100%-T$1,"-100%")</f>
        <v>-100%</v>
      </c>
      <c r="U5" s="9">
        <f t="shared" ref="U5:U7" si="9">(S5*T5)+(S5*U$1)</f>
        <v>0</v>
      </c>
      <c r="V5" s="9"/>
      <c r="W5" s="9">
        <f>Mon!$N$3</f>
        <v>0</v>
      </c>
      <c r="X5" s="73" t="str">
        <f>IF($B5="win",100%-X$1,"-100%")</f>
        <v>-100%</v>
      </c>
      <c r="Y5" s="9">
        <f t="shared" ref="Y5:Y7" si="10">(W5*X5)+(W5*Y$1)</f>
        <v>0</v>
      </c>
      <c r="Z5" s="9"/>
      <c r="AA5" s="9">
        <f>Mon!$O$3</f>
        <v>0</v>
      </c>
      <c r="AB5" s="73" t="str">
        <f t="shared" ref="AB5:AB7" si="11">IF($B5="win",100%-AB$1,"-100%")</f>
        <v>-100%</v>
      </c>
      <c r="AC5" s="9">
        <f t="shared" ref="AC5:AC7" si="12">(AA5*AB5)+(AA5*AC$1)</f>
        <v>0</v>
      </c>
      <c r="AD5" s="9"/>
      <c r="AE5" s="9">
        <f>Mon!$P$3</f>
        <v>0</v>
      </c>
      <c r="AF5" s="73" t="str">
        <f t="shared" ref="AF5:AF7" si="13">IF($B5="win",100%-AF$1,"-100%")</f>
        <v>-100%</v>
      </c>
      <c r="AG5" s="9">
        <f t="shared" ref="AG5:AG7" si="14">(AE5*AF5)+(AE5*AG$1)</f>
        <v>0</v>
      </c>
      <c r="AH5" s="9"/>
      <c r="AI5" s="9">
        <f>Mon!$Q$3</f>
        <v>0</v>
      </c>
      <c r="AJ5" s="73" t="str">
        <f t="shared" ref="AJ5:AJ7" si="15">IF($B5="win",100%-AJ$1,"-100%")</f>
        <v>-100%</v>
      </c>
      <c r="AK5" s="9">
        <f t="shared" ref="AK5:AK7" si="16">(AI5*AJ5)+(AI5*AK$1)</f>
        <v>0</v>
      </c>
      <c r="AL5" s="9"/>
      <c r="AM5" s="9">
        <f>Mon!$R$3</f>
        <v>0</v>
      </c>
      <c r="AN5" s="73" t="str">
        <f t="shared" ref="AN5:AN7" si="17">IF($B5="win",100%-AN$1,"-100%")</f>
        <v>-100%</v>
      </c>
      <c r="AO5" s="9">
        <f t="shared" ref="AO5:AO7" si="18">(AM5*AN5)+(AM5*AO$1)</f>
        <v>0</v>
      </c>
      <c r="AP5" s="9"/>
      <c r="AQ5" s="9">
        <f>Mon!$S$3</f>
        <v>0</v>
      </c>
      <c r="AR5" s="73" t="str">
        <f t="shared" ref="AR5:AR7" si="19">IF($B5="win",100%-AR$1,"-100%")</f>
        <v>-100%</v>
      </c>
      <c r="AS5" s="9">
        <f t="shared" ref="AS5:AS7" si="20">(AQ5*AR5)+(AQ5*AS$1)</f>
        <v>0</v>
      </c>
      <c r="AT5" s="9"/>
      <c r="AU5" s="9">
        <f>Mon!$T$3</f>
        <v>0</v>
      </c>
      <c r="AV5" s="73" t="str">
        <f t="shared" ref="AV5:AV7" si="21">IF($B5="win",100%-AV$1,"-100%")</f>
        <v>-100%</v>
      </c>
      <c r="AW5" s="9">
        <f t="shared" ref="AW5:AW7" si="22">(AU5*AV5)+(AU5*AW$1)</f>
        <v>0</v>
      </c>
      <c r="AX5" s="9"/>
      <c r="AY5" s="9">
        <f>Mon!$U$3</f>
        <v>0</v>
      </c>
      <c r="AZ5" s="73" t="str">
        <f t="shared" ref="AZ5:AZ7" si="23">IF($B5="win",100%-AZ$1,"-100%")</f>
        <v>-100%</v>
      </c>
      <c r="BA5" s="9">
        <f t="shared" ref="BA5:BA7" si="24">(AY5*AZ5)+(AY5*BA$1)</f>
        <v>0</v>
      </c>
      <c r="BB5" s="9"/>
      <c r="BC5" s="9">
        <f>Mon!$V$3</f>
        <v>0</v>
      </c>
      <c r="BD5" s="73" t="str">
        <f t="shared" ref="BD5:BD7" si="25">IF($B5="win",100%-BD$1,"-100%")</f>
        <v>-100%</v>
      </c>
      <c r="BE5" s="9">
        <f t="shared" ref="BE5:BE7" si="26">(BC5*BD5)+(BC5*BE$1)</f>
        <v>0</v>
      </c>
      <c r="BF5" s="9"/>
      <c r="BG5" s="9">
        <f>Mon!$W$3</f>
        <v>0</v>
      </c>
      <c r="BH5" s="73" t="str">
        <f t="shared" ref="BH5:BH7" si="27">IF($B5="win",100%-BH$1,"-100%")</f>
        <v>-100%</v>
      </c>
      <c r="BI5" s="9">
        <f t="shared" ref="BI5:BI7" si="28">(BG5*BH5)+(BG5*BI$1)</f>
        <v>0</v>
      </c>
    </row>
    <row r="6" spans="1:61" s="12" customFormat="1" x14ac:dyDescent="0.25">
      <c r="A6" s="9" t="str">
        <f>Mon!$A$4</f>
        <v>UNDER</v>
      </c>
      <c r="B6" s="72" t="str">
        <f>Mon!$C$4</f>
        <v>win</v>
      </c>
      <c r="C6" s="9">
        <f>Mon!$I$4</f>
        <v>0</v>
      </c>
      <c r="D6" s="73">
        <f t="shared" si="0"/>
        <v>0.9</v>
      </c>
      <c r="E6" s="9">
        <f t="shared" si="1"/>
        <v>0</v>
      </c>
      <c r="F6" s="9"/>
      <c r="G6" s="9">
        <f>Mon!$J$4</f>
        <v>0</v>
      </c>
      <c r="H6" s="73">
        <f t="shared" si="2"/>
        <v>0.9</v>
      </c>
      <c r="I6" s="9">
        <f t="shared" si="3"/>
        <v>0</v>
      </c>
      <c r="J6" s="9"/>
      <c r="K6" s="9">
        <f>Mon!$K$4</f>
        <v>0</v>
      </c>
      <c r="L6" s="73">
        <f t="shared" si="4"/>
        <v>0.9</v>
      </c>
      <c r="M6" s="9">
        <f t="shared" si="5"/>
        <v>0</v>
      </c>
      <c r="N6" s="9"/>
      <c r="O6" s="9">
        <f>Mon!$L$4</f>
        <v>0</v>
      </c>
      <c r="P6" s="73">
        <f t="shared" si="6"/>
        <v>0.9</v>
      </c>
      <c r="Q6" s="9">
        <f t="shared" si="7"/>
        <v>0</v>
      </c>
      <c r="R6" s="9"/>
      <c r="S6" s="9">
        <f>Mon!$M$4</f>
        <v>0</v>
      </c>
      <c r="T6" s="73">
        <f t="shared" si="8"/>
        <v>0.9</v>
      </c>
      <c r="U6" s="9">
        <f t="shared" si="9"/>
        <v>0</v>
      </c>
      <c r="V6" s="9"/>
      <c r="W6" s="9">
        <f>Mon!$N$4</f>
        <v>0</v>
      </c>
      <c r="X6" s="73">
        <f t="shared" ref="X6" si="29">IF($B6="win",100%-X$1,"-100%")</f>
        <v>0.9</v>
      </c>
      <c r="Y6" s="9">
        <f t="shared" si="10"/>
        <v>0</v>
      </c>
      <c r="Z6" s="9"/>
      <c r="AA6" s="9">
        <f>Mon!$O$4</f>
        <v>0</v>
      </c>
      <c r="AB6" s="73">
        <f t="shared" si="11"/>
        <v>0.9</v>
      </c>
      <c r="AC6" s="9">
        <f t="shared" si="12"/>
        <v>0</v>
      </c>
      <c r="AD6" s="9"/>
      <c r="AE6" s="9">
        <f>Mon!$P$4</f>
        <v>0</v>
      </c>
      <c r="AF6" s="73">
        <f t="shared" si="13"/>
        <v>0.9</v>
      </c>
      <c r="AG6" s="9">
        <f t="shared" si="14"/>
        <v>0</v>
      </c>
      <c r="AH6" s="9"/>
      <c r="AI6" s="9">
        <f>Mon!$Q$4</f>
        <v>0</v>
      </c>
      <c r="AJ6" s="73">
        <f t="shared" si="15"/>
        <v>0.9</v>
      </c>
      <c r="AK6" s="9">
        <f t="shared" si="16"/>
        <v>0</v>
      </c>
      <c r="AL6" s="9"/>
      <c r="AM6" s="9">
        <f>Mon!$R$4</f>
        <v>0</v>
      </c>
      <c r="AN6" s="73">
        <f t="shared" si="17"/>
        <v>0.9</v>
      </c>
      <c r="AO6" s="9">
        <f t="shared" si="18"/>
        <v>0</v>
      </c>
      <c r="AP6" s="9"/>
      <c r="AQ6" s="9">
        <f>Mon!$S$4</f>
        <v>0</v>
      </c>
      <c r="AR6" s="73">
        <f t="shared" si="19"/>
        <v>0.9</v>
      </c>
      <c r="AS6" s="9">
        <f t="shared" si="20"/>
        <v>0</v>
      </c>
      <c r="AT6" s="9"/>
      <c r="AU6" s="9">
        <f>Mon!$T$4</f>
        <v>0</v>
      </c>
      <c r="AV6" s="73">
        <f t="shared" si="21"/>
        <v>0.9</v>
      </c>
      <c r="AW6" s="9">
        <f t="shared" si="22"/>
        <v>0</v>
      </c>
      <c r="AX6" s="9"/>
      <c r="AY6" s="9">
        <f>Mon!$U$4</f>
        <v>0</v>
      </c>
      <c r="AZ6" s="73">
        <f t="shared" si="23"/>
        <v>1</v>
      </c>
      <c r="BA6" s="9">
        <f t="shared" si="24"/>
        <v>0</v>
      </c>
      <c r="BB6" s="9"/>
      <c r="BC6" s="9">
        <f>Mon!$V$4</f>
        <v>0</v>
      </c>
      <c r="BD6" s="73">
        <f t="shared" si="25"/>
        <v>1</v>
      </c>
      <c r="BE6" s="9">
        <f t="shared" si="26"/>
        <v>0</v>
      </c>
      <c r="BF6" s="9"/>
      <c r="BG6" s="9">
        <f>Mon!$W$4</f>
        <v>0</v>
      </c>
      <c r="BH6" s="73">
        <f t="shared" si="27"/>
        <v>0.9</v>
      </c>
      <c r="BI6" s="9">
        <f t="shared" si="28"/>
        <v>0</v>
      </c>
    </row>
    <row r="7" spans="1:61" s="12" customFormat="1" x14ac:dyDescent="0.25">
      <c r="A7" s="9" t="str">
        <f>Mon!$A$5</f>
        <v>OVER</v>
      </c>
      <c r="B7" s="72">
        <f>Mon!$C$5</f>
        <v>0</v>
      </c>
      <c r="C7" s="9">
        <f>Mon!$I$5</f>
        <v>0</v>
      </c>
      <c r="D7" s="73" t="str">
        <f t="shared" si="0"/>
        <v>-100%</v>
      </c>
      <c r="E7" s="9">
        <f t="shared" si="1"/>
        <v>0</v>
      </c>
      <c r="F7" s="9"/>
      <c r="G7" s="9">
        <f>Mon!$J$5</f>
        <v>0</v>
      </c>
      <c r="H7" s="73" t="str">
        <f t="shared" si="2"/>
        <v>-100%</v>
      </c>
      <c r="I7" s="9">
        <f t="shared" si="3"/>
        <v>0</v>
      </c>
      <c r="J7" s="9"/>
      <c r="K7" s="9">
        <f>Mon!$K$5</f>
        <v>0</v>
      </c>
      <c r="L7" s="73" t="str">
        <f t="shared" si="4"/>
        <v>-100%</v>
      </c>
      <c r="M7" s="9">
        <f t="shared" si="5"/>
        <v>0</v>
      </c>
      <c r="N7" s="9"/>
      <c r="O7" s="9">
        <f>Mon!$L$5</f>
        <v>0</v>
      </c>
      <c r="P7" s="73" t="str">
        <f t="shared" si="6"/>
        <v>-100%</v>
      </c>
      <c r="Q7" s="9">
        <f t="shared" si="7"/>
        <v>0</v>
      </c>
      <c r="R7" s="9"/>
      <c r="S7" s="9">
        <f>Mon!$M$5</f>
        <v>0</v>
      </c>
      <c r="T7" s="9"/>
      <c r="U7" s="9">
        <f t="shared" si="9"/>
        <v>0</v>
      </c>
      <c r="V7" s="9"/>
      <c r="W7" s="9">
        <f>Mon!$N$5</f>
        <v>0</v>
      </c>
      <c r="X7" s="9"/>
      <c r="Y7" s="9">
        <f t="shared" si="10"/>
        <v>0</v>
      </c>
      <c r="Z7" s="9"/>
      <c r="AA7" s="9">
        <f>Mon!$O$5</f>
        <v>0</v>
      </c>
      <c r="AB7" s="73" t="str">
        <f t="shared" si="11"/>
        <v>-100%</v>
      </c>
      <c r="AC7" s="9">
        <f t="shared" si="12"/>
        <v>0</v>
      </c>
      <c r="AD7" s="9"/>
      <c r="AE7" s="9">
        <f>Mon!$P$5</f>
        <v>0</v>
      </c>
      <c r="AF7" s="73" t="str">
        <f t="shared" si="13"/>
        <v>-100%</v>
      </c>
      <c r="AG7" s="9">
        <f t="shared" si="14"/>
        <v>0</v>
      </c>
      <c r="AH7" s="9"/>
      <c r="AI7" s="9">
        <f>Mon!$Q$5</f>
        <v>0</v>
      </c>
      <c r="AJ7" s="73" t="str">
        <f t="shared" si="15"/>
        <v>-100%</v>
      </c>
      <c r="AK7" s="9">
        <f t="shared" si="16"/>
        <v>0</v>
      </c>
      <c r="AL7" s="9"/>
      <c r="AM7" s="9">
        <f>Mon!$R$5</f>
        <v>0</v>
      </c>
      <c r="AN7" s="73" t="str">
        <f t="shared" si="17"/>
        <v>-100%</v>
      </c>
      <c r="AO7" s="9">
        <f t="shared" si="18"/>
        <v>0</v>
      </c>
      <c r="AP7" s="9"/>
      <c r="AQ7" s="9">
        <f>Mon!$S$5</f>
        <v>0</v>
      </c>
      <c r="AR7" s="73" t="str">
        <f t="shared" si="19"/>
        <v>-100%</v>
      </c>
      <c r="AS7" s="9">
        <f t="shared" si="20"/>
        <v>0</v>
      </c>
      <c r="AT7" s="9"/>
      <c r="AU7" s="9">
        <f>Mon!$T$5</f>
        <v>0</v>
      </c>
      <c r="AV7" s="73" t="str">
        <f t="shared" si="21"/>
        <v>-100%</v>
      </c>
      <c r="AW7" s="9">
        <f t="shared" si="22"/>
        <v>0</v>
      </c>
      <c r="AX7" s="9"/>
      <c r="AY7" s="9">
        <f>Mon!$U$5</f>
        <v>0</v>
      </c>
      <c r="AZ7" s="73" t="str">
        <f t="shared" si="23"/>
        <v>-100%</v>
      </c>
      <c r="BA7" s="9">
        <f t="shared" si="24"/>
        <v>0</v>
      </c>
      <c r="BB7" s="9"/>
      <c r="BC7" s="9">
        <f>Mon!$V$5</f>
        <v>0</v>
      </c>
      <c r="BD7" s="73" t="str">
        <f t="shared" si="25"/>
        <v>-100%</v>
      </c>
      <c r="BE7" s="9">
        <f t="shared" si="26"/>
        <v>0</v>
      </c>
      <c r="BF7" s="9"/>
      <c r="BG7" s="9">
        <f>Mon!$W$5</f>
        <v>0</v>
      </c>
      <c r="BH7" s="73" t="str">
        <f t="shared" si="27"/>
        <v>-100%</v>
      </c>
      <c r="BI7" s="9">
        <f t="shared" si="28"/>
        <v>0</v>
      </c>
    </row>
    <row r="8" spans="1:61" s="74" customFormat="1" x14ac:dyDescent="0.25">
      <c r="A8" s="75"/>
      <c r="B8" s="72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</row>
    <row r="9" spans="1:61" s="12" customFormat="1" x14ac:dyDescent="0.25">
      <c r="A9" s="9" t="str">
        <f>Mon!$A$7</f>
        <v>fin</v>
      </c>
      <c r="B9" s="72" t="str">
        <f>Mon!$C$7</f>
        <v>win</v>
      </c>
      <c r="C9" s="9">
        <f>Mon!$I$7</f>
        <v>0</v>
      </c>
      <c r="D9" s="73">
        <f>IF($B9="win",100%-D$1,"-100%")</f>
        <v>0.9</v>
      </c>
      <c r="E9" s="9">
        <f>(C9*D9)+(C9*E$1)</f>
        <v>0</v>
      </c>
      <c r="F9" s="9"/>
      <c r="G9" s="9">
        <f>Mon!$J$7</f>
        <v>0</v>
      </c>
      <c r="H9" s="73">
        <f>IF($B9="win",100%-H$1,"-100%")</f>
        <v>0.9</v>
      </c>
      <c r="I9" s="9">
        <f>(G9*H9)+(G9*I$1)</f>
        <v>0</v>
      </c>
      <c r="J9" s="9"/>
      <c r="K9" s="9">
        <f>Mon!$K$7</f>
        <v>0</v>
      </c>
      <c r="L9" s="73">
        <f>IF($B9="win",100%-L$1,"-100%")</f>
        <v>0.9</v>
      </c>
      <c r="M9" s="9">
        <f>(K9*L9)+(K9*M$1)</f>
        <v>0</v>
      </c>
      <c r="N9" s="9"/>
      <c r="O9" s="9">
        <f>Mon!$L$7</f>
        <v>22000</v>
      </c>
      <c r="P9" s="73">
        <f>IF($B9="win",100%-P$1,"-100%")</f>
        <v>0.9</v>
      </c>
      <c r="Q9" s="9">
        <f>(O9*P9)+(O9*Q$1)</f>
        <v>20460</v>
      </c>
      <c r="R9" s="9"/>
      <c r="S9" s="9">
        <f>Mon!$M$7</f>
        <v>0</v>
      </c>
      <c r="T9" s="73">
        <f>IF($B9="win",100%-T$1,"-100%")</f>
        <v>0.9</v>
      </c>
      <c r="U9" s="9">
        <f>(S9*T9)+(S9*U$1)</f>
        <v>0</v>
      </c>
      <c r="V9" s="9"/>
      <c r="W9" s="9">
        <f>Mon!$N$7</f>
        <v>0</v>
      </c>
      <c r="X9" s="73">
        <f>IF($B9="win",100%-X$1,"-100%")</f>
        <v>0.9</v>
      </c>
      <c r="Y9" s="9">
        <f>(W9*X9)+(W9*Y$1)</f>
        <v>0</v>
      </c>
      <c r="Z9" s="9"/>
      <c r="AA9" s="9">
        <f>Mon!$O$7</f>
        <v>0</v>
      </c>
      <c r="AB9" s="73">
        <f>IF($B9="win",100%-AB$1,"-100%")</f>
        <v>0.9</v>
      </c>
      <c r="AC9" s="9">
        <f>(AA9*AB9)+(AA9*AC$1)</f>
        <v>0</v>
      </c>
      <c r="AD9" s="9"/>
      <c r="AE9" s="9">
        <f>Mon!$P$7</f>
        <v>0</v>
      </c>
      <c r="AF9" s="73">
        <f>IF($B9="win",100%-AF$1,"-100%")</f>
        <v>0.9</v>
      </c>
      <c r="AG9" s="9">
        <f>(AE9*AF9)+(AE9*AG$1)</f>
        <v>0</v>
      </c>
      <c r="AH9" s="9"/>
      <c r="AI9" s="9">
        <f>Mon!$Q$7</f>
        <v>0</v>
      </c>
      <c r="AJ9" s="73">
        <f>IF($B9="win",100%-AJ$1,"-100%")</f>
        <v>0.9</v>
      </c>
      <c r="AK9" s="9">
        <f>(AI9*AJ9)+(AI9*AK$1)</f>
        <v>0</v>
      </c>
      <c r="AL9" s="9"/>
      <c r="AM9" s="9">
        <f>Mon!$R$7</f>
        <v>0</v>
      </c>
      <c r="AN9" s="73">
        <f>IF($B9="win",100%-AN$1,"-100%")</f>
        <v>0.9</v>
      </c>
      <c r="AO9" s="9">
        <f>(AM9*AN9)+(AM9*AO$1)</f>
        <v>0</v>
      </c>
      <c r="AP9" s="9"/>
      <c r="AQ9" s="9">
        <f>Mon!$S$7</f>
        <v>0</v>
      </c>
      <c r="AR9" s="73">
        <f>IF($B9="win",100%-AR$1,"-100%")</f>
        <v>0.9</v>
      </c>
      <c r="AS9" s="9">
        <f>(AQ9*AR9)+(AQ9*AS$1)</f>
        <v>0</v>
      </c>
      <c r="AT9" s="9"/>
      <c r="AU9" s="9">
        <f>Mon!$T$7</f>
        <v>0</v>
      </c>
      <c r="AV9" s="73">
        <f>IF($B9="win",100%-AV$1,"-100%")</f>
        <v>0.9</v>
      </c>
      <c r="AW9" s="9">
        <f>(AU9*AV9)+(AU9*AW$1)</f>
        <v>0</v>
      </c>
      <c r="AX9" s="9"/>
      <c r="AY9" s="9">
        <f>Mon!$U$7</f>
        <v>0</v>
      </c>
      <c r="AZ9" s="73">
        <f>IF($B9="win",100%-AZ$1,"-100%")</f>
        <v>1</v>
      </c>
      <c r="BA9" s="9">
        <f>(AY9*AZ9)+(AY9*BA$1)</f>
        <v>0</v>
      </c>
      <c r="BB9" s="9"/>
      <c r="BC9" s="9">
        <f>Mon!$V$7</f>
        <v>0</v>
      </c>
      <c r="BD9" s="73">
        <f>IF($B9="win",100%-BD$1,"-100%")</f>
        <v>1</v>
      </c>
      <c r="BE9" s="9">
        <f>(BC9*BD9)+(BC9*BE$1)</f>
        <v>0</v>
      </c>
      <c r="BF9" s="9"/>
      <c r="BG9" s="9">
        <f>Mon!$W$7</f>
        <v>0</v>
      </c>
      <c r="BH9" s="73">
        <f>IF($B9="win",100%-BH$1,"-100%")</f>
        <v>0.9</v>
      </c>
      <c r="BI9" s="9">
        <f>(BG9*BH9)+(BG9*BI$1)</f>
        <v>0</v>
      </c>
    </row>
    <row r="10" spans="1:61" s="12" customFormat="1" x14ac:dyDescent="0.25">
      <c r="A10" s="9" t="str">
        <f>Mon!$A$8</f>
        <v>cro</v>
      </c>
      <c r="B10" s="72" t="str">
        <f>Mon!$C$8</f>
        <v>lose</v>
      </c>
      <c r="C10" s="9">
        <f>Mon!$I$8</f>
        <v>26500</v>
      </c>
      <c r="D10" s="73" t="str">
        <f t="shared" ref="D10:D12" si="30">IF($B10="win",100%-D$1,"-100%")</f>
        <v>-100%</v>
      </c>
      <c r="E10" s="9">
        <f t="shared" ref="E10:E12" si="31">(C10*D10)+(C10*E$1)</f>
        <v>-25970</v>
      </c>
      <c r="F10" s="9"/>
      <c r="G10" s="9">
        <f>Mon!$J$8</f>
        <v>0</v>
      </c>
      <c r="H10" s="73" t="str">
        <f t="shared" ref="H10:H12" si="32">IF($B10="win",100%-H$1,"-100%")</f>
        <v>-100%</v>
      </c>
      <c r="I10" s="9">
        <f t="shared" ref="I10:I12" si="33">(G10*H10)+(G10*I$1)</f>
        <v>0</v>
      </c>
      <c r="J10" s="9"/>
      <c r="K10" s="9">
        <f>Mon!$K$8</f>
        <v>0</v>
      </c>
      <c r="L10" s="73" t="str">
        <f t="shared" ref="L10:L12" si="34">IF($B10="win",100%-L$1,"-100%")</f>
        <v>-100%</v>
      </c>
      <c r="M10" s="9">
        <f t="shared" ref="M10:M12" si="35">(K10*L10)+(K10*M$1)</f>
        <v>0</v>
      </c>
      <c r="N10" s="9"/>
      <c r="O10" s="9">
        <f>Mon!$L$8</f>
        <v>0</v>
      </c>
      <c r="P10" s="73" t="str">
        <f t="shared" ref="P10:P12" si="36">IF($B10="win",100%-P$1,"-100%")</f>
        <v>-100%</v>
      </c>
      <c r="Q10" s="9">
        <f t="shared" ref="Q10:Q12" si="37">(O10*P10)+(O10*Q$1)</f>
        <v>0</v>
      </c>
      <c r="R10" s="9"/>
      <c r="S10" s="9">
        <f>Mon!$M$8</f>
        <v>0</v>
      </c>
      <c r="T10" s="73" t="str">
        <f t="shared" ref="T10:T12" si="38">IF($B10="win",100%-T$1,"-100%")</f>
        <v>-100%</v>
      </c>
      <c r="U10" s="9">
        <f t="shared" ref="U10:U12" si="39">(S10*T10)+(S10*U$1)</f>
        <v>0</v>
      </c>
      <c r="V10" s="9"/>
      <c r="W10" s="9">
        <f>Mon!$N$8</f>
        <v>0</v>
      </c>
      <c r="X10" s="73" t="str">
        <f t="shared" ref="X10:X12" si="40">IF($B10="win",100%-X$1,"-100%")</f>
        <v>-100%</v>
      </c>
      <c r="Y10" s="9">
        <f t="shared" ref="Y10:Y12" si="41">(W10*X10)+(W10*Y$1)</f>
        <v>0</v>
      </c>
      <c r="Z10" s="9"/>
      <c r="AA10" s="9">
        <f>Mon!$O$8</f>
        <v>0</v>
      </c>
      <c r="AB10" s="73" t="str">
        <f t="shared" ref="AB10:AB12" si="42">IF($B10="win",100%-AB$1,"-100%")</f>
        <v>-100%</v>
      </c>
      <c r="AC10" s="9">
        <f t="shared" ref="AC10:AC12" si="43">(AA10*AB10)+(AA10*AC$1)</f>
        <v>0</v>
      </c>
      <c r="AD10" s="9"/>
      <c r="AE10" s="9">
        <f>Mon!$P$8</f>
        <v>0</v>
      </c>
      <c r="AF10" s="73" t="str">
        <f t="shared" ref="AF10:AF12" si="44">IF($B10="win",100%-AF$1,"-100%")</f>
        <v>-100%</v>
      </c>
      <c r="AG10" s="9">
        <f t="shared" ref="AG10:AG12" si="45">(AE10*AF10)+(AE10*AG$1)</f>
        <v>0</v>
      </c>
      <c r="AH10" s="9"/>
      <c r="AI10" s="9">
        <f>Mon!$Q$8</f>
        <v>0</v>
      </c>
      <c r="AJ10" s="73" t="str">
        <f t="shared" ref="AJ10:AJ12" si="46">IF($B10="win",100%-AJ$1,"-100%")</f>
        <v>-100%</v>
      </c>
      <c r="AK10" s="9">
        <f t="shared" ref="AK10:AK12" si="47">(AI10*AJ10)+(AI10*AK$1)</f>
        <v>0</v>
      </c>
      <c r="AL10" s="9"/>
      <c r="AM10" s="9">
        <f>Mon!$R$8</f>
        <v>0</v>
      </c>
      <c r="AN10" s="73" t="str">
        <f t="shared" ref="AN10:AN12" si="48">IF($B10="win",100%-AN$1,"-100%")</f>
        <v>-100%</v>
      </c>
      <c r="AO10" s="9">
        <f t="shared" ref="AO10:AO12" si="49">(AM10*AN10)+(AM10*AO$1)</f>
        <v>0</v>
      </c>
      <c r="AP10" s="9"/>
      <c r="AQ10" s="9">
        <f>Mon!$S$8</f>
        <v>0</v>
      </c>
      <c r="AR10" s="73" t="str">
        <f t="shared" ref="AR10:AR12" si="50">IF($B10="win",100%-AR$1,"-100%")</f>
        <v>-100%</v>
      </c>
      <c r="AS10" s="9">
        <f t="shared" ref="AS10:AS12" si="51">(AQ10*AR10)+(AQ10*AS$1)</f>
        <v>0</v>
      </c>
      <c r="AT10" s="9"/>
      <c r="AU10" s="9">
        <f>Mon!$T$8</f>
        <v>0</v>
      </c>
      <c r="AV10" s="73" t="str">
        <f t="shared" ref="AV10:AV12" si="52">IF($B10="win",100%-AV$1,"-100%")</f>
        <v>-100%</v>
      </c>
      <c r="AW10" s="9">
        <f t="shared" ref="AW10:AW12" si="53">(AU10*AV10)+(AU10*AW$1)</f>
        <v>0</v>
      </c>
      <c r="AX10" s="9"/>
      <c r="AY10" s="9">
        <f>Mon!$U$8</f>
        <v>0</v>
      </c>
      <c r="AZ10" s="73" t="str">
        <f t="shared" ref="AZ10:AZ12" si="54">IF($B10="win",100%-AZ$1,"-100%")</f>
        <v>-100%</v>
      </c>
      <c r="BA10" s="9">
        <f t="shared" ref="BA10:BA12" si="55">(AY10*AZ10)+(AY10*BA$1)</f>
        <v>0</v>
      </c>
      <c r="BB10" s="9"/>
      <c r="BC10" s="9">
        <f>Mon!$V$8</f>
        <v>0</v>
      </c>
      <c r="BD10" s="73" t="str">
        <f t="shared" ref="BD10:BD12" si="56">IF($B10="win",100%-BD$1,"-100%")</f>
        <v>-100%</v>
      </c>
      <c r="BE10" s="9">
        <f t="shared" ref="BE10:BE12" si="57">(BC10*BD10)+(BC10*BE$1)</f>
        <v>0</v>
      </c>
      <c r="BF10" s="9"/>
      <c r="BG10" s="9">
        <f>Mon!$W$8</f>
        <v>0</v>
      </c>
      <c r="BH10" s="73" t="str">
        <f t="shared" ref="BH10:BH12" si="58">IF($B10="win",100%-BH$1,"-100%")</f>
        <v>-100%</v>
      </c>
      <c r="BI10" s="9">
        <f t="shared" ref="BI10:BI12" si="59">(BG10*BH10)+(BG10*BI$1)</f>
        <v>0</v>
      </c>
    </row>
    <row r="11" spans="1:61" s="12" customFormat="1" x14ac:dyDescent="0.25">
      <c r="A11" s="9" t="str">
        <f>Mon!$A$9</f>
        <v>UNDER</v>
      </c>
      <c r="B11" s="72" t="str">
        <f>Mon!$C$9</f>
        <v>lose</v>
      </c>
      <c r="C11" s="9">
        <f>Mon!$I$9</f>
        <v>0</v>
      </c>
      <c r="D11" s="73" t="str">
        <f t="shared" si="30"/>
        <v>-100%</v>
      </c>
      <c r="E11" s="9">
        <f t="shared" si="31"/>
        <v>0</v>
      </c>
      <c r="F11" s="9"/>
      <c r="G11" s="9">
        <f>Mon!$J$9</f>
        <v>0</v>
      </c>
      <c r="H11" s="73" t="str">
        <f t="shared" si="32"/>
        <v>-100%</v>
      </c>
      <c r="I11" s="9">
        <f t="shared" si="33"/>
        <v>0</v>
      </c>
      <c r="J11" s="9"/>
      <c r="K11" s="9">
        <f>Mon!$K$9</f>
        <v>0</v>
      </c>
      <c r="L11" s="73" t="str">
        <f t="shared" si="34"/>
        <v>-100%</v>
      </c>
      <c r="M11" s="9">
        <f t="shared" si="35"/>
        <v>0</v>
      </c>
      <c r="N11" s="9"/>
      <c r="O11" s="9">
        <f>Mon!$L$9</f>
        <v>0</v>
      </c>
      <c r="P11" s="73" t="str">
        <f t="shared" si="36"/>
        <v>-100%</v>
      </c>
      <c r="Q11" s="9">
        <f t="shared" si="37"/>
        <v>0</v>
      </c>
      <c r="R11" s="9"/>
      <c r="S11" s="9">
        <f>Mon!$M$9</f>
        <v>0</v>
      </c>
      <c r="T11" s="73" t="str">
        <f t="shared" si="38"/>
        <v>-100%</v>
      </c>
      <c r="U11" s="9">
        <f t="shared" si="39"/>
        <v>0</v>
      </c>
      <c r="V11" s="9"/>
      <c r="W11" s="9">
        <f>Mon!$N$9</f>
        <v>0</v>
      </c>
      <c r="X11" s="73" t="str">
        <f t="shared" si="40"/>
        <v>-100%</v>
      </c>
      <c r="Y11" s="9">
        <f t="shared" si="41"/>
        <v>0</v>
      </c>
      <c r="Z11" s="9"/>
      <c r="AA11" s="9">
        <f>Mon!$O$9</f>
        <v>0</v>
      </c>
      <c r="AB11" s="73" t="str">
        <f t="shared" si="42"/>
        <v>-100%</v>
      </c>
      <c r="AC11" s="9">
        <f t="shared" si="43"/>
        <v>0</v>
      </c>
      <c r="AD11" s="9"/>
      <c r="AE11" s="9">
        <f>Mon!$P$9</f>
        <v>0</v>
      </c>
      <c r="AF11" s="73" t="str">
        <f t="shared" si="44"/>
        <v>-100%</v>
      </c>
      <c r="AG11" s="9">
        <f t="shared" si="45"/>
        <v>0</v>
      </c>
      <c r="AH11" s="9"/>
      <c r="AI11" s="9">
        <f>Mon!$Q$9</f>
        <v>0</v>
      </c>
      <c r="AJ11" s="73" t="str">
        <f t="shared" si="46"/>
        <v>-100%</v>
      </c>
      <c r="AK11" s="9">
        <f t="shared" si="47"/>
        <v>0</v>
      </c>
      <c r="AL11" s="9"/>
      <c r="AM11" s="9">
        <f>Mon!$R$9</f>
        <v>0</v>
      </c>
      <c r="AN11" s="73" t="str">
        <f t="shared" si="48"/>
        <v>-100%</v>
      </c>
      <c r="AO11" s="9">
        <f t="shared" si="49"/>
        <v>0</v>
      </c>
      <c r="AP11" s="9"/>
      <c r="AQ11" s="9">
        <f>Mon!$S$9</f>
        <v>0</v>
      </c>
      <c r="AR11" s="73" t="str">
        <f t="shared" si="50"/>
        <v>-100%</v>
      </c>
      <c r="AS11" s="9">
        <f t="shared" si="51"/>
        <v>0</v>
      </c>
      <c r="AT11" s="9"/>
      <c r="AU11" s="9">
        <f>Mon!$T$9</f>
        <v>0</v>
      </c>
      <c r="AV11" s="73" t="str">
        <f t="shared" si="52"/>
        <v>-100%</v>
      </c>
      <c r="AW11" s="9">
        <f t="shared" si="53"/>
        <v>0</v>
      </c>
      <c r="AX11" s="9"/>
      <c r="AY11" s="9">
        <f>Mon!$U$9</f>
        <v>0</v>
      </c>
      <c r="AZ11" s="73" t="str">
        <f t="shared" si="54"/>
        <v>-100%</v>
      </c>
      <c r="BA11" s="9">
        <f t="shared" si="55"/>
        <v>0</v>
      </c>
      <c r="BB11" s="9"/>
      <c r="BC11" s="9">
        <f>Mon!$V$9</f>
        <v>0</v>
      </c>
      <c r="BD11" s="73" t="str">
        <f t="shared" si="56"/>
        <v>-100%</v>
      </c>
      <c r="BE11" s="9">
        <f t="shared" si="57"/>
        <v>0</v>
      </c>
      <c r="BF11" s="9"/>
      <c r="BG11" s="9">
        <f>Mon!$W$9</f>
        <v>0</v>
      </c>
      <c r="BH11" s="73" t="str">
        <f t="shared" si="58"/>
        <v>-100%</v>
      </c>
      <c r="BI11" s="9">
        <f t="shared" si="59"/>
        <v>0</v>
      </c>
    </row>
    <row r="12" spans="1:61" s="12" customFormat="1" x14ac:dyDescent="0.25">
      <c r="A12" s="9" t="str">
        <f>Mon!$A$10</f>
        <v>OVER</v>
      </c>
      <c r="B12" s="72" t="str">
        <f>Mon!$C$10</f>
        <v>win</v>
      </c>
      <c r="C12" s="9">
        <f>Mon!$I$10</f>
        <v>10000</v>
      </c>
      <c r="D12" s="73">
        <f t="shared" si="30"/>
        <v>0.9</v>
      </c>
      <c r="E12" s="9">
        <f t="shared" si="31"/>
        <v>9200</v>
      </c>
      <c r="F12" s="9"/>
      <c r="G12" s="9">
        <f>Mon!$J$10</f>
        <v>0</v>
      </c>
      <c r="H12" s="73">
        <f t="shared" si="32"/>
        <v>0.9</v>
      </c>
      <c r="I12" s="9">
        <f t="shared" si="33"/>
        <v>0</v>
      </c>
      <c r="J12" s="9"/>
      <c r="K12" s="9">
        <f>Mon!$K$10</f>
        <v>0</v>
      </c>
      <c r="L12" s="73">
        <f t="shared" si="34"/>
        <v>0.9</v>
      </c>
      <c r="M12" s="9">
        <f t="shared" si="35"/>
        <v>0</v>
      </c>
      <c r="N12" s="9"/>
      <c r="O12" s="9">
        <f>Mon!$L$10</f>
        <v>30000</v>
      </c>
      <c r="P12" s="73">
        <f t="shared" si="36"/>
        <v>0.9</v>
      </c>
      <c r="Q12" s="9">
        <f t="shared" si="37"/>
        <v>27900</v>
      </c>
      <c r="R12" s="9"/>
      <c r="S12" s="9">
        <f>Mon!$M$10</f>
        <v>0</v>
      </c>
      <c r="T12" s="73">
        <f t="shared" si="38"/>
        <v>0.9</v>
      </c>
      <c r="U12" s="9">
        <f t="shared" si="39"/>
        <v>0</v>
      </c>
      <c r="V12" s="9"/>
      <c r="W12" s="9">
        <f>Mon!$N$10</f>
        <v>5000</v>
      </c>
      <c r="X12" s="73">
        <f t="shared" si="40"/>
        <v>0.9</v>
      </c>
      <c r="Y12" s="9">
        <f t="shared" si="41"/>
        <v>4600</v>
      </c>
      <c r="Z12" s="9"/>
      <c r="AA12" s="9">
        <f>Mon!$O$10</f>
        <v>0</v>
      </c>
      <c r="AB12" s="73">
        <f t="shared" si="42"/>
        <v>0.9</v>
      </c>
      <c r="AC12" s="9">
        <f t="shared" si="43"/>
        <v>0</v>
      </c>
      <c r="AD12" s="9"/>
      <c r="AE12" s="9">
        <f>Mon!$P$10</f>
        <v>0</v>
      </c>
      <c r="AF12" s="73">
        <f t="shared" si="44"/>
        <v>0.9</v>
      </c>
      <c r="AG12" s="9">
        <f t="shared" si="45"/>
        <v>0</v>
      </c>
      <c r="AH12" s="9"/>
      <c r="AI12" s="9">
        <f>Mon!$Q$10</f>
        <v>0</v>
      </c>
      <c r="AJ12" s="73">
        <f t="shared" si="46"/>
        <v>0.9</v>
      </c>
      <c r="AK12" s="9">
        <f t="shared" si="47"/>
        <v>0</v>
      </c>
      <c r="AL12" s="9"/>
      <c r="AM12" s="9">
        <f>Mon!$R$10</f>
        <v>0</v>
      </c>
      <c r="AN12" s="73">
        <f t="shared" si="48"/>
        <v>0.9</v>
      </c>
      <c r="AO12" s="9">
        <f t="shared" si="49"/>
        <v>0</v>
      </c>
      <c r="AP12" s="9"/>
      <c r="AQ12" s="9">
        <f>Mon!$S$10</f>
        <v>0</v>
      </c>
      <c r="AR12" s="73">
        <f t="shared" si="50"/>
        <v>0.9</v>
      </c>
      <c r="AS12" s="9">
        <f t="shared" si="51"/>
        <v>0</v>
      </c>
      <c r="AT12" s="9"/>
      <c r="AU12" s="9">
        <f>Mon!$T$10</f>
        <v>0</v>
      </c>
      <c r="AV12" s="73">
        <f t="shared" si="52"/>
        <v>0.9</v>
      </c>
      <c r="AW12" s="9">
        <f t="shared" si="53"/>
        <v>0</v>
      </c>
      <c r="AX12" s="9"/>
      <c r="AY12" s="9">
        <f>Mon!$U$10</f>
        <v>0</v>
      </c>
      <c r="AZ12" s="73">
        <f t="shared" si="54"/>
        <v>1</v>
      </c>
      <c r="BA12" s="9">
        <f t="shared" si="55"/>
        <v>0</v>
      </c>
      <c r="BB12" s="9"/>
      <c r="BC12" s="9">
        <f>Mon!$V$10</f>
        <v>0</v>
      </c>
      <c r="BD12" s="73">
        <f t="shared" si="56"/>
        <v>1</v>
      </c>
      <c r="BE12" s="9">
        <f t="shared" si="57"/>
        <v>0</v>
      </c>
      <c r="BF12" s="9"/>
      <c r="BG12" s="9">
        <f>Mon!$W$10</f>
        <v>0</v>
      </c>
      <c r="BH12" s="73">
        <f t="shared" si="58"/>
        <v>0.9</v>
      </c>
      <c r="BI12" s="9">
        <f t="shared" si="59"/>
        <v>0</v>
      </c>
    </row>
    <row r="13" spans="1:61" s="76" customFormat="1" x14ac:dyDescent="0.25">
      <c r="A13" s="75"/>
      <c r="B13" s="72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</row>
    <row r="14" spans="1:61" s="12" customFormat="1" x14ac:dyDescent="0.25">
      <c r="A14" s="9" t="str">
        <f>Mon!$A$12</f>
        <v>ita</v>
      </c>
      <c r="B14" s="72" t="str">
        <f>Mon!$C$12</f>
        <v>win</v>
      </c>
      <c r="C14" s="9">
        <f>Mon!$I$12</f>
        <v>0</v>
      </c>
      <c r="D14" s="73">
        <f>IF($B14="win",100%-D$1,"-100%")</f>
        <v>0.9</v>
      </c>
      <c r="E14" s="9">
        <f>(C14*D14)+(C14*E$1)</f>
        <v>0</v>
      </c>
      <c r="F14" s="9"/>
      <c r="G14" s="9">
        <f>Mon!$J$12</f>
        <v>70000</v>
      </c>
      <c r="H14" s="73">
        <f>IF($B14="win",100%-H$1,"-100%")</f>
        <v>0.9</v>
      </c>
      <c r="I14" s="9">
        <f>(G14*H14)+(G14*I$1)</f>
        <v>64400</v>
      </c>
      <c r="J14" s="9"/>
      <c r="K14" s="9">
        <f>Mon!$K$12</f>
        <v>0</v>
      </c>
      <c r="L14" s="73">
        <f>IF($B14="win",100%-L$1,"-100%")</f>
        <v>0.9</v>
      </c>
      <c r="M14" s="9">
        <f>(K14*L14)+(K14*M$1)</f>
        <v>0</v>
      </c>
      <c r="N14" s="9"/>
      <c r="O14" s="9">
        <f>Mon!$L$12</f>
        <v>0</v>
      </c>
      <c r="P14" s="73">
        <f>IF($B14="win",100%-P$1,"-100%")</f>
        <v>0.9</v>
      </c>
      <c r="Q14" s="9">
        <f>(O14*P14)+(O14*Q$1)</f>
        <v>0</v>
      </c>
      <c r="R14" s="9"/>
      <c r="S14" s="9">
        <f>Mon!$M$12</f>
        <v>0</v>
      </c>
      <c r="T14" s="73">
        <f>IF($B14="win",100%-T$1,"-100%")</f>
        <v>0.9</v>
      </c>
      <c r="U14" s="9">
        <f>(S14*T14)+(S14*U$1)</f>
        <v>0</v>
      </c>
      <c r="V14" s="9"/>
      <c r="W14" s="9">
        <f>Mon!$N$12</f>
        <v>0</v>
      </c>
      <c r="X14" s="73">
        <f>IF($B14="win",100%-X$1,"-100%")</f>
        <v>0.9</v>
      </c>
      <c r="Y14" s="9">
        <f>(W14*X14)+(W14*Y$1)</f>
        <v>0</v>
      </c>
      <c r="Z14" s="9"/>
      <c r="AA14" s="9">
        <f>Mon!$O$12</f>
        <v>0</v>
      </c>
      <c r="AB14" s="73">
        <f>IF($B14="win",100%-AB$1,"-100%")</f>
        <v>0.9</v>
      </c>
      <c r="AC14" s="9">
        <f>(AA14*AB14)+(AA14*AC$1)</f>
        <v>0</v>
      </c>
      <c r="AD14" s="9"/>
      <c r="AE14" s="9">
        <f>Mon!$P$12</f>
        <v>0</v>
      </c>
      <c r="AF14" s="73">
        <f>IF($B14="win",100%-AF$1,"-100%")</f>
        <v>0.9</v>
      </c>
      <c r="AG14" s="9">
        <f>(AE14*AF14)+(AE14*AG$1)</f>
        <v>0</v>
      </c>
      <c r="AH14" s="9"/>
      <c r="AI14" s="9">
        <f>Mon!$Q$12</f>
        <v>0</v>
      </c>
      <c r="AJ14" s="73">
        <f>IF($B14="win",100%-AJ$1,"-100%")</f>
        <v>0.9</v>
      </c>
      <c r="AK14" s="9">
        <f>(AI14*AJ14)+(AI14*AK$1)</f>
        <v>0</v>
      </c>
      <c r="AL14" s="9"/>
      <c r="AM14" s="9">
        <f>Mon!$R$12</f>
        <v>0</v>
      </c>
      <c r="AN14" s="73">
        <f>IF($B14="win",100%-AN$1,"-100%")</f>
        <v>0.9</v>
      </c>
      <c r="AO14" s="9">
        <f>(AM14*AN14)+(AM14*AO$1)</f>
        <v>0</v>
      </c>
      <c r="AP14" s="9"/>
      <c r="AQ14" s="9">
        <f>Mon!$S$12</f>
        <v>0</v>
      </c>
      <c r="AR14" s="73">
        <f>IF($B14="win",100%-AR$1,"-100%")</f>
        <v>0.9</v>
      </c>
      <c r="AS14" s="9">
        <f>(AQ14*AR14)+(AQ14*AS$1)</f>
        <v>0</v>
      </c>
      <c r="AT14" s="9"/>
      <c r="AU14" s="9">
        <f>Mon!$T$12</f>
        <v>0</v>
      </c>
      <c r="AV14" s="73">
        <f>IF($B14="win",100%-AV$1,"-100%")</f>
        <v>0.9</v>
      </c>
      <c r="AW14" s="9">
        <f>(AU14*AV14)+(AU14*AW$1)</f>
        <v>0</v>
      </c>
      <c r="AX14" s="9"/>
      <c r="AY14" s="9">
        <f>Mon!$U$12</f>
        <v>0</v>
      </c>
      <c r="AZ14" s="73">
        <f>IF($B14="win",100%-AZ$1,"-100%")</f>
        <v>1</v>
      </c>
      <c r="BA14" s="9">
        <f>(AY14*AZ14)+(AY14*BA$1)</f>
        <v>0</v>
      </c>
      <c r="BB14" s="9"/>
      <c r="BC14" s="9">
        <f>Mon!$V$12</f>
        <v>0</v>
      </c>
      <c r="BD14" s="73">
        <f>IF($B14="win",100%-BD$1,"-100%")</f>
        <v>1</v>
      </c>
      <c r="BE14" s="9">
        <f>(BC14*BD14)+(BC14*BE$1)</f>
        <v>0</v>
      </c>
      <c r="BF14" s="9"/>
      <c r="BG14" s="9">
        <f>Mon!$W$12</f>
        <v>0</v>
      </c>
      <c r="BH14" s="73">
        <f>IF($B14="win",100%-BH$1,"-100%")</f>
        <v>0.9</v>
      </c>
      <c r="BI14" s="9">
        <f>(BG14*BH14)+(BG14*BI$1)</f>
        <v>0</v>
      </c>
    </row>
    <row r="15" spans="1:61" s="12" customFormat="1" x14ac:dyDescent="0.25">
      <c r="A15" s="9" t="str">
        <f>Mon!$A$13</f>
        <v>srb</v>
      </c>
      <c r="B15" s="72" t="str">
        <f>Mon!$C$13</f>
        <v>lose</v>
      </c>
      <c r="C15" s="9">
        <f>Mon!$I$13</f>
        <v>10000</v>
      </c>
      <c r="D15" s="73" t="str">
        <f t="shared" ref="D15:D17" si="60">IF($B15="win",100%-D$1,"-100%")</f>
        <v>-100%</v>
      </c>
      <c r="E15" s="9">
        <f t="shared" ref="E15:E17" si="61">(C15*D15)+(C15*E$1)</f>
        <v>-9800</v>
      </c>
      <c r="F15" s="9"/>
      <c r="G15" s="9">
        <f>Mon!$J$13</f>
        <v>0</v>
      </c>
      <c r="H15" s="73" t="str">
        <f t="shared" ref="H15:H17" si="62">IF($B15="win",100%-H$1,"-100%")</f>
        <v>-100%</v>
      </c>
      <c r="I15" s="9">
        <f t="shared" ref="I15:I17" si="63">(G15*H15)+(G15*I$1)</f>
        <v>0</v>
      </c>
      <c r="J15" s="9"/>
      <c r="K15" s="9">
        <f>Mon!$K$13</f>
        <v>0</v>
      </c>
      <c r="L15" s="73" t="str">
        <f t="shared" ref="L15:L17" si="64">IF($B15="win",100%-L$1,"-100%")</f>
        <v>-100%</v>
      </c>
      <c r="M15" s="9">
        <f t="shared" ref="M15:M17" si="65">(K15*L15)+(K15*M$1)</f>
        <v>0</v>
      </c>
      <c r="N15" s="9"/>
      <c r="O15" s="9">
        <f>Mon!$L$13</f>
        <v>10000</v>
      </c>
      <c r="P15" s="73" t="str">
        <f t="shared" ref="P15:P17" si="66">IF($B15="win",100%-P$1,"-100%")</f>
        <v>-100%</v>
      </c>
      <c r="Q15" s="9">
        <f t="shared" ref="Q15:Q17" si="67">(O15*P15)+(O15*Q$1)</f>
        <v>-9700</v>
      </c>
      <c r="R15" s="9"/>
      <c r="S15" s="9">
        <f>Mon!$M$13</f>
        <v>0</v>
      </c>
      <c r="T15" s="73" t="str">
        <f t="shared" ref="T15:T17" si="68">IF($B15="win",100%-T$1,"-100%")</f>
        <v>-100%</v>
      </c>
      <c r="U15" s="9">
        <f t="shared" ref="U15:U17" si="69">(S15*T15)+(S15*U$1)</f>
        <v>0</v>
      </c>
      <c r="V15" s="9"/>
      <c r="W15" s="9">
        <f>Mon!$N$13</f>
        <v>0</v>
      </c>
      <c r="X15" s="73" t="str">
        <f t="shared" ref="X15:X17" si="70">IF($B15="win",100%-X$1,"-100%")</f>
        <v>-100%</v>
      </c>
      <c r="Y15" s="9">
        <f t="shared" ref="Y15:Y17" si="71">(W15*X15)+(W15*Y$1)</f>
        <v>0</v>
      </c>
      <c r="Z15" s="9"/>
      <c r="AA15" s="9">
        <f>Mon!$O$13</f>
        <v>0</v>
      </c>
      <c r="AB15" s="73" t="str">
        <f t="shared" ref="AB15:AB17" si="72">IF($B15="win",100%-AB$1,"-100%")</f>
        <v>-100%</v>
      </c>
      <c r="AC15" s="9">
        <f t="shared" ref="AC15:AC17" si="73">(AA15*AB15)+(AA15*AC$1)</f>
        <v>0</v>
      </c>
      <c r="AD15" s="9"/>
      <c r="AE15" s="9">
        <f>Mon!$P$13</f>
        <v>0</v>
      </c>
      <c r="AF15" s="73" t="str">
        <f t="shared" ref="AF15:AF17" si="74">IF($B15="win",100%-AF$1,"-100%")</f>
        <v>-100%</v>
      </c>
      <c r="AG15" s="9">
        <f t="shared" ref="AG15:AG17" si="75">(AE15*AF15)+(AE15*AG$1)</f>
        <v>0</v>
      </c>
      <c r="AH15" s="9"/>
      <c r="AI15" s="9">
        <f>Mon!$Q$13</f>
        <v>0</v>
      </c>
      <c r="AJ15" s="73" t="str">
        <f t="shared" ref="AJ15:AJ17" si="76">IF($B15="win",100%-AJ$1,"-100%")</f>
        <v>-100%</v>
      </c>
      <c r="AK15" s="9">
        <f t="shared" ref="AK15:AK17" si="77">(AI15*AJ15)+(AI15*AK$1)</f>
        <v>0</v>
      </c>
      <c r="AL15" s="9"/>
      <c r="AM15" s="9">
        <f>Mon!$R$13</f>
        <v>0</v>
      </c>
      <c r="AN15" s="73" t="str">
        <f t="shared" ref="AN15:AN17" si="78">IF($B15="win",100%-AN$1,"-100%")</f>
        <v>-100%</v>
      </c>
      <c r="AO15" s="9">
        <f t="shared" ref="AO15:AO17" si="79">(AM15*AN15)+(AM15*AO$1)</f>
        <v>0</v>
      </c>
      <c r="AP15" s="9"/>
      <c r="AQ15" s="9">
        <f>Mon!$S$13</f>
        <v>0</v>
      </c>
      <c r="AR15" s="73" t="str">
        <f t="shared" ref="AR15:AR17" si="80">IF($B15="win",100%-AR$1,"-100%")</f>
        <v>-100%</v>
      </c>
      <c r="AS15" s="9">
        <f t="shared" ref="AS15:AS17" si="81">(AQ15*AR15)+(AQ15*AS$1)</f>
        <v>0</v>
      </c>
      <c r="AT15" s="9"/>
      <c r="AU15" s="9">
        <f>Mon!$T$13</f>
        <v>0</v>
      </c>
      <c r="AV15" s="73" t="str">
        <f t="shared" ref="AV15:AV17" si="82">IF($B15="win",100%-AV$1,"-100%")</f>
        <v>-100%</v>
      </c>
      <c r="AW15" s="9">
        <f t="shared" ref="AW15:AW17" si="83">(AU15*AV15)+(AU15*AW$1)</f>
        <v>0</v>
      </c>
      <c r="AX15" s="9"/>
      <c r="AY15" s="9">
        <f>Mon!$U$13</f>
        <v>0</v>
      </c>
      <c r="AZ15" s="73" t="str">
        <f t="shared" ref="AZ15:AZ17" si="84">IF($B15="win",100%-AZ$1,"-100%")</f>
        <v>-100%</v>
      </c>
      <c r="BA15" s="9">
        <f t="shared" ref="BA15:BA17" si="85">(AY15*AZ15)+(AY15*BA$1)</f>
        <v>0</v>
      </c>
      <c r="BB15" s="9"/>
      <c r="BC15" s="9">
        <f>Mon!$V$13</f>
        <v>0</v>
      </c>
      <c r="BD15" s="73" t="str">
        <f t="shared" ref="BD15:BD17" si="86">IF($B15="win",100%-BD$1,"-100%")</f>
        <v>-100%</v>
      </c>
      <c r="BE15" s="9">
        <f t="shared" ref="BE15:BE17" si="87">(BC15*BD15)+(BC15*BE$1)</f>
        <v>0</v>
      </c>
      <c r="BF15" s="9"/>
      <c r="BG15" s="9">
        <f>Mon!$W$13</f>
        <v>0</v>
      </c>
      <c r="BH15" s="73" t="str">
        <f t="shared" ref="BH15:BH17" si="88">IF($B15="win",100%-BH$1,"-100%")</f>
        <v>-100%</v>
      </c>
      <c r="BI15" s="9">
        <f t="shared" ref="BI15:BI17" si="89">(BG15*BH15)+(BG15*BI$1)</f>
        <v>0</v>
      </c>
    </row>
    <row r="16" spans="1:61" s="12" customFormat="1" x14ac:dyDescent="0.25">
      <c r="A16" s="9" t="str">
        <f>Mon!$A$14</f>
        <v>UNDER</v>
      </c>
      <c r="B16" s="72" t="str">
        <f>Mon!$C$14</f>
        <v>lose</v>
      </c>
      <c r="C16" s="9">
        <f>Mon!$I$14</f>
        <v>0</v>
      </c>
      <c r="D16" s="73" t="str">
        <f t="shared" si="60"/>
        <v>-100%</v>
      </c>
      <c r="E16" s="9">
        <f t="shared" si="61"/>
        <v>0</v>
      </c>
      <c r="F16" s="9"/>
      <c r="G16" s="9">
        <f>Mon!$J$14</f>
        <v>0</v>
      </c>
      <c r="H16" s="73" t="str">
        <f t="shared" si="62"/>
        <v>-100%</v>
      </c>
      <c r="I16" s="9">
        <f t="shared" si="63"/>
        <v>0</v>
      </c>
      <c r="J16" s="9"/>
      <c r="K16" s="9">
        <f>Mon!$K$14</f>
        <v>0</v>
      </c>
      <c r="L16" s="73" t="str">
        <f t="shared" si="64"/>
        <v>-100%</v>
      </c>
      <c r="M16" s="9">
        <f t="shared" si="65"/>
        <v>0</v>
      </c>
      <c r="N16" s="9"/>
      <c r="O16" s="9">
        <f>Mon!$L$14</f>
        <v>0</v>
      </c>
      <c r="P16" s="73" t="str">
        <f t="shared" si="66"/>
        <v>-100%</v>
      </c>
      <c r="Q16" s="9">
        <f t="shared" si="67"/>
        <v>0</v>
      </c>
      <c r="R16" s="9"/>
      <c r="S16" s="9">
        <f>Mon!$M$14</f>
        <v>0</v>
      </c>
      <c r="T16" s="73" t="str">
        <f t="shared" si="68"/>
        <v>-100%</v>
      </c>
      <c r="U16" s="9">
        <f t="shared" si="69"/>
        <v>0</v>
      </c>
      <c r="V16" s="9"/>
      <c r="W16" s="9">
        <f>Mon!$N$14</f>
        <v>0</v>
      </c>
      <c r="X16" s="73" t="str">
        <f t="shared" si="70"/>
        <v>-100%</v>
      </c>
      <c r="Y16" s="9">
        <f t="shared" si="71"/>
        <v>0</v>
      </c>
      <c r="Z16" s="9"/>
      <c r="AA16" s="9">
        <f>Mon!$O$14</f>
        <v>0</v>
      </c>
      <c r="AB16" s="73" t="str">
        <f t="shared" si="72"/>
        <v>-100%</v>
      </c>
      <c r="AC16" s="9">
        <f t="shared" si="73"/>
        <v>0</v>
      </c>
      <c r="AD16" s="9"/>
      <c r="AE16" s="9">
        <f>Mon!$P$14</f>
        <v>0</v>
      </c>
      <c r="AF16" s="73" t="str">
        <f t="shared" si="74"/>
        <v>-100%</v>
      </c>
      <c r="AG16" s="9">
        <f t="shared" si="75"/>
        <v>0</v>
      </c>
      <c r="AH16" s="9"/>
      <c r="AI16" s="9">
        <f>Mon!$Q$14</f>
        <v>0</v>
      </c>
      <c r="AJ16" s="73" t="str">
        <f t="shared" si="76"/>
        <v>-100%</v>
      </c>
      <c r="AK16" s="9">
        <f t="shared" si="77"/>
        <v>0</v>
      </c>
      <c r="AL16" s="9"/>
      <c r="AM16" s="9">
        <f>Mon!$R$14</f>
        <v>0</v>
      </c>
      <c r="AN16" s="73" t="str">
        <f t="shared" si="78"/>
        <v>-100%</v>
      </c>
      <c r="AO16" s="9">
        <f t="shared" si="79"/>
        <v>0</v>
      </c>
      <c r="AP16" s="9"/>
      <c r="AQ16" s="9">
        <f>Mon!$S$14</f>
        <v>0</v>
      </c>
      <c r="AR16" s="73" t="str">
        <f t="shared" si="80"/>
        <v>-100%</v>
      </c>
      <c r="AS16" s="9">
        <f t="shared" si="81"/>
        <v>0</v>
      </c>
      <c r="AT16" s="9"/>
      <c r="AU16" s="9">
        <f>Mon!$T$14</f>
        <v>0</v>
      </c>
      <c r="AV16" s="73" t="str">
        <f t="shared" si="82"/>
        <v>-100%</v>
      </c>
      <c r="AW16" s="9">
        <f t="shared" si="83"/>
        <v>0</v>
      </c>
      <c r="AX16" s="9"/>
      <c r="AY16" s="9">
        <f>Mon!$U$14</f>
        <v>0</v>
      </c>
      <c r="AZ16" s="73" t="str">
        <f t="shared" si="84"/>
        <v>-100%</v>
      </c>
      <c r="BA16" s="9">
        <f t="shared" si="85"/>
        <v>0</v>
      </c>
      <c r="BB16" s="9"/>
      <c r="BC16" s="9">
        <f>Mon!$V$14</f>
        <v>0</v>
      </c>
      <c r="BD16" s="73" t="str">
        <f t="shared" si="86"/>
        <v>-100%</v>
      </c>
      <c r="BE16" s="9">
        <f t="shared" si="87"/>
        <v>0</v>
      </c>
      <c r="BF16" s="9"/>
      <c r="BG16" s="9">
        <f>Mon!$W$14</f>
        <v>0</v>
      </c>
      <c r="BH16" s="73" t="str">
        <f t="shared" si="88"/>
        <v>-100%</v>
      </c>
      <c r="BI16" s="9">
        <f t="shared" si="89"/>
        <v>0</v>
      </c>
    </row>
    <row r="17" spans="1:61" s="12" customFormat="1" x14ac:dyDescent="0.25">
      <c r="A17" s="9" t="str">
        <f>Mon!$A$15</f>
        <v>OVER</v>
      </c>
      <c r="B17" s="72" t="str">
        <f>Mon!$C$15</f>
        <v>win</v>
      </c>
      <c r="C17" s="9">
        <f>Mon!$I$15</f>
        <v>10000</v>
      </c>
      <c r="D17" s="73">
        <f t="shared" si="60"/>
        <v>0.9</v>
      </c>
      <c r="E17" s="9">
        <f t="shared" si="61"/>
        <v>9200</v>
      </c>
      <c r="F17" s="9"/>
      <c r="G17" s="9">
        <f>Mon!$J$15</f>
        <v>0</v>
      </c>
      <c r="H17" s="73">
        <f t="shared" si="62"/>
        <v>0.9</v>
      </c>
      <c r="I17" s="9">
        <f t="shared" si="63"/>
        <v>0</v>
      </c>
      <c r="J17" s="9"/>
      <c r="K17" s="9">
        <f>Mon!$K$15</f>
        <v>0</v>
      </c>
      <c r="L17" s="73">
        <f t="shared" si="64"/>
        <v>0.9</v>
      </c>
      <c r="M17" s="9">
        <f t="shared" si="65"/>
        <v>0</v>
      </c>
      <c r="N17" s="9"/>
      <c r="O17" s="9">
        <f>Mon!$L$15</f>
        <v>0</v>
      </c>
      <c r="P17" s="73">
        <f t="shared" si="66"/>
        <v>0.9</v>
      </c>
      <c r="Q17" s="9">
        <f t="shared" si="67"/>
        <v>0</v>
      </c>
      <c r="R17" s="9"/>
      <c r="S17" s="9">
        <f>Mon!$M$15</f>
        <v>0</v>
      </c>
      <c r="T17" s="73">
        <f t="shared" si="68"/>
        <v>0.9</v>
      </c>
      <c r="U17" s="9">
        <f t="shared" si="69"/>
        <v>0</v>
      </c>
      <c r="V17" s="9"/>
      <c r="W17" s="9">
        <f>Mon!$N$15</f>
        <v>0</v>
      </c>
      <c r="X17" s="73">
        <f t="shared" si="70"/>
        <v>0.9</v>
      </c>
      <c r="Y17" s="9">
        <f t="shared" si="71"/>
        <v>0</v>
      </c>
      <c r="Z17" s="9"/>
      <c r="AA17" s="9">
        <f>Mon!$O$15</f>
        <v>0</v>
      </c>
      <c r="AB17" s="73">
        <f t="shared" si="72"/>
        <v>0.9</v>
      </c>
      <c r="AC17" s="9">
        <f t="shared" si="73"/>
        <v>0</v>
      </c>
      <c r="AD17" s="9"/>
      <c r="AE17" s="9">
        <f>Mon!$P$15</f>
        <v>0</v>
      </c>
      <c r="AF17" s="73">
        <f t="shared" si="74"/>
        <v>0.9</v>
      </c>
      <c r="AG17" s="9">
        <f t="shared" si="75"/>
        <v>0</v>
      </c>
      <c r="AH17" s="9"/>
      <c r="AI17" s="9">
        <f>Mon!$Q$15</f>
        <v>0</v>
      </c>
      <c r="AJ17" s="73">
        <f t="shared" si="76"/>
        <v>0.9</v>
      </c>
      <c r="AK17" s="9">
        <f t="shared" si="77"/>
        <v>0</v>
      </c>
      <c r="AL17" s="9"/>
      <c r="AM17" s="9">
        <f>Mon!$R$15</f>
        <v>0</v>
      </c>
      <c r="AN17" s="73">
        <f t="shared" si="78"/>
        <v>0.9</v>
      </c>
      <c r="AO17" s="9">
        <f t="shared" si="79"/>
        <v>0</v>
      </c>
      <c r="AP17" s="9"/>
      <c r="AQ17" s="9">
        <f>Mon!$S$15</f>
        <v>0</v>
      </c>
      <c r="AR17" s="73">
        <f t="shared" si="80"/>
        <v>0.9</v>
      </c>
      <c r="AS17" s="9">
        <f t="shared" si="81"/>
        <v>0</v>
      </c>
      <c r="AT17" s="9"/>
      <c r="AU17" s="9">
        <f>Mon!$T$15</f>
        <v>0</v>
      </c>
      <c r="AV17" s="73">
        <f t="shared" si="82"/>
        <v>0.9</v>
      </c>
      <c r="AW17" s="9">
        <f t="shared" si="83"/>
        <v>0</v>
      </c>
      <c r="AX17" s="9"/>
      <c r="AY17" s="9">
        <f>Mon!$U$15</f>
        <v>0</v>
      </c>
      <c r="AZ17" s="73">
        <f t="shared" si="84"/>
        <v>1</v>
      </c>
      <c r="BA17" s="9">
        <f t="shared" si="85"/>
        <v>0</v>
      </c>
      <c r="BB17" s="9"/>
      <c r="BC17" s="9">
        <f>Mon!$V$15</f>
        <v>0</v>
      </c>
      <c r="BD17" s="73">
        <f t="shared" si="86"/>
        <v>1</v>
      </c>
      <c r="BE17" s="9">
        <f t="shared" si="87"/>
        <v>0</v>
      </c>
      <c r="BF17" s="9"/>
      <c r="BG17" s="9">
        <f>Mon!$W$15</f>
        <v>0</v>
      </c>
      <c r="BH17" s="73">
        <f t="shared" si="88"/>
        <v>0.9</v>
      </c>
      <c r="BI17" s="9">
        <f t="shared" si="89"/>
        <v>0</v>
      </c>
    </row>
    <row r="18" spans="1:61" s="76" customFormat="1" x14ac:dyDescent="0.25">
      <c r="A18" s="75"/>
      <c r="B18" s="72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spans="1:61" s="12" customFormat="1" x14ac:dyDescent="0.25">
      <c r="A19" s="9" t="str">
        <f>Mon!$A$17</f>
        <v>cze</v>
      </c>
      <c r="B19" s="72" t="str">
        <f>Mon!$C$17</f>
        <v>win</v>
      </c>
      <c r="C19" s="9">
        <f>Mon!$I$17</f>
        <v>0</v>
      </c>
      <c r="D19" s="73">
        <f>IF($B19="win",100%-D$1,"-100%")</f>
        <v>0.9</v>
      </c>
      <c r="E19" s="9">
        <f>(C19*D19)+(C19*E$1)</f>
        <v>0</v>
      </c>
      <c r="F19" s="9"/>
      <c r="G19" s="9">
        <f>Mon!$J$17</f>
        <v>0</v>
      </c>
      <c r="H19" s="73">
        <f>IF($B19="win",100%-H$1,"-100%")</f>
        <v>0.9</v>
      </c>
      <c r="I19" s="9">
        <f>(G19*H19)+(G19*I$1)</f>
        <v>0</v>
      </c>
      <c r="J19" s="9"/>
      <c r="K19" s="9">
        <f>Mon!$K$17</f>
        <v>0</v>
      </c>
      <c r="L19" s="73">
        <f>IF($B19="win",100%-L$1,"-100%")</f>
        <v>0.9</v>
      </c>
      <c r="M19" s="9">
        <f>(K19*L19)+(K19*M$1)</f>
        <v>0</v>
      </c>
      <c r="N19" s="9"/>
      <c r="O19" s="9">
        <f>Mon!$L$17</f>
        <v>0</v>
      </c>
      <c r="P19" s="73">
        <f>IF($B19="win",100%-P$1,"-100%")</f>
        <v>0.9</v>
      </c>
      <c r="Q19" s="9">
        <f>(O19*P19)+(O19*Q$1)</f>
        <v>0</v>
      </c>
      <c r="R19" s="9"/>
      <c r="S19" s="9">
        <f>Mon!$M$17</f>
        <v>0</v>
      </c>
      <c r="T19" s="73">
        <f>IF($B19="win",100%-T$1,"-100%")</f>
        <v>0.9</v>
      </c>
      <c r="U19" s="9">
        <f>(S19*T19)+(S19*U$1)</f>
        <v>0</v>
      </c>
      <c r="V19" s="9"/>
      <c r="W19" s="9">
        <f>Mon!$N$17</f>
        <v>0</v>
      </c>
      <c r="X19" s="73">
        <f>IF($B19="win",100%-X$1,"-100%")</f>
        <v>0.9</v>
      </c>
      <c r="Y19" s="9">
        <f>(W19*X19)+(W19*Y$1)</f>
        <v>0</v>
      </c>
      <c r="Z19" s="9"/>
      <c r="AA19" s="9">
        <f>Mon!$O$17</f>
        <v>0</v>
      </c>
      <c r="AB19" s="73">
        <f>IF($B19="win",100%-AB$1,"-100%")</f>
        <v>0.9</v>
      </c>
      <c r="AC19" s="9">
        <f>(AA19*AB19)+(AA19*AC$1)</f>
        <v>0</v>
      </c>
      <c r="AD19" s="9"/>
      <c r="AE19" s="9">
        <f>Mon!$P$17</f>
        <v>0</v>
      </c>
      <c r="AF19" s="73">
        <f>IF($B19="win",100%-AF$1,"-100%")</f>
        <v>0.9</v>
      </c>
      <c r="AG19" s="9">
        <f>(AE19*AF19)+(AE19*AG$1)</f>
        <v>0</v>
      </c>
      <c r="AH19" s="9"/>
      <c r="AI19" s="9">
        <f>Mon!$Q$17</f>
        <v>0</v>
      </c>
      <c r="AJ19" s="73">
        <f>IF($B19="win",100%-AJ$1,"-100%")</f>
        <v>0.9</v>
      </c>
      <c r="AK19" s="9">
        <f>(AI19*AJ19)+(AI19*AK$1)</f>
        <v>0</v>
      </c>
      <c r="AL19" s="9"/>
      <c r="AM19" s="9">
        <f>Mon!$R$17</f>
        <v>0</v>
      </c>
      <c r="AN19" s="73">
        <f>IF($B19="win",100%-AN$1,"-100%")</f>
        <v>0.9</v>
      </c>
      <c r="AO19" s="9">
        <f>(AM19*AN19)+(AM19*AO$1)</f>
        <v>0</v>
      </c>
      <c r="AP19" s="9"/>
      <c r="AQ19" s="9">
        <f>Mon!$S$17</f>
        <v>0</v>
      </c>
      <c r="AR19" s="73">
        <f>IF($B19="win",100%-AR$1,"-100%")</f>
        <v>0.9</v>
      </c>
      <c r="AS19" s="9">
        <f>(AQ19*AR19)+(AQ19*AS$1)</f>
        <v>0</v>
      </c>
      <c r="AT19" s="9"/>
      <c r="AU19" s="9">
        <f>Mon!$T$17</f>
        <v>0</v>
      </c>
      <c r="AV19" s="73">
        <f>IF($B19="win",100%-AV$1,"-100%")</f>
        <v>0.9</v>
      </c>
      <c r="AW19" s="9">
        <f>(AU19*AV19)+(AU19*AW$1)</f>
        <v>0</v>
      </c>
      <c r="AX19" s="9"/>
      <c r="AY19" s="9">
        <f>Mon!$U$17</f>
        <v>0</v>
      </c>
      <c r="AZ19" s="73">
        <f>IF($B19="win",100%-AZ$1,"-100%")</f>
        <v>1</v>
      </c>
      <c r="BA19" s="9">
        <f>(AY19*AZ19)+(AY19*BA$1)</f>
        <v>0</v>
      </c>
      <c r="BB19" s="9"/>
      <c r="BC19" s="9">
        <f>Mon!$V$17</f>
        <v>0</v>
      </c>
      <c r="BD19" s="73">
        <f>IF($B19="win",100%-BD$1,"-100%")</f>
        <v>1</v>
      </c>
      <c r="BE19" s="9">
        <f>(BC19*BD19)+(BC19*BE$1)</f>
        <v>0</v>
      </c>
      <c r="BF19" s="9"/>
      <c r="BG19" s="9">
        <f>Mon!$W$17</f>
        <v>0</v>
      </c>
      <c r="BH19" s="73">
        <f>IF($B19="win",100%-BH$1,"-100%")</f>
        <v>0.9</v>
      </c>
      <c r="BI19" s="9">
        <f>(BG19*BH19)+(BG19*BI$1)</f>
        <v>0</v>
      </c>
    </row>
    <row r="20" spans="1:61" s="12" customFormat="1" x14ac:dyDescent="0.25">
      <c r="A20" s="9" t="str">
        <f>Mon!$A$18</f>
        <v>gre</v>
      </c>
      <c r="B20" s="72" t="str">
        <f>Mon!$C$18</f>
        <v>lose</v>
      </c>
      <c r="C20" s="9">
        <f>Mon!$I$18</f>
        <v>18500</v>
      </c>
      <c r="D20" s="73" t="str">
        <f t="shared" ref="D20:D22" si="90">IF($B20="win",100%-D$1,"-100%")</f>
        <v>-100%</v>
      </c>
      <c r="E20" s="9">
        <f t="shared" ref="E20:E22" si="91">(C20*D20)+(C20*E$1)</f>
        <v>-18130</v>
      </c>
      <c r="F20" s="9"/>
      <c r="G20" s="9">
        <f>Mon!$J$18</f>
        <v>0</v>
      </c>
      <c r="H20" s="73" t="str">
        <f t="shared" ref="H20:H22" si="92">IF($B20="win",100%-H$1,"-100%")</f>
        <v>-100%</v>
      </c>
      <c r="I20" s="9">
        <f t="shared" ref="I20:I22" si="93">(G20*H20)+(G20*I$1)</f>
        <v>0</v>
      </c>
      <c r="J20" s="9"/>
      <c r="K20" s="9">
        <f>Mon!$K$18</f>
        <v>0</v>
      </c>
      <c r="L20" s="73" t="str">
        <f t="shared" ref="L20:L22" si="94">IF($B20="win",100%-L$1,"-100%")</f>
        <v>-100%</v>
      </c>
      <c r="M20" s="9">
        <f t="shared" ref="M20:M22" si="95">(K20*L20)+(K20*M$1)</f>
        <v>0</v>
      </c>
      <c r="N20" s="9"/>
      <c r="O20" s="9">
        <f>Mon!$L$18</f>
        <v>10000</v>
      </c>
      <c r="P20" s="73" t="str">
        <f t="shared" ref="P20:P22" si="96">IF($B20="win",100%-P$1,"-100%")</f>
        <v>-100%</v>
      </c>
      <c r="Q20" s="9">
        <f t="shared" ref="Q20:Q22" si="97">(O20*P20)+(O20*Q$1)</f>
        <v>-9700</v>
      </c>
      <c r="R20" s="9"/>
      <c r="S20" s="9">
        <f>Mon!$M$18</f>
        <v>0</v>
      </c>
      <c r="T20" s="73" t="str">
        <f t="shared" ref="T20:T22" si="98">IF($B20="win",100%-T$1,"-100%")</f>
        <v>-100%</v>
      </c>
      <c r="U20" s="9">
        <f t="shared" ref="U20:U22" si="99">(S20*T20)+(S20*U$1)</f>
        <v>0</v>
      </c>
      <c r="V20" s="9"/>
      <c r="W20" s="9">
        <f>Mon!$N$18</f>
        <v>0</v>
      </c>
      <c r="X20" s="73" t="str">
        <f t="shared" ref="X20:X22" si="100">IF($B20="win",100%-X$1,"-100%")</f>
        <v>-100%</v>
      </c>
      <c r="Y20" s="9">
        <f t="shared" ref="Y20:Y22" si="101">(W20*X20)+(W20*Y$1)</f>
        <v>0</v>
      </c>
      <c r="Z20" s="9"/>
      <c r="AA20" s="9">
        <f>Mon!$O$18</f>
        <v>0</v>
      </c>
      <c r="AB20" s="73" t="str">
        <f t="shared" ref="AB20:AB22" si="102">IF($B20="win",100%-AB$1,"-100%")</f>
        <v>-100%</v>
      </c>
      <c r="AC20" s="9">
        <f t="shared" ref="AC20:AC22" si="103">(AA20*AB20)+(AA20*AC$1)</f>
        <v>0</v>
      </c>
      <c r="AD20" s="9"/>
      <c r="AE20" s="9">
        <f>Mon!$P$18</f>
        <v>0</v>
      </c>
      <c r="AF20" s="73" t="str">
        <f t="shared" ref="AF20:AF22" si="104">IF($B20="win",100%-AF$1,"-100%")</f>
        <v>-100%</v>
      </c>
      <c r="AG20" s="9">
        <f t="shared" ref="AG20:AG22" si="105">(AE20*AF20)+(AE20*AG$1)</f>
        <v>0</v>
      </c>
      <c r="AH20" s="9"/>
      <c r="AI20" s="9">
        <f>Mon!$Q$18</f>
        <v>0</v>
      </c>
      <c r="AJ20" s="73" t="str">
        <f t="shared" ref="AJ20:AJ22" si="106">IF($B20="win",100%-AJ$1,"-100%")</f>
        <v>-100%</v>
      </c>
      <c r="AK20" s="9">
        <f t="shared" ref="AK20:AK22" si="107">(AI20*AJ20)+(AI20*AK$1)</f>
        <v>0</v>
      </c>
      <c r="AL20" s="9"/>
      <c r="AM20" s="9">
        <f>Mon!$R$18</f>
        <v>0</v>
      </c>
      <c r="AN20" s="73" t="str">
        <f t="shared" ref="AN20:AN22" si="108">IF($B20="win",100%-AN$1,"-100%")</f>
        <v>-100%</v>
      </c>
      <c r="AO20" s="9">
        <f t="shared" ref="AO20:AO22" si="109">(AM20*AN20)+(AM20*AO$1)</f>
        <v>0</v>
      </c>
      <c r="AP20" s="9"/>
      <c r="AQ20" s="9">
        <f>Mon!$S$18</f>
        <v>0</v>
      </c>
      <c r="AR20" s="73" t="str">
        <f t="shared" ref="AR20:AR22" si="110">IF($B20="win",100%-AR$1,"-100%")</f>
        <v>-100%</v>
      </c>
      <c r="AS20" s="9">
        <f t="shared" ref="AS20:AS22" si="111">(AQ20*AR20)+(AQ20*AS$1)</f>
        <v>0</v>
      </c>
      <c r="AT20" s="9"/>
      <c r="AU20" s="9">
        <f>Mon!$T$18</f>
        <v>0</v>
      </c>
      <c r="AV20" s="73" t="str">
        <f t="shared" ref="AV20:AV22" si="112">IF($B20="win",100%-AV$1,"-100%")</f>
        <v>-100%</v>
      </c>
      <c r="AW20" s="9">
        <f t="shared" ref="AW20:AW22" si="113">(AU20*AV20)+(AU20*AW$1)</f>
        <v>0</v>
      </c>
      <c r="AX20" s="9"/>
      <c r="AY20" s="9">
        <f>Mon!$U$18</f>
        <v>0</v>
      </c>
      <c r="AZ20" s="73" t="str">
        <f t="shared" ref="AZ20:AZ22" si="114">IF($B20="win",100%-AZ$1,"-100%")</f>
        <v>-100%</v>
      </c>
      <c r="BA20" s="9">
        <f t="shared" ref="BA20:BA22" si="115">(AY20*AZ20)+(AY20*BA$1)</f>
        <v>0</v>
      </c>
      <c r="BB20" s="9"/>
      <c r="BC20" s="9">
        <f>Mon!$V$18</f>
        <v>0</v>
      </c>
      <c r="BD20" s="73" t="str">
        <f t="shared" ref="BD20:BD22" si="116">IF($B20="win",100%-BD$1,"-100%")</f>
        <v>-100%</v>
      </c>
      <c r="BE20" s="9">
        <f t="shared" ref="BE20:BE22" si="117">(BC20*BD20)+(BC20*BE$1)</f>
        <v>0</v>
      </c>
      <c r="BF20" s="9"/>
      <c r="BG20" s="9">
        <f>Mon!$W$18</f>
        <v>0</v>
      </c>
      <c r="BH20" s="73" t="str">
        <f t="shared" ref="BH20:BH22" si="118">IF($B20="win",100%-BH$1,"-100%")</f>
        <v>-100%</v>
      </c>
      <c r="BI20" s="9">
        <f t="shared" ref="BI20:BI22" si="119">(BG20*BH20)+(BG20*BI$1)</f>
        <v>0</v>
      </c>
    </row>
    <row r="21" spans="1:61" s="12" customFormat="1" x14ac:dyDescent="0.25">
      <c r="A21" s="9" t="str">
        <f>Mon!$A$19</f>
        <v>UNDER</v>
      </c>
      <c r="B21" s="72" t="str">
        <f>Mon!$C$19</f>
        <v>lose</v>
      </c>
      <c r="C21" s="9">
        <f>Mon!$I$19</f>
        <v>7000</v>
      </c>
      <c r="D21" s="73" t="str">
        <f t="shared" si="90"/>
        <v>-100%</v>
      </c>
      <c r="E21" s="9">
        <f t="shared" si="91"/>
        <v>-6860</v>
      </c>
      <c r="F21" s="9"/>
      <c r="G21" s="9">
        <f>Mon!$J$19</f>
        <v>0</v>
      </c>
      <c r="H21" s="73" t="str">
        <f t="shared" si="92"/>
        <v>-100%</v>
      </c>
      <c r="I21" s="9">
        <f t="shared" si="93"/>
        <v>0</v>
      </c>
      <c r="J21" s="9"/>
      <c r="K21" s="9">
        <f>Mon!$K$19</f>
        <v>0</v>
      </c>
      <c r="L21" s="73" t="str">
        <f t="shared" si="94"/>
        <v>-100%</v>
      </c>
      <c r="M21" s="9">
        <f t="shared" si="95"/>
        <v>0</v>
      </c>
      <c r="N21" s="9"/>
      <c r="O21" s="9">
        <f>Mon!$L$19</f>
        <v>0</v>
      </c>
      <c r="P21" s="73" t="str">
        <f t="shared" si="96"/>
        <v>-100%</v>
      </c>
      <c r="Q21" s="9">
        <f t="shared" si="97"/>
        <v>0</v>
      </c>
      <c r="R21" s="9"/>
      <c r="S21" s="9">
        <f>Mon!$M$19</f>
        <v>0</v>
      </c>
      <c r="T21" s="73" t="str">
        <f t="shared" si="98"/>
        <v>-100%</v>
      </c>
      <c r="U21" s="9">
        <f t="shared" si="99"/>
        <v>0</v>
      </c>
      <c r="V21" s="9"/>
      <c r="W21" s="9">
        <f>Mon!$N$19</f>
        <v>0</v>
      </c>
      <c r="X21" s="73" t="str">
        <f t="shared" si="100"/>
        <v>-100%</v>
      </c>
      <c r="Y21" s="9">
        <f t="shared" si="101"/>
        <v>0</v>
      </c>
      <c r="Z21" s="9"/>
      <c r="AA21" s="9">
        <f>Mon!$O$19</f>
        <v>0</v>
      </c>
      <c r="AB21" s="73" t="str">
        <f t="shared" si="102"/>
        <v>-100%</v>
      </c>
      <c r="AC21" s="9">
        <f t="shared" si="103"/>
        <v>0</v>
      </c>
      <c r="AD21" s="9"/>
      <c r="AE21" s="9">
        <f>Mon!$P$19</f>
        <v>0</v>
      </c>
      <c r="AF21" s="73" t="str">
        <f t="shared" si="104"/>
        <v>-100%</v>
      </c>
      <c r="AG21" s="9">
        <f t="shared" si="105"/>
        <v>0</v>
      </c>
      <c r="AH21" s="9"/>
      <c r="AI21" s="9">
        <f>Mon!$Q$19</f>
        <v>0</v>
      </c>
      <c r="AJ21" s="73" t="str">
        <f t="shared" si="106"/>
        <v>-100%</v>
      </c>
      <c r="AK21" s="9">
        <f t="shared" si="107"/>
        <v>0</v>
      </c>
      <c r="AL21" s="9"/>
      <c r="AM21" s="9">
        <f>Mon!$R$19</f>
        <v>0</v>
      </c>
      <c r="AN21" s="73" t="str">
        <f t="shared" si="108"/>
        <v>-100%</v>
      </c>
      <c r="AO21" s="9">
        <f t="shared" si="109"/>
        <v>0</v>
      </c>
      <c r="AP21" s="9"/>
      <c r="AQ21" s="9">
        <f>Mon!$S$19</f>
        <v>0</v>
      </c>
      <c r="AR21" s="73" t="str">
        <f t="shared" si="110"/>
        <v>-100%</v>
      </c>
      <c r="AS21" s="9">
        <f t="shared" si="111"/>
        <v>0</v>
      </c>
      <c r="AT21" s="9"/>
      <c r="AU21" s="9">
        <f>Mon!$T$19</f>
        <v>0</v>
      </c>
      <c r="AV21" s="73" t="str">
        <f t="shared" si="112"/>
        <v>-100%</v>
      </c>
      <c r="AW21" s="9">
        <f t="shared" si="113"/>
        <v>0</v>
      </c>
      <c r="AX21" s="9"/>
      <c r="AY21" s="9">
        <f>Mon!$U$19</f>
        <v>0</v>
      </c>
      <c r="AZ21" s="73" t="str">
        <f t="shared" si="114"/>
        <v>-100%</v>
      </c>
      <c r="BA21" s="9">
        <f t="shared" si="115"/>
        <v>0</v>
      </c>
      <c r="BB21" s="9"/>
      <c r="BC21" s="9">
        <f>Mon!$V$19</f>
        <v>0</v>
      </c>
      <c r="BD21" s="73" t="str">
        <f t="shared" si="116"/>
        <v>-100%</v>
      </c>
      <c r="BE21" s="9">
        <f t="shared" si="117"/>
        <v>0</v>
      </c>
      <c r="BF21" s="9"/>
      <c r="BG21" s="9">
        <f>Mon!$W$19</f>
        <v>0</v>
      </c>
      <c r="BH21" s="73" t="str">
        <f t="shared" si="118"/>
        <v>-100%</v>
      </c>
      <c r="BI21" s="9">
        <f t="shared" si="119"/>
        <v>0</v>
      </c>
    </row>
    <row r="22" spans="1:61" s="12" customFormat="1" x14ac:dyDescent="0.25">
      <c r="A22" s="9" t="str">
        <f>Mon!$A$20</f>
        <v>OVER</v>
      </c>
      <c r="B22" s="72" t="str">
        <f>Mon!$C$20</f>
        <v>win</v>
      </c>
      <c r="C22" s="9">
        <f>Mon!$I$20</f>
        <v>0</v>
      </c>
      <c r="D22" s="73">
        <f t="shared" si="90"/>
        <v>0.9</v>
      </c>
      <c r="E22" s="9">
        <f t="shared" si="91"/>
        <v>0</v>
      </c>
      <c r="F22" s="9"/>
      <c r="G22" s="9">
        <f>Mon!$J$20</f>
        <v>0</v>
      </c>
      <c r="H22" s="73">
        <f t="shared" si="92"/>
        <v>0.9</v>
      </c>
      <c r="I22" s="9">
        <f t="shared" si="93"/>
        <v>0</v>
      </c>
      <c r="J22" s="9"/>
      <c r="K22" s="9">
        <f>Mon!$K$20</f>
        <v>0</v>
      </c>
      <c r="L22" s="73">
        <f t="shared" si="94"/>
        <v>0.9</v>
      </c>
      <c r="M22" s="9">
        <f t="shared" si="95"/>
        <v>0</v>
      </c>
      <c r="N22" s="9"/>
      <c r="O22" s="9">
        <f>Mon!$L$20</f>
        <v>0</v>
      </c>
      <c r="P22" s="73">
        <f t="shared" si="96"/>
        <v>0.9</v>
      </c>
      <c r="Q22" s="9">
        <f t="shared" si="97"/>
        <v>0</v>
      </c>
      <c r="R22" s="9"/>
      <c r="S22" s="9">
        <f>Mon!$M$20</f>
        <v>0</v>
      </c>
      <c r="T22" s="73">
        <f t="shared" si="98"/>
        <v>0.9</v>
      </c>
      <c r="U22" s="9">
        <f t="shared" si="99"/>
        <v>0</v>
      </c>
      <c r="V22" s="9"/>
      <c r="W22" s="9">
        <f>Mon!$N$20</f>
        <v>0</v>
      </c>
      <c r="X22" s="73">
        <f t="shared" si="100"/>
        <v>0.9</v>
      </c>
      <c r="Y22" s="9">
        <f t="shared" si="101"/>
        <v>0</v>
      </c>
      <c r="Z22" s="9"/>
      <c r="AA22" s="9">
        <f>Mon!$O$20</f>
        <v>0</v>
      </c>
      <c r="AB22" s="73">
        <f t="shared" si="102"/>
        <v>0.9</v>
      </c>
      <c r="AC22" s="9">
        <f t="shared" si="103"/>
        <v>0</v>
      </c>
      <c r="AD22" s="9"/>
      <c r="AE22" s="9">
        <f>Mon!$P$20</f>
        <v>0</v>
      </c>
      <c r="AF22" s="73">
        <f t="shared" si="104"/>
        <v>0.9</v>
      </c>
      <c r="AG22" s="9">
        <f t="shared" si="105"/>
        <v>0</v>
      </c>
      <c r="AH22" s="9"/>
      <c r="AI22" s="9">
        <f>Mon!$Q$20</f>
        <v>0</v>
      </c>
      <c r="AJ22" s="73">
        <f t="shared" si="106"/>
        <v>0.9</v>
      </c>
      <c r="AK22" s="9">
        <f t="shared" si="107"/>
        <v>0</v>
      </c>
      <c r="AL22" s="9"/>
      <c r="AM22" s="9">
        <f>Mon!$R$20</f>
        <v>0</v>
      </c>
      <c r="AN22" s="73">
        <f t="shared" si="108"/>
        <v>0.9</v>
      </c>
      <c r="AO22" s="9">
        <f t="shared" si="109"/>
        <v>0</v>
      </c>
      <c r="AP22" s="9"/>
      <c r="AQ22" s="9">
        <f>Mon!$S$20</f>
        <v>0</v>
      </c>
      <c r="AR22" s="73">
        <f t="shared" si="110"/>
        <v>0.9</v>
      </c>
      <c r="AS22" s="9">
        <f t="shared" si="111"/>
        <v>0</v>
      </c>
      <c r="AT22" s="9"/>
      <c r="AU22" s="9">
        <f>Mon!$T$20</f>
        <v>0</v>
      </c>
      <c r="AV22" s="73">
        <f t="shared" si="112"/>
        <v>0.9</v>
      </c>
      <c r="AW22" s="9">
        <f t="shared" si="113"/>
        <v>0</v>
      </c>
      <c r="AX22" s="9"/>
      <c r="AY22" s="9">
        <f>Mon!$U$20</f>
        <v>0</v>
      </c>
      <c r="AZ22" s="73">
        <f t="shared" si="114"/>
        <v>1</v>
      </c>
      <c r="BA22" s="9">
        <f t="shared" si="115"/>
        <v>0</v>
      </c>
      <c r="BB22" s="9"/>
      <c r="BC22" s="9">
        <f>Mon!$V$20</f>
        <v>0</v>
      </c>
      <c r="BD22" s="73">
        <f t="shared" si="116"/>
        <v>1</v>
      </c>
      <c r="BE22" s="9">
        <f t="shared" si="117"/>
        <v>0</v>
      </c>
      <c r="BF22" s="9"/>
      <c r="BG22" s="9">
        <f>Mon!$W$20</f>
        <v>0</v>
      </c>
      <c r="BH22" s="73">
        <f t="shared" si="118"/>
        <v>0.9</v>
      </c>
      <c r="BI22" s="9">
        <f t="shared" si="119"/>
        <v>0</v>
      </c>
    </row>
    <row r="23" spans="1:61" s="76" customFormat="1" x14ac:dyDescent="0.25">
      <c r="A23" s="75"/>
      <c r="B23" s="72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</row>
    <row r="24" spans="1:61" s="12" customFormat="1" x14ac:dyDescent="0.25">
      <c r="A24" s="9" t="str">
        <f>Mon!$A$22</f>
        <v>can</v>
      </c>
      <c r="B24" s="72" t="str">
        <f>Mon!$C$22</f>
        <v>win</v>
      </c>
      <c r="C24" s="9">
        <f>Mon!$I$22</f>
        <v>0</v>
      </c>
      <c r="D24" s="73">
        <f>IF($B24="win",100%-D$1,"-100%")</f>
        <v>0.9</v>
      </c>
      <c r="E24" s="9">
        <f>(C24*D24)+(C24*E$1)</f>
        <v>0</v>
      </c>
      <c r="F24" s="9"/>
      <c r="G24" s="9">
        <f>Mon!$J$22</f>
        <v>0</v>
      </c>
      <c r="H24" s="73">
        <f>IF($B24="win",100%-H$1,"-100%")</f>
        <v>0.9</v>
      </c>
      <c r="I24" s="9">
        <f>(G24*H24)+(G24*I$1)</f>
        <v>0</v>
      </c>
      <c r="J24" s="9"/>
      <c r="K24" s="9">
        <f>Mon!$K$22</f>
        <v>0</v>
      </c>
      <c r="L24" s="73">
        <f>IF($B24="win",100%-L$1,"-100%")</f>
        <v>0.9</v>
      </c>
      <c r="M24" s="9">
        <f>(K24*L24)+(K24*M$1)</f>
        <v>0</v>
      </c>
      <c r="N24" s="9"/>
      <c r="O24" s="9">
        <f>Mon!$L$22</f>
        <v>0</v>
      </c>
      <c r="P24" s="73">
        <f>IF($B24="win",100%-P$1,"-100%")</f>
        <v>0.9</v>
      </c>
      <c r="Q24" s="9">
        <f>(O24*P24)+(O24*Q$1)</f>
        <v>0</v>
      </c>
      <c r="R24" s="9"/>
      <c r="S24" s="9">
        <f>Mon!$M$22</f>
        <v>0</v>
      </c>
      <c r="T24" s="73">
        <f>IF($B24="win",100%-T$1,"-100%")</f>
        <v>0.9</v>
      </c>
      <c r="U24" s="9">
        <f>(S24*T24)+(S24*U$1)</f>
        <v>0</v>
      </c>
      <c r="V24" s="9"/>
      <c r="W24" s="9">
        <f>Mon!$N$22</f>
        <v>0</v>
      </c>
      <c r="X24" s="73">
        <f>IF($B24="win",100%-X$1,"-100%")</f>
        <v>0.9</v>
      </c>
      <c r="Y24" s="9">
        <f>(W24*X24)+(W24*Y$1)</f>
        <v>0</v>
      </c>
      <c r="Z24" s="9"/>
      <c r="AA24" s="9">
        <f>Mon!$O$22</f>
        <v>0</v>
      </c>
      <c r="AB24" s="73">
        <f>IF($B24="win",100%-AB$1,"-100%")</f>
        <v>0.9</v>
      </c>
      <c r="AC24" s="9">
        <f>(AA24*AB24)+(AA24*AC$1)</f>
        <v>0</v>
      </c>
      <c r="AD24" s="9"/>
      <c r="AE24" s="9">
        <f>Mon!$P$22</f>
        <v>0</v>
      </c>
      <c r="AF24" s="73">
        <f>IF($B24="win",100%-AF$1,"-100%")</f>
        <v>0.9</v>
      </c>
      <c r="AG24" s="9">
        <f>(AE24*AF24)+(AE24*AG$1)</f>
        <v>0</v>
      </c>
      <c r="AH24" s="9"/>
      <c r="AI24" s="9">
        <f>Mon!$Q$22</f>
        <v>0</v>
      </c>
      <c r="AJ24" s="73">
        <f>IF($B24="win",100%-AJ$1,"-100%")</f>
        <v>0.9</v>
      </c>
      <c r="AK24" s="9">
        <f>(AI24*AJ24)+(AI24*AK$1)</f>
        <v>0</v>
      </c>
      <c r="AL24" s="9"/>
      <c r="AM24" s="9">
        <f>Mon!$R$22</f>
        <v>0</v>
      </c>
      <c r="AN24" s="73">
        <f>IF($B24="win",100%-AN$1,"-100%")</f>
        <v>0.9</v>
      </c>
      <c r="AO24" s="9">
        <f>(AM24*AN24)+(AM24*AO$1)</f>
        <v>0</v>
      </c>
      <c r="AP24" s="9"/>
      <c r="AQ24" s="9">
        <f>Mon!$S$22</f>
        <v>0</v>
      </c>
      <c r="AR24" s="73">
        <f>IF($B24="win",100%-AR$1,"-100%")</f>
        <v>0.9</v>
      </c>
      <c r="AS24" s="9">
        <f>(AQ24*AR24)+(AQ24*AS$1)</f>
        <v>0</v>
      </c>
      <c r="AT24" s="9"/>
      <c r="AU24" s="9">
        <f>Mon!$T$22</f>
        <v>0</v>
      </c>
      <c r="AV24" s="73">
        <f>IF($B24="win",100%-AV$1,"-100%")</f>
        <v>0.9</v>
      </c>
      <c r="AW24" s="9">
        <f>(AU24*AV24)+(AU24*AW$1)</f>
        <v>0</v>
      </c>
      <c r="AX24" s="9"/>
      <c r="AY24" s="9">
        <f>Mon!$U$22</f>
        <v>0</v>
      </c>
      <c r="AZ24" s="73">
        <f>IF($B24="win",100%-AZ$1,"-100%")</f>
        <v>1</v>
      </c>
      <c r="BA24" s="9">
        <f>(AY24*AZ24)+(AY24*BA$1)</f>
        <v>0</v>
      </c>
      <c r="BB24" s="9"/>
      <c r="BC24" s="9">
        <f>Mon!$V$22</f>
        <v>0</v>
      </c>
      <c r="BD24" s="73">
        <f>IF($B24="win",100%-BD$1,"-100%")</f>
        <v>1</v>
      </c>
      <c r="BE24" s="9">
        <f>(BC24*BD24)+(BC24*BE$1)</f>
        <v>0</v>
      </c>
      <c r="BF24" s="9"/>
      <c r="BG24" s="9">
        <f>Mon!$W$22</f>
        <v>0</v>
      </c>
      <c r="BH24" s="73">
        <f>IF($B24="win",100%-BH$1,"-100%")</f>
        <v>0.9</v>
      </c>
      <c r="BI24" s="9">
        <f>(BG24*BH24)+(BG24*BI$1)</f>
        <v>0</v>
      </c>
    </row>
    <row r="25" spans="1:61" s="12" customFormat="1" x14ac:dyDescent="0.25">
      <c r="A25" s="9" t="str">
        <f>Mon!$A$23</f>
        <v>usa</v>
      </c>
      <c r="B25" s="72" t="str">
        <f>Mon!$C$23</f>
        <v>lose</v>
      </c>
      <c r="C25" s="9">
        <f>Mon!$I$23</f>
        <v>6500</v>
      </c>
      <c r="D25" s="73" t="str">
        <f t="shared" ref="D25:D27" si="120">IF($B25="win",100%-D$1,"-100%")</f>
        <v>-100%</v>
      </c>
      <c r="E25" s="9">
        <f t="shared" ref="E25:E27" si="121">(C25*D25)+(C25*E$1)</f>
        <v>-6370</v>
      </c>
      <c r="F25" s="9"/>
      <c r="G25" s="9">
        <f>Mon!$J$23</f>
        <v>0</v>
      </c>
      <c r="H25" s="73" t="str">
        <f t="shared" ref="H25:H27" si="122">IF($B25="win",100%-H$1,"-100%")</f>
        <v>-100%</v>
      </c>
      <c r="I25" s="9">
        <f t="shared" ref="I25:I27" si="123">(G25*H25)+(G25*I$1)</f>
        <v>0</v>
      </c>
      <c r="J25" s="9"/>
      <c r="K25" s="9">
        <f>Mon!$K$23</f>
        <v>0</v>
      </c>
      <c r="L25" s="73" t="str">
        <f t="shared" ref="L25:L27" si="124">IF($B25="win",100%-L$1,"-100%")</f>
        <v>-100%</v>
      </c>
      <c r="M25" s="9">
        <f t="shared" ref="M25:M27" si="125">(K25*L25)+(K25*M$1)</f>
        <v>0</v>
      </c>
      <c r="N25" s="9"/>
      <c r="O25" s="9">
        <f>Mon!$L$23</f>
        <v>330500</v>
      </c>
      <c r="P25" s="73" t="str">
        <f t="shared" ref="P25:P27" si="126">IF($B25="win",100%-P$1,"-100%")</f>
        <v>-100%</v>
      </c>
      <c r="Q25" s="9">
        <f t="shared" ref="Q25:Q27" si="127">(O25*P25)+(O25*Q$1)</f>
        <v>-320585</v>
      </c>
      <c r="R25" s="9"/>
      <c r="S25" s="9">
        <f>Mon!$M$23</f>
        <v>0</v>
      </c>
      <c r="T25" s="73" t="str">
        <f t="shared" ref="T25:T27" si="128">IF($B25="win",100%-T$1,"-100%")</f>
        <v>-100%</v>
      </c>
      <c r="U25" s="9">
        <f t="shared" ref="U25:U27" si="129">(S25*T25)+(S25*U$1)</f>
        <v>0</v>
      </c>
      <c r="V25" s="9"/>
      <c r="W25" s="9">
        <f>Mon!$N$23</f>
        <v>0</v>
      </c>
      <c r="X25" s="73" t="str">
        <f t="shared" ref="X25:X27" si="130">IF($B25="win",100%-X$1,"-100%")</f>
        <v>-100%</v>
      </c>
      <c r="Y25" s="9">
        <f t="shared" ref="Y25:Y27" si="131">(W25*X25)+(W25*Y$1)</f>
        <v>0</v>
      </c>
      <c r="Z25" s="9"/>
      <c r="AA25" s="9">
        <f>Mon!$O$23</f>
        <v>0</v>
      </c>
      <c r="AB25" s="73" t="str">
        <f t="shared" ref="AB25:AB27" si="132">IF($B25="win",100%-AB$1,"-100%")</f>
        <v>-100%</v>
      </c>
      <c r="AC25" s="9">
        <f t="shared" ref="AC25:AC27" si="133">(AA25*AB25)+(AA25*AC$1)</f>
        <v>0</v>
      </c>
      <c r="AD25" s="9"/>
      <c r="AE25" s="9">
        <f>Mon!$P$23</f>
        <v>0</v>
      </c>
      <c r="AF25" s="73" t="str">
        <f t="shared" ref="AF25:AF27" si="134">IF($B25="win",100%-AF$1,"-100%")</f>
        <v>-100%</v>
      </c>
      <c r="AG25" s="9">
        <f t="shared" ref="AG25:AG27" si="135">(AE25*AF25)+(AE25*AG$1)</f>
        <v>0</v>
      </c>
      <c r="AH25" s="9"/>
      <c r="AI25" s="9">
        <f>Mon!$Q$23</f>
        <v>0</v>
      </c>
      <c r="AJ25" s="73" t="str">
        <f t="shared" ref="AJ25:AJ27" si="136">IF($B25="win",100%-AJ$1,"-100%")</f>
        <v>-100%</v>
      </c>
      <c r="AK25" s="9">
        <f t="shared" ref="AK25:AK27" si="137">(AI25*AJ25)+(AI25*AK$1)</f>
        <v>0</v>
      </c>
      <c r="AL25" s="9"/>
      <c r="AM25" s="9">
        <f>Mon!$R$23</f>
        <v>0</v>
      </c>
      <c r="AN25" s="73" t="str">
        <f t="shared" ref="AN25:AN27" si="138">IF($B25="win",100%-AN$1,"-100%")</f>
        <v>-100%</v>
      </c>
      <c r="AO25" s="9">
        <f t="shared" ref="AO25:AO27" si="139">(AM25*AN25)+(AM25*AO$1)</f>
        <v>0</v>
      </c>
      <c r="AP25" s="9"/>
      <c r="AQ25" s="9">
        <f>Mon!$S$23</f>
        <v>0</v>
      </c>
      <c r="AR25" s="73" t="str">
        <f t="shared" ref="AR25:AR27" si="140">IF($B25="win",100%-AR$1,"-100%")</f>
        <v>-100%</v>
      </c>
      <c r="AS25" s="9">
        <f t="shared" ref="AS25:AS27" si="141">(AQ25*AR25)+(AQ25*AS$1)</f>
        <v>0</v>
      </c>
      <c r="AT25" s="9"/>
      <c r="AU25" s="9">
        <f>Mon!$T$23</f>
        <v>0</v>
      </c>
      <c r="AV25" s="73" t="str">
        <f t="shared" ref="AV25:AV27" si="142">IF($B25="win",100%-AV$1,"-100%")</f>
        <v>-100%</v>
      </c>
      <c r="AW25" s="9">
        <f t="shared" ref="AW25:AW27" si="143">(AU25*AV25)+(AU25*AW$1)</f>
        <v>0</v>
      </c>
      <c r="AX25" s="9"/>
      <c r="AY25" s="9">
        <f>Mon!$U$23</f>
        <v>0</v>
      </c>
      <c r="AZ25" s="73" t="str">
        <f t="shared" ref="AZ25:AZ27" si="144">IF($B25="win",100%-AZ$1,"-100%")</f>
        <v>-100%</v>
      </c>
      <c r="BA25" s="9">
        <f t="shared" ref="BA25:BA27" si="145">(AY25*AZ25)+(AY25*BA$1)</f>
        <v>0</v>
      </c>
      <c r="BB25" s="9"/>
      <c r="BC25" s="9">
        <f>Mon!$V$23</f>
        <v>0</v>
      </c>
      <c r="BD25" s="73" t="str">
        <f t="shared" ref="BD25:BD27" si="146">IF($B25="win",100%-BD$1,"-100%")</f>
        <v>-100%</v>
      </c>
      <c r="BE25" s="9">
        <f t="shared" ref="BE25:BE27" si="147">(BC25*BD25)+(BC25*BE$1)</f>
        <v>0</v>
      </c>
      <c r="BF25" s="9"/>
      <c r="BG25" s="9">
        <f>Mon!$W$23</f>
        <v>0</v>
      </c>
      <c r="BH25" s="73" t="str">
        <f t="shared" ref="BH25:BH27" si="148">IF($B25="win",100%-BH$1,"-100%")</f>
        <v>-100%</v>
      </c>
      <c r="BI25" s="9">
        <f t="shared" ref="BI25:BI27" si="149">(BG25*BH25)+(BG25*BI$1)</f>
        <v>0</v>
      </c>
    </row>
    <row r="26" spans="1:61" s="12" customFormat="1" x14ac:dyDescent="0.25">
      <c r="A26" s="9" t="str">
        <f>Mon!$A$24</f>
        <v>UNDER</v>
      </c>
      <c r="B26" s="72" t="str">
        <f>Mon!$C$24</f>
        <v>lose</v>
      </c>
      <c r="C26" s="9">
        <f>Mon!$I$24</f>
        <v>5000</v>
      </c>
      <c r="D26" s="73" t="str">
        <f t="shared" si="120"/>
        <v>-100%</v>
      </c>
      <c r="E26" s="9">
        <f t="shared" si="121"/>
        <v>-4900</v>
      </c>
      <c r="F26" s="9"/>
      <c r="G26" s="9">
        <f>Mon!$J$24</f>
        <v>0</v>
      </c>
      <c r="H26" s="73" t="str">
        <f t="shared" si="122"/>
        <v>-100%</v>
      </c>
      <c r="I26" s="9">
        <f t="shared" si="123"/>
        <v>0</v>
      </c>
      <c r="J26" s="9"/>
      <c r="K26" s="9">
        <f>Mon!$K$24</f>
        <v>0</v>
      </c>
      <c r="L26" s="73" t="str">
        <f t="shared" si="124"/>
        <v>-100%</v>
      </c>
      <c r="M26" s="9">
        <f t="shared" si="125"/>
        <v>0</v>
      </c>
      <c r="N26" s="9"/>
      <c r="O26" s="9">
        <f>Mon!$L$24</f>
        <v>0</v>
      </c>
      <c r="P26" s="73" t="str">
        <f t="shared" si="126"/>
        <v>-100%</v>
      </c>
      <c r="Q26" s="9">
        <f t="shared" si="127"/>
        <v>0</v>
      </c>
      <c r="R26" s="9"/>
      <c r="S26" s="9">
        <f>Mon!$M$24</f>
        <v>0</v>
      </c>
      <c r="T26" s="73" t="str">
        <f t="shared" si="128"/>
        <v>-100%</v>
      </c>
      <c r="U26" s="9">
        <f t="shared" si="129"/>
        <v>0</v>
      </c>
      <c r="V26" s="9"/>
      <c r="W26" s="9">
        <f>Mon!$N$24</f>
        <v>0</v>
      </c>
      <c r="X26" s="73" t="str">
        <f t="shared" si="130"/>
        <v>-100%</v>
      </c>
      <c r="Y26" s="9">
        <f t="shared" si="131"/>
        <v>0</v>
      </c>
      <c r="Z26" s="9"/>
      <c r="AA26" s="9">
        <f>Mon!$O$24</f>
        <v>0</v>
      </c>
      <c r="AB26" s="73" t="str">
        <f t="shared" si="132"/>
        <v>-100%</v>
      </c>
      <c r="AC26" s="9">
        <f t="shared" si="133"/>
        <v>0</v>
      </c>
      <c r="AD26" s="9"/>
      <c r="AE26" s="9">
        <f>Mon!$P$24</f>
        <v>0</v>
      </c>
      <c r="AF26" s="73" t="str">
        <f t="shared" si="134"/>
        <v>-100%</v>
      </c>
      <c r="AG26" s="9">
        <f t="shared" si="135"/>
        <v>0</v>
      </c>
      <c r="AH26" s="9"/>
      <c r="AI26" s="9">
        <f>Mon!$Q$24</f>
        <v>0</v>
      </c>
      <c r="AJ26" s="73" t="str">
        <f t="shared" si="136"/>
        <v>-100%</v>
      </c>
      <c r="AK26" s="9">
        <f t="shared" si="137"/>
        <v>0</v>
      </c>
      <c r="AL26" s="9"/>
      <c r="AM26" s="9">
        <f>Mon!$R$24</f>
        <v>0</v>
      </c>
      <c r="AN26" s="73" t="str">
        <f t="shared" si="138"/>
        <v>-100%</v>
      </c>
      <c r="AO26" s="9">
        <f t="shared" si="139"/>
        <v>0</v>
      </c>
      <c r="AP26" s="9"/>
      <c r="AQ26" s="9">
        <f>Mon!$S$24</f>
        <v>0</v>
      </c>
      <c r="AR26" s="73" t="str">
        <f t="shared" si="140"/>
        <v>-100%</v>
      </c>
      <c r="AS26" s="9">
        <f t="shared" si="141"/>
        <v>0</v>
      </c>
      <c r="AT26" s="9"/>
      <c r="AU26" s="9">
        <f>Mon!$T$24</f>
        <v>0</v>
      </c>
      <c r="AV26" s="73" t="str">
        <f t="shared" si="142"/>
        <v>-100%</v>
      </c>
      <c r="AW26" s="9">
        <f t="shared" si="143"/>
        <v>0</v>
      </c>
      <c r="AX26" s="9"/>
      <c r="AY26" s="9">
        <f>Mon!$U$24</f>
        <v>0</v>
      </c>
      <c r="AZ26" s="73" t="str">
        <f t="shared" si="144"/>
        <v>-100%</v>
      </c>
      <c r="BA26" s="9">
        <f t="shared" si="145"/>
        <v>0</v>
      </c>
      <c r="BB26" s="9"/>
      <c r="BC26" s="9">
        <f>Mon!$V$24</f>
        <v>0</v>
      </c>
      <c r="BD26" s="73" t="str">
        <f t="shared" si="146"/>
        <v>-100%</v>
      </c>
      <c r="BE26" s="9">
        <f t="shared" si="147"/>
        <v>0</v>
      </c>
      <c r="BF26" s="9"/>
      <c r="BG26" s="9">
        <f>Mon!$W$24</f>
        <v>0</v>
      </c>
      <c r="BH26" s="73" t="str">
        <f t="shared" si="148"/>
        <v>-100%</v>
      </c>
      <c r="BI26" s="9">
        <f t="shared" si="149"/>
        <v>0</v>
      </c>
    </row>
    <row r="27" spans="1:61" s="12" customFormat="1" x14ac:dyDescent="0.25">
      <c r="A27" s="9" t="str">
        <f>Mon!$A$25</f>
        <v>OVER</v>
      </c>
      <c r="B27" s="72" t="str">
        <f>Mon!$C$25</f>
        <v>win</v>
      </c>
      <c r="C27" s="9">
        <f>Mon!$I$25</f>
        <v>0</v>
      </c>
      <c r="D27" s="73">
        <f t="shared" si="120"/>
        <v>0.9</v>
      </c>
      <c r="E27" s="9">
        <f t="shared" si="121"/>
        <v>0</v>
      </c>
      <c r="F27" s="9"/>
      <c r="G27" s="9">
        <f>Mon!$J$25</f>
        <v>0</v>
      </c>
      <c r="H27" s="73">
        <f t="shared" si="122"/>
        <v>0.9</v>
      </c>
      <c r="I27" s="9">
        <f t="shared" si="123"/>
        <v>0</v>
      </c>
      <c r="J27" s="9"/>
      <c r="K27" s="9">
        <f>Mon!$K$25</f>
        <v>0</v>
      </c>
      <c r="L27" s="73">
        <f t="shared" si="124"/>
        <v>0.9</v>
      </c>
      <c r="M27" s="9">
        <f t="shared" si="125"/>
        <v>0</v>
      </c>
      <c r="N27" s="9"/>
      <c r="O27" s="9">
        <f>Mon!$L$25</f>
        <v>0</v>
      </c>
      <c r="P27" s="73">
        <f t="shared" si="126"/>
        <v>0.9</v>
      </c>
      <c r="Q27" s="9">
        <f t="shared" si="127"/>
        <v>0</v>
      </c>
      <c r="R27" s="9"/>
      <c r="S27" s="9">
        <f>Mon!$M$25</f>
        <v>0</v>
      </c>
      <c r="T27" s="73">
        <f t="shared" si="128"/>
        <v>0.9</v>
      </c>
      <c r="U27" s="9">
        <f t="shared" si="129"/>
        <v>0</v>
      </c>
      <c r="V27" s="9"/>
      <c r="W27" s="9">
        <f>Mon!$N$25</f>
        <v>0</v>
      </c>
      <c r="X27" s="73">
        <f t="shared" si="130"/>
        <v>0.9</v>
      </c>
      <c r="Y27" s="9">
        <f t="shared" si="131"/>
        <v>0</v>
      </c>
      <c r="Z27" s="9"/>
      <c r="AA27" s="9">
        <f>Mon!$O$25</f>
        <v>0</v>
      </c>
      <c r="AB27" s="73">
        <f t="shared" si="132"/>
        <v>0.9</v>
      </c>
      <c r="AC27" s="9">
        <f t="shared" si="133"/>
        <v>0</v>
      </c>
      <c r="AD27" s="9"/>
      <c r="AE27" s="9">
        <f>Mon!$P$25</f>
        <v>0</v>
      </c>
      <c r="AF27" s="73">
        <f t="shared" si="134"/>
        <v>0.9</v>
      </c>
      <c r="AG27" s="9">
        <f t="shared" si="135"/>
        <v>0</v>
      </c>
      <c r="AH27" s="9"/>
      <c r="AI27" s="9">
        <f>Mon!$Q$25</f>
        <v>0</v>
      </c>
      <c r="AJ27" s="73">
        <f t="shared" si="136"/>
        <v>0.9</v>
      </c>
      <c r="AK27" s="9">
        <f t="shared" si="137"/>
        <v>0</v>
      </c>
      <c r="AL27" s="9"/>
      <c r="AM27" s="9">
        <f>Mon!$R$25</f>
        <v>0</v>
      </c>
      <c r="AN27" s="73">
        <f t="shared" si="138"/>
        <v>0.9</v>
      </c>
      <c r="AO27" s="9">
        <f t="shared" si="139"/>
        <v>0</v>
      </c>
      <c r="AP27" s="9"/>
      <c r="AQ27" s="9">
        <f>Mon!$S$25</f>
        <v>0</v>
      </c>
      <c r="AR27" s="73">
        <f t="shared" si="140"/>
        <v>0.9</v>
      </c>
      <c r="AS27" s="9">
        <f t="shared" si="141"/>
        <v>0</v>
      </c>
      <c r="AT27" s="9"/>
      <c r="AU27" s="9">
        <f>Mon!$T$25</f>
        <v>0</v>
      </c>
      <c r="AV27" s="73">
        <f t="shared" si="142"/>
        <v>0.9</v>
      </c>
      <c r="AW27" s="9">
        <f t="shared" si="143"/>
        <v>0</v>
      </c>
      <c r="AX27" s="9"/>
      <c r="AY27" s="9">
        <f>Mon!$U$25</f>
        <v>0</v>
      </c>
      <c r="AZ27" s="73">
        <f t="shared" si="144"/>
        <v>1</v>
      </c>
      <c r="BA27" s="9">
        <f t="shared" si="145"/>
        <v>0</v>
      </c>
      <c r="BB27" s="9"/>
      <c r="BC27" s="9">
        <f>Mon!$V$25</f>
        <v>0</v>
      </c>
      <c r="BD27" s="73">
        <f t="shared" si="146"/>
        <v>1</v>
      </c>
      <c r="BE27" s="9">
        <f t="shared" si="147"/>
        <v>0</v>
      </c>
      <c r="BF27" s="9"/>
      <c r="BG27" s="9">
        <f>Mon!$W$25</f>
        <v>0</v>
      </c>
      <c r="BH27" s="73">
        <f t="shared" si="148"/>
        <v>0.9</v>
      </c>
      <c r="BI27" s="9">
        <f t="shared" si="149"/>
        <v>0</v>
      </c>
    </row>
    <row r="28" spans="1:61" s="76" customFormat="1" x14ac:dyDescent="0.25">
      <c r="A28" s="75"/>
      <c r="B28" s="72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</row>
    <row r="29" spans="1:61" s="12" customFormat="1" x14ac:dyDescent="0.25">
      <c r="A29" s="9" t="str">
        <f>Mon!$A$27</f>
        <v>bra</v>
      </c>
      <c r="B29" s="72" t="str">
        <f>Mon!$C$27</f>
        <v>win</v>
      </c>
      <c r="C29" s="9">
        <f>Mon!$I$27</f>
        <v>20000</v>
      </c>
      <c r="D29" s="73">
        <f>IF($B29="win",100%-D$1,"-100%")</f>
        <v>0.9</v>
      </c>
      <c r="E29" s="9">
        <f>(C29*D29)+(C29*E$1)</f>
        <v>18400</v>
      </c>
      <c r="F29" s="9"/>
      <c r="G29" s="9">
        <f>Mon!$J$27</f>
        <v>0</v>
      </c>
      <c r="H29" s="73">
        <f>IF($B29="win",100%-H$1,"-100%")</f>
        <v>0.9</v>
      </c>
      <c r="I29" s="9">
        <f>(G29*H29)+(G29*I$1)</f>
        <v>0</v>
      </c>
      <c r="J29" s="9"/>
      <c r="K29" s="9">
        <f>Mon!$K$27</f>
        <v>0</v>
      </c>
      <c r="L29" s="73">
        <f>IF($B29="win",100%-L$1,"-100%")</f>
        <v>0.9</v>
      </c>
      <c r="M29" s="9">
        <f>(K29*L29)+(K29*M$1)</f>
        <v>0</v>
      </c>
      <c r="N29" s="9"/>
      <c r="O29" s="9">
        <f>Mon!$L$27</f>
        <v>10000</v>
      </c>
      <c r="P29" s="73">
        <f>IF($B29="win",100%-P$1,"-100%")</f>
        <v>0.9</v>
      </c>
      <c r="Q29" s="9">
        <f>(O29*P29)+(O29*Q$1)</f>
        <v>9300</v>
      </c>
      <c r="R29" s="9"/>
      <c r="S29" s="9">
        <f>Mon!$M$27</f>
        <v>0</v>
      </c>
      <c r="T29" s="73">
        <f>IF($B29="win",100%-T$1,"-100%")</f>
        <v>0.9</v>
      </c>
      <c r="U29" s="9">
        <f>(S29*T29)+(S29*U$1)</f>
        <v>0</v>
      </c>
      <c r="V29" s="9"/>
      <c r="W29" s="9">
        <f>Mon!$N$27</f>
        <v>0</v>
      </c>
      <c r="X29" s="73">
        <f>IF($B29="win",100%-X$1,"-100%")</f>
        <v>0.9</v>
      </c>
      <c r="Y29" s="9">
        <f>(W29*X29)+(W29*Y$1)</f>
        <v>0</v>
      </c>
      <c r="Z29" s="9"/>
      <c r="AA29" s="9">
        <f>Mon!$O$27</f>
        <v>0</v>
      </c>
      <c r="AB29" s="73">
        <f>IF($B29="win",100%-AB$1,"-100%")</f>
        <v>0.9</v>
      </c>
      <c r="AC29" s="9">
        <f>(AA29*AB29)+(AA29*AC$1)</f>
        <v>0</v>
      </c>
      <c r="AD29" s="9"/>
      <c r="AE29" s="9">
        <f>Mon!$P$27</f>
        <v>0</v>
      </c>
      <c r="AF29" s="73">
        <f>IF($B29="win",100%-AF$1,"-100%")</f>
        <v>0.9</v>
      </c>
      <c r="AG29" s="9">
        <f>(AE29*AF29)+(AE29*AG$1)</f>
        <v>0</v>
      </c>
      <c r="AH29" s="9"/>
      <c r="AI29" s="9">
        <f>Mon!$Q$27</f>
        <v>3000</v>
      </c>
      <c r="AJ29" s="73">
        <f>IF($B29="win",100%-AJ$1,"-100%")</f>
        <v>0.9</v>
      </c>
      <c r="AK29" s="9">
        <f>(AI29*AJ29)+(AI29*AK$1)</f>
        <v>2760</v>
      </c>
      <c r="AL29" s="9"/>
      <c r="AM29" s="9">
        <f>Mon!$R$27</f>
        <v>0</v>
      </c>
      <c r="AN29" s="73">
        <f>IF($B29="win",100%-AN$1,"-100%")</f>
        <v>0.9</v>
      </c>
      <c r="AO29" s="9">
        <f>(AM29*AN29)+(AM29*AO$1)</f>
        <v>0</v>
      </c>
      <c r="AP29" s="9"/>
      <c r="AQ29" s="9">
        <f>Mon!$S$27</f>
        <v>0</v>
      </c>
      <c r="AR29" s="73">
        <f>IF($B29="win",100%-AR$1,"-100%")</f>
        <v>0.9</v>
      </c>
      <c r="AS29" s="9">
        <f>(AQ29*AR29)+(AQ29*AS$1)</f>
        <v>0</v>
      </c>
      <c r="AT29" s="9"/>
      <c r="AU29" s="9">
        <f>Mon!$T$27</f>
        <v>0</v>
      </c>
      <c r="AV29" s="73">
        <f>IF($B29="win",100%-AV$1,"-100%")</f>
        <v>0.9</v>
      </c>
      <c r="AW29" s="9">
        <f>(AU29*AV29)+(AU29*AW$1)</f>
        <v>0</v>
      </c>
      <c r="AX29" s="9"/>
      <c r="AY29" s="9">
        <f>Mon!$U$27</f>
        <v>0</v>
      </c>
      <c r="AZ29" s="73">
        <f>IF($B29="win",100%-AZ$1,"-100%")</f>
        <v>1</v>
      </c>
      <c r="BA29" s="9">
        <f>(AY29*AZ29)+(AY29*BA$1)</f>
        <v>0</v>
      </c>
      <c r="BB29" s="9"/>
      <c r="BC29" s="9">
        <f>Mon!$V$27</f>
        <v>0</v>
      </c>
      <c r="BD29" s="73">
        <f>IF($B29="win",100%-BD$1,"-100%")</f>
        <v>1</v>
      </c>
      <c r="BE29" s="9">
        <f>(BC29*BD29)+(BC29*BE$1)</f>
        <v>0</v>
      </c>
      <c r="BF29" s="9"/>
      <c r="BG29" s="9">
        <f>Mon!$W$27</f>
        <v>0</v>
      </c>
      <c r="BH29" s="73">
        <f>IF($B29="win",100%-BH$1,"-100%")</f>
        <v>0.9</v>
      </c>
      <c r="BI29" s="9">
        <f>(BG29*BH29)+(BG29*BI$1)</f>
        <v>0</v>
      </c>
    </row>
    <row r="30" spans="1:61" s="12" customFormat="1" x14ac:dyDescent="0.25">
      <c r="A30" s="9" t="str">
        <f>Mon!$A$28</f>
        <v>arg</v>
      </c>
      <c r="B30" s="72" t="str">
        <f>Mon!$C$28</f>
        <v>lose</v>
      </c>
      <c r="C30" s="9">
        <f>Mon!$I$28</f>
        <v>0</v>
      </c>
      <c r="D30" s="73" t="str">
        <f t="shared" ref="D30:D32" si="150">IF($B30="win",100%-D$1,"-100%")</f>
        <v>-100%</v>
      </c>
      <c r="E30" s="9">
        <f t="shared" ref="E30:E32" si="151">(C30*D30)+(C30*E$1)</f>
        <v>0</v>
      </c>
      <c r="F30" s="9"/>
      <c r="G30" s="9">
        <f>Mon!$J$28</f>
        <v>0</v>
      </c>
      <c r="H30" s="73" t="str">
        <f t="shared" ref="H30:H32" si="152">IF($B30="win",100%-H$1,"-100%")</f>
        <v>-100%</v>
      </c>
      <c r="I30" s="9">
        <f t="shared" ref="I30:I32" si="153">(G30*H30)+(G30*I$1)</f>
        <v>0</v>
      </c>
      <c r="J30" s="9"/>
      <c r="K30" s="9">
        <f>Mon!$K$28</f>
        <v>0</v>
      </c>
      <c r="L30" s="73" t="str">
        <f t="shared" ref="L30:L32" si="154">IF($B30="win",100%-L$1,"-100%")</f>
        <v>-100%</v>
      </c>
      <c r="M30" s="9">
        <f t="shared" ref="M30:M32" si="155">(K30*L30)+(K30*M$1)</f>
        <v>0</v>
      </c>
      <c r="N30" s="9"/>
      <c r="O30" s="9">
        <f>Mon!$L$28</f>
        <v>0</v>
      </c>
      <c r="P30" s="73" t="str">
        <f t="shared" ref="P30:P32" si="156">IF($B30="win",100%-P$1,"-100%")</f>
        <v>-100%</v>
      </c>
      <c r="Q30" s="9">
        <f t="shared" ref="Q30:Q32" si="157">(O30*P30)+(O30*Q$1)</f>
        <v>0</v>
      </c>
      <c r="R30" s="9"/>
      <c r="S30" s="9">
        <f>Mon!$M$28</f>
        <v>0</v>
      </c>
      <c r="T30" s="73" t="str">
        <f t="shared" ref="T30:T32" si="158">IF($B30="win",100%-T$1,"-100%")</f>
        <v>-100%</v>
      </c>
      <c r="U30" s="9">
        <f t="shared" ref="U30:U32" si="159">(S30*T30)+(S30*U$1)</f>
        <v>0</v>
      </c>
      <c r="V30" s="9"/>
      <c r="W30" s="9">
        <f>Mon!$N$28</f>
        <v>0</v>
      </c>
      <c r="X30" s="73" t="str">
        <f t="shared" ref="X30:X32" si="160">IF($B30="win",100%-X$1,"-100%")</f>
        <v>-100%</v>
      </c>
      <c r="Y30" s="9">
        <f t="shared" ref="Y30:Y32" si="161">(W30*X30)+(W30*Y$1)</f>
        <v>0</v>
      </c>
      <c r="Z30" s="9"/>
      <c r="AA30" s="9">
        <f>Mon!$O$28</f>
        <v>0</v>
      </c>
      <c r="AB30" s="73" t="str">
        <f t="shared" ref="AB30:AB32" si="162">IF($B30="win",100%-AB$1,"-100%")</f>
        <v>-100%</v>
      </c>
      <c r="AC30" s="9">
        <f t="shared" ref="AC30:AC32" si="163">(AA30*AB30)+(AA30*AC$1)</f>
        <v>0</v>
      </c>
      <c r="AD30" s="9"/>
      <c r="AE30" s="9">
        <f>Mon!$P$28</f>
        <v>0</v>
      </c>
      <c r="AF30" s="73" t="str">
        <f t="shared" ref="AF30:AF32" si="164">IF($B30="win",100%-AF$1,"-100%")</f>
        <v>-100%</v>
      </c>
      <c r="AG30" s="9">
        <f t="shared" ref="AG30:AG32" si="165">(AE30*AF30)+(AE30*AG$1)</f>
        <v>0</v>
      </c>
      <c r="AH30" s="9"/>
      <c r="AI30" s="9">
        <f>Mon!$Q$28</f>
        <v>0</v>
      </c>
      <c r="AJ30" s="73" t="str">
        <f t="shared" ref="AJ30:AJ32" si="166">IF($B30="win",100%-AJ$1,"-100%")</f>
        <v>-100%</v>
      </c>
      <c r="AK30" s="9">
        <f t="shared" ref="AK30:AK32" si="167">(AI30*AJ30)+(AI30*AK$1)</f>
        <v>0</v>
      </c>
      <c r="AL30" s="9"/>
      <c r="AM30" s="9">
        <f>Mon!$R$28</f>
        <v>0</v>
      </c>
      <c r="AN30" s="73" t="str">
        <f t="shared" ref="AN30:AN32" si="168">IF($B30="win",100%-AN$1,"-100%")</f>
        <v>-100%</v>
      </c>
      <c r="AO30" s="9">
        <f t="shared" ref="AO30:AO32" si="169">(AM30*AN30)+(AM30*AO$1)</f>
        <v>0</v>
      </c>
      <c r="AP30" s="9"/>
      <c r="AQ30" s="9">
        <f>Mon!$S$28</f>
        <v>0</v>
      </c>
      <c r="AR30" s="73" t="str">
        <f t="shared" ref="AR30:AR32" si="170">IF($B30="win",100%-AR$1,"-100%")</f>
        <v>-100%</v>
      </c>
      <c r="AS30" s="9">
        <f t="shared" ref="AS30:AS32" si="171">(AQ30*AR30)+(AQ30*AS$1)</f>
        <v>0</v>
      </c>
      <c r="AT30" s="9"/>
      <c r="AU30" s="9">
        <f>Mon!$T$28</f>
        <v>0</v>
      </c>
      <c r="AV30" s="73" t="str">
        <f t="shared" ref="AV30:AV32" si="172">IF($B30="win",100%-AV$1,"-100%")</f>
        <v>-100%</v>
      </c>
      <c r="AW30" s="9">
        <f t="shared" ref="AW30:AW32" si="173">(AU30*AV30)+(AU30*AW$1)</f>
        <v>0</v>
      </c>
      <c r="AX30" s="9"/>
      <c r="AY30" s="9">
        <f>Mon!$U$28</f>
        <v>0</v>
      </c>
      <c r="AZ30" s="73" t="str">
        <f t="shared" ref="AZ30:AZ32" si="174">IF($B30="win",100%-AZ$1,"-100%")</f>
        <v>-100%</v>
      </c>
      <c r="BA30" s="9">
        <f t="shared" ref="BA30:BA32" si="175">(AY30*AZ30)+(AY30*BA$1)</f>
        <v>0</v>
      </c>
      <c r="BB30" s="9"/>
      <c r="BC30" s="9">
        <f>Mon!$V$28</f>
        <v>0</v>
      </c>
      <c r="BD30" s="73" t="str">
        <f t="shared" ref="BD30:BD32" si="176">IF($B30="win",100%-BD$1,"-100%")</f>
        <v>-100%</v>
      </c>
      <c r="BE30" s="9">
        <f t="shared" ref="BE30:BE32" si="177">(BC30*BD30)+(BC30*BE$1)</f>
        <v>0</v>
      </c>
      <c r="BF30" s="9"/>
      <c r="BG30" s="9">
        <f>Mon!$W$28</f>
        <v>0</v>
      </c>
      <c r="BH30" s="73" t="str">
        <f t="shared" ref="BH30:BH32" si="178">IF($B30="win",100%-BH$1,"-100%")</f>
        <v>-100%</v>
      </c>
      <c r="BI30" s="9">
        <f t="shared" ref="BI30:BI32" si="179">(BG30*BH30)+(BG30*BI$1)</f>
        <v>0</v>
      </c>
    </row>
    <row r="31" spans="1:61" s="12" customFormat="1" x14ac:dyDescent="0.25">
      <c r="A31" s="9" t="str">
        <f>Mon!$A$29</f>
        <v>UNDER</v>
      </c>
      <c r="B31" s="72" t="str">
        <f>Mon!$C$29</f>
        <v>win</v>
      </c>
      <c r="C31" s="9">
        <f>Mon!$I$29</f>
        <v>0</v>
      </c>
      <c r="D31" s="73">
        <f t="shared" si="150"/>
        <v>0.9</v>
      </c>
      <c r="E31" s="9">
        <f t="shared" si="151"/>
        <v>0</v>
      </c>
      <c r="F31" s="9"/>
      <c r="G31" s="9">
        <f>Mon!$J$29</f>
        <v>0</v>
      </c>
      <c r="H31" s="73">
        <f t="shared" si="152"/>
        <v>0.9</v>
      </c>
      <c r="I31" s="9">
        <f t="shared" si="153"/>
        <v>0</v>
      </c>
      <c r="J31" s="9"/>
      <c r="K31" s="9">
        <f>Mon!$K$29</f>
        <v>0</v>
      </c>
      <c r="L31" s="73">
        <f t="shared" si="154"/>
        <v>0.9</v>
      </c>
      <c r="M31" s="9">
        <f t="shared" si="155"/>
        <v>0</v>
      </c>
      <c r="N31" s="9"/>
      <c r="O31" s="9">
        <f>Mon!$L$29</f>
        <v>0</v>
      </c>
      <c r="P31" s="73">
        <f t="shared" si="156"/>
        <v>0.9</v>
      </c>
      <c r="Q31" s="9">
        <f t="shared" si="157"/>
        <v>0</v>
      </c>
      <c r="R31" s="9"/>
      <c r="S31" s="9">
        <f>Mon!$M$29</f>
        <v>0</v>
      </c>
      <c r="T31" s="73">
        <f t="shared" si="158"/>
        <v>0.9</v>
      </c>
      <c r="U31" s="9">
        <f t="shared" si="159"/>
        <v>0</v>
      </c>
      <c r="V31" s="9"/>
      <c r="W31" s="9">
        <f>Mon!$N$29</f>
        <v>0</v>
      </c>
      <c r="X31" s="73">
        <f t="shared" si="160"/>
        <v>0.9</v>
      </c>
      <c r="Y31" s="9">
        <f t="shared" si="161"/>
        <v>0</v>
      </c>
      <c r="Z31" s="9"/>
      <c r="AA31" s="9">
        <f>Mon!$O$29</f>
        <v>0</v>
      </c>
      <c r="AB31" s="73">
        <f t="shared" si="162"/>
        <v>0.9</v>
      </c>
      <c r="AC31" s="9">
        <f t="shared" si="163"/>
        <v>0</v>
      </c>
      <c r="AD31" s="9"/>
      <c r="AE31" s="9">
        <f>Mon!$P$29</f>
        <v>0</v>
      </c>
      <c r="AF31" s="73">
        <f t="shared" si="164"/>
        <v>0.9</v>
      </c>
      <c r="AG31" s="9">
        <f t="shared" si="165"/>
        <v>0</v>
      </c>
      <c r="AH31" s="9"/>
      <c r="AI31" s="9">
        <f>Mon!$Q$29</f>
        <v>0</v>
      </c>
      <c r="AJ31" s="73">
        <f t="shared" si="166"/>
        <v>0.9</v>
      </c>
      <c r="AK31" s="9">
        <f t="shared" si="167"/>
        <v>0</v>
      </c>
      <c r="AL31" s="9"/>
      <c r="AM31" s="9">
        <f>Mon!$R$29</f>
        <v>0</v>
      </c>
      <c r="AN31" s="73">
        <f t="shared" si="168"/>
        <v>0.9</v>
      </c>
      <c r="AO31" s="9">
        <f t="shared" si="169"/>
        <v>0</v>
      </c>
      <c r="AP31" s="9"/>
      <c r="AQ31" s="9">
        <f>Mon!$S$29</f>
        <v>0</v>
      </c>
      <c r="AR31" s="73">
        <f t="shared" si="170"/>
        <v>0.9</v>
      </c>
      <c r="AS31" s="9">
        <f t="shared" si="171"/>
        <v>0</v>
      </c>
      <c r="AT31" s="9"/>
      <c r="AU31" s="9">
        <f>Mon!$T$29</f>
        <v>0</v>
      </c>
      <c r="AV31" s="73">
        <f t="shared" si="172"/>
        <v>0.9</v>
      </c>
      <c r="AW31" s="9">
        <f t="shared" si="173"/>
        <v>0</v>
      </c>
      <c r="AX31" s="9"/>
      <c r="AY31" s="9">
        <f>Mon!$U$29</f>
        <v>0</v>
      </c>
      <c r="AZ31" s="73">
        <f t="shared" si="174"/>
        <v>1</v>
      </c>
      <c r="BA31" s="9">
        <f t="shared" si="175"/>
        <v>0</v>
      </c>
      <c r="BB31" s="9"/>
      <c r="BC31" s="9">
        <f>Mon!$V$29</f>
        <v>0</v>
      </c>
      <c r="BD31" s="73">
        <f t="shared" si="176"/>
        <v>1</v>
      </c>
      <c r="BE31" s="9">
        <f t="shared" si="177"/>
        <v>0</v>
      </c>
      <c r="BF31" s="9"/>
      <c r="BG31" s="9">
        <f>Mon!$W$29</f>
        <v>0</v>
      </c>
      <c r="BH31" s="73">
        <f t="shared" si="178"/>
        <v>0.9</v>
      </c>
      <c r="BI31" s="9">
        <f t="shared" si="179"/>
        <v>0</v>
      </c>
    </row>
    <row r="32" spans="1:61" s="12" customFormat="1" x14ac:dyDescent="0.25">
      <c r="A32" s="9" t="str">
        <f>Mon!$A$30</f>
        <v>OVER</v>
      </c>
      <c r="B32" s="72" t="str">
        <f>Mon!$C$30</f>
        <v>lose</v>
      </c>
      <c r="C32" s="9">
        <f>Mon!$I$30</f>
        <v>0</v>
      </c>
      <c r="D32" s="73" t="str">
        <f t="shared" si="150"/>
        <v>-100%</v>
      </c>
      <c r="E32" s="9">
        <f t="shared" si="151"/>
        <v>0</v>
      </c>
      <c r="F32" s="9"/>
      <c r="G32" s="9">
        <f>Mon!$J$30</f>
        <v>0</v>
      </c>
      <c r="H32" s="73" t="str">
        <f t="shared" si="152"/>
        <v>-100%</v>
      </c>
      <c r="I32" s="9">
        <f t="shared" si="153"/>
        <v>0</v>
      </c>
      <c r="J32" s="9"/>
      <c r="K32" s="9">
        <f>Mon!$K$30</f>
        <v>0</v>
      </c>
      <c r="L32" s="73" t="str">
        <f t="shared" si="154"/>
        <v>-100%</v>
      </c>
      <c r="M32" s="9">
        <f t="shared" si="155"/>
        <v>0</v>
      </c>
      <c r="N32" s="9"/>
      <c r="O32" s="9">
        <f>Mon!$L$30</f>
        <v>0</v>
      </c>
      <c r="P32" s="73" t="str">
        <f t="shared" si="156"/>
        <v>-100%</v>
      </c>
      <c r="Q32" s="9">
        <f t="shared" si="157"/>
        <v>0</v>
      </c>
      <c r="R32" s="9"/>
      <c r="S32" s="9">
        <f>Mon!$M$30</f>
        <v>0</v>
      </c>
      <c r="T32" s="73" t="str">
        <f t="shared" si="158"/>
        <v>-100%</v>
      </c>
      <c r="U32" s="9">
        <f t="shared" si="159"/>
        <v>0</v>
      </c>
      <c r="V32" s="9"/>
      <c r="W32" s="9">
        <f>Mon!$N$30</f>
        <v>0</v>
      </c>
      <c r="X32" s="73" t="str">
        <f t="shared" si="160"/>
        <v>-100%</v>
      </c>
      <c r="Y32" s="9">
        <f t="shared" si="161"/>
        <v>0</v>
      </c>
      <c r="Z32" s="9"/>
      <c r="AA32" s="9">
        <f>Mon!$O$30</f>
        <v>0</v>
      </c>
      <c r="AB32" s="73" t="str">
        <f t="shared" si="162"/>
        <v>-100%</v>
      </c>
      <c r="AC32" s="9">
        <f t="shared" si="163"/>
        <v>0</v>
      </c>
      <c r="AD32" s="9"/>
      <c r="AE32" s="9">
        <f>Mon!$P$30</f>
        <v>0</v>
      </c>
      <c r="AF32" s="73" t="str">
        <f t="shared" si="164"/>
        <v>-100%</v>
      </c>
      <c r="AG32" s="9">
        <f t="shared" si="165"/>
        <v>0</v>
      </c>
      <c r="AH32" s="9"/>
      <c r="AI32" s="9">
        <f>Mon!$Q$30</f>
        <v>0</v>
      </c>
      <c r="AJ32" s="73" t="str">
        <f t="shared" si="166"/>
        <v>-100%</v>
      </c>
      <c r="AK32" s="9">
        <f t="shared" si="167"/>
        <v>0</v>
      </c>
      <c r="AL32" s="9"/>
      <c r="AM32" s="9">
        <f>Mon!$R$30</f>
        <v>0</v>
      </c>
      <c r="AN32" s="73" t="str">
        <f t="shared" si="168"/>
        <v>-100%</v>
      </c>
      <c r="AO32" s="9">
        <f t="shared" si="169"/>
        <v>0</v>
      </c>
      <c r="AP32" s="9"/>
      <c r="AQ32" s="9">
        <f>Mon!$S$30</f>
        <v>0</v>
      </c>
      <c r="AR32" s="73" t="str">
        <f t="shared" si="170"/>
        <v>-100%</v>
      </c>
      <c r="AS32" s="9">
        <f t="shared" si="171"/>
        <v>0</v>
      </c>
      <c r="AT32" s="9"/>
      <c r="AU32" s="9">
        <f>Mon!$T$30</f>
        <v>0</v>
      </c>
      <c r="AV32" s="73" t="str">
        <f t="shared" si="172"/>
        <v>-100%</v>
      </c>
      <c r="AW32" s="9">
        <f t="shared" si="173"/>
        <v>0</v>
      </c>
      <c r="AX32" s="9"/>
      <c r="AY32" s="9">
        <f>Mon!$U$30</f>
        <v>0</v>
      </c>
      <c r="AZ32" s="73" t="str">
        <f t="shared" si="174"/>
        <v>-100%</v>
      </c>
      <c r="BA32" s="9">
        <f t="shared" si="175"/>
        <v>0</v>
      </c>
      <c r="BB32" s="9"/>
      <c r="BC32" s="9">
        <f>Mon!$V$30</f>
        <v>0</v>
      </c>
      <c r="BD32" s="73" t="str">
        <f t="shared" si="176"/>
        <v>-100%</v>
      </c>
      <c r="BE32" s="9">
        <f t="shared" si="177"/>
        <v>0</v>
      </c>
      <c r="BF32" s="9"/>
      <c r="BG32" s="9">
        <f>Mon!$W$30</f>
        <v>0</v>
      </c>
      <c r="BH32" s="73" t="str">
        <f t="shared" si="178"/>
        <v>-100%</v>
      </c>
      <c r="BI32" s="9">
        <f t="shared" si="179"/>
        <v>0</v>
      </c>
    </row>
    <row r="33" spans="1:61" s="76" customFormat="1" x14ac:dyDescent="0.25">
      <c r="A33" s="75"/>
      <c r="B33" s="72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</row>
    <row r="34" spans="1:61" s="12" customFormat="1" x14ac:dyDescent="0.25">
      <c r="A34" s="9" t="str">
        <f>Mon!$A$32</f>
        <v>con</v>
      </c>
      <c r="B34" s="72" t="str">
        <f>Mon!$C$32</f>
        <v>win</v>
      </c>
      <c r="C34" s="9">
        <f>Mon!$I$32</f>
        <v>0</v>
      </c>
      <c r="D34" s="73">
        <f>IF($B34="win",100%-D$1,"-100%")</f>
        <v>0.9</v>
      </c>
      <c r="E34" s="9">
        <f>(C34*D34)+(C34*E$1)</f>
        <v>0</v>
      </c>
      <c r="F34" s="9"/>
      <c r="G34" s="9">
        <f>Mon!$J$32</f>
        <v>50000</v>
      </c>
      <c r="H34" s="73">
        <f>IF($B34="win",100%-H$1,"-100%")</f>
        <v>0.9</v>
      </c>
      <c r="I34" s="9">
        <f>(G34*H34)+(G34*I$1)</f>
        <v>46000</v>
      </c>
      <c r="J34" s="9"/>
      <c r="K34" s="9">
        <f>Mon!$K$32</f>
        <v>0</v>
      </c>
      <c r="L34" s="73">
        <f>IF($B34="win",100%-L$1,"-100%")</f>
        <v>0.9</v>
      </c>
      <c r="M34" s="9">
        <f>(K34*L34)+(K34*M$1)</f>
        <v>0</v>
      </c>
      <c r="N34" s="9"/>
      <c r="O34" s="9">
        <f>Mon!$L$32</f>
        <v>0</v>
      </c>
      <c r="P34" s="73">
        <f>IF($B34="win",100%-P$1,"-100%")</f>
        <v>0.9</v>
      </c>
      <c r="Q34" s="9">
        <f>(O34*P34)+(O34*Q$1)</f>
        <v>0</v>
      </c>
      <c r="R34" s="9"/>
      <c r="S34" s="9">
        <f>Mon!$M$32</f>
        <v>0</v>
      </c>
      <c r="T34" s="73">
        <f>IF($B34="win",100%-T$1,"-100%")</f>
        <v>0.9</v>
      </c>
      <c r="U34" s="9">
        <f>(S34*T34)+(S34*U$1)</f>
        <v>0</v>
      </c>
      <c r="V34" s="9"/>
      <c r="W34" s="9">
        <f>Mon!$N$32</f>
        <v>4000</v>
      </c>
      <c r="X34" s="73">
        <f>IF($B34="win",100%-X$1,"-100%")</f>
        <v>0.9</v>
      </c>
      <c r="Y34" s="9">
        <f>(W34*X34)+(W34*Y$1)</f>
        <v>3680</v>
      </c>
      <c r="Z34" s="9"/>
      <c r="AA34" s="9">
        <f>Mon!$O$32</f>
        <v>0</v>
      </c>
      <c r="AB34" s="73">
        <f>IF($B34="win",100%-AB$1,"-100%")</f>
        <v>0.9</v>
      </c>
      <c r="AC34" s="9">
        <f>(AA34*AB34)+(AA34*AC$1)</f>
        <v>0</v>
      </c>
      <c r="AD34" s="9"/>
      <c r="AE34" s="9">
        <f>Mon!$P$32</f>
        <v>0</v>
      </c>
      <c r="AF34" s="73">
        <f>IF($B34="win",100%-AF$1,"-100%")</f>
        <v>0.9</v>
      </c>
      <c r="AG34" s="9">
        <f>(AE34*AF34)+(AE34*AG$1)</f>
        <v>0</v>
      </c>
      <c r="AH34" s="9"/>
      <c r="AI34" s="9">
        <f>Mon!$Q$32</f>
        <v>0</v>
      </c>
      <c r="AJ34" s="73">
        <f>IF($B34="win",100%-AJ$1,"-100%")</f>
        <v>0.9</v>
      </c>
      <c r="AK34" s="9">
        <f>(AI34*AJ34)+(AI34*AK$1)</f>
        <v>0</v>
      </c>
      <c r="AL34" s="9"/>
      <c r="AM34" s="9">
        <f>Mon!$R$32</f>
        <v>0</v>
      </c>
      <c r="AN34" s="73">
        <f>IF($B34="win",100%-AN$1,"-100%")</f>
        <v>0.9</v>
      </c>
      <c r="AO34" s="9">
        <f>(AM34*AN34)+(AM34*AO$1)</f>
        <v>0</v>
      </c>
      <c r="AP34" s="9"/>
      <c r="AQ34" s="9">
        <f>Mon!$S$32</f>
        <v>0</v>
      </c>
      <c r="AR34" s="73">
        <f>IF($B34="win",100%-AR$1,"-100%")</f>
        <v>0.9</v>
      </c>
      <c r="AS34" s="9">
        <f>(AQ34*AR34)+(AQ34*AS$1)</f>
        <v>0</v>
      </c>
      <c r="AT34" s="9"/>
      <c r="AU34" s="9">
        <f>Mon!$T$32</f>
        <v>0</v>
      </c>
      <c r="AV34" s="73">
        <f>IF($B34="win",100%-AV$1,"-100%")</f>
        <v>0.9</v>
      </c>
      <c r="AW34" s="9">
        <f>(AU34*AV34)+(AU34*AW$1)</f>
        <v>0</v>
      </c>
      <c r="AX34" s="9"/>
      <c r="AY34" s="9">
        <f>Mon!$U$32</f>
        <v>0</v>
      </c>
      <c r="AZ34" s="73">
        <f>IF($B34="win",100%-AZ$1,"-100%")</f>
        <v>1</v>
      </c>
      <c r="BA34" s="9">
        <f>(AY34*AZ34)+(AY34*BA$1)</f>
        <v>0</v>
      </c>
      <c r="BB34" s="9"/>
      <c r="BC34" s="9">
        <f>Mon!$V$32</f>
        <v>0</v>
      </c>
      <c r="BD34" s="73">
        <f>IF($B34="win",100%-BD$1,"-100%")</f>
        <v>1</v>
      </c>
      <c r="BE34" s="9">
        <f>(BC34*BD34)+(BC34*BE$1)</f>
        <v>0</v>
      </c>
      <c r="BF34" s="9"/>
      <c r="BG34" s="9">
        <f>Mon!$W$32</f>
        <v>0</v>
      </c>
      <c r="BH34" s="73">
        <f>IF($B34="win",100%-BH$1,"-100%")</f>
        <v>0.9</v>
      </c>
      <c r="BI34" s="9">
        <f>(BG34*BH34)+(BG34*BI$1)</f>
        <v>0</v>
      </c>
    </row>
    <row r="35" spans="1:61" s="12" customFormat="1" x14ac:dyDescent="0.25">
      <c r="A35" s="9" t="str">
        <f>Mon!$A$33</f>
        <v>lva</v>
      </c>
      <c r="B35" s="72" t="str">
        <f>Mon!$C$33</f>
        <v>lose</v>
      </c>
      <c r="C35" s="9">
        <f>Mon!$I$33</f>
        <v>16000</v>
      </c>
      <c r="D35" s="73" t="str">
        <f t="shared" ref="D35:D37" si="180">IF($B35="win",100%-D$1,"-100%")</f>
        <v>-100%</v>
      </c>
      <c r="E35" s="9">
        <f t="shared" ref="E35:E37" si="181">(C35*D35)+(C35*E$1)</f>
        <v>-15680</v>
      </c>
      <c r="F35" s="9"/>
      <c r="G35" s="9">
        <f>Mon!$J$33</f>
        <v>0</v>
      </c>
      <c r="H35" s="73" t="str">
        <f t="shared" ref="H35:H37" si="182">IF($B35="win",100%-H$1,"-100%")</f>
        <v>-100%</v>
      </c>
      <c r="I35" s="9">
        <f t="shared" ref="I35:I37" si="183">(G35*H35)+(G35*I$1)</f>
        <v>0</v>
      </c>
      <c r="J35" s="9"/>
      <c r="K35" s="9">
        <f>Mon!$K$33</f>
        <v>0</v>
      </c>
      <c r="L35" s="73" t="str">
        <f t="shared" ref="L35:L37" si="184">IF($B35="win",100%-L$1,"-100%")</f>
        <v>-100%</v>
      </c>
      <c r="M35" s="9">
        <f t="shared" ref="M35:M37" si="185">(K35*L35)+(K35*M$1)</f>
        <v>0</v>
      </c>
      <c r="N35" s="9"/>
      <c r="O35" s="9">
        <f>Mon!$L$33</f>
        <v>0</v>
      </c>
      <c r="P35" s="73" t="str">
        <f t="shared" ref="P35:P37" si="186">IF($B35="win",100%-P$1,"-100%")</f>
        <v>-100%</v>
      </c>
      <c r="Q35" s="9">
        <f t="shared" ref="Q35:Q37" si="187">(O35*P35)+(O35*Q$1)</f>
        <v>0</v>
      </c>
      <c r="R35" s="9"/>
      <c r="S35" s="9">
        <f>Mon!$M$33</f>
        <v>0</v>
      </c>
      <c r="T35" s="73" t="str">
        <f t="shared" ref="T35:T37" si="188">IF($B35="win",100%-T$1,"-100%")</f>
        <v>-100%</v>
      </c>
      <c r="U35" s="9">
        <f t="shared" ref="U35:U37" si="189">(S35*T35)+(S35*U$1)</f>
        <v>0</v>
      </c>
      <c r="V35" s="9"/>
      <c r="W35" s="9">
        <f>Mon!$N$33</f>
        <v>0</v>
      </c>
      <c r="X35" s="73" t="str">
        <f t="shared" ref="X35:X37" si="190">IF($B35="win",100%-X$1,"-100%")</f>
        <v>-100%</v>
      </c>
      <c r="Y35" s="9">
        <f t="shared" ref="Y35:Y37" si="191">(W35*X35)+(W35*Y$1)</f>
        <v>0</v>
      </c>
      <c r="Z35" s="9"/>
      <c r="AA35" s="9">
        <f>Mon!$O$33</f>
        <v>0</v>
      </c>
      <c r="AB35" s="73" t="str">
        <f t="shared" ref="AB35:AB37" si="192">IF($B35="win",100%-AB$1,"-100%")</f>
        <v>-100%</v>
      </c>
      <c r="AC35" s="9">
        <f t="shared" ref="AC35:AC37" si="193">(AA35*AB35)+(AA35*AC$1)</f>
        <v>0</v>
      </c>
      <c r="AD35" s="9"/>
      <c r="AE35" s="9">
        <f>Mon!$P$33</f>
        <v>0</v>
      </c>
      <c r="AF35" s="73" t="str">
        <f t="shared" ref="AF35:AF37" si="194">IF($B35="win",100%-AF$1,"-100%")</f>
        <v>-100%</v>
      </c>
      <c r="AG35" s="9">
        <f t="shared" ref="AG35:AG37" si="195">(AE35*AF35)+(AE35*AG$1)</f>
        <v>0</v>
      </c>
      <c r="AH35" s="9"/>
      <c r="AI35" s="9">
        <f>Mon!$Q$33</f>
        <v>0</v>
      </c>
      <c r="AJ35" s="73" t="str">
        <f t="shared" ref="AJ35:AJ37" si="196">IF($B35="win",100%-AJ$1,"-100%")</f>
        <v>-100%</v>
      </c>
      <c r="AK35" s="9">
        <f t="shared" ref="AK35:AK37" si="197">(AI35*AJ35)+(AI35*AK$1)</f>
        <v>0</v>
      </c>
      <c r="AL35" s="9"/>
      <c r="AM35" s="9">
        <f>Mon!$R$33</f>
        <v>0</v>
      </c>
      <c r="AN35" s="73" t="str">
        <f t="shared" ref="AN35:AN37" si="198">IF($B35="win",100%-AN$1,"-100%")</f>
        <v>-100%</v>
      </c>
      <c r="AO35" s="9">
        <f t="shared" ref="AO35:AO37" si="199">(AM35*AN35)+(AM35*AO$1)</f>
        <v>0</v>
      </c>
      <c r="AP35" s="9"/>
      <c r="AQ35" s="9">
        <f>Mon!$S$33</f>
        <v>0</v>
      </c>
      <c r="AR35" s="73" t="str">
        <f t="shared" ref="AR35:AR37" si="200">IF($B35="win",100%-AR$1,"-100%")</f>
        <v>-100%</v>
      </c>
      <c r="AS35" s="9">
        <f t="shared" ref="AS35:AS37" si="201">(AQ35*AR35)+(AQ35*AS$1)</f>
        <v>0</v>
      </c>
      <c r="AT35" s="9"/>
      <c r="AU35" s="9">
        <f>Mon!$T$33</f>
        <v>0</v>
      </c>
      <c r="AV35" s="73" t="str">
        <f t="shared" ref="AV35:AV37" si="202">IF($B35="win",100%-AV$1,"-100%")</f>
        <v>-100%</v>
      </c>
      <c r="AW35" s="9">
        <f t="shared" ref="AW35:AW37" si="203">(AU35*AV35)+(AU35*AW$1)</f>
        <v>0</v>
      </c>
      <c r="AX35" s="9"/>
      <c r="AY35" s="9">
        <f>Mon!$U$33</f>
        <v>0</v>
      </c>
      <c r="AZ35" s="73" t="str">
        <f t="shared" ref="AZ35:AZ37" si="204">IF($B35="win",100%-AZ$1,"-100%")</f>
        <v>-100%</v>
      </c>
      <c r="BA35" s="9">
        <f t="shared" ref="BA35:BA37" si="205">(AY35*AZ35)+(AY35*BA$1)</f>
        <v>0</v>
      </c>
      <c r="BB35" s="9"/>
      <c r="BC35" s="9">
        <f>Mon!$V$33</f>
        <v>0</v>
      </c>
      <c r="BD35" s="73" t="str">
        <f t="shared" ref="BD35:BD37" si="206">IF($B35="win",100%-BD$1,"-100%")</f>
        <v>-100%</v>
      </c>
      <c r="BE35" s="9">
        <f t="shared" ref="BE35:BE37" si="207">(BC35*BD35)+(BC35*BE$1)</f>
        <v>0</v>
      </c>
      <c r="BF35" s="9"/>
      <c r="BG35" s="9">
        <f>Mon!$W$33</f>
        <v>0</v>
      </c>
      <c r="BH35" s="73" t="str">
        <f t="shared" ref="BH35:BH37" si="208">IF($B35="win",100%-BH$1,"-100%")</f>
        <v>-100%</v>
      </c>
      <c r="BI35" s="9">
        <f t="shared" ref="BI35:BI37" si="209">(BG35*BH35)+(BG35*BI$1)</f>
        <v>0</v>
      </c>
    </row>
    <row r="36" spans="1:61" s="12" customFormat="1" x14ac:dyDescent="0.25">
      <c r="A36" s="9" t="str">
        <f>Mon!$A$34</f>
        <v>UNDER</v>
      </c>
      <c r="B36" s="72" t="str">
        <f>Mon!$C$34</f>
        <v>win</v>
      </c>
      <c r="C36" s="9">
        <f>Mon!$I$34</f>
        <v>10000</v>
      </c>
      <c r="D36" s="73">
        <f t="shared" si="180"/>
        <v>0.9</v>
      </c>
      <c r="E36" s="9">
        <f t="shared" si="181"/>
        <v>9200</v>
      </c>
      <c r="F36" s="9"/>
      <c r="G36" s="9">
        <f>Mon!$J$34</f>
        <v>0</v>
      </c>
      <c r="H36" s="73">
        <f t="shared" si="182"/>
        <v>0.9</v>
      </c>
      <c r="I36" s="9">
        <f t="shared" si="183"/>
        <v>0</v>
      </c>
      <c r="J36" s="9"/>
      <c r="K36" s="9">
        <f>Mon!$K$34</f>
        <v>0</v>
      </c>
      <c r="L36" s="73">
        <f t="shared" si="184"/>
        <v>0.9</v>
      </c>
      <c r="M36" s="9">
        <f t="shared" si="185"/>
        <v>0</v>
      </c>
      <c r="N36" s="9"/>
      <c r="O36" s="9">
        <f>Mon!$L$34</f>
        <v>0</v>
      </c>
      <c r="P36" s="73">
        <f t="shared" si="186"/>
        <v>0.9</v>
      </c>
      <c r="Q36" s="9">
        <f t="shared" si="187"/>
        <v>0</v>
      </c>
      <c r="R36" s="9"/>
      <c r="S36" s="9">
        <f>Mon!$M$34</f>
        <v>0</v>
      </c>
      <c r="T36" s="73">
        <f t="shared" si="188"/>
        <v>0.9</v>
      </c>
      <c r="U36" s="9">
        <f t="shared" si="189"/>
        <v>0</v>
      </c>
      <c r="V36" s="9"/>
      <c r="W36" s="9">
        <f>Mon!$N$34</f>
        <v>0</v>
      </c>
      <c r="X36" s="73">
        <f t="shared" si="190"/>
        <v>0.9</v>
      </c>
      <c r="Y36" s="9">
        <f t="shared" si="191"/>
        <v>0</v>
      </c>
      <c r="Z36" s="9"/>
      <c r="AA36" s="9">
        <f>Mon!$O$34</f>
        <v>0</v>
      </c>
      <c r="AB36" s="73">
        <f t="shared" si="192"/>
        <v>0.9</v>
      </c>
      <c r="AC36" s="9">
        <f t="shared" si="193"/>
        <v>0</v>
      </c>
      <c r="AD36" s="9"/>
      <c r="AE36" s="9">
        <f>Mon!$P$34</f>
        <v>0</v>
      </c>
      <c r="AF36" s="73">
        <f t="shared" si="194"/>
        <v>0.9</v>
      </c>
      <c r="AG36" s="9">
        <f t="shared" si="195"/>
        <v>0</v>
      </c>
      <c r="AH36" s="9"/>
      <c r="AI36" s="9">
        <f>Mon!$Q$34</f>
        <v>0</v>
      </c>
      <c r="AJ36" s="73">
        <f t="shared" si="196"/>
        <v>0.9</v>
      </c>
      <c r="AK36" s="9">
        <f t="shared" si="197"/>
        <v>0</v>
      </c>
      <c r="AL36" s="9"/>
      <c r="AM36" s="9">
        <f>Mon!$R$34</f>
        <v>0</v>
      </c>
      <c r="AN36" s="73">
        <f t="shared" si="198"/>
        <v>0.9</v>
      </c>
      <c r="AO36" s="9">
        <f t="shared" si="199"/>
        <v>0</v>
      </c>
      <c r="AP36" s="9"/>
      <c r="AQ36" s="9">
        <f>Mon!$S$34</f>
        <v>0</v>
      </c>
      <c r="AR36" s="73">
        <f t="shared" si="200"/>
        <v>0.9</v>
      </c>
      <c r="AS36" s="9">
        <f t="shared" si="201"/>
        <v>0</v>
      </c>
      <c r="AT36" s="9"/>
      <c r="AU36" s="9">
        <f>Mon!$T$34</f>
        <v>0</v>
      </c>
      <c r="AV36" s="73">
        <f t="shared" si="202"/>
        <v>0.9</v>
      </c>
      <c r="AW36" s="9">
        <f t="shared" si="203"/>
        <v>0</v>
      </c>
      <c r="AX36" s="9"/>
      <c r="AY36" s="9">
        <f>Mon!$U$34</f>
        <v>0</v>
      </c>
      <c r="AZ36" s="73">
        <f t="shared" si="204"/>
        <v>1</v>
      </c>
      <c r="BA36" s="9">
        <f t="shared" si="205"/>
        <v>0</v>
      </c>
      <c r="BB36" s="9"/>
      <c r="BC36" s="9">
        <f>Mon!$V$34</f>
        <v>0</v>
      </c>
      <c r="BD36" s="73">
        <f t="shared" si="206"/>
        <v>1</v>
      </c>
      <c r="BE36" s="9">
        <f t="shared" si="207"/>
        <v>0</v>
      </c>
      <c r="BF36" s="9"/>
      <c r="BG36" s="9">
        <f>Mon!$W$34</f>
        <v>0</v>
      </c>
      <c r="BH36" s="73">
        <f t="shared" si="208"/>
        <v>0.9</v>
      </c>
      <c r="BI36" s="9">
        <f t="shared" si="209"/>
        <v>0</v>
      </c>
    </row>
    <row r="37" spans="1:61" s="12" customFormat="1" x14ac:dyDescent="0.25">
      <c r="A37" s="9" t="str">
        <f>Mon!$A$35</f>
        <v>OVER</v>
      </c>
      <c r="B37" s="72" t="str">
        <f>Mon!$C$35</f>
        <v>lose</v>
      </c>
      <c r="C37" s="9">
        <f>Mon!$I$35</f>
        <v>0</v>
      </c>
      <c r="D37" s="73" t="str">
        <f t="shared" si="180"/>
        <v>-100%</v>
      </c>
      <c r="E37" s="9">
        <f t="shared" si="181"/>
        <v>0</v>
      </c>
      <c r="F37" s="9"/>
      <c r="G37" s="9">
        <f>Mon!$J$35</f>
        <v>0</v>
      </c>
      <c r="H37" s="73" t="str">
        <f t="shared" si="182"/>
        <v>-100%</v>
      </c>
      <c r="I37" s="9">
        <f t="shared" si="183"/>
        <v>0</v>
      </c>
      <c r="J37" s="9"/>
      <c r="K37" s="9">
        <f>Mon!$K$35</f>
        <v>0</v>
      </c>
      <c r="L37" s="73" t="str">
        <f t="shared" si="184"/>
        <v>-100%</v>
      </c>
      <c r="M37" s="9">
        <f t="shared" si="185"/>
        <v>0</v>
      </c>
      <c r="N37" s="9"/>
      <c r="O37" s="9">
        <f>Mon!$L$35</f>
        <v>0</v>
      </c>
      <c r="P37" s="73" t="str">
        <f t="shared" si="186"/>
        <v>-100%</v>
      </c>
      <c r="Q37" s="9">
        <f t="shared" si="187"/>
        <v>0</v>
      </c>
      <c r="R37" s="9"/>
      <c r="S37" s="9">
        <f>Mon!$M$35</f>
        <v>0</v>
      </c>
      <c r="T37" s="73" t="str">
        <f t="shared" si="188"/>
        <v>-100%</v>
      </c>
      <c r="U37" s="9">
        <f t="shared" si="189"/>
        <v>0</v>
      </c>
      <c r="V37" s="9"/>
      <c r="W37" s="9">
        <f>Mon!$N$35</f>
        <v>0</v>
      </c>
      <c r="X37" s="73" t="str">
        <f t="shared" si="190"/>
        <v>-100%</v>
      </c>
      <c r="Y37" s="9">
        <f t="shared" si="191"/>
        <v>0</v>
      </c>
      <c r="Z37" s="9"/>
      <c r="AA37" s="9">
        <f>Mon!$O$35</f>
        <v>0</v>
      </c>
      <c r="AB37" s="73" t="str">
        <f t="shared" si="192"/>
        <v>-100%</v>
      </c>
      <c r="AC37" s="9">
        <f t="shared" si="193"/>
        <v>0</v>
      </c>
      <c r="AD37" s="9"/>
      <c r="AE37" s="9">
        <f>Mon!$P$35</f>
        <v>45000</v>
      </c>
      <c r="AF37" s="73" t="str">
        <f t="shared" si="194"/>
        <v>-100%</v>
      </c>
      <c r="AG37" s="9">
        <f t="shared" si="195"/>
        <v>-43650</v>
      </c>
      <c r="AH37" s="9"/>
      <c r="AI37" s="9">
        <f>Mon!$Q$35</f>
        <v>0</v>
      </c>
      <c r="AJ37" s="73" t="str">
        <f t="shared" si="196"/>
        <v>-100%</v>
      </c>
      <c r="AK37" s="9">
        <f t="shared" si="197"/>
        <v>0</v>
      </c>
      <c r="AL37" s="9"/>
      <c r="AM37" s="9">
        <f>Mon!$R$35</f>
        <v>0</v>
      </c>
      <c r="AN37" s="73" t="str">
        <f t="shared" si="198"/>
        <v>-100%</v>
      </c>
      <c r="AO37" s="9">
        <f t="shared" si="199"/>
        <v>0</v>
      </c>
      <c r="AP37" s="9"/>
      <c r="AQ37" s="9">
        <f>Mon!$S$35</f>
        <v>0</v>
      </c>
      <c r="AR37" s="73" t="str">
        <f t="shared" si="200"/>
        <v>-100%</v>
      </c>
      <c r="AS37" s="9">
        <f t="shared" si="201"/>
        <v>0</v>
      </c>
      <c r="AT37" s="9"/>
      <c r="AU37" s="9">
        <f>Mon!$T$35</f>
        <v>0</v>
      </c>
      <c r="AV37" s="73" t="str">
        <f t="shared" si="202"/>
        <v>-100%</v>
      </c>
      <c r="AW37" s="9">
        <f t="shared" si="203"/>
        <v>0</v>
      </c>
      <c r="AX37" s="9"/>
      <c r="AY37" s="9">
        <f>Mon!$U$35</f>
        <v>0</v>
      </c>
      <c r="AZ37" s="73" t="str">
        <f t="shared" si="204"/>
        <v>-100%</v>
      </c>
      <c r="BA37" s="9">
        <f t="shared" si="205"/>
        <v>0</v>
      </c>
      <c r="BB37" s="9"/>
      <c r="BC37" s="9">
        <f>Mon!$V$35</f>
        <v>0</v>
      </c>
      <c r="BD37" s="73" t="str">
        <f t="shared" si="206"/>
        <v>-100%</v>
      </c>
      <c r="BE37" s="9">
        <f t="shared" si="207"/>
        <v>0</v>
      </c>
      <c r="BF37" s="9"/>
      <c r="BG37" s="9">
        <f>Mon!$W$35</f>
        <v>0</v>
      </c>
      <c r="BH37" s="73" t="str">
        <f t="shared" si="208"/>
        <v>-100%</v>
      </c>
      <c r="BI37" s="9">
        <f t="shared" si="209"/>
        <v>0</v>
      </c>
    </row>
    <row r="38" spans="1:61" s="76" customFormat="1" x14ac:dyDescent="0.25">
      <c r="A38" s="75"/>
      <c r="B38" s="72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</row>
    <row r="39" spans="1:61" s="12" customFormat="1" x14ac:dyDescent="0.25">
      <c r="A39" s="9">
        <f>Mon!$A$37</f>
        <v>0</v>
      </c>
      <c r="B39" s="72">
        <f>Mon!$C$37</f>
        <v>0</v>
      </c>
      <c r="C39" s="9">
        <f>Mon!$I$37</f>
        <v>0</v>
      </c>
      <c r="D39" s="73" t="str">
        <f>IF($B39="win",100%-D$1,"-100%")</f>
        <v>-100%</v>
      </c>
      <c r="E39" s="9">
        <f>(C39*D39)+(C39*E$1)</f>
        <v>0</v>
      </c>
      <c r="F39" s="9"/>
      <c r="G39" s="9">
        <f>Mon!$J$37</f>
        <v>0</v>
      </c>
      <c r="H39" s="73" t="str">
        <f>IF($B39="win",100%-H$1,"-100%")</f>
        <v>-100%</v>
      </c>
      <c r="I39" s="9">
        <f>(G39*H39)+(G39*I$1)</f>
        <v>0</v>
      </c>
      <c r="J39" s="9"/>
      <c r="K39" s="9">
        <f>Mon!$K$37</f>
        <v>0</v>
      </c>
      <c r="L39" s="73" t="str">
        <f>IF($B39="win",100%-L$1,"-100%")</f>
        <v>-100%</v>
      </c>
      <c r="M39" s="9">
        <f>(K39*L39)+(K39*M$1)</f>
        <v>0</v>
      </c>
      <c r="N39" s="9"/>
      <c r="O39" s="9">
        <f>Mon!$L$37</f>
        <v>0</v>
      </c>
      <c r="P39" s="73" t="str">
        <f>IF($B39="win",100%-P$1,"-100%")</f>
        <v>-100%</v>
      </c>
      <c r="Q39" s="9">
        <f>(O39*P39)+(O39*Q$1)</f>
        <v>0</v>
      </c>
      <c r="R39" s="9"/>
      <c r="S39" s="9">
        <f>Mon!$M$37</f>
        <v>0</v>
      </c>
      <c r="T39" s="73" t="str">
        <f>IF($B39="win",100%-T$1,"-100%")</f>
        <v>-100%</v>
      </c>
      <c r="U39" s="9">
        <f>(S39*T39)+(S39*U$1)</f>
        <v>0</v>
      </c>
      <c r="V39" s="9"/>
      <c r="W39" s="9">
        <f>Mon!$N$37</f>
        <v>0</v>
      </c>
      <c r="X39" s="73" t="str">
        <f>IF($B39="win",100%-X$1,"-100%")</f>
        <v>-100%</v>
      </c>
      <c r="Y39" s="9">
        <f>(W39*X39)+(W39*Y$1)</f>
        <v>0</v>
      </c>
      <c r="Z39" s="9"/>
      <c r="AA39" s="9">
        <f>Mon!$O$37</f>
        <v>0</v>
      </c>
      <c r="AB39" s="73" t="str">
        <f>IF($B39="win",100%-AB$1,"-100%")</f>
        <v>-100%</v>
      </c>
      <c r="AC39" s="9">
        <f>(AA39*AB39)+(AA39*AC$1)</f>
        <v>0</v>
      </c>
      <c r="AD39" s="9"/>
      <c r="AE39" s="9">
        <f>Mon!$P$37</f>
        <v>0</v>
      </c>
      <c r="AF39" s="73" t="str">
        <f>IF($B39="win",100%-AF$1,"-100%")</f>
        <v>-100%</v>
      </c>
      <c r="AG39" s="9">
        <f>(AE39*AF39)+(AE39*AG$1)</f>
        <v>0</v>
      </c>
      <c r="AH39" s="9"/>
      <c r="AI39" s="9">
        <f>Mon!$Q$37</f>
        <v>0</v>
      </c>
      <c r="AJ39" s="73" t="str">
        <f>IF($B39="win",100%-AJ$1,"-100%")</f>
        <v>-100%</v>
      </c>
      <c r="AK39" s="9">
        <f>(AI39*AJ39)+(AI39*AK$1)</f>
        <v>0</v>
      </c>
      <c r="AL39" s="9"/>
      <c r="AM39" s="9">
        <f>Mon!$R$37</f>
        <v>0</v>
      </c>
      <c r="AN39" s="73" t="str">
        <f>IF($B39="win",100%-AN$1,"-100%")</f>
        <v>-100%</v>
      </c>
      <c r="AO39" s="9">
        <f>(AM39*AN39)+(AM39*AO$1)</f>
        <v>0</v>
      </c>
      <c r="AP39" s="9"/>
      <c r="AQ39" s="9">
        <f>Mon!$S$37</f>
        <v>0</v>
      </c>
      <c r="AR39" s="73" t="str">
        <f>IF($B39="win",100%-AR$1,"-100%")</f>
        <v>-100%</v>
      </c>
      <c r="AS39" s="9">
        <f>(AQ39*AR39)+(AQ39*AS$1)</f>
        <v>0</v>
      </c>
      <c r="AT39" s="9"/>
      <c r="AU39" s="9">
        <f>Mon!$T$37</f>
        <v>0</v>
      </c>
      <c r="AV39" s="73" t="str">
        <f>IF($B39="win",100%-AV$1,"-100%")</f>
        <v>-100%</v>
      </c>
      <c r="AW39" s="9">
        <f>(AU39*AV39)+(AU39*AW$1)</f>
        <v>0</v>
      </c>
      <c r="AX39" s="9"/>
      <c r="AY39" s="9">
        <f>Mon!$U$37</f>
        <v>0</v>
      </c>
      <c r="AZ39" s="73" t="str">
        <f>IF($B39="win",100%-AZ$1,"-100%")</f>
        <v>-100%</v>
      </c>
      <c r="BA39" s="9">
        <f>(AY39*AZ39)+(AY39*BA$1)</f>
        <v>0</v>
      </c>
      <c r="BB39" s="9"/>
      <c r="BC39" s="9">
        <f>Mon!$V$37</f>
        <v>0</v>
      </c>
      <c r="BD39" s="73" t="str">
        <f>IF($B39="win",100%-BD$1,"-100%")</f>
        <v>-100%</v>
      </c>
      <c r="BE39" s="9">
        <f>(BC39*BD39)+(BC39*BE$1)</f>
        <v>0</v>
      </c>
      <c r="BF39" s="9"/>
      <c r="BG39" s="9">
        <f>Mon!$W$37</f>
        <v>0</v>
      </c>
      <c r="BH39" s="73" t="str">
        <f>IF($B39="win",100%-BH$1,"-100%")</f>
        <v>-100%</v>
      </c>
      <c r="BI39" s="9">
        <f>(BG39*BH39)+(BG39*BI$1)</f>
        <v>0</v>
      </c>
    </row>
    <row r="40" spans="1:61" s="12" customFormat="1" x14ac:dyDescent="0.25">
      <c r="A40" s="9">
        <f>Mon!$A$38</f>
        <v>0</v>
      </c>
      <c r="B40" s="72">
        <f>Mon!$C$38</f>
        <v>0</v>
      </c>
      <c r="C40" s="9">
        <f>Mon!$I$38</f>
        <v>0</v>
      </c>
      <c r="D40" s="73" t="str">
        <f t="shared" ref="D40:D42" si="210">IF($B40="win",100%-D$1,"-100%")</f>
        <v>-100%</v>
      </c>
      <c r="E40" s="9">
        <f t="shared" ref="E40:E42" si="211">(C40*D40)+(C40*E$1)</f>
        <v>0</v>
      </c>
      <c r="F40" s="9"/>
      <c r="G40" s="9">
        <f>Mon!$J$38</f>
        <v>0</v>
      </c>
      <c r="H40" s="73" t="str">
        <f t="shared" ref="H40:H42" si="212">IF($B40="win",100%-H$1,"-100%")</f>
        <v>-100%</v>
      </c>
      <c r="I40" s="9">
        <f t="shared" ref="I40:I42" si="213">(G40*H40)+(G40*I$1)</f>
        <v>0</v>
      </c>
      <c r="J40" s="9"/>
      <c r="K40" s="9">
        <f>Mon!$K$38</f>
        <v>0</v>
      </c>
      <c r="L40" s="73" t="str">
        <f t="shared" ref="L40:L42" si="214">IF($B40="win",100%-L$1,"-100%")</f>
        <v>-100%</v>
      </c>
      <c r="M40" s="9">
        <f t="shared" ref="M40:M42" si="215">(K40*L40)+(K40*M$1)</f>
        <v>0</v>
      </c>
      <c r="N40" s="9"/>
      <c r="O40" s="9">
        <f>Mon!$L$38</f>
        <v>0</v>
      </c>
      <c r="P40" s="73" t="str">
        <f t="shared" ref="P40:P42" si="216">IF($B40="win",100%-P$1,"-100%")</f>
        <v>-100%</v>
      </c>
      <c r="Q40" s="9">
        <f t="shared" ref="Q40:Q42" si="217">(O40*P40)+(O40*Q$1)</f>
        <v>0</v>
      </c>
      <c r="R40" s="9"/>
      <c r="S40" s="9">
        <f>Mon!$M$38</f>
        <v>0</v>
      </c>
      <c r="T40" s="73" t="str">
        <f t="shared" ref="T40:T42" si="218">IF($B40="win",100%-T$1,"-100%")</f>
        <v>-100%</v>
      </c>
      <c r="U40" s="9">
        <f t="shared" ref="U40:U42" si="219">(S40*T40)+(S40*U$1)</f>
        <v>0</v>
      </c>
      <c r="V40" s="9"/>
      <c r="W40" s="9">
        <f>Mon!$N$38</f>
        <v>0</v>
      </c>
      <c r="X40" s="73" t="str">
        <f t="shared" ref="X40:X42" si="220">IF($B40="win",100%-X$1,"-100%")</f>
        <v>-100%</v>
      </c>
      <c r="Y40" s="9">
        <f t="shared" ref="Y40:Y42" si="221">(W40*X40)+(W40*Y$1)</f>
        <v>0</v>
      </c>
      <c r="Z40" s="9"/>
      <c r="AA40" s="9">
        <f>Mon!$O$38</f>
        <v>0</v>
      </c>
      <c r="AB40" s="73" t="str">
        <f t="shared" ref="AB40:AB42" si="222">IF($B40="win",100%-AB$1,"-100%")</f>
        <v>-100%</v>
      </c>
      <c r="AC40" s="9">
        <f t="shared" ref="AC40:AC42" si="223">(AA40*AB40)+(AA40*AC$1)</f>
        <v>0</v>
      </c>
      <c r="AD40" s="9"/>
      <c r="AE40" s="9">
        <f>Mon!$P$38</f>
        <v>0</v>
      </c>
      <c r="AF40" s="73" t="str">
        <f t="shared" ref="AF40:AF42" si="224">IF($B40="win",100%-AF$1,"-100%")</f>
        <v>-100%</v>
      </c>
      <c r="AG40" s="9">
        <f t="shared" ref="AG40:AG42" si="225">(AE40*AF40)+(AE40*AG$1)</f>
        <v>0</v>
      </c>
      <c r="AH40" s="9"/>
      <c r="AI40" s="9">
        <f>Mon!$Q$38</f>
        <v>0</v>
      </c>
      <c r="AJ40" s="73" t="str">
        <f t="shared" ref="AJ40:AJ42" si="226">IF($B40="win",100%-AJ$1,"-100%")</f>
        <v>-100%</v>
      </c>
      <c r="AK40" s="9">
        <f t="shared" ref="AK40:AK42" si="227">(AI40*AJ40)+(AI40*AK$1)</f>
        <v>0</v>
      </c>
      <c r="AL40" s="9"/>
      <c r="AM40" s="9">
        <f>Mon!$R$38</f>
        <v>0</v>
      </c>
      <c r="AN40" s="73" t="str">
        <f t="shared" ref="AN40:AN42" si="228">IF($B40="win",100%-AN$1,"-100%")</f>
        <v>-100%</v>
      </c>
      <c r="AO40" s="9">
        <f t="shared" ref="AO40:AO42" si="229">(AM40*AN40)+(AM40*AO$1)</f>
        <v>0</v>
      </c>
      <c r="AP40" s="9"/>
      <c r="AQ40" s="9">
        <f>Mon!$S$38</f>
        <v>0</v>
      </c>
      <c r="AR40" s="73" t="str">
        <f t="shared" ref="AR40:AR42" si="230">IF($B40="win",100%-AR$1,"-100%")</f>
        <v>-100%</v>
      </c>
      <c r="AS40" s="9">
        <f t="shared" ref="AS40:AS42" si="231">(AQ40*AR40)+(AQ40*AS$1)</f>
        <v>0</v>
      </c>
      <c r="AT40" s="9"/>
      <c r="AU40" s="9">
        <f>Mon!$T$38</f>
        <v>0</v>
      </c>
      <c r="AV40" s="73" t="str">
        <f t="shared" ref="AV40:AV42" si="232">IF($B40="win",100%-AV$1,"-100%")</f>
        <v>-100%</v>
      </c>
      <c r="AW40" s="9">
        <f t="shared" ref="AW40:AW42" si="233">(AU40*AV40)+(AU40*AW$1)</f>
        <v>0</v>
      </c>
      <c r="AX40" s="9"/>
      <c r="AY40" s="9">
        <f>Mon!$U$38</f>
        <v>0</v>
      </c>
      <c r="AZ40" s="73" t="str">
        <f t="shared" ref="AZ40:AZ42" si="234">IF($B40="win",100%-AZ$1,"-100%")</f>
        <v>-100%</v>
      </c>
      <c r="BA40" s="9">
        <f t="shared" ref="BA40:BA42" si="235">(AY40*AZ40)+(AY40*BA$1)</f>
        <v>0</v>
      </c>
      <c r="BB40" s="9"/>
      <c r="BC40" s="9">
        <f>Mon!$V$38</f>
        <v>0</v>
      </c>
      <c r="BD40" s="73" t="str">
        <f t="shared" ref="BD40:BD42" si="236">IF($B40="win",100%-BD$1,"-100%")</f>
        <v>-100%</v>
      </c>
      <c r="BE40" s="9">
        <f t="shared" ref="BE40:BE42" si="237">(BC40*BD40)+(BC40*BE$1)</f>
        <v>0</v>
      </c>
      <c r="BF40" s="9"/>
      <c r="BG40" s="9">
        <f>Mon!$W$38</f>
        <v>0</v>
      </c>
      <c r="BH40" s="73" t="str">
        <f t="shared" ref="BH40:BH42" si="238">IF($B40="win",100%-BH$1,"-100%")</f>
        <v>-100%</v>
      </c>
      <c r="BI40" s="9">
        <f t="shared" ref="BI40:BI42" si="239">(BG40*BH40)+(BG40*BI$1)</f>
        <v>0</v>
      </c>
    </row>
    <row r="41" spans="1:61" s="12" customFormat="1" x14ac:dyDescent="0.25">
      <c r="A41" s="9" t="str">
        <f>Mon!$A$39</f>
        <v>UNDER</v>
      </c>
      <c r="B41" s="72">
        <f>Mon!$C$39</f>
        <v>0</v>
      </c>
      <c r="C41" s="9">
        <f>Mon!$I$39</f>
        <v>0</v>
      </c>
      <c r="D41" s="73" t="str">
        <f t="shared" si="210"/>
        <v>-100%</v>
      </c>
      <c r="E41" s="9">
        <f t="shared" si="211"/>
        <v>0</v>
      </c>
      <c r="F41" s="9"/>
      <c r="G41" s="9">
        <f>Mon!$J$39</f>
        <v>0</v>
      </c>
      <c r="H41" s="73" t="str">
        <f t="shared" si="212"/>
        <v>-100%</v>
      </c>
      <c r="I41" s="9">
        <f t="shared" si="213"/>
        <v>0</v>
      </c>
      <c r="J41" s="9"/>
      <c r="K41" s="9">
        <f>Mon!$K$39</f>
        <v>0</v>
      </c>
      <c r="L41" s="73" t="str">
        <f t="shared" si="214"/>
        <v>-100%</v>
      </c>
      <c r="M41" s="9">
        <f t="shared" si="215"/>
        <v>0</v>
      </c>
      <c r="N41" s="9"/>
      <c r="O41" s="9">
        <f>Mon!$L$39</f>
        <v>0</v>
      </c>
      <c r="P41" s="73" t="str">
        <f t="shared" si="216"/>
        <v>-100%</v>
      </c>
      <c r="Q41" s="9">
        <f t="shared" si="217"/>
        <v>0</v>
      </c>
      <c r="R41" s="9"/>
      <c r="S41" s="9">
        <f>Mon!$M$39</f>
        <v>0</v>
      </c>
      <c r="T41" s="73" t="str">
        <f t="shared" si="218"/>
        <v>-100%</v>
      </c>
      <c r="U41" s="9">
        <f t="shared" si="219"/>
        <v>0</v>
      </c>
      <c r="V41" s="9"/>
      <c r="W41" s="9">
        <f>Mon!$N$39</f>
        <v>0</v>
      </c>
      <c r="X41" s="73" t="str">
        <f t="shared" si="220"/>
        <v>-100%</v>
      </c>
      <c r="Y41" s="9">
        <f t="shared" si="221"/>
        <v>0</v>
      </c>
      <c r="Z41" s="9"/>
      <c r="AA41" s="9">
        <f>Mon!$O$39</f>
        <v>0</v>
      </c>
      <c r="AB41" s="73" t="str">
        <f t="shared" si="222"/>
        <v>-100%</v>
      </c>
      <c r="AC41" s="9">
        <f t="shared" si="223"/>
        <v>0</v>
      </c>
      <c r="AD41" s="9"/>
      <c r="AE41" s="9">
        <f>Mon!$P$39</f>
        <v>0</v>
      </c>
      <c r="AF41" s="73" t="str">
        <f t="shared" si="224"/>
        <v>-100%</v>
      </c>
      <c r="AG41" s="9">
        <f t="shared" si="225"/>
        <v>0</v>
      </c>
      <c r="AH41" s="9"/>
      <c r="AI41" s="9">
        <f>Mon!$Q$39</f>
        <v>0</v>
      </c>
      <c r="AJ41" s="73" t="str">
        <f t="shared" si="226"/>
        <v>-100%</v>
      </c>
      <c r="AK41" s="9">
        <f t="shared" si="227"/>
        <v>0</v>
      </c>
      <c r="AL41" s="9"/>
      <c r="AM41" s="9">
        <f>Mon!$R$39</f>
        <v>0</v>
      </c>
      <c r="AN41" s="73" t="str">
        <f t="shared" si="228"/>
        <v>-100%</v>
      </c>
      <c r="AO41" s="9">
        <f t="shared" si="229"/>
        <v>0</v>
      </c>
      <c r="AP41" s="9"/>
      <c r="AQ41" s="9">
        <f>Mon!$S$39</f>
        <v>0</v>
      </c>
      <c r="AR41" s="73" t="str">
        <f t="shared" si="230"/>
        <v>-100%</v>
      </c>
      <c r="AS41" s="9">
        <f t="shared" si="231"/>
        <v>0</v>
      </c>
      <c r="AT41" s="9"/>
      <c r="AU41" s="9">
        <f>Mon!$T$39</f>
        <v>0</v>
      </c>
      <c r="AV41" s="73" t="str">
        <f t="shared" si="232"/>
        <v>-100%</v>
      </c>
      <c r="AW41" s="9">
        <f t="shared" si="233"/>
        <v>0</v>
      </c>
      <c r="AX41" s="9"/>
      <c r="AY41" s="9">
        <f>Mon!$U$39</f>
        <v>0</v>
      </c>
      <c r="AZ41" s="73" t="str">
        <f t="shared" si="234"/>
        <v>-100%</v>
      </c>
      <c r="BA41" s="9">
        <f t="shared" si="235"/>
        <v>0</v>
      </c>
      <c r="BB41" s="9"/>
      <c r="BC41" s="9">
        <f>Mon!$V$39</f>
        <v>0</v>
      </c>
      <c r="BD41" s="73" t="str">
        <f t="shared" si="236"/>
        <v>-100%</v>
      </c>
      <c r="BE41" s="9">
        <f t="shared" si="237"/>
        <v>0</v>
      </c>
      <c r="BF41" s="9"/>
      <c r="BG41" s="9">
        <f>Mon!$W$39</f>
        <v>0</v>
      </c>
      <c r="BH41" s="73" t="str">
        <f t="shared" si="238"/>
        <v>-100%</v>
      </c>
      <c r="BI41" s="9">
        <f t="shared" si="239"/>
        <v>0</v>
      </c>
    </row>
    <row r="42" spans="1:61" s="12" customFormat="1" x14ac:dyDescent="0.25">
      <c r="A42" s="9" t="str">
        <f>Mon!$A$40</f>
        <v>OVER</v>
      </c>
      <c r="B42" s="72">
        <f>Mon!$C$40</f>
        <v>0</v>
      </c>
      <c r="C42" s="9">
        <f>Mon!$I$40</f>
        <v>0</v>
      </c>
      <c r="D42" s="73" t="str">
        <f t="shared" si="210"/>
        <v>-100%</v>
      </c>
      <c r="E42" s="9">
        <f t="shared" si="211"/>
        <v>0</v>
      </c>
      <c r="F42" s="9"/>
      <c r="G42" s="9">
        <f>Mon!$J$40</f>
        <v>0</v>
      </c>
      <c r="H42" s="73" t="str">
        <f t="shared" si="212"/>
        <v>-100%</v>
      </c>
      <c r="I42" s="9">
        <f t="shared" si="213"/>
        <v>0</v>
      </c>
      <c r="J42" s="9"/>
      <c r="K42" s="9">
        <f>Mon!$K$40</f>
        <v>0</v>
      </c>
      <c r="L42" s="73" t="str">
        <f t="shared" si="214"/>
        <v>-100%</v>
      </c>
      <c r="M42" s="9">
        <f t="shared" si="215"/>
        <v>0</v>
      </c>
      <c r="N42" s="9"/>
      <c r="O42" s="9">
        <f>Mon!$L$40</f>
        <v>0</v>
      </c>
      <c r="P42" s="73" t="str">
        <f t="shared" si="216"/>
        <v>-100%</v>
      </c>
      <c r="Q42" s="9">
        <f t="shared" si="217"/>
        <v>0</v>
      </c>
      <c r="R42" s="9"/>
      <c r="S42" s="9">
        <f>Mon!$M$40</f>
        <v>0</v>
      </c>
      <c r="T42" s="73" t="str">
        <f t="shared" si="218"/>
        <v>-100%</v>
      </c>
      <c r="U42" s="9">
        <f t="shared" si="219"/>
        <v>0</v>
      </c>
      <c r="V42" s="9"/>
      <c r="W42" s="9">
        <f>Mon!$N$40</f>
        <v>0</v>
      </c>
      <c r="X42" s="73" t="str">
        <f t="shared" si="220"/>
        <v>-100%</v>
      </c>
      <c r="Y42" s="9">
        <f t="shared" si="221"/>
        <v>0</v>
      </c>
      <c r="Z42" s="9"/>
      <c r="AA42" s="9">
        <f>Mon!$O$40</f>
        <v>0</v>
      </c>
      <c r="AB42" s="73" t="str">
        <f t="shared" si="222"/>
        <v>-100%</v>
      </c>
      <c r="AC42" s="9">
        <f t="shared" si="223"/>
        <v>0</v>
      </c>
      <c r="AD42" s="9"/>
      <c r="AE42" s="9">
        <f>Mon!$P$40</f>
        <v>0</v>
      </c>
      <c r="AF42" s="73" t="str">
        <f t="shared" si="224"/>
        <v>-100%</v>
      </c>
      <c r="AG42" s="9">
        <f t="shared" si="225"/>
        <v>0</v>
      </c>
      <c r="AH42" s="9"/>
      <c r="AI42" s="9">
        <f>Mon!$Q$40</f>
        <v>0</v>
      </c>
      <c r="AJ42" s="73" t="str">
        <f t="shared" si="226"/>
        <v>-100%</v>
      </c>
      <c r="AK42" s="9">
        <f t="shared" si="227"/>
        <v>0</v>
      </c>
      <c r="AL42" s="9"/>
      <c r="AM42" s="9">
        <f>Mon!$R$40</f>
        <v>0</v>
      </c>
      <c r="AN42" s="73" t="str">
        <f t="shared" si="228"/>
        <v>-100%</v>
      </c>
      <c r="AO42" s="9">
        <f t="shared" si="229"/>
        <v>0</v>
      </c>
      <c r="AP42" s="9"/>
      <c r="AQ42" s="9">
        <f>Mon!$S$40</f>
        <v>0</v>
      </c>
      <c r="AR42" s="73" t="str">
        <f t="shared" si="230"/>
        <v>-100%</v>
      </c>
      <c r="AS42" s="9">
        <f t="shared" si="231"/>
        <v>0</v>
      </c>
      <c r="AT42" s="9"/>
      <c r="AU42" s="9">
        <f>Mon!$T$40</f>
        <v>0</v>
      </c>
      <c r="AV42" s="73" t="str">
        <f t="shared" si="232"/>
        <v>-100%</v>
      </c>
      <c r="AW42" s="9">
        <f t="shared" si="233"/>
        <v>0</v>
      </c>
      <c r="AX42" s="9"/>
      <c r="AY42" s="9">
        <f>Mon!$U$40</f>
        <v>0</v>
      </c>
      <c r="AZ42" s="73" t="str">
        <f t="shared" si="234"/>
        <v>-100%</v>
      </c>
      <c r="BA42" s="9">
        <f t="shared" si="235"/>
        <v>0</v>
      </c>
      <c r="BB42" s="9"/>
      <c r="BC42" s="9">
        <f>Mon!$V$40</f>
        <v>0</v>
      </c>
      <c r="BD42" s="73" t="str">
        <f t="shared" si="236"/>
        <v>-100%</v>
      </c>
      <c r="BE42" s="9">
        <f t="shared" si="237"/>
        <v>0</v>
      </c>
      <c r="BF42" s="9"/>
      <c r="BG42" s="9">
        <f>Mon!$W$40</f>
        <v>0</v>
      </c>
      <c r="BH42" s="73" t="str">
        <f t="shared" si="238"/>
        <v>-100%</v>
      </c>
      <c r="BI42" s="9">
        <f t="shared" si="239"/>
        <v>0</v>
      </c>
    </row>
    <row r="43" spans="1:61" s="76" customFormat="1" x14ac:dyDescent="0.25">
      <c r="A43" s="75"/>
      <c r="B43" s="72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</row>
    <row r="44" spans="1:61" s="12" customFormat="1" x14ac:dyDescent="0.25">
      <c r="A44" s="9">
        <f>Mon!$A$42</f>
        <v>0</v>
      </c>
      <c r="B44" s="72">
        <f>Mon!$C$42</f>
        <v>0</v>
      </c>
      <c r="C44" s="9">
        <f>Mon!$I$42</f>
        <v>0</v>
      </c>
      <c r="D44" s="73" t="str">
        <f>IF($B44="win",100%-D$1,"-100%")</f>
        <v>-100%</v>
      </c>
      <c r="E44" s="9">
        <f>(C44*D44)+(C44*E$1)</f>
        <v>0</v>
      </c>
      <c r="F44" s="9"/>
      <c r="G44" s="9">
        <f>Mon!$J$42</f>
        <v>0</v>
      </c>
      <c r="H44" s="73" t="str">
        <f>IF($B44="win",100%-H$1,"-100%")</f>
        <v>-100%</v>
      </c>
      <c r="I44" s="9">
        <f>(G44*H44)+(G44*I$1)</f>
        <v>0</v>
      </c>
      <c r="J44" s="9"/>
      <c r="K44" s="9">
        <f>Mon!$K$42</f>
        <v>0</v>
      </c>
      <c r="L44" s="73" t="str">
        <f>IF($B44="win",100%-L$1,"-100%")</f>
        <v>-100%</v>
      </c>
      <c r="M44" s="9">
        <f>(K44*L44)+(K44*M$1)</f>
        <v>0</v>
      </c>
      <c r="N44" s="9"/>
      <c r="O44" s="9">
        <f>Mon!$L$42</f>
        <v>0</v>
      </c>
      <c r="P44" s="73" t="str">
        <f>IF($B44="win",100%-P$1,"-100%")</f>
        <v>-100%</v>
      </c>
      <c r="Q44" s="9">
        <f>(O44*P44)+(O44*Q$1)</f>
        <v>0</v>
      </c>
      <c r="R44" s="9"/>
      <c r="S44" s="9">
        <f>Mon!$M$42</f>
        <v>0</v>
      </c>
      <c r="T44" s="73" t="str">
        <f>IF($B44="win",100%-T$1,"-100%")</f>
        <v>-100%</v>
      </c>
      <c r="U44" s="9">
        <f>(S44*T44)+(S44*U$1)</f>
        <v>0</v>
      </c>
      <c r="V44" s="9"/>
      <c r="W44" s="9">
        <f>Mon!$N$42</f>
        <v>0</v>
      </c>
      <c r="X44" s="73" t="str">
        <f>IF($B44="win",100%-X$1,"-100%")</f>
        <v>-100%</v>
      </c>
      <c r="Y44" s="9">
        <f>(W44*X44)+(W44*Y$1)</f>
        <v>0</v>
      </c>
      <c r="Z44" s="9"/>
      <c r="AA44" s="9">
        <f>Mon!$O$42</f>
        <v>0</v>
      </c>
      <c r="AB44" s="73" t="str">
        <f>IF($B44="win",100%-AB$1,"-100%")</f>
        <v>-100%</v>
      </c>
      <c r="AC44" s="9">
        <f>(AA44*AB44)+(AA44*AC$1)</f>
        <v>0</v>
      </c>
      <c r="AD44" s="9"/>
      <c r="AE44" s="9">
        <f>Mon!$P$42</f>
        <v>0</v>
      </c>
      <c r="AF44" s="73" t="str">
        <f>IF($B44="win",100%-AF$1,"-100%")</f>
        <v>-100%</v>
      </c>
      <c r="AG44" s="9">
        <f>(AE44*AF44)+(AE44*AG$1)</f>
        <v>0</v>
      </c>
      <c r="AH44" s="9"/>
      <c r="AI44" s="9">
        <f>Mon!$Q$42</f>
        <v>0</v>
      </c>
      <c r="AJ44" s="73" t="str">
        <f>IF($B44="win",100%-AJ$1,"-100%")</f>
        <v>-100%</v>
      </c>
      <c r="AK44" s="9">
        <f>(AI44*AJ44)+(AI44*AK$1)</f>
        <v>0</v>
      </c>
      <c r="AL44" s="9"/>
      <c r="AM44" s="9">
        <f>Mon!$R$42</f>
        <v>0</v>
      </c>
      <c r="AN44" s="73" t="str">
        <f>IF($B44="win",100%-AN$1,"-100%")</f>
        <v>-100%</v>
      </c>
      <c r="AO44" s="9">
        <f>(AM44*AN44)+(AM44*AO$1)</f>
        <v>0</v>
      </c>
      <c r="AP44" s="9"/>
      <c r="AQ44" s="9">
        <f>Mon!$S$42</f>
        <v>0</v>
      </c>
      <c r="AR44" s="73" t="str">
        <f>IF($B44="win",100%-AR$1,"-100%")</f>
        <v>-100%</v>
      </c>
      <c r="AS44" s="9">
        <f>(AQ44*AR44)+(AQ44*AS$1)</f>
        <v>0</v>
      </c>
      <c r="AT44" s="9"/>
      <c r="AU44" s="9">
        <f>Mon!$T$42</f>
        <v>0</v>
      </c>
      <c r="AV44" s="73" t="str">
        <f>IF($B44="win",100%-AV$1,"-100%")</f>
        <v>-100%</v>
      </c>
      <c r="AW44" s="9">
        <f>(AU44*AV44)+(AU44*AW$1)</f>
        <v>0</v>
      </c>
      <c r="AX44" s="9"/>
      <c r="AY44" s="9">
        <f>Mon!$U$42</f>
        <v>0</v>
      </c>
      <c r="AZ44" s="73" t="str">
        <f>IF($B44="win",100%-AZ$1,"-100%")</f>
        <v>-100%</v>
      </c>
      <c r="BA44" s="9">
        <f>(AY44*AZ44)+(AY44*BA$1)</f>
        <v>0</v>
      </c>
      <c r="BB44" s="9"/>
      <c r="BC44" s="9">
        <f>Mon!$V$42</f>
        <v>0</v>
      </c>
      <c r="BD44" s="73" t="str">
        <f>IF($B44="win",100%-BD$1,"-100%")</f>
        <v>-100%</v>
      </c>
      <c r="BE44" s="9">
        <f>(BC44*BD44)+(BC44*BE$1)</f>
        <v>0</v>
      </c>
      <c r="BF44" s="9"/>
      <c r="BG44" s="9">
        <f>Mon!$W$42</f>
        <v>0</v>
      </c>
      <c r="BH44" s="73" t="str">
        <f>IF($B44="win",100%-BH$1,"-100%")</f>
        <v>-100%</v>
      </c>
      <c r="BI44" s="9">
        <f>(BG44*BH44)+(BG44*BI$1)</f>
        <v>0</v>
      </c>
    </row>
    <row r="45" spans="1:61" s="12" customFormat="1" x14ac:dyDescent="0.25">
      <c r="A45" s="9">
        <f>Mon!$A$43</f>
        <v>0</v>
      </c>
      <c r="B45" s="72">
        <f>Mon!$C$43</f>
        <v>0</v>
      </c>
      <c r="C45" s="9">
        <f>Mon!$I$43</f>
        <v>0</v>
      </c>
      <c r="D45" s="73" t="str">
        <f t="shared" ref="D45:D52" si="240">IF($B45="win",100%-D$1,"-100%")</f>
        <v>-100%</v>
      </c>
      <c r="E45" s="9">
        <f t="shared" ref="E45:E47" si="241">(C45*D45)+(C45*E$1)</f>
        <v>0</v>
      </c>
      <c r="F45" s="9"/>
      <c r="G45" s="9">
        <f>Mon!$J$43</f>
        <v>0</v>
      </c>
      <c r="H45" s="73" t="str">
        <f t="shared" ref="H45:H47" si="242">IF($B45="win",100%-H$1,"-100%")</f>
        <v>-100%</v>
      </c>
      <c r="I45" s="9">
        <f t="shared" ref="I45:I47" si="243">(G45*H45)+(G45*I$1)</f>
        <v>0</v>
      </c>
      <c r="J45" s="9"/>
      <c r="K45" s="9">
        <f>Mon!$K$43</f>
        <v>0</v>
      </c>
      <c r="L45" s="73" t="str">
        <f t="shared" ref="L45:L47" si="244">IF($B45="win",100%-L$1,"-100%")</f>
        <v>-100%</v>
      </c>
      <c r="M45" s="9">
        <f t="shared" ref="M45:M47" si="245">(K45*L45)+(K45*M$1)</f>
        <v>0</v>
      </c>
      <c r="N45" s="9"/>
      <c r="O45" s="9">
        <f>Mon!$L$43</f>
        <v>0</v>
      </c>
      <c r="P45" s="73" t="str">
        <f t="shared" ref="P45:P47" si="246">IF($B45="win",100%-P$1,"-100%")</f>
        <v>-100%</v>
      </c>
      <c r="Q45" s="9">
        <f t="shared" ref="Q45:Q47" si="247">(O45*P45)+(O45*Q$1)</f>
        <v>0</v>
      </c>
      <c r="R45" s="9"/>
      <c r="S45" s="9">
        <f>Mon!$M$43</f>
        <v>0</v>
      </c>
      <c r="T45" s="73" t="str">
        <f t="shared" ref="T45:T47" si="248">IF($B45="win",100%-T$1,"-100%")</f>
        <v>-100%</v>
      </c>
      <c r="U45" s="9">
        <f t="shared" ref="U45:U47" si="249">(S45*T45)+(S45*U$1)</f>
        <v>0</v>
      </c>
      <c r="V45" s="9"/>
      <c r="W45" s="9">
        <f>Mon!$N$43</f>
        <v>0</v>
      </c>
      <c r="X45" s="73" t="str">
        <f t="shared" ref="X45:X47" si="250">IF($B45="win",100%-X$1,"-100%")</f>
        <v>-100%</v>
      </c>
      <c r="Y45" s="9">
        <f t="shared" ref="Y45:Y47" si="251">(W45*X45)+(W45*Y$1)</f>
        <v>0</v>
      </c>
      <c r="Z45" s="9"/>
      <c r="AA45" s="9">
        <f>Mon!$O$43</f>
        <v>0</v>
      </c>
      <c r="AB45" s="73" t="str">
        <f t="shared" ref="AB45:AB47" si="252">IF($B45="win",100%-AB$1,"-100%")</f>
        <v>-100%</v>
      </c>
      <c r="AC45" s="9">
        <f t="shared" ref="AC45:AC47" si="253">(AA45*AB45)+(AA45*AC$1)</f>
        <v>0</v>
      </c>
      <c r="AD45" s="9"/>
      <c r="AE45" s="9">
        <f>Mon!$P$43</f>
        <v>0</v>
      </c>
      <c r="AF45" s="73" t="str">
        <f t="shared" ref="AF45:AF47" si="254">IF($B45="win",100%-AF$1,"-100%")</f>
        <v>-100%</v>
      </c>
      <c r="AG45" s="9">
        <f t="shared" ref="AG45:AG47" si="255">(AE45*AF45)+(AE45*AG$1)</f>
        <v>0</v>
      </c>
      <c r="AH45" s="9"/>
      <c r="AI45" s="9">
        <f>Mon!$Q$43</f>
        <v>0</v>
      </c>
      <c r="AJ45" s="73" t="str">
        <f t="shared" ref="AJ45:AJ47" si="256">IF($B45="win",100%-AJ$1,"-100%")</f>
        <v>-100%</v>
      </c>
      <c r="AK45" s="9">
        <f t="shared" ref="AK45:AK47" si="257">(AI45*AJ45)+(AI45*AK$1)</f>
        <v>0</v>
      </c>
      <c r="AL45" s="9"/>
      <c r="AM45" s="9">
        <f>Mon!$R$43</f>
        <v>0</v>
      </c>
      <c r="AN45" s="73" t="str">
        <f t="shared" ref="AN45:AN47" si="258">IF($B45="win",100%-AN$1,"-100%")</f>
        <v>-100%</v>
      </c>
      <c r="AO45" s="9">
        <f t="shared" ref="AO45:AO47" si="259">(AM45*AN45)+(AM45*AO$1)</f>
        <v>0</v>
      </c>
      <c r="AP45" s="9"/>
      <c r="AQ45" s="9">
        <f>Mon!$S$43</f>
        <v>0</v>
      </c>
      <c r="AR45" s="73" t="str">
        <f t="shared" ref="AR45:AR47" si="260">IF($B45="win",100%-AR$1,"-100%")</f>
        <v>-100%</v>
      </c>
      <c r="AS45" s="9">
        <f t="shared" ref="AS45:AS47" si="261">(AQ45*AR45)+(AQ45*AS$1)</f>
        <v>0</v>
      </c>
      <c r="AT45" s="9"/>
      <c r="AU45" s="9">
        <f>Mon!$T$43</f>
        <v>0</v>
      </c>
      <c r="AV45" s="73" t="str">
        <f t="shared" ref="AV45:AV47" si="262">IF($B45="win",100%-AV$1,"-100%")</f>
        <v>-100%</v>
      </c>
      <c r="AW45" s="9">
        <f t="shared" ref="AW45:AW47" si="263">(AU45*AV45)+(AU45*AW$1)</f>
        <v>0</v>
      </c>
      <c r="AX45" s="9"/>
      <c r="AY45" s="9">
        <f>Mon!$U$43</f>
        <v>0</v>
      </c>
      <c r="AZ45" s="73" t="str">
        <f t="shared" ref="AZ45:AZ47" si="264">IF($B45="win",100%-AZ$1,"-100%")</f>
        <v>-100%</v>
      </c>
      <c r="BA45" s="9">
        <f t="shared" ref="BA45:BA47" si="265">(AY45*AZ45)+(AY45*BA$1)</f>
        <v>0</v>
      </c>
      <c r="BB45" s="9"/>
      <c r="BC45" s="9">
        <f>Mon!$V$43</f>
        <v>0</v>
      </c>
      <c r="BD45" s="73" t="str">
        <f t="shared" ref="BD45:BD47" si="266">IF($B45="win",100%-BD$1,"-100%")</f>
        <v>-100%</v>
      </c>
      <c r="BE45" s="9">
        <f t="shared" ref="BE45:BE47" si="267">(BC45*BD45)+(BC45*BE$1)</f>
        <v>0</v>
      </c>
      <c r="BF45" s="9"/>
      <c r="BG45" s="9">
        <f>Mon!$W$43</f>
        <v>0</v>
      </c>
      <c r="BH45" s="73" t="str">
        <f t="shared" ref="BH45:BH47" si="268">IF($B45="win",100%-BH$1,"-100%")</f>
        <v>-100%</v>
      </c>
      <c r="BI45" s="9">
        <f t="shared" ref="BI45:BI47" si="269">(BG45*BH45)+(BG45*BI$1)</f>
        <v>0</v>
      </c>
    </row>
    <row r="46" spans="1:61" s="12" customFormat="1" x14ac:dyDescent="0.25">
      <c r="A46" s="9" t="str">
        <f>Mon!$A$44</f>
        <v>UNDER</v>
      </c>
      <c r="B46" s="72">
        <f>Mon!$C$44</f>
        <v>0</v>
      </c>
      <c r="C46" s="9">
        <f>Mon!$I$44</f>
        <v>0</v>
      </c>
      <c r="D46" s="73" t="str">
        <f t="shared" si="240"/>
        <v>-100%</v>
      </c>
      <c r="E46" s="9">
        <f t="shared" si="241"/>
        <v>0</v>
      </c>
      <c r="F46" s="9"/>
      <c r="G46" s="9">
        <f>Mon!$J$44</f>
        <v>0</v>
      </c>
      <c r="H46" s="73" t="str">
        <f t="shared" si="242"/>
        <v>-100%</v>
      </c>
      <c r="I46" s="9">
        <f t="shared" si="243"/>
        <v>0</v>
      </c>
      <c r="J46" s="9"/>
      <c r="K46" s="9">
        <f>Mon!$K$44</f>
        <v>0</v>
      </c>
      <c r="L46" s="73" t="str">
        <f t="shared" si="244"/>
        <v>-100%</v>
      </c>
      <c r="M46" s="9">
        <f t="shared" si="245"/>
        <v>0</v>
      </c>
      <c r="N46" s="9"/>
      <c r="O46" s="9">
        <f>Mon!$L$44</f>
        <v>0</v>
      </c>
      <c r="P46" s="73" t="str">
        <f t="shared" si="246"/>
        <v>-100%</v>
      </c>
      <c r="Q46" s="9">
        <f t="shared" si="247"/>
        <v>0</v>
      </c>
      <c r="R46" s="9"/>
      <c r="S46" s="9">
        <f>Mon!$M$44</f>
        <v>0</v>
      </c>
      <c r="T46" s="73" t="str">
        <f t="shared" si="248"/>
        <v>-100%</v>
      </c>
      <c r="U46" s="9">
        <f t="shared" si="249"/>
        <v>0</v>
      </c>
      <c r="V46" s="9"/>
      <c r="W46" s="9">
        <f>Mon!$N$44</f>
        <v>0</v>
      </c>
      <c r="X46" s="73" t="str">
        <f t="shared" si="250"/>
        <v>-100%</v>
      </c>
      <c r="Y46" s="9">
        <f t="shared" si="251"/>
        <v>0</v>
      </c>
      <c r="Z46" s="9"/>
      <c r="AA46" s="9">
        <f>Mon!$O$44</f>
        <v>0</v>
      </c>
      <c r="AB46" s="73" t="str">
        <f t="shared" si="252"/>
        <v>-100%</v>
      </c>
      <c r="AC46" s="9">
        <f t="shared" si="253"/>
        <v>0</v>
      </c>
      <c r="AD46" s="9"/>
      <c r="AE46" s="9">
        <f>Mon!$P$44</f>
        <v>0</v>
      </c>
      <c r="AF46" s="73" t="str">
        <f t="shared" si="254"/>
        <v>-100%</v>
      </c>
      <c r="AG46" s="9">
        <f t="shared" si="255"/>
        <v>0</v>
      </c>
      <c r="AH46" s="9"/>
      <c r="AI46" s="9">
        <f>Mon!$Q$44</f>
        <v>0</v>
      </c>
      <c r="AJ46" s="73" t="str">
        <f t="shared" si="256"/>
        <v>-100%</v>
      </c>
      <c r="AK46" s="9">
        <f t="shared" si="257"/>
        <v>0</v>
      </c>
      <c r="AL46" s="9"/>
      <c r="AM46" s="9">
        <f>Mon!$R$44</f>
        <v>0</v>
      </c>
      <c r="AN46" s="73" t="str">
        <f t="shared" si="258"/>
        <v>-100%</v>
      </c>
      <c r="AO46" s="9">
        <f t="shared" si="259"/>
        <v>0</v>
      </c>
      <c r="AP46" s="9"/>
      <c r="AQ46" s="9">
        <f>Mon!$S$44</f>
        <v>0</v>
      </c>
      <c r="AR46" s="73" t="str">
        <f t="shared" si="260"/>
        <v>-100%</v>
      </c>
      <c r="AS46" s="9">
        <f t="shared" si="261"/>
        <v>0</v>
      </c>
      <c r="AT46" s="9"/>
      <c r="AU46" s="9">
        <f>Mon!$T$44</f>
        <v>0</v>
      </c>
      <c r="AV46" s="73" t="str">
        <f t="shared" si="262"/>
        <v>-100%</v>
      </c>
      <c r="AW46" s="9">
        <f t="shared" si="263"/>
        <v>0</v>
      </c>
      <c r="AX46" s="9"/>
      <c r="AY46" s="9">
        <f>Mon!$U$44</f>
        <v>0</v>
      </c>
      <c r="AZ46" s="73" t="str">
        <f t="shared" si="264"/>
        <v>-100%</v>
      </c>
      <c r="BA46" s="9">
        <f t="shared" si="265"/>
        <v>0</v>
      </c>
      <c r="BB46" s="9"/>
      <c r="BC46" s="9">
        <f>Mon!$V$44</f>
        <v>0</v>
      </c>
      <c r="BD46" s="73" t="str">
        <f t="shared" si="266"/>
        <v>-100%</v>
      </c>
      <c r="BE46" s="9">
        <f t="shared" si="267"/>
        <v>0</v>
      </c>
      <c r="BF46" s="9"/>
      <c r="BG46" s="9">
        <f>Mon!$W$44</f>
        <v>0</v>
      </c>
      <c r="BH46" s="73" t="str">
        <f t="shared" si="268"/>
        <v>-100%</v>
      </c>
      <c r="BI46" s="9">
        <f t="shared" si="269"/>
        <v>0</v>
      </c>
    </row>
    <row r="47" spans="1:61" s="12" customFormat="1" x14ac:dyDescent="0.25">
      <c r="A47" s="9" t="str">
        <f>Mon!$A$45</f>
        <v>OVER</v>
      </c>
      <c r="B47" s="72">
        <f>Mon!$C$45</f>
        <v>0</v>
      </c>
      <c r="C47" s="9">
        <f>Mon!$I$45</f>
        <v>0</v>
      </c>
      <c r="D47" s="73" t="str">
        <f t="shared" si="240"/>
        <v>-100%</v>
      </c>
      <c r="E47" s="9">
        <f t="shared" si="241"/>
        <v>0</v>
      </c>
      <c r="F47" s="9"/>
      <c r="G47" s="9">
        <f>Mon!$J$45</f>
        <v>0</v>
      </c>
      <c r="H47" s="73" t="str">
        <f t="shared" si="242"/>
        <v>-100%</v>
      </c>
      <c r="I47" s="9">
        <f t="shared" si="243"/>
        <v>0</v>
      </c>
      <c r="J47" s="9"/>
      <c r="K47" s="9">
        <f>Mon!$K$45</f>
        <v>0</v>
      </c>
      <c r="L47" s="73" t="str">
        <f t="shared" si="244"/>
        <v>-100%</v>
      </c>
      <c r="M47" s="9">
        <f t="shared" si="245"/>
        <v>0</v>
      </c>
      <c r="N47" s="9"/>
      <c r="O47" s="9">
        <f>Mon!$L$45</f>
        <v>0</v>
      </c>
      <c r="P47" s="73" t="str">
        <f t="shared" si="246"/>
        <v>-100%</v>
      </c>
      <c r="Q47" s="9">
        <f t="shared" si="247"/>
        <v>0</v>
      </c>
      <c r="R47" s="9"/>
      <c r="S47" s="9">
        <f>Mon!$M$45</f>
        <v>0</v>
      </c>
      <c r="T47" s="73" t="str">
        <f t="shared" si="248"/>
        <v>-100%</v>
      </c>
      <c r="U47" s="9">
        <f t="shared" si="249"/>
        <v>0</v>
      </c>
      <c r="V47" s="9"/>
      <c r="W47" s="9">
        <f>Mon!$N$45</f>
        <v>0</v>
      </c>
      <c r="X47" s="73" t="str">
        <f t="shared" si="250"/>
        <v>-100%</v>
      </c>
      <c r="Y47" s="9">
        <f t="shared" si="251"/>
        <v>0</v>
      </c>
      <c r="Z47" s="9"/>
      <c r="AA47" s="9">
        <f>Mon!$O$45</f>
        <v>0</v>
      </c>
      <c r="AB47" s="73" t="str">
        <f t="shared" si="252"/>
        <v>-100%</v>
      </c>
      <c r="AC47" s="9">
        <f t="shared" si="253"/>
        <v>0</v>
      </c>
      <c r="AD47" s="9"/>
      <c r="AE47" s="9">
        <f>Mon!$P$45</f>
        <v>0</v>
      </c>
      <c r="AF47" s="73" t="str">
        <f t="shared" si="254"/>
        <v>-100%</v>
      </c>
      <c r="AG47" s="9">
        <f t="shared" si="255"/>
        <v>0</v>
      </c>
      <c r="AH47" s="9"/>
      <c r="AI47" s="9">
        <f>Mon!$Q$45</f>
        <v>0</v>
      </c>
      <c r="AJ47" s="73" t="str">
        <f t="shared" si="256"/>
        <v>-100%</v>
      </c>
      <c r="AK47" s="9">
        <f t="shared" si="257"/>
        <v>0</v>
      </c>
      <c r="AL47" s="9"/>
      <c r="AM47" s="9">
        <f>Mon!$R$45</f>
        <v>0</v>
      </c>
      <c r="AN47" s="73" t="str">
        <f t="shared" si="258"/>
        <v>-100%</v>
      </c>
      <c r="AO47" s="9">
        <f t="shared" si="259"/>
        <v>0</v>
      </c>
      <c r="AP47" s="9"/>
      <c r="AQ47" s="9">
        <f>Mon!$S$45</f>
        <v>0</v>
      </c>
      <c r="AR47" s="73" t="str">
        <f t="shared" si="260"/>
        <v>-100%</v>
      </c>
      <c r="AS47" s="9">
        <f t="shared" si="261"/>
        <v>0</v>
      </c>
      <c r="AT47" s="9"/>
      <c r="AU47" s="9">
        <f>Mon!$T$45</f>
        <v>0</v>
      </c>
      <c r="AV47" s="73" t="str">
        <f t="shared" si="262"/>
        <v>-100%</v>
      </c>
      <c r="AW47" s="9">
        <f t="shared" si="263"/>
        <v>0</v>
      </c>
      <c r="AX47" s="9"/>
      <c r="AY47" s="9">
        <f>Mon!$U$45</f>
        <v>0</v>
      </c>
      <c r="AZ47" s="73" t="str">
        <f t="shared" si="264"/>
        <v>-100%</v>
      </c>
      <c r="BA47" s="9">
        <f t="shared" si="265"/>
        <v>0</v>
      </c>
      <c r="BB47" s="9"/>
      <c r="BC47" s="9">
        <f>Mon!$V$45</f>
        <v>0</v>
      </c>
      <c r="BD47" s="73" t="str">
        <f t="shared" si="266"/>
        <v>-100%</v>
      </c>
      <c r="BE47" s="9">
        <f t="shared" si="267"/>
        <v>0</v>
      </c>
      <c r="BF47" s="9"/>
      <c r="BG47" s="9">
        <f>Mon!$W$45</f>
        <v>0</v>
      </c>
      <c r="BH47" s="73" t="str">
        <f t="shared" si="268"/>
        <v>-100%</v>
      </c>
      <c r="BI47" s="9">
        <f t="shared" si="269"/>
        <v>0</v>
      </c>
    </row>
    <row r="48" spans="1:61" s="76" customFormat="1" x14ac:dyDescent="0.25">
      <c r="A48" s="75"/>
      <c r="B48" s="78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</row>
    <row r="49" spans="1:61" s="12" customFormat="1" x14ac:dyDescent="0.25">
      <c r="A49" s="9">
        <f>Mon!A47</f>
        <v>0</v>
      </c>
      <c r="B49" s="9">
        <f>Mon!C47</f>
        <v>0</v>
      </c>
      <c r="C49" s="9">
        <f>Mon!I47</f>
        <v>0</v>
      </c>
      <c r="D49" s="73" t="str">
        <f>IF($B49="win",100%-D$1,"-100%")</f>
        <v>-100%</v>
      </c>
      <c r="E49" s="9">
        <f>(C49*D49)+(C49*E$1)</f>
        <v>0</v>
      </c>
      <c r="F49" s="9"/>
      <c r="G49" s="9">
        <f>Mon!J47</f>
        <v>0</v>
      </c>
      <c r="H49" s="73" t="str">
        <f>IF($B49="win",100%-H$1,"-100%")</f>
        <v>-100%</v>
      </c>
      <c r="I49" s="9">
        <f>(G49*H49)+(G49*I$1)</f>
        <v>0</v>
      </c>
      <c r="J49" s="9"/>
      <c r="K49" s="9">
        <f>Mon!K47</f>
        <v>0</v>
      </c>
      <c r="L49" s="73" t="str">
        <f>IF($B49="win",100%-L$1,"-100%")</f>
        <v>-100%</v>
      </c>
      <c r="M49" s="9">
        <f>(K49*L49)+(K49*M$1)</f>
        <v>0</v>
      </c>
      <c r="N49" s="9"/>
      <c r="O49" s="9">
        <f>Mon!L47</f>
        <v>0</v>
      </c>
      <c r="P49" s="73" t="str">
        <f>IF($B49="win",100%-P$1,"-100%")</f>
        <v>-100%</v>
      </c>
      <c r="Q49" s="9">
        <f>(O49*P49)+(O49*Q$1)</f>
        <v>0</v>
      </c>
      <c r="R49" s="9"/>
      <c r="S49" s="9">
        <f>Mon!M47</f>
        <v>0</v>
      </c>
      <c r="T49" s="73" t="str">
        <f>IF($B49="win",100%-T$1,"-100%")</f>
        <v>-100%</v>
      </c>
      <c r="U49" s="9">
        <f>(S49*T49)+(S49*U$1)</f>
        <v>0</v>
      </c>
      <c r="V49" s="9"/>
      <c r="W49" s="9">
        <f>Mon!N47</f>
        <v>0</v>
      </c>
      <c r="X49" s="73" t="str">
        <f>IF($B49="win",100%-X$1,"-100%")</f>
        <v>-100%</v>
      </c>
      <c r="Y49" s="9">
        <f>(W49*X49)+(W49*Y$1)</f>
        <v>0</v>
      </c>
      <c r="Z49" s="9"/>
      <c r="AA49" s="9">
        <f>Mon!O47</f>
        <v>0</v>
      </c>
      <c r="AB49" s="73" t="str">
        <f>IF($B49="win",100%-AB$1,"-100%")</f>
        <v>-100%</v>
      </c>
      <c r="AC49" s="9">
        <f>(AA49*AB49)+(AA49*AC$1)</f>
        <v>0</v>
      </c>
      <c r="AD49" s="9"/>
      <c r="AE49" s="9">
        <f>Mon!P47</f>
        <v>0</v>
      </c>
      <c r="AF49" s="73" t="str">
        <f>IF($B49="win",100%-AF$1,"-100%")</f>
        <v>-100%</v>
      </c>
      <c r="AG49" s="9">
        <f>(AE49*AF49)+(AE49*AG$1)</f>
        <v>0</v>
      </c>
      <c r="AH49" s="9"/>
      <c r="AI49" s="9">
        <f>Mon!Q47</f>
        <v>0</v>
      </c>
      <c r="AJ49" s="73" t="str">
        <f>IF($B49="win",100%-AJ$1,"-100%")</f>
        <v>-100%</v>
      </c>
      <c r="AK49" s="9">
        <f>(AI49*AJ49)+(AI49*AK$1)</f>
        <v>0</v>
      </c>
      <c r="AL49" s="9"/>
      <c r="AM49" s="9">
        <f>Mon!R47</f>
        <v>0</v>
      </c>
      <c r="AN49" s="73" t="str">
        <f>IF($B49="win",100%-AN$1,"-100%")</f>
        <v>-100%</v>
      </c>
      <c r="AO49" s="9">
        <f>(AM49*AN49)+(AM49*AO$1)</f>
        <v>0</v>
      </c>
      <c r="AP49" s="9"/>
      <c r="AQ49" s="9">
        <f>Mon!S47</f>
        <v>0</v>
      </c>
      <c r="AR49" s="73" t="str">
        <f>IF($B49="win",100%-AR$1,"-100%")</f>
        <v>-100%</v>
      </c>
      <c r="AS49" s="9">
        <f>(AQ49*AR49)+(AQ49*AS$1)</f>
        <v>0</v>
      </c>
      <c r="AT49" s="9"/>
      <c r="AU49" s="9">
        <f>Mon!T47</f>
        <v>0</v>
      </c>
      <c r="AV49" s="73" t="str">
        <f>IF($B49="win",100%-AV$1,"-100%")</f>
        <v>-100%</v>
      </c>
      <c r="AW49" s="9">
        <f>(AU49*AV49)+(AU49*AW$1)</f>
        <v>0</v>
      </c>
      <c r="AX49" s="9"/>
      <c r="AY49" s="9">
        <f>Mon!U47</f>
        <v>0</v>
      </c>
      <c r="AZ49" s="73" t="str">
        <f>IF($B49="win",100%-AZ$1,"-100%")</f>
        <v>-100%</v>
      </c>
      <c r="BA49" s="9">
        <f>(AY49*AZ49)+(AY49*BA$1)</f>
        <v>0</v>
      </c>
      <c r="BB49" s="9"/>
      <c r="BC49" s="9">
        <f>Mon!V47</f>
        <v>0</v>
      </c>
      <c r="BD49" s="73" t="str">
        <f>IF($B49="win",100%-BD$1,"-100%")</f>
        <v>-100%</v>
      </c>
      <c r="BE49" s="9">
        <f>(BC49*BD49)+(BC49*BE$1)</f>
        <v>0</v>
      </c>
      <c r="BF49" s="9"/>
      <c r="BG49" s="9">
        <f>Mon!W47</f>
        <v>0</v>
      </c>
      <c r="BH49" s="73" t="str">
        <f>IF($B49="win",100%-BH$1,"-100%")</f>
        <v>-100%</v>
      </c>
      <c r="BI49" s="9">
        <f>(BG49*BH49)+(BG49*BI$1)</f>
        <v>0</v>
      </c>
    </row>
    <row r="50" spans="1:61" s="12" customFormat="1" x14ac:dyDescent="0.25">
      <c r="A50" s="9">
        <f>Mon!A48</f>
        <v>0</v>
      </c>
      <c r="B50" s="9">
        <f>Mon!C48</f>
        <v>0</v>
      </c>
      <c r="C50" s="9">
        <f>Mon!I48</f>
        <v>0</v>
      </c>
      <c r="D50" s="73" t="str">
        <f t="shared" si="240"/>
        <v>-100%</v>
      </c>
      <c r="E50" s="9">
        <f t="shared" ref="E50:E52" si="270">(C50*D50)+(C50*E$1)</f>
        <v>0</v>
      </c>
      <c r="F50" s="9"/>
      <c r="G50" s="9">
        <f>Mon!J48</f>
        <v>0</v>
      </c>
      <c r="H50" s="73" t="str">
        <f t="shared" ref="H50:H52" si="271">IF($B50="win",100%-H$1,"-100%")</f>
        <v>-100%</v>
      </c>
      <c r="I50" s="9">
        <f t="shared" ref="I50:I52" si="272">(G50*H50)+(G50*I$1)</f>
        <v>0</v>
      </c>
      <c r="J50" s="9"/>
      <c r="K50" s="9">
        <f>Mon!K48</f>
        <v>0</v>
      </c>
      <c r="L50" s="73" t="str">
        <f t="shared" ref="L50:L52" si="273">IF($B50="win",100%-L$1,"-100%")</f>
        <v>-100%</v>
      </c>
      <c r="M50" s="9">
        <f t="shared" ref="M50:M52" si="274">(K50*L50)+(K50*M$1)</f>
        <v>0</v>
      </c>
      <c r="N50" s="9"/>
      <c r="O50" s="9">
        <f>Mon!L48</f>
        <v>0</v>
      </c>
      <c r="P50" s="73" t="str">
        <f t="shared" ref="P50:P52" si="275">IF($B50="win",100%-P$1,"-100%")</f>
        <v>-100%</v>
      </c>
      <c r="Q50" s="9">
        <f t="shared" ref="Q50:Q52" si="276">(O50*P50)+(O50*Q$1)</f>
        <v>0</v>
      </c>
      <c r="R50" s="9"/>
      <c r="S50" s="9">
        <f>Mon!M48</f>
        <v>0</v>
      </c>
      <c r="T50" s="73" t="str">
        <f t="shared" ref="T50:T52" si="277">IF($B50="win",100%-T$1,"-100%")</f>
        <v>-100%</v>
      </c>
      <c r="U50" s="9">
        <f t="shared" ref="U50:U52" si="278">(S50*T50)+(S50*U$1)</f>
        <v>0</v>
      </c>
      <c r="V50" s="9"/>
      <c r="W50" s="9">
        <f>Mon!N48</f>
        <v>0</v>
      </c>
      <c r="X50" s="73" t="str">
        <f t="shared" ref="X50:X52" si="279">IF($B50="win",100%-X$1,"-100%")</f>
        <v>-100%</v>
      </c>
      <c r="Y50" s="9">
        <f t="shared" ref="Y50:Y52" si="280">(W50*X50)+(W50*Y$1)</f>
        <v>0</v>
      </c>
      <c r="Z50" s="9"/>
      <c r="AA50" s="9">
        <f>Mon!O48</f>
        <v>0</v>
      </c>
      <c r="AB50" s="73" t="str">
        <f t="shared" ref="AB50:AB52" si="281">IF($B50="win",100%-AB$1,"-100%")</f>
        <v>-100%</v>
      </c>
      <c r="AC50" s="9">
        <f t="shared" ref="AC50:AC52" si="282">(AA50*AB50)+(AA50*AC$1)</f>
        <v>0</v>
      </c>
      <c r="AD50" s="9"/>
      <c r="AE50" s="9">
        <f>Mon!P48</f>
        <v>0</v>
      </c>
      <c r="AF50" s="73" t="str">
        <f t="shared" ref="AF50:AF52" si="283">IF($B50="win",100%-AF$1,"-100%")</f>
        <v>-100%</v>
      </c>
      <c r="AG50" s="9">
        <f t="shared" ref="AG50:AG52" si="284">(AE50*AF50)+(AE50*AG$1)</f>
        <v>0</v>
      </c>
      <c r="AH50" s="9"/>
      <c r="AI50" s="9">
        <f>Mon!Q48</f>
        <v>0</v>
      </c>
      <c r="AJ50" s="73" t="str">
        <f t="shared" ref="AJ50:AJ52" si="285">IF($B50="win",100%-AJ$1,"-100%")</f>
        <v>-100%</v>
      </c>
      <c r="AK50" s="9">
        <f t="shared" ref="AK50:AK52" si="286">(AI50*AJ50)+(AI50*AK$1)</f>
        <v>0</v>
      </c>
      <c r="AL50" s="9"/>
      <c r="AM50" s="9">
        <f>Mon!R48</f>
        <v>0</v>
      </c>
      <c r="AN50" s="73" t="str">
        <f t="shared" ref="AN50:AN52" si="287">IF($B50="win",100%-AN$1,"-100%")</f>
        <v>-100%</v>
      </c>
      <c r="AO50" s="9">
        <f t="shared" ref="AO50:AO52" si="288">(AM50*AN50)+(AM50*AO$1)</f>
        <v>0</v>
      </c>
      <c r="AP50" s="9"/>
      <c r="AQ50" s="9">
        <f>Mon!S48</f>
        <v>0</v>
      </c>
      <c r="AR50" s="73" t="str">
        <f t="shared" ref="AR50:AR52" si="289">IF($B50="win",100%-AR$1,"-100%")</f>
        <v>-100%</v>
      </c>
      <c r="AS50" s="9">
        <f t="shared" ref="AS50:AS52" si="290">(AQ50*AR50)+(AQ50*AS$1)</f>
        <v>0</v>
      </c>
      <c r="AT50" s="9"/>
      <c r="AU50" s="9">
        <f>Mon!T48</f>
        <v>0</v>
      </c>
      <c r="AV50" s="73" t="str">
        <f t="shared" ref="AV50:AV52" si="291">IF($B50="win",100%-AV$1,"-100%")</f>
        <v>-100%</v>
      </c>
      <c r="AW50" s="9">
        <f t="shared" ref="AW50:AW52" si="292">(AU50*AV50)+(AU50*AW$1)</f>
        <v>0</v>
      </c>
      <c r="AX50" s="9"/>
      <c r="AY50" s="9">
        <f>Mon!U48</f>
        <v>0</v>
      </c>
      <c r="AZ50" s="73" t="str">
        <f t="shared" ref="AZ50:AZ52" si="293">IF($B50="win",100%-AZ$1,"-100%")</f>
        <v>-100%</v>
      </c>
      <c r="BA50" s="9">
        <f t="shared" ref="BA50:BA52" si="294">(AY50*AZ50)+(AY50*BA$1)</f>
        <v>0</v>
      </c>
      <c r="BB50" s="9"/>
      <c r="BC50" s="9">
        <f>Mon!V48</f>
        <v>0</v>
      </c>
      <c r="BD50" s="73" t="str">
        <f t="shared" ref="BD50:BD52" si="295">IF($B50="win",100%-BD$1,"-100%")</f>
        <v>-100%</v>
      </c>
      <c r="BE50" s="9">
        <f t="shared" ref="BE50:BE52" si="296">(BC50*BD50)+(BC50*BE$1)</f>
        <v>0</v>
      </c>
      <c r="BF50" s="9"/>
      <c r="BG50" s="9">
        <f>Mon!W48</f>
        <v>0</v>
      </c>
      <c r="BH50" s="73" t="str">
        <f t="shared" ref="BH50:BH52" si="297">IF($B50="win",100%-BH$1,"-100%")</f>
        <v>-100%</v>
      </c>
      <c r="BI50" s="9">
        <f t="shared" ref="BI50:BI52" si="298">(BG50*BH50)+(BG50*BI$1)</f>
        <v>0</v>
      </c>
    </row>
    <row r="51" spans="1:61" s="12" customFormat="1" x14ac:dyDescent="0.25">
      <c r="A51" s="9" t="str">
        <f>Mon!A49</f>
        <v>UNDER</v>
      </c>
      <c r="B51" s="9">
        <f>Mon!C49</f>
        <v>0</v>
      </c>
      <c r="C51" s="9">
        <f>Mon!I49</f>
        <v>0</v>
      </c>
      <c r="D51" s="73" t="str">
        <f t="shared" si="240"/>
        <v>-100%</v>
      </c>
      <c r="E51" s="9">
        <f t="shared" si="270"/>
        <v>0</v>
      </c>
      <c r="F51" s="9"/>
      <c r="G51" s="9">
        <f>Mon!J49</f>
        <v>0</v>
      </c>
      <c r="H51" s="73" t="str">
        <f t="shared" si="271"/>
        <v>-100%</v>
      </c>
      <c r="I51" s="9">
        <f t="shared" si="272"/>
        <v>0</v>
      </c>
      <c r="J51" s="9"/>
      <c r="K51" s="9">
        <f>Mon!K49</f>
        <v>0</v>
      </c>
      <c r="L51" s="73" t="str">
        <f t="shared" si="273"/>
        <v>-100%</v>
      </c>
      <c r="M51" s="9">
        <f t="shared" si="274"/>
        <v>0</v>
      </c>
      <c r="N51" s="9"/>
      <c r="O51" s="9">
        <f>Mon!L49</f>
        <v>0</v>
      </c>
      <c r="P51" s="73" t="str">
        <f t="shared" si="275"/>
        <v>-100%</v>
      </c>
      <c r="Q51" s="9">
        <f t="shared" si="276"/>
        <v>0</v>
      </c>
      <c r="R51" s="9"/>
      <c r="S51" s="9">
        <f>Mon!M49</f>
        <v>0</v>
      </c>
      <c r="T51" s="73" t="str">
        <f t="shared" si="277"/>
        <v>-100%</v>
      </c>
      <c r="U51" s="9">
        <f t="shared" si="278"/>
        <v>0</v>
      </c>
      <c r="V51" s="9"/>
      <c r="W51" s="9">
        <f>Mon!N49</f>
        <v>0</v>
      </c>
      <c r="X51" s="73" t="str">
        <f t="shared" si="279"/>
        <v>-100%</v>
      </c>
      <c r="Y51" s="9">
        <f t="shared" si="280"/>
        <v>0</v>
      </c>
      <c r="Z51" s="9"/>
      <c r="AA51" s="9">
        <f>Mon!O49</f>
        <v>0</v>
      </c>
      <c r="AB51" s="73" t="str">
        <f t="shared" si="281"/>
        <v>-100%</v>
      </c>
      <c r="AC51" s="9">
        <f t="shared" si="282"/>
        <v>0</v>
      </c>
      <c r="AD51" s="9"/>
      <c r="AE51" s="9">
        <f>Mon!P49</f>
        <v>0</v>
      </c>
      <c r="AF51" s="73" t="str">
        <f t="shared" si="283"/>
        <v>-100%</v>
      </c>
      <c r="AG51" s="9">
        <f t="shared" si="284"/>
        <v>0</v>
      </c>
      <c r="AH51" s="9"/>
      <c r="AI51" s="9">
        <f>Mon!Q49</f>
        <v>0</v>
      </c>
      <c r="AJ51" s="73" t="str">
        <f t="shared" si="285"/>
        <v>-100%</v>
      </c>
      <c r="AK51" s="9">
        <f t="shared" si="286"/>
        <v>0</v>
      </c>
      <c r="AL51" s="9"/>
      <c r="AM51" s="9">
        <f>Mon!R49</f>
        <v>0</v>
      </c>
      <c r="AN51" s="73" t="str">
        <f t="shared" si="287"/>
        <v>-100%</v>
      </c>
      <c r="AO51" s="9">
        <f t="shared" si="288"/>
        <v>0</v>
      </c>
      <c r="AP51" s="9"/>
      <c r="AQ51" s="9">
        <f>Mon!S49</f>
        <v>0</v>
      </c>
      <c r="AR51" s="73" t="str">
        <f t="shared" si="289"/>
        <v>-100%</v>
      </c>
      <c r="AS51" s="9">
        <f t="shared" si="290"/>
        <v>0</v>
      </c>
      <c r="AT51" s="9"/>
      <c r="AU51" s="9">
        <f>Mon!T49</f>
        <v>0</v>
      </c>
      <c r="AV51" s="73" t="str">
        <f t="shared" si="291"/>
        <v>-100%</v>
      </c>
      <c r="AW51" s="9">
        <f t="shared" si="292"/>
        <v>0</v>
      </c>
      <c r="AX51" s="9"/>
      <c r="AY51" s="9">
        <f>Mon!U49</f>
        <v>0</v>
      </c>
      <c r="AZ51" s="73" t="str">
        <f t="shared" si="293"/>
        <v>-100%</v>
      </c>
      <c r="BA51" s="9">
        <f t="shared" si="294"/>
        <v>0</v>
      </c>
      <c r="BB51" s="9"/>
      <c r="BC51" s="9">
        <f>Mon!V49</f>
        <v>0</v>
      </c>
      <c r="BD51" s="73" t="str">
        <f t="shared" si="295"/>
        <v>-100%</v>
      </c>
      <c r="BE51" s="9">
        <f t="shared" si="296"/>
        <v>0</v>
      </c>
      <c r="BF51" s="9"/>
      <c r="BG51" s="9">
        <f>Mon!W49</f>
        <v>0</v>
      </c>
      <c r="BH51" s="73" t="str">
        <f t="shared" si="297"/>
        <v>-100%</v>
      </c>
      <c r="BI51" s="9">
        <f t="shared" si="298"/>
        <v>0</v>
      </c>
    </row>
    <row r="52" spans="1:61" s="12" customFormat="1" x14ac:dyDescent="0.25">
      <c r="A52" s="9" t="str">
        <f>Mon!A50</f>
        <v>OVER</v>
      </c>
      <c r="B52" s="9">
        <f>Mon!C50</f>
        <v>0</v>
      </c>
      <c r="C52" s="9">
        <f>Mon!I50</f>
        <v>0</v>
      </c>
      <c r="D52" s="73" t="str">
        <f t="shared" si="240"/>
        <v>-100%</v>
      </c>
      <c r="E52" s="9">
        <f t="shared" si="270"/>
        <v>0</v>
      </c>
      <c r="F52" s="9"/>
      <c r="G52" s="9">
        <f>Mon!J50</f>
        <v>0</v>
      </c>
      <c r="H52" s="73" t="str">
        <f t="shared" si="271"/>
        <v>-100%</v>
      </c>
      <c r="I52" s="9">
        <f t="shared" si="272"/>
        <v>0</v>
      </c>
      <c r="J52" s="9"/>
      <c r="K52" s="9">
        <f>Mon!K50</f>
        <v>0</v>
      </c>
      <c r="L52" s="73" t="str">
        <f t="shared" si="273"/>
        <v>-100%</v>
      </c>
      <c r="M52" s="9">
        <f t="shared" si="274"/>
        <v>0</v>
      </c>
      <c r="N52" s="9"/>
      <c r="O52" s="9">
        <f>Mon!L50</f>
        <v>0</v>
      </c>
      <c r="P52" s="73" t="str">
        <f t="shared" si="275"/>
        <v>-100%</v>
      </c>
      <c r="Q52" s="9">
        <f t="shared" si="276"/>
        <v>0</v>
      </c>
      <c r="R52" s="9"/>
      <c r="S52" s="9">
        <f>Mon!M50</f>
        <v>0</v>
      </c>
      <c r="T52" s="73" t="str">
        <f t="shared" si="277"/>
        <v>-100%</v>
      </c>
      <c r="U52" s="9">
        <f t="shared" si="278"/>
        <v>0</v>
      </c>
      <c r="V52" s="9"/>
      <c r="W52" s="9">
        <f>Mon!N50</f>
        <v>0</v>
      </c>
      <c r="X52" s="73" t="str">
        <f t="shared" si="279"/>
        <v>-100%</v>
      </c>
      <c r="Y52" s="9">
        <f t="shared" si="280"/>
        <v>0</v>
      </c>
      <c r="Z52" s="9"/>
      <c r="AA52" s="9">
        <f>Mon!O50</f>
        <v>0</v>
      </c>
      <c r="AB52" s="73" t="str">
        <f t="shared" si="281"/>
        <v>-100%</v>
      </c>
      <c r="AC52" s="9">
        <f t="shared" si="282"/>
        <v>0</v>
      </c>
      <c r="AD52" s="9"/>
      <c r="AE52" s="9">
        <f>Mon!P50</f>
        <v>0</v>
      </c>
      <c r="AF52" s="73" t="str">
        <f t="shared" si="283"/>
        <v>-100%</v>
      </c>
      <c r="AG52" s="9">
        <f t="shared" si="284"/>
        <v>0</v>
      </c>
      <c r="AH52" s="9"/>
      <c r="AI52" s="9">
        <f>Mon!Q50</f>
        <v>0</v>
      </c>
      <c r="AJ52" s="73" t="str">
        <f t="shared" si="285"/>
        <v>-100%</v>
      </c>
      <c r="AK52" s="9">
        <f t="shared" si="286"/>
        <v>0</v>
      </c>
      <c r="AL52" s="9"/>
      <c r="AM52" s="9">
        <f>Mon!R50</f>
        <v>0</v>
      </c>
      <c r="AN52" s="73" t="str">
        <f t="shared" si="287"/>
        <v>-100%</v>
      </c>
      <c r="AO52" s="9">
        <f t="shared" si="288"/>
        <v>0</v>
      </c>
      <c r="AP52" s="9"/>
      <c r="AQ52" s="9">
        <f>Mon!S50</f>
        <v>0</v>
      </c>
      <c r="AR52" s="73" t="str">
        <f t="shared" si="289"/>
        <v>-100%</v>
      </c>
      <c r="AS52" s="9">
        <f t="shared" si="290"/>
        <v>0</v>
      </c>
      <c r="AT52" s="9"/>
      <c r="AU52" s="9">
        <f>Mon!T50</f>
        <v>0</v>
      </c>
      <c r="AV52" s="73" t="str">
        <f t="shared" si="291"/>
        <v>-100%</v>
      </c>
      <c r="AW52" s="9">
        <f t="shared" si="292"/>
        <v>0</v>
      </c>
      <c r="AX52" s="9"/>
      <c r="AY52" s="9">
        <f>Mon!U50</f>
        <v>0</v>
      </c>
      <c r="AZ52" s="73" t="str">
        <f t="shared" si="293"/>
        <v>-100%</v>
      </c>
      <c r="BA52" s="9">
        <f t="shared" si="294"/>
        <v>0</v>
      </c>
      <c r="BB52" s="9"/>
      <c r="BC52" s="9">
        <f>Mon!V50</f>
        <v>0</v>
      </c>
      <c r="BD52" s="73" t="str">
        <f t="shared" si="295"/>
        <v>-100%</v>
      </c>
      <c r="BE52" s="9">
        <f t="shared" si="296"/>
        <v>0</v>
      </c>
      <c r="BF52" s="9"/>
      <c r="BG52" s="9">
        <f>Mon!W50</f>
        <v>0</v>
      </c>
      <c r="BH52" s="73" t="str">
        <f t="shared" si="297"/>
        <v>-100%</v>
      </c>
      <c r="BI52" s="9">
        <f t="shared" si="298"/>
        <v>0</v>
      </c>
    </row>
    <row r="53" spans="1:61" s="76" customFormat="1" x14ac:dyDescent="0.25">
      <c r="A53" s="75"/>
      <c r="B53" s="78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</row>
    <row r="54" spans="1:61" s="12" customFormat="1" x14ac:dyDescent="0.25">
      <c r="A54" s="9">
        <f>Mon!A52</f>
        <v>0</v>
      </c>
      <c r="B54" s="9">
        <f>Mon!C52</f>
        <v>0</v>
      </c>
      <c r="C54" s="9">
        <f>Mon!I52</f>
        <v>0</v>
      </c>
      <c r="D54" s="73" t="str">
        <f>IF($B54="win",100%-D$1,"-100%")</f>
        <v>-100%</v>
      </c>
      <c r="E54" s="9">
        <f>(C54*D54)+(C54*E$1)</f>
        <v>0</v>
      </c>
      <c r="F54" s="9"/>
      <c r="G54" s="9">
        <f>Mon!J52</f>
        <v>0</v>
      </c>
      <c r="H54" s="73" t="str">
        <f>IF($B54="win",100%-H$1,"-100%")</f>
        <v>-100%</v>
      </c>
      <c r="I54" s="9">
        <f>(G54*H54)+(G54*I$1)</f>
        <v>0</v>
      </c>
      <c r="J54" s="9"/>
      <c r="K54" s="9">
        <f>Mon!K52</f>
        <v>0</v>
      </c>
      <c r="L54" s="73" t="str">
        <f>IF($B54="win",100%-L$1,"-100%")</f>
        <v>-100%</v>
      </c>
      <c r="M54" s="9">
        <f>(K54*L54)+(K54*M$1)</f>
        <v>0</v>
      </c>
      <c r="N54" s="9"/>
      <c r="O54" s="9">
        <f>Mon!L52</f>
        <v>0</v>
      </c>
      <c r="P54" s="73" t="str">
        <f>IF($B54="win",100%-P$1,"-100%")</f>
        <v>-100%</v>
      </c>
      <c r="Q54" s="9">
        <f>(O54*P54)+(O54*Q$1)</f>
        <v>0</v>
      </c>
      <c r="R54" s="9"/>
      <c r="S54" s="9">
        <f>Mon!M52</f>
        <v>0</v>
      </c>
      <c r="T54" s="73" t="str">
        <f>IF($B54="win",100%-T$1,"-100%")</f>
        <v>-100%</v>
      </c>
      <c r="U54" s="9">
        <f>(S54*T54)+(S54*U$1)</f>
        <v>0</v>
      </c>
      <c r="V54" s="9"/>
      <c r="W54" s="9">
        <f>Mon!N52</f>
        <v>0</v>
      </c>
      <c r="X54" s="73" t="str">
        <f>IF($B54="win",100%-X$1,"-100%")</f>
        <v>-100%</v>
      </c>
      <c r="Y54" s="9">
        <f>(W54*X54)+(W54*Y$1)</f>
        <v>0</v>
      </c>
      <c r="Z54" s="9"/>
      <c r="AA54" s="9">
        <f>Mon!O52</f>
        <v>0</v>
      </c>
      <c r="AB54" s="73" t="str">
        <f>IF($B54="win",100%-AB$1,"-100%")</f>
        <v>-100%</v>
      </c>
      <c r="AC54" s="9">
        <f>(AA54*AB54)+(AA54*AC$1)</f>
        <v>0</v>
      </c>
      <c r="AD54" s="9"/>
      <c r="AE54" s="9">
        <f>Mon!P52</f>
        <v>0</v>
      </c>
      <c r="AF54" s="73" t="str">
        <f>IF($B54="win",100%-AF$1,"-100%")</f>
        <v>-100%</v>
      </c>
      <c r="AG54" s="9">
        <f>(AE54*AF54)+(AE54*AG$1)</f>
        <v>0</v>
      </c>
      <c r="AH54" s="9"/>
      <c r="AI54" s="9">
        <f>Mon!Q52</f>
        <v>0</v>
      </c>
      <c r="AJ54" s="73" t="str">
        <f>IF($B54="win",100%-AJ$1,"-100%")</f>
        <v>-100%</v>
      </c>
      <c r="AK54" s="9">
        <f>(AI54*AJ54)+(AI54*AK$1)</f>
        <v>0</v>
      </c>
      <c r="AL54" s="9"/>
      <c r="AM54" s="9">
        <f>Mon!R52</f>
        <v>0</v>
      </c>
      <c r="AN54" s="73" t="str">
        <f>IF($B54="win",100%-AN$1,"-100%")</f>
        <v>-100%</v>
      </c>
      <c r="AO54" s="9">
        <f>(AM54*AN54)+(AM54*AO$1)</f>
        <v>0</v>
      </c>
      <c r="AP54" s="9"/>
      <c r="AQ54" s="9">
        <f>Mon!S52</f>
        <v>0</v>
      </c>
      <c r="AR54" s="73" t="str">
        <f>IF($B54="win",100%-AR$1,"-100%")</f>
        <v>-100%</v>
      </c>
      <c r="AS54" s="9">
        <f>(AQ54*AR54)+(AQ54*AS$1)</f>
        <v>0</v>
      </c>
      <c r="AT54" s="9"/>
      <c r="AU54" s="9">
        <f>Mon!T52</f>
        <v>0</v>
      </c>
      <c r="AV54" s="73" t="str">
        <f>IF($B54="win",100%-AV$1,"-100%")</f>
        <v>-100%</v>
      </c>
      <c r="AW54" s="9">
        <f>(AU54*AV54)+(AU54*AW$1)</f>
        <v>0</v>
      </c>
      <c r="AX54" s="9"/>
      <c r="AY54" s="9">
        <f>Mon!U52</f>
        <v>0</v>
      </c>
      <c r="AZ54" s="73" t="str">
        <f>IF($B54="win",100%-AZ$1,"-100%")</f>
        <v>-100%</v>
      </c>
      <c r="BA54" s="9">
        <f>(AY54*AZ54)+(AY54*BA$1)</f>
        <v>0</v>
      </c>
      <c r="BB54" s="9"/>
      <c r="BC54" s="9">
        <f>Mon!V52</f>
        <v>0</v>
      </c>
      <c r="BD54" s="73" t="str">
        <f>IF($B54="win",100%-BD$1,"-100%")</f>
        <v>-100%</v>
      </c>
      <c r="BE54" s="9">
        <f>(BC54*BD54)+(BC54*BE$1)</f>
        <v>0</v>
      </c>
      <c r="BF54" s="9"/>
      <c r="BG54" s="9">
        <f>Mon!W52</f>
        <v>0</v>
      </c>
      <c r="BH54" s="73" t="str">
        <f>IF($B54="win",100%-BH$1,"-100%")</f>
        <v>-100%</v>
      </c>
      <c r="BI54" s="9">
        <f>(BG54*BH54)+(BG54*BI$1)</f>
        <v>0</v>
      </c>
    </row>
    <row r="55" spans="1:61" s="12" customFormat="1" x14ac:dyDescent="0.25">
      <c r="A55" s="9">
        <f>Mon!A53</f>
        <v>0</v>
      </c>
      <c r="B55" s="9">
        <f>Mon!C53</f>
        <v>0</v>
      </c>
      <c r="C55" s="9">
        <f>Mon!I53</f>
        <v>0</v>
      </c>
      <c r="D55" s="73" t="str">
        <f t="shared" ref="D55:D57" si="299">IF($B55="win",100%-D$1,"-100%")</f>
        <v>-100%</v>
      </c>
      <c r="E55" s="9">
        <f t="shared" ref="E55:E57" si="300">(C55*D55)+(C55*E$1)</f>
        <v>0</v>
      </c>
      <c r="F55" s="9"/>
      <c r="G55" s="9">
        <f>Mon!J53</f>
        <v>0</v>
      </c>
      <c r="H55" s="73" t="str">
        <f t="shared" ref="H55:H57" si="301">IF($B55="win",100%-H$1,"-100%")</f>
        <v>-100%</v>
      </c>
      <c r="I55" s="9">
        <f t="shared" ref="I55:I57" si="302">(G55*H55)+(G55*I$1)</f>
        <v>0</v>
      </c>
      <c r="J55" s="9"/>
      <c r="K55" s="9">
        <f>Mon!K53</f>
        <v>0</v>
      </c>
      <c r="L55" s="73" t="str">
        <f t="shared" ref="L55:L57" si="303">IF($B55="win",100%-L$1,"-100%")</f>
        <v>-100%</v>
      </c>
      <c r="M55" s="9">
        <f t="shared" ref="M55:M57" si="304">(K55*L55)+(K55*M$1)</f>
        <v>0</v>
      </c>
      <c r="N55" s="9"/>
      <c r="O55" s="9">
        <f>Mon!L53</f>
        <v>0</v>
      </c>
      <c r="P55" s="73" t="str">
        <f t="shared" ref="P55:P57" si="305">IF($B55="win",100%-P$1,"-100%")</f>
        <v>-100%</v>
      </c>
      <c r="Q55" s="9">
        <f t="shared" ref="Q55:Q57" si="306">(O55*P55)+(O55*Q$1)</f>
        <v>0</v>
      </c>
      <c r="R55" s="9"/>
      <c r="S55" s="9">
        <f>Mon!M53</f>
        <v>0</v>
      </c>
      <c r="T55" s="73" t="str">
        <f t="shared" ref="T55:T57" si="307">IF($B55="win",100%-T$1,"-100%")</f>
        <v>-100%</v>
      </c>
      <c r="U55" s="9">
        <f t="shared" ref="U55:U57" si="308">(S55*T55)+(S55*U$1)</f>
        <v>0</v>
      </c>
      <c r="V55" s="9"/>
      <c r="W55" s="9">
        <f>Mon!N53</f>
        <v>0</v>
      </c>
      <c r="X55" s="73" t="str">
        <f t="shared" ref="X55:X57" si="309">IF($B55="win",100%-X$1,"-100%")</f>
        <v>-100%</v>
      </c>
      <c r="Y55" s="9">
        <f t="shared" ref="Y55:Y57" si="310">(W55*X55)+(W55*Y$1)</f>
        <v>0</v>
      </c>
      <c r="Z55" s="9"/>
      <c r="AA55" s="9">
        <f>Mon!O53</f>
        <v>0</v>
      </c>
      <c r="AB55" s="73" t="str">
        <f t="shared" ref="AB55:AB57" si="311">IF($B55="win",100%-AB$1,"-100%")</f>
        <v>-100%</v>
      </c>
      <c r="AC55" s="9">
        <f t="shared" ref="AC55:AC57" si="312">(AA55*AB55)+(AA55*AC$1)</f>
        <v>0</v>
      </c>
      <c r="AD55" s="9"/>
      <c r="AE55" s="9">
        <f>Mon!P53</f>
        <v>0</v>
      </c>
      <c r="AF55" s="73" t="str">
        <f t="shared" ref="AF55:AF57" si="313">IF($B55="win",100%-AF$1,"-100%")</f>
        <v>-100%</v>
      </c>
      <c r="AG55" s="9">
        <f t="shared" ref="AG55:AG57" si="314">(AE55*AF55)+(AE55*AG$1)</f>
        <v>0</v>
      </c>
      <c r="AH55" s="9"/>
      <c r="AI55" s="9">
        <f>Mon!Q53</f>
        <v>0</v>
      </c>
      <c r="AJ55" s="73" t="str">
        <f t="shared" ref="AJ55:AJ57" si="315">IF($B55="win",100%-AJ$1,"-100%")</f>
        <v>-100%</v>
      </c>
      <c r="AK55" s="9">
        <f t="shared" ref="AK55:AK57" si="316">(AI55*AJ55)+(AI55*AK$1)</f>
        <v>0</v>
      </c>
      <c r="AL55" s="9"/>
      <c r="AM55" s="9">
        <f>Mon!R53</f>
        <v>0</v>
      </c>
      <c r="AN55" s="73" t="str">
        <f t="shared" ref="AN55:AN57" si="317">IF($B55="win",100%-AN$1,"-100%")</f>
        <v>-100%</v>
      </c>
      <c r="AO55" s="9">
        <f t="shared" ref="AO55:AO57" si="318">(AM55*AN55)+(AM55*AO$1)</f>
        <v>0</v>
      </c>
      <c r="AP55" s="9"/>
      <c r="AQ55" s="9">
        <f>Mon!S53</f>
        <v>0</v>
      </c>
      <c r="AR55" s="73" t="str">
        <f t="shared" ref="AR55:AR57" si="319">IF($B55="win",100%-AR$1,"-100%")</f>
        <v>-100%</v>
      </c>
      <c r="AS55" s="9">
        <f t="shared" ref="AS55:AS57" si="320">(AQ55*AR55)+(AQ55*AS$1)</f>
        <v>0</v>
      </c>
      <c r="AT55" s="9"/>
      <c r="AU55" s="9">
        <f>Mon!T53</f>
        <v>0</v>
      </c>
      <c r="AV55" s="73" t="str">
        <f t="shared" ref="AV55:AV57" si="321">IF($B55="win",100%-AV$1,"-100%")</f>
        <v>-100%</v>
      </c>
      <c r="AW55" s="9">
        <f t="shared" ref="AW55:AW57" si="322">(AU55*AV55)+(AU55*AW$1)</f>
        <v>0</v>
      </c>
      <c r="AX55" s="9"/>
      <c r="AY55" s="9">
        <f>Mon!U53</f>
        <v>0</v>
      </c>
      <c r="AZ55" s="73" t="str">
        <f t="shared" ref="AZ55:AZ57" si="323">IF($B55="win",100%-AZ$1,"-100%")</f>
        <v>-100%</v>
      </c>
      <c r="BA55" s="9">
        <f t="shared" ref="BA55:BA57" si="324">(AY55*AZ55)+(AY55*BA$1)</f>
        <v>0</v>
      </c>
      <c r="BB55" s="9"/>
      <c r="BC55" s="9">
        <f>Mon!V53</f>
        <v>0</v>
      </c>
      <c r="BD55" s="73" t="str">
        <f t="shared" ref="BD55:BD57" si="325">IF($B55="win",100%-BD$1,"-100%")</f>
        <v>-100%</v>
      </c>
      <c r="BE55" s="9">
        <f t="shared" ref="BE55:BE57" si="326">(BC55*BD55)+(BC55*BE$1)</f>
        <v>0</v>
      </c>
      <c r="BF55" s="9"/>
      <c r="BG55" s="9">
        <f>Mon!W53</f>
        <v>0</v>
      </c>
      <c r="BH55" s="73" t="str">
        <f t="shared" ref="BH55:BH57" si="327">IF($B55="win",100%-BH$1,"-100%")</f>
        <v>-100%</v>
      </c>
      <c r="BI55" s="9">
        <f t="shared" ref="BI55:BI57" si="328">(BG55*BH55)+(BG55*BI$1)</f>
        <v>0</v>
      </c>
    </row>
    <row r="56" spans="1:61" s="12" customFormat="1" x14ac:dyDescent="0.25">
      <c r="A56" s="9" t="str">
        <f>Mon!A54</f>
        <v>UNDER</v>
      </c>
      <c r="B56" s="9">
        <f>Mon!C54</f>
        <v>0</v>
      </c>
      <c r="C56" s="9">
        <f>Mon!I54</f>
        <v>0</v>
      </c>
      <c r="D56" s="73" t="str">
        <f t="shared" si="299"/>
        <v>-100%</v>
      </c>
      <c r="E56" s="9">
        <f t="shared" si="300"/>
        <v>0</v>
      </c>
      <c r="F56" s="9"/>
      <c r="G56" s="9">
        <f>Mon!J54</f>
        <v>0</v>
      </c>
      <c r="H56" s="73" t="str">
        <f t="shared" si="301"/>
        <v>-100%</v>
      </c>
      <c r="I56" s="9">
        <f t="shared" si="302"/>
        <v>0</v>
      </c>
      <c r="J56" s="9"/>
      <c r="K56" s="9">
        <f>Mon!K54</f>
        <v>0</v>
      </c>
      <c r="L56" s="73" t="str">
        <f t="shared" si="303"/>
        <v>-100%</v>
      </c>
      <c r="M56" s="9">
        <f t="shared" si="304"/>
        <v>0</v>
      </c>
      <c r="N56" s="9"/>
      <c r="O56" s="9">
        <f>Mon!L54</f>
        <v>0</v>
      </c>
      <c r="P56" s="73" t="str">
        <f t="shared" si="305"/>
        <v>-100%</v>
      </c>
      <c r="Q56" s="9">
        <f t="shared" si="306"/>
        <v>0</v>
      </c>
      <c r="R56" s="9"/>
      <c r="S56" s="9">
        <f>Mon!M54</f>
        <v>0</v>
      </c>
      <c r="T56" s="73" t="str">
        <f t="shared" si="307"/>
        <v>-100%</v>
      </c>
      <c r="U56" s="9">
        <f t="shared" si="308"/>
        <v>0</v>
      </c>
      <c r="V56" s="9"/>
      <c r="W56" s="9">
        <f>Mon!N54</f>
        <v>0</v>
      </c>
      <c r="X56" s="73" t="str">
        <f t="shared" si="309"/>
        <v>-100%</v>
      </c>
      <c r="Y56" s="9">
        <f t="shared" si="310"/>
        <v>0</v>
      </c>
      <c r="Z56" s="9"/>
      <c r="AA56" s="9">
        <f>Mon!O54</f>
        <v>0</v>
      </c>
      <c r="AB56" s="73" t="str">
        <f t="shared" si="311"/>
        <v>-100%</v>
      </c>
      <c r="AC56" s="9">
        <f t="shared" si="312"/>
        <v>0</v>
      </c>
      <c r="AD56" s="9"/>
      <c r="AE56" s="9">
        <f>Mon!P54</f>
        <v>0</v>
      </c>
      <c r="AF56" s="73" t="str">
        <f t="shared" si="313"/>
        <v>-100%</v>
      </c>
      <c r="AG56" s="9">
        <f t="shared" si="314"/>
        <v>0</v>
      </c>
      <c r="AH56" s="9"/>
      <c r="AI56" s="9">
        <f>Mon!Q54</f>
        <v>0</v>
      </c>
      <c r="AJ56" s="73" t="str">
        <f t="shared" si="315"/>
        <v>-100%</v>
      </c>
      <c r="AK56" s="9">
        <f t="shared" si="316"/>
        <v>0</v>
      </c>
      <c r="AL56" s="9"/>
      <c r="AM56" s="9">
        <f>Mon!R54</f>
        <v>0</v>
      </c>
      <c r="AN56" s="73" t="str">
        <f t="shared" si="317"/>
        <v>-100%</v>
      </c>
      <c r="AO56" s="9">
        <f t="shared" si="318"/>
        <v>0</v>
      </c>
      <c r="AP56" s="9"/>
      <c r="AQ56" s="9">
        <f>Mon!S54</f>
        <v>0</v>
      </c>
      <c r="AR56" s="73" t="str">
        <f t="shared" si="319"/>
        <v>-100%</v>
      </c>
      <c r="AS56" s="9">
        <f t="shared" si="320"/>
        <v>0</v>
      </c>
      <c r="AT56" s="9"/>
      <c r="AU56" s="9">
        <f>Mon!T54</f>
        <v>0</v>
      </c>
      <c r="AV56" s="73" t="str">
        <f t="shared" si="321"/>
        <v>-100%</v>
      </c>
      <c r="AW56" s="9">
        <f t="shared" si="322"/>
        <v>0</v>
      </c>
      <c r="AX56" s="9"/>
      <c r="AY56" s="9">
        <f>Mon!U54</f>
        <v>0</v>
      </c>
      <c r="AZ56" s="73" t="str">
        <f t="shared" si="323"/>
        <v>-100%</v>
      </c>
      <c r="BA56" s="9">
        <f t="shared" si="324"/>
        <v>0</v>
      </c>
      <c r="BB56" s="9"/>
      <c r="BC56" s="9">
        <f>Mon!V54</f>
        <v>0</v>
      </c>
      <c r="BD56" s="73" t="str">
        <f t="shared" si="325"/>
        <v>-100%</v>
      </c>
      <c r="BE56" s="9">
        <f t="shared" si="326"/>
        <v>0</v>
      </c>
      <c r="BF56" s="9"/>
      <c r="BG56" s="9">
        <f>Mon!W54</f>
        <v>0</v>
      </c>
      <c r="BH56" s="73" t="str">
        <f t="shared" si="327"/>
        <v>-100%</v>
      </c>
      <c r="BI56" s="9">
        <f t="shared" si="328"/>
        <v>0</v>
      </c>
    </row>
    <row r="57" spans="1:61" s="12" customFormat="1" x14ac:dyDescent="0.25">
      <c r="A57" s="9" t="str">
        <f>Mon!A55</f>
        <v>OVER</v>
      </c>
      <c r="B57" s="9">
        <f>Mon!C55</f>
        <v>0</v>
      </c>
      <c r="C57" s="9">
        <f>Mon!I55</f>
        <v>0</v>
      </c>
      <c r="D57" s="73" t="str">
        <f t="shared" si="299"/>
        <v>-100%</v>
      </c>
      <c r="E57" s="9">
        <f t="shared" si="300"/>
        <v>0</v>
      </c>
      <c r="F57" s="9"/>
      <c r="G57" s="9">
        <f>Mon!J55</f>
        <v>0</v>
      </c>
      <c r="H57" s="73" t="str">
        <f t="shared" si="301"/>
        <v>-100%</v>
      </c>
      <c r="I57" s="9">
        <f t="shared" si="302"/>
        <v>0</v>
      </c>
      <c r="J57" s="9"/>
      <c r="K57" s="9">
        <f>Mon!K55</f>
        <v>0</v>
      </c>
      <c r="L57" s="73" t="str">
        <f t="shared" si="303"/>
        <v>-100%</v>
      </c>
      <c r="M57" s="9">
        <f t="shared" si="304"/>
        <v>0</v>
      </c>
      <c r="N57" s="9"/>
      <c r="O57" s="9">
        <f>Mon!L55</f>
        <v>0</v>
      </c>
      <c r="P57" s="73" t="str">
        <f t="shared" si="305"/>
        <v>-100%</v>
      </c>
      <c r="Q57" s="9">
        <f t="shared" si="306"/>
        <v>0</v>
      </c>
      <c r="R57" s="9"/>
      <c r="S57" s="9">
        <f>Mon!M55</f>
        <v>0</v>
      </c>
      <c r="T57" s="73" t="str">
        <f t="shared" si="307"/>
        <v>-100%</v>
      </c>
      <c r="U57" s="9">
        <f t="shared" si="308"/>
        <v>0</v>
      </c>
      <c r="V57" s="9"/>
      <c r="W57" s="9">
        <f>Mon!N55</f>
        <v>0</v>
      </c>
      <c r="X57" s="73" t="str">
        <f t="shared" si="309"/>
        <v>-100%</v>
      </c>
      <c r="Y57" s="9">
        <f t="shared" si="310"/>
        <v>0</v>
      </c>
      <c r="Z57" s="9"/>
      <c r="AA57" s="9">
        <f>Mon!O55</f>
        <v>0</v>
      </c>
      <c r="AB57" s="73" t="str">
        <f t="shared" si="311"/>
        <v>-100%</v>
      </c>
      <c r="AC57" s="9">
        <f t="shared" si="312"/>
        <v>0</v>
      </c>
      <c r="AD57" s="9"/>
      <c r="AE57" s="9">
        <f>Mon!P55</f>
        <v>0</v>
      </c>
      <c r="AF57" s="73" t="str">
        <f t="shared" si="313"/>
        <v>-100%</v>
      </c>
      <c r="AG57" s="9">
        <f t="shared" si="314"/>
        <v>0</v>
      </c>
      <c r="AH57" s="9"/>
      <c r="AI57" s="9">
        <f>Mon!Q55</f>
        <v>0</v>
      </c>
      <c r="AJ57" s="73" t="str">
        <f t="shared" si="315"/>
        <v>-100%</v>
      </c>
      <c r="AK57" s="9">
        <f t="shared" si="316"/>
        <v>0</v>
      </c>
      <c r="AL57" s="9"/>
      <c r="AM57" s="9">
        <f>Mon!R55</f>
        <v>0</v>
      </c>
      <c r="AN57" s="73" t="str">
        <f t="shared" si="317"/>
        <v>-100%</v>
      </c>
      <c r="AO57" s="9">
        <f t="shared" si="318"/>
        <v>0</v>
      </c>
      <c r="AP57" s="9"/>
      <c r="AQ57" s="9">
        <f>Mon!S55</f>
        <v>0</v>
      </c>
      <c r="AR57" s="73" t="str">
        <f t="shared" si="319"/>
        <v>-100%</v>
      </c>
      <c r="AS57" s="9">
        <f t="shared" si="320"/>
        <v>0</v>
      </c>
      <c r="AT57" s="9"/>
      <c r="AU57" s="9">
        <f>Mon!T55</f>
        <v>0</v>
      </c>
      <c r="AV57" s="73" t="str">
        <f t="shared" si="321"/>
        <v>-100%</v>
      </c>
      <c r="AW57" s="9">
        <f t="shared" si="322"/>
        <v>0</v>
      </c>
      <c r="AX57" s="9"/>
      <c r="AY57" s="9">
        <f>Mon!U55</f>
        <v>0</v>
      </c>
      <c r="AZ57" s="73" t="str">
        <f t="shared" si="323"/>
        <v>-100%</v>
      </c>
      <c r="BA57" s="9">
        <f t="shared" si="324"/>
        <v>0</v>
      </c>
      <c r="BB57" s="9"/>
      <c r="BC57" s="9">
        <f>Mon!V55</f>
        <v>0</v>
      </c>
      <c r="BD57" s="73" t="str">
        <f t="shared" si="325"/>
        <v>-100%</v>
      </c>
      <c r="BE57" s="9">
        <f t="shared" si="326"/>
        <v>0</v>
      </c>
      <c r="BF57" s="9"/>
      <c r="BG57" s="9">
        <f>Mon!W55</f>
        <v>0</v>
      </c>
      <c r="BH57" s="73" t="str">
        <f t="shared" si="327"/>
        <v>-100%</v>
      </c>
      <c r="BI57" s="9">
        <f t="shared" si="328"/>
        <v>0</v>
      </c>
    </row>
    <row r="58" spans="1:61" s="76" customFormat="1" x14ac:dyDescent="0.25">
      <c r="A58" s="75"/>
      <c r="B58" s="78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</row>
    <row r="59" spans="1:61" s="12" customFormat="1" x14ac:dyDescent="0.25">
      <c r="A59" s="9">
        <f>Mon!A57</f>
        <v>0</v>
      </c>
      <c r="B59" s="9">
        <f>Mon!C57</f>
        <v>0</v>
      </c>
      <c r="C59" s="9">
        <f>Mon!I57</f>
        <v>0</v>
      </c>
      <c r="D59" s="73" t="str">
        <f>IF($B59="win",100%-D$1,"-100%")</f>
        <v>-100%</v>
      </c>
      <c r="E59" s="9">
        <f>(C59*D59)+(C59*E$1)</f>
        <v>0</v>
      </c>
      <c r="F59" s="9"/>
      <c r="G59" s="9">
        <f>Mon!J57</f>
        <v>0</v>
      </c>
      <c r="H59" s="73" t="str">
        <f>IF($B59="win",100%-H$1,"-100%")</f>
        <v>-100%</v>
      </c>
      <c r="I59" s="9">
        <f>(G59*H59)+(G59*I$1)</f>
        <v>0</v>
      </c>
      <c r="J59" s="9"/>
      <c r="K59" s="9">
        <f>Mon!K57</f>
        <v>0</v>
      </c>
      <c r="L59" s="73" t="str">
        <f>IF($B59="win",100%-L$1,"-100%")</f>
        <v>-100%</v>
      </c>
      <c r="M59" s="9">
        <f>(K59*L59)+(K59*M$1)</f>
        <v>0</v>
      </c>
      <c r="N59" s="9"/>
      <c r="O59" s="9">
        <f>Mon!L57</f>
        <v>0</v>
      </c>
      <c r="P59" s="73" t="str">
        <f>IF($B59="win",100%-P$1,"-100%")</f>
        <v>-100%</v>
      </c>
      <c r="Q59" s="9">
        <f>(O59*P59)+(O59*Q$1)</f>
        <v>0</v>
      </c>
      <c r="R59" s="9"/>
      <c r="S59" s="9">
        <f>Mon!M57</f>
        <v>0</v>
      </c>
      <c r="T59" s="73" t="str">
        <f>IF($B59="win",100%-T$1,"-100%")</f>
        <v>-100%</v>
      </c>
      <c r="U59" s="9">
        <f>(S59*T59)+(S59*U$1)</f>
        <v>0</v>
      </c>
      <c r="V59" s="9"/>
      <c r="W59" s="9">
        <f>Mon!N57</f>
        <v>0</v>
      </c>
      <c r="X59" s="73" t="str">
        <f>IF($B59="win",100%-X$1,"-100%")</f>
        <v>-100%</v>
      </c>
      <c r="Y59" s="9">
        <f>(W59*X59)+(W59*Y$1)</f>
        <v>0</v>
      </c>
      <c r="Z59" s="9"/>
      <c r="AA59" s="9">
        <f>Mon!O57</f>
        <v>0</v>
      </c>
      <c r="AB59" s="73" t="str">
        <f>IF($B59="win",100%-AB$1,"-100%")</f>
        <v>-100%</v>
      </c>
      <c r="AC59" s="9">
        <f>(AA59*AB59)+(AA59*AC$1)</f>
        <v>0</v>
      </c>
      <c r="AD59" s="9"/>
      <c r="AE59" s="9">
        <f>Mon!P57</f>
        <v>0</v>
      </c>
      <c r="AF59" s="73" t="str">
        <f>IF($B59="win",100%-AF$1,"-100%")</f>
        <v>-100%</v>
      </c>
      <c r="AG59" s="9">
        <f>(AE59*AF59)+(AE59*AG$1)</f>
        <v>0</v>
      </c>
      <c r="AH59" s="9"/>
      <c r="AI59" s="9">
        <f>Mon!Q57</f>
        <v>0</v>
      </c>
      <c r="AJ59" s="73" t="str">
        <f>IF($B59="win",100%-AJ$1,"-100%")</f>
        <v>-100%</v>
      </c>
      <c r="AK59" s="9">
        <f>(AI59*AJ59)+(AI59*AK$1)</f>
        <v>0</v>
      </c>
      <c r="AL59" s="9"/>
      <c r="AM59" s="9">
        <f>Mon!R57</f>
        <v>0</v>
      </c>
      <c r="AN59" s="73" t="str">
        <f>IF($B59="win",100%-AN$1,"-100%")</f>
        <v>-100%</v>
      </c>
      <c r="AO59" s="9">
        <f>(AM59*AN59)+(AM59*AO$1)</f>
        <v>0</v>
      </c>
      <c r="AP59" s="9"/>
      <c r="AQ59" s="9">
        <f>Mon!S57</f>
        <v>0</v>
      </c>
      <c r="AR59" s="73" t="str">
        <f>IF($B59="win",100%-AR$1,"-100%")</f>
        <v>-100%</v>
      </c>
      <c r="AS59" s="9">
        <f>(AQ59*AR59)+(AQ59*AS$1)</f>
        <v>0</v>
      </c>
      <c r="AT59" s="9"/>
      <c r="AU59" s="9">
        <f>Mon!T57</f>
        <v>0</v>
      </c>
      <c r="AV59" s="73" t="str">
        <f>IF($B59="win",100%-AV$1,"-100%")</f>
        <v>-100%</v>
      </c>
      <c r="AW59" s="9">
        <f>(AU59*AV59)+(AU59*AW$1)</f>
        <v>0</v>
      </c>
      <c r="AX59" s="9"/>
      <c r="AY59" s="9">
        <f>Mon!U57</f>
        <v>0</v>
      </c>
      <c r="AZ59" s="73" t="str">
        <f>IF($B59="win",100%-AZ$1,"-100%")</f>
        <v>-100%</v>
      </c>
      <c r="BA59" s="9">
        <f>(AY59*AZ59)+(AY59*BA$1)</f>
        <v>0</v>
      </c>
      <c r="BB59" s="9"/>
      <c r="BC59" s="9">
        <f>Mon!V57</f>
        <v>0</v>
      </c>
      <c r="BD59" s="73" t="str">
        <f>IF($B59="win",100%-BD$1,"-100%")</f>
        <v>-100%</v>
      </c>
      <c r="BE59" s="9">
        <f>(BC59*BD59)+(BC59*BE$1)</f>
        <v>0</v>
      </c>
      <c r="BF59" s="9"/>
      <c r="BG59" s="9">
        <f>Mon!W57</f>
        <v>0</v>
      </c>
      <c r="BH59" s="73" t="str">
        <f>IF($B59="win",100%-BH$1,"-100%")</f>
        <v>-100%</v>
      </c>
      <c r="BI59" s="9">
        <f>(BG59*BH59)+(BG59*BI$1)</f>
        <v>0</v>
      </c>
    </row>
    <row r="60" spans="1:61" s="12" customFormat="1" x14ac:dyDescent="0.25">
      <c r="A60" s="9">
        <f>Mon!A58</f>
        <v>0</v>
      </c>
      <c r="B60" s="9">
        <f>Mon!C58</f>
        <v>0</v>
      </c>
      <c r="C60" s="9">
        <f>Mon!I58</f>
        <v>0</v>
      </c>
      <c r="D60" s="73" t="str">
        <f t="shared" ref="D60:D62" si="329">IF($B60="win",100%-D$1,"-100%")</f>
        <v>-100%</v>
      </c>
      <c r="E60" s="9">
        <f t="shared" ref="E60:E62" si="330">(C60*D60)+(C60*E$1)</f>
        <v>0</v>
      </c>
      <c r="F60" s="9"/>
      <c r="G60" s="9">
        <f>Mon!J58</f>
        <v>0</v>
      </c>
      <c r="H60" s="73" t="str">
        <f t="shared" ref="H60:H62" si="331">IF($B60="win",100%-H$1,"-100%")</f>
        <v>-100%</v>
      </c>
      <c r="I60" s="9">
        <f t="shared" ref="I60:I62" si="332">(G60*H60)+(G60*I$1)</f>
        <v>0</v>
      </c>
      <c r="J60" s="9"/>
      <c r="K60" s="9">
        <f>Mon!K58</f>
        <v>0</v>
      </c>
      <c r="L60" s="73" t="str">
        <f t="shared" ref="L60:L62" si="333">IF($B60="win",100%-L$1,"-100%")</f>
        <v>-100%</v>
      </c>
      <c r="M60" s="9">
        <f t="shared" ref="M60:M62" si="334">(K60*L60)+(K60*M$1)</f>
        <v>0</v>
      </c>
      <c r="N60" s="9"/>
      <c r="O60" s="9">
        <f>Mon!L58</f>
        <v>0</v>
      </c>
      <c r="P60" s="73" t="str">
        <f t="shared" ref="P60:P62" si="335">IF($B60="win",100%-P$1,"-100%")</f>
        <v>-100%</v>
      </c>
      <c r="Q60" s="9">
        <f t="shared" ref="Q60:Q62" si="336">(O60*P60)+(O60*Q$1)</f>
        <v>0</v>
      </c>
      <c r="R60" s="9"/>
      <c r="S60" s="9">
        <f>Mon!M58</f>
        <v>0</v>
      </c>
      <c r="T60" s="73" t="str">
        <f t="shared" ref="T60:T62" si="337">IF($B60="win",100%-T$1,"-100%")</f>
        <v>-100%</v>
      </c>
      <c r="U60" s="9">
        <f t="shared" ref="U60:U62" si="338">(S60*T60)+(S60*U$1)</f>
        <v>0</v>
      </c>
      <c r="V60" s="9"/>
      <c r="W60" s="9">
        <f>Mon!N58</f>
        <v>0</v>
      </c>
      <c r="X60" s="73" t="str">
        <f t="shared" ref="X60:X62" si="339">IF($B60="win",100%-X$1,"-100%")</f>
        <v>-100%</v>
      </c>
      <c r="Y60" s="9">
        <f t="shared" ref="Y60:Y62" si="340">(W60*X60)+(W60*Y$1)</f>
        <v>0</v>
      </c>
      <c r="Z60" s="9"/>
      <c r="AA60" s="9">
        <f>Mon!O58</f>
        <v>0</v>
      </c>
      <c r="AB60" s="73" t="str">
        <f t="shared" ref="AB60:AB62" si="341">IF($B60="win",100%-AB$1,"-100%")</f>
        <v>-100%</v>
      </c>
      <c r="AC60" s="9">
        <f t="shared" ref="AC60:AC62" si="342">(AA60*AB60)+(AA60*AC$1)</f>
        <v>0</v>
      </c>
      <c r="AD60" s="9"/>
      <c r="AE60" s="9">
        <f>Mon!P58</f>
        <v>0</v>
      </c>
      <c r="AF60" s="73" t="str">
        <f t="shared" ref="AF60:AF62" si="343">IF($B60="win",100%-AF$1,"-100%")</f>
        <v>-100%</v>
      </c>
      <c r="AG60" s="9">
        <f t="shared" ref="AG60:AG62" si="344">(AE60*AF60)+(AE60*AG$1)</f>
        <v>0</v>
      </c>
      <c r="AH60" s="9"/>
      <c r="AI60" s="9">
        <f>Mon!Q58</f>
        <v>0</v>
      </c>
      <c r="AJ60" s="73" t="str">
        <f t="shared" ref="AJ60:AJ62" si="345">IF($B60="win",100%-AJ$1,"-100%")</f>
        <v>-100%</v>
      </c>
      <c r="AK60" s="9">
        <f t="shared" ref="AK60:AK62" si="346">(AI60*AJ60)+(AI60*AK$1)</f>
        <v>0</v>
      </c>
      <c r="AL60" s="9"/>
      <c r="AM60" s="9">
        <f>Mon!R58</f>
        <v>0</v>
      </c>
      <c r="AN60" s="73" t="str">
        <f t="shared" ref="AN60:AN62" si="347">IF($B60="win",100%-AN$1,"-100%")</f>
        <v>-100%</v>
      </c>
      <c r="AO60" s="9">
        <f t="shared" ref="AO60:AO62" si="348">(AM60*AN60)+(AM60*AO$1)</f>
        <v>0</v>
      </c>
      <c r="AP60" s="9"/>
      <c r="AQ60" s="9">
        <f>Mon!S58</f>
        <v>0</v>
      </c>
      <c r="AR60" s="73" t="str">
        <f t="shared" ref="AR60:AR62" si="349">IF($B60="win",100%-AR$1,"-100%")</f>
        <v>-100%</v>
      </c>
      <c r="AS60" s="9">
        <f t="shared" ref="AS60:AS62" si="350">(AQ60*AR60)+(AQ60*AS$1)</f>
        <v>0</v>
      </c>
      <c r="AT60" s="9"/>
      <c r="AU60" s="9">
        <f>Mon!T58</f>
        <v>0</v>
      </c>
      <c r="AV60" s="73" t="str">
        <f t="shared" ref="AV60:AV62" si="351">IF($B60="win",100%-AV$1,"-100%")</f>
        <v>-100%</v>
      </c>
      <c r="AW60" s="9">
        <f t="shared" ref="AW60:AW62" si="352">(AU60*AV60)+(AU60*AW$1)</f>
        <v>0</v>
      </c>
      <c r="AX60" s="9"/>
      <c r="AY60" s="9">
        <f>Mon!U58</f>
        <v>0</v>
      </c>
      <c r="AZ60" s="73" t="str">
        <f t="shared" ref="AZ60:AZ62" si="353">IF($B60="win",100%-AZ$1,"-100%")</f>
        <v>-100%</v>
      </c>
      <c r="BA60" s="9">
        <f t="shared" ref="BA60:BA62" si="354">(AY60*AZ60)+(AY60*BA$1)</f>
        <v>0</v>
      </c>
      <c r="BB60" s="9"/>
      <c r="BC60" s="9">
        <f>Mon!V58</f>
        <v>0</v>
      </c>
      <c r="BD60" s="73" t="str">
        <f t="shared" ref="BD60:BD62" si="355">IF($B60="win",100%-BD$1,"-100%")</f>
        <v>-100%</v>
      </c>
      <c r="BE60" s="9">
        <f t="shared" ref="BE60:BE62" si="356">(BC60*BD60)+(BC60*BE$1)</f>
        <v>0</v>
      </c>
      <c r="BF60" s="9"/>
      <c r="BG60" s="9">
        <f>Mon!W58</f>
        <v>0</v>
      </c>
      <c r="BH60" s="73" t="str">
        <f t="shared" ref="BH60:BH62" si="357">IF($B60="win",100%-BH$1,"-100%")</f>
        <v>-100%</v>
      </c>
      <c r="BI60" s="9">
        <f t="shared" ref="BI60:BI62" si="358">(BG60*BH60)+(BG60*BI$1)</f>
        <v>0</v>
      </c>
    </row>
    <row r="61" spans="1:61" s="12" customFormat="1" x14ac:dyDescent="0.25">
      <c r="A61" s="9" t="str">
        <f>Mon!A59</f>
        <v>UNDER</v>
      </c>
      <c r="B61" s="9">
        <f>Mon!C59</f>
        <v>0</v>
      </c>
      <c r="C61" s="9">
        <f>Mon!I59</f>
        <v>0</v>
      </c>
      <c r="D61" s="73" t="str">
        <f t="shared" si="329"/>
        <v>-100%</v>
      </c>
      <c r="E61" s="9">
        <f t="shared" si="330"/>
        <v>0</v>
      </c>
      <c r="F61" s="9"/>
      <c r="G61" s="9">
        <f>Mon!J59</f>
        <v>0</v>
      </c>
      <c r="H61" s="73" t="str">
        <f t="shared" si="331"/>
        <v>-100%</v>
      </c>
      <c r="I61" s="9">
        <f t="shared" si="332"/>
        <v>0</v>
      </c>
      <c r="J61" s="9"/>
      <c r="K61" s="9">
        <f>Mon!K59</f>
        <v>0</v>
      </c>
      <c r="L61" s="73" t="str">
        <f t="shared" si="333"/>
        <v>-100%</v>
      </c>
      <c r="M61" s="9">
        <f t="shared" si="334"/>
        <v>0</v>
      </c>
      <c r="N61" s="9"/>
      <c r="O61" s="9">
        <f>Mon!L59</f>
        <v>0</v>
      </c>
      <c r="P61" s="73" t="str">
        <f t="shared" si="335"/>
        <v>-100%</v>
      </c>
      <c r="Q61" s="9">
        <f t="shared" si="336"/>
        <v>0</v>
      </c>
      <c r="R61" s="9"/>
      <c r="S61" s="9">
        <f>Mon!M59</f>
        <v>0</v>
      </c>
      <c r="T61" s="73" t="str">
        <f t="shared" si="337"/>
        <v>-100%</v>
      </c>
      <c r="U61" s="9">
        <f t="shared" si="338"/>
        <v>0</v>
      </c>
      <c r="V61" s="9"/>
      <c r="W61" s="9">
        <f>Mon!N59</f>
        <v>0</v>
      </c>
      <c r="X61" s="73" t="str">
        <f t="shared" si="339"/>
        <v>-100%</v>
      </c>
      <c r="Y61" s="9">
        <f t="shared" si="340"/>
        <v>0</v>
      </c>
      <c r="Z61" s="9"/>
      <c r="AA61" s="9">
        <f>Mon!O59</f>
        <v>0</v>
      </c>
      <c r="AB61" s="73" t="str">
        <f t="shared" si="341"/>
        <v>-100%</v>
      </c>
      <c r="AC61" s="9">
        <f t="shared" si="342"/>
        <v>0</v>
      </c>
      <c r="AD61" s="9"/>
      <c r="AE61" s="9">
        <f>Mon!P59</f>
        <v>0</v>
      </c>
      <c r="AF61" s="73" t="str">
        <f t="shared" si="343"/>
        <v>-100%</v>
      </c>
      <c r="AG61" s="9">
        <f t="shared" si="344"/>
        <v>0</v>
      </c>
      <c r="AH61" s="9"/>
      <c r="AI61" s="9">
        <f>Mon!Q59</f>
        <v>0</v>
      </c>
      <c r="AJ61" s="73" t="str">
        <f t="shared" si="345"/>
        <v>-100%</v>
      </c>
      <c r="AK61" s="9">
        <f t="shared" si="346"/>
        <v>0</v>
      </c>
      <c r="AL61" s="9"/>
      <c r="AM61" s="9">
        <f>Mon!R59</f>
        <v>0</v>
      </c>
      <c r="AN61" s="73" t="str">
        <f t="shared" si="347"/>
        <v>-100%</v>
      </c>
      <c r="AO61" s="9">
        <f t="shared" si="348"/>
        <v>0</v>
      </c>
      <c r="AP61" s="9"/>
      <c r="AQ61" s="9">
        <f>Mon!S59</f>
        <v>0</v>
      </c>
      <c r="AR61" s="73" t="str">
        <f t="shared" si="349"/>
        <v>-100%</v>
      </c>
      <c r="AS61" s="9">
        <f t="shared" si="350"/>
        <v>0</v>
      </c>
      <c r="AT61" s="9"/>
      <c r="AU61" s="9">
        <f>Mon!T59</f>
        <v>0</v>
      </c>
      <c r="AV61" s="73" t="str">
        <f t="shared" si="351"/>
        <v>-100%</v>
      </c>
      <c r="AW61" s="9">
        <f t="shared" si="352"/>
        <v>0</v>
      </c>
      <c r="AX61" s="9"/>
      <c r="AY61" s="9">
        <f>Mon!U59</f>
        <v>0</v>
      </c>
      <c r="AZ61" s="73" t="str">
        <f t="shared" si="353"/>
        <v>-100%</v>
      </c>
      <c r="BA61" s="9">
        <f t="shared" si="354"/>
        <v>0</v>
      </c>
      <c r="BB61" s="9"/>
      <c r="BC61" s="9">
        <f>Mon!V59</f>
        <v>0</v>
      </c>
      <c r="BD61" s="73" t="str">
        <f t="shared" si="355"/>
        <v>-100%</v>
      </c>
      <c r="BE61" s="9">
        <f t="shared" si="356"/>
        <v>0</v>
      </c>
      <c r="BF61" s="9"/>
      <c r="BG61" s="9">
        <f>Mon!W59</f>
        <v>0</v>
      </c>
      <c r="BH61" s="73" t="str">
        <f t="shared" si="357"/>
        <v>-100%</v>
      </c>
      <c r="BI61" s="9">
        <f t="shared" si="358"/>
        <v>0</v>
      </c>
    </row>
    <row r="62" spans="1:61" s="12" customFormat="1" x14ac:dyDescent="0.25">
      <c r="A62" s="9" t="str">
        <f>Mon!A60</f>
        <v>OVER</v>
      </c>
      <c r="B62" s="9">
        <f>Mon!C60</f>
        <v>0</v>
      </c>
      <c r="C62" s="9">
        <f>Mon!I60</f>
        <v>0</v>
      </c>
      <c r="D62" s="73" t="str">
        <f t="shared" si="329"/>
        <v>-100%</v>
      </c>
      <c r="E62" s="9">
        <f t="shared" si="330"/>
        <v>0</v>
      </c>
      <c r="F62" s="9"/>
      <c r="G62" s="9">
        <f>Mon!J60</f>
        <v>0</v>
      </c>
      <c r="H62" s="73" t="str">
        <f t="shared" si="331"/>
        <v>-100%</v>
      </c>
      <c r="I62" s="9">
        <f t="shared" si="332"/>
        <v>0</v>
      </c>
      <c r="J62" s="9"/>
      <c r="K62" s="9">
        <f>Mon!K60</f>
        <v>0</v>
      </c>
      <c r="L62" s="73" t="str">
        <f t="shared" si="333"/>
        <v>-100%</v>
      </c>
      <c r="M62" s="9">
        <f t="shared" si="334"/>
        <v>0</v>
      </c>
      <c r="N62" s="9"/>
      <c r="O62" s="9">
        <f>Mon!L60</f>
        <v>0</v>
      </c>
      <c r="P62" s="73" t="str">
        <f t="shared" si="335"/>
        <v>-100%</v>
      </c>
      <c r="Q62" s="9">
        <f t="shared" si="336"/>
        <v>0</v>
      </c>
      <c r="R62" s="9"/>
      <c r="S62" s="9">
        <f>Mon!M60</f>
        <v>0</v>
      </c>
      <c r="T62" s="73" t="str">
        <f t="shared" si="337"/>
        <v>-100%</v>
      </c>
      <c r="U62" s="9">
        <f t="shared" si="338"/>
        <v>0</v>
      </c>
      <c r="V62" s="9"/>
      <c r="W62" s="9">
        <f>Mon!N60</f>
        <v>0</v>
      </c>
      <c r="X62" s="73" t="str">
        <f t="shared" si="339"/>
        <v>-100%</v>
      </c>
      <c r="Y62" s="9">
        <f t="shared" si="340"/>
        <v>0</v>
      </c>
      <c r="Z62" s="9"/>
      <c r="AA62" s="9">
        <f>Mon!O60</f>
        <v>0</v>
      </c>
      <c r="AB62" s="73" t="str">
        <f t="shared" si="341"/>
        <v>-100%</v>
      </c>
      <c r="AC62" s="9">
        <f t="shared" si="342"/>
        <v>0</v>
      </c>
      <c r="AD62" s="9"/>
      <c r="AE62" s="9">
        <f>Mon!P60</f>
        <v>0</v>
      </c>
      <c r="AF62" s="73" t="str">
        <f t="shared" si="343"/>
        <v>-100%</v>
      </c>
      <c r="AG62" s="9">
        <f t="shared" si="344"/>
        <v>0</v>
      </c>
      <c r="AH62" s="9"/>
      <c r="AI62" s="9">
        <f>Mon!Q60</f>
        <v>0</v>
      </c>
      <c r="AJ62" s="73" t="str">
        <f t="shared" si="345"/>
        <v>-100%</v>
      </c>
      <c r="AK62" s="9">
        <f t="shared" si="346"/>
        <v>0</v>
      </c>
      <c r="AL62" s="9"/>
      <c r="AM62" s="9">
        <f>Mon!R60</f>
        <v>0</v>
      </c>
      <c r="AN62" s="73" t="str">
        <f t="shared" si="347"/>
        <v>-100%</v>
      </c>
      <c r="AO62" s="9">
        <f t="shared" si="348"/>
        <v>0</v>
      </c>
      <c r="AP62" s="9"/>
      <c r="AQ62" s="9">
        <f>Mon!S60</f>
        <v>0</v>
      </c>
      <c r="AR62" s="73" t="str">
        <f t="shared" si="349"/>
        <v>-100%</v>
      </c>
      <c r="AS62" s="9">
        <f t="shared" si="350"/>
        <v>0</v>
      </c>
      <c r="AT62" s="9"/>
      <c r="AU62" s="9">
        <f>Mon!T60</f>
        <v>0</v>
      </c>
      <c r="AV62" s="73" t="str">
        <f t="shared" si="351"/>
        <v>-100%</v>
      </c>
      <c r="AW62" s="9">
        <f t="shared" si="352"/>
        <v>0</v>
      </c>
      <c r="AX62" s="9"/>
      <c r="AY62" s="9">
        <f>Mon!U60</f>
        <v>0</v>
      </c>
      <c r="AZ62" s="73" t="str">
        <f t="shared" si="353"/>
        <v>-100%</v>
      </c>
      <c r="BA62" s="9">
        <f t="shared" si="354"/>
        <v>0</v>
      </c>
      <c r="BB62" s="9"/>
      <c r="BC62" s="9">
        <f>Mon!V60</f>
        <v>0</v>
      </c>
      <c r="BD62" s="73" t="str">
        <f t="shared" si="355"/>
        <v>-100%</v>
      </c>
      <c r="BE62" s="9">
        <f t="shared" si="356"/>
        <v>0</v>
      </c>
      <c r="BF62" s="9"/>
      <c r="BG62" s="9">
        <f>Mon!W60</f>
        <v>0</v>
      </c>
      <c r="BH62" s="73" t="str">
        <f t="shared" si="357"/>
        <v>-100%</v>
      </c>
      <c r="BI62" s="9">
        <f t="shared" si="358"/>
        <v>0</v>
      </c>
    </row>
    <row r="63" spans="1:61" s="76" customFormat="1" x14ac:dyDescent="0.25">
      <c r="A63" s="75"/>
      <c r="B63" s="78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</row>
    <row r="64" spans="1:61" s="12" customFormat="1" x14ac:dyDescent="0.25">
      <c r="A64" s="9">
        <f>Mon!A62</f>
        <v>0</v>
      </c>
      <c r="B64" s="9">
        <f>Mon!C62</f>
        <v>0</v>
      </c>
      <c r="C64" s="9">
        <f>Mon!I62</f>
        <v>0</v>
      </c>
      <c r="D64" s="73" t="str">
        <f>IF($B64="win",100%-D$1,"-100%")</f>
        <v>-100%</v>
      </c>
      <c r="E64" s="9">
        <f>(C64*D64)+(C64*E$1)</f>
        <v>0</v>
      </c>
      <c r="F64" s="9"/>
      <c r="G64" s="9">
        <f>Mon!J62</f>
        <v>0</v>
      </c>
      <c r="H64" s="73" t="str">
        <f>IF($B64="win",100%-H$1,"-100%")</f>
        <v>-100%</v>
      </c>
      <c r="I64" s="9">
        <f>(G64*H64)+(G64*I$1)</f>
        <v>0</v>
      </c>
      <c r="J64" s="9"/>
      <c r="K64" s="9">
        <f>Mon!K62</f>
        <v>0</v>
      </c>
      <c r="L64" s="73" t="str">
        <f>IF($B64="win",100%-L$1,"-100%")</f>
        <v>-100%</v>
      </c>
      <c r="M64" s="9">
        <f>(K64*L64)+(K64*M$1)</f>
        <v>0</v>
      </c>
      <c r="N64" s="9"/>
      <c r="O64" s="9">
        <f>Mon!L62</f>
        <v>0</v>
      </c>
      <c r="P64" s="73" t="str">
        <f>IF($B64="win",100%-P$1,"-100%")</f>
        <v>-100%</v>
      </c>
      <c r="Q64" s="9">
        <f>(O64*P64)+(O64*Q$1)</f>
        <v>0</v>
      </c>
      <c r="R64" s="9"/>
      <c r="S64" s="9">
        <f>Mon!M62</f>
        <v>0</v>
      </c>
      <c r="T64" s="73" t="str">
        <f>IF($B64="win",100%-T$1,"-100%")</f>
        <v>-100%</v>
      </c>
      <c r="U64" s="9">
        <f>(S64*T64)+(S64*U$1)</f>
        <v>0</v>
      </c>
      <c r="V64" s="9"/>
      <c r="W64" s="9">
        <f>Mon!N62</f>
        <v>0</v>
      </c>
      <c r="X64" s="73" t="str">
        <f>IF($B64="win",100%-X$1,"-100%")</f>
        <v>-100%</v>
      </c>
      <c r="Y64" s="9">
        <f>(W64*X64)+(W64*Y$1)</f>
        <v>0</v>
      </c>
      <c r="Z64" s="9"/>
      <c r="AA64" s="9">
        <f>Mon!O62</f>
        <v>0</v>
      </c>
      <c r="AB64" s="73" t="str">
        <f>IF($B64="win",100%-AB$1,"-100%")</f>
        <v>-100%</v>
      </c>
      <c r="AC64" s="9">
        <f>(AA64*AB64)+(AA64*AC$1)</f>
        <v>0</v>
      </c>
      <c r="AD64" s="9"/>
      <c r="AE64" s="9">
        <f>Mon!P62</f>
        <v>0</v>
      </c>
      <c r="AF64" s="73" t="str">
        <f>IF($B64="win",100%-AF$1,"-100%")</f>
        <v>-100%</v>
      </c>
      <c r="AG64" s="9">
        <f>(AE64*AF64)+(AE64*AG$1)</f>
        <v>0</v>
      </c>
      <c r="AH64" s="9"/>
      <c r="AI64" s="9">
        <f>Mon!Q62</f>
        <v>0</v>
      </c>
      <c r="AJ64" s="73" t="str">
        <f>IF($B64="win",100%-AJ$1,"-100%")</f>
        <v>-100%</v>
      </c>
      <c r="AK64" s="9">
        <f>(AI64*AJ64)+(AI64*AK$1)</f>
        <v>0</v>
      </c>
      <c r="AL64" s="9"/>
      <c r="AM64" s="9">
        <f>Mon!R62</f>
        <v>0</v>
      </c>
      <c r="AN64" s="73" t="str">
        <f>IF($B64="win",100%-AN$1,"-100%")</f>
        <v>-100%</v>
      </c>
      <c r="AO64" s="9">
        <f>(AM64*AN64)+(AM64*AO$1)</f>
        <v>0</v>
      </c>
      <c r="AP64" s="9"/>
      <c r="AQ64" s="9">
        <f>Mon!S62</f>
        <v>0</v>
      </c>
      <c r="AR64" s="73" t="str">
        <f>IF($B64="win",100%-AR$1,"-100%")</f>
        <v>-100%</v>
      </c>
      <c r="AS64" s="9">
        <f>(AQ64*AR64)+(AQ64*AS$1)</f>
        <v>0</v>
      </c>
      <c r="AT64" s="9"/>
      <c r="AU64" s="9">
        <f>Mon!T62</f>
        <v>0</v>
      </c>
      <c r="AV64" s="73" t="str">
        <f>IF($B64="win",100%-AV$1,"-100%")</f>
        <v>-100%</v>
      </c>
      <c r="AW64" s="9">
        <f>(AU64*AV64)+(AU64*AW$1)</f>
        <v>0</v>
      </c>
      <c r="AX64" s="9"/>
      <c r="AY64" s="9">
        <f>Mon!U62</f>
        <v>0</v>
      </c>
      <c r="AZ64" s="73" t="str">
        <f>IF($B64="win",100%-AZ$1,"-100%")</f>
        <v>-100%</v>
      </c>
      <c r="BA64" s="9">
        <f>(AY64*AZ64)+(AY64*BA$1)</f>
        <v>0</v>
      </c>
      <c r="BB64" s="9"/>
      <c r="BC64" s="9">
        <f>Mon!V62</f>
        <v>0</v>
      </c>
      <c r="BD64" s="73" t="str">
        <f>IF($B64="win",100%-BD$1,"-100%")</f>
        <v>-100%</v>
      </c>
      <c r="BE64" s="9">
        <f>(BC64*BD64)+(BC64*BE$1)</f>
        <v>0</v>
      </c>
      <c r="BF64" s="9"/>
      <c r="BG64" s="9">
        <f>Mon!W62</f>
        <v>0</v>
      </c>
      <c r="BH64" s="73" t="str">
        <f>IF($B64="win",100%-BH$1,"-100%")</f>
        <v>-100%</v>
      </c>
      <c r="BI64" s="9">
        <f>(BG64*BH64)+(BG64*BI$1)</f>
        <v>0</v>
      </c>
    </row>
    <row r="65" spans="1:61" s="12" customFormat="1" x14ac:dyDescent="0.25">
      <c r="A65" s="9">
        <f>Mon!A63</f>
        <v>0</v>
      </c>
      <c r="B65" s="9">
        <f>Mon!C63</f>
        <v>0</v>
      </c>
      <c r="C65" s="9">
        <f>Mon!I63</f>
        <v>0</v>
      </c>
      <c r="D65" s="73" t="str">
        <f t="shared" ref="D65:D67" si="359">IF($B65="win",100%-D$1,"-100%")</f>
        <v>-100%</v>
      </c>
      <c r="E65" s="9">
        <f t="shared" ref="E65:E67" si="360">(C65*D65)+(C65*E$1)</f>
        <v>0</v>
      </c>
      <c r="F65" s="9"/>
      <c r="G65" s="9">
        <f>Mon!J63</f>
        <v>0</v>
      </c>
      <c r="H65" s="73" t="str">
        <f t="shared" ref="H65:H67" si="361">IF($B65="win",100%-H$1,"-100%")</f>
        <v>-100%</v>
      </c>
      <c r="I65" s="9">
        <f t="shared" ref="I65:I67" si="362">(G65*H65)+(G65*I$1)</f>
        <v>0</v>
      </c>
      <c r="J65" s="9"/>
      <c r="K65" s="9">
        <f>Mon!K63</f>
        <v>0</v>
      </c>
      <c r="L65" s="73" t="str">
        <f t="shared" ref="L65:L67" si="363">IF($B65="win",100%-L$1,"-100%")</f>
        <v>-100%</v>
      </c>
      <c r="M65" s="9">
        <f t="shared" ref="M65:M67" si="364">(K65*L65)+(K65*M$1)</f>
        <v>0</v>
      </c>
      <c r="N65" s="9"/>
      <c r="O65" s="9">
        <f>Mon!L63</f>
        <v>0</v>
      </c>
      <c r="P65" s="73" t="str">
        <f t="shared" ref="P65:P67" si="365">IF($B65="win",100%-P$1,"-100%")</f>
        <v>-100%</v>
      </c>
      <c r="Q65" s="9">
        <f t="shared" ref="Q65:Q67" si="366">(O65*P65)+(O65*Q$1)</f>
        <v>0</v>
      </c>
      <c r="R65" s="9"/>
      <c r="S65" s="9">
        <f>Mon!M63</f>
        <v>0</v>
      </c>
      <c r="T65" s="73" t="str">
        <f t="shared" ref="T65:T67" si="367">IF($B65="win",100%-T$1,"-100%")</f>
        <v>-100%</v>
      </c>
      <c r="U65" s="9">
        <f t="shared" ref="U65:U67" si="368">(S65*T65)+(S65*U$1)</f>
        <v>0</v>
      </c>
      <c r="V65" s="9"/>
      <c r="W65" s="9">
        <f>Mon!N63</f>
        <v>0</v>
      </c>
      <c r="X65" s="73" t="str">
        <f t="shared" ref="X65:X67" si="369">IF($B65="win",100%-X$1,"-100%")</f>
        <v>-100%</v>
      </c>
      <c r="Y65" s="9">
        <f t="shared" ref="Y65:Y67" si="370">(W65*X65)+(W65*Y$1)</f>
        <v>0</v>
      </c>
      <c r="Z65" s="9"/>
      <c r="AA65" s="9">
        <f>Mon!O63</f>
        <v>0</v>
      </c>
      <c r="AB65" s="73" t="str">
        <f t="shared" ref="AB65:AB67" si="371">IF($B65="win",100%-AB$1,"-100%")</f>
        <v>-100%</v>
      </c>
      <c r="AC65" s="9">
        <f t="shared" ref="AC65:AC67" si="372">(AA65*AB65)+(AA65*AC$1)</f>
        <v>0</v>
      </c>
      <c r="AD65" s="9"/>
      <c r="AE65" s="9">
        <f>Mon!P63</f>
        <v>0</v>
      </c>
      <c r="AF65" s="73" t="str">
        <f t="shared" ref="AF65:AF67" si="373">IF($B65="win",100%-AF$1,"-100%")</f>
        <v>-100%</v>
      </c>
      <c r="AG65" s="9">
        <f t="shared" ref="AG65:AG67" si="374">(AE65*AF65)+(AE65*AG$1)</f>
        <v>0</v>
      </c>
      <c r="AH65" s="9"/>
      <c r="AI65" s="9">
        <f>Mon!Q63</f>
        <v>0</v>
      </c>
      <c r="AJ65" s="73" t="str">
        <f t="shared" ref="AJ65:AJ67" si="375">IF($B65="win",100%-AJ$1,"-100%")</f>
        <v>-100%</v>
      </c>
      <c r="AK65" s="9">
        <f t="shared" ref="AK65:AK67" si="376">(AI65*AJ65)+(AI65*AK$1)</f>
        <v>0</v>
      </c>
      <c r="AL65" s="9"/>
      <c r="AM65" s="9">
        <f>Mon!R63</f>
        <v>0</v>
      </c>
      <c r="AN65" s="73" t="str">
        <f t="shared" ref="AN65:AN67" si="377">IF($B65="win",100%-AN$1,"-100%")</f>
        <v>-100%</v>
      </c>
      <c r="AO65" s="9">
        <f t="shared" ref="AO65:AO67" si="378">(AM65*AN65)+(AM65*AO$1)</f>
        <v>0</v>
      </c>
      <c r="AP65" s="9"/>
      <c r="AQ65" s="9">
        <f>Mon!S63</f>
        <v>0</v>
      </c>
      <c r="AR65" s="73" t="str">
        <f t="shared" ref="AR65:AR67" si="379">IF($B65="win",100%-AR$1,"-100%")</f>
        <v>-100%</v>
      </c>
      <c r="AS65" s="9">
        <f t="shared" ref="AS65:AS67" si="380">(AQ65*AR65)+(AQ65*AS$1)</f>
        <v>0</v>
      </c>
      <c r="AT65" s="9"/>
      <c r="AU65" s="9">
        <f>Mon!T63</f>
        <v>0</v>
      </c>
      <c r="AV65" s="73" t="str">
        <f t="shared" ref="AV65:AV67" si="381">IF($B65="win",100%-AV$1,"-100%")</f>
        <v>-100%</v>
      </c>
      <c r="AW65" s="9">
        <f t="shared" ref="AW65:AW67" si="382">(AU65*AV65)+(AU65*AW$1)</f>
        <v>0</v>
      </c>
      <c r="AX65" s="9"/>
      <c r="AY65" s="9">
        <f>Mon!U63</f>
        <v>0</v>
      </c>
      <c r="AZ65" s="73" t="str">
        <f t="shared" ref="AZ65:AZ67" si="383">IF($B65="win",100%-AZ$1,"-100%")</f>
        <v>-100%</v>
      </c>
      <c r="BA65" s="9">
        <f t="shared" ref="BA65:BA67" si="384">(AY65*AZ65)+(AY65*BA$1)</f>
        <v>0</v>
      </c>
      <c r="BB65" s="9"/>
      <c r="BC65" s="9">
        <f>Mon!V63</f>
        <v>0</v>
      </c>
      <c r="BD65" s="73" t="str">
        <f t="shared" ref="BD65:BD67" si="385">IF($B65="win",100%-BD$1,"-100%")</f>
        <v>-100%</v>
      </c>
      <c r="BE65" s="9">
        <f t="shared" ref="BE65:BE67" si="386">(BC65*BD65)+(BC65*BE$1)</f>
        <v>0</v>
      </c>
      <c r="BF65" s="9"/>
      <c r="BG65" s="9">
        <f>Mon!W63</f>
        <v>0</v>
      </c>
      <c r="BH65" s="73" t="str">
        <f t="shared" ref="BH65:BH67" si="387">IF($B65="win",100%-BH$1,"-100%")</f>
        <v>-100%</v>
      </c>
      <c r="BI65" s="9">
        <f t="shared" ref="BI65:BI67" si="388">(BG65*BH65)+(BG65*BI$1)</f>
        <v>0</v>
      </c>
    </row>
    <row r="66" spans="1:61" s="12" customFormat="1" x14ac:dyDescent="0.25">
      <c r="A66" s="9" t="str">
        <f>Mon!A64</f>
        <v>UNDER</v>
      </c>
      <c r="B66" s="9">
        <f>Mon!C64</f>
        <v>0</v>
      </c>
      <c r="C66" s="9">
        <f>Mon!I64</f>
        <v>0</v>
      </c>
      <c r="D66" s="73" t="str">
        <f t="shared" si="359"/>
        <v>-100%</v>
      </c>
      <c r="E66" s="9">
        <f t="shared" si="360"/>
        <v>0</v>
      </c>
      <c r="F66" s="9"/>
      <c r="G66" s="9">
        <f>Mon!J64</f>
        <v>0</v>
      </c>
      <c r="H66" s="73" t="str">
        <f t="shared" si="361"/>
        <v>-100%</v>
      </c>
      <c r="I66" s="9">
        <f t="shared" si="362"/>
        <v>0</v>
      </c>
      <c r="J66" s="9"/>
      <c r="K66" s="9">
        <f>Mon!K64</f>
        <v>0</v>
      </c>
      <c r="L66" s="73" t="str">
        <f t="shared" si="363"/>
        <v>-100%</v>
      </c>
      <c r="M66" s="9">
        <f t="shared" si="364"/>
        <v>0</v>
      </c>
      <c r="N66" s="9"/>
      <c r="O66" s="9">
        <f>Mon!L64</f>
        <v>0</v>
      </c>
      <c r="P66" s="73" t="str">
        <f t="shared" si="365"/>
        <v>-100%</v>
      </c>
      <c r="Q66" s="9">
        <f t="shared" si="366"/>
        <v>0</v>
      </c>
      <c r="R66" s="9"/>
      <c r="S66" s="9">
        <f>Mon!M64</f>
        <v>0</v>
      </c>
      <c r="T66" s="73" t="str">
        <f t="shared" si="367"/>
        <v>-100%</v>
      </c>
      <c r="U66" s="9">
        <f t="shared" si="368"/>
        <v>0</v>
      </c>
      <c r="V66" s="9"/>
      <c r="W66" s="9">
        <f>Mon!N64</f>
        <v>0</v>
      </c>
      <c r="X66" s="73" t="str">
        <f t="shared" si="369"/>
        <v>-100%</v>
      </c>
      <c r="Y66" s="9">
        <f t="shared" si="370"/>
        <v>0</v>
      </c>
      <c r="Z66" s="9"/>
      <c r="AA66" s="9">
        <f>Mon!O64</f>
        <v>0</v>
      </c>
      <c r="AB66" s="73" t="str">
        <f t="shared" si="371"/>
        <v>-100%</v>
      </c>
      <c r="AC66" s="9">
        <f t="shared" si="372"/>
        <v>0</v>
      </c>
      <c r="AD66" s="9"/>
      <c r="AE66" s="9">
        <f>Mon!P64</f>
        <v>0</v>
      </c>
      <c r="AF66" s="73" t="str">
        <f t="shared" si="373"/>
        <v>-100%</v>
      </c>
      <c r="AG66" s="9">
        <f t="shared" si="374"/>
        <v>0</v>
      </c>
      <c r="AH66" s="9"/>
      <c r="AI66" s="9">
        <f>Mon!Q64</f>
        <v>0</v>
      </c>
      <c r="AJ66" s="73" t="str">
        <f t="shared" si="375"/>
        <v>-100%</v>
      </c>
      <c r="AK66" s="9">
        <f t="shared" si="376"/>
        <v>0</v>
      </c>
      <c r="AL66" s="9"/>
      <c r="AM66" s="9">
        <f>Mon!R64</f>
        <v>0</v>
      </c>
      <c r="AN66" s="73" t="str">
        <f t="shared" si="377"/>
        <v>-100%</v>
      </c>
      <c r="AO66" s="9">
        <f t="shared" si="378"/>
        <v>0</v>
      </c>
      <c r="AP66" s="9"/>
      <c r="AQ66" s="9">
        <f>Mon!S64</f>
        <v>0</v>
      </c>
      <c r="AR66" s="73" t="str">
        <f t="shared" si="379"/>
        <v>-100%</v>
      </c>
      <c r="AS66" s="9">
        <f t="shared" si="380"/>
        <v>0</v>
      </c>
      <c r="AT66" s="9"/>
      <c r="AU66" s="9">
        <f>Mon!T64</f>
        <v>0</v>
      </c>
      <c r="AV66" s="73" t="str">
        <f t="shared" si="381"/>
        <v>-100%</v>
      </c>
      <c r="AW66" s="9">
        <f t="shared" si="382"/>
        <v>0</v>
      </c>
      <c r="AX66" s="9"/>
      <c r="AY66" s="9">
        <f>Mon!U64</f>
        <v>0</v>
      </c>
      <c r="AZ66" s="73" t="str">
        <f t="shared" si="383"/>
        <v>-100%</v>
      </c>
      <c r="BA66" s="9">
        <f t="shared" si="384"/>
        <v>0</v>
      </c>
      <c r="BB66" s="9"/>
      <c r="BC66" s="9">
        <f>Mon!V64</f>
        <v>0</v>
      </c>
      <c r="BD66" s="73" t="str">
        <f t="shared" si="385"/>
        <v>-100%</v>
      </c>
      <c r="BE66" s="9">
        <f t="shared" si="386"/>
        <v>0</v>
      </c>
      <c r="BF66" s="9"/>
      <c r="BG66" s="9">
        <f>Mon!W64</f>
        <v>0</v>
      </c>
      <c r="BH66" s="73" t="str">
        <f t="shared" si="387"/>
        <v>-100%</v>
      </c>
      <c r="BI66" s="9">
        <f t="shared" si="388"/>
        <v>0</v>
      </c>
    </row>
    <row r="67" spans="1:61" s="12" customFormat="1" x14ac:dyDescent="0.25">
      <c r="A67" s="9" t="str">
        <f>Mon!A65</f>
        <v>OVER</v>
      </c>
      <c r="B67" s="9">
        <f>Mon!C65</f>
        <v>0</v>
      </c>
      <c r="C67" s="9">
        <f>Mon!I65</f>
        <v>0</v>
      </c>
      <c r="D67" s="73" t="str">
        <f t="shared" si="359"/>
        <v>-100%</v>
      </c>
      <c r="E67" s="9">
        <f t="shared" si="360"/>
        <v>0</v>
      </c>
      <c r="F67" s="9"/>
      <c r="G67" s="9">
        <f>Mon!J65</f>
        <v>0</v>
      </c>
      <c r="H67" s="73" t="str">
        <f t="shared" si="361"/>
        <v>-100%</v>
      </c>
      <c r="I67" s="9">
        <f t="shared" si="362"/>
        <v>0</v>
      </c>
      <c r="J67" s="9"/>
      <c r="K67" s="9">
        <f>Mon!K65</f>
        <v>0</v>
      </c>
      <c r="L67" s="73" t="str">
        <f t="shared" si="363"/>
        <v>-100%</v>
      </c>
      <c r="M67" s="9">
        <f t="shared" si="364"/>
        <v>0</v>
      </c>
      <c r="N67" s="9"/>
      <c r="O67" s="9">
        <f>Mon!L65</f>
        <v>0</v>
      </c>
      <c r="P67" s="73" t="str">
        <f t="shared" si="365"/>
        <v>-100%</v>
      </c>
      <c r="Q67" s="9">
        <f t="shared" si="366"/>
        <v>0</v>
      </c>
      <c r="R67" s="9"/>
      <c r="S67" s="9">
        <f>Mon!M65</f>
        <v>0</v>
      </c>
      <c r="T67" s="73" t="str">
        <f t="shared" si="367"/>
        <v>-100%</v>
      </c>
      <c r="U67" s="9">
        <f t="shared" si="368"/>
        <v>0</v>
      </c>
      <c r="V67" s="9"/>
      <c r="W67" s="9">
        <f>Mon!N65</f>
        <v>0</v>
      </c>
      <c r="X67" s="73" t="str">
        <f t="shared" si="369"/>
        <v>-100%</v>
      </c>
      <c r="Y67" s="9">
        <f t="shared" si="370"/>
        <v>0</v>
      </c>
      <c r="Z67" s="9"/>
      <c r="AA67" s="9">
        <f>Mon!O65</f>
        <v>0</v>
      </c>
      <c r="AB67" s="73" t="str">
        <f t="shared" si="371"/>
        <v>-100%</v>
      </c>
      <c r="AC67" s="9">
        <f t="shared" si="372"/>
        <v>0</v>
      </c>
      <c r="AD67" s="9"/>
      <c r="AE67" s="9">
        <f>Mon!P65</f>
        <v>0</v>
      </c>
      <c r="AF67" s="73" t="str">
        <f t="shared" si="373"/>
        <v>-100%</v>
      </c>
      <c r="AG67" s="9">
        <f t="shared" si="374"/>
        <v>0</v>
      </c>
      <c r="AH67" s="9"/>
      <c r="AI67" s="9">
        <f>Mon!Q65</f>
        <v>0</v>
      </c>
      <c r="AJ67" s="73" t="str">
        <f t="shared" si="375"/>
        <v>-100%</v>
      </c>
      <c r="AK67" s="9">
        <f t="shared" si="376"/>
        <v>0</v>
      </c>
      <c r="AL67" s="9"/>
      <c r="AM67" s="9">
        <f>Mon!R65</f>
        <v>0</v>
      </c>
      <c r="AN67" s="73" t="str">
        <f t="shared" si="377"/>
        <v>-100%</v>
      </c>
      <c r="AO67" s="9">
        <f t="shared" si="378"/>
        <v>0</v>
      </c>
      <c r="AP67" s="9"/>
      <c r="AQ67" s="9">
        <f>Mon!S65</f>
        <v>0</v>
      </c>
      <c r="AR67" s="73" t="str">
        <f t="shared" si="379"/>
        <v>-100%</v>
      </c>
      <c r="AS67" s="9">
        <f t="shared" si="380"/>
        <v>0</v>
      </c>
      <c r="AT67" s="9"/>
      <c r="AU67" s="9">
        <f>Mon!T65</f>
        <v>0</v>
      </c>
      <c r="AV67" s="73" t="str">
        <f t="shared" si="381"/>
        <v>-100%</v>
      </c>
      <c r="AW67" s="9">
        <f t="shared" si="382"/>
        <v>0</v>
      </c>
      <c r="AX67" s="9"/>
      <c r="AY67" s="9">
        <f>Mon!U65</f>
        <v>0</v>
      </c>
      <c r="AZ67" s="73" t="str">
        <f t="shared" si="383"/>
        <v>-100%</v>
      </c>
      <c r="BA67" s="9">
        <f t="shared" si="384"/>
        <v>0</v>
      </c>
      <c r="BB67" s="9"/>
      <c r="BC67" s="9">
        <f>Mon!V65</f>
        <v>0</v>
      </c>
      <c r="BD67" s="73" t="str">
        <f t="shared" si="385"/>
        <v>-100%</v>
      </c>
      <c r="BE67" s="9">
        <f t="shared" si="386"/>
        <v>0</v>
      </c>
      <c r="BF67" s="9"/>
      <c r="BG67" s="9">
        <f>Mon!W65</f>
        <v>0</v>
      </c>
      <c r="BH67" s="73" t="str">
        <f t="shared" si="387"/>
        <v>-100%</v>
      </c>
      <c r="BI67" s="9">
        <f t="shared" si="388"/>
        <v>0</v>
      </c>
    </row>
    <row r="68" spans="1:61" s="76" customFormat="1" x14ac:dyDescent="0.25">
      <c r="A68" s="75"/>
      <c r="B68" s="78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</row>
    <row r="69" spans="1:61" s="12" customFormat="1" x14ac:dyDescent="0.25">
      <c r="A69" s="9">
        <f>Mon!A67</f>
        <v>0</v>
      </c>
      <c r="B69" s="9">
        <f>Mon!C67</f>
        <v>0</v>
      </c>
      <c r="C69" s="9">
        <f>Mon!I67</f>
        <v>0</v>
      </c>
      <c r="D69" s="73" t="str">
        <f>IF($B69="win",100%-D$1,"-100%")</f>
        <v>-100%</v>
      </c>
      <c r="E69" s="9">
        <f>(C69*D69)+(C69*E$1)</f>
        <v>0</v>
      </c>
      <c r="F69" s="9"/>
      <c r="G69" s="9">
        <f>Mon!J67</f>
        <v>0</v>
      </c>
      <c r="H69" s="73" t="str">
        <f>IF($B69="win",100%-H$1,"-100%")</f>
        <v>-100%</v>
      </c>
      <c r="I69" s="9">
        <f>(G69*H69)+(G69*I$1)</f>
        <v>0</v>
      </c>
      <c r="J69" s="9"/>
      <c r="K69" s="9">
        <f>Mon!K67</f>
        <v>0</v>
      </c>
      <c r="L69" s="73" t="str">
        <f>IF($B69="win",100%-L$1,"-100%")</f>
        <v>-100%</v>
      </c>
      <c r="M69" s="9">
        <f>(K69*L69)+(K69*M$1)</f>
        <v>0</v>
      </c>
      <c r="N69" s="9"/>
      <c r="O69" s="9">
        <f>Mon!L67</f>
        <v>0</v>
      </c>
      <c r="P69" s="73" t="str">
        <f>IF($B69="win",100%-P$1,"-100%")</f>
        <v>-100%</v>
      </c>
      <c r="Q69" s="9">
        <f>(O69*P69)+(O69*Q$1)</f>
        <v>0</v>
      </c>
      <c r="R69" s="9"/>
      <c r="S69" s="9">
        <f>Mon!M67</f>
        <v>0</v>
      </c>
      <c r="T69" s="73" t="str">
        <f>IF($B69="win",100%-T$1,"-100%")</f>
        <v>-100%</v>
      </c>
      <c r="U69" s="9">
        <f>(S69*T69)+(S69*U$1)</f>
        <v>0</v>
      </c>
      <c r="V69" s="9"/>
      <c r="W69" s="9">
        <f>Mon!N67</f>
        <v>0</v>
      </c>
      <c r="X69" s="73" t="str">
        <f>IF($B69="win",100%-X$1,"-100%")</f>
        <v>-100%</v>
      </c>
      <c r="Y69" s="9">
        <f>(W69*X69)+(W69*Y$1)</f>
        <v>0</v>
      </c>
      <c r="Z69" s="9"/>
      <c r="AA69" s="9">
        <f>Mon!O67</f>
        <v>0</v>
      </c>
      <c r="AB69" s="73" t="str">
        <f>IF($B69="win",100%-AB$1,"-100%")</f>
        <v>-100%</v>
      </c>
      <c r="AC69" s="9">
        <f>(AA69*AB69)+(AA69*AC$1)</f>
        <v>0</v>
      </c>
      <c r="AD69" s="9"/>
      <c r="AE69" s="9">
        <f>Mon!P67</f>
        <v>0</v>
      </c>
      <c r="AF69" s="73" t="str">
        <f>IF($B69="win",100%-AF$1,"-100%")</f>
        <v>-100%</v>
      </c>
      <c r="AG69" s="9">
        <f>(AE69*AF69)+(AE69*AG$1)</f>
        <v>0</v>
      </c>
      <c r="AH69" s="9"/>
      <c r="AI69" s="9">
        <f>Mon!Q67</f>
        <v>0</v>
      </c>
      <c r="AJ69" s="73" t="str">
        <f>IF($B69="win",100%-AJ$1,"-100%")</f>
        <v>-100%</v>
      </c>
      <c r="AK69" s="9">
        <f>(AI69*AJ69)+(AI69*AK$1)</f>
        <v>0</v>
      </c>
      <c r="AL69" s="9"/>
      <c r="AM69" s="9">
        <f>Mon!R67</f>
        <v>0</v>
      </c>
      <c r="AN69" s="73" t="str">
        <f>IF($B69="win",100%-AN$1,"-100%")</f>
        <v>-100%</v>
      </c>
      <c r="AO69" s="9">
        <f>(AM69*AN69)+(AM69*AO$1)</f>
        <v>0</v>
      </c>
      <c r="AP69" s="9"/>
      <c r="AQ69" s="9">
        <f>Mon!S67</f>
        <v>0</v>
      </c>
      <c r="AR69" s="73" t="str">
        <f>IF($B69="win",100%-AR$1,"-100%")</f>
        <v>-100%</v>
      </c>
      <c r="AS69" s="9">
        <f>(AQ69*AR69)+(AQ69*AS$1)</f>
        <v>0</v>
      </c>
      <c r="AT69" s="9"/>
      <c r="AU69" s="9">
        <f>Mon!T67</f>
        <v>0</v>
      </c>
      <c r="AV69" s="73" t="str">
        <f>IF($B69="win",100%-AV$1,"-100%")</f>
        <v>-100%</v>
      </c>
      <c r="AW69" s="9">
        <f>(AU69*AV69)+(AU69*AW$1)</f>
        <v>0</v>
      </c>
      <c r="AX69" s="9"/>
      <c r="AY69" s="9">
        <f>Mon!U67</f>
        <v>0</v>
      </c>
      <c r="AZ69" s="73" t="str">
        <f>IF($B69="win",100%-AZ$1,"-100%")</f>
        <v>-100%</v>
      </c>
      <c r="BA69" s="9">
        <f>(AY69*AZ69)+(AY69*BA$1)</f>
        <v>0</v>
      </c>
      <c r="BB69" s="9"/>
      <c r="BC69" s="9">
        <f>Mon!V67</f>
        <v>0</v>
      </c>
      <c r="BD69" s="73" t="str">
        <f>IF($B69="win",100%-BD$1,"-100%")</f>
        <v>-100%</v>
      </c>
      <c r="BE69" s="9">
        <f>(BC69*BD69)+(BC69*BE$1)</f>
        <v>0</v>
      </c>
      <c r="BF69" s="9"/>
      <c r="BG69" s="9">
        <f>Mon!W67</f>
        <v>0</v>
      </c>
      <c r="BH69" s="73" t="str">
        <f>IF($B69="win",100%-BH$1,"-100%")</f>
        <v>-100%</v>
      </c>
      <c r="BI69" s="9">
        <f>(BG69*BH69)+(BG69*BI$1)</f>
        <v>0</v>
      </c>
    </row>
    <row r="70" spans="1:61" s="12" customFormat="1" x14ac:dyDescent="0.25">
      <c r="A70" s="9">
        <f>Mon!A68</f>
        <v>0</v>
      </c>
      <c r="B70" s="9">
        <f>Mon!C68</f>
        <v>0</v>
      </c>
      <c r="C70" s="9">
        <f>Mon!I68</f>
        <v>0</v>
      </c>
      <c r="D70" s="73" t="str">
        <f t="shared" ref="D70:D72" si="389">IF($B70="win",100%-D$1,"-100%")</f>
        <v>-100%</v>
      </c>
      <c r="E70" s="9">
        <f t="shared" ref="E70:E72" si="390">(C70*D70)+(C70*E$1)</f>
        <v>0</v>
      </c>
      <c r="F70" s="9"/>
      <c r="G70" s="9">
        <f>Mon!J68</f>
        <v>0</v>
      </c>
      <c r="H70" s="73" t="str">
        <f t="shared" ref="H70:H72" si="391">IF($B70="win",100%-H$1,"-100%")</f>
        <v>-100%</v>
      </c>
      <c r="I70" s="9">
        <f t="shared" ref="I70:I72" si="392">(G70*H70)+(G70*I$1)</f>
        <v>0</v>
      </c>
      <c r="J70" s="9"/>
      <c r="K70" s="9">
        <f>Mon!K68</f>
        <v>0</v>
      </c>
      <c r="L70" s="73" t="str">
        <f t="shared" ref="L70:L72" si="393">IF($B70="win",100%-L$1,"-100%")</f>
        <v>-100%</v>
      </c>
      <c r="M70" s="9">
        <f t="shared" ref="M70:M72" si="394">(K70*L70)+(K70*M$1)</f>
        <v>0</v>
      </c>
      <c r="N70" s="9"/>
      <c r="O70" s="9">
        <f>Mon!L68</f>
        <v>0</v>
      </c>
      <c r="P70" s="73" t="str">
        <f t="shared" ref="P70:P72" si="395">IF($B70="win",100%-P$1,"-100%")</f>
        <v>-100%</v>
      </c>
      <c r="Q70" s="9">
        <f t="shared" ref="Q70:Q72" si="396">(O70*P70)+(O70*Q$1)</f>
        <v>0</v>
      </c>
      <c r="R70" s="9"/>
      <c r="S70" s="9">
        <f>Mon!M68</f>
        <v>0</v>
      </c>
      <c r="T70" s="73" t="str">
        <f t="shared" ref="T70:T72" si="397">IF($B70="win",100%-T$1,"-100%")</f>
        <v>-100%</v>
      </c>
      <c r="U70" s="9">
        <f t="shared" ref="U70:U72" si="398">(S70*T70)+(S70*U$1)</f>
        <v>0</v>
      </c>
      <c r="V70" s="9"/>
      <c r="W70" s="9">
        <f>Mon!N68</f>
        <v>0</v>
      </c>
      <c r="X70" s="73" t="str">
        <f t="shared" ref="X70:X72" si="399">IF($B70="win",100%-X$1,"-100%")</f>
        <v>-100%</v>
      </c>
      <c r="Y70" s="9">
        <f t="shared" ref="Y70:Y72" si="400">(W70*X70)+(W70*Y$1)</f>
        <v>0</v>
      </c>
      <c r="Z70" s="9"/>
      <c r="AA70" s="9">
        <f>Mon!O68</f>
        <v>0</v>
      </c>
      <c r="AB70" s="73" t="str">
        <f t="shared" ref="AB70:AB72" si="401">IF($B70="win",100%-AB$1,"-100%")</f>
        <v>-100%</v>
      </c>
      <c r="AC70" s="9">
        <f t="shared" ref="AC70:AC72" si="402">(AA70*AB70)+(AA70*AC$1)</f>
        <v>0</v>
      </c>
      <c r="AD70" s="9"/>
      <c r="AE70" s="9">
        <f>Mon!P68</f>
        <v>0</v>
      </c>
      <c r="AF70" s="73" t="str">
        <f t="shared" ref="AF70:AF72" si="403">IF($B70="win",100%-AF$1,"-100%")</f>
        <v>-100%</v>
      </c>
      <c r="AG70" s="9">
        <f t="shared" ref="AG70:AG72" si="404">(AE70*AF70)+(AE70*AG$1)</f>
        <v>0</v>
      </c>
      <c r="AH70" s="9"/>
      <c r="AI70" s="9">
        <f>Mon!Q68</f>
        <v>0</v>
      </c>
      <c r="AJ70" s="73" t="str">
        <f t="shared" ref="AJ70:AJ72" si="405">IF($B70="win",100%-AJ$1,"-100%")</f>
        <v>-100%</v>
      </c>
      <c r="AK70" s="9">
        <f t="shared" ref="AK70:AK72" si="406">(AI70*AJ70)+(AI70*AK$1)</f>
        <v>0</v>
      </c>
      <c r="AL70" s="9"/>
      <c r="AM70" s="9">
        <f>Mon!R68</f>
        <v>0</v>
      </c>
      <c r="AN70" s="73" t="str">
        <f t="shared" ref="AN70:AN72" si="407">IF($B70="win",100%-AN$1,"-100%")</f>
        <v>-100%</v>
      </c>
      <c r="AO70" s="9">
        <f t="shared" ref="AO70:AO72" si="408">(AM70*AN70)+(AM70*AO$1)</f>
        <v>0</v>
      </c>
      <c r="AP70" s="9"/>
      <c r="AQ70" s="9">
        <f>Mon!S68</f>
        <v>0</v>
      </c>
      <c r="AR70" s="73" t="str">
        <f t="shared" ref="AR70:AR72" si="409">IF($B70="win",100%-AR$1,"-100%")</f>
        <v>-100%</v>
      </c>
      <c r="AS70" s="9">
        <f t="shared" ref="AS70:AS72" si="410">(AQ70*AR70)+(AQ70*AS$1)</f>
        <v>0</v>
      </c>
      <c r="AT70" s="9"/>
      <c r="AU70" s="9">
        <f>Mon!T68</f>
        <v>0</v>
      </c>
      <c r="AV70" s="73" t="str">
        <f t="shared" ref="AV70:AV72" si="411">IF($B70="win",100%-AV$1,"-100%")</f>
        <v>-100%</v>
      </c>
      <c r="AW70" s="9">
        <f t="shared" ref="AW70:AW72" si="412">(AU70*AV70)+(AU70*AW$1)</f>
        <v>0</v>
      </c>
      <c r="AX70" s="9"/>
      <c r="AY70" s="9">
        <f>Mon!U68</f>
        <v>0</v>
      </c>
      <c r="AZ70" s="73" t="str">
        <f t="shared" ref="AZ70:AZ72" si="413">IF($B70="win",100%-AZ$1,"-100%")</f>
        <v>-100%</v>
      </c>
      <c r="BA70" s="9">
        <f t="shared" ref="BA70:BA72" si="414">(AY70*AZ70)+(AY70*BA$1)</f>
        <v>0</v>
      </c>
      <c r="BB70" s="9"/>
      <c r="BC70" s="9">
        <f>Mon!V68</f>
        <v>0</v>
      </c>
      <c r="BD70" s="73" t="str">
        <f t="shared" ref="BD70:BD72" si="415">IF($B70="win",100%-BD$1,"-100%")</f>
        <v>-100%</v>
      </c>
      <c r="BE70" s="9">
        <f t="shared" ref="BE70:BE72" si="416">(BC70*BD70)+(BC70*BE$1)</f>
        <v>0</v>
      </c>
      <c r="BF70" s="9"/>
      <c r="BG70" s="9">
        <f>Mon!W68</f>
        <v>0</v>
      </c>
      <c r="BH70" s="73" t="str">
        <f t="shared" ref="BH70:BH72" si="417">IF($B70="win",100%-BH$1,"-100%")</f>
        <v>-100%</v>
      </c>
      <c r="BI70" s="9">
        <f t="shared" ref="BI70:BI72" si="418">(BG70*BH70)+(BG70*BI$1)</f>
        <v>0</v>
      </c>
    </row>
    <row r="71" spans="1:61" s="12" customFormat="1" x14ac:dyDescent="0.25">
      <c r="A71" s="9" t="str">
        <f>Mon!A69</f>
        <v>UNDER</v>
      </c>
      <c r="B71" s="9">
        <f>Mon!C69</f>
        <v>0</v>
      </c>
      <c r="C71" s="9">
        <f>Mon!I69</f>
        <v>0</v>
      </c>
      <c r="D71" s="73" t="str">
        <f t="shared" si="389"/>
        <v>-100%</v>
      </c>
      <c r="E71" s="9">
        <f t="shared" si="390"/>
        <v>0</v>
      </c>
      <c r="F71" s="9"/>
      <c r="G71" s="9">
        <f>Mon!J69</f>
        <v>0</v>
      </c>
      <c r="H71" s="73" t="str">
        <f t="shared" si="391"/>
        <v>-100%</v>
      </c>
      <c r="I71" s="9">
        <f t="shared" si="392"/>
        <v>0</v>
      </c>
      <c r="J71" s="9"/>
      <c r="K71" s="9">
        <f>Mon!K69</f>
        <v>0</v>
      </c>
      <c r="L71" s="73" t="str">
        <f t="shared" si="393"/>
        <v>-100%</v>
      </c>
      <c r="M71" s="9">
        <f t="shared" si="394"/>
        <v>0</v>
      </c>
      <c r="N71" s="9"/>
      <c r="O71" s="9">
        <f>Mon!L69</f>
        <v>0</v>
      </c>
      <c r="P71" s="73" t="str">
        <f t="shared" si="395"/>
        <v>-100%</v>
      </c>
      <c r="Q71" s="9">
        <f t="shared" si="396"/>
        <v>0</v>
      </c>
      <c r="R71" s="9"/>
      <c r="S71" s="9">
        <f>Mon!M69</f>
        <v>0</v>
      </c>
      <c r="T71" s="73" t="str">
        <f t="shared" si="397"/>
        <v>-100%</v>
      </c>
      <c r="U71" s="9">
        <f t="shared" si="398"/>
        <v>0</v>
      </c>
      <c r="V71" s="9"/>
      <c r="W71" s="9">
        <f>Mon!N69</f>
        <v>0</v>
      </c>
      <c r="X71" s="73" t="str">
        <f t="shared" si="399"/>
        <v>-100%</v>
      </c>
      <c r="Y71" s="9">
        <f t="shared" si="400"/>
        <v>0</v>
      </c>
      <c r="Z71" s="9"/>
      <c r="AA71" s="9">
        <f>Mon!O69</f>
        <v>0</v>
      </c>
      <c r="AB71" s="73" t="str">
        <f t="shared" si="401"/>
        <v>-100%</v>
      </c>
      <c r="AC71" s="9">
        <f t="shared" si="402"/>
        <v>0</v>
      </c>
      <c r="AD71" s="9"/>
      <c r="AE71" s="9">
        <f>Mon!P69</f>
        <v>0</v>
      </c>
      <c r="AF71" s="73" t="str">
        <f t="shared" si="403"/>
        <v>-100%</v>
      </c>
      <c r="AG71" s="9">
        <f t="shared" si="404"/>
        <v>0</v>
      </c>
      <c r="AH71" s="9"/>
      <c r="AI71" s="9">
        <f>Mon!Q69</f>
        <v>0</v>
      </c>
      <c r="AJ71" s="73" t="str">
        <f t="shared" si="405"/>
        <v>-100%</v>
      </c>
      <c r="AK71" s="9">
        <f t="shared" si="406"/>
        <v>0</v>
      </c>
      <c r="AL71" s="9"/>
      <c r="AM71" s="9">
        <f>Mon!R69</f>
        <v>0</v>
      </c>
      <c r="AN71" s="73" t="str">
        <f t="shared" si="407"/>
        <v>-100%</v>
      </c>
      <c r="AO71" s="9">
        <f t="shared" si="408"/>
        <v>0</v>
      </c>
      <c r="AP71" s="9"/>
      <c r="AQ71" s="9">
        <f>Mon!S69</f>
        <v>0</v>
      </c>
      <c r="AR71" s="73" t="str">
        <f t="shared" si="409"/>
        <v>-100%</v>
      </c>
      <c r="AS71" s="9">
        <f t="shared" si="410"/>
        <v>0</v>
      </c>
      <c r="AT71" s="9"/>
      <c r="AU71" s="9">
        <f>Mon!T69</f>
        <v>0</v>
      </c>
      <c r="AV71" s="73" t="str">
        <f t="shared" si="411"/>
        <v>-100%</v>
      </c>
      <c r="AW71" s="9">
        <f t="shared" si="412"/>
        <v>0</v>
      </c>
      <c r="AX71" s="9"/>
      <c r="AY71" s="9">
        <f>Mon!U69</f>
        <v>0</v>
      </c>
      <c r="AZ71" s="73" t="str">
        <f t="shared" si="413"/>
        <v>-100%</v>
      </c>
      <c r="BA71" s="9">
        <f t="shared" si="414"/>
        <v>0</v>
      </c>
      <c r="BB71" s="9"/>
      <c r="BC71" s="9">
        <f>Mon!V69</f>
        <v>0</v>
      </c>
      <c r="BD71" s="73" t="str">
        <f t="shared" si="415"/>
        <v>-100%</v>
      </c>
      <c r="BE71" s="9">
        <f t="shared" si="416"/>
        <v>0</v>
      </c>
      <c r="BF71" s="9"/>
      <c r="BG71" s="9">
        <f>Mon!W69</f>
        <v>0</v>
      </c>
      <c r="BH71" s="73" t="str">
        <f t="shared" si="417"/>
        <v>-100%</v>
      </c>
      <c r="BI71" s="9">
        <f t="shared" si="418"/>
        <v>0</v>
      </c>
    </row>
    <row r="72" spans="1:61" s="12" customFormat="1" x14ac:dyDescent="0.25">
      <c r="A72" s="9" t="str">
        <f>Mon!A70</f>
        <v>OVER</v>
      </c>
      <c r="B72" s="9">
        <f>Mon!C70</f>
        <v>0</v>
      </c>
      <c r="C72" s="9">
        <f>Mon!I70</f>
        <v>0</v>
      </c>
      <c r="D72" s="73" t="str">
        <f t="shared" si="389"/>
        <v>-100%</v>
      </c>
      <c r="E72" s="9">
        <f t="shared" si="390"/>
        <v>0</v>
      </c>
      <c r="F72" s="9"/>
      <c r="G72" s="9">
        <f>Mon!J70</f>
        <v>0</v>
      </c>
      <c r="H72" s="73" t="str">
        <f t="shared" si="391"/>
        <v>-100%</v>
      </c>
      <c r="I72" s="9">
        <f t="shared" si="392"/>
        <v>0</v>
      </c>
      <c r="J72" s="9"/>
      <c r="K72" s="9">
        <f>Mon!K70</f>
        <v>0</v>
      </c>
      <c r="L72" s="73" t="str">
        <f t="shared" si="393"/>
        <v>-100%</v>
      </c>
      <c r="M72" s="9">
        <f t="shared" si="394"/>
        <v>0</v>
      </c>
      <c r="N72" s="9"/>
      <c r="O72" s="9">
        <f>Mon!L70</f>
        <v>0</v>
      </c>
      <c r="P72" s="73" t="str">
        <f t="shared" si="395"/>
        <v>-100%</v>
      </c>
      <c r="Q72" s="9">
        <f t="shared" si="396"/>
        <v>0</v>
      </c>
      <c r="R72" s="9"/>
      <c r="S72" s="9">
        <f>Mon!M70</f>
        <v>0</v>
      </c>
      <c r="T72" s="73" t="str">
        <f t="shared" si="397"/>
        <v>-100%</v>
      </c>
      <c r="U72" s="9">
        <f t="shared" si="398"/>
        <v>0</v>
      </c>
      <c r="V72" s="9"/>
      <c r="W72" s="9">
        <f>Mon!N70</f>
        <v>0</v>
      </c>
      <c r="X72" s="73" t="str">
        <f t="shared" si="399"/>
        <v>-100%</v>
      </c>
      <c r="Y72" s="9">
        <f t="shared" si="400"/>
        <v>0</v>
      </c>
      <c r="Z72" s="9"/>
      <c r="AA72" s="9">
        <f>Mon!O70</f>
        <v>0</v>
      </c>
      <c r="AB72" s="73" t="str">
        <f t="shared" si="401"/>
        <v>-100%</v>
      </c>
      <c r="AC72" s="9">
        <f t="shared" si="402"/>
        <v>0</v>
      </c>
      <c r="AD72" s="9"/>
      <c r="AE72" s="9">
        <f>Mon!P70</f>
        <v>0</v>
      </c>
      <c r="AF72" s="73" t="str">
        <f t="shared" si="403"/>
        <v>-100%</v>
      </c>
      <c r="AG72" s="9">
        <f t="shared" si="404"/>
        <v>0</v>
      </c>
      <c r="AH72" s="9"/>
      <c r="AI72" s="9">
        <f>Mon!Q70</f>
        <v>0</v>
      </c>
      <c r="AJ72" s="73" t="str">
        <f t="shared" si="405"/>
        <v>-100%</v>
      </c>
      <c r="AK72" s="9">
        <f t="shared" si="406"/>
        <v>0</v>
      </c>
      <c r="AL72" s="9"/>
      <c r="AM72" s="9">
        <f>Mon!R70</f>
        <v>0</v>
      </c>
      <c r="AN72" s="73" t="str">
        <f t="shared" si="407"/>
        <v>-100%</v>
      </c>
      <c r="AO72" s="9">
        <f t="shared" si="408"/>
        <v>0</v>
      </c>
      <c r="AP72" s="9"/>
      <c r="AQ72" s="9">
        <f>Mon!S70</f>
        <v>0</v>
      </c>
      <c r="AR72" s="73" t="str">
        <f t="shared" si="409"/>
        <v>-100%</v>
      </c>
      <c r="AS72" s="9">
        <f t="shared" si="410"/>
        <v>0</v>
      </c>
      <c r="AT72" s="9"/>
      <c r="AU72" s="9">
        <f>Mon!T70</f>
        <v>0</v>
      </c>
      <c r="AV72" s="73" t="str">
        <f t="shared" si="411"/>
        <v>-100%</v>
      </c>
      <c r="AW72" s="9">
        <f t="shared" si="412"/>
        <v>0</v>
      </c>
      <c r="AX72" s="9"/>
      <c r="AY72" s="9">
        <f>Mon!U70</f>
        <v>0</v>
      </c>
      <c r="AZ72" s="73" t="str">
        <f t="shared" si="413"/>
        <v>-100%</v>
      </c>
      <c r="BA72" s="9">
        <f t="shared" si="414"/>
        <v>0</v>
      </c>
      <c r="BB72" s="9"/>
      <c r="BC72" s="9">
        <f>Mon!V70</f>
        <v>0</v>
      </c>
      <c r="BD72" s="73" t="str">
        <f t="shared" si="415"/>
        <v>-100%</v>
      </c>
      <c r="BE72" s="9">
        <f t="shared" si="416"/>
        <v>0</v>
      </c>
      <c r="BF72" s="9"/>
      <c r="BG72" s="9">
        <f>Mon!W70</f>
        <v>0</v>
      </c>
      <c r="BH72" s="73" t="str">
        <f t="shared" si="417"/>
        <v>-100%</v>
      </c>
      <c r="BI72" s="9">
        <f t="shared" si="418"/>
        <v>0</v>
      </c>
    </row>
    <row r="73" spans="1:61" s="76" customFormat="1" x14ac:dyDescent="0.25">
      <c r="A73" s="75"/>
      <c r="B73" s="78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</row>
    <row r="74" spans="1:61" s="12" customFormat="1" x14ac:dyDescent="0.25">
      <c r="A74" s="9">
        <f>Mon!A72</f>
        <v>0</v>
      </c>
      <c r="B74" s="9">
        <f>Mon!C72</f>
        <v>0</v>
      </c>
      <c r="C74" s="9">
        <f>Mon!I72</f>
        <v>0</v>
      </c>
      <c r="D74" s="73" t="str">
        <f>IF($B74="win",100%-D$1,"-100%")</f>
        <v>-100%</v>
      </c>
      <c r="E74" s="9">
        <f>(C74*D74)+(C74*E$1)</f>
        <v>0</v>
      </c>
      <c r="F74" s="9"/>
      <c r="G74" s="9">
        <f>Mon!J72</f>
        <v>0</v>
      </c>
      <c r="H74" s="73" t="str">
        <f>IF($B74="win",100%-H$1,"-100%")</f>
        <v>-100%</v>
      </c>
      <c r="I74" s="9">
        <f>(G74*H74)+(G74*I$1)</f>
        <v>0</v>
      </c>
      <c r="J74" s="9"/>
      <c r="K74" s="9">
        <f>Mon!K72</f>
        <v>0</v>
      </c>
      <c r="L74" s="73" t="str">
        <f>IF($B74="win",100%-L$1,"-100%")</f>
        <v>-100%</v>
      </c>
      <c r="M74" s="9">
        <f>(K74*L74)+(K74*M$1)</f>
        <v>0</v>
      </c>
      <c r="N74" s="9"/>
      <c r="O74" s="9">
        <f>Mon!L72</f>
        <v>0</v>
      </c>
      <c r="P74" s="73" t="str">
        <f>IF($B74="win",100%-P$1,"-100%")</f>
        <v>-100%</v>
      </c>
      <c r="Q74" s="9">
        <f>(O74*P74)+(O74*Q$1)</f>
        <v>0</v>
      </c>
      <c r="R74" s="9"/>
      <c r="S74" s="9">
        <f>Mon!M72</f>
        <v>0</v>
      </c>
      <c r="T74" s="73" t="str">
        <f>IF($B74="win",100%-T$1,"-100%")</f>
        <v>-100%</v>
      </c>
      <c r="U74" s="9">
        <f>(S74*T74)+(S74*U$1)</f>
        <v>0</v>
      </c>
      <c r="V74" s="9"/>
      <c r="W74" s="9">
        <f>Mon!N72</f>
        <v>0</v>
      </c>
      <c r="X74" s="73" t="str">
        <f>IF($B74="win",100%-X$1,"-100%")</f>
        <v>-100%</v>
      </c>
      <c r="Y74" s="9">
        <f>(W74*X74)+(W74*Y$1)</f>
        <v>0</v>
      </c>
      <c r="Z74" s="9"/>
      <c r="AA74" s="9">
        <f>Mon!O72</f>
        <v>0</v>
      </c>
      <c r="AB74" s="73" t="str">
        <f>IF($B74="win",100%-AB$1,"-100%")</f>
        <v>-100%</v>
      </c>
      <c r="AC74" s="9">
        <f>(AA74*AB74)+(AA74*AC$1)</f>
        <v>0</v>
      </c>
      <c r="AD74" s="9"/>
      <c r="AE74" s="9">
        <f>Mon!P72</f>
        <v>0</v>
      </c>
      <c r="AF74" s="73" t="str">
        <f>IF($B74="win",100%-AF$1,"-100%")</f>
        <v>-100%</v>
      </c>
      <c r="AG74" s="9">
        <f>(AE74*AF74)+(AE74*AG$1)</f>
        <v>0</v>
      </c>
      <c r="AH74" s="9"/>
      <c r="AI74" s="9">
        <f>Mon!Q72</f>
        <v>0</v>
      </c>
      <c r="AJ74" s="73" t="str">
        <f>IF($B74="win",100%-AJ$1,"-100%")</f>
        <v>-100%</v>
      </c>
      <c r="AK74" s="9">
        <f>(AI74*AJ74)+(AI74*AK$1)</f>
        <v>0</v>
      </c>
      <c r="AL74" s="9"/>
      <c r="AM74" s="9">
        <f>Mon!R72</f>
        <v>0</v>
      </c>
      <c r="AN74" s="73" t="str">
        <f>IF($B74="win",100%-AN$1,"-100%")</f>
        <v>-100%</v>
      </c>
      <c r="AO74" s="9">
        <f>(AM74*AN74)+(AM74*AO$1)</f>
        <v>0</v>
      </c>
      <c r="AP74" s="9"/>
      <c r="AQ74" s="9">
        <f>Mon!S72</f>
        <v>0</v>
      </c>
      <c r="AR74" s="73" t="str">
        <f>IF($B74="win",100%-AR$1,"-100%")</f>
        <v>-100%</v>
      </c>
      <c r="AS74" s="9">
        <f>(AQ74*AR74)+(AQ74*AS$1)</f>
        <v>0</v>
      </c>
      <c r="AT74" s="9"/>
      <c r="AU74" s="9">
        <f>Mon!T72</f>
        <v>0</v>
      </c>
      <c r="AV74" s="73" t="str">
        <f>IF($B74="win",100%-AV$1,"-100%")</f>
        <v>-100%</v>
      </c>
      <c r="AW74" s="9">
        <f>(AU74*AV74)+(AU74*AW$1)</f>
        <v>0</v>
      </c>
      <c r="AX74" s="9"/>
      <c r="AY74" s="9">
        <f>Mon!U72</f>
        <v>0</v>
      </c>
      <c r="AZ74" s="73" t="str">
        <f>IF($B74="win",100%-AZ$1,"-100%")</f>
        <v>-100%</v>
      </c>
      <c r="BA74" s="9">
        <f>(AY74*AZ74)+(AY74*BA$1)</f>
        <v>0</v>
      </c>
      <c r="BB74" s="9"/>
      <c r="BC74" s="9">
        <f>Mon!V72</f>
        <v>0</v>
      </c>
      <c r="BD74" s="73" t="str">
        <f>IF($B74="win",100%-BD$1,"-100%")</f>
        <v>-100%</v>
      </c>
      <c r="BE74" s="9">
        <f>(BC74*BD74)+(BC74*BE$1)</f>
        <v>0</v>
      </c>
      <c r="BF74" s="9"/>
      <c r="BG74" s="9">
        <f>Mon!W72</f>
        <v>0</v>
      </c>
      <c r="BH74" s="73" t="str">
        <f>IF($B74="win",100%-BH$1,"-100%")</f>
        <v>-100%</v>
      </c>
      <c r="BI74" s="9">
        <f>(BG74*BH74)+(BG74*BI$1)</f>
        <v>0</v>
      </c>
    </row>
    <row r="75" spans="1:61" s="12" customFormat="1" x14ac:dyDescent="0.25">
      <c r="A75" s="9">
        <f>Mon!A73</f>
        <v>0</v>
      </c>
      <c r="B75" s="9">
        <f>Mon!C73</f>
        <v>0</v>
      </c>
      <c r="C75" s="9">
        <f>Mon!I73</f>
        <v>0</v>
      </c>
      <c r="D75" s="73" t="str">
        <f t="shared" ref="D75:D77" si="419">IF($B75="win",100%-D$1,"-100%")</f>
        <v>-100%</v>
      </c>
      <c r="E75" s="9">
        <f t="shared" ref="E75:E77" si="420">(C75*D75)+(C75*E$1)</f>
        <v>0</v>
      </c>
      <c r="F75" s="9"/>
      <c r="G75" s="9">
        <f>Mon!J73</f>
        <v>0</v>
      </c>
      <c r="H75" s="73" t="str">
        <f t="shared" ref="H75:H77" si="421">IF($B75="win",100%-H$1,"-100%")</f>
        <v>-100%</v>
      </c>
      <c r="I75" s="9">
        <f t="shared" ref="I75:I77" si="422">(G75*H75)+(G75*I$1)</f>
        <v>0</v>
      </c>
      <c r="J75" s="9"/>
      <c r="K75" s="9">
        <f>Mon!K73</f>
        <v>0</v>
      </c>
      <c r="L75" s="73" t="str">
        <f t="shared" ref="L75:L77" si="423">IF($B75="win",100%-L$1,"-100%")</f>
        <v>-100%</v>
      </c>
      <c r="M75" s="9">
        <f t="shared" ref="M75:M77" si="424">(K75*L75)+(K75*M$1)</f>
        <v>0</v>
      </c>
      <c r="N75" s="9"/>
      <c r="O75" s="9">
        <f>Mon!L73</f>
        <v>0</v>
      </c>
      <c r="P75" s="73" t="str">
        <f t="shared" ref="P75:P77" si="425">IF($B75="win",100%-P$1,"-100%")</f>
        <v>-100%</v>
      </c>
      <c r="Q75" s="9">
        <f t="shared" ref="Q75:Q77" si="426">(O75*P75)+(O75*Q$1)</f>
        <v>0</v>
      </c>
      <c r="R75" s="9"/>
      <c r="S75" s="9">
        <f>Mon!M73</f>
        <v>0</v>
      </c>
      <c r="T75" s="73" t="str">
        <f t="shared" ref="T75:T77" si="427">IF($B75="win",100%-T$1,"-100%")</f>
        <v>-100%</v>
      </c>
      <c r="U75" s="9">
        <f t="shared" ref="U75:U77" si="428">(S75*T75)+(S75*U$1)</f>
        <v>0</v>
      </c>
      <c r="V75" s="9"/>
      <c r="W75" s="9">
        <f>Mon!N73</f>
        <v>0</v>
      </c>
      <c r="X75" s="73" t="str">
        <f t="shared" ref="X75:X77" si="429">IF($B75="win",100%-X$1,"-100%")</f>
        <v>-100%</v>
      </c>
      <c r="Y75" s="9">
        <f t="shared" ref="Y75:Y77" si="430">(W75*X75)+(W75*Y$1)</f>
        <v>0</v>
      </c>
      <c r="Z75" s="9"/>
      <c r="AA75" s="9">
        <f>Mon!O73</f>
        <v>0</v>
      </c>
      <c r="AB75" s="73" t="str">
        <f t="shared" ref="AB75:AB77" si="431">IF($B75="win",100%-AB$1,"-100%")</f>
        <v>-100%</v>
      </c>
      <c r="AC75" s="9">
        <f t="shared" ref="AC75:AC77" si="432">(AA75*AB75)+(AA75*AC$1)</f>
        <v>0</v>
      </c>
      <c r="AD75" s="9"/>
      <c r="AE75" s="9">
        <f>Mon!P73</f>
        <v>0</v>
      </c>
      <c r="AF75" s="73" t="str">
        <f t="shared" ref="AF75:AF77" si="433">IF($B75="win",100%-AF$1,"-100%")</f>
        <v>-100%</v>
      </c>
      <c r="AG75" s="9">
        <f t="shared" ref="AG75:AG77" si="434">(AE75*AF75)+(AE75*AG$1)</f>
        <v>0</v>
      </c>
      <c r="AH75" s="9"/>
      <c r="AI75" s="9">
        <f>Mon!Q73</f>
        <v>0</v>
      </c>
      <c r="AJ75" s="73" t="str">
        <f t="shared" ref="AJ75:AJ77" si="435">IF($B75="win",100%-AJ$1,"-100%")</f>
        <v>-100%</v>
      </c>
      <c r="AK75" s="9">
        <f t="shared" ref="AK75:AK77" si="436">(AI75*AJ75)+(AI75*AK$1)</f>
        <v>0</v>
      </c>
      <c r="AL75" s="9"/>
      <c r="AM75" s="9">
        <f>Mon!R73</f>
        <v>0</v>
      </c>
      <c r="AN75" s="73" t="str">
        <f t="shared" ref="AN75:AN77" si="437">IF($B75="win",100%-AN$1,"-100%")</f>
        <v>-100%</v>
      </c>
      <c r="AO75" s="9">
        <f t="shared" ref="AO75:AO77" si="438">(AM75*AN75)+(AM75*AO$1)</f>
        <v>0</v>
      </c>
      <c r="AP75" s="9"/>
      <c r="AQ75" s="9">
        <f>Mon!S73</f>
        <v>0</v>
      </c>
      <c r="AR75" s="73" t="str">
        <f t="shared" ref="AR75:AR77" si="439">IF($B75="win",100%-AR$1,"-100%")</f>
        <v>-100%</v>
      </c>
      <c r="AS75" s="9">
        <f t="shared" ref="AS75:AS77" si="440">(AQ75*AR75)+(AQ75*AS$1)</f>
        <v>0</v>
      </c>
      <c r="AT75" s="9"/>
      <c r="AU75" s="9">
        <f>Mon!T73</f>
        <v>0</v>
      </c>
      <c r="AV75" s="73" t="str">
        <f t="shared" ref="AV75:AV77" si="441">IF($B75="win",100%-AV$1,"-100%")</f>
        <v>-100%</v>
      </c>
      <c r="AW75" s="9">
        <f t="shared" ref="AW75:AW77" si="442">(AU75*AV75)+(AU75*AW$1)</f>
        <v>0</v>
      </c>
      <c r="AX75" s="9"/>
      <c r="AY75" s="9">
        <f>Mon!U73</f>
        <v>0</v>
      </c>
      <c r="AZ75" s="73" t="str">
        <f t="shared" ref="AZ75:AZ77" si="443">IF($B75="win",100%-AZ$1,"-100%")</f>
        <v>-100%</v>
      </c>
      <c r="BA75" s="9">
        <f t="shared" ref="BA75:BA77" si="444">(AY75*AZ75)+(AY75*BA$1)</f>
        <v>0</v>
      </c>
      <c r="BB75" s="9"/>
      <c r="BC75" s="9">
        <f>Mon!V73</f>
        <v>0</v>
      </c>
      <c r="BD75" s="73" t="str">
        <f t="shared" ref="BD75:BD77" si="445">IF($B75="win",100%-BD$1,"-100%")</f>
        <v>-100%</v>
      </c>
      <c r="BE75" s="9">
        <f t="shared" ref="BE75:BE77" si="446">(BC75*BD75)+(BC75*BE$1)</f>
        <v>0</v>
      </c>
      <c r="BF75" s="9"/>
      <c r="BG75" s="9">
        <f>Mon!W73</f>
        <v>0</v>
      </c>
      <c r="BH75" s="73" t="str">
        <f t="shared" ref="BH75:BH77" si="447">IF($B75="win",100%-BH$1,"-100%")</f>
        <v>-100%</v>
      </c>
      <c r="BI75" s="9">
        <f t="shared" ref="BI75:BI77" si="448">(BG75*BH75)+(BG75*BI$1)</f>
        <v>0</v>
      </c>
    </row>
    <row r="76" spans="1:61" s="12" customFormat="1" x14ac:dyDescent="0.25">
      <c r="A76" s="9" t="str">
        <f>Mon!A74</f>
        <v>UNDER</v>
      </c>
      <c r="B76" s="9">
        <f>Mon!C74</f>
        <v>0</v>
      </c>
      <c r="C76" s="9">
        <f>Mon!I74</f>
        <v>0</v>
      </c>
      <c r="D76" s="73" t="str">
        <f t="shared" si="419"/>
        <v>-100%</v>
      </c>
      <c r="E76" s="9">
        <f t="shared" si="420"/>
        <v>0</v>
      </c>
      <c r="F76" s="9"/>
      <c r="G76" s="9">
        <f>Mon!J74</f>
        <v>0</v>
      </c>
      <c r="H76" s="73" t="str">
        <f t="shared" si="421"/>
        <v>-100%</v>
      </c>
      <c r="I76" s="9">
        <f t="shared" si="422"/>
        <v>0</v>
      </c>
      <c r="J76" s="9"/>
      <c r="K76" s="9">
        <f>Mon!K74</f>
        <v>0</v>
      </c>
      <c r="L76" s="73" t="str">
        <f t="shared" si="423"/>
        <v>-100%</v>
      </c>
      <c r="M76" s="9">
        <f t="shared" si="424"/>
        <v>0</v>
      </c>
      <c r="N76" s="9"/>
      <c r="O76" s="9">
        <f>Mon!L74</f>
        <v>0</v>
      </c>
      <c r="P76" s="73" t="str">
        <f t="shared" si="425"/>
        <v>-100%</v>
      </c>
      <c r="Q76" s="9">
        <f t="shared" si="426"/>
        <v>0</v>
      </c>
      <c r="R76" s="9"/>
      <c r="S76" s="9">
        <f>Mon!M74</f>
        <v>0</v>
      </c>
      <c r="T76" s="73" t="str">
        <f t="shared" si="427"/>
        <v>-100%</v>
      </c>
      <c r="U76" s="9">
        <f t="shared" si="428"/>
        <v>0</v>
      </c>
      <c r="V76" s="9"/>
      <c r="W76" s="9">
        <f>Mon!N74</f>
        <v>0</v>
      </c>
      <c r="X76" s="73" t="str">
        <f t="shared" si="429"/>
        <v>-100%</v>
      </c>
      <c r="Y76" s="9">
        <f t="shared" si="430"/>
        <v>0</v>
      </c>
      <c r="Z76" s="9"/>
      <c r="AA76" s="9">
        <f>Mon!O74</f>
        <v>0</v>
      </c>
      <c r="AB76" s="73" t="str">
        <f t="shared" si="431"/>
        <v>-100%</v>
      </c>
      <c r="AC76" s="9">
        <f t="shared" si="432"/>
        <v>0</v>
      </c>
      <c r="AD76" s="9"/>
      <c r="AE76" s="9">
        <f>Mon!P74</f>
        <v>0</v>
      </c>
      <c r="AF76" s="73" t="str">
        <f t="shared" si="433"/>
        <v>-100%</v>
      </c>
      <c r="AG76" s="9">
        <f t="shared" si="434"/>
        <v>0</v>
      </c>
      <c r="AH76" s="9"/>
      <c r="AI76" s="9">
        <f>Mon!Q74</f>
        <v>0</v>
      </c>
      <c r="AJ76" s="73" t="str">
        <f t="shared" si="435"/>
        <v>-100%</v>
      </c>
      <c r="AK76" s="9">
        <f t="shared" si="436"/>
        <v>0</v>
      </c>
      <c r="AL76" s="9"/>
      <c r="AM76" s="9">
        <f>Mon!R74</f>
        <v>0</v>
      </c>
      <c r="AN76" s="73" t="str">
        <f t="shared" si="437"/>
        <v>-100%</v>
      </c>
      <c r="AO76" s="9">
        <f t="shared" si="438"/>
        <v>0</v>
      </c>
      <c r="AP76" s="9"/>
      <c r="AQ76" s="9">
        <f>Mon!S74</f>
        <v>0</v>
      </c>
      <c r="AR76" s="73" t="str">
        <f t="shared" si="439"/>
        <v>-100%</v>
      </c>
      <c r="AS76" s="9">
        <f t="shared" si="440"/>
        <v>0</v>
      </c>
      <c r="AT76" s="9"/>
      <c r="AU76" s="9">
        <f>Mon!T74</f>
        <v>0</v>
      </c>
      <c r="AV76" s="73" t="str">
        <f t="shared" si="441"/>
        <v>-100%</v>
      </c>
      <c r="AW76" s="9">
        <f t="shared" si="442"/>
        <v>0</v>
      </c>
      <c r="AX76" s="9"/>
      <c r="AY76" s="9">
        <f>Mon!U74</f>
        <v>0</v>
      </c>
      <c r="AZ76" s="73" t="str">
        <f t="shared" si="443"/>
        <v>-100%</v>
      </c>
      <c r="BA76" s="9">
        <f t="shared" si="444"/>
        <v>0</v>
      </c>
      <c r="BB76" s="9"/>
      <c r="BC76" s="9">
        <f>Mon!V74</f>
        <v>0</v>
      </c>
      <c r="BD76" s="73" t="str">
        <f t="shared" si="445"/>
        <v>-100%</v>
      </c>
      <c r="BE76" s="9">
        <f t="shared" si="446"/>
        <v>0</v>
      </c>
      <c r="BF76" s="9"/>
      <c r="BG76" s="9">
        <f>Mon!W74</f>
        <v>0</v>
      </c>
      <c r="BH76" s="73" t="str">
        <f t="shared" si="447"/>
        <v>-100%</v>
      </c>
      <c r="BI76" s="9">
        <f t="shared" si="448"/>
        <v>0</v>
      </c>
    </row>
    <row r="77" spans="1:61" s="12" customFormat="1" x14ac:dyDescent="0.25">
      <c r="A77" s="9" t="str">
        <f>Mon!A75</f>
        <v>OVER</v>
      </c>
      <c r="B77" s="9">
        <f>Mon!C75</f>
        <v>0</v>
      </c>
      <c r="C77" s="9">
        <f>Mon!I75</f>
        <v>0</v>
      </c>
      <c r="D77" s="73" t="str">
        <f t="shared" si="419"/>
        <v>-100%</v>
      </c>
      <c r="E77" s="9">
        <f t="shared" si="420"/>
        <v>0</v>
      </c>
      <c r="F77" s="9"/>
      <c r="G77" s="9">
        <f>Mon!J75</f>
        <v>0</v>
      </c>
      <c r="H77" s="73" t="str">
        <f t="shared" si="421"/>
        <v>-100%</v>
      </c>
      <c r="I77" s="9">
        <f t="shared" si="422"/>
        <v>0</v>
      </c>
      <c r="J77" s="9"/>
      <c r="K77" s="9">
        <f>Mon!K75</f>
        <v>0</v>
      </c>
      <c r="L77" s="73" t="str">
        <f t="shared" si="423"/>
        <v>-100%</v>
      </c>
      <c r="M77" s="9">
        <f t="shared" si="424"/>
        <v>0</v>
      </c>
      <c r="N77" s="9"/>
      <c r="O77" s="9">
        <f>Mon!L75</f>
        <v>0</v>
      </c>
      <c r="P77" s="73" t="str">
        <f t="shared" si="425"/>
        <v>-100%</v>
      </c>
      <c r="Q77" s="9">
        <f t="shared" si="426"/>
        <v>0</v>
      </c>
      <c r="R77" s="9"/>
      <c r="S77" s="9">
        <f>Mon!M75</f>
        <v>0</v>
      </c>
      <c r="T77" s="73" t="str">
        <f t="shared" si="427"/>
        <v>-100%</v>
      </c>
      <c r="U77" s="9">
        <f t="shared" si="428"/>
        <v>0</v>
      </c>
      <c r="V77" s="9"/>
      <c r="W77" s="9">
        <f>Mon!N75</f>
        <v>0</v>
      </c>
      <c r="X77" s="73" t="str">
        <f t="shared" si="429"/>
        <v>-100%</v>
      </c>
      <c r="Y77" s="9">
        <f t="shared" si="430"/>
        <v>0</v>
      </c>
      <c r="Z77" s="9"/>
      <c r="AA77" s="9">
        <f>Mon!O75</f>
        <v>0</v>
      </c>
      <c r="AB77" s="73" t="str">
        <f t="shared" si="431"/>
        <v>-100%</v>
      </c>
      <c r="AC77" s="9">
        <f t="shared" si="432"/>
        <v>0</v>
      </c>
      <c r="AD77" s="9"/>
      <c r="AE77" s="9">
        <f>Mon!P75</f>
        <v>0</v>
      </c>
      <c r="AF77" s="73" t="str">
        <f t="shared" si="433"/>
        <v>-100%</v>
      </c>
      <c r="AG77" s="9">
        <f t="shared" si="434"/>
        <v>0</v>
      </c>
      <c r="AH77" s="9"/>
      <c r="AI77" s="9">
        <f>Mon!Q75</f>
        <v>0</v>
      </c>
      <c r="AJ77" s="73" t="str">
        <f t="shared" si="435"/>
        <v>-100%</v>
      </c>
      <c r="AK77" s="9">
        <f t="shared" si="436"/>
        <v>0</v>
      </c>
      <c r="AL77" s="9"/>
      <c r="AM77" s="9">
        <f>Mon!R75</f>
        <v>0</v>
      </c>
      <c r="AN77" s="73" t="str">
        <f t="shared" si="437"/>
        <v>-100%</v>
      </c>
      <c r="AO77" s="9">
        <f t="shared" si="438"/>
        <v>0</v>
      </c>
      <c r="AP77" s="9"/>
      <c r="AQ77" s="9">
        <f>Mon!S75</f>
        <v>0</v>
      </c>
      <c r="AR77" s="73" t="str">
        <f t="shared" si="439"/>
        <v>-100%</v>
      </c>
      <c r="AS77" s="9">
        <f t="shared" si="440"/>
        <v>0</v>
      </c>
      <c r="AT77" s="9"/>
      <c r="AU77" s="9">
        <f>Mon!T75</f>
        <v>0</v>
      </c>
      <c r="AV77" s="73" t="str">
        <f t="shared" si="441"/>
        <v>-100%</v>
      </c>
      <c r="AW77" s="9">
        <f t="shared" si="442"/>
        <v>0</v>
      </c>
      <c r="AX77" s="9"/>
      <c r="AY77" s="9">
        <f>Mon!U75</f>
        <v>0</v>
      </c>
      <c r="AZ77" s="73" t="str">
        <f t="shared" si="443"/>
        <v>-100%</v>
      </c>
      <c r="BA77" s="9">
        <f t="shared" si="444"/>
        <v>0</v>
      </c>
      <c r="BB77" s="9"/>
      <c r="BC77" s="9">
        <f>Mon!V75</f>
        <v>0</v>
      </c>
      <c r="BD77" s="73" t="str">
        <f t="shared" si="445"/>
        <v>-100%</v>
      </c>
      <c r="BE77" s="9">
        <f t="shared" si="446"/>
        <v>0</v>
      </c>
      <c r="BF77" s="9"/>
      <c r="BG77" s="9">
        <f>Mon!W75</f>
        <v>0</v>
      </c>
      <c r="BH77" s="73" t="str">
        <f t="shared" si="447"/>
        <v>-100%</v>
      </c>
      <c r="BI77" s="9">
        <f t="shared" si="448"/>
        <v>0</v>
      </c>
    </row>
    <row r="78" spans="1:61" s="76" customFormat="1" x14ac:dyDescent="0.25">
      <c r="A78" s="75"/>
      <c r="B78" s="78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</row>
    <row r="79" spans="1:61" s="12" customFormat="1" x14ac:dyDescent="0.25">
      <c r="A79" s="9">
        <f>Mon!A77</f>
        <v>0</v>
      </c>
      <c r="B79" s="9">
        <f>Mon!C77</f>
        <v>0</v>
      </c>
      <c r="C79" s="9">
        <f>Mon!I77</f>
        <v>0</v>
      </c>
      <c r="D79" s="73" t="str">
        <f>IF($B79="win",100%-D$1,"-100%")</f>
        <v>-100%</v>
      </c>
      <c r="E79" s="9">
        <f>(C79*D79)+(C79*E$1)</f>
        <v>0</v>
      </c>
      <c r="F79" s="9"/>
      <c r="G79" s="9">
        <f>Mon!J77</f>
        <v>0</v>
      </c>
      <c r="H79" s="73" t="str">
        <f>IF($B79="win",100%-H$1,"-100%")</f>
        <v>-100%</v>
      </c>
      <c r="I79" s="9">
        <f>(G79*H79)+(G79*I$1)</f>
        <v>0</v>
      </c>
      <c r="J79" s="9"/>
      <c r="K79" s="9">
        <f>Mon!K77</f>
        <v>0</v>
      </c>
      <c r="L79" s="73" t="str">
        <f>IF($B79="win",100%-L$1,"-100%")</f>
        <v>-100%</v>
      </c>
      <c r="M79" s="9">
        <f>(K79*L79)+(K79*M$1)</f>
        <v>0</v>
      </c>
      <c r="N79" s="9"/>
      <c r="O79" s="9">
        <f>Mon!L77</f>
        <v>0</v>
      </c>
      <c r="P79" s="73" t="str">
        <f>IF($B79="win",100%-P$1,"-100%")</f>
        <v>-100%</v>
      </c>
      <c r="Q79" s="9">
        <f>(O79*P79)+(O79*Q$1)</f>
        <v>0</v>
      </c>
      <c r="R79" s="9"/>
      <c r="S79" s="9">
        <f>Mon!M77</f>
        <v>0</v>
      </c>
      <c r="T79" s="73" t="str">
        <f>IF($B79="win",100%-T$1,"-100%")</f>
        <v>-100%</v>
      </c>
      <c r="U79" s="9">
        <f>(S79*T79)+(S79*U$1)</f>
        <v>0</v>
      </c>
      <c r="V79" s="9"/>
      <c r="W79" s="9">
        <f>Mon!N77</f>
        <v>0</v>
      </c>
      <c r="X79" s="73" t="str">
        <f>IF($B79="win",100%-X$1,"-100%")</f>
        <v>-100%</v>
      </c>
      <c r="Y79" s="9">
        <f>(W79*X79)+(W79*Y$1)</f>
        <v>0</v>
      </c>
      <c r="Z79" s="9"/>
      <c r="AA79" s="9">
        <f>Mon!O77</f>
        <v>0</v>
      </c>
      <c r="AB79" s="73" t="str">
        <f>IF($B79="win",100%-AB$1,"-100%")</f>
        <v>-100%</v>
      </c>
      <c r="AC79" s="9">
        <f>(AA79*AB79)+(AA79*AC$1)</f>
        <v>0</v>
      </c>
      <c r="AD79" s="9"/>
      <c r="AE79" s="9">
        <f>Mon!P77</f>
        <v>0</v>
      </c>
      <c r="AF79" s="73" t="str">
        <f>IF($B79="win",100%-AF$1,"-100%")</f>
        <v>-100%</v>
      </c>
      <c r="AG79" s="9">
        <f>(AE79*AF79)+(AE79*AG$1)</f>
        <v>0</v>
      </c>
      <c r="AH79" s="9"/>
      <c r="AI79" s="9">
        <f>Mon!Q77</f>
        <v>0</v>
      </c>
      <c r="AJ79" s="73" t="str">
        <f>IF($B79="win",100%-AJ$1,"-100%")</f>
        <v>-100%</v>
      </c>
      <c r="AK79" s="9">
        <f>(AI79*AJ79)+(AI79*AK$1)</f>
        <v>0</v>
      </c>
      <c r="AL79" s="9"/>
      <c r="AM79" s="9">
        <f>Mon!R77</f>
        <v>0</v>
      </c>
      <c r="AN79" s="73" t="str">
        <f>IF($B79="win",100%-AN$1,"-100%")</f>
        <v>-100%</v>
      </c>
      <c r="AO79" s="9">
        <f>(AM79*AN79)+(AM79*AO$1)</f>
        <v>0</v>
      </c>
      <c r="AP79" s="9"/>
      <c r="AQ79" s="9">
        <f>Mon!S77</f>
        <v>0</v>
      </c>
      <c r="AR79" s="73" t="str">
        <f>IF($B79="win",100%-AR$1,"-100%")</f>
        <v>-100%</v>
      </c>
      <c r="AS79" s="9">
        <f>(AQ79*AR79)+(AQ79*AS$1)</f>
        <v>0</v>
      </c>
      <c r="AT79" s="9"/>
      <c r="AU79" s="9">
        <f>Mon!T77</f>
        <v>0</v>
      </c>
      <c r="AV79" s="73" t="str">
        <f>IF($B79="win",100%-AV$1,"-100%")</f>
        <v>-100%</v>
      </c>
      <c r="AW79" s="9">
        <f>(AU79*AV79)+(AU79*AW$1)</f>
        <v>0</v>
      </c>
      <c r="AX79" s="9"/>
      <c r="AY79" s="9">
        <f>Mon!U77</f>
        <v>0</v>
      </c>
      <c r="AZ79" s="73" t="str">
        <f>IF($B79="win",100%-AZ$1,"-100%")</f>
        <v>-100%</v>
      </c>
      <c r="BA79" s="9">
        <f>(AY79*AZ79)+(AY79*BA$1)</f>
        <v>0</v>
      </c>
      <c r="BB79" s="9"/>
      <c r="BC79" s="9">
        <f>Mon!V77</f>
        <v>0</v>
      </c>
      <c r="BD79" s="73" t="str">
        <f>IF($B79="win",100%-BD$1,"-100%")</f>
        <v>-100%</v>
      </c>
      <c r="BE79" s="9">
        <f>(BC79*BD79)+(BC79*BE$1)</f>
        <v>0</v>
      </c>
      <c r="BF79" s="9"/>
      <c r="BG79" s="9">
        <f>Mon!W77</f>
        <v>0</v>
      </c>
      <c r="BH79" s="73" t="str">
        <f>IF($B79="win",100%-BH$1,"-100%")</f>
        <v>-100%</v>
      </c>
      <c r="BI79" s="9">
        <f>(BG79*BH79)+(BG79*BI$1)</f>
        <v>0</v>
      </c>
    </row>
    <row r="80" spans="1:61" s="12" customFormat="1" x14ac:dyDescent="0.25">
      <c r="A80" s="9">
        <f>Mon!A78</f>
        <v>0</v>
      </c>
      <c r="B80" s="9">
        <f>Mon!C78</f>
        <v>0</v>
      </c>
      <c r="C80" s="9">
        <f>Mon!I78</f>
        <v>0</v>
      </c>
      <c r="D80" s="73" t="str">
        <f t="shared" ref="D80:D82" si="449">IF($B80="win",100%-D$1,"-100%")</f>
        <v>-100%</v>
      </c>
      <c r="E80" s="9">
        <f t="shared" ref="E80:E82" si="450">(C80*D80)+(C80*E$1)</f>
        <v>0</v>
      </c>
      <c r="F80" s="9"/>
      <c r="G80" s="9">
        <f>Mon!J78</f>
        <v>0</v>
      </c>
      <c r="H80" s="73" t="str">
        <f t="shared" ref="H80:H82" si="451">IF($B80="win",100%-H$1,"-100%")</f>
        <v>-100%</v>
      </c>
      <c r="I80" s="9">
        <f t="shared" ref="I80:I82" si="452">(G80*H80)+(G80*I$1)</f>
        <v>0</v>
      </c>
      <c r="J80" s="9"/>
      <c r="K80" s="9">
        <f>Mon!K78</f>
        <v>0</v>
      </c>
      <c r="L80" s="73" t="str">
        <f t="shared" ref="L80:L82" si="453">IF($B80="win",100%-L$1,"-100%")</f>
        <v>-100%</v>
      </c>
      <c r="M80" s="9">
        <f t="shared" ref="M80:M82" si="454">(K80*L80)+(K80*M$1)</f>
        <v>0</v>
      </c>
      <c r="N80" s="9"/>
      <c r="O80" s="9">
        <f>Mon!L78</f>
        <v>0</v>
      </c>
      <c r="P80" s="73" t="str">
        <f t="shared" ref="P80:P82" si="455">IF($B80="win",100%-P$1,"-100%")</f>
        <v>-100%</v>
      </c>
      <c r="Q80" s="9">
        <f t="shared" ref="Q80:Q82" si="456">(O80*P80)+(O80*Q$1)</f>
        <v>0</v>
      </c>
      <c r="R80" s="9"/>
      <c r="S80" s="9">
        <f>Mon!M78</f>
        <v>0</v>
      </c>
      <c r="T80" s="73" t="str">
        <f t="shared" ref="T80:T82" si="457">IF($B80="win",100%-T$1,"-100%")</f>
        <v>-100%</v>
      </c>
      <c r="U80" s="9">
        <f t="shared" ref="U80:U82" si="458">(S80*T80)+(S80*U$1)</f>
        <v>0</v>
      </c>
      <c r="V80" s="9"/>
      <c r="W80" s="9">
        <f>Mon!N78</f>
        <v>0</v>
      </c>
      <c r="X80" s="73" t="str">
        <f t="shared" ref="X80:X82" si="459">IF($B80="win",100%-X$1,"-100%")</f>
        <v>-100%</v>
      </c>
      <c r="Y80" s="9">
        <f t="shared" ref="Y80:Y82" si="460">(W80*X80)+(W80*Y$1)</f>
        <v>0</v>
      </c>
      <c r="Z80" s="9"/>
      <c r="AA80" s="9">
        <f>Mon!O78</f>
        <v>0</v>
      </c>
      <c r="AB80" s="73" t="str">
        <f t="shared" ref="AB80:AB82" si="461">IF($B80="win",100%-AB$1,"-100%")</f>
        <v>-100%</v>
      </c>
      <c r="AC80" s="9">
        <f t="shared" ref="AC80:AC82" si="462">(AA80*AB80)+(AA80*AC$1)</f>
        <v>0</v>
      </c>
      <c r="AD80" s="9"/>
      <c r="AE80" s="9">
        <f>Mon!P78</f>
        <v>0</v>
      </c>
      <c r="AF80" s="73" t="str">
        <f t="shared" ref="AF80:AF82" si="463">IF($B80="win",100%-AF$1,"-100%")</f>
        <v>-100%</v>
      </c>
      <c r="AG80" s="9">
        <f t="shared" ref="AG80:AG82" si="464">(AE80*AF80)+(AE80*AG$1)</f>
        <v>0</v>
      </c>
      <c r="AH80" s="9"/>
      <c r="AI80" s="9">
        <f>Mon!Q78</f>
        <v>0</v>
      </c>
      <c r="AJ80" s="73" t="str">
        <f t="shared" ref="AJ80:AJ82" si="465">IF($B80="win",100%-AJ$1,"-100%")</f>
        <v>-100%</v>
      </c>
      <c r="AK80" s="9">
        <f t="shared" ref="AK80:AK82" si="466">(AI80*AJ80)+(AI80*AK$1)</f>
        <v>0</v>
      </c>
      <c r="AL80" s="9"/>
      <c r="AM80" s="9">
        <f>Mon!R78</f>
        <v>0</v>
      </c>
      <c r="AN80" s="73" t="str">
        <f t="shared" ref="AN80:AN82" si="467">IF($B80="win",100%-AN$1,"-100%")</f>
        <v>-100%</v>
      </c>
      <c r="AO80" s="9">
        <f t="shared" ref="AO80:AO82" si="468">(AM80*AN80)+(AM80*AO$1)</f>
        <v>0</v>
      </c>
      <c r="AP80" s="9"/>
      <c r="AQ80" s="9">
        <f>Mon!S78</f>
        <v>0</v>
      </c>
      <c r="AR80" s="73" t="str">
        <f t="shared" ref="AR80:AR82" si="469">IF($B80="win",100%-AR$1,"-100%")</f>
        <v>-100%</v>
      </c>
      <c r="AS80" s="9">
        <f t="shared" ref="AS80:AS82" si="470">(AQ80*AR80)+(AQ80*AS$1)</f>
        <v>0</v>
      </c>
      <c r="AT80" s="9"/>
      <c r="AU80" s="9">
        <f>Mon!T78</f>
        <v>0</v>
      </c>
      <c r="AV80" s="73" t="str">
        <f t="shared" ref="AV80:AV82" si="471">IF($B80="win",100%-AV$1,"-100%")</f>
        <v>-100%</v>
      </c>
      <c r="AW80" s="9">
        <f t="shared" ref="AW80:AW82" si="472">(AU80*AV80)+(AU80*AW$1)</f>
        <v>0</v>
      </c>
      <c r="AX80" s="9"/>
      <c r="AY80" s="9">
        <f>Mon!U78</f>
        <v>0</v>
      </c>
      <c r="AZ80" s="73" t="str">
        <f t="shared" ref="AZ80:AZ82" si="473">IF($B80="win",100%-AZ$1,"-100%")</f>
        <v>-100%</v>
      </c>
      <c r="BA80" s="9">
        <f t="shared" ref="BA80:BA82" si="474">(AY80*AZ80)+(AY80*BA$1)</f>
        <v>0</v>
      </c>
      <c r="BB80" s="9"/>
      <c r="BC80" s="9">
        <f>Mon!V78</f>
        <v>0</v>
      </c>
      <c r="BD80" s="73" t="str">
        <f t="shared" ref="BD80:BD82" si="475">IF($B80="win",100%-BD$1,"-100%")</f>
        <v>-100%</v>
      </c>
      <c r="BE80" s="9">
        <f t="shared" ref="BE80:BE82" si="476">(BC80*BD80)+(BC80*BE$1)</f>
        <v>0</v>
      </c>
      <c r="BF80" s="9"/>
      <c r="BG80" s="9">
        <f>Mon!W78</f>
        <v>0</v>
      </c>
      <c r="BH80" s="73" t="str">
        <f t="shared" ref="BH80:BH82" si="477">IF($B80="win",100%-BH$1,"-100%")</f>
        <v>-100%</v>
      </c>
      <c r="BI80" s="9">
        <f t="shared" ref="BI80:BI82" si="478">(BG80*BH80)+(BG80*BI$1)</f>
        <v>0</v>
      </c>
    </row>
    <row r="81" spans="1:61" s="12" customFormat="1" x14ac:dyDescent="0.25">
      <c r="A81" s="9" t="str">
        <f>Mon!A79</f>
        <v>UNDER</v>
      </c>
      <c r="B81" s="9">
        <f>Mon!C79</f>
        <v>0</v>
      </c>
      <c r="C81" s="9">
        <f>Mon!I79</f>
        <v>0</v>
      </c>
      <c r="D81" s="73" t="str">
        <f t="shared" si="449"/>
        <v>-100%</v>
      </c>
      <c r="E81" s="9">
        <f t="shared" si="450"/>
        <v>0</v>
      </c>
      <c r="F81" s="9"/>
      <c r="G81" s="9">
        <f>Mon!J79</f>
        <v>0</v>
      </c>
      <c r="H81" s="73" t="str">
        <f t="shared" si="451"/>
        <v>-100%</v>
      </c>
      <c r="I81" s="9">
        <f t="shared" si="452"/>
        <v>0</v>
      </c>
      <c r="J81" s="9"/>
      <c r="K81" s="9">
        <f>Mon!K79</f>
        <v>0</v>
      </c>
      <c r="L81" s="73" t="str">
        <f t="shared" si="453"/>
        <v>-100%</v>
      </c>
      <c r="M81" s="9">
        <f t="shared" si="454"/>
        <v>0</v>
      </c>
      <c r="N81" s="9"/>
      <c r="O81" s="9">
        <f>Mon!L79</f>
        <v>0</v>
      </c>
      <c r="P81" s="73" t="str">
        <f t="shared" si="455"/>
        <v>-100%</v>
      </c>
      <c r="Q81" s="9">
        <f t="shared" si="456"/>
        <v>0</v>
      </c>
      <c r="R81" s="9"/>
      <c r="S81" s="9">
        <f>Mon!M79</f>
        <v>0</v>
      </c>
      <c r="T81" s="73" t="str">
        <f t="shared" si="457"/>
        <v>-100%</v>
      </c>
      <c r="U81" s="9">
        <f t="shared" si="458"/>
        <v>0</v>
      </c>
      <c r="V81" s="9"/>
      <c r="W81" s="9">
        <f>Mon!N79</f>
        <v>0</v>
      </c>
      <c r="X81" s="73" t="str">
        <f t="shared" si="459"/>
        <v>-100%</v>
      </c>
      <c r="Y81" s="9">
        <f t="shared" si="460"/>
        <v>0</v>
      </c>
      <c r="Z81" s="9"/>
      <c r="AA81" s="9">
        <f>Mon!O79</f>
        <v>0</v>
      </c>
      <c r="AB81" s="73" t="str">
        <f t="shared" si="461"/>
        <v>-100%</v>
      </c>
      <c r="AC81" s="9">
        <f t="shared" si="462"/>
        <v>0</v>
      </c>
      <c r="AD81" s="9"/>
      <c r="AE81" s="9">
        <f>Mon!P79</f>
        <v>0</v>
      </c>
      <c r="AF81" s="73" t="str">
        <f t="shared" si="463"/>
        <v>-100%</v>
      </c>
      <c r="AG81" s="9">
        <f t="shared" si="464"/>
        <v>0</v>
      </c>
      <c r="AH81" s="9"/>
      <c r="AI81" s="9">
        <f>Mon!Q79</f>
        <v>0</v>
      </c>
      <c r="AJ81" s="73" t="str">
        <f t="shared" si="465"/>
        <v>-100%</v>
      </c>
      <c r="AK81" s="9">
        <f t="shared" si="466"/>
        <v>0</v>
      </c>
      <c r="AL81" s="9"/>
      <c r="AM81" s="9">
        <f>Mon!R79</f>
        <v>0</v>
      </c>
      <c r="AN81" s="73" t="str">
        <f t="shared" si="467"/>
        <v>-100%</v>
      </c>
      <c r="AO81" s="9">
        <f t="shared" si="468"/>
        <v>0</v>
      </c>
      <c r="AP81" s="9"/>
      <c r="AQ81" s="9">
        <f>Mon!S79</f>
        <v>0</v>
      </c>
      <c r="AR81" s="73" t="str">
        <f t="shared" si="469"/>
        <v>-100%</v>
      </c>
      <c r="AS81" s="9">
        <f t="shared" si="470"/>
        <v>0</v>
      </c>
      <c r="AT81" s="9"/>
      <c r="AU81" s="9">
        <f>Mon!T79</f>
        <v>0</v>
      </c>
      <c r="AV81" s="73" t="str">
        <f t="shared" si="471"/>
        <v>-100%</v>
      </c>
      <c r="AW81" s="9">
        <f t="shared" si="472"/>
        <v>0</v>
      </c>
      <c r="AX81" s="9"/>
      <c r="AY81" s="9">
        <f>Mon!U79</f>
        <v>0</v>
      </c>
      <c r="AZ81" s="73" t="str">
        <f t="shared" si="473"/>
        <v>-100%</v>
      </c>
      <c r="BA81" s="9">
        <f t="shared" si="474"/>
        <v>0</v>
      </c>
      <c r="BB81" s="9"/>
      <c r="BC81" s="9">
        <f>Mon!V79</f>
        <v>0</v>
      </c>
      <c r="BD81" s="73" t="str">
        <f t="shared" si="475"/>
        <v>-100%</v>
      </c>
      <c r="BE81" s="9">
        <f t="shared" si="476"/>
        <v>0</v>
      </c>
      <c r="BF81" s="9"/>
      <c r="BG81" s="9">
        <f>Mon!W79</f>
        <v>0</v>
      </c>
      <c r="BH81" s="73" t="str">
        <f t="shared" si="477"/>
        <v>-100%</v>
      </c>
      <c r="BI81" s="9">
        <f t="shared" si="478"/>
        <v>0</v>
      </c>
    </row>
    <row r="82" spans="1:61" s="12" customFormat="1" x14ac:dyDescent="0.25">
      <c r="A82" s="9" t="str">
        <f>Mon!A80</f>
        <v>OVER</v>
      </c>
      <c r="B82" s="9">
        <f>Mon!C80</f>
        <v>0</v>
      </c>
      <c r="C82" s="9">
        <f>Mon!I80</f>
        <v>0</v>
      </c>
      <c r="D82" s="73" t="str">
        <f t="shared" si="449"/>
        <v>-100%</v>
      </c>
      <c r="E82" s="9">
        <f t="shared" si="450"/>
        <v>0</v>
      </c>
      <c r="F82" s="9"/>
      <c r="G82" s="9">
        <f>Mon!J80</f>
        <v>0</v>
      </c>
      <c r="H82" s="73" t="str">
        <f t="shared" si="451"/>
        <v>-100%</v>
      </c>
      <c r="I82" s="9">
        <f t="shared" si="452"/>
        <v>0</v>
      </c>
      <c r="J82" s="9"/>
      <c r="K82" s="9">
        <f>Mon!K80</f>
        <v>0</v>
      </c>
      <c r="L82" s="73" t="str">
        <f t="shared" si="453"/>
        <v>-100%</v>
      </c>
      <c r="M82" s="9">
        <f t="shared" si="454"/>
        <v>0</v>
      </c>
      <c r="N82" s="9"/>
      <c r="O82" s="9">
        <f>Mon!L80</f>
        <v>0</v>
      </c>
      <c r="P82" s="73" t="str">
        <f t="shared" si="455"/>
        <v>-100%</v>
      </c>
      <c r="Q82" s="9">
        <f t="shared" si="456"/>
        <v>0</v>
      </c>
      <c r="R82" s="9"/>
      <c r="S82" s="9">
        <f>Mon!M80</f>
        <v>0</v>
      </c>
      <c r="T82" s="73" t="str">
        <f t="shared" si="457"/>
        <v>-100%</v>
      </c>
      <c r="U82" s="9">
        <f t="shared" si="458"/>
        <v>0</v>
      </c>
      <c r="V82" s="9"/>
      <c r="W82" s="9">
        <f>Mon!N80</f>
        <v>0</v>
      </c>
      <c r="X82" s="73" t="str">
        <f t="shared" si="459"/>
        <v>-100%</v>
      </c>
      <c r="Y82" s="9">
        <f t="shared" si="460"/>
        <v>0</v>
      </c>
      <c r="Z82" s="9"/>
      <c r="AA82" s="9">
        <f>Mon!O80</f>
        <v>0</v>
      </c>
      <c r="AB82" s="73" t="str">
        <f t="shared" si="461"/>
        <v>-100%</v>
      </c>
      <c r="AC82" s="9">
        <f t="shared" si="462"/>
        <v>0</v>
      </c>
      <c r="AD82" s="9"/>
      <c r="AE82" s="9">
        <f>Mon!P80</f>
        <v>0</v>
      </c>
      <c r="AF82" s="73" t="str">
        <f t="shared" si="463"/>
        <v>-100%</v>
      </c>
      <c r="AG82" s="9">
        <f t="shared" si="464"/>
        <v>0</v>
      </c>
      <c r="AH82" s="9"/>
      <c r="AI82" s="9">
        <f>Mon!Q80</f>
        <v>0</v>
      </c>
      <c r="AJ82" s="73" t="str">
        <f t="shared" si="465"/>
        <v>-100%</v>
      </c>
      <c r="AK82" s="9">
        <f t="shared" si="466"/>
        <v>0</v>
      </c>
      <c r="AL82" s="9"/>
      <c r="AM82" s="9">
        <f>Mon!R80</f>
        <v>0</v>
      </c>
      <c r="AN82" s="73" t="str">
        <f t="shared" si="467"/>
        <v>-100%</v>
      </c>
      <c r="AO82" s="9">
        <f t="shared" si="468"/>
        <v>0</v>
      </c>
      <c r="AP82" s="9"/>
      <c r="AQ82" s="9">
        <f>Mon!S80</f>
        <v>0</v>
      </c>
      <c r="AR82" s="73" t="str">
        <f t="shared" si="469"/>
        <v>-100%</v>
      </c>
      <c r="AS82" s="9">
        <f t="shared" si="470"/>
        <v>0</v>
      </c>
      <c r="AT82" s="9"/>
      <c r="AU82" s="9">
        <f>Mon!T80</f>
        <v>0</v>
      </c>
      <c r="AV82" s="73" t="str">
        <f t="shared" si="471"/>
        <v>-100%</v>
      </c>
      <c r="AW82" s="9">
        <f t="shared" si="472"/>
        <v>0</v>
      </c>
      <c r="AX82" s="9"/>
      <c r="AY82" s="9">
        <f>Mon!U80</f>
        <v>0</v>
      </c>
      <c r="AZ82" s="73" t="str">
        <f t="shared" si="473"/>
        <v>-100%</v>
      </c>
      <c r="BA82" s="9">
        <f t="shared" si="474"/>
        <v>0</v>
      </c>
      <c r="BB82" s="9"/>
      <c r="BC82" s="9">
        <f>Mon!V80</f>
        <v>0</v>
      </c>
      <c r="BD82" s="73" t="str">
        <f t="shared" si="475"/>
        <v>-100%</v>
      </c>
      <c r="BE82" s="9">
        <f t="shared" si="476"/>
        <v>0</v>
      </c>
      <c r="BF82" s="9"/>
      <c r="BG82" s="9">
        <f>Mon!W80</f>
        <v>0</v>
      </c>
      <c r="BH82" s="73" t="str">
        <f t="shared" si="477"/>
        <v>-100%</v>
      </c>
      <c r="BI82" s="9">
        <f t="shared" si="478"/>
        <v>0</v>
      </c>
    </row>
    <row r="83" spans="4:60" s="12" customFormat="1" x14ac:dyDescent="0.25">
      <c r="D83" s="79"/>
      <c r="H83" s="79"/>
      <c r="L83" s="79"/>
      <c r="P83" s="79"/>
      <c r="T83" s="79"/>
      <c r="X83" s="79"/>
      <c r="AB83" s="79"/>
      <c r="AF83" s="79"/>
      <c r="AJ83" s="79"/>
      <c r="AN83" s="79"/>
      <c r="AR83" s="79"/>
      <c r="AV83" s="79"/>
      <c r="AZ83" s="79"/>
      <c r="BD83" s="79"/>
      <c r="BH83" s="79"/>
    </row>
    <row r="84" ht="13.5" customHeight="1" spans="2:2" s="12" customFormat="1" x14ac:dyDescent="0.25">
      <c r="B84" s="61"/>
    </row>
    <row r="85" ht="16.5" customHeight="1" spans="1:61" s="67" customFormat="1" x14ac:dyDescent="0.25">
      <c r="A85" s="80">
        <f>Summary!B3</f>
        <v>NaN</v>
      </c>
      <c r="B85" s="81" t="e">
        <f>SUM(#REF!)</f>
        <v>#REF!</v>
      </c>
      <c r="C85" s="82">
        <f>Summary!A3</f>
        <v>41814</v>
      </c>
      <c r="E85" s="67">
        <f>SUM(E86:E164)</f>
        <v>0</v>
      </c>
      <c r="G85" s="80">
        <f>$A$85</f>
        <v>NaN</v>
      </c>
      <c r="I85" s="67">
        <f>SUM(I86:I164)</f>
        <v>0</v>
      </c>
      <c r="K85" s="80">
        <f>$C$85</f>
        <v>41814</v>
      </c>
      <c r="M85" s="67">
        <f>SUM(M86:M164)</f>
        <v>0</v>
      </c>
      <c r="O85" s="80">
        <f>$A$85</f>
        <v>NaN</v>
      </c>
      <c r="Q85" s="67">
        <f>SUM(Q86:Q164)</f>
        <v>0</v>
      </c>
      <c r="R85" s="67">
        <f>SUM(R86:R164)</f>
        <v>0</v>
      </c>
      <c r="S85" s="80">
        <f>$C$85</f>
        <v>41814</v>
      </c>
      <c r="U85" s="67">
        <f>SUM(U86:U164)</f>
        <v>0</v>
      </c>
      <c r="W85" s="80">
        <f>$A$85</f>
        <v>NaN</v>
      </c>
      <c r="Y85" s="67">
        <f>SUM(Y86:Y164)</f>
        <v>0</v>
      </c>
      <c r="AA85" s="80">
        <f>$C$85</f>
        <v>41814</v>
      </c>
      <c r="AC85" s="67">
        <f>SUM(AC86:AC164)</f>
        <v>0</v>
      </c>
      <c r="AE85" s="80">
        <f>$A$85</f>
        <v>NaN</v>
      </c>
      <c r="AG85" s="67">
        <f>SUM(AG86:AG164)</f>
        <v>0</v>
      </c>
      <c r="AI85" s="80">
        <f>$C$85</f>
        <v>41814</v>
      </c>
      <c r="AK85" s="67">
        <f>SUM(AK86:AK164)</f>
        <v>0</v>
      </c>
      <c r="AM85" s="80">
        <f>$A$85</f>
        <v>NaN</v>
      </c>
      <c r="AO85" s="67">
        <f>SUM(AO86:AO164)</f>
        <v>0</v>
      </c>
      <c r="AQ85" s="80">
        <f>$C$85</f>
        <v>41814</v>
      </c>
      <c r="AS85" s="67">
        <f>SUM(AS86:AS164)</f>
        <v>0</v>
      </c>
      <c r="AU85" s="80">
        <f>$A$85</f>
        <v>NaN</v>
      </c>
      <c r="AW85" s="67">
        <f>SUM(AW86:AW164)</f>
        <v>0</v>
      </c>
      <c r="AY85" s="80">
        <f>$C$85</f>
        <v>41814</v>
      </c>
      <c r="BA85" s="67">
        <f>SUM(BA86:BA164)</f>
        <v>0</v>
      </c>
      <c r="BC85" s="80">
        <f>$A$85</f>
        <v>NaN</v>
      </c>
      <c r="BE85" s="67">
        <f>SUM(BE86:BE164)</f>
        <v>0</v>
      </c>
      <c r="BG85" s="80">
        <f>$C$85</f>
        <v>41814</v>
      </c>
      <c r="BI85" s="67">
        <f>SUM(BI86:BI164)</f>
        <v>0</v>
      </c>
    </row>
    <row r="86" spans="1:61" s="12" customFormat="1" x14ac:dyDescent="0.25">
      <c r="A86" s="9" t="str">
        <f>Tue!$A$2</f>
        <v>evening</v>
      </c>
      <c r="B86" s="72" t="str">
        <f>Tue!$C$2</f>
        <v>lose</v>
      </c>
      <c r="C86" s="9">
        <f>Tue!$I$2</f>
        <v>0</v>
      </c>
      <c r="D86" s="73" t="str">
        <f>IF($B86="win",100%-D$1,"-100%")</f>
        <v>-100%</v>
      </c>
      <c r="E86" s="9">
        <f>(C86*D86)+(C86*E$1)</f>
        <v>0</v>
      </c>
      <c r="F86" s="9"/>
      <c r="G86" s="9">
        <f>Tue!$J$2</f>
        <v>0</v>
      </c>
      <c r="H86" s="73" t="str">
        <f>IF($B86="win",100%-H$1,"-100%")</f>
        <v>-100%</v>
      </c>
      <c r="I86" s="9">
        <f>(G86*H86)+(G86*I$1)</f>
        <v>0</v>
      </c>
      <c r="J86" s="9"/>
      <c r="K86" s="9">
        <f>Tue!$K$2</f>
        <v>0</v>
      </c>
      <c r="L86" s="73" t="str">
        <f>IF($B86="win",100%-L$1,"-100%")</f>
        <v>-100%</v>
      </c>
      <c r="M86" s="9">
        <f>(K86*L86)+(K86*M$1)</f>
        <v>0</v>
      </c>
      <c r="N86" s="9"/>
      <c r="O86" s="9">
        <f>Tue!$L$2</f>
        <v>0</v>
      </c>
      <c r="P86" s="73" t="str">
        <f>IF($B86="win",100%-P$1,"-100%")</f>
        <v>-100%</v>
      </c>
      <c r="Q86" s="9">
        <f>(O86*P86)+(O86*Q$1)</f>
        <v>0</v>
      </c>
      <c r="R86" s="9"/>
      <c r="S86" s="9">
        <f>Tue!$M$2</f>
        <v>0</v>
      </c>
      <c r="T86" s="73" t="str">
        <f>IF($B86="win",100%-T$1,"-100%")</f>
        <v>-100%</v>
      </c>
      <c r="U86" s="9">
        <f>(S86*T86)+(S86*U$1)</f>
        <v>0</v>
      </c>
      <c r="V86" s="9"/>
      <c r="W86" s="9">
        <f>Tue!$N$2</f>
        <v>0</v>
      </c>
      <c r="X86" s="73" t="str">
        <f>IF($B86="win",100%-X$1,"-100%")</f>
        <v>-100%</v>
      </c>
      <c r="Y86" s="9">
        <f>(W86*X86)+(W86*Y$1)</f>
        <v>0</v>
      </c>
      <c r="Z86" s="9"/>
      <c r="AA86" s="9">
        <f>Tue!$O$2</f>
        <v>0</v>
      </c>
      <c r="AB86" s="73" t="str">
        <f>IF($B86="win",100%-AB$1,"-100%")</f>
        <v>-100%</v>
      </c>
      <c r="AC86" s="9">
        <f>(AA86*AB86)+(AA86*AC$1)</f>
        <v>0</v>
      </c>
      <c r="AD86" s="9"/>
      <c r="AE86" s="9">
        <f>Tue!$P$2</f>
        <v>0</v>
      </c>
      <c r="AF86" s="73" t="str">
        <f>IF($B86="win",100%-AF$1,"-100%")</f>
        <v>-100%</v>
      </c>
      <c r="AG86" s="9">
        <f>(AE86*AF86)+(AE86*AG$1)</f>
        <v>0</v>
      </c>
      <c r="AH86" s="9"/>
      <c r="AI86" s="9">
        <f>Tue!$Q$2</f>
        <v>0</v>
      </c>
      <c r="AJ86" s="73" t="str">
        <f>IF($B86="win",100%-AJ$1,"-100%")</f>
        <v>-100%</v>
      </c>
      <c r="AK86" s="9">
        <f>(AI86*AJ86)+(AI86*AK$1)</f>
        <v>0</v>
      </c>
      <c r="AL86" s="9"/>
      <c r="AM86" s="9">
        <f>Tue!$R$2</f>
        <v>0</v>
      </c>
      <c r="AN86" s="73" t="str">
        <f>IF($B86="win",100%-AN$1,"-100%")</f>
        <v>-100%</v>
      </c>
      <c r="AO86" s="9">
        <f>(AM86*AN86)+(AM86*AO$1)</f>
        <v>0</v>
      </c>
      <c r="AP86" s="9"/>
      <c r="AQ86" s="9">
        <f>Tue!$S$2</f>
        <v>0</v>
      </c>
      <c r="AR86" s="73" t="str">
        <f>IF($B86="win",100%-AR$1,"-100%")</f>
        <v>-100%</v>
      </c>
      <c r="AS86" s="9">
        <f>(AQ86*AR86)+(AQ86*AS$1)</f>
        <v>0</v>
      </c>
      <c r="AT86" s="9"/>
      <c r="AU86" s="9">
        <f>Tue!$T$2</f>
        <v>0</v>
      </c>
      <c r="AV86" s="73" t="str">
        <f>IF($B86="win",100%-AV$1,"-100%")</f>
        <v>-100%</v>
      </c>
      <c r="AW86" s="9">
        <f>(AU86*AV86)+(AU86*AW$1)</f>
        <v>0</v>
      </c>
      <c r="AX86" s="9"/>
      <c r="AY86" s="9">
        <f>Tue!$U$2</f>
        <v>0</v>
      </c>
      <c r="AZ86" s="73" t="str">
        <f>IF($B86="win",100%-AZ$1,"-100%")</f>
        <v>-100%</v>
      </c>
      <c r="BA86" s="9">
        <f>(AY86*AZ86)+(AY86*BA$1)</f>
        <v>0</v>
      </c>
      <c r="BB86" s="9"/>
      <c r="BC86" s="9">
        <f>Tue!$V$2</f>
        <v>0</v>
      </c>
      <c r="BD86" s="73" t="str">
        <f>IF($B86="win",100%-BD$1,"-100%")</f>
        <v>-100%</v>
      </c>
      <c r="BE86" s="9">
        <f>(BC86*BD86)+(BC86*BE$1)</f>
        <v>0</v>
      </c>
      <c r="BF86" s="9"/>
      <c r="BG86" s="9">
        <f>Tue!$W$2</f>
        <v>0</v>
      </c>
      <c r="BH86" s="73" t="str">
        <f>IF($B86="win",100%-BH$1,"-100%")</f>
        <v>-100%</v>
      </c>
      <c r="BI86" s="9">
        <f>(BG86*BH86)+(BG86*BI$1)</f>
        <v>0</v>
      </c>
    </row>
    <row r="87" spans="1:61" s="12" customFormat="1" x14ac:dyDescent="0.25">
      <c r="A87" s="9" t="str">
        <f>Tue!$A$3</f>
        <v>morning</v>
      </c>
      <c r="B87" s="72" t="str">
        <f>Tue!$C$3</f>
        <v>lose</v>
      </c>
      <c r="C87" s="9">
        <f>Tue!$I$3</f>
        <v>0</v>
      </c>
      <c r="D87" s="73" t="str">
        <f t="shared" ref="D87:D89" si="479">IF($B87="win",100%-D$1,"-100%")</f>
        <v>-100%</v>
      </c>
      <c r="E87" s="9">
        <f t="shared" ref="E87:E89" si="480">(C87*D87)+(C87*E$1)</f>
        <v>0</v>
      </c>
      <c r="F87" s="9"/>
      <c r="G87" s="9">
        <f>Tue!$J$3</f>
        <v>0</v>
      </c>
      <c r="H87" s="73" t="str">
        <f t="shared" ref="H87:H89" si="481">IF($B87="win",100%-H$1,"-100%")</f>
        <v>-100%</v>
      </c>
      <c r="I87" s="9">
        <f t="shared" ref="I87:I89" si="482">(G87*H87)+(G87*I$1)</f>
        <v>0</v>
      </c>
      <c r="J87" s="9"/>
      <c r="K87" s="9">
        <f>Tue!$K$3</f>
        <v>0</v>
      </c>
      <c r="L87" s="73" t="str">
        <f t="shared" ref="L87:L89" si="483">IF($B87="win",100%-L$1,"-100%")</f>
        <v>-100%</v>
      </c>
      <c r="M87" s="9">
        <f t="shared" ref="M87:M89" si="484">(K87*L87)+(K87*M$1)</f>
        <v>0</v>
      </c>
      <c r="N87" s="9"/>
      <c r="O87" s="9">
        <f>Tue!$L$3</f>
        <v>0</v>
      </c>
      <c r="P87" s="73" t="str">
        <f t="shared" ref="P87:P89" si="485">IF($B87="win",100%-P$1,"-100%")</f>
        <v>-100%</v>
      </c>
      <c r="Q87" s="9">
        <f t="shared" ref="Q87:Q89" si="486">(O87*P87)+(O87*Q$1)</f>
        <v>0</v>
      </c>
      <c r="R87" s="9"/>
      <c r="S87" s="9">
        <f>Tue!$M$3</f>
        <v>0</v>
      </c>
      <c r="T87" s="73" t="str">
        <f t="shared" ref="T87:T89" si="487">IF($B87="win",100%-T$1,"-100%")</f>
        <v>-100%</v>
      </c>
      <c r="U87" s="9">
        <f t="shared" ref="U87:U89" si="488">(S87*T87)+(S87*U$1)</f>
        <v>0</v>
      </c>
      <c r="V87" s="9"/>
      <c r="W87" s="9">
        <f>Tue!$N$3</f>
        <v>0</v>
      </c>
      <c r="X87" s="73" t="str">
        <f t="shared" ref="X87:X89" si="489">IF($B87="win",100%-X$1,"-100%")</f>
        <v>-100%</v>
      </c>
      <c r="Y87" s="9">
        <f t="shared" ref="Y87:Y89" si="490">(W87*X87)+(W87*Y$1)</f>
        <v>0</v>
      </c>
      <c r="Z87" s="9"/>
      <c r="AA87" s="9">
        <f>Tue!$O$3</f>
        <v>0</v>
      </c>
      <c r="AB87" s="73" t="str">
        <f t="shared" ref="AB87:AB89" si="491">IF($B87="win",100%-AB$1,"-100%")</f>
        <v>-100%</v>
      </c>
      <c r="AC87" s="9">
        <f t="shared" ref="AC87:AC89" si="492">(AA87*AB87)+(AA87*AC$1)</f>
        <v>0</v>
      </c>
      <c r="AD87" s="9"/>
      <c r="AE87" s="9">
        <f>Tue!$P$3</f>
        <v>0</v>
      </c>
      <c r="AF87" s="73" t="str">
        <f t="shared" ref="AF87:AF89" si="493">IF($B87="win",100%-AF$1,"-100%")</f>
        <v>-100%</v>
      </c>
      <c r="AG87" s="9">
        <f t="shared" ref="AG87:AG89" si="494">(AE87*AF87)+(AE87*AG$1)</f>
        <v>0</v>
      </c>
      <c r="AH87" s="9"/>
      <c r="AI87" s="9">
        <f>Tue!$Q$3</f>
        <v>0</v>
      </c>
      <c r="AJ87" s="73" t="str">
        <f t="shared" ref="AJ87:AJ89" si="495">IF($B87="win",100%-AJ$1,"-100%")</f>
        <v>-100%</v>
      </c>
      <c r="AK87" s="9">
        <f t="shared" ref="AK87:AK89" si="496">(AI87*AJ87)+(AI87*AK$1)</f>
        <v>0</v>
      </c>
      <c r="AL87" s="9"/>
      <c r="AM87" s="9">
        <f>Tue!$R$3</f>
        <v>0</v>
      </c>
      <c r="AN87" s="73" t="str">
        <f t="shared" ref="AN87:AN89" si="497">IF($B87="win",100%-AN$1,"-100%")</f>
        <v>-100%</v>
      </c>
      <c r="AO87" s="9">
        <f t="shared" ref="AO87:AO89" si="498">(AM87*AN87)+(AM87*AO$1)</f>
        <v>0</v>
      </c>
      <c r="AP87" s="9"/>
      <c r="AQ87" s="9">
        <f>Tue!$S$3</f>
        <v>0</v>
      </c>
      <c r="AR87" s="73" t="str">
        <f t="shared" ref="AR87:AR89" si="499">IF($B87="win",100%-AR$1,"-100%")</f>
        <v>-100%</v>
      </c>
      <c r="AS87" s="9">
        <f t="shared" ref="AS87:AS89" si="500">(AQ87*AR87)+(AQ87*AS$1)</f>
        <v>0</v>
      </c>
      <c r="AT87" s="9"/>
      <c r="AU87" s="9">
        <f>Tue!$T$3</f>
        <v>0</v>
      </c>
      <c r="AV87" s="73" t="str">
        <f t="shared" ref="AV87:AV89" si="501">IF($B87="win",100%-AV$1,"-100%")</f>
        <v>-100%</v>
      </c>
      <c r="AW87" s="9">
        <f t="shared" ref="AW87:AW89" si="502">(AU87*AV87)+(AU87*AW$1)</f>
        <v>0</v>
      </c>
      <c r="AX87" s="9"/>
      <c r="AY87" s="9">
        <f>Tue!$U$3</f>
        <v>0</v>
      </c>
      <c r="AZ87" s="73" t="str">
        <f t="shared" ref="AZ87:AZ89" si="503">IF($B87="win",100%-AZ$1,"-100%")</f>
        <v>-100%</v>
      </c>
      <c r="BA87" s="9">
        <f t="shared" ref="BA87:BA89" si="504">(AY87*AZ87)+(AY87*BA$1)</f>
        <v>0</v>
      </c>
      <c r="BB87" s="9"/>
      <c r="BC87" s="9">
        <f>Tue!$V$3</f>
        <v>0</v>
      </c>
      <c r="BD87" s="73" t="str">
        <f t="shared" ref="BD87:BD89" si="505">IF($B87="win",100%-BD$1,"-100%")</f>
        <v>-100%</v>
      </c>
      <c r="BE87" s="9">
        <f t="shared" ref="BE87:BE89" si="506">(BC87*BD87)+(BC87*BE$1)</f>
        <v>0</v>
      </c>
      <c r="BF87" s="9"/>
      <c r="BG87" s="9">
        <f>Tue!$W$3</f>
        <v>0</v>
      </c>
      <c r="BH87" s="73" t="str">
        <f t="shared" ref="BH87:BH89" si="507">IF($B87="win",100%-BH$1,"-100%")</f>
        <v>-100%</v>
      </c>
      <c r="BI87" s="9">
        <f t="shared" ref="BI87:BI89" si="508">(BG87*BH87)+(BG87*BI$1)</f>
        <v>0</v>
      </c>
    </row>
    <row r="88" spans="1:61" s="12" customFormat="1" x14ac:dyDescent="0.25">
      <c r="A88" s="9" t="str">
        <f>Tue!$A$4</f>
        <v>UNDER</v>
      </c>
      <c r="B88" s="72" t="str">
        <f>Tue!$C$4</f>
        <v>win</v>
      </c>
      <c r="C88" s="9">
        <f>Tue!$I$4</f>
        <v>0</v>
      </c>
      <c r="D88" s="73">
        <f t="shared" si="479"/>
        <v>0.9</v>
      </c>
      <c r="E88" s="9">
        <f t="shared" si="480"/>
        <v>0</v>
      </c>
      <c r="F88" s="9"/>
      <c r="G88" s="9">
        <f>Tue!$J$4</f>
        <v>0</v>
      </c>
      <c r="H88" s="73">
        <f t="shared" si="481"/>
        <v>0.9</v>
      </c>
      <c r="I88" s="9">
        <f t="shared" si="482"/>
        <v>0</v>
      </c>
      <c r="J88" s="9"/>
      <c r="K88" s="9">
        <f>Tue!$K$4</f>
        <v>0</v>
      </c>
      <c r="L88" s="73">
        <f t="shared" si="483"/>
        <v>0.9</v>
      </c>
      <c r="M88" s="9">
        <f t="shared" si="484"/>
        <v>0</v>
      </c>
      <c r="N88" s="9"/>
      <c r="O88" s="9">
        <f>Tue!$L$4</f>
        <v>0</v>
      </c>
      <c r="P88" s="73">
        <f t="shared" si="485"/>
        <v>0.9</v>
      </c>
      <c r="Q88" s="9">
        <f t="shared" si="486"/>
        <v>0</v>
      </c>
      <c r="R88" s="9"/>
      <c r="S88" s="9">
        <f>Tue!$M$4</f>
        <v>0</v>
      </c>
      <c r="T88" s="73">
        <f t="shared" si="487"/>
        <v>0.9</v>
      </c>
      <c r="U88" s="9">
        <f t="shared" si="488"/>
        <v>0</v>
      </c>
      <c r="V88" s="9"/>
      <c r="W88" s="9">
        <f>Tue!$N$4</f>
        <v>0</v>
      </c>
      <c r="X88" s="73">
        <f t="shared" si="489"/>
        <v>0.9</v>
      </c>
      <c r="Y88" s="9">
        <f t="shared" si="490"/>
        <v>0</v>
      </c>
      <c r="Z88" s="9"/>
      <c r="AA88" s="9">
        <f>Tue!$O$4</f>
        <v>0</v>
      </c>
      <c r="AB88" s="73">
        <f t="shared" si="491"/>
        <v>0.9</v>
      </c>
      <c r="AC88" s="9">
        <f t="shared" si="492"/>
        <v>0</v>
      </c>
      <c r="AD88" s="9"/>
      <c r="AE88" s="9">
        <f>Tue!$P$4</f>
        <v>0</v>
      </c>
      <c r="AF88" s="73">
        <f t="shared" si="493"/>
        <v>0.9</v>
      </c>
      <c r="AG88" s="9">
        <f t="shared" si="494"/>
        <v>0</v>
      </c>
      <c r="AH88" s="9"/>
      <c r="AI88" s="9">
        <f>Tue!$Q$4</f>
        <v>0</v>
      </c>
      <c r="AJ88" s="73">
        <f t="shared" si="495"/>
        <v>0.9</v>
      </c>
      <c r="AK88" s="9">
        <f t="shared" si="496"/>
        <v>0</v>
      </c>
      <c r="AL88" s="9"/>
      <c r="AM88" s="9">
        <f>Tue!$R$4</f>
        <v>0</v>
      </c>
      <c r="AN88" s="73">
        <f t="shared" si="497"/>
        <v>0.9</v>
      </c>
      <c r="AO88" s="9">
        <f t="shared" si="498"/>
        <v>0</v>
      </c>
      <c r="AP88" s="9"/>
      <c r="AQ88" s="9">
        <f>Tue!$S$4</f>
        <v>0</v>
      </c>
      <c r="AR88" s="73">
        <f t="shared" si="499"/>
        <v>0.9</v>
      </c>
      <c r="AS88" s="9">
        <f t="shared" si="500"/>
        <v>0</v>
      </c>
      <c r="AT88" s="9"/>
      <c r="AU88" s="9">
        <f>Tue!$T$4</f>
        <v>0</v>
      </c>
      <c r="AV88" s="73">
        <f t="shared" si="501"/>
        <v>0.9</v>
      </c>
      <c r="AW88" s="9">
        <f t="shared" si="502"/>
        <v>0</v>
      </c>
      <c r="AX88" s="9"/>
      <c r="AY88" s="9">
        <f>Tue!$U$4</f>
        <v>0</v>
      </c>
      <c r="AZ88" s="73">
        <f t="shared" si="503"/>
        <v>1</v>
      </c>
      <c r="BA88" s="9">
        <f t="shared" si="504"/>
        <v>0</v>
      </c>
      <c r="BB88" s="9"/>
      <c r="BC88" s="9">
        <f>Tue!$V$4</f>
        <v>0</v>
      </c>
      <c r="BD88" s="73">
        <f t="shared" si="505"/>
        <v>1</v>
      </c>
      <c r="BE88" s="9">
        <f t="shared" si="506"/>
        <v>0</v>
      </c>
      <c r="BF88" s="9"/>
      <c r="BG88" s="9">
        <f>Tue!$W$4</f>
        <v>0</v>
      </c>
      <c r="BH88" s="73">
        <f t="shared" si="507"/>
        <v>0.9</v>
      </c>
      <c r="BI88" s="9">
        <f t="shared" si="508"/>
        <v>0</v>
      </c>
    </row>
    <row r="89" spans="1:61" s="12" customFormat="1" x14ac:dyDescent="0.25">
      <c r="A89" s="9" t="str">
        <f>Tue!$A$5</f>
        <v>OVER</v>
      </c>
      <c r="B89" s="72">
        <f>Tue!$C$5</f>
        <v>0</v>
      </c>
      <c r="C89" s="9">
        <f>Tue!$I$5</f>
        <v>0</v>
      </c>
      <c r="D89" s="73" t="str">
        <f t="shared" si="479"/>
        <v>-100%</v>
      </c>
      <c r="E89" s="9">
        <f t="shared" si="480"/>
        <v>0</v>
      </c>
      <c r="F89" s="9"/>
      <c r="G89" s="9">
        <f>Tue!$J$5</f>
        <v>0</v>
      </c>
      <c r="H89" s="73" t="str">
        <f t="shared" si="481"/>
        <v>-100%</v>
      </c>
      <c r="I89" s="9">
        <f t="shared" si="482"/>
        <v>0</v>
      </c>
      <c r="J89" s="9"/>
      <c r="K89" s="9">
        <f>Tue!$K$5</f>
        <v>0</v>
      </c>
      <c r="L89" s="73" t="str">
        <f t="shared" si="483"/>
        <v>-100%</v>
      </c>
      <c r="M89" s="9">
        <f t="shared" si="484"/>
        <v>0</v>
      </c>
      <c r="N89" s="9"/>
      <c r="O89" s="9">
        <f>Tue!$L$5</f>
        <v>0</v>
      </c>
      <c r="P89" s="73" t="str">
        <f t="shared" si="485"/>
        <v>-100%</v>
      </c>
      <c r="Q89" s="9">
        <f t="shared" si="486"/>
        <v>0</v>
      </c>
      <c r="R89" s="9"/>
      <c r="S89" s="9">
        <f>Tue!$M$5</f>
        <v>0</v>
      </c>
      <c r="T89" s="73" t="str">
        <f t="shared" si="487"/>
        <v>-100%</v>
      </c>
      <c r="U89" s="9">
        <f t="shared" si="488"/>
        <v>0</v>
      </c>
      <c r="V89" s="9"/>
      <c r="W89" s="9">
        <f>Tue!$N$5</f>
        <v>0</v>
      </c>
      <c r="X89" s="73" t="str">
        <f t="shared" si="489"/>
        <v>-100%</v>
      </c>
      <c r="Y89" s="9">
        <f t="shared" si="490"/>
        <v>0</v>
      </c>
      <c r="Z89" s="9"/>
      <c r="AA89" s="9">
        <f>Tue!$O$5</f>
        <v>0</v>
      </c>
      <c r="AB89" s="73" t="str">
        <f t="shared" si="491"/>
        <v>-100%</v>
      </c>
      <c r="AC89" s="9">
        <f t="shared" si="492"/>
        <v>0</v>
      </c>
      <c r="AD89" s="9"/>
      <c r="AE89" s="9">
        <f>Tue!$P$5</f>
        <v>0</v>
      </c>
      <c r="AF89" s="73" t="str">
        <f t="shared" si="493"/>
        <v>-100%</v>
      </c>
      <c r="AG89" s="9">
        <f t="shared" si="494"/>
        <v>0</v>
      </c>
      <c r="AH89" s="9"/>
      <c r="AI89" s="9">
        <f>Tue!$Q$5</f>
        <v>0</v>
      </c>
      <c r="AJ89" s="73" t="str">
        <f t="shared" si="495"/>
        <v>-100%</v>
      </c>
      <c r="AK89" s="9">
        <f t="shared" si="496"/>
        <v>0</v>
      </c>
      <c r="AL89" s="9"/>
      <c r="AM89" s="9">
        <f>Tue!$R$5</f>
        <v>0</v>
      </c>
      <c r="AN89" s="73" t="str">
        <f t="shared" si="497"/>
        <v>-100%</v>
      </c>
      <c r="AO89" s="9">
        <f t="shared" si="498"/>
        <v>0</v>
      </c>
      <c r="AP89" s="9"/>
      <c r="AQ89" s="9">
        <f>Tue!$S$5</f>
        <v>0</v>
      </c>
      <c r="AR89" s="73" t="str">
        <f t="shared" si="499"/>
        <v>-100%</v>
      </c>
      <c r="AS89" s="9">
        <f t="shared" si="500"/>
        <v>0</v>
      </c>
      <c r="AT89" s="9"/>
      <c r="AU89" s="9">
        <f>Tue!$T$5</f>
        <v>0</v>
      </c>
      <c r="AV89" s="73" t="str">
        <f t="shared" si="501"/>
        <v>-100%</v>
      </c>
      <c r="AW89" s="9">
        <f t="shared" si="502"/>
        <v>0</v>
      </c>
      <c r="AX89" s="9"/>
      <c r="AY89" s="9">
        <f>Tue!$U$5</f>
        <v>0</v>
      </c>
      <c r="AZ89" s="73" t="str">
        <f t="shared" si="503"/>
        <v>-100%</v>
      </c>
      <c r="BA89" s="9">
        <f t="shared" si="504"/>
        <v>0</v>
      </c>
      <c r="BB89" s="9"/>
      <c r="BC89" s="9">
        <f>Tue!$V$5</f>
        <v>0</v>
      </c>
      <c r="BD89" s="73" t="str">
        <f t="shared" si="505"/>
        <v>-100%</v>
      </c>
      <c r="BE89" s="9">
        <f t="shared" si="506"/>
        <v>0</v>
      </c>
      <c r="BF89" s="9"/>
      <c r="BG89" s="9">
        <f>Tue!$W$5</f>
        <v>0</v>
      </c>
      <c r="BH89" s="73" t="str">
        <f t="shared" si="507"/>
        <v>-100%</v>
      </c>
      <c r="BI89" s="9">
        <f t="shared" si="508"/>
        <v>0</v>
      </c>
    </row>
    <row r="90" spans="1:61" s="74" customFormat="1" x14ac:dyDescent="0.25">
      <c r="A90" s="75"/>
      <c r="B90" s="72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</row>
    <row r="91" spans="1:61" s="12" customFormat="1" x14ac:dyDescent="0.25">
      <c r="A91" s="9">
        <f>Tue!$A$7</f>
        <v>0</v>
      </c>
      <c r="B91" s="72">
        <f>Tue!$C$7</f>
        <v>0</v>
      </c>
      <c r="C91" s="9">
        <f>Tue!$I$7</f>
        <v>0</v>
      </c>
      <c r="D91" s="73" t="str">
        <f>IF($B91="win",100%-D$1,"-100%")</f>
        <v>-100%</v>
      </c>
      <c r="E91" s="9">
        <f>(C91*D91)+(C91*E$1)</f>
        <v>0</v>
      </c>
      <c r="F91" s="9"/>
      <c r="G91" s="9">
        <f>Tue!$J$7</f>
        <v>0</v>
      </c>
      <c r="H91" s="73" t="str">
        <f>IF($B91="win",100%-H$1,"-100%")</f>
        <v>-100%</v>
      </c>
      <c r="I91" s="9">
        <f>(G91*H91)+(G91*I$1)</f>
        <v>0</v>
      </c>
      <c r="J91" s="9"/>
      <c r="K91" s="9">
        <f>Tue!$K$7</f>
        <v>0</v>
      </c>
      <c r="L91" s="73" t="str">
        <f>IF($B91="win",100%-L$1,"-100%")</f>
        <v>-100%</v>
      </c>
      <c r="M91" s="9">
        <f>(K91*L91)+(K91*M$1)</f>
        <v>0</v>
      </c>
      <c r="N91" s="9"/>
      <c r="O91" s="9">
        <f>Tue!$L$7</f>
        <v>0</v>
      </c>
      <c r="P91" s="73" t="str">
        <f>IF($B91="win",100%-P$1,"-100%")</f>
        <v>-100%</v>
      </c>
      <c r="Q91" s="9">
        <f>(O91*P91)+(O91*Q$1)</f>
        <v>0</v>
      </c>
      <c r="R91" s="9"/>
      <c r="S91" s="9">
        <f>Tue!$M$7</f>
        <v>0</v>
      </c>
      <c r="T91" s="73" t="str">
        <f>IF($B91="win",100%-T$1,"-100%")</f>
        <v>-100%</v>
      </c>
      <c r="U91" s="9">
        <f>(S91*T91)+(S91*U$1)</f>
        <v>0</v>
      </c>
      <c r="V91" s="9"/>
      <c r="W91" s="9">
        <f>Tue!$N$7</f>
        <v>0</v>
      </c>
      <c r="X91" s="73" t="str">
        <f>IF($B91="win",100%-X$1,"-100%")</f>
        <v>-100%</v>
      </c>
      <c r="Y91" s="9">
        <f>(W91*X91)+(W91*Y$1)</f>
        <v>0</v>
      </c>
      <c r="Z91" s="9"/>
      <c r="AA91" s="9">
        <f>Tue!$O$7</f>
        <v>0</v>
      </c>
      <c r="AB91" s="73" t="str">
        <f>IF($B91="win",100%-AB$1,"-100%")</f>
        <v>-100%</v>
      </c>
      <c r="AC91" s="9">
        <f>(AA91*AB91)+(AA91*AC$1)</f>
        <v>0</v>
      </c>
      <c r="AD91" s="9"/>
      <c r="AE91" s="9">
        <f>Tue!$P$7</f>
        <v>0</v>
      </c>
      <c r="AF91" s="73" t="str">
        <f>IF($B91="win",100%-AF$1,"-100%")</f>
        <v>-100%</v>
      </c>
      <c r="AG91" s="9">
        <f>(AE91*AF91)+(AE91*AG$1)</f>
        <v>0</v>
      </c>
      <c r="AH91" s="9"/>
      <c r="AI91" s="9">
        <f>Tue!$Q$7</f>
        <v>0</v>
      </c>
      <c r="AJ91" s="73" t="str">
        <f>IF($B91="win",100%-AJ$1,"-100%")</f>
        <v>-100%</v>
      </c>
      <c r="AK91" s="9">
        <f>(AI91*AJ91)+(AI91*AK$1)</f>
        <v>0</v>
      </c>
      <c r="AL91" s="9"/>
      <c r="AM91" s="9">
        <f>Tue!$R$7</f>
        <v>0</v>
      </c>
      <c r="AN91" s="73" t="str">
        <f>IF($B91="win",100%-AN$1,"-100%")</f>
        <v>-100%</v>
      </c>
      <c r="AO91" s="9">
        <f>(AM91*AN91)+(AM91*AO$1)</f>
        <v>0</v>
      </c>
      <c r="AP91" s="9"/>
      <c r="AQ91" s="9">
        <f>Tue!$S$7</f>
        <v>0</v>
      </c>
      <c r="AR91" s="73" t="str">
        <f>IF($B91="win",100%-AR$1,"-100%")</f>
        <v>-100%</v>
      </c>
      <c r="AS91" s="9">
        <f>(AQ91*AR91)+(AQ91*AS$1)</f>
        <v>0</v>
      </c>
      <c r="AT91" s="9"/>
      <c r="AU91" s="9">
        <f>Tue!$T$7</f>
        <v>0</v>
      </c>
      <c r="AV91" s="73" t="str">
        <f>IF($B91="win",100%-AV$1,"-100%")</f>
        <v>-100%</v>
      </c>
      <c r="AW91" s="9">
        <f>(AU91*AV91)+(AU91*AW$1)</f>
        <v>0</v>
      </c>
      <c r="AX91" s="9"/>
      <c r="AY91" s="9">
        <f>Tue!$U$7</f>
        <v>0</v>
      </c>
      <c r="AZ91" s="73" t="str">
        <f>IF($B91="win",100%-AZ$1,"-100%")</f>
        <v>-100%</v>
      </c>
      <c r="BA91" s="9">
        <f>(AY91*AZ91)+(AY91*BA$1)</f>
        <v>0</v>
      </c>
      <c r="BB91" s="9"/>
      <c r="BC91" s="9">
        <f>Tue!$V$7</f>
        <v>0</v>
      </c>
      <c r="BD91" s="73" t="str">
        <f>IF($B91="win",100%-BD$1,"-100%")</f>
        <v>-100%</v>
      </c>
      <c r="BE91" s="9">
        <f>(BC91*BD91)+(BC91*BE$1)</f>
        <v>0</v>
      </c>
      <c r="BF91" s="9"/>
      <c r="BG91" s="9">
        <f>Tue!$W$7</f>
        <v>0</v>
      </c>
      <c r="BH91" s="73" t="str">
        <f>IF($B91="win",100%-BH$1,"-100%")</f>
        <v>-100%</v>
      </c>
      <c r="BI91" s="9">
        <f>(BG91*BH91)+(BG91*BI$1)</f>
        <v>0</v>
      </c>
    </row>
    <row r="92" spans="1:61" s="12" customFormat="1" x14ac:dyDescent="0.25">
      <c r="A92" s="9">
        <f>Tue!$A$8</f>
        <v>0</v>
      </c>
      <c r="B92" s="72">
        <f>Tue!$C$8</f>
        <v>0</v>
      </c>
      <c r="C92" s="9">
        <f>Tue!$I$8</f>
        <v>0</v>
      </c>
      <c r="D92" s="73" t="str">
        <f t="shared" ref="D92:D94" si="509">IF($B92="win",100%-D$1,"-100%")</f>
        <v>-100%</v>
      </c>
      <c r="E92" s="9">
        <f t="shared" ref="E92:E94" si="510">(C92*D92)+(C92*E$1)</f>
        <v>0</v>
      </c>
      <c r="F92" s="9"/>
      <c r="G92" s="9">
        <f>Tue!$J$8</f>
        <v>0</v>
      </c>
      <c r="H92" s="73" t="str">
        <f t="shared" ref="H92:H94" si="511">IF($B92="win",100%-H$1,"-100%")</f>
        <v>-100%</v>
      </c>
      <c r="I92" s="9">
        <f t="shared" ref="I92:I94" si="512">(G92*H92)+(G92*I$1)</f>
        <v>0</v>
      </c>
      <c r="J92" s="9"/>
      <c r="K92" s="9">
        <f>Tue!$K$8</f>
        <v>0</v>
      </c>
      <c r="L92" s="73" t="str">
        <f t="shared" ref="L92:L94" si="513">IF($B92="win",100%-L$1,"-100%")</f>
        <v>-100%</v>
      </c>
      <c r="M92" s="9">
        <f t="shared" ref="M92:M94" si="514">(K92*L92)+(K92*M$1)</f>
        <v>0</v>
      </c>
      <c r="N92" s="9"/>
      <c r="O92" s="9">
        <f>Tue!$L$8</f>
        <v>0</v>
      </c>
      <c r="P92" s="73" t="str">
        <f t="shared" ref="P92:P94" si="515">IF($B92="win",100%-P$1,"-100%")</f>
        <v>-100%</v>
      </c>
      <c r="Q92" s="9">
        <f t="shared" ref="Q92:Q94" si="516">(O92*P92)+(O92*Q$1)</f>
        <v>0</v>
      </c>
      <c r="R92" s="9"/>
      <c r="S92" s="9">
        <f>Tue!$M$8</f>
        <v>0</v>
      </c>
      <c r="T92" s="73" t="str">
        <f t="shared" ref="T92:T94" si="517">IF($B92="win",100%-T$1,"-100%")</f>
        <v>-100%</v>
      </c>
      <c r="U92" s="9">
        <f t="shared" ref="U92:U94" si="518">(S92*T92)+(S92*U$1)</f>
        <v>0</v>
      </c>
      <c r="V92" s="9"/>
      <c r="W92" s="9">
        <f>Tue!$N$8</f>
        <v>0</v>
      </c>
      <c r="X92" s="73" t="str">
        <f t="shared" ref="X92:X94" si="519">IF($B92="win",100%-X$1,"-100%")</f>
        <v>-100%</v>
      </c>
      <c r="Y92" s="9">
        <f t="shared" ref="Y92:Y94" si="520">(W92*X92)+(W92*Y$1)</f>
        <v>0</v>
      </c>
      <c r="Z92" s="9"/>
      <c r="AA92" s="9">
        <f>Tue!$O$8</f>
        <v>0</v>
      </c>
      <c r="AB92" s="73" t="str">
        <f t="shared" ref="AB92:AB94" si="521">IF($B92="win",100%-AB$1,"-100%")</f>
        <v>-100%</v>
      </c>
      <c r="AC92" s="9">
        <f t="shared" ref="AC92:AC94" si="522">(AA92*AB92)+(AA92*AC$1)</f>
        <v>0</v>
      </c>
      <c r="AD92" s="9"/>
      <c r="AE92" s="9">
        <f>Tue!$P$8</f>
        <v>0</v>
      </c>
      <c r="AF92" s="73" t="str">
        <f t="shared" ref="AF92:AF94" si="523">IF($B92="win",100%-AF$1,"-100%")</f>
        <v>-100%</v>
      </c>
      <c r="AG92" s="9">
        <f t="shared" ref="AG92:AG94" si="524">(AE92*AF92)+(AE92*AG$1)</f>
        <v>0</v>
      </c>
      <c r="AH92" s="9"/>
      <c r="AI92" s="9">
        <f>Tue!$Q$8</f>
        <v>0</v>
      </c>
      <c r="AJ92" s="73" t="str">
        <f t="shared" ref="AJ92:AJ94" si="525">IF($B92="win",100%-AJ$1,"-100%")</f>
        <v>-100%</v>
      </c>
      <c r="AK92" s="9">
        <f t="shared" ref="AK92:AK94" si="526">(AI92*AJ92)+(AI92*AK$1)</f>
        <v>0</v>
      </c>
      <c r="AL92" s="9"/>
      <c r="AM92" s="9">
        <f>Tue!$R$8</f>
        <v>0</v>
      </c>
      <c r="AN92" s="73" t="str">
        <f t="shared" ref="AN92:AN94" si="527">IF($B92="win",100%-AN$1,"-100%")</f>
        <v>-100%</v>
      </c>
      <c r="AO92" s="9">
        <f t="shared" ref="AO92:AO94" si="528">(AM92*AN92)+(AM92*AO$1)</f>
        <v>0</v>
      </c>
      <c r="AP92" s="9"/>
      <c r="AQ92" s="9">
        <f>Tue!$S$8</f>
        <v>0</v>
      </c>
      <c r="AR92" s="73" t="str">
        <f t="shared" ref="AR92:AR94" si="529">IF($B92="win",100%-AR$1,"-100%")</f>
        <v>-100%</v>
      </c>
      <c r="AS92" s="9">
        <f t="shared" ref="AS92:AS94" si="530">(AQ92*AR92)+(AQ92*AS$1)</f>
        <v>0</v>
      </c>
      <c r="AT92" s="9"/>
      <c r="AU92" s="9">
        <f>Tue!$T$8</f>
        <v>0</v>
      </c>
      <c r="AV92" s="73" t="str">
        <f t="shared" ref="AV92:AV94" si="531">IF($B92="win",100%-AV$1,"-100%")</f>
        <v>-100%</v>
      </c>
      <c r="AW92" s="9">
        <f t="shared" ref="AW92:AW94" si="532">(AU92*AV92)+(AU92*AW$1)</f>
        <v>0</v>
      </c>
      <c r="AX92" s="9"/>
      <c r="AY92" s="9">
        <f>Tue!$U$8</f>
        <v>0</v>
      </c>
      <c r="AZ92" s="73" t="str">
        <f t="shared" ref="AZ92:AZ94" si="533">IF($B92="win",100%-AZ$1,"-100%")</f>
        <v>-100%</v>
      </c>
      <c r="BA92" s="9">
        <f t="shared" ref="BA92:BA94" si="534">(AY92*AZ92)+(AY92*BA$1)</f>
        <v>0</v>
      </c>
      <c r="BB92" s="9"/>
      <c r="BC92" s="9">
        <f>Tue!$V$8</f>
        <v>0</v>
      </c>
      <c r="BD92" s="73" t="str">
        <f t="shared" ref="BD92:BD94" si="535">IF($B92="win",100%-BD$1,"-100%")</f>
        <v>-100%</v>
      </c>
      <c r="BE92" s="9">
        <f t="shared" ref="BE92:BE94" si="536">(BC92*BD92)+(BC92*BE$1)</f>
        <v>0</v>
      </c>
      <c r="BF92" s="9"/>
      <c r="BG92" s="9">
        <f>Tue!$W$8</f>
        <v>0</v>
      </c>
      <c r="BH92" s="73" t="str">
        <f t="shared" ref="BH92:BH94" si="537">IF($B92="win",100%-BH$1,"-100%")</f>
        <v>-100%</v>
      </c>
      <c r="BI92" s="9">
        <f t="shared" ref="BI92:BI94" si="538">(BG92*BH92)+(BG92*BI$1)</f>
        <v>0</v>
      </c>
    </row>
    <row r="93" spans="1:61" s="12" customFormat="1" x14ac:dyDescent="0.25">
      <c r="A93" s="9" t="str">
        <f>Tue!$A$9</f>
        <v>UNDER</v>
      </c>
      <c r="B93" s="72">
        <f>Tue!$C$9</f>
        <v>0</v>
      </c>
      <c r="C93" s="9">
        <f>Tue!$I$9</f>
        <v>0</v>
      </c>
      <c r="D93" s="73" t="str">
        <f t="shared" si="509"/>
        <v>-100%</v>
      </c>
      <c r="E93" s="9">
        <f t="shared" si="510"/>
        <v>0</v>
      </c>
      <c r="F93" s="9"/>
      <c r="G93" s="9">
        <f>Tue!$J$9</f>
        <v>0</v>
      </c>
      <c r="H93" s="73" t="str">
        <f t="shared" si="511"/>
        <v>-100%</v>
      </c>
      <c r="I93" s="9">
        <f t="shared" si="512"/>
        <v>0</v>
      </c>
      <c r="J93" s="9"/>
      <c r="K93" s="9">
        <f>Tue!$K$9</f>
        <v>0</v>
      </c>
      <c r="L93" s="73" t="str">
        <f t="shared" si="513"/>
        <v>-100%</v>
      </c>
      <c r="M93" s="9">
        <f t="shared" si="514"/>
        <v>0</v>
      </c>
      <c r="N93" s="9"/>
      <c r="O93" s="9">
        <f>Tue!$L$9</f>
        <v>0</v>
      </c>
      <c r="P93" s="73" t="str">
        <f t="shared" si="515"/>
        <v>-100%</v>
      </c>
      <c r="Q93" s="9">
        <f t="shared" si="516"/>
        <v>0</v>
      </c>
      <c r="R93" s="9"/>
      <c r="S93" s="9">
        <f>Tue!$M$9</f>
        <v>0</v>
      </c>
      <c r="T93" s="73" t="str">
        <f t="shared" si="517"/>
        <v>-100%</v>
      </c>
      <c r="U93" s="9">
        <f t="shared" si="518"/>
        <v>0</v>
      </c>
      <c r="V93" s="9"/>
      <c r="W93" s="9">
        <f>Tue!$N$9</f>
        <v>0</v>
      </c>
      <c r="X93" s="73" t="str">
        <f t="shared" si="519"/>
        <v>-100%</v>
      </c>
      <c r="Y93" s="9">
        <f t="shared" si="520"/>
        <v>0</v>
      </c>
      <c r="Z93" s="9"/>
      <c r="AA93" s="9">
        <f>Tue!$O$9</f>
        <v>0</v>
      </c>
      <c r="AB93" s="73" t="str">
        <f t="shared" si="521"/>
        <v>-100%</v>
      </c>
      <c r="AC93" s="9">
        <f t="shared" si="522"/>
        <v>0</v>
      </c>
      <c r="AD93" s="9"/>
      <c r="AE93" s="9">
        <f>Tue!$P$9</f>
        <v>0</v>
      </c>
      <c r="AF93" s="73" t="str">
        <f t="shared" si="523"/>
        <v>-100%</v>
      </c>
      <c r="AG93" s="9">
        <f t="shared" si="524"/>
        <v>0</v>
      </c>
      <c r="AH93" s="9"/>
      <c r="AI93" s="9">
        <f>Tue!$Q$9</f>
        <v>0</v>
      </c>
      <c r="AJ93" s="73" t="str">
        <f t="shared" si="525"/>
        <v>-100%</v>
      </c>
      <c r="AK93" s="9">
        <f t="shared" si="526"/>
        <v>0</v>
      </c>
      <c r="AL93" s="9"/>
      <c r="AM93" s="9">
        <f>Tue!$R$9</f>
        <v>0</v>
      </c>
      <c r="AN93" s="73" t="str">
        <f t="shared" si="527"/>
        <v>-100%</v>
      </c>
      <c r="AO93" s="9">
        <f t="shared" si="528"/>
        <v>0</v>
      </c>
      <c r="AP93" s="9"/>
      <c r="AQ93" s="9">
        <f>Tue!$S$9</f>
        <v>0</v>
      </c>
      <c r="AR93" s="73" t="str">
        <f t="shared" si="529"/>
        <v>-100%</v>
      </c>
      <c r="AS93" s="9">
        <f t="shared" si="530"/>
        <v>0</v>
      </c>
      <c r="AT93" s="9"/>
      <c r="AU93" s="9">
        <f>Tue!$T$9</f>
        <v>0</v>
      </c>
      <c r="AV93" s="73" t="str">
        <f t="shared" si="531"/>
        <v>-100%</v>
      </c>
      <c r="AW93" s="9">
        <f t="shared" si="532"/>
        <v>0</v>
      </c>
      <c r="AX93" s="9"/>
      <c r="AY93" s="9">
        <f>Tue!$U$9</f>
        <v>0</v>
      </c>
      <c r="AZ93" s="73" t="str">
        <f t="shared" si="533"/>
        <v>-100%</v>
      </c>
      <c r="BA93" s="9">
        <f t="shared" si="534"/>
        <v>0</v>
      </c>
      <c r="BB93" s="9"/>
      <c r="BC93" s="9">
        <f>Tue!$V$9</f>
        <v>0</v>
      </c>
      <c r="BD93" s="73" t="str">
        <f t="shared" si="535"/>
        <v>-100%</v>
      </c>
      <c r="BE93" s="9">
        <f t="shared" si="536"/>
        <v>0</v>
      </c>
      <c r="BF93" s="9"/>
      <c r="BG93" s="9">
        <f>Tue!$W$9</f>
        <v>0</v>
      </c>
      <c r="BH93" s="73" t="str">
        <f t="shared" si="537"/>
        <v>-100%</v>
      </c>
      <c r="BI93" s="9">
        <f t="shared" si="538"/>
        <v>0</v>
      </c>
    </row>
    <row r="94" spans="1:61" s="12" customFormat="1" x14ac:dyDescent="0.25">
      <c r="A94" s="9" t="str">
        <f>Tue!$A$10</f>
        <v>OVER</v>
      </c>
      <c r="B94" s="72">
        <f>Tue!$C$10</f>
        <v>0</v>
      </c>
      <c r="C94" s="9">
        <f>Tue!$I$10</f>
        <v>0</v>
      </c>
      <c r="D94" s="73" t="str">
        <f t="shared" si="509"/>
        <v>-100%</v>
      </c>
      <c r="E94" s="9">
        <f t="shared" si="510"/>
        <v>0</v>
      </c>
      <c r="F94" s="9"/>
      <c r="G94" s="9">
        <f>Tue!$J$10</f>
        <v>0</v>
      </c>
      <c r="H94" s="73" t="str">
        <f t="shared" si="511"/>
        <v>-100%</v>
      </c>
      <c r="I94" s="9">
        <f t="shared" si="512"/>
        <v>0</v>
      </c>
      <c r="J94" s="9"/>
      <c r="K94" s="9">
        <f>Tue!$K$10</f>
        <v>0</v>
      </c>
      <c r="L94" s="73" t="str">
        <f t="shared" si="513"/>
        <v>-100%</v>
      </c>
      <c r="M94" s="9">
        <f t="shared" si="514"/>
        <v>0</v>
      </c>
      <c r="N94" s="9"/>
      <c r="O94" s="9">
        <f>Tue!$L$10</f>
        <v>0</v>
      </c>
      <c r="P94" s="73" t="str">
        <f t="shared" si="515"/>
        <v>-100%</v>
      </c>
      <c r="Q94" s="9">
        <f t="shared" si="516"/>
        <v>0</v>
      </c>
      <c r="R94" s="9"/>
      <c r="S94" s="9">
        <f>Tue!$M$10</f>
        <v>0</v>
      </c>
      <c r="T94" s="73" t="str">
        <f t="shared" si="517"/>
        <v>-100%</v>
      </c>
      <c r="U94" s="9">
        <f t="shared" si="518"/>
        <v>0</v>
      </c>
      <c r="V94" s="9"/>
      <c r="W94" s="9">
        <f>Tue!$N$10</f>
        <v>0</v>
      </c>
      <c r="X94" s="73" t="str">
        <f t="shared" si="519"/>
        <v>-100%</v>
      </c>
      <c r="Y94" s="9">
        <f t="shared" si="520"/>
        <v>0</v>
      </c>
      <c r="Z94" s="9"/>
      <c r="AA94" s="9">
        <f>Tue!$O$10</f>
        <v>0</v>
      </c>
      <c r="AB94" s="73" t="str">
        <f t="shared" si="521"/>
        <v>-100%</v>
      </c>
      <c r="AC94" s="9">
        <f t="shared" si="522"/>
        <v>0</v>
      </c>
      <c r="AD94" s="9"/>
      <c r="AE94" s="9">
        <f>Tue!$P$10</f>
        <v>0</v>
      </c>
      <c r="AF94" s="73" t="str">
        <f t="shared" si="523"/>
        <v>-100%</v>
      </c>
      <c r="AG94" s="9">
        <f t="shared" si="524"/>
        <v>0</v>
      </c>
      <c r="AH94" s="9"/>
      <c r="AI94" s="9">
        <f>Tue!$Q$10</f>
        <v>0</v>
      </c>
      <c r="AJ94" s="73" t="str">
        <f t="shared" si="525"/>
        <v>-100%</v>
      </c>
      <c r="AK94" s="9">
        <f t="shared" si="526"/>
        <v>0</v>
      </c>
      <c r="AL94" s="9"/>
      <c r="AM94" s="9">
        <f>Tue!$R$10</f>
        <v>0</v>
      </c>
      <c r="AN94" s="73" t="str">
        <f t="shared" si="527"/>
        <v>-100%</v>
      </c>
      <c r="AO94" s="9">
        <f t="shared" si="528"/>
        <v>0</v>
      </c>
      <c r="AP94" s="9"/>
      <c r="AQ94" s="9">
        <f>Tue!$S$10</f>
        <v>0</v>
      </c>
      <c r="AR94" s="73" t="str">
        <f t="shared" si="529"/>
        <v>-100%</v>
      </c>
      <c r="AS94" s="9">
        <f t="shared" si="530"/>
        <v>0</v>
      </c>
      <c r="AT94" s="9"/>
      <c r="AU94" s="9">
        <f>Tue!$T$10</f>
        <v>0</v>
      </c>
      <c r="AV94" s="73" t="str">
        <f t="shared" si="531"/>
        <v>-100%</v>
      </c>
      <c r="AW94" s="9">
        <f t="shared" si="532"/>
        <v>0</v>
      </c>
      <c r="AX94" s="9"/>
      <c r="AY94" s="9">
        <f>Tue!$U$10</f>
        <v>0</v>
      </c>
      <c r="AZ94" s="73" t="str">
        <f t="shared" si="533"/>
        <v>-100%</v>
      </c>
      <c r="BA94" s="9">
        <f t="shared" si="534"/>
        <v>0</v>
      </c>
      <c r="BB94" s="9"/>
      <c r="BC94" s="9">
        <f>Tue!$V$10</f>
        <v>0</v>
      </c>
      <c r="BD94" s="73" t="str">
        <f t="shared" si="535"/>
        <v>-100%</v>
      </c>
      <c r="BE94" s="9">
        <f t="shared" si="536"/>
        <v>0</v>
      </c>
      <c r="BF94" s="9"/>
      <c r="BG94" s="9">
        <f>Tue!$W$10</f>
        <v>0</v>
      </c>
      <c r="BH94" s="73" t="str">
        <f t="shared" si="537"/>
        <v>-100%</v>
      </c>
      <c r="BI94" s="9">
        <f t="shared" si="538"/>
        <v>0</v>
      </c>
    </row>
    <row r="95" spans="1:61" s="76" customFormat="1" x14ac:dyDescent="0.25">
      <c r="A95" s="75"/>
      <c r="B95" s="72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</row>
    <row r="96" spans="1:61" s="12" customFormat="1" x14ac:dyDescent="0.25">
      <c r="A96" s="9">
        <f>Tue!$A$12</f>
        <v>0</v>
      </c>
      <c r="B96" s="72">
        <f>Tue!$C$12</f>
        <v>0</v>
      </c>
      <c r="C96" s="9">
        <f>Tue!$I$12</f>
        <v>0</v>
      </c>
      <c r="D96" s="73" t="str">
        <f>IF($B96="win",100%-D$1,"-100%")</f>
        <v>-100%</v>
      </c>
      <c r="E96" s="9">
        <f>(C96*D96)+(C96*E$1)</f>
        <v>0</v>
      </c>
      <c r="F96" s="9"/>
      <c r="G96" s="9">
        <f>Tue!$J$12</f>
        <v>0</v>
      </c>
      <c r="H96" s="73" t="str">
        <f>IF($B96="win",100%-H$1,"-100%")</f>
        <v>-100%</v>
      </c>
      <c r="I96" s="9">
        <f>(G96*H96)+(G96*I$1)</f>
        <v>0</v>
      </c>
      <c r="J96" s="9"/>
      <c r="K96" s="9">
        <f>Tue!$K$12</f>
        <v>0</v>
      </c>
      <c r="L96" s="73" t="str">
        <f>IF($B96="win",100%-L$1,"-100%")</f>
        <v>-100%</v>
      </c>
      <c r="M96" s="9">
        <f>(K96*L96)+(K96*M$1)</f>
        <v>0</v>
      </c>
      <c r="N96" s="9"/>
      <c r="O96" s="9">
        <f>Tue!$L$12</f>
        <v>0</v>
      </c>
      <c r="P96" s="73" t="str">
        <f>IF($B96="win",100%-P$1,"-100%")</f>
        <v>-100%</v>
      </c>
      <c r="Q96" s="9">
        <f>(O96*P96)+(O96*Q$1)</f>
        <v>0</v>
      </c>
      <c r="R96" s="9"/>
      <c r="S96" s="9">
        <f>Tue!$M$12</f>
        <v>0</v>
      </c>
      <c r="T96" s="73" t="str">
        <f>IF($B96="win",100%-T$1,"-100%")</f>
        <v>-100%</v>
      </c>
      <c r="U96" s="9">
        <f>(S96*T96)+(S96*U$1)</f>
        <v>0</v>
      </c>
      <c r="V96" s="9"/>
      <c r="W96" s="9">
        <f>Tue!$N$12</f>
        <v>0</v>
      </c>
      <c r="X96" s="73" t="str">
        <f>IF($B96="win",100%-X$1,"-100%")</f>
        <v>-100%</v>
      </c>
      <c r="Y96" s="9">
        <f>(W96*X96)+(W96*Y$1)</f>
        <v>0</v>
      </c>
      <c r="Z96" s="9"/>
      <c r="AA96" s="9">
        <f>Tue!$O$12</f>
        <v>0</v>
      </c>
      <c r="AB96" s="73" t="str">
        <f>IF($B96="win",100%-AB$1,"-100%")</f>
        <v>-100%</v>
      </c>
      <c r="AC96" s="9">
        <f>(AA96*AB96)+(AA96*AC$1)</f>
        <v>0</v>
      </c>
      <c r="AD96" s="9"/>
      <c r="AE96" s="9">
        <f>Tue!$P$12</f>
        <v>0</v>
      </c>
      <c r="AF96" s="73" t="str">
        <f>IF($B96="win",100%-AF$1,"-100%")</f>
        <v>-100%</v>
      </c>
      <c r="AG96" s="9">
        <f>(AE96*AF96)+(AE96*AG$1)</f>
        <v>0</v>
      </c>
      <c r="AH96" s="9"/>
      <c r="AI96" s="9">
        <f>Tue!$Q$12</f>
        <v>0</v>
      </c>
      <c r="AJ96" s="73" t="str">
        <f>IF($B96="win",100%-AJ$1,"-100%")</f>
        <v>-100%</v>
      </c>
      <c r="AK96" s="9">
        <f>(AI96*AJ96)+(AI96*AK$1)</f>
        <v>0</v>
      </c>
      <c r="AL96" s="9"/>
      <c r="AM96" s="9">
        <f>Tue!$R$12</f>
        <v>0</v>
      </c>
      <c r="AN96" s="73" t="str">
        <f>IF($B96="win",100%-AN$1,"-100%")</f>
        <v>-100%</v>
      </c>
      <c r="AO96" s="9">
        <f>(AM96*AN96)+(AM96*AO$1)</f>
        <v>0</v>
      </c>
      <c r="AP96" s="9"/>
      <c r="AQ96" s="9">
        <f>Tue!$S$12</f>
        <v>0</v>
      </c>
      <c r="AR96" s="73" t="str">
        <f>IF($B96="win",100%-AR$1,"-100%")</f>
        <v>-100%</v>
      </c>
      <c r="AS96" s="9">
        <f>(AQ96*AR96)+(AQ96*AS$1)</f>
        <v>0</v>
      </c>
      <c r="AT96" s="9"/>
      <c r="AU96" s="9">
        <f>Tue!$T$12</f>
        <v>0</v>
      </c>
      <c r="AV96" s="73" t="str">
        <f>IF($B96="win",100%-AV$1,"-100%")</f>
        <v>-100%</v>
      </c>
      <c r="AW96" s="9">
        <f>(AU96*AV96)+(AU96*AW$1)</f>
        <v>0</v>
      </c>
      <c r="AX96" s="9"/>
      <c r="AY96" s="9">
        <f>Tue!$U$12</f>
        <v>0</v>
      </c>
      <c r="AZ96" s="73" t="str">
        <f>IF($B96="win",100%-AZ$1,"-100%")</f>
        <v>-100%</v>
      </c>
      <c r="BA96" s="9">
        <f>(AY96*AZ96)+(AY96*BA$1)</f>
        <v>0</v>
      </c>
      <c r="BB96" s="9"/>
      <c r="BC96" s="9">
        <f>Tue!$V$12</f>
        <v>0</v>
      </c>
      <c r="BD96" s="73" t="str">
        <f>IF($B96="win",100%-BD$1,"-100%")</f>
        <v>-100%</v>
      </c>
      <c r="BE96" s="9">
        <f>(BC96*BD96)+(BC96*BE$1)</f>
        <v>0</v>
      </c>
      <c r="BF96" s="9"/>
      <c r="BG96" s="9">
        <f>Tue!$W$12</f>
        <v>0</v>
      </c>
      <c r="BH96" s="73" t="str">
        <f>IF($B96="win",100%-BH$1,"-100%")</f>
        <v>-100%</v>
      </c>
      <c r="BI96" s="9">
        <f>(BG96*BH96)+(BG96*BI$1)</f>
        <v>0</v>
      </c>
    </row>
    <row r="97" spans="1:61" s="12" customFormat="1" x14ac:dyDescent="0.25">
      <c r="A97" s="9">
        <f>Tue!$A$13</f>
        <v>0</v>
      </c>
      <c r="B97" s="72">
        <f>Tue!$C$13</f>
        <v>0</v>
      </c>
      <c r="C97" s="9">
        <f>Tue!$I$13</f>
        <v>0</v>
      </c>
      <c r="D97" s="73" t="str">
        <f t="shared" ref="D97:D99" si="539">IF($B97="win",100%-D$1,"-100%")</f>
        <v>-100%</v>
      </c>
      <c r="E97" s="9">
        <f t="shared" ref="E97:E99" si="540">(C97*D97)+(C97*E$1)</f>
        <v>0</v>
      </c>
      <c r="F97" s="9"/>
      <c r="G97" s="9">
        <f>Tue!$J$13</f>
        <v>0</v>
      </c>
      <c r="H97" s="73" t="str">
        <f t="shared" ref="H97:H99" si="541">IF($B97="win",100%-H$1,"-100%")</f>
        <v>-100%</v>
      </c>
      <c r="I97" s="9">
        <f t="shared" ref="I97:I99" si="542">(G97*H97)+(G97*I$1)</f>
        <v>0</v>
      </c>
      <c r="J97" s="9"/>
      <c r="K97" s="9">
        <f>Tue!$K$13</f>
        <v>0</v>
      </c>
      <c r="L97" s="73" t="str">
        <f t="shared" ref="L97:L99" si="543">IF($B97="win",100%-L$1,"-100%")</f>
        <v>-100%</v>
      </c>
      <c r="M97" s="9">
        <f t="shared" ref="M97:M99" si="544">(K97*L97)+(K97*M$1)</f>
        <v>0</v>
      </c>
      <c r="N97" s="9"/>
      <c r="O97" s="9">
        <f>Tue!$L$13</f>
        <v>0</v>
      </c>
      <c r="P97" s="73" t="str">
        <f t="shared" ref="P97:P99" si="545">IF($B97="win",100%-P$1,"-100%")</f>
        <v>-100%</v>
      </c>
      <c r="Q97" s="9">
        <f t="shared" ref="Q97:Q99" si="546">(O97*P97)+(O97*Q$1)</f>
        <v>0</v>
      </c>
      <c r="R97" s="9"/>
      <c r="S97" s="9">
        <f>Tue!$M$13</f>
        <v>0</v>
      </c>
      <c r="T97" s="73" t="str">
        <f t="shared" ref="T97:T99" si="547">IF($B97="win",100%-T$1,"-100%")</f>
        <v>-100%</v>
      </c>
      <c r="U97" s="9">
        <f t="shared" ref="U97:U99" si="548">(S97*T97)+(S97*U$1)</f>
        <v>0</v>
      </c>
      <c r="V97" s="9"/>
      <c r="W97" s="9">
        <f>Tue!$N$13</f>
        <v>0</v>
      </c>
      <c r="X97" s="73" t="str">
        <f t="shared" ref="X97:X99" si="549">IF($B97="win",100%-X$1,"-100%")</f>
        <v>-100%</v>
      </c>
      <c r="Y97" s="9">
        <f t="shared" ref="Y97:Y99" si="550">(W97*X97)+(W97*Y$1)</f>
        <v>0</v>
      </c>
      <c r="Z97" s="9"/>
      <c r="AA97" s="9">
        <f>Tue!$O$13</f>
        <v>0</v>
      </c>
      <c r="AB97" s="73" t="str">
        <f t="shared" ref="AB97:AB99" si="551">IF($B97="win",100%-AB$1,"-100%")</f>
        <v>-100%</v>
      </c>
      <c r="AC97" s="9">
        <f t="shared" ref="AC97:AC99" si="552">(AA97*AB97)+(AA97*AC$1)</f>
        <v>0</v>
      </c>
      <c r="AD97" s="9"/>
      <c r="AE97" s="9">
        <f>Tue!$P$13</f>
        <v>0</v>
      </c>
      <c r="AF97" s="73" t="str">
        <f t="shared" ref="AF97:AF99" si="553">IF($B97="win",100%-AF$1,"-100%")</f>
        <v>-100%</v>
      </c>
      <c r="AG97" s="9">
        <f t="shared" ref="AG97:AG99" si="554">(AE97*AF97)+(AE97*AG$1)</f>
        <v>0</v>
      </c>
      <c r="AH97" s="9"/>
      <c r="AI97" s="9">
        <f>Tue!$Q$13</f>
        <v>0</v>
      </c>
      <c r="AJ97" s="73" t="str">
        <f t="shared" ref="AJ97:AJ99" si="555">IF($B97="win",100%-AJ$1,"-100%")</f>
        <v>-100%</v>
      </c>
      <c r="AK97" s="9">
        <f t="shared" ref="AK97:AK99" si="556">(AI97*AJ97)+(AI97*AK$1)</f>
        <v>0</v>
      </c>
      <c r="AL97" s="9"/>
      <c r="AM97" s="9">
        <f>Tue!$R$13</f>
        <v>0</v>
      </c>
      <c r="AN97" s="73" t="str">
        <f t="shared" ref="AN97:AN99" si="557">IF($B97="win",100%-AN$1,"-100%")</f>
        <v>-100%</v>
      </c>
      <c r="AO97" s="9">
        <f t="shared" ref="AO97:AO99" si="558">(AM97*AN97)+(AM97*AO$1)</f>
        <v>0</v>
      </c>
      <c r="AP97" s="9"/>
      <c r="AQ97" s="9">
        <f>Tue!$S$13</f>
        <v>0</v>
      </c>
      <c r="AR97" s="73" t="str">
        <f t="shared" ref="AR97:AR99" si="559">IF($B97="win",100%-AR$1,"-100%")</f>
        <v>-100%</v>
      </c>
      <c r="AS97" s="9">
        <f t="shared" ref="AS97:AS99" si="560">(AQ97*AR97)+(AQ97*AS$1)</f>
        <v>0</v>
      </c>
      <c r="AT97" s="9"/>
      <c r="AU97" s="9">
        <f>Tue!$T$13</f>
        <v>0</v>
      </c>
      <c r="AV97" s="73" t="str">
        <f t="shared" ref="AV97:AV99" si="561">IF($B97="win",100%-AV$1,"-100%")</f>
        <v>-100%</v>
      </c>
      <c r="AW97" s="9">
        <f t="shared" ref="AW97:AW99" si="562">(AU97*AV97)+(AU97*AW$1)</f>
        <v>0</v>
      </c>
      <c r="AX97" s="9"/>
      <c r="AY97" s="9">
        <f>Tue!$U$13</f>
        <v>0</v>
      </c>
      <c r="AZ97" s="73" t="str">
        <f t="shared" ref="AZ97:AZ99" si="563">IF($B97="win",100%-AZ$1,"-100%")</f>
        <v>-100%</v>
      </c>
      <c r="BA97" s="9">
        <f t="shared" ref="BA97:BA99" si="564">(AY97*AZ97)+(AY97*BA$1)</f>
        <v>0</v>
      </c>
      <c r="BB97" s="9"/>
      <c r="BC97" s="9">
        <f>Tue!$V$13</f>
        <v>0</v>
      </c>
      <c r="BD97" s="73" t="str">
        <f t="shared" ref="BD97:BD99" si="565">IF($B97="win",100%-BD$1,"-100%")</f>
        <v>-100%</v>
      </c>
      <c r="BE97" s="9">
        <f t="shared" ref="BE97:BE99" si="566">(BC97*BD97)+(BC97*BE$1)</f>
        <v>0</v>
      </c>
      <c r="BF97" s="9"/>
      <c r="BG97" s="9">
        <f>Tue!$W$13</f>
        <v>0</v>
      </c>
      <c r="BH97" s="73" t="str">
        <f t="shared" ref="BH97:BH99" si="567">IF($B97="win",100%-BH$1,"-100%")</f>
        <v>-100%</v>
      </c>
      <c r="BI97" s="9">
        <f t="shared" ref="BI97:BI99" si="568">(BG97*BH97)+(BG97*BI$1)</f>
        <v>0</v>
      </c>
    </row>
    <row r="98" spans="1:61" s="12" customFormat="1" x14ac:dyDescent="0.25">
      <c r="A98" s="9" t="str">
        <f>Tue!$A$14</f>
        <v>UNDER</v>
      </c>
      <c r="B98" s="72">
        <f>Tue!$C$14</f>
        <v>0</v>
      </c>
      <c r="C98" s="9">
        <f>Tue!$I$14</f>
        <v>0</v>
      </c>
      <c r="D98" s="73" t="str">
        <f t="shared" si="539"/>
        <v>-100%</v>
      </c>
      <c r="E98" s="9">
        <f t="shared" si="540"/>
        <v>0</v>
      </c>
      <c r="F98" s="9"/>
      <c r="G98" s="9">
        <f>Tue!$J$14</f>
        <v>0</v>
      </c>
      <c r="H98" s="73" t="str">
        <f t="shared" si="541"/>
        <v>-100%</v>
      </c>
      <c r="I98" s="9">
        <f t="shared" si="542"/>
        <v>0</v>
      </c>
      <c r="J98" s="9"/>
      <c r="K98" s="9">
        <f>Tue!$K$14</f>
        <v>0</v>
      </c>
      <c r="L98" s="73" t="str">
        <f t="shared" si="543"/>
        <v>-100%</v>
      </c>
      <c r="M98" s="9">
        <f t="shared" si="544"/>
        <v>0</v>
      </c>
      <c r="N98" s="9"/>
      <c r="O98" s="9">
        <f>Tue!$L$14</f>
        <v>0</v>
      </c>
      <c r="P98" s="73" t="str">
        <f t="shared" si="545"/>
        <v>-100%</v>
      </c>
      <c r="Q98" s="9">
        <f t="shared" si="546"/>
        <v>0</v>
      </c>
      <c r="R98" s="9"/>
      <c r="S98" s="9">
        <f>Tue!$M$14</f>
        <v>0</v>
      </c>
      <c r="T98" s="73" t="str">
        <f t="shared" si="547"/>
        <v>-100%</v>
      </c>
      <c r="U98" s="9">
        <f t="shared" si="548"/>
        <v>0</v>
      </c>
      <c r="V98" s="9"/>
      <c r="W98" s="9">
        <f>Tue!$N$14</f>
        <v>0</v>
      </c>
      <c r="X98" s="73" t="str">
        <f t="shared" si="549"/>
        <v>-100%</v>
      </c>
      <c r="Y98" s="9">
        <f t="shared" si="550"/>
        <v>0</v>
      </c>
      <c r="Z98" s="9"/>
      <c r="AA98" s="9">
        <f>Tue!$O$14</f>
        <v>0</v>
      </c>
      <c r="AB98" s="73" t="str">
        <f t="shared" si="551"/>
        <v>-100%</v>
      </c>
      <c r="AC98" s="9">
        <f t="shared" si="552"/>
        <v>0</v>
      </c>
      <c r="AD98" s="9"/>
      <c r="AE98" s="9">
        <f>Tue!$P$14</f>
        <v>0</v>
      </c>
      <c r="AF98" s="73" t="str">
        <f t="shared" si="553"/>
        <v>-100%</v>
      </c>
      <c r="AG98" s="9">
        <f t="shared" si="554"/>
        <v>0</v>
      </c>
      <c r="AH98" s="9"/>
      <c r="AI98" s="9">
        <f>Tue!$Q$14</f>
        <v>0</v>
      </c>
      <c r="AJ98" s="73" t="str">
        <f t="shared" si="555"/>
        <v>-100%</v>
      </c>
      <c r="AK98" s="9">
        <f t="shared" si="556"/>
        <v>0</v>
      </c>
      <c r="AL98" s="9"/>
      <c r="AM98" s="9">
        <f>Tue!$R$14</f>
        <v>0</v>
      </c>
      <c r="AN98" s="73" t="str">
        <f t="shared" si="557"/>
        <v>-100%</v>
      </c>
      <c r="AO98" s="9">
        <f t="shared" si="558"/>
        <v>0</v>
      </c>
      <c r="AP98" s="9"/>
      <c r="AQ98" s="9">
        <f>Tue!$S$14</f>
        <v>0</v>
      </c>
      <c r="AR98" s="73" t="str">
        <f t="shared" si="559"/>
        <v>-100%</v>
      </c>
      <c r="AS98" s="9">
        <f t="shared" si="560"/>
        <v>0</v>
      </c>
      <c r="AT98" s="9"/>
      <c r="AU98" s="9">
        <f>Tue!$T$14</f>
        <v>0</v>
      </c>
      <c r="AV98" s="73" t="str">
        <f t="shared" si="561"/>
        <v>-100%</v>
      </c>
      <c r="AW98" s="9">
        <f t="shared" si="562"/>
        <v>0</v>
      </c>
      <c r="AX98" s="9"/>
      <c r="AY98" s="9">
        <f>Tue!$U$14</f>
        <v>0</v>
      </c>
      <c r="AZ98" s="73" t="str">
        <f t="shared" si="563"/>
        <v>-100%</v>
      </c>
      <c r="BA98" s="9">
        <f t="shared" si="564"/>
        <v>0</v>
      </c>
      <c r="BB98" s="9"/>
      <c r="BC98" s="9">
        <f>Tue!$V$14</f>
        <v>0</v>
      </c>
      <c r="BD98" s="73" t="str">
        <f t="shared" si="565"/>
        <v>-100%</v>
      </c>
      <c r="BE98" s="9">
        <f t="shared" si="566"/>
        <v>0</v>
      </c>
      <c r="BF98" s="9"/>
      <c r="BG98" s="9">
        <f>Tue!$W$14</f>
        <v>0</v>
      </c>
      <c r="BH98" s="73" t="str">
        <f t="shared" si="567"/>
        <v>-100%</v>
      </c>
      <c r="BI98" s="9">
        <f t="shared" si="568"/>
        <v>0</v>
      </c>
    </row>
    <row r="99" spans="1:61" s="12" customFormat="1" x14ac:dyDescent="0.25">
      <c r="A99" s="9" t="str">
        <f>Tue!$A$15</f>
        <v>OVER</v>
      </c>
      <c r="B99" s="72">
        <f>Tue!$C$15</f>
        <v>0</v>
      </c>
      <c r="C99" s="9">
        <f>Tue!$I$15</f>
        <v>0</v>
      </c>
      <c r="D99" s="73" t="str">
        <f t="shared" si="539"/>
        <v>-100%</v>
      </c>
      <c r="E99" s="9">
        <f t="shared" si="540"/>
        <v>0</v>
      </c>
      <c r="F99" s="9"/>
      <c r="G99" s="9">
        <f>Tue!$J$15</f>
        <v>0</v>
      </c>
      <c r="H99" s="73" t="str">
        <f t="shared" si="541"/>
        <v>-100%</v>
      </c>
      <c r="I99" s="9">
        <f t="shared" si="542"/>
        <v>0</v>
      </c>
      <c r="J99" s="9"/>
      <c r="K99" s="9">
        <f>Tue!$K$15</f>
        <v>0</v>
      </c>
      <c r="L99" s="73" t="str">
        <f t="shared" si="543"/>
        <v>-100%</v>
      </c>
      <c r="M99" s="9">
        <f t="shared" si="544"/>
        <v>0</v>
      </c>
      <c r="N99" s="9"/>
      <c r="O99" s="9">
        <f>Tue!$L$15</f>
        <v>0</v>
      </c>
      <c r="P99" s="73" t="str">
        <f t="shared" si="545"/>
        <v>-100%</v>
      </c>
      <c r="Q99" s="9">
        <f t="shared" si="546"/>
        <v>0</v>
      </c>
      <c r="R99" s="9"/>
      <c r="S99" s="9">
        <f>Tue!$M$15</f>
        <v>0</v>
      </c>
      <c r="T99" s="73" t="str">
        <f t="shared" si="547"/>
        <v>-100%</v>
      </c>
      <c r="U99" s="9">
        <f t="shared" si="548"/>
        <v>0</v>
      </c>
      <c r="V99" s="9"/>
      <c r="W99" s="9">
        <f>Tue!$N$15</f>
        <v>0</v>
      </c>
      <c r="X99" s="73" t="str">
        <f t="shared" si="549"/>
        <v>-100%</v>
      </c>
      <c r="Y99" s="9">
        <f t="shared" si="550"/>
        <v>0</v>
      </c>
      <c r="Z99" s="9"/>
      <c r="AA99" s="9">
        <f>Tue!$O$15</f>
        <v>0</v>
      </c>
      <c r="AB99" s="73" t="str">
        <f t="shared" si="551"/>
        <v>-100%</v>
      </c>
      <c r="AC99" s="9">
        <f t="shared" si="552"/>
        <v>0</v>
      </c>
      <c r="AD99" s="9"/>
      <c r="AE99" s="9">
        <f>Tue!$P$15</f>
        <v>0</v>
      </c>
      <c r="AF99" s="73" t="str">
        <f t="shared" si="553"/>
        <v>-100%</v>
      </c>
      <c r="AG99" s="9">
        <f t="shared" si="554"/>
        <v>0</v>
      </c>
      <c r="AH99" s="9"/>
      <c r="AI99" s="9">
        <f>Tue!$Q$15</f>
        <v>0</v>
      </c>
      <c r="AJ99" s="73" t="str">
        <f t="shared" si="555"/>
        <v>-100%</v>
      </c>
      <c r="AK99" s="9">
        <f t="shared" si="556"/>
        <v>0</v>
      </c>
      <c r="AL99" s="9"/>
      <c r="AM99" s="9">
        <f>Tue!$R$15</f>
        <v>0</v>
      </c>
      <c r="AN99" s="73" t="str">
        <f t="shared" si="557"/>
        <v>-100%</v>
      </c>
      <c r="AO99" s="9">
        <f t="shared" si="558"/>
        <v>0</v>
      </c>
      <c r="AP99" s="9"/>
      <c r="AQ99" s="9">
        <f>Tue!$S$15</f>
        <v>0</v>
      </c>
      <c r="AR99" s="73" t="str">
        <f t="shared" si="559"/>
        <v>-100%</v>
      </c>
      <c r="AS99" s="9">
        <f t="shared" si="560"/>
        <v>0</v>
      </c>
      <c r="AT99" s="9"/>
      <c r="AU99" s="9">
        <f>Tue!$T$15</f>
        <v>0</v>
      </c>
      <c r="AV99" s="73" t="str">
        <f t="shared" si="561"/>
        <v>-100%</v>
      </c>
      <c r="AW99" s="9">
        <f t="shared" si="562"/>
        <v>0</v>
      </c>
      <c r="AX99" s="9"/>
      <c r="AY99" s="9">
        <f>Tue!$U$15</f>
        <v>0</v>
      </c>
      <c r="AZ99" s="73" t="str">
        <f t="shared" si="563"/>
        <v>-100%</v>
      </c>
      <c r="BA99" s="9">
        <f t="shared" si="564"/>
        <v>0</v>
      </c>
      <c r="BB99" s="9"/>
      <c r="BC99" s="9">
        <f>Tue!$V$15</f>
        <v>0</v>
      </c>
      <c r="BD99" s="73" t="str">
        <f t="shared" si="565"/>
        <v>-100%</v>
      </c>
      <c r="BE99" s="9">
        <f t="shared" si="566"/>
        <v>0</v>
      </c>
      <c r="BF99" s="9"/>
      <c r="BG99" s="9">
        <f>Tue!$W$15</f>
        <v>0</v>
      </c>
      <c r="BH99" s="73" t="str">
        <f t="shared" si="567"/>
        <v>-100%</v>
      </c>
      <c r="BI99" s="9">
        <f t="shared" si="568"/>
        <v>0</v>
      </c>
    </row>
    <row r="100" spans="1:61" s="76" customFormat="1" x14ac:dyDescent="0.25">
      <c r="A100" s="75"/>
      <c r="B100" s="72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</row>
    <row r="101" spans="1:61" s="12" customFormat="1" x14ac:dyDescent="0.25">
      <c r="A101" s="9">
        <f>Tue!$A$17</f>
        <v>0</v>
      </c>
      <c r="B101" s="72">
        <f>Tue!$C$17</f>
        <v>0</v>
      </c>
      <c r="C101" s="9">
        <f>Tue!$I$17</f>
        <v>0</v>
      </c>
      <c r="D101" s="73" t="str">
        <f>IF($B101="win",100%-D$1,"-100%")</f>
        <v>-100%</v>
      </c>
      <c r="E101" s="9">
        <f>(C101*D101)+(C101*E$1)</f>
        <v>0</v>
      </c>
      <c r="F101" s="9"/>
      <c r="G101" s="9">
        <f>Tue!$J$17</f>
        <v>0</v>
      </c>
      <c r="H101" s="73" t="str">
        <f>IF($B101="win",100%-H$1,"-100%")</f>
        <v>-100%</v>
      </c>
      <c r="I101" s="9">
        <f>(G101*H101)+(G101*I$1)</f>
        <v>0</v>
      </c>
      <c r="J101" s="9"/>
      <c r="K101" s="9">
        <f>Tue!$K$17</f>
        <v>0</v>
      </c>
      <c r="L101" s="73" t="str">
        <f>IF($B101="win",100%-L$1,"-100%")</f>
        <v>-100%</v>
      </c>
      <c r="M101" s="9">
        <f>(K101*L101)+(K101*M$1)</f>
        <v>0</v>
      </c>
      <c r="N101" s="9"/>
      <c r="O101" s="9">
        <f>Tue!$L$17</f>
        <v>0</v>
      </c>
      <c r="P101" s="73" t="str">
        <f>IF($B101="win",100%-P$1,"-100%")</f>
        <v>-100%</v>
      </c>
      <c r="Q101" s="9">
        <f>(O101*P101)+(O101*Q$1)</f>
        <v>0</v>
      </c>
      <c r="R101" s="9"/>
      <c r="S101" s="9">
        <f>Tue!$M$17</f>
        <v>0</v>
      </c>
      <c r="T101" s="73" t="str">
        <f>IF($B101="win",100%-T$1,"-100%")</f>
        <v>-100%</v>
      </c>
      <c r="U101" s="9">
        <f>(S101*T101)+(S101*U$1)</f>
        <v>0</v>
      </c>
      <c r="V101" s="9"/>
      <c r="W101" s="9">
        <f>Tue!$N$17</f>
        <v>0</v>
      </c>
      <c r="X101" s="73" t="str">
        <f>IF($B101="win",100%-X$1,"-100%")</f>
        <v>-100%</v>
      </c>
      <c r="Y101" s="9">
        <f>(W101*X101)+(W101*Y$1)</f>
        <v>0</v>
      </c>
      <c r="Z101" s="9"/>
      <c r="AA101" s="9">
        <f>Tue!$O$17</f>
        <v>0</v>
      </c>
      <c r="AB101" s="73" t="str">
        <f>IF($B101="win",100%-AB$1,"-100%")</f>
        <v>-100%</v>
      </c>
      <c r="AC101" s="9">
        <f>(AA101*AB101)+(AA101*AC$1)</f>
        <v>0</v>
      </c>
      <c r="AD101" s="9"/>
      <c r="AE101" s="9">
        <f>Tue!$P$17</f>
        <v>0</v>
      </c>
      <c r="AF101" s="73" t="str">
        <f>IF($B101="win",100%-AF$1,"-100%")</f>
        <v>-100%</v>
      </c>
      <c r="AG101" s="9">
        <f>(AE101*AF101)+(AE101*AG$1)</f>
        <v>0</v>
      </c>
      <c r="AH101" s="9"/>
      <c r="AI101" s="9">
        <f>Tue!$Q$17</f>
        <v>0</v>
      </c>
      <c r="AJ101" s="73" t="str">
        <f>IF($B101="win",100%-AJ$1,"-100%")</f>
        <v>-100%</v>
      </c>
      <c r="AK101" s="9">
        <f>(AI101*AJ101)+(AI101*AK$1)</f>
        <v>0</v>
      </c>
      <c r="AL101" s="9"/>
      <c r="AM101" s="9">
        <f>Tue!$R$17</f>
        <v>0</v>
      </c>
      <c r="AN101" s="73" t="str">
        <f>IF($B101="win",100%-AN$1,"-100%")</f>
        <v>-100%</v>
      </c>
      <c r="AO101" s="9">
        <f>(AM101*AN101)+(AM101*AO$1)</f>
        <v>0</v>
      </c>
      <c r="AP101" s="9"/>
      <c r="AQ101" s="9">
        <f>Tue!$S$17</f>
        <v>0</v>
      </c>
      <c r="AR101" s="73" t="str">
        <f>IF($B101="win",100%-AR$1,"-100%")</f>
        <v>-100%</v>
      </c>
      <c r="AS101" s="9">
        <f>(AQ101*AR101)+(AQ101*AS$1)</f>
        <v>0</v>
      </c>
      <c r="AT101" s="9"/>
      <c r="AU101" s="9">
        <f>Tue!$T$17</f>
        <v>0</v>
      </c>
      <c r="AV101" s="73" t="str">
        <f>IF($B101="win",100%-AV$1,"-100%")</f>
        <v>-100%</v>
      </c>
      <c r="AW101" s="9">
        <f>(AU101*AV101)+(AU101*AW$1)</f>
        <v>0</v>
      </c>
      <c r="AX101" s="9"/>
      <c r="AY101" s="9">
        <f>Tue!$U$17</f>
        <v>0</v>
      </c>
      <c r="AZ101" s="73" t="str">
        <f>IF($B101="win",100%-AZ$1,"-100%")</f>
        <v>-100%</v>
      </c>
      <c r="BA101" s="9">
        <f>(AY101*AZ101)+(AY101*BA$1)</f>
        <v>0</v>
      </c>
      <c r="BB101" s="9"/>
      <c r="BC101" s="9">
        <f>Tue!$V$17</f>
        <v>0</v>
      </c>
      <c r="BD101" s="73" t="str">
        <f>IF($B101="win",100%-BD$1,"-100%")</f>
        <v>-100%</v>
      </c>
      <c r="BE101" s="9">
        <f>(BC101*BD101)+(BC101*BE$1)</f>
        <v>0</v>
      </c>
      <c r="BF101" s="9"/>
      <c r="BG101" s="9">
        <f>Tue!$W$17</f>
        <v>0</v>
      </c>
      <c r="BH101" s="73" t="str">
        <f>IF($B101="win",100%-BH$1,"-100%")</f>
        <v>-100%</v>
      </c>
      <c r="BI101" s="9">
        <f>(BG101*BH101)+(BG101*BI$1)</f>
        <v>0</v>
      </c>
    </row>
    <row r="102" spans="1:61" s="12" customFormat="1" x14ac:dyDescent="0.25">
      <c r="A102" s="9">
        <f>Tue!$A$18</f>
        <v>0</v>
      </c>
      <c r="B102" s="72">
        <f>Tue!$C$18</f>
        <v>0</v>
      </c>
      <c r="C102" s="9">
        <f>Tue!$I$18</f>
        <v>0</v>
      </c>
      <c r="D102" s="73" t="str">
        <f t="shared" ref="D102:D104" si="569">IF($B102="win",100%-D$1,"-100%")</f>
        <v>-100%</v>
      </c>
      <c r="E102" s="9">
        <f t="shared" ref="E102:E104" si="570">(C102*D102)+(C102*E$1)</f>
        <v>0</v>
      </c>
      <c r="F102" s="9"/>
      <c r="G102" s="9">
        <f>Tue!$J$18</f>
        <v>0</v>
      </c>
      <c r="H102" s="73" t="str">
        <f t="shared" ref="H102:H104" si="571">IF($B102="win",100%-H$1,"-100%")</f>
        <v>-100%</v>
      </c>
      <c r="I102" s="9">
        <f t="shared" ref="I102:I104" si="572">(G102*H102)+(G102*I$1)</f>
        <v>0</v>
      </c>
      <c r="J102" s="9"/>
      <c r="K102" s="9">
        <f>Tue!$K$18</f>
        <v>0</v>
      </c>
      <c r="L102" s="73" t="str">
        <f t="shared" ref="L102:L104" si="573">IF($B102="win",100%-L$1,"-100%")</f>
        <v>-100%</v>
      </c>
      <c r="M102" s="9">
        <f t="shared" ref="M102:M104" si="574">(K102*L102)+(K102*M$1)</f>
        <v>0</v>
      </c>
      <c r="N102" s="9"/>
      <c r="O102" s="9">
        <f>Tue!$L$18</f>
        <v>0</v>
      </c>
      <c r="P102" s="73" t="str">
        <f t="shared" ref="P102:P104" si="575">IF($B102="win",100%-P$1,"-100%")</f>
        <v>-100%</v>
      </c>
      <c r="Q102" s="9">
        <f t="shared" ref="Q102:Q104" si="576">(O102*P102)+(O102*Q$1)</f>
        <v>0</v>
      </c>
      <c r="R102" s="9"/>
      <c r="S102" s="9">
        <f>Tue!$M$18</f>
        <v>0</v>
      </c>
      <c r="T102" s="73" t="str">
        <f t="shared" ref="T102:T104" si="577">IF($B102="win",100%-T$1,"-100%")</f>
        <v>-100%</v>
      </c>
      <c r="U102" s="9">
        <f t="shared" ref="U102:U104" si="578">(S102*T102)+(S102*U$1)</f>
        <v>0</v>
      </c>
      <c r="V102" s="9"/>
      <c r="W102" s="9">
        <f>Tue!$N$18</f>
        <v>0</v>
      </c>
      <c r="X102" s="73" t="str">
        <f t="shared" ref="X102:X104" si="579">IF($B102="win",100%-X$1,"-100%")</f>
        <v>-100%</v>
      </c>
      <c r="Y102" s="9">
        <f t="shared" ref="Y102:Y104" si="580">(W102*X102)+(W102*Y$1)</f>
        <v>0</v>
      </c>
      <c r="Z102" s="9"/>
      <c r="AA102" s="9">
        <f>Tue!$O$18</f>
        <v>0</v>
      </c>
      <c r="AB102" s="73" t="str">
        <f t="shared" ref="AB102:AB104" si="581">IF($B102="win",100%-AB$1,"-100%")</f>
        <v>-100%</v>
      </c>
      <c r="AC102" s="9">
        <f t="shared" ref="AC102:AC104" si="582">(AA102*AB102)+(AA102*AC$1)</f>
        <v>0</v>
      </c>
      <c r="AD102" s="9"/>
      <c r="AE102" s="9">
        <f>Tue!$P$18</f>
        <v>0</v>
      </c>
      <c r="AF102" s="73" t="str">
        <f t="shared" ref="AF102:AF104" si="583">IF($B102="win",100%-AF$1,"-100%")</f>
        <v>-100%</v>
      </c>
      <c r="AG102" s="9">
        <f t="shared" ref="AG102:AG104" si="584">(AE102*AF102)+(AE102*AG$1)</f>
        <v>0</v>
      </c>
      <c r="AH102" s="9"/>
      <c r="AI102" s="9">
        <f>Tue!$Q$18</f>
        <v>0</v>
      </c>
      <c r="AJ102" s="73" t="str">
        <f t="shared" ref="AJ102:AJ104" si="585">IF($B102="win",100%-AJ$1,"-100%")</f>
        <v>-100%</v>
      </c>
      <c r="AK102" s="9">
        <f t="shared" ref="AK102:AK104" si="586">(AI102*AJ102)+(AI102*AK$1)</f>
        <v>0</v>
      </c>
      <c r="AL102" s="9"/>
      <c r="AM102" s="9">
        <f>Tue!$R$18</f>
        <v>0</v>
      </c>
      <c r="AN102" s="73" t="str">
        <f t="shared" ref="AN102:AN104" si="587">IF($B102="win",100%-AN$1,"-100%")</f>
        <v>-100%</v>
      </c>
      <c r="AO102" s="9">
        <f t="shared" ref="AO102:AO104" si="588">(AM102*AN102)+(AM102*AO$1)</f>
        <v>0</v>
      </c>
      <c r="AP102" s="9"/>
      <c r="AQ102" s="9">
        <f>Tue!$S$18</f>
        <v>0</v>
      </c>
      <c r="AR102" s="73" t="str">
        <f t="shared" ref="AR102:AR104" si="589">IF($B102="win",100%-AR$1,"-100%")</f>
        <v>-100%</v>
      </c>
      <c r="AS102" s="9">
        <f t="shared" ref="AS102:AS104" si="590">(AQ102*AR102)+(AQ102*AS$1)</f>
        <v>0</v>
      </c>
      <c r="AT102" s="9"/>
      <c r="AU102" s="9">
        <f>Tue!$T$18</f>
        <v>0</v>
      </c>
      <c r="AV102" s="73" t="str">
        <f t="shared" ref="AV102:AV104" si="591">IF($B102="win",100%-AV$1,"-100%")</f>
        <v>-100%</v>
      </c>
      <c r="AW102" s="9">
        <f t="shared" ref="AW102:AW104" si="592">(AU102*AV102)+(AU102*AW$1)</f>
        <v>0</v>
      </c>
      <c r="AX102" s="9"/>
      <c r="AY102" s="9">
        <f>Tue!$U$18</f>
        <v>0</v>
      </c>
      <c r="AZ102" s="73" t="str">
        <f t="shared" ref="AZ102:AZ104" si="593">IF($B102="win",100%-AZ$1,"-100%")</f>
        <v>-100%</v>
      </c>
      <c r="BA102" s="9">
        <f t="shared" ref="BA102:BA104" si="594">(AY102*AZ102)+(AY102*BA$1)</f>
        <v>0</v>
      </c>
      <c r="BB102" s="9"/>
      <c r="BC102" s="9">
        <f>Tue!$V$18</f>
        <v>0</v>
      </c>
      <c r="BD102" s="73" t="str">
        <f t="shared" ref="BD102:BD104" si="595">IF($B102="win",100%-BD$1,"-100%")</f>
        <v>-100%</v>
      </c>
      <c r="BE102" s="9">
        <f t="shared" ref="BE102:BE104" si="596">(BC102*BD102)+(BC102*BE$1)</f>
        <v>0</v>
      </c>
      <c r="BF102" s="9"/>
      <c r="BG102" s="9">
        <f>Tue!$W$18</f>
        <v>0</v>
      </c>
      <c r="BH102" s="73" t="str">
        <f t="shared" ref="BH102:BH104" si="597">IF($B102="win",100%-BH$1,"-100%")</f>
        <v>-100%</v>
      </c>
      <c r="BI102" s="9">
        <f t="shared" ref="BI102:BI104" si="598">(BG102*BH102)+(BG102*BI$1)</f>
        <v>0</v>
      </c>
    </row>
    <row r="103" spans="1:61" s="12" customFormat="1" x14ac:dyDescent="0.25">
      <c r="A103" s="9" t="str">
        <f>Tue!$A$19</f>
        <v>UNDER</v>
      </c>
      <c r="B103" s="72">
        <f>Tue!$C$19</f>
        <v>0</v>
      </c>
      <c r="C103" s="9">
        <f>Tue!$I$19</f>
        <v>0</v>
      </c>
      <c r="D103" s="73" t="str">
        <f t="shared" si="569"/>
        <v>-100%</v>
      </c>
      <c r="E103" s="9">
        <f t="shared" si="570"/>
        <v>0</v>
      </c>
      <c r="F103" s="9"/>
      <c r="G103" s="9">
        <f>Tue!$J$19</f>
        <v>0</v>
      </c>
      <c r="H103" s="73" t="str">
        <f t="shared" si="571"/>
        <v>-100%</v>
      </c>
      <c r="I103" s="9">
        <f t="shared" si="572"/>
        <v>0</v>
      </c>
      <c r="J103" s="9"/>
      <c r="K103" s="9">
        <f>Tue!$K$19</f>
        <v>0</v>
      </c>
      <c r="L103" s="73" t="str">
        <f t="shared" si="573"/>
        <v>-100%</v>
      </c>
      <c r="M103" s="9">
        <f t="shared" si="574"/>
        <v>0</v>
      </c>
      <c r="N103" s="9"/>
      <c r="O103" s="9">
        <f>Tue!$L$19</f>
        <v>0</v>
      </c>
      <c r="P103" s="73" t="str">
        <f t="shared" si="575"/>
        <v>-100%</v>
      </c>
      <c r="Q103" s="9">
        <f t="shared" si="576"/>
        <v>0</v>
      </c>
      <c r="R103" s="9"/>
      <c r="S103" s="9">
        <f>Tue!$M$19</f>
        <v>0</v>
      </c>
      <c r="T103" s="73" t="str">
        <f t="shared" si="577"/>
        <v>-100%</v>
      </c>
      <c r="U103" s="9">
        <f t="shared" si="578"/>
        <v>0</v>
      </c>
      <c r="V103" s="9"/>
      <c r="W103" s="9">
        <f>Tue!$N$19</f>
        <v>0</v>
      </c>
      <c r="X103" s="73" t="str">
        <f t="shared" si="579"/>
        <v>-100%</v>
      </c>
      <c r="Y103" s="9">
        <f t="shared" si="580"/>
        <v>0</v>
      </c>
      <c r="Z103" s="9"/>
      <c r="AA103" s="9">
        <f>Tue!$O$19</f>
        <v>0</v>
      </c>
      <c r="AB103" s="73" t="str">
        <f t="shared" si="581"/>
        <v>-100%</v>
      </c>
      <c r="AC103" s="9">
        <f t="shared" si="582"/>
        <v>0</v>
      </c>
      <c r="AD103" s="9"/>
      <c r="AE103" s="9">
        <f>Tue!$P$19</f>
        <v>0</v>
      </c>
      <c r="AF103" s="73" t="str">
        <f t="shared" si="583"/>
        <v>-100%</v>
      </c>
      <c r="AG103" s="9">
        <f t="shared" si="584"/>
        <v>0</v>
      </c>
      <c r="AH103" s="9"/>
      <c r="AI103" s="9">
        <f>Tue!$Q$19</f>
        <v>0</v>
      </c>
      <c r="AJ103" s="73" t="str">
        <f t="shared" si="585"/>
        <v>-100%</v>
      </c>
      <c r="AK103" s="9">
        <f t="shared" si="586"/>
        <v>0</v>
      </c>
      <c r="AL103" s="9"/>
      <c r="AM103" s="9">
        <f>Tue!$R$19</f>
        <v>0</v>
      </c>
      <c r="AN103" s="73" t="str">
        <f t="shared" si="587"/>
        <v>-100%</v>
      </c>
      <c r="AO103" s="9">
        <f t="shared" si="588"/>
        <v>0</v>
      </c>
      <c r="AP103" s="9"/>
      <c r="AQ103" s="9">
        <f>Tue!$S$19</f>
        <v>0</v>
      </c>
      <c r="AR103" s="73" t="str">
        <f t="shared" si="589"/>
        <v>-100%</v>
      </c>
      <c r="AS103" s="9">
        <f t="shared" si="590"/>
        <v>0</v>
      </c>
      <c r="AT103" s="9"/>
      <c r="AU103" s="9">
        <f>Tue!$T$19</f>
        <v>0</v>
      </c>
      <c r="AV103" s="73" t="str">
        <f t="shared" si="591"/>
        <v>-100%</v>
      </c>
      <c r="AW103" s="9">
        <f t="shared" si="592"/>
        <v>0</v>
      </c>
      <c r="AX103" s="9"/>
      <c r="AY103" s="9">
        <f>Tue!$U$19</f>
        <v>0</v>
      </c>
      <c r="AZ103" s="73" t="str">
        <f t="shared" si="593"/>
        <v>-100%</v>
      </c>
      <c r="BA103" s="9">
        <f t="shared" si="594"/>
        <v>0</v>
      </c>
      <c r="BB103" s="9"/>
      <c r="BC103" s="9">
        <f>Tue!$V$19</f>
        <v>0</v>
      </c>
      <c r="BD103" s="73" t="str">
        <f t="shared" si="595"/>
        <v>-100%</v>
      </c>
      <c r="BE103" s="9">
        <f t="shared" si="596"/>
        <v>0</v>
      </c>
      <c r="BF103" s="9"/>
      <c r="BG103" s="9">
        <f>Tue!$W$19</f>
        <v>0</v>
      </c>
      <c r="BH103" s="73" t="str">
        <f t="shared" si="597"/>
        <v>-100%</v>
      </c>
      <c r="BI103" s="9">
        <f t="shared" si="598"/>
        <v>0</v>
      </c>
    </row>
    <row r="104" spans="1:61" s="12" customFormat="1" x14ac:dyDescent="0.25">
      <c r="A104" s="9" t="str">
        <f>Tue!$A$20</f>
        <v>OVER</v>
      </c>
      <c r="B104" s="72">
        <f>Tue!$C$20</f>
        <v>0</v>
      </c>
      <c r="C104" s="9">
        <f>Tue!$I$20</f>
        <v>0</v>
      </c>
      <c r="D104" s="73" t="str">
        <f t="shared" si="569"/>
        <v>-100%</v>
      </c>
      <c r="E104" s="9">
        <f t="shared" si="570"/>
        <v>0</v>
      </c>
      <c r="F104" s="9"/>
      <c r="G104" s="9">
        <f>Tue!$J$20</f>
        <v>0</v>
      </c>
      <c r="H104" s="73" t="str">
        <f t="shared" si="571"/>
        <v>-100%</v>
      </c>
      <c r="I104" s="9">
        <f t="shared" si="572"/>
        <v>0</v>
      </c>
      <c r="J104" s="9"/>
      <c r="K104" s="9">
        <f>Tue!$K$20</f>
        <v>0</v>
      </c>
      <c r="L104" s="73" t="str">
        <f t="shared" si="573"/>
        <v>-100%</v>
      </c>
      <c r="M104" s="9">
        <f t="shared" si="574"/>
        <v>0</v>
      </c>
      <c r="N104" s="9"/>
      <c r="O104" s="9">
        <f>Tue!$L$20</f>
        <v>0</v>
      </c>
      <c r="P104" s="73" t="str">
        <f t="shared" si="575"/>
        <v>-100%</v>
      </c>
      <c r="Q104" s="9">
        <f t="shared" si="576"/>
        <v>0</v>
      </c>
      <c r="R104" s="9"/>
      <c r="S104" s="9">
        <f>Tue!$M$20</f>
        <v>0</v>
      </c>
      <c r="T104" s="73" t="str">
        <f t="shared" si="577"/>
        <v>-100%</v>
      </c>
      <c r="U104" s="9">
        <f t="shared" si="578"/>
        <v>0</v>
      </c>
      <c r="V104" s="9"/>
      <c r="W104" s="9">
        <f>Tue!$N$20</f>
        <v>0</v>
      </c>
      <c r="X104" s="73" t="str">
        <f t="shared" si="579"/>
        <v>-100%</v>
      </c>
      <c r="Y104" s="9">
        <f t="shared" si="580"/>
        <v>0</v>
      </c>
      <c r="Z104" s="9"/>
      <c r="AA104" s="9">
        <f>Tue!$O$20</f>
        <v>0</v>
      </c>
      <c r="AB104" s="73" t="str">
        <f t="shared" si="581"/>
        <v>-100%</v>
      </c>
      <c r="AC104" s="9">
        <f t="shared" si="582"/>
        <v>0</v>
      </c>
      <c r="AD104" s="9"/>
      <c r="AE104" s="9">
        <f>Tue!$P$20</f>
        <v>0</v>
      </c>
      <c r="AF104" s="73" t="str">
        <f t="shared" si="583"/>
        <v>-100%</v>
      </c>
      <c r="AG104" s="9">
        <f t="shared" si="584"/>
        <v>0</v>
      </c>
      <c r="AH104" s="9"/>
      <c r="AI104" s="9">
        <f>Tue!$Q$20</f>
        <v>0</v>
      </c>
      <c r="AJ104" s="73" t="str">
        <f t="shared" si="585"/>
        <v>-100%</v>
      </c>
      <c r="AK104" s="9">
        <f t="shared" si="586"/>
        <v>0</v>
      </c>
      <c r="AL104" s="9"/>
      <c r="AM104" s="9">
        <f>Tue!$R$20</f>
        <v>0</v>
      </c>
      <c r="AN104" s="73" t="str">
        <f t="shared" si="587"/>
        <v>-100%</v>
      </c>
      <c r="AO104" s="9">
        <f t="shared" si="588"/>
        <v>0</v>
      </c>
      <c r="AP104" s="9"/>
      <c r="AQ104" s="9">
        <f>Tue!$S$20</f>
        <v>0</v>
      </c>
      <c r="AR104" s="73" t="str">
        <f t="shared" si="589"/>
        <v>-100%</v>
      </c>
      <c r="AS104" s="9">
        <f t="shared" si="590"/>
        <v>0</v>
      </c>
      <c r="AT104" s="9"/>
      <c r="AU104" s="9">
        <f>Tue!$T$20</f>
        <v>0</v>
      </c>
      <c r="AV104" s="73" t="str">
        <f t="shared" si="591"/>
        <v>-100%</v>
      </c>
      <c r="AW104" s="9">
        <f t="shared" si="592"/>
        <v>0</v>
      </c>
      <c r="AX104" s="9"/>
      <c r="AY104" s="9">
        <f>Tue!$U$20</f>
        <v>0</v>
      </c>
      <c r="AZ104" s="73" t="str">
        <f t="shared" si="593"/>
        <v>-100%</v>
      </c>
      <c r="BA104" s="9">
        <f t="shared" si="594"/>
        <v>0</v>
      </c>
      <c r="BB104" s="9"/>
      <c r="BC104" s="9">
        <f>Tue!$V$20</f>
        <v>0</v>
      </c>
      <c r="BD104" s="73" t="str">
        <f t="shared" si="595"/>
        <v>-100%</v>
      </c>
      <c r="BE104" s="9">
        <f t="shared" si="596"/>
        <v>0</v>
      </c>
      <c r="BF104" s="9"/>
      <c r="BG104" s="9">
        <f>Tue!$W$20</f>
        <v>0</v>
      </c>
      <c r="BH104" s="73" t="str">
        <f t="shared" si="597"/>
        <v>-100%</v>
      </c>
      <c r="BI104" s="9">
        <f t="shared" si="598"/>
        <v>0</v>
      </c>
    </row>
    <row r="105" spans="1:61" s="76" customFormat="1" x14ac:dyDescent="0.25">
      <c r="A105" s="75"/>
      <c r="B105" s="72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7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</row>
    <row r="106" spans="1:61" s="12" customFormat="1" x14ac:dyDescent="0.25">
      <c r="A106" s="9">
        <f>Tue!$A$22</f>
        <v>0</v>
      </c>
      <c r="B106" s="72">
        <f>Tue!$C$22</f>
        <v>0</v>
      </c>
      <c r="C106" s="9">
        <f>Tue!$I$22</f>
        <v>0</v>
      </c>
      <c r="D106" s="73" t="str">
        <f>IF($B106="win",100%-D$1,"-100%")</f>
        <v>-100%</v>
      </c>
      <c r="E106" s="9">
        <f>(C106*D106)+(C106*E$1)</f>
        <v>0</v>
      </c>
      <c r="F106" s="9"/>
      <c r="G106" s="9">
        <f>Tue!$J$22</f>
        <v>0</v>
      </c>
      <c r="H106" s="73" t="str">
        <f>IF($B106="win",100%-H$1,"-100%")</f>
        <v>-100%</v>
      </c>
      <c r="I106" s="9">
        <f>(G106*H106)+(G106*I$1)</f>
        <v>0</v>
      </c>
      <c r="J106" s="9"/>
      <c r="K106" s="9">
        <f>Tue!$K$22</f>
        <v>0</v>
      </c>
      <c r="L106" s="73" t="str">
        <f>IF($B106="win",100%-L$1,"-100%")</f>
        <v>-100%</v>
      </c>
      <c r="M106" s="9">
        <f>(K106*L106)+(K106*M$1)</f>
        <v>0</v>
      </c>
      <c r="N106" s="9"/>
      <c r="O106" s="9">
        <f>Tue!$L$22</f>
        <v>0</v>
      </c>
      <c r="P106" s="73" t="str">
        <f>IF($B106="win",100%-P$1,"-100%")</f>
        <v>-100%</v>
      </c>
      <c r="Q106" s="9">
        <f>(O106*P106)+(O106*Q$1)</f>
        <v>0</v>
      </c>
      <c r="R106" s="9"/>
      <c r="S106" s="9">
        <f>Tue!$M$22</f>
        <v>0</v>
      </c>
      <c r="T106" s="73" t="str">
        <f>IF($B106="win",100%-T$1,"-100%")</f>
        <v>-100%</v>
      </c>
      <c r="U106" s="9">
        <f>(S106*T106)+(S106*U$1)</f>
        <v>0</v>
      </c>
      <c r="V106" s="9"/>
      <c r="W106" s="9">
        <f>Tue!$N$22</f>
        <v>0</v>
      </c>
      <c r="X106" s="73" t="str">
        <f>IF($B106="win",100%-X$1,"-100%")</f>
        <v>-100%</v>
      </c>
      <c r="Y106" s="9">
        <f>(W106*X106)+(W106*Y$1)</f>
        <v>0</v>
      </c>
      <c r="Z106" s="9"/>
      <c r="AA106" s="9">
        <f>Tue!$O$22</f>
        <v>0</v>
      </c>
      <c r="AB106" s="73" t="str">
        <f>IF($B106="win",100%-AB$1,"-100%")</f>
        <v>-100%</v>
      </c>
      <c r="AC106" s="9">
        <f>(AA106*AB106)+(AA106*AC$1)</f>
        <v>0</v>
      </c>
      <c r="AD106" s="9"/>
      <c r="AE106" s="9">
        <f>Tue!$P$22</f>
        <v>0</v>
      </c>
      <c r="AF106" s="73" t="str">
        <f>IF($B106="win",100%-AF$1,"-100%")</f>
        <v>-100%</v>
      </c>
      <c r="AG106" s="9">
        <f>(AE106*AF106)+(AE106*AG$1)</f>
        <v>0</v>
      </c>
      <c r="AH106" s="9"/>
      <c r="AI106" s="9">
        <f>Tue!$Q$22</f>
        <v>0</v>
      </c>
      <c r="AJ106" s="73" t="str">
        <f>IF($B106="win",100%-AJ$1,"-100%")</f>
        <v>-100%</v>
      </c>
      <c r="AK106" s="9">
        <f>(AI106*AJ106)+(AI106*AK$1)</f>
        <v>0</v>
      </c>
      <c r="AL106" s="9"/>
      <c r="AM106" s="9">
        <f>Tue!$R$22</f>
        <v>0</v>
      </c>
      <c r="AN106" s="73" t="str">
        <f>IF($B106="win",100%-AN$1,"-100%")</f>
        <v>-100%</v>
      </c>
      <c r="AO106" s="9">
        <f>(AM106*AN106)+(AM106*AO$1)</f>
        <v>0</v>
      </c>
      <c r="AP106" s="9"/>
      <c r="AQ106" s="9">
        <f>Tue!$S$22</f>
        <v>0</v>
      </c>
      <c r="AR106" s="73" t="str">
        <f>IF($B106="win",100%-AR$1,"-100%")</f>
        <v>-100%</v>
      </c>
      <c r="AS106" s="9">
        <f>(AQ106*AR106)+(AQ106*AS$1)</f>
        <v>0</v>
      </c>
      <c r="AT106" s="9"/>
      <c r="AU106" s="9">
        <f>Tue!$T$22</f>
        <v>0</v>
      </c>
      <c r="AV106" s="73" t="str">
        <f>IF($B106="win",100%-AV$1,"-100%")</f>
        <v>-100%</v>
      </c>
      <c r="AW106" s="9">
        <f>(AU106*AV106)+(AU106*AW$1)</f>
        <v>0</v>
      </c>
      <c r="AX106" s="9"/>
      <c r="AY106" s="9">
        <f>Tue!$U$22</f>
        <v>0</v>
      </c>
      <c r="AZ106" s="73" t="str">
        <f>IF($B106="win",100%-AZ$1,"-100%")</f>
        <v>-100%</v>
      </c>
      <c r="BA106" s="9">
        <f>(AY106*AZ106)+(AY106*BA$1)</f>
        <v>0</v>
      </c>
      <c r="BB106" s="9"/>
      <c r="BC106" s="9">
        <f>Tue!$V$22</f>
        <v>0</v>
      </c>
      <c r="BD106" s="73" t="str">
        <f>IF($B106="win",100%-BD$1,"-100%")</f>
        <v>-100%</v>
      </c>
      <c r="BE106" s="9">
        <f>(BC106*BD106)+(BC106*BE$1)</f>
        <v>0</v>
      </c>
      <c r="BF106" s="9"/>
      <c r="BG106" s="9">
        <f>Tue!$W$22</f>
        <v>0</v>
      </c>
      <c r="BH106" s="73" t="str">
        <f>IF($B106="win",100%-BH$1,"-100%")</f>
        <v>-100%</v>
      </c>
      <c r="BI106" s="9">
        <f>(BG106*BH106)+(BG106*BI$1)</f>
        <v>0</v>
      </c>
    </row>
    <row r="107" spans="1:61" s="12" customFormat="1" x14ac:dyDescent="0.25">
      <c r="A107" s="9">
        <f>Tue!$A$23</f>
        <v>0</v>
      </c>
      <c r="B107" s="72">
        <f>Tue!$C$23</f>
        <v>0</v>
      </c>
      <c r="C107" s="9">
        <f>Tue!$I$23</f>
        <v>0</v>
      </c>
      <c r="D107" s="73" t="str">
        <f t="shared" ref="D107:D109" si="599">IF($B107="win",100%-D$1,"-100%")</f>
        <v>-100%</v>
      </c>
      <c r="E107" s="9">
        <f t="shared" ref="E107:E109" si="600">(C107*D107)+(C107*E$1)</f>
        <v>0</v>
      </c>
      <c r="F107" s="9"/>
      <c r="G107" s="9">
        <f>Tue!$J$23</f>
        <v>0</v>
      </c>
      <c r="H107" s="73" t="str">
        <f t="shared" ref="H107:H109" si="601">IF($B107="win",100%-H$1,"-100%")</f>
        <v>-100%</v>
      </c>
      <c r="I107" s="9">
        <f t="shared" ref="I107:I109" si="602">(G107*H107)+(G107*I$1)</f>
        <v>0</v>
      </c>
      <c r="J107" s="9"/>
      <c r="K107" s="9">
        <f>Tue!$K$23</f>
        <v>0</v>
      </c>
      <c r="L107" s="73" t="str">
        <f t="shared" ref="L107:L109" si="603">IF($B107="win",100%-L$1,"-100%")</f>
        <v>-100%</v>
      </c>
      <c r="M107" s="9">
        <f t="shared" ref="M107:M109" si="604">(K107*L107)+(K107*M$1)</f>
        <v>0</v>
      </c>
      <c r="N107" s="9"/>
      <c r="O107" s="9">
        <f>Tue!$L$23</f>
        <v>0</v>
      </c>
      <c r="P107" s="73" t="str">
        <f t="shared" ref="P107:P109" si="605">IF($B107="win",100%-P$1,"-100%")</f>
        <v>-100%</v>
      </c>
      <c r="Q107" s="9">
        <f t="shared" ref="Q107:Q109" si="606">(O107*P107)+(O107*Q$1)</f>
        <v>0</v>
      </c>
      <c r="R107" s="9"/>
      <c r="S107" s="9">
        <f>Tue!$M$23</f>
        <v>0</v>
      </c>
      <c r="T107" s="73" t="str">
        <f t="shared" ref="T107:T109" si="607">IF($B107="win",100%-T$1,"-100%")</f>
        <v>-100%</v>
      </c>
      <c r="U107" s="9">
        <f t="shared" ref="U107:U109" si="608">(S107*T107)+(S107*U$1)</f>
        <v>0</v>
      </c>
      <c r="V107" s="9"/>
      <c r="W107" s="9">
        <f>Tue!$N$23</f>
        <v>0</v>
      </c>
      <c r="X107" s="73" t="str">
        <f t="shared" ref="X107:X109" si="609">IF($B107="win",100%-X$1,"-100%")</f>
        <v>-100%</v>
      </c>
      <c r="Y107" s="9">
        <f t="shared" ref="Y107:Y109" si="610">(W107*X107)+(W107*Y$1)</f>
        <v>0</v>
      </c>
      <c r="Z107" s="9"/>
      <c r="AA107" s="9">
        <f>Tue!$O$23</f>
        <v>0</v>
      </c>
      <c r="AB107" s="73" t="str">
        <f t="shared" ref="AB107:AB109" si="611">IF($B107="win",100%-AB$1,"-100%")</f>
        <v>-100%</v>
      </c>
      <c r="AC107" s="9">
        <f t="shared" ref="AC107:AC109" si="612">(AA107*AB107)+(AA107*AC$1)</f>
        <v>0</v>
      </c>
      <c r="AD107" s="9"/>
      <c r="AE107" s="9">
        <f>Tue!$P$23</f>
        <v>0</v>
      </c>
      <c r="AF107" s="73" t="str">
        <f t="shared" ref="AF107:AF109" si="613">IF($B107="win",100%-AF$1,"-100%")</f>
        <v>-100%</v>
      </c>
      <c r="AG107" s="9">
        <f t="shared" ref="AG107:AG109" si="614">(AE107*AF107)+(AE107*AG$1)</f>
        <v>0</v>
      </c>
      <c r="AH107" s="9"/>
      <c r="AI107" s="9">
        <f>Tue!$Q$23</f>
        <v>0</v>
      </c>
      <c r="AJ107" s="73" t="str">
        <f t="shared" ref="AJ107:AJ109" si="615">IF($B107="win",100%-AJ$1,"-100%")</f>
        <v>-100%</v>
      </c>
      <c r="AK107" s="9">
        <f t="shared" ref="AK107:AK109" si="616">(AI107*AJ107)+(AI107*AK$1)</f>
        <v>0</v>
      </c>
      <c r="AL107" s="9"/>
      <c r="AM107" s="9">
        <f>Tue!$R$23</f>
        <v>0</v>
      </c>
      <c r="AN107" s="73" t="str">
        <f t="shared" ref="AN107:AN109" si="617">IF($B107="win",100%-AN$1,"-100%")</f>
        <v>-100%</v>
      </c>
      <c r="AO107" s="9">
        <f t="shared" ref="AO107:AO109" si="618">(AM107*AN107)+(AM107*AO$1)</f>
        <v>0</v>
      </c>
      <c r="AP107" s="9"/>
      <c r="AQ107" s="9">
        <f>Tue!$S$23</f>
        <v>0</v>
      </c>
      <c r="AR107" s="73" t="str">
        <f t="shared" ref="AR107:AR109" si="619">IF($B107="win",100%-AR$1,"-100%")</f>
        <v>-100%</v>
      </c>
      <c r="AS107" s="9">
        <f t="shared" ref="AS107:AS109" si="620">(AQ107*AR107)+(AQ107*AS$1)</f>
        <v>0</v>
      </c>
      <c r="AT107" s="9"/>
      <c r="AU107" s="9">
        <f>Tue!$T$23</f>
        <v>0</v>
      </c>
      <c r="AV107" s="73" t="str">
        <f t="shared" ref="AV107:AV109" si="621">IF($B107="win",100%-AV$1,"-100%")</f>
        <v>-100%</v>
      </c>
      <c r="AW107" s="9">
        <f t="shared" ref="AW107:AW109" si="622">(AU107*AV107)+(AU107*AW$1)</f>
        <v>0</v>
      </c>
      <c r="AX107" s="9"/>
      <c r="AY107" s="9">
        <f>Tue!$U$23</f>
        <v>0</v>
      </c>
      <c r="AZ107" s="73" t="str">
        <f t="shared" ref="AZ107:AZ109" si="623">IF($B107="win",100%-AZ$1,"-100%")</f>
        <v>-100%</v>
      </c>
      <c r="BA107" s="9">
        <f t="shared" ref="BA107:BA109" si="624">(AY107*AZ107)+(AY107*BA$1)</f>
        <v>0</v>
      </c>
      <c r="BB107" s="9"/>
      <c r="BC107" s="9">
        <f>Tue!$V$23</f>
        <v>0</v>
      </c>
      <c r="BD107" s="73" t="str">
        <f t="shared" ref="BD107:BD109" si="625">IF($B107="win",100%-BD$1,"-100%")</f>
        <v>-100%</v>
      </c>
      <c r="BE107" s="9">
        <f t="shared" ref="BE107:BE109" si="626">(BC107*BD107)+(BC107*BE$1)</f>
        <v>0</v>
      </c>
      <c r="BF107" s="9"/>
      <c r="BG107" s="9">
        <f>Tue!$W$23</f>
        <v>0</v>
      </c>
      <c r="BH107" s="73" t="str">
        <f t="shared" ref="BH107:BH109" si="627">IF($B107="win",100%-BH$1,"-100%")</f>
        <v>-100%</v>
      </c>
      <c r="BI107" s="9">
        <f t="shared" ref="BI107:BI109" si="628">(BG107*BH107)+(BG107*BI$1)</f>
        <v>0</v>
      </c>
    </row>
    <row r="108" spans="1:61" s="12" customFormat="1" x14ac:dyDescent="0.25">
      <c r="A108" s="9" t="str">
        <f>Tue!$A$24</f>
        <v>UNDER</v>
      </c>
      <c r="B108" s="72">
        <f>Tue!$C$24</f>
        <v>0</v>
      </c>
      <c r="C108" s="9">
        <f>Tue!$I$24</f>
        <v>0</v>
      </c>
      <c r="D108" s="73" t="str">
        <f t="shared" si="599"/>
        <v>-100%</v>
      </c>
      <c r="E108" s="9">
        <f t="shared" si="600"/>
        <v>0</v>
      </c>
      <c r="F108" s="9"/>
      <c r="G108" s="9">
        <f>Tue!$J$24</f>
        <v>0</v>
      </c>
      <c r="H108" s="73" t="str">
        <f t="shared" si="601"/>
        <v>-100%</v>
      </c>
      <c r="I108" s="9">
        <f t="shared" si="602"/>
        <v>0</v>
      </c>
      <c r="J108" s="9"/>
      <c r="K108" s="9">
        <f>Tue!$K$24</f>
        <v>0</v>
      </c>
      <c r="L108" s="73" t="str">
        <f t="shared" si="603"/>
        <v>-100%</v>
      </c>
      <c r="M108" s="9">
        <f t="shared" si="604"/>
        <v>0</v>
      </c>
      <c r="N108" s="9"/>
      <c r="O108" s="9">
        <f>Tue!$L$24</f>
        <v>0</v>
      </c>
      <c r="P108" s="73" t="str">
        <f t="shared" si="605"/>
        <v>-100%</v>
      </c>
      <c r="Q108" s="9">
        <f t="shared" si="606"/>
        <v>0</v>
      </c>
      <c r="R108" s="9"/>
      <c r="S108" s="9">
        <f>Tue!$M$24</f>
        <v>0</v>
      </c>
      <c r="T108" s="73" t="str">
        <f t="shared" si="607"/>
        <v>-100%</v>
      </c>
      <c r="U108" s="9">
        <f t="shared" si="608"/>
        <v>0</v>
      </c>
      <c r="V108" s="9"/>
      <c r="W108" s="9">
        <f>Tue!$N$24</f>
        <v>0</v>
      </c>
      <c r="X108" s="73" t="str">
        <f t="shared" si="609"/>
        <v>-100%</v>
      </c>
      <c r="Y108" s="9">
        <f t="shared" si="610"/>
        <v>0</v>
      </c>
      <c r="Z108" s="9"/>
      <c r="AA108" s="9">
        <f>Tue!$O$24</f>
        <v>0</v>
      </c>
      <c r="AB108" s="73" t="str">
        <f t="shared" si="611"/>
        <v>-100%</v>
      </c>
      <c r="AC108" s="9">
        <f t="shared" si="612"/>
        <v>0</v>
      </c>
      <c r="AD108" s="9"/>
      <c r="AE108" s="9">
        <f>Tue!$P$24</f>
        <v>0</v>
      </c>
      <c r="AF108" s="73" t="str">
        <f t="shared" si="613"/>
        <v>-100%</v>
      </c>
      <c r="AG108" s="9">
        <f t="shared" si="614"/>
        <v>0</v>
      </c>
      <c r="AH108" s="9"/>
      <c r="AI108" s="9">
        <f>Tue!$Q$24</f>
        <v>0</v>
      </c>
      <c r="AJ108" s="73" t="str">
        <f t="shared" si="615"/>
        <v>-100%</v>
      </c>
      <c r="AK108" s="9">
        <f t="shared" si="616"/>
        <v>0</v>
      </c>
      <c r="AL108" s="9"/>
      <c r="AM108" s="9">
        <f>Tue!$R$24</f>
        <v>0</v>
      </c>
      <c r="AN108" s="73" t="str">
        <f t="shared" si="617"/>
        <v>-100%</v>
      </c>
      <c r="AO108" s="9">
        <f t="shared" si="618"/>
        <v>0</v>
      </c>
      <c r="AP108" s="9"/>
      <c r="AQ108" s="9">
        <f>Tue!$S$24</f>
        <v>0</v>
      </c>
      <c r="AR108" s="73" t="str">
        <f t="shared" si="619"/>
        <v>-100%</v>
      </c>
      <c r="AS108" s="9">
        <f t="shared" si="620"/>
        <v>0</v>
      </c>
      <c r="AT108" s="9"/>
      <c r="AU108" s="9">
        <f>Tue!$T$24</f>
        <v>0</v>
      </c>
      <c r="AV108" s="73" t="str">
        <f t="shared" si="621"/>
        <v>-100%</v>
      </c>
      <c r="AW108" s="9">
        <f t="shared" si="622"/>
        <v>0</v>
      </c>
      <c r="AX108" s="9"/>
      <c r="AY108" s="9">
        <f>Tue!$U$24</f>
        <v>0</v>
      </c>
      <c r="AZ108" s="73" t="str">
        <f t="shared" si="623"/>
        <v>-100%</v>
      </c>
      <c r="BA108" s="9">
        <f t="shared" si="624"/>
        <v>0</v>
      </c>
      <c r="BB108" s="9"/>
      <c r="BC108" s="9">
        <f>Tue!$V$24</f>
        <v>0</v>
      </c>
      <c r="BD108" s="73" t="str">
        <f t="shared" si="625"/>
        <v>-100%</v>
      </c>
      <c r="BE108" s="9">
        <f t="shared" si="626"/>
        <v>0</v>
      </c>
      <c r="BF108" s="9"/>
      <c r="BG108" s="9">
        <f>Tue!$W$24</f>
        <v>0</v>
      </c>
      <c r="BH108" s="73" t="str">
        <f t="shared" si="627"/>
        <v>-100%</v>
      </c>
      <c r="BI108" s="9">
        <f t="shared" si="628"/>
        <v>0</v>
      </c>
    </row>
    <row r="109" spans="1:61" s="12" customFormat="1" x14ac:dyDescent="0.25">
      <c r="A109" s="9" t="str">
        <f>Tue!$A$25</f>
        <v>OVER</v>
      </c>
      <c r="B109" s="72">
        <f>Tue!$C$25</f>
        <v>0</v>
      </c>
      <c r="C109" s="9">
        <f>Tue!$I$25</f>
        <v>0</v>
      </c>
      <c r="D109" s="73" t="str">
        <f t="shared" si="599"/>
        <v>-100%</v>
      </c>
      <c r="E109" s="9">
        <f t="shared" si="600"/>
        <v>0</v>
      </c>
      <c r="F109" s="9"/>
      <c r="G109" s="9">
        <f>Tue!$J$25</f>
        <v>0</v>
      </c>
      <c r="H109" s="73" t="str">
        <f t="shared" si="601"/>
        <v>-100%</v>
      </c>
      <c r="I109" s="9">
        <f t="shared" si="602"/>
        <v>0</v>
      </c>
      <c r="J109" s="9"/>
      <c r="K109" s="9">
        <f>Tue!$K$25</f>
        <v>0</v>
      </c>
      <c r="L109" s="73" t="str">
        <f t="shared" si="603"/>
        <v>-100%</v>
      </c>
      <c r="M109" s="9">
        <f t="shared" si="604"/>
        <v>0</v>
      </c>
      <c r="N109" s="9"/>
      <c r="O109" s="9">
        <f>Tue!$L$25</f>
        <v>0</v>
      </c>
      <c r="P109" s="73" t="str">
        <f t="shared" si="605"/>
        <v>-100%</v>
      </c>
      <c r="Q109" s="9">
        <f t="shared" si="606"/>
        <v>0</v>
      </c>
      <c r="R109" s="9"/>
      <c r="S109" s="9">
        <f>Tue!$M$25</f>
        <v>0</v>
      </c>
      <c r="T109" s="73" t="str">
        <f t="shared" si="607"/>
        <v>-100%</v>
      </c>
      <c r="U109" s="9">
        <f t="shared" si="608"/>
        <v>0</v>
      </c>
      <c r="V109" s="9"/>
      <c r="W109" s="9">
        <f>Tue!$N$25</f>
        <v>0</v>
      </c>
      <c r="X109" s="73" t="str">
        <f t="shared" si="609"/>
        <v>-100%</v>
      </c>
      <c r="Y109" s="9">
        <f t="shared" si="610"/>
        <v>0</v>
      </c>
      <c r="Z109" s="9"/>
      <c r="AA109" s="9">
        <f>Tue!$O$25</f>
        <v>0</v>
      </c>
      <c r="AB109" s="73" t="str">
        <f t="shared" si="611"/>
        <v>-100%</v>
      </c>
      <c r="AC109" s="9">
        <f t="shared" si="612"/>
        <v>0</v>
      </c>
      <c r="AD109" s="9"/>
      <c r="AE109" s="9">
        <f>Tue!$P$25</f>
        <v>0</v>
      </c>
      <c r="AF109" s="73" t="str">
        <f t="shared" si="613"/>
        <v>-100%</v>
      </c>
      <c r="AG109" s="9">
        <f t="shared" si="614"/>
        <v>0</v>
      </c>
      <c r="AH109" s="9"/>
      <c r="AI109" s="9">
        <f>Tue!$Q$25</f>
        <v>0</v>
      </c>
      <c r="AJ109" s="73" t="str">
        <f t="shared" si="615"/>
        <v>-100%</v>
      </c>
      <c r="AK109" s="9">
        <f t="shared" si="616"/>
        <v>0</v>
      </c>
      <c r="AL109" s="9"/>
      <c r="AM109" s="9">
        <f>Tue!$R$25</f>
        <v>0</v>
      </c>
      <c r="AN109" s="73" t="str">
        <f t="shared" si="617"/>
        <v>-100%</v>
      </c>
      <c r="AO109" s="9">
        <f t="shared" si="618"/>
        <v>0</v>
      </c>
      <c r="AP109" s="9"/>
      <c r="AQ109" s="9">
        <f>Tue!$S$25</f>
        <v>0</v>
      </c>
      <c r="AR109" s="73" t="str">
        <f t="shared" si="619"/>
        <v>-100%</v>
      </c>
      <c r="AS109" s="9">
        <f t="shared" si="620"/>
        <v>0</v>
      </c>
      <c r="AT109" s="9"/>
      <c r="AU109" s="9">
        <f>Tue!$T$25</f>
        <v>0</v>
      </c>
      <c r="AV109" s="73" t="str">
        <f t="shared" si="621"/>
        <v>-100%</v>
      </c>
      <c r="AW109" s="9">
        <f t="shared" si="622"/>
        <v>0</v>
      </c>
      <c r="AX109" s="9"/>
      <c r="AY109" s="9">
        <f>Tue!$U$25</f>
        <v>0</v>
      </c>
      <c r="AZ109" s="73" t="str">
        <f t="shared" si="623"/>
        <v>-100%</v>
      </c>
      <c r="BA109" s="9">
        <f t="shared" si="624"/>
        <v>0</v>
      </c>
      <c r="BB109" s="9"/>
      <c r="BC109" s="9">
        <f>Tue!$V$25</f>
        <v>0</v>
      </c>
      <c r="BD109" s="73" t="str">
        <f t="shared" si="625"/>
        <v>-100%</v>
      </c>
      <c r="BE109" s="9">
        <f t="shared" si="626"/>
        <v>0</v>
      </c>
      <c r="BF109" s="9"/>
      <c r="BG109" s="9">
        <f>Tue!$W$25</f>
        <v>0</v>
      </c>
      <c r="BH109" s="73" t="str">
        <f t="shared" si="627"/>
        <v>-100%</v>
      </c>
      <c r="BI109" s="9">
        <f t="shared" si="628"/>
        <v>0</v>
      </c>
    </row>
    <row r="110" spans="1:61" s="76" customFormat="1" x14ac:dyDescent="0.25">
      <c r="A110" s="75"/>
      <c r="B110" s="72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</row>
    <row r="111" spans="1:61" s="12" customFormat="1" x14ac:dyDescent="0.25">
      <c r="A111" s="9">
        <f>Tue!$A$27</f>
        <v>0</v>
      </c>
      <c r="B111" s="72">
        <f>Tue!$C$27</f>
        <v>0</v>
      </c>
      <c r="C111" s="9">
        <f>Tue!$I$27</f>
        <v>0</v>
      </c>
      <c r="D111" s="73" t="str">
        <f>IF($B111="win",100%-D$1,"-100%")</f>
        <v>-100%</v>
      </c>
      <c r="E111" s="9">
        <f>(C111*D111)+(C111*E$1)</f>
        <v>0</v>
      </c>
      <c r="F111" s="9"/>
      <c r="G111" s="9">
        <f>Tue!$J$27</f>
        <v>0</v>
      </c>
      <c r="H111" s="73" t="str">
        <f>IF($B111="win",100%-H$1,"-100%")</f>
        <v>-100%</v>
      </c>
      <c r="I111" s="9">
        <f>(G111*H111)+(G111*I$1)</f>
        <v>0</v>
      </c>
      <c r="J111" s="9"/>
      <c r="K111" s="9">
        <f>Tue!$K$27</f>
        <v>0</v>
      </c>
      <c r="L111" s="73" t="str">
        <f>IF($B111="win",100%-L$1,"-100%")</f>
        <v>-100%</v>
      </c>
      <c r="M111" s="9">
        <f>(K111*L111)+(K111*M$1)</f>
        <v>0</v>
      </c>
      <c r="N111" s="9"/>
      <c r="O111" s="9">
        <f>Tue!$L$27</f>
        <v>0</v>
      </c>
      <c r="P111" s="73" t="str">
        <f>IF($B111="win",100%-P$1,"-100%")</f>
        <v>-100%</v>
      </c>
      <c r="Q111" s="9">
        <f>(O111*P111)+(O111*Q$1)</f>
        <v>0</v>
      </c>
      <c r="R111" s="9"/>
      <c r="S111" s="9">
        <f>Tue!$M$27</f>
        <v>0</v>
      </c>
      <c r="T111" s="73" t="str">
        <f>IF($B111="win",100%-T$1,"-100%")</f>
        <v>-100%</v>
      </c>
      <c r="U111" s="9">
        <f>(S111*T111)+(S111*U$1)</f>
        <v>0</v>
      </c>
      <c r="V111" s="9"/>
      <c r="W111" s="9">
        <f>Tue!$N$27</f>
        <v>0</v>
      </c>
      <c r="X111" s="73" t="str">
        <f>IF($B111="win",100%-X$1,"-100%")</f>
        <v>-100%</v>
      </c>
      <c r="Y111" s="9">
        <f>(W111*X111)+(W111*Y$1)</f>
        <v>0</v>
      </c>
      <c r="Z111" s="9"/>
      <c r="AA111" s="9">
        <f>Tue!$O$27</f>
        <v>0</v>
      </c>
      <c r="AB111" s="73" t="str">
        <f>IF($B111="win",100%-AB$1,"-100%")</f>
        <v>-100%</v>
      </c>
      <c r="AC111" s="9">
        <f>(AA111*AB111)+(AA111*AC$1)</f>
        <v>0</v>
      </c>
      <c r="AD111" s="9"/>
      <c r="AE111" s="9">
        <f>Tue!$P$27</f>
        <v>0</v>
      </c>
      <c r="AF111" s="73" t="str">
        <f>IF($B111="win",100%-AF$1,"-100%")</f>
        <v>-100%</v>
      </c>
      <c r="AG111" s="9">
        <f>(AE111*AF111)+(AE111*AG$1)</f>
        <v>0</v>
      </c>
      <c r="AH111" s="9"/>
      <c r="AI111" s="9">
        <f>Tue!$Q$27</f>
        <v>0</v>
      </c>
      <c r="AJ111" s="73" t="str">
        <f>IF($B111="win",100%-AJ$1,"-100%")</f>
        <v>-100%</v>
      </c>
      <c r="AK111" s="9">
        <f>(AI111*AJ111)+(AI111*AK$1)</f>
        <v>0</v>
      </c>
      <c r="AL111" s="9"/>
      <c r="AM111" s="9">
        <f>Tue!$R$27</f>
        <v>0</v>
      </c>
      <c r="AN111" s="73" t="str">
        <f>IF($B111="win",100%-AN$1,"-100%")</f>
        <v>-100%</v>
      </c>
      <c r="AO111" s="9">
        <f>(AM111*AN111)+(AM111*AO$1)</f>
        <v>0</v>
      </c>
      <c r="AP111" s="9"/>
      <c r="AQ111" s="9">
        <f>Tue!$S$27</f>
        <v>0</v>
      </c>
      <c r="AR111" s="73" t="str">
        <f>IF($B111="win",100%-AR$1,"-100%")</f>
        <v>-100%</v>
      </c>
      <c r="AS111" s="9">
        <f>(AQ111*AR111)+(AQ111*AS$1)</f>
        <v>0</v>
      </c>
      <c r="AT111" s="9"/>
      <c r="AU111" s="9">
        <f>Tue!$T$27</f>
        <v>0</v>
      </c>
      <c r="AV111" s="73" t="str">
        <f>IF($B111="win",100%-AV$1,"-100%")</f>
        <v>-100%</v>
      </c>
      <c r="AW111" s="9">
        <f>(AU111*AV111)+(AU111*AW$1)</f>
        <v>0</v>
      </c>
      <c r="AX111" s="9"/>
      <c r="AY111" s="9">
        <f>Tue!$U$27</f>
        <v>0</v>
      </c>
      <c r="AZ111" s="73" t="str">
        <f>IF($B111="win",100%-AZ$1,"-100%")</f>
        <v>-100%</v>
      </c>
      <c r="BA111" s="9">
        <f>(AY111*AZ111)+(AY111*BA$1)</f>
        <v>0</v>
      </c>
      <c r="BB111" s="9"/>
      <c r="BC111" s="9">
        <f>Tue!$V$27</f>
        <v>0</v>
      </c>
      <c r="BD111" s="73" t="str">
        <f>IF($B111="win",100%-BD$1,"-100%")</f>
        <v>-100%</v>
      </c>
      <c r="BE111" s="9">
        <f>(BC111*BD111)+(BC111*BE$1)</f>
        <v>0</v>
      </c>
      <c r="BF111" s="9"/>
      <c r="BG111" s="9">
        <f>Tue!$W$27</f>
        <v>0</v>
      </c>
      <c r="BH111" s="73" t="str">
        <f>IF($B111="win",100%-BH$1,"-100%")</f>
        <v>-100%</v>
      </c>
      <c r="BI111" s="9">
        <f>(BG111*BH111)+(BG111*BI$1)</f>
        <v>0</v>
      </c>
    </row>
    <row r="112" spans="1:61" s="12" customFormat="1" x14ac:dyDescent="0.25">
      <c r="A112" s="9">
        <f>Tue!$A$28</f>
        <v>0</v>
      </c>
      <c r="B112" s="72">
        <f>Tue!$C$28</f>
        <v>0</v>
      </c>
      <c r="C112" s="9">
        <f>Tue!$I$28</f>
        <v>0</v>
      </c>
      <c r="D112" s="73" t="str">
        <f t="shared" ref="D112:D114" si="629">IF($B112="win",100%-D$1,"-100%")</f>
        <v>-100%</v>
      </c>
      <c r="E112" s="9">
        <f t="shared" ref="E112:E114" si="630">(C112*D112)+(C112*E$1)</f>
        <v>0</v>
      </c>
      <c r="F112" s="9"/>
      <c r="G112" s="9">
        <f>Tue!$J$28</f>
        <v>0</v>
      </c>
      <c r="H112" s="73" t="str">
        <f t="shared" ref="H112:H114" si="631">IF($B112="win",100%-H$1,"-100%")</f>
        <v>-100%</v>
      </c>
      <c r="I112" s="9">
        <f t="shared" ref="I112:I114" si="632">(G112*H112)+(G112*I$1)</f>
        <v>0</v>
      </c>
      <c r="J112" s="9"/>
      <c r="K112" s="9">
        <f>Tue!$K$28</f>
        <v>0</v>
      </c>
      <c r="L112" s="73" t="str">
        <f t="shared" ref="L112:L114" si="633">IF($B112="win",100%-L$1,"-100%")</f>
        <v>-100%</v>
      </c>
      <c r="M112" s="9">
        <f t="shared" ref="M112:M114" si="634">(K112*L112)+(K112*M$1)</f>
        <v>0</v>
      </c>
      <c r="N112" s="9"/>
      <c r="O112" s="9">
        <f>Tue!$L$28</f>
        <v>0</v>
      </c>
      <c r="P112" s="73" t="str">
        <f t="shared" ref="P112:P114" si="635">IF($B112="win",100%-P$1,"-100%")</f>
        <v>-100%</v>
      </c>
      <c r="Q112" s="9">
        <f t="shared" ref="Q112:Q114" si="636">(O112*P112)+(O112*Q$1)</f>
        <v>0</v>
      </c>
      <c r="R112" s="9"/>
      <c r="S112" s="9">
        <f>Tue!$M$28</f>
        <v>0</v>
      </c>
      <c r="T112" s="73" t="str">
        <f t="shared" ref="T112:T114" si="637">IF($B112="win",100%-T$1,"-100%")</f>
        <v>-100%</v>
      </c>
      <c r="U112" s="9">
        <f t="shared" ref="U112:U114" si="638">(S112*T112)+(S112*U$1)</f>
        <v>0</v>
      </c>
      <c r="V112" s="9"/>
      <c r="W112" s="9">
        <f>Tue!$N$28</f>
        <v>0</v>
      </c>
      <c r="X112" s="73" t="str">
        <f t="shared" ref="X112:X114" si="639">IF($B112="win",100%-X$1,"-100%")</f>
        <v>-100%</v>
      </c>
      <c r="Y112" s="9">
        <f t="shared" ref="Y112:Y114" si="640">(W112*X112)+(W112*Y$1)</f>
        <v>0</v>
      </c>
      <c r="Z112" s="9"/>
      <c r="AA112" s="9">
        <f>Tue!$O$28</f>
        <v>0</v>
      </c>
      <c r="AB112" s="73" t="str">
        <f t="shared" ref="AB112:AB114" si="641">IF($B112="win",100%-AB$1,"-100%")</f>
        <v>-100%</v>
      </c>
      <c r="AC112" s="9">
        <f t="shared" ref="AC112:AC114" si="642">(AA112*AB112)+(AA112*AC$1)</f>
        <v>0</v>
      </c>
      <c r="AD112" s="9"/>
      <c r="AE112" s="9">
        <f>Tue!$P$28</f>
        <v>0</v>
      </c>
      <c r="AF112" s="73" t="str">
        <f t="shared" ref="AF112:AF114" si="643">IF($B112="win",100%-AF$1,"-100%")</f>
        <v>-100%</v>
      </c>
      <c r="AG112" s="9">
        <f t="shared" ref="AG112:AG114" si="644">(AE112*AF112)+(AE112*AG$1)</f>
        <v>0</v>
      </c>
      <c r="AH112" s="9"/>
      <c r="AI112" s="9">
        <f>Tue!$Q$28</f>
        <v>0</v>
      </c>
      <c r="AJ112" s="73" t="str">
        <f t="shared" ref="AJ112:AJ114" si="645">IF($B112="win",100%-AJ$1,"-100%")</f>
        <v>-100%</v>
      </c>
      <c r="AK112" s="9">
        <f t="shared" ref="AK112:AK114" si="646">(AI112*AJ112)+(AI112*AK$1)</f>
        <v>0</v>
      </c>
      <c r="AL112" s="9"/>
      <c r="AM112" s="9">
        <f>Tue!$R$28</f>
        <v>0</v>
      </c>
      <c r="AN112" s="73" t="str">
        <f t="shared" ref="AN112:AN114" si="647">IF($B112="win",100%-AN$1,"-100%")</f>
        <v>-100%</v>
      </c>
      <c r="AO112" s="9">
        <f t="shared" ref="AO112:AO114" si="648">(AM112*AN112)+(AM112*AO$1)</f>
        <v>0</v>
      </c>
      <c r="AP112" s="9"/>
      <c r="AQ112" s="9">
        <f>Tue!$S$28</f>
        <v>0</v>
      </c>
      <c r="AR112" s="73" t="str">
        <f t="shared" ref="AR112:AR114" si="649">IF($B112="win",100%-AR$1,"-100%")</f>
        <v>-100%</v>
      </c>
      <c r="AS112" s="9">
        <f t="shared" ref="AS112:AS114" si="650">(AQ112*AR112)+(AQ112*AS$1)</f>
        <v>0</v>
      </c>
      <c r="AT112" s="9"/>
      <c r="AU112" s="9">
        <f>Tue!$T$28</f>
        <v>0</v>
      </c>
      <c r="AV112" s="73" t="str">
        <f t="shared" ref="AV112:AV114" si="651">IF($B112="win",100%-AV$1,"-100%")</f>
        <v>-100%</v>
      </c>
      <c r="AW112" s="9">
        <f t="shared" ref="AW112:AW114" si="652">(AU112*AV112)+(AU112*AW$1)</f>
        <v>0</v>
      </c>
      <c r="AX112" s="9"/>
      <c r="AY112" s="9">
        <f>Tue!$U$28</f>
        <v>0</v>
      </c>
      <c r="AZ112" s="73" t="str">
        <f t="shared" ref="AZ112:AZ114" si="653">IF($B112="win",100%-AZ$1,"-100%")</f>
        <v>-100%</v>
      </c>
      <c r="BA112" s="9">
        <f t="shared" ref="BA112:BA114" si="654">(AY112*AZ112)+(AY112*BA$1)</f>
        <v>0</v>
      </c>
      <c r="BB112" s="9"/>
      <c r="BC112" s="9">
        <f>Tue!$V$28</f>
        <v>0</v>
      </c>
      <c r="BD112" s="73" t="str">
        <f t="shared" ref="BD112:BD114" si="655">IF($B112="win",100%-BD$1,"-100%")</f>
        <v>-100%</v>
      </c>
      <c r="BE112" s="9">
        <f t="shared" ref="BE112:BE114" si="656">(BC112*BD112)+(BC112*BE$1)</f>
        <v>0</v>
      </c>
      <c r="BF112" s="9"/>
      <c r="BG112" s="9">
        <f>Tue!$W$28</f>
        <v>0</v>
      </c>
      <c r="BH112" s="73" t="str">
        <f t="shared" ref="BH112:BH114" si="657">IF($B112="win",100%-BH$1,"-100%")</f>
        <v>-100%</v>
      </c>
      <c r="BI112" s="9">
        <f t="shared" ref="BI112:BI114" si="658">(BG112*BH112)+(BG112*BI$1)</f>
        <v>0</v>
      </c>
    </row>
    <row r="113" spans="1:61" s="12" customFormat="1" x14ac:dyDescent="0.25">
      <c r="A113" s="9" t="str">
        <f>Tue!$A$29</f>
        <v>UNDER</v>
      </c>
      <c r="B113" s="72">
        <f>Tue!$C$29</f>
        <v>0</v>
      </c>
      <c r="C113" s="9">
        <f>Tue!$I$29</f>
        <v>0</v>
      </c>
      <c r="D113" s="73" t="str">
        <f t="shared" si="629"/>
        <v>-100%</v>
      </c>
      <c r="E113" s="9">
        <f t="shared" si="630"/>
        <v>0</v>
      </c>
      <c r="F113" s="9"/>
      <c r="G113" s="9">
        <f>Tue!$J$29</f>
        <v>0</v>
      </c>
      <c r="H113" s="73" t="str">
        <f t="shared" si="631"/>
        <v>-100%</v>
      </c>
      <c r="I113" s="9">
        <f t="shared" si="632"/>
        <v>0</v>
      </c>
      <c r="J113" s="9"/>
      <c r="K113" s="9">
        <f>Tue!$K$29</f>
        <v>0</v>
      </c>
      <c r="L113" s="73" t="str">
        <f t="shared" si="633"/>
        <v>-100%</v>
      </c>
      <c r="M113" s="9">
        <f t="shared" si="634"/>
        <v>0</v>
      </c>
      <c r="N113" s="9"/>
      <c r="O113" s="9">
        <f>Tue!$L$29</f>
        <v>0</v>
      </c>
      <c r="P113" s="73" t="str">
        <f t="shared" si="635"/>
        <v>-100%</v>
      </c>
      <c r="Q113" s="9">
        <f t="shared" si="636"/>
        <v>0</v>
      </c>
      <c r="R113" s="9"/>
      <c r="S113" s="9">
        <f>Tue!$M$29</f>
        <v>0</v>
      </c>
      <c r="T113" s="73" t="str">
        <f t="shared" si="637"/>
        <v>-100%</v>
      </c>
      <c r="U113" s="9">
        <f t="shared" si="638"/>
        <v>0</v>
      </c>
      <c r="V113" s="9"/>
      <c r="W113" s="9">
        <f>Tue!$N$29</f>
        <v>0</v>
      </c>
      <c r="X113" s="73" t="str">
        <f t="shared" si="639"/>
        <v>-100%</v>
      </c>
      <c r="Y113" s="9">
        <f t="shared" si="640"/>
        <v>0</v>
      </c>
      <c r="Z113" s="9"/>
      <c r="AA113" s="9">
        <f>Tue!$O$29</f>
        <v>0</v>
      </c>
      <c r="AB113" s="73" t="str">
        <f t="shared" si="641"/>
        <v>-100%</v>
      </c>
      <c r="AC113" s="9">
        <f t="shared" si="642"/>
        <v>0</v>
      </c>
      <c r="AD113" s="9"/>
      <c r="AE113" s="9">
        <f>Tue!$P$29</f>
        <v>0</v>
      </c>
      <c r="AF113" s="73" t="str">
        <f t="shared" si="643"/>
        <v>-100%</v>
      </c>
      <c r="AG113" s="9">
        <f t="shared" si="644"/>
        <v>0</v>
      </c>
      <c r="AH113" s="9"/>
      <c r="AI113" s="9">
        <f>Tue!$Q$29</f>
        <v>0</v>
      </c>
      <c r="AJ113" s="73" t="str">
        <f t="shared" si="645"/>
        <v>-100%</v>
      </c>
      <c r="AK113" s="9">
        <f t="shared" si="646"/>
        <v>0</v>
      </c>
      <c r="AL113" s="9"/>
      <c r="AM113" s="9">
        <f>Tue!$R$29</f>
        <v>0</v>
      </c>
      <c r="AN113" s="73" t="str">
        <f t="shared" si="647"/>
        <v>-100%</v>
      </c>
      <c r="AO113" s="9">
        <f t="shared" si="648"/>
        <v>0</v>
      </c>
      <c r="AP113" s="9"/>
      <c r="AQ113" s="9">
        <f>Tue!$S$29</f>
        <v>0</v>
      </c>
      <c r="AR113" s="73" t="str">
        <f t="shared" si="649"/>
        <v>-100%</v>
      </c>
      <c r="AS113" s="9">
        <f t="shared" si="650"/>
        <v>0</v>
      </c>
      <c r="AT113" s="9"/>
      <c r="AU113" s="9">
        <f>Tue!$T$29</f>
        <v>0</v>
      </c>
      <c r="AV113" s="73" t="str">
        <f t="shared" si="651"/>
        <v>-100%</v>
      </c>
      <c r="AW113" s="9">
        <f t="shared" si="652"/>
        <v>0</v>
      </c>
      <c r="AX113" s="9"/>
      <c r="AY113" s="9">
        <f>Tue!$U$29</f>
        <v>0</v>
      </c>
      <c r="AZ113" s="73" t="str">
        <f t="shared" si="653"/>
        <v>-100%</v>
      </c>
      <c r="BA113" s="9">
        <f t="shared" si="654"/>
        <v>0</v>
      </c>
      <c r="BB113" s="9"/>
      <c r="BC113" s="9">
        <f>Tue!$V$29</f>
        <v>0</v>
      </c>
      <c r="BD113" s="73" t="str">
        <f t="shared" si="655"/>
        <v>-100%</v>
      </c>
      <c r="BE113" s="9">
        <f t="shared" si="656"/>
        <v>0</v>
      </c>
      <c r="BF113" s="9"/>
      <c r="BG113" s="9">
        <f>Tue!$W$29</f>
        <v>0</v>
      </c>
      <c r="BH113" s="73" t="str">
        <f t="shared" si="657"/>
        <v>-100%</v>
      </c>
      <c r="BI113" s="9">
        <f t="shared" si="658"/>
        <v>0</v>
      </c>
    </row>
    <row r="114" spans="1:61" s="12" customFormat="1" x14ac:dyDescent="0.25">
      <c r="A114" s="9" t="str">
        <f>Tue!$A$30</f>
        <v>OVER</v>
      </c>
      <c r="B114" s="72">
        <f>Tue!$C$30</f>
        <v>0</v>
      </c>
      <c r="C114" s="9">
        <f>Tue!$I$30</f>
        <v>0</v>
      </c>
      <c r="D114" s="73" t="str">
        <f t="shared" si="629"/>
        <v>-100%</v>
      </c>
      <c r="E114" s="9">
        <f t="shared" si="630"/>
        <v>0</v>
      </c>
      <c r="F114" s="9"/>
      <c r="G114" s="9">
        <f>Tue!$J$30</f>
        <v>0</v>
      </c>
      <c r="H114" s="73" t="str">
        <f t="shared" si="631"/>
        <v>-100%</v>
      </c>
      <c r="I114" s="9">
        <f t="shared" si="632"/>
        <v>0</v>
      </c>
      <c r="J114" s="9"/>
      <c r="K114" s="9">
        <f>Tue!$K$30</f>
        <v>0</v>
      </c>
      <c r="L114" s="73" t="str">
        <f t="shared" si="633"/>
        <v>-100%</v>
      </c>
      <c r="M114" s="9">
        <f t="shared" si="634"/>
        <v>0</v>
      </c>
      <c r="N114" s="9"/>
      <c r="O114" s="9">
        <f>Tue!$L$30</f>
        <v>0</v>
      </c>
      <c r="P114" s="73" t="str">
        <f t="shared" si="635"/>
        <v>-100%</v>
      </c>
      <c r="Q114" s="9">
        <f t="shared" si="636"/>
        <v>0</v>
      </c>
      <c r="R114" s="9"/>
      <c r="S114" s="9">
        <f>Tue!$M$30</f>
        <v>0</v>
      </c>
      <c r="T114" s="73" t="str">
        <f t="shared" si="637"/>
        <v>-100%</v>
      </c>
      <c r="U114" s="9">
        <f t="shared" si="638"/>
        <v>0</v>
      </c>
      <c r="V114" s="9"/>
      <c r="W114" s="9">
        <f>Tue!$N$30</f>
        <v>0</v>
      </c>
      <c r="X114" s="73" t="str">
        <f t="shared" si="639"/>
        <v>-100%</v>
      </c>
      <c r="Y114" s="9">
        <f t="shared" si="640"/>
        <v>0</v>
      </c>
      <c r="Z114" s="9"/>
      <c r="AA114" s="9">
        <f>Tue!$O$30</f>
        <v>0</v>
      </c>
      <c r="AB114" s="73" t="str">
        <f t="shared" si="641"/>
        <v>-100%</v>
      </c>
      <c r="AC114" s="9">
        <f t="shared" si="642"/>
        <v>0</v>
      </c>
      <c r="AD114" s="9"/>
      <c r="AE114" s="9">
        <f>Tue!$P$30</f>
        <v>0</v>
      </c>
      <c r="AF114" s="73" t="str">
        <f t="shared" si="643"/>
        <v>-100%</v>
      </c>
      <c r="AG114" s="9">
        <f t="shared" si="644"/>
        <v>0</v>
      </c>
      <c r="AH114" s="9"/>
      <c r="AI114" s="9">
        <f>Tue!$Q$30</f>
        <v>0</v>
      </c>
      <c r="AJ114" s="73" t="str">
        <f t="shared" si="645"/>
        <v>-100%</v>
      </c>
      <c r="AK114" s="9">
        <f t="shared" si="646"/>
        <v>0</v>
      </c>
      <c r="AL114" s="9"/>
      <c r="AM114" s="9">
        <f>Tue!$R$30</f>
        <v>0</v>
      </c>
      <c r="AN114" s="73" t="str">
        <f t="shared" si="647"/>
        <v>-100%</v>
      </c>
      <c r="AO114" s="9">
        <f t="shared" si="648"/>
        <v>0</v>
      </c>
      <c r="AP114" s="9"/>
      <c r="AQ114" s="9">
        <f>Tue!$S$30</f>
        <v>0</v>
      </c>
      <c r="AR114" s="73" t="str">
        <f t="shared" si="649"/>
        <v>-100%</v>
      </c>
      <c r="AS114" s="9">
        <f t="shared" si="650"/>
        <v>0</v>
      </c>
      <c r="AT114" s="9"/>
      <c r="AU114" s="9">
        <f>Tue!$T$30</f>
        <v>0</v>
      </c>
      <c r="AV114" s="73" t="str">
        <f t="shared" si="651"/>
        <v>-100%</v>
      </c>
      <c r="AW114" s="9">
        <f t="shared" si="652"/>
        <v>0</v>
      </c>
      <c r="AX114" s="9"/>
      <c r="AY114" s="9">
        <f>Tue!$U$30</f>
        <v>0</v>
      </c>
      <c r="AZ114" s="73" t="str">
        <f t="shared" si="653"/>
        <v>-100%</v>
      </c>
      <c r="BA114" s="9">
        <f t="shared" si="654"/>
        <v>0</v>
      </c>
      <c r="BB114" s="9"/>
      <c r="BC114" s="9">
        <f>Tue!$V$30</f>
        <v>0</v>
      </c>
      <c r="BD114" s="73" t="str">
        <f t="shared" si="655"/>
        <v>-100%</v>
      </c>
      <c r="BE114" s="9">
        <f t="shared" si="656"/>
        <v>0</v>
      </c>
      <c r="BF114" s="9"/>
      <c r="BG114" s="9">
        <f>Tue!$W$30</f>
        <v>0</v>
      </c>
      <c r="BH114" s="73" t="str">
        <f t="shared" si="657"/>
        <v>-100%</v>
      </c>
      <c r="BI114" s="9">
        <f t="shared" si="658"/>
        <v>0</v>
      </c>
    </row>
    <row r="115" spans="1:61" s="76" customFormat="1" x14ac:dyDescent="0.25">
      <c r="A115" s="75"/>
      <c r="B115" s="72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</row>
    <row r="116" spans="1:61" s="12" customFormat="1" x14ac:dyDescent="0.25">
      <c r="A116" s="9">
        <f>Tue!$A$32</f>
        <v>0</v>
      </c>
      <c r="B116" s="72">
        <f>Tue!$C$32</f>
        <v>0</v>
      </c>
      <c r="C116" s="9">
        <f>Tue!$I$32</f>
        <v>0</v>
      </c>
      <c r="D116" s="73" t="str">
        <f>IF($B116="win",100%-D$1,"-100%")</f>
        <v>-100%</v>
      </c>
      <c r="E116" s="9">
        <f>(C116*D116)+(C116*E$1)</f>
        <v>0</v>
      </c>
      <c r="F116" s="9"/>
      <c r="G116" s="9">
        <f>Tue!$J$32</f>
        <v>0</v>
      </c>
      <c r="H116" s="73" t="str">
        <f>IF($B116="win",100%-H$1,"-100%")</f>
        <v>-100%</v>
      </c>
      <c r="I116" s="9">
        <f>(G116*H116)+(G116*I$1)</f>
        <v>0</v>
      </c>
      <c r="J116" s="9"/>
      <c r="K116" s="9">
        <f>Tue!$K$32</f>
        <v>0</v>
      </c>
      <c r="L116" s="73" t="str">
        <f>IF($B116="win",100%-L$1,"-100%")</f>
        <v>-100%</v>
      </c>
      <c r="M116" s="9">
        <f>(K116*L116)+(K116*M$1)</f>
        <v>0</v>
      </c>
      <c r="N116" s="9"/>
      <c r="O116" s="9">
        <f>Tue!$L$32</f>
        <v>0</v>
      </c>
      <c r="P116" s="73" t="str">
        <f>IF($B116="win",100%-P$1,"-100%")</f>
        <v>-100%</v>
      </c>
      <c r="Q116" s="9">
        <f>(O116*P116)+(O116*Q$1)</f>
        <v>0</v>
      </c>
      <c r="R116" s="9"/>
      <c r="S116" s="9">
        <f>Tue!$M$32</f>
        <v>0</v>
      </c>
      <c r="T116" s="73" t="str">
        <f>IF($B116="win",100%-T$1,"-100%")</f>
        <v>-100%</v>
      </c>
      <c r="U116" s="9">
        <f>(S116*T116)+(S116*U$1)</f>
        <v>0</v>
      </c>
      <c r="V116" s="9"/>
      <c r="W116" s="9">
        <f>Tue!$N$32</f>
        <v>0</v>
      </c>
      <c r="X116" s="73" t="str">
        <f>IF($B116="win",100%-X$1,"-100%")</f>
        <v>-100%</v>
      </c>
      <c r="Y116" s="9">
        <f>(W116*X116)+(W116*Y$1)</f>
        <v>0</v>
      </c>
      <c r="Z116" s="9"/>
      <c r="AA116" s="9">
        <f>Tue!$O$32</f>
        <v>0</v>
      </c>
      <c r="AB116" s="73" t="str">
        <f>IF($B116="win",100%-AB$1,"-100%")</f>
        <v>-100%</v>
      </c>
      <c r="AC116" s="9">
        <f>(AA116*AB116)+(AA116*AC$1)</f>
        <v>0</v>
      </c>
      <c r="AD116" s="9"/>
      <c r="AE116" s="9">
        <f>Tue!$P$32</f>
        <v>0</v>
      </c>
      <c r="AF116" s="73" t="str">
        <f>IF($B116="win",100%-AF$1,"-100%")</f>
        <v>-100%</v>
      </c>
      <c r="AG116" s="9">
        <f>(AE116*AF116)+(AE116*AG$1)</f>
        <v>0</v>
      </c>
      <c r="AH116" s="9"/>
      <c r="AI116" s="9">
        <f>Tue!$Q$32</f>
        <v>0</v>
      </c>
      <c r="AJ116" s="73" t="str">
        <f>IF($B116="win",100%-AJ$1,"-100%")</f>
        <v>-100%</v>
      </c>
      <c r="AK116" s="9">
        <f>(AI116*AJ116)+(AI116*AK$1)</f>
        <v>0</v>
      </c>
      <c r="AL116" s="9"/>
      <c r="AM116" s="9">
        <f>Tue!$R$32</f>
        <v>0</v>
      </c>
      <c r="AN116" s="73" t="str">
        <f>IF($B116="win",100%-AN$1,"-100%")</f>
        <v>-100%</v>
      </c>
      <c r="AO116" s="9">
        <f>(AM116*AN116)+(AM116*AO$1)</f>
        <v>0</v>
      </c>
      <c r="AP116" s="9"/>
      <c r="AQ116" s="9">
        <f>Tue!$S$32</f>
        <v>0</v>
      </c>
      <c r="AR116" s="73" t="str">
        <f>IF($B116="win",100%-AR$1,"-100%")</f>
        <v>-100%</v>
      </c>
      <c r="AS116" s="9">
        <f>(AQ116*AR116)+(AQ116*AS$1)</f>
        <v>0</v>
      </c>
      <c r="AT116" s="9"/>
      <c r="AU116" s="9">
        <f>Tue!$T$32</f>
        <v>0</v>
      </c>
      <c r="AV116" s="73" t="str">
        <f>IF($B116="win",100%-AV$1,"-100%")</f>
        <v>-100%</v>
      </c>
      <c r="AW116" s="9">
        <f>(AU116*AV116)+(AU116*AW$1)</f>
        <v>0</v>
      </c>
      <c r="AX116" s="9"/>
      <c r="AY116" s="9">
        <f>Tue!$U$32</f>
        <v>0</v>
      </c>
      <c r="AZ116" s="73" t="str">
        <f>IF($B116="win",100%-AZ$1,"-100%")</f>
        <v>-100%</v>
      </c>
      <c r="BA116" s="9">
        <f>(AY116*AZ116)+(AY116*BA$1)</f>
        <v>0</v>
      </c>
      <c r="BB116" s="9"/>
      <c r="BC116" s="9">
        <f>Tue!$V$32</f>
        <v>0</v>
      </c>
      <c r="BD116" s="73" t="str">
        <f>IF($B116="win",100%-BD$1,"-100%")</f>
        <v>-100%</v>
      </c>
      <c r="BE116" s="9">
        <f>(BC116*BD116)+(BC116*BE$1)</f>
        <v>0</v>
      </c>
      <c r="BF116" s="9"/>
      <c r="BG116" s="9">
        <f>Tue!$W$32</f>
        <v>0</v>
      </c>
      <c r="BH116" s="73" t="str">
        <f>IF($B116="win",100%-BH$1,"-100%")</f>
        <v>-100%</v>
      </c>
      <c r="BI116" s="9">
        <f>(BG116*BH116)+(BG116*BI$1)</f>
        <v>0</v>
      </c>
    </row>
    <row r="117" spans="1:61" s="12" customFormat="1" x14ac:dyDescent="0.25">
      <c r="A117" s="9">
        <f>Tue!$A$33</f>
        <v>0</v>
      </c>
      <c r="B117" s="72">
        <f>Tue!$C$33</f>
        <v>0</v>
      </c>
      <c r="C117" s="9">
        <f>Tue!$I$33</f>
        <v>0</v>
      </c>
      <c r="D117" s="73" t="str">
        <f t="shared" ref="D117:D119" si="659">IF($B117="win",100%-D$1,"-100%")</f>
        <v>-100%</v>
      </c>
      <c r="E117" s="9">
        <f t="shared" ref="E117:E119" si="660">(C117*D117)+(C117*E$1)</f>
        <v>0</v>
      </c>
      <c r="F117" s="9"/>
      <c r="G117" s="9">
        <f>Tue!$J$33</f>
        <v>0</v>
      </c>
      <c r="H117" s="73" t="str">
        <f t="shared" ref="H117:H119" si="661">IF($B117="win",100%-H$1,"-100%")</f>
        <v>-100%</v>
      </c>
      <c r="I117" s="9">
        <f t="shared" ref="I117:I119" si="662">(G117*H117)+(G117*I$1)</f>
        <v>0</v>
      </c>
      <c r="J117" s="9"/>
      <c r="K117" s="9">
        <f>Tue!$K$33</f>
        <v>0</v>
      </c>
      <c r="L117" s="73" t="str">
        <f t="shared" ref="L117:L119" si="663">IF($B117="win",100%-L$1,"-100%")</f>
        <v>-100%</v>
      </c>
      <c r="M117" s="9">
        <f t="shared" ref="M117:M119" si="664">(K117*L117)+(K117*M$1)</f>
        <v>0</v>
      </c>
      <c r="N117" s="9"/>
      <c r="O117" s="9">
        <f>Tue!$L$33</f>
        <v>0</v>
      </c>
      <c r="P117" s="73" t="str">
        <f t="shared" ref="P117:P119" si="665">IF($B117="win",100%-P$1,"-100%")</f>
        <v>-100%</v>
      </c>
      <c r="Q117" s="9">
        <f t="shared" ref="Q117:Q119" si="666">(O117*P117)+(O117*Q$1)</f>
        <v>0</v>
      </c>
      <c r="R117" s="9"/>
      <c r="S117" s="9">
        <f>Tue!$M$33</f>
        <v>0</v>
      </c>
      <c r="T117" s="73" t="str">
        <f t="shared" ref="T117:T119" si="667">IF($B117="win",100%-T$1,"-100%")</f>
        <v>-100%</v>
      </c>
      <c r="U117" s="9">
        <f t="shared" ref="U117:U119" si="668">(S117*T117)+(S117*U$1)</f>
        <v>0</v>
      </c>
      <c r="V117" s="9"/>
      <c r="W117" s="9">
        <f>Tue!$N$33</f>
        <v>0</v>
      </c>
      <c r="X117" s="73" t="str">
        <f t="shared" ref="X117:X119" si="669">IF($B117="win",100%-X$1,"-100%")</f>
        <v>-100%</v>
      </c>
      <c r="Y117" s="9">
        <f t="shared" ref="Y117:Y119" si="670">(W117*X117)+(W117*Y$1)</f>
        <v>0</v>
      </c>
      <c r="Z117" s="9"/>
      <c r="AA117" s="9">
        <f>Tue!$O$33</f>
        <v>0</v>
      </c>
      <c r="AB117" s="73" t="str">
        <f t="shared" ref="AB117:AB119" si="671">IF($B117="win",100%-AB$1,"-100%")</f>
        <v>-100%</v>
      </c>
      <c r="AC117" s="9">
        <f t="shared" ref="AC117:AC119" si="672">(AA117*AB117)+(AA117*AC$1)</f>
        <v>0</v>
      </c>
      <c r="AD117" s="9"/>
      <c r="AE117" s="9">
        <f>Tue!$P$33</f>
        <v>0</v>
      </c>
      <c r="AF117" s="73" t="str">
        <f t="shared" ref="AF117:AF119" si="673">IF($B117="win",100%-AF$1,"-100%")</f>
        <v>-100%</v>
      </c>
      <c r="AG117" s="9">
        <f t="shared" ref="AG117:AG119" si="674">(AE117*AF117)+(AE117*AG$1)</f>
        <v>0</v>
      </c>
      <c r="AH117" s="9"/>
      <c r="AI117" s="9">
        <f>Tue!$Q$33</f>
        <v>0</v>
      </c>
      <c r="AJ117" s="73" t="str">
        <f t="shared" ref="AJ117:AJ119" si="675">IF($B117="win",100%-AJ$1,"-100%")</f>
        <v>-100%</v>
      </c>
      <c r="AK117" s="9">
        <f t="shared" ref="AK117:AK119" si="676">(AI117*AJ117)+(AI117*AK$1)</f>
        <v>0</v>
      </c>
      <c r="AL117" s="9"/>
      <c r="AM117" s="9">
        <f>Tue!$R$33</f>
        <v>0</v>
      </c>
      <c r="AN117" s="73" t="str">
        <f t="shared" ref="AN117:AN119" si="677">IF($B117="win",100%-AN$1,"-100%")</f>
        <v>-100%</v>
      </c>
      <c r="AO117" s="9">
        <f t="shared" ref="AO117:AO119" si="678">(AM117*AN117)+(AM117*AO$1)</f>
        <v>0</v>
      </c>
      <c r="AP117" s="9"/>
      <c r="AQ117" s="9">
        <f>Tue!$S$33</f>
        <v>0</v>
      </c>
      <c r="AR117" s="73" t="str">
        <f t="shared" ref="AR117:AR119" si="679">IF($B117="win",100%-AR$1,"-100%")</f>
        <v>-100%</v>
      </c>
      <c r="AS117" s="9">
        <f t="shared" ref="AS117:AS119" si="680">(AQ117*AR117)+(AQ117*AS$1)</f>
        <v>0</v>
      </c>
      <c r="AT117" s="9"/>
      <c r="AU117" s="9">
        <f>Tue!$T$33</f>
        <v>0</v>
      </c>
      <c r="AV117" s="73" t="str">
        <f t="shared" ref="AV117:AV119" si="681">IF($B117="win",100%-AV$1,"-100%")</f>
        <v>-100%</v>
      </c>
      <c r="AW117" s="9">
        <f t="shared" ref="AW117:AW119" si="682">(AU117*AV117)+(AU117*AW$1)</f>
        <v>0</v>
      </c>
      <c r="AX117" s="9"/>
      <c r="AY117" s="9">
        <f>Tue!$U$33</f>
        <v>0</v>
      </c>
      <c r="AZ117" s="73" t="str">
        <f t="shared" ref="AZ117:AZ119" si="683">IF($B117="win",100%-AZ$1,"-100%")</f>
        <v>-100%</v>
      </c>
      <c r="BA117" s="9">
        <f t="shared" ref="BA117:BA119" si="684">(AY117*AZ117)+(AY117*BA$1)</f>
        <v>0</v>
      </c>
      <c r="BB117" s="9"/>
      <c r="BC117" s="9">
        <f>Tue!$V$33</f>
        <v>0</v>
      </c>
      <c r="BD117" s="73" t="str">
        <f t="shared" ref="BD117:BD119" si="685">IF($B117="win",100%-BD$1,"-100%")</f>
        <v>-100%</v>
      </c>
      <c r="BE117" s="9">
        <f t="shared" ref="BE117:BE119" si="686">(BC117*BD117)+(BC117*BE$1)</f>
        <v>0</v>
      </c>
      <c r="BF117" s="9"/>
      <c r="BG117" s="9">
        <f>Tue!$W$33</f>
        <v>0</v>
      </c>
      <c r="BH117" s="73" t="str">
        <f t="shared" ref="BH117:BH119" si="687">IF($B117="win",100%-BH$1,"-100%")</f>
        <v>-100%</v>
      </c>
      <c r="BI117" s="9">
        <f t="shared" ref="BI117:BI119" si="688">(BG117*BH117)+(BG117*BI$1)</f>
        <v>0</v>
      </c>
    </row>
    <row r="118" spans="1:61" s="12" customFormat="1" x14ac:dyDescent="0.25">
      <c r="A118" s="9" t="str">
        <f>Tue!$A$34</f>
        <v>UNDER</v>
      </c>
      <c r="B118" s="72">
        <f>Tue!$C$34</f>
        <v>0</v>
      </c>
      <c r="C118" s="9">
        <f>Tue!$I$34</f>
        <v>0</v>
      </c>
      <c r="D118" s="73" t="str">
        <f t="shared" si="659"/>
        <v>-100%</v>
      </c>
      <c r="E118" s="9">
        <f t="shared" si="660"/>
        <v>0</v>
      </c>
      <c r="F118" s="9"/>
      <c r="G118" s="9">
        <f>Tue!$J$34</f>
        <v>0</v>
      </c>
      <c r="H118" s="73" t="str">
        <f t="shared" si="661"/>
        <v>-100%</v>
      </c>
      <c r="I118" s="9">
        <f t="shared" si="662"/>
        <v>0</v>
      </c>
      <c r="J118" s="9"/>
      <c r="K118" s="9">
        <f>Tue!$K$34</f>
        <v>0</v>
      </c>
      <c r="L118" s="73" t="str">
        <f t="shared" si="663"/>
        <v>-100%</v>
      </c>
      <c r="M118" s="9">
        <f t="shared" si="664"/>
        <v>0</v>
      </c>
      <c r="N118" s="9"/>
      <c r="O118" s="9">
        <f>Tue!$L$34</f>
        <v>0</v>
      </c>
      <c r="P118" s="73" t="str">
        <f t="shared" si="665"/>
        <v>-100%</v>
      </c>
      <c r="Q118" s="9">
        <f t="shared" si="666"/>
        <v>0</v>
      </c>
      <c r="R118" s="9"/>
      <c r="S118" s="9">
        <f>Tue!$M$34</f>
        <v>0</v>
      </c>
      <c r="T118" s="73" t="str">
        <f t="shared" si="667"/>
        <v>-100%</v>
      </c>
      <c r="U118" s="9">
        <f t="shared" si="668"/>
        <v>0</v>
      </c>
      <c r="V118" s="9"/>
      <c r="W118" s="9">
        <f>Tue!$N$34</f>
        <v>0</v>
      </c>
      <c r="X118" s="73" t="str">
        <f t="shared" si="669"/>
        <v>-100%</v>
      </c>
      <c r="Y118" s="9">
        <f t="shared" si="670"/>
        <v>0</v>
      </c>
      <c r="Z118" s="9"/>
      <c r="AA118" s="9">
        <f>Tue!$O$34</f>
        <v>0</v>
      </c>
      <c r="AB118" s="73" t="str">
        <f t="shared" si="671"/>
        <v>-100%</v>
      </c>
      <c r="AC118" s="9">
        <f t="shared" si="672"/>
        <v>0</v>
      </c>
      <c r="AD118" s="9"/>
      <c r="AE118" s="9">
        <f>Tue!$P$34</f>
        <v>0</v>
      </c>
      <c r="AF118" s="73" t="str">
        <f t="shared" si="673"/>
        <v>-100%</v>
      </c>
      <c r="AG118" s="9">
        <f t="shared" si="674"/>
        <v>0</v>
      </c>
      <c r="AH118" s="9"/>
      <c r="AI118" s="9">
        <f>Tue!$Q$34</f>
        <v>0</v>
      </c>
      <c r="AJ118" s="73" t="str">
        <f t="shared" si="675"/>
        <v>-100%</v>
      </c>
      <c r="AK118" s="9">
        <f t="shared" si="676"/>
        <v>0</v>
      </c>
      <c r="AL118" s="9"/>
      <c r="AM118" s="9">
        <f>Tue!$R$34</f>
        <v>0</v>
      </c>
      <c r="AN118" s="73" t="str">
        <f t="shared" si="677"/>
        <v>-100%</v>
      </c>
      <c r="AO118" s="9">
        <f t="shared" si="678"/>
        <v>0</v>
      </c>
      <c r="AP118" s="9"/>
      <c r="AQ118" s="9">
        <f>Tue!$S$34</f>
        <v>0</v>
      </c>
      <c r="AR118" s="73" t="str">
        <f t="shared" si="679"/>
        <v>-100%</v>
      </c>
      <c r="AS118" s="9">
        <f t="shared" si="680"/>
        <v>0</v>
      </c>
      <c r="AT118" s="9"/>
      <c r="AU118" s="9">
        <f>Tue!$T$34</f>
        <v>0</v>
      </c>
      <c r="AV118" s="73" t="str">
        <f t="shared" si="681"/>
        <v>-100%</v>
      </c>
      <c r="AW118" s="9">
        <f t="shared" si="682"/>
        <v>0</v>
      </c>
      <c r="AX118" s="9"/>
      <c r="AY118" s="9">
        <f>Tue!$U$34</f>
        <v>0</v>
      </c>
      <c r="AZ118" s="73" t="str">
        <f t="shared" si="683"/>
        <v>-100%</v>
      </c>
      <c r="BA118" s="9">
        <f t="shared" si="684"/>
        <v>0</v>
      </c>
      <c r="BB118" s="9"/>
      <c r="BC118" s="9">
        <f>Tue!$V$34</f>
        <v>0</v>
      </c>
      <c r="BD118" s="73" t="str">
        <f t="shared" si="685"/>
        <v>-100%</v>
      </c>
      <c r="BE118" s="9">
        <f t="shared" si="686"/>
        <v>0</v>
      </c>
      <c r="BF118" s="9"/>
      <c r="BG118" s="9">
        <f>Tue!$W$34</f>
        <v>0</v>
      </c>
      <c r="BH118" s="73" t="str">
        <f t="shared" si="687"/>
        <v>-100%</v>
      </c>
      <c r="BI118" s="9">
        <f t="shared" si="688"/>
        <v>0</v>
      </c>
    </row>
    <row r="119" spans="1:61" s="12" customFormat="1" x14ac:dyDescent="0.25">
      <c r="A119" s="9" t="str">
        <f>Tue!$A$35</f>
        <v>OVER</v>
      </c>
      <c r="B119" s="72">
        <f>Tue!$C$35</f>
        <v>0</v>
      </c>
      <c r="C119" s="9">
        <f>Tue!$I$35</f>
        <v>0</v>
      </c>
      <c r="D119" s="73" t="str">
        <f t="shared" si="659"/>
        <v>-100%</v>
      </c>
      <c r="E119" s="9">
        <f t="shared" si="660"/>
        <v>0</v>
      </c>
      <c r="F119" s="9"/>
      <c r="G119" s="9">
        <f>Tue!$J$35</f>
        <v>0</v>
      </c>
      <c r="H119" s="73" t="str">
        <f t="shared" si="661"/>
        <v>-100%</v>
      </c>
      <c r="I119" s="9">
        <f t="shared" si="662"/>
        <v>0</v>
      </c>
      <c r="J119" s="9"/>
      <c r="K119" s="9">
        <f>Tue!$K$35</f>
        <v>0</v>
      </c>
      <c r="L119" s="73" t="str">
        <f t="shared" si="663"/>
        <v>-100%</v>
      </c>
      <c r="M119" s="9">
        <f t="shared" si="664"/>
        <v>0</v>
      </c>
      <c r="N119" s="9"/>
      <c r="O119" s="9">
        <f>Tue!$L$35</f>
        <v>0</v>
      </c>
      <c r="P119" s="73" t="str">
        <f t="shared" si="665"/>
        <v>-100%</v>
      </c>
      <c r="Q119" s="9">
        <f t="shared" si="666"/>
        <v>0</v>
      </c>
      <c r="R119" s="9"/>
      <c r="S119" s="9">
        <f>Tue!$M$35</f>
        <v>0</v>
      </c>
      <c r="T119" s="73" t="str">
        <f t="shared" si="667"/>
        <v>-100%</v>
      </c>
      <c r="U119" s="9">
        <f t="shared" si="668"/>
        <v>0</v>
      </c>
      <c r="V119" s="9"/>
      <c r="W119" s="9">
        <f>Tue!$N$35</f>
        <v>0</v>
      </c>
      <c r="X119" s="73" t="str">
        <f t="shared" si="669"/>
        <v>-100%</v>
      </c>
      <c r="Y119" s="9">
        <f t="shared" si="670"/>
        <v>0</v>
      </c>
      <c r="Z119" s="9"/>
      <c r="AA119" s="9">
        <f>Tue!$O$35</f>
        <v>0</v>
      </c>
      <c r="AB119" s="73" t="str">
        <f t="shared" si="671"/>
        <v>-100%</v>
      </c>
      <c r="AC119" s="9">
        <f t="shared" si="672"/>
        <v>0</v>
      </c>
      <c r="AD119" s="9"/>
      <c r="AE119" s="9">
        <f>Tue!$P$35</f>
        <v>0</v>
      </c>
      <c r="AF119" s="73" t="str">
        <f t="shared" si="673"/>
        <v>-100%</v>
      </c>
      <c r="AG119" s="9">
        <f t="shared" si="674"/>
        <v>0</v>
      </c>
      <c r="AH119" s="9"/>
      <c r="AI119" s="9">
        <f>Tue!$Q$35</f>
        <v>0</v>
      </c>
      <c r="AJ119" s="73" t="str">
        <f t="shared" si="675"/>
        <v>-100%</v>
      </c>
      <c r="AK119" s="9">
        <f t="shared" si="676"/>
        <v>0</v>
      </c>
      <c r="AL119" s="9"/>
      <c r="AM119" s="9">
        <f>Tue!$R$35</f>
        <v>0</v>
      </c>
      <c r="AN119" s="73" t="str">
        <f t="shared" si="677"/>
        <v>-100%</v>
      </c>
      <c r="AO119" s="9">
        <f t="shared" si="678"/>
        <v>0</v>
      </c>
      <c r="AP119" s="9"/>
      <c r="AQ119" s="9">
        <f>Tue!$S$35</f>
        <v>0</v>
      </c>
      <c r="AR119" s="73" t="str">
        <f t="shared" si="679"/>
        <v>-100%</v>
      </c>
      <c r="AS119" s="9">
        <f t="shared" si="680"/>
        <v>0</v>
      </c>
      <c r="AT119" s="9"/>
      <c r="AU119" s="9">
        <f>Tue!$T$35</f>
        <v>0</v>
      </c>
      <c r="AV119" s="73" t="str">
        <f t="shared" si="681"/>
        <v>-100%</v>
      </c>
      <c r="AW119" s="9">
        <f t="shared" si="682"/>
        <v>0</v>
      </c>
      <c r="AX119" s="9"/>
      <c r="AY119" s="9">
        <f>Tue!$U$35</f>
        <v>0</v>
      </c>
      <c r="AZ119" s="73" t="str">
        <f t="shared" si="683"/>
        <v>-100%</v>
      </c>
      <c r="BA119" s="9">
        <f t="shared" si="684"/>
        <v>0</v>
      </c>
      <c r="BB119" s="9"/>
      <c r="BC119" s="9">
        <f>Tue!$V$35</f>
        <v>0</v>
      </c>
      <c r="BD119" s="73" t="str">
        <f t="shared" si="685"/>
        <v>-100%</v>
      </c>
      <c r="BE119" s="9">
        <f t="shared" si="686"/>
        <v>0</v>
      </c>
      <c r="BF119" s="9"/>
      <c r="BG119" s="9">
        <f>Tue!$W$35</f>
        <v>0</v>
      </c>
      <c r="BH119" s="73" t="str">
        <f t="shared" si="687"/>
        <v>-100%</v>
      </c>
      <c r="BI119" s="9">
        <f t="shared" si="688"/>
        <v>0</v>
      </c>
    </row>
    <row r="120" spans="1:61" s="76" customFormat="1" x14ac:dyDescent="0.25">
      <c r="A120" s="75"/>
      <c r="B120" s="72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</row>
    <row r="121" spans="1:61" s="12" customFormat="1" x14ac:dyDescent="0.25">
      <c r="A121" s="9">
        <f>Tue!$A$37</f>
        <v>0</v>
      </c>
      <c r="B121" s="72">
        <f>Tue!$C$37</f>
        <v>0</v>
      </c>
      <c r="C121" s="9">
        <f>Tue!$I$37</f>
        <v>0</v>
      </c>
      <c r="D121" s="73" t="str">
        <f>IF($B121="win",100%-D$1,"-100%")</f>
        <v>-100%</v>
      </c>
      <c r="E121" s="9">
        <f>(C121*D121)+(C121*E$1)</f>
        <v>0</v>
      </c>
      <c r="F121" s="9"/>
      <c r="G121" s="9">
        <f>Tue!$J$37</f>
        <v>0</v>
      </c>
      <c r="H121" s="73" t="str">
        <f>IF($B121="win",100%-H$1,"-100%")</f>
        <v>-100%</v>
      </c>
      <c r="I121" s="9">
        <f>(G121*H121)+(G121*I$1)</f>
        <v>0</v>
      </c>
      <c r="J121" s="9"/>
      <c r="K121" s="9">
        <f>Tue!$K$37</f>
        <v>0</v>
      </c>
      <c r="L121" s="73" t="str">
        <f>IF($B121="win",100%-L$1,"-100%")</f>
        <v>-100%</v>
      </c>
      <c r="M121" s="9">
        <f>(K121*L121)+(K121*M$1)</f>
        <v>0</v>
      </c>
      <c r="N121" s="9"/>
      <c r="O121" s="9">
        <f>Tue!$L$37</f>
        <v>0</v>
      </c>
      <c r="P121" s="73" t="str">
        <f>IF($B121="win",100%-P$1,"-100%")</f>
        <v>-100%</v>
      </c>
      <c r="Q121" s="9">
        <f>(O121*P121)+(O121*Q$1)</f>
        <v>0</v>
      </c>
      <c r="R121" s="9"/>
      <c r="S121" s="9">
        <f>Tue!$M$37</f>
        <v>0</v>
      </c>
      <c r="T121" s="73" t="str">
        <f>IF($B121="win",100%-T$1,"-100%")</f>
        <v>-100%</v>
      </c>
      <c r="U121" s="9">
        <f>(S121*T121)+(S121*U$1)</f>
        <v>0</v>
      </c>
      <c r="V121" s="9"/>
      <c r="W121" s="9">
        <f>Tue!$N$37</f>
        <v>0</v>
      </c>
      <c r="X121" s="73" t="str">
        <f>IF($B121="win",100%-X$1,"-100%")</f>
        <v>-100%</v>
      </c>
      <c r="Y121" s="9">
        <f>(W121*X121)+(W121*Y$1)</f>
        <v>0</v>
      </c>
      <c r="Z121" s="9"/>
      <c r="AA121" s="9">
        <f>Tue!$O$37</f>
        <v>0</v>
      </c>
      <c r="AB121" s="73" t="str">
        <f>IF($B121="win",100%-AB$1,"-100%")</f>
        <v>-100%</v>
      </c>
      <c r="AC121" s="9">
        <f>(AA121*AB121)+(AA121*AC$1)</f>
        <v>0</v>
      </c>
      <c r="AD121" s="9"/>
      <c r="AE121" s="9">
        <f>Tue!$P$37</f>
        <v>0</v>
      </c>
      <c r="AF121" s="73" t="str">
        <f>IF($B121="win",100%-AF$1,"-100%")</f>
        <v>-100%</v>
      </c>
      <c r="AG121" s="9">
        <f>(AE121*AF121)+(AE121*AG$1)</f>
        <v>0</v>
      </c>
      <c r="AH121" s="9"/>
      <c r="AI121" s="9">
        <f>Tue!$Q$37</f>
        <v>0</v>
      </c>
      <c r="AJ121" s="73" t="str">
        <f>IF($B121="win",100%-AJ$1,"-100%")</f>
        <v>-100%</v>
      </c>
      <c r="AK121" s="9">
        <f>(AI121*AJ121)+(AI121*AK$1)</f>
        <v>0</v>
      </c>
      <c r="AL121" s="9"/>
      <c r="AM121" s="9">
        <f>Tue!$R$37</f>
        <v>0</v>
      </c>
      <c r="AN121" s="73" t="str">
        <f>IF($B121="win",100%-AN$1,"-100%")</f>
        <v>-100%</v>
      </c>
      <c r="AO121" s="9">
        <f>(AM121*AN121)+(AM121*AO$1)</f>
        <v>0</v>
      </c>
      <c r="AP121" s="9"/>
      <c r="AQ121" s="9">
        <f>Tue!$S$37</f>
        <v>0</v>
      </c>
      <c r="AR121" s="73" t="str">
        <f>IF($B121="win",100%-AR$1,"-100%")</f>
        <v>-100%</v>
      </c>
      <c r="AS121" s="9">
        <f>(AQ121*AR121)+(AQ121*AS$1)</f>
        <v>0</v>
      </c>
      <c r="AT121" s="9"/>
      <c r="AU121" s="9">
        <f>Tue!$T$37</f>
        <v>0</v>
      </c>
      <c r="AV121" s="73" t="str">
        <f>IF($B121="win",100%-AV$1,"-100%")</f>
        <v>-100%</v>
      </c>
      <c r="AW121" s="9">
        <f>(AU121*AV121)+(AU121*AW$1)</f>
        <v>0</v>
      </c>
      <c r="AX121" s="9"/>
      <c r="AY121" s="9">
        <f>Tue!$U$37</f>
        <v>0</v>
      </c>
      <c r="AZ121" s="73" t="str">
        <f>IF($B121="win",100%-AZ$1,"-100%")</f>
        <v>-100%</v>
      </c>
      <c r="BA121" s="9">
        <f>(AY121*AZ121)+(AY121*BA$1)</f>
        <v>0</v>
      </c>
      <c r="BB121" s="9"/>
      <c r="BC121" s="9">
        <f>Tue!$V$37</f>
        <v>0</v>
      </c>
      <c r="BD121" s="73" t="str">
        <f>IF($B121="win",100%-BD$1,"-100%")</f>
        <v>-100%</v>
      </c>
      <c r="BE121" s="9">
        <f>(BC121*BD121)+(BC121*BE$1)</f>
        <v>0</v>
      </c>
      <c r="BF121" s="9"/>
      <c r="BG121" s="9">
        <f>Tue!$W$37</f>
        <v>0</v>
      </c>
      <c r="BH121" s="73" t="str">
        <f>IF($B121="win",100%-BH$1,"-100%")</f>
        <v>-100%</v>
      </c>
      <c r="BI121" s="9">
        <f>(BG121*BH121)+(BG121*BI$1)</f>
        <v>0</v>
      </c>
    </row>
    <row r="122" spans="1:61" s="12" customFormat="1" x14ac:dyDescent="0.25">
      <c r="A122" s="9">
        <f>Tue!$A$38</f>
        <v>0</v>
      </c>
      <c r="B122" s="72">
        <f>Tue!$C$38</f>
        <v>0</v>
      </c>
      <c r="C122" s="9">
        <f>Tue!$I$38</f>
        <v>0</v>
      </c>
      <c r="D122" s="73" t="str">
        <f t="shared" ref="D122:D124" si="689">IF($B122="win",100%-D$1,"-100%")</f>
        <v>-100%</v>
      </c>
      <c r="E122" s="9">
        <f t="shared" ref="E122:E124" si="690">(C122*D122)+(C122*E$1)</f>
        <v>0</v>
      </c>
      <c r="F122" s="9"/>
      <c r="G122" s="9">
        <f>Tue!$J$38</f>
        <v>0</v>
      </c>
      <c r="H122" s="73" t="str">
        <f t="shared" ref="H122:H124" si="691">IF($B122="win",100%-H$1,"-100%")</f>
        <v>-100%</v>
      </c>
      <c r="I122" s="9">
        <f t="shared" ref="I122:I124" si="692">(G122*H122)+(G122*I$1)</f>
        <v>0</v>
      </c>
      <c r="J122" s="9"/>
      <c r="K122" s="9">
        <f>Tue!$K$38</f>
        <v>0</v>
      </c>
      <c r="L122" s="73" t="str">
        <f t="shared" ref="L122:L124" si="693">IF($B122="win",100%-L$1,"-100%")</f>
        <v>-100%</v>
      </c>
      <c r="M122" s="9">
        <f t="shared" ref="M122:M124" si="694">(K122*L122)+(K122*M$1)</f>
        <v>0</v>
      </c>
      <c r="N122" s="9"/>
      <c r="O122" s="9">
        <f>Tue!$L$38</f>
        <v>0</v>
      </c>
      <c r="P122" s="73" t="str">
        <f t="shared" ref="P122:P124" si="695">IF($B122="win",100%-P$1,"-100%")</f>
        <v>-100%</v>
      </c>
      <c r="Q122" s="9">
        <f t="shared" ref="Q122:Q124" si="696">(O122*P122)+(O122*Q$1)</f>
        <v>0</v>
      </c>
      <c r="R122" s="9"/>
      <c r="S122" s="9">
        <f>Tue!$M$38</f>
        <v>0</v>
      </c>
      <c r="T122" s="73" t="str">
        <f t="shared" ref="T122:T124" si="697">IF($B122="win",100%-T$1,"-100%")</f>
        <v>-100%</v>
      </c>
      <c r="U122" s="9">
        <f t="shared" ref="U122:U124" si="698">(S122*T122)+(S122*U$1)</f>
        <v>0</v>
      </c>
      <c r="V122" s="9"/>
      <c r="W122" s="9">
        <f>Tue!$N$38</f>
        <v>0</v>
      </c>
      <c r="X122" s="73" t="str">
        <f t="shared" ref="X122:X124" si="699">IF($B122="win",100%-X$1,"-100%")</f>
        <v>-100%</v>
      </c>
      <c r="Y122" s="9">
        <f t="shared" ref="Y122:Y124" si="700">(W122*X122)+(W122*Y$1)</f>
        <v>0</v>
      </c>
      <c r="Z122" s="9"/>
      <c r="AA122" s="9">
        <f>Tue!$O$38</f>
        <v>0</v>
      </c>
      <c r="AB122" s="73" t="str">
        <f t="shared" ref="AB122:AB124" si="701">IF($B122="win",100%-AB$1,"-100%")</f>
        <v>-100%</v>
      </c>
      <c r="AC122" s="9">
        <f t="shared" ref="AC122:AC124" si="702">(AA122*AB122)+(AA122*AC$1)</f>
        <v>0</v>
      </c>
      <c r="AD122" s="9"/>
      <c r="AE122" s="9">
        <f>Tue!$P$38</f>
        <v>0</v>
      </c>
      <c r="AF122" s="73" t="str">
        <f t="shared" ref="AF122:AF124" si="703">IF($B122="win",100%-AF$1,"-100%")</f>
        <v>-100%</v>
      </c>
      <c r="AG122" s="9">
        <f t="shared" ref="AG122:AG124" si="704">(AE122*AF122)+(AE122*AG$1)</f>
        <v>0</v>
      </c>
      <c r="AH122" s="9"/>
      <c r="AI122" s="9">
        <f>Tue!$Q$38</f>
        <v>0</v>
      </c>
      <c r="AJ122" s="73" t="str">
        <f t="shared" ref="AJ122:AJ124" si="705">IF($B122="win",100%-AJ$1,"-100%")</f>
        <v>-100%</v>
      </c>
      <c r="AK122" s="9">
        <f t="shared" ref="AK122:AK124" si="706">(AI122*AJ122)+(AI122*AK$1)</f>
        <v>0</v>
      </c>
      <c r="AL122" s="9"/>
      <c r="AM122" s="9">
        <f>Tue!$R$38</f>
        <v>0</v>
      </c>
      <c r="AN122" s="73" t="str">
        <f t="shared" ref="AN122:AN124" si="707">IF($B122="win",100%-AN$1,"-100%")</f>
        <v>-100%</v>
      </c>
      <c r="AO122" s="9">
        <f t="shared" ref="AO122:AO124" si="708">(AM122*AN122)+(AM122*AO$1)</f>
        <v>0</v>
      </c>
      <c r="AP122" s="9"/>
      <c r="AQ122" s="9">
        <f>Tue!$S$38</f>
        <v>0</v>
      </c>
      <c r="AR122" s="73" t="str">
        <f t="shared" ref="AR122:AR124" si="709">IF($B122="win",100%-AR$1,"-100%")</f>
        <v>-100%</v>
      </c>
      <c r="AS122" s="9">
        <f t="shared" ref="AS122:AS124" si="710">(AQ122*AR122)+(AQ122*AS$1)</f>
        <v>0</v>
      </c>
      <c r="AT122" s="9"/>
      <c r="AU122" s="9">
        <f>Tue!$T$38</f>
        <v>0</v>
      </c>
      <c r="AV122" s="73" t="str">
        <f t="shared" ref="AV122:AV124" si="711">IF($B122="win",100%-AV$1,"-100%")</f>
        <v>-100%</v>
      </c>
      <c r="AW122" s="9">
        <f t="shared" ref="AW122:AW124" si="712">(AU122*AV122)+(AU122*AW$1)</f>
        <v>0</v>
      </c>
      <c r="AX122" s="9"/>
      <c r="AY122" s="9">
        <f>Tue!$U$38</f>
        <v>0</v>
      </c>
      <c r="AZ122" s="73" t="str">
        <f t="shared" ref="AZ122:AZ124" si="713">IF($B122="win",100%-AZ$1,"-100%")</f>
        <v>-100%</v>
      </c>
      <c r="BA122" s="9">
        <f t="shared" ref="BA122:BA124" si="714">(AY122*AZ122)+(AY122*BA$1)</f>
        <v>0</v>
      </c>
      <c r="BB122" s="9"/>
      <c r="BC122" s="9">
        <f>Tue!$V$38</f>
        <v>0</v>
      </c>
      <c r="BD122" s="73" t="str">
        <f t="shared" ref="BD122:BD124" si="715">IF($B122="win",100%-BD$1,"-100%")</f>
        <v>-100%</v>
      </c>
      <c r="BE122" s="9">
        <f t="shared" ref="BE122:BE124" si="716">(BC122*BD122)+(BC122*BE$1)</f>
        <v>0</v>
      </c>
      <c r="BF122" s="9"/>
      <c r="BG122" s="9">
        <f>Tue!$W$38</f>
        <v>0</v>
      </c>
      <c r="BH122" s="73" t="str">
        <f t="shared" ref="BH122:BH124" si="717">IF($B122="win",100%-BH$1,"-100%")</f>
        <v>-100%</v>
      </c>
      <c r="BI122" s="9">
        <f t="shared" ref="BI122:BI124" si="718">(BG122*BH122)+(BG122*BI$1)</f>
        <v>0</v>
      </c>
    </row>
    <row r="123" spans="1:61" s="12" customFormat="1" x14ac:dyDescent="0.25">
      <c r="A123" s="9" t="str">
        <f>Tue!$A$39</f>
        <v>UNDER</v>
      </c>
      <c r="B123" s="72">
        <f>Tue!$C$39</f>
        <v>0</v>
      </c>
      <c r="C123" s="9">
        <f>Tue!$I$39</f>
        <v>0</v>
      </c>
      <c r="D123" s="73" t="str">
        <f t="shared" si="689"/>
        <v>-100%</v>
      </c>
      <c r="E123" s="9">
        <f t="shared" si="690"/>
        <v>0</v>
      </c>
      <c r="F123" s="9"/>
      <c r="G123" s="9">
        <f>Tue!$J$39</f>
        <v>0</v>
      </c>
      <c r="H123" s="73" t="str">
        <f t="shared" si="691"/>
        <v>-100%</v>
      </c>
      <c r="I123" s="9">
        <f t="shared" si="692"/>
        <v>0</v>
      </c>
      <c r="J123" s="9"/>
      <c r="K123" s="9">
        <f>Tue!$K$39</f>
        <v>0</v>
      </c>
      <c r="L123" s="73" t="str">
        <f t="shared" si="693"/>
        <v>-100%</v>
      </c>
      <c r="M123" s="9">
        <f t="shared" si="694"/>
        <v>0</v>
      </c>
      <c r="N123" s="9"/>
      <c r="O123" s="9">
        <f>Tue!$L$39</f>
        <v>0</v>
      </c>
      <c r="P123" s="73" t="str">
        <f t="shared" si="695"/>
        <v>-100%</v>
      </c>
      <c r="Q123" s="9">
        <f t="shared" si="696"/>
        <v>0</v>
      </c>
      <c r="R123" s="9"/>
      <c r="S123" s="9">
        <f>Tue!$M$39</f>
        <v>0</v>
      </c>
      <c r="T123" s="73" t="str">
        <f t="shared" si="697"/>
        <v>-100%</v>
      </c>
      <c r="U123" s="9">
        <f t="shared" si="698"/>
        <v>0</v>
      </c>
      <c r="V123" s="9"/>
      <c r="W123" s="9">
        <f>Tue!$N$39</f>
        <v>0</v>
      </c>
      <c r="X123" s="73" t="str">
        <f t="shared" si="699"/>
        <v>-100%</v>
      </c>
      <c r="Y123" s="9">
        <f t="shared" si="700"/>
        <v>0</v>
      </c>
      <c r="Z123" s="9"/>
      <c r="AA123" s="9">
        <f>Tue!$O$39</f>
        <v>0</v>
      </c>
      <c r="AB123" s="73" t="str">
        <f t="shared" si="701"/>
        <v>-100%</v>
      </c>
      <c r="AC123" s="9">
        <f t="shared" si="702"/>
        <v>0</v>
      </c>
      <c r="AD123" s="9"/>
      <c r="AE123" s="9">
        <f>Tue!$P$39</f>
        <v>0</v>
      </c>
      <c r="AF123" s="73" t="str">
        <f t="shared" si="703"/>
        <v>-100%</v>
      </c>
      <c r="AG123" s="9">
        <f t="shared" si="704"/>
        <v>0</v>
      </c>
      <c r="AH123" s="9"/>
      <c r="AI123" s="9">
        <f>Tue!$Q$39</f>
        <v>0</v>
      </c>
      <c r="AJ123" s="73" t="str">
        <f t="shared" si="705"/>
        <v>-100%</v>
      </c>
      <c r="AK123" s="9">
        <f t="shared" si="706"/>
        <v>0</v>
      </c>
      <c r="AL123" s="9"/>
      <c r="AM123" s="9">
        <f>Tue!$R$39</f>
        <v>0</v>
      </c>
      <c r="AN123" s="73" t="str">
        <f t="shared" si="707"/>
        <v>-100%</v>
      </c>
      <c r="AO123" s="9">
        <f t="shared" si="708"/>
        <v>0</v>
      </c>
      <c r="AP123" s="9"/>
      <c r="AQ123" s="9">
        <f>Tue!$S$39</f>
        <v>0</v>
      </c>
      <c r="AR123" s="73" t="str">
        <f t="shared" si="709"/>
        <v>-100%</v>
      </c>
      <c r="AS123" s="9">
        <f t="shared" si="710"/>
        <v>0</v>
      </c>
      <c r="AT123" s="9"/>
      <c r="AU123" s="9">
        <f>Tue!$T$39</f>
        <v>0</v>
      </c>
      <c r="AV123" s="73" t="str">
        <f t="shared" si="711"/>
        <v>-100%</v>
      </c>
      <c r="AW123" s="9">
        <f t="shared" si="712"/>
        <v>0</v>
      </c>
      <c r="AX123" s="9"/>
      <c r="AY123" s="9">
        <f>Tue!$U$39</f>
        <v>0</v>
      </c>
      <c r="AZ123" s="73" t="str">
        <f t="shared" si="713"/>
        <v>-100%</v>
      </c>
      <c r="BA123" s="9">
        <f t="shared" si="714"/>
        <v>0</v>
      </c>
      <c r="BB123" s="9"/>
      <c r="BC123" s="9">
        <f>Tue!$V$39</f>
        <v>0</v>
      </c>
      <c r="BD123" s="73" t="str">
        <f t="shared" si="715"/>
        <v>-100%</v>
      </c>
      <c r="BE123" s="9">
        <f t="shared" si="716"/>
        <v>0</v>
      </c>
      <c r="BF123" s="9"/>
      <c r="BG123" s="9">
        <f>Tue!$W$39</f>
        <v>0</v>
      </c>
      <c r="BH123" s="73" t="str">
        <f t="shared" si="717"/>
        <v>-100%</v>
      </c>
      <c r="BI123" s="9">
        <f t="shared" si="718"/>
        <v>0</v>
      </c>
    </row>
    <row r="124" spans="1:61" s="12" customFormat="1" x14ac:dyDescent="0.25">
      <c r="A124" s="9" t="str">
        <f>Tue!$A$40</f>
        <v>OVER</v>
      </c>
      <c r="B124" s="72">
        <f>Tue!$C$40</f>
        <v>0</v>
      </c>
      <c r="C124" s="9">
        <f>Tue!$I$40</f>
        <v>0</v>
      </c>
      <c r="D124" s="73" t="str">
        <f t="shared" si="689"/>
        <v>-100%</v>
      </c>
      <c r="E124" s="9">
        <f t="shared" si="690"/>
        <v>0</v>
      </c>
      <c r="F124" s="9"/>
      <c r="G124" s="9">
        <f>Tue!$J$40</f>
        <v>0</v>
      </c>
      <c r="H124" s="73" t="str">
        <f t="shared" si="691"/>
        <v>-100%</v>
      </c>
      <c r="I124" s="9">
        <f t="shared" si="692"/>
        <v>0</v>
      </c>
      <c r="J124" s="9"/>
      <c r="K124" s="9">
        <f>Tue!$K$40</f>
        <v>0</v>
      </c>
      <c r="L124" s="73" t="str">
        <f t="shared" si="693"/>
        <v>-100%</v>
      </c>
      <c r="M124" s="9">
        <f t="shared" si="694"/>
        <v>0</v>
      </c>
      <c r="N124" s="9"/>
      <c r="O124" s="9">
        <f>Tue!$L$40</f>
        <v>0</v>
      </c>
      <c r="P124" s="73" t="str">
        <f t="shared" si="695"/>
        <v>-100%</v>
      </c>
      <c r="Q124" s="9">
        <f t="shared" si="696"/>
        <v>0</v>
      </c>
      <c r="R124" s="9"/>
      <c r="S124" s="9">
        <f>Tue!$M$40</f>
        <v>0</v>
      </c>
      <c r="T124" s="73" t="str">
        <f t="shared" si="697"/>
        <v>-100%</v>
      </c>
      <c r="U124" s="9">
        <f t="shared" si="698"/>
        <v>0</v>
      </c>
      <c r="V124" s="9"/>
      <c r="W124" s="9">
        <f>Tue!$N$40</f>
        <v>0</v>
      </c>
      <c r="X124" s="73" t="str">
        <f t="shared" si="699"/>
        <v>-100%</v>
      </c>
      <c r="Y124" s="9">
        <f t="shared" si="700"/>
        <v>0</v>
      </c>
      <c r="Z124" s="9"/>
      <c r="AA124" s="9">
        <f>Tue!$O$40</f>
        <v>0</v>
      </c>
      <c r="AB124" s="73" t="str">
        <f t="shared" si="701"/>
        <v>-100%</v>
      </c>
      <c r="AC124" s="9">
        <f t="shared" si="702"/>
        <v>0</v>
      </c>
      <c r="AD124" s="9"/>
      <c r="AE124" s="9">
        <f>Tue!$P$40</f>
        <v>0</v>
      </c>
      <c r="AF124" s="73" t="str">
        <f t="shared" si="703"/>
        <v>-100%</v>
      </c>
      <c r="AG124" s="9">
        <f t="shared" si="704"/>
        <v>0</v>
      </c>
      <c r="AH124" s="9"/>
      <c r="AI124" s="9">
        <f>Tue!$Q$40</f>
        <v>0</v>
      </c>
      <c r="AJ124" s="73" t="str">
        <f t="shared" si="705"/>
        <v>-100%</v>
      </c>
      <c r="AK124" s="9">
        <f t="shared" si="706"/>
        <v>0</v>
      </c>
      <c r="AL124" s="9"/>
      <c r="AM124" s="9">
        <f>Tue!$R$40</f>
        <v>0</v>
      </c>
      <c r="AN124" s="73" t="str">
        <f t="shared" si="707"/>
        <v>-100%</v>
      </c>
      <c r="AO124" s="9">
        <f t="shared" si="708"/>
        <v>0</v>
      </c>
      <c r="AP124" s="9"/>
      <c r="AQ124" s="9">
        <f>Tue!$S$40</f>
        <v>0</v>
      </c>
      <c r="AR124" s="73" t="str">
        <f t="shared" si="709"/>
        <v>-100%</v>
      </c>
      <c r="AS124" s="9">
        <f t="shared" si="710"/>
        <v>0</v>
      </c>
      <c r="AT124" s="9"/>
      <c r="AU124" s="9">
        <f>Tue!$T$40</f>
        <v>0</v>
      </c>
      <c r="AV124" s="73" t="str">
        <f t="shared" si="711"/>
        <v>-100%</v>
      </c>
      <c r="AW124" s="9">
        <f t="shared" si="712"/>
        <v>0</v>
      </c>
      <c r="AX124" s="9"/>
      <c r="AY124" s="9">
        <f>Tue!$U$40</f>
        <v>0</v>
      </c>
      <c r="AZ124" s="73" t="str">
        <f t="shared" si="713"/>
        <v>-100%</v>
      </c>
      <c r="BA124" s="9">
        <f t="shared" si="714"/>
        <v>0</v>
      </c>
      <c r="BB124" s="9"/>
      <c r="BC124" s="9">
        <f>Tue!$V$40</f>
        <v>0</v>
      </c>
      <c r="BD124" s="73" t="str">
        <f t="shared" si="715"/>
        <v>-100%</v>
      </c>
      <c r="BE124" s="9">
        <f t="shared" si="716"/>
        <v>0</v>
      </c>
      <c r="BF124" s="9"/>
      <c r="BG124" s="9">
        <f>Tue!$W$40</f>
        <v>0</v>
      </c>
      <c r="BH124" s="73" t="str">
        <f t="shared" si="717"/>
        <v>-100%</v>
      </c>
      <c r="BI124" s="9">
        <f t="shared" si="718"/>
        <v>0</v>
      </c>
    </row>
    <row r="125" spans="1:61" s="76" customFormat="1" x14ac:dyDescent="0.25">
      <c r="A125" s="75"/>
      <c r="B125" s="72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</row>
    <row r="126" spans="1:61" s="12" customFormat="1" x14ac:dyDescent="0.25">
      <c r="A126" s="9">
        <f>Tue!A42</f>
        <v>0</v>
      </c>
      <c r="B126" s="72">
        <f>Tue!C42</f>
        <v>0</v>
      </c>
      <c r="C126" s="9">
        <f>Tue!I42</f>
        <v>0</v>
      </c>
      <c r="D126" s="73" t="str">
        <f>IF(B126="win",100%-D1,"-100%")</f>
        <v>-100%</v>
      </c>
      <c r="E126" s="9">
        <f>(C126*D126)+(C126*E1)</f>
        <v>0</v>
      </c>
      <c r="F126" s="9"/>
      <c r="G126" s="9">
        <f>Tue!J42</f>
        <v>0</v>
      </c>
      <c r="H126" s="73" t="str">
        <f>IF($B126="win",100%-H$1,"-100%")</f>
        <v>-100%</v>
      </c>
      <c r="I126" s="9">
        <f>(G126*H126)+(G126*I1)</f>
        <v>0</v>
      </c>
      <c r="J126" s="9"/>
      <c r="K126" s="9">
        <f>Tue!K42</f>
        <v>0</v>
      </c>
      <c r="L126" s="73" t="str">
        <f>IF(B126="win",100%-L1,"-100%")</f>
        <v>-100%</v>
      </c>
      <c r="M126" s="9">
        <f>(K126*L126)+(K126*M1)</f>
        <v>0</v>
      </c>
      <c r="N126" s="9"/>
      <c r="O126" s="9">
        <f>Tue!L42</f>
        <v>0</v>
      </c>
      <c r="P126" s="73" t="str">
        <f>IF(B126="win",100%-P1,"-100%")</f>
        <v>-100%</v>
      </c>
      <c r="Q126" s="9">
        <f>(O126*P126)+(O126*Q1)</f>
        <v>0</v>
      </c>
      <c r="R126" s="9"/>
      <c r="S126" s="9">
        <f>Tue!M42</f>
        <v>0</v>
      </c>
      <c r="T126" s="73" t="str">
        <f>IF(B126="win",100%-T1,"-100%")</f>
        <v>-100%</v>
      </c>
      <c r="U126" s="9">
        <f>(S126*T126)+(S126*U1)</f>
        <v>0</v>
      </c>
      <c r="V126" s="9"/>
      <c r="W126" s="9">
        <f>Tue!N42</f>
        <v>0</v>
      </c>
      <c r="X126" s="73" t="str">
        <f>IF(B126="win",100%-X1,"-100%")</f>
        <v>-100%</v>
      </c>
      <c r="Y126" s="9">
        <f>(W126*X126)+(W126*Y1)</f>
        <v>0</v>
      </c>
      <c r="Z126" s="9"/>
      <c r="AA126" s="9">
        <f>Tue!O42</f>
        <v>0</v>
      </c>
      <c r="AB126" s="73" t="str">
        <f>IF(B126="win",100%-AB1,"-100%")</f>
        <v>-100%</v>
      </c>
      <c r="AC126" s="9">
        <f>(AA126*AB126)+(AA126*AC1)</f>
        <v>0</v>
      </c>
      <c r="AD126" s="9"/>
      <c r="AE126" s="9">
        <f>Tue!P42</f>
        <v>0</v>
      </c>
      <c r="AF126" s="73" t="str">
        <f>IF(B126="win",100%-AF1,"-100%")</f>
        <v>-100%</v>
      </c>
      <c r="AG126" s="9">
        <f>(AE126*AF126)+(AE126*AG1)</f>
        <v>0</v>
      </c>
      <c r="AH126" s="9"/>
      <c r="AI126" s="9">
        <f>Tue!Q42</f>
        <v>0</v>
      </c>
      <c r="AJ126" s="73" t="str">
        <f>IF(B126="win",100%-AJ1,"-100%")</f>
        <v>-100%</v>
      </c>
      <c r="AK126" s="9">
        <f>(AI126*AJ126)+(AI126*AK1)</f>
        <v>0</v>
      </c>
      <c r="AL126" s="9"/>
      <c r="AM126" s="9">
        <f>Tue!R42</f>
        <v>0</v>
      </c>
      <c r="AN126" s="73" t="str">
        <f>IF(B126="win",100%-AN1,"-100%")</f>
        <v>-100%</v>
      </c>
      <c r="AO126" s="9">
        <f>(AM126*AN126)+(AM126*AO1)</f>
        <v>0</v>
      </c>
      <c r="AP126" s="9"/>
      <c r="AQ126" s="9">
        <f>Tue!S42</f>
        <v>0</v>
      </c>
      <c r="AR126" s="73" t="str">
        <f>IF(B126="win",100%-AR1,"-100%")</f>
        <v>-100%</v>
      </c>
      <c r="AS126" s="9">
        <f>(AQ126*AR126)+(AQ126*AS1)</f>
        <v>0</v>
      </c>
      <c r="AT126" s="9"/>
      <c r="AU126" s="9">
        <f>Tue!T42</f>
        <v>0</v>
      </c>
      <c r="AV126" s="73" t="str">
        <f>IF(B126="win",100%-AV1,"-100%")</f>
        <v>-100%</v>
      </c>
      <c r="AW126" s="9">
        <f>(AU126*AV126)+(AU126*AW1)</f>
        <v>0</v>
      </c>
      <c r="AX126" s="9"/>
      <c r="AY126" s="9">
        <f>Tue!U42</f>
        <v>0</v>
      </c>
      <c r="AZ126" s="73" t="str">
        <f>IF(B126="win",100%-AZ1,"-100%")</f>
        <v>-100%</v>
      </c>
      <c r="BA126" s="9">
        <f>(AY126*AZ126)+(AY126*BA1)</f>
        <v>0</v>
      </c>
      <c r="BB126" s="9"/>
      <c r="BC126" s="9">
        <f>Tue!V42</f>
        <v>0</v>
      </c>
      <c r="BD126" s="73" t="str">
        <f>IF(B126="win",100%-BD1,"-100%")</f>
        <v>-100%</v>
      </c>
      <c r="BE126" s="9">
        <f>(BC126*BD126)+(BC126*BE1)</f>
        <v>0</v>
      </c>
      <c r="BF126" s="9"/>
      <c r="BG126" s="9">
        <f>Tue!W42</f>
        <v>0</v>
      </c>
      <c r="BH126" s="73" t="str">
        <f>IF(B126="win",100%-BH1,"-100%")</f>
        <v>-100%</v>
      </c>
      <c r="BI126" s="9">
        <f>(BG126*BH126)+(BG126*BI1)</f>
        <v>0</v>
      </c>
    </row>
    <row r="127" spans="1:61" s="12" customFormat="1" x14ac:dyDescent="0.25">
      <c r="A127" s="9">
        <f>Tue!A43</f>
        <v>0</v>
      </c>
      <c r="B127" s="72">
        <f>Tue!C43</f>
        <v>0</v>
      </c>
      <c r="C127" s="9">
        <f>Tue!I43</f>
        <v>0</v>
      </c>
      <c r="D127" s="73" t="str">
        <f>IF(B127="win",100%-D1,"-100%")</f>
        <v>-100%</v>
      </c>
      <c r="E127" s="9">
        <f>(C127*D127)+(C127*E1)</f>
        <v>0</v>
      </c>
      <c r="F127" s="9"/>
      <c r="G127" s="9">
        <f>Tue!J43</f>
        <v>0</v>
      </c>
      <c r="H127" s="73" t="str">
        <f t="shared" ref="H127:H129" si="719">IF($B127="win",100%-H$1,"-100%")</f>
        <v>-100%</v>
      </c>
      <c r="I127" s="9">
        <f>(G127*H127)+(G127*I1)</f>
        <v>0</v>
      </c>
      <c r="J127" s="9"/>
      <c r="K127" s="9">
        <f>Tue!K43</f>
        <v>0</v>
      </c>
      <c r="L127" s="73" t="str">
        <f>IF(B127="win",100%-L1,"-100%")</f>
        <v>-100%</v>
      </c>
      <c r="M127" s="9">
        <f>(K127*L127)+(K127*M1)</f>
        <v>0</v>
      </c>
      <c r="N127" s="9"/>
      <c r="O127" s="9">
        <f>Tue!L43</f>
        <v>0</v>
      </c>
      <c r="P127" s="73" t="str">
        <f>IF(B127="win",100%-P1,"-100%")</f>
        <v>-100%</v>
      </c>
      <c r="Q127" s="9">
        <f>(O127*P127)+(O127*Q1)</f>
        <v>0</v>
      </c>
      <c r="R127" s="9"/>
      <c r="S127" s="9">
        <f>Tue!M43</f>
        <v>0</v>
      </c>
      <c r="T127" s="73" t="str">
        <f>IF(B127="win",100%-T1,"-100%")</f>
        <v>-100%</v>
      </c>
      <c r="U127" s="9">
        <f>(S127*T127)+(S127*U1)</f>
        <v>0</v>
      </c>
      <c r="V127" s="9"/>
      <c r="W127" s="9">
        <f>Tue!N43</f>
        <v>0</v>
      </c>
      <c r="X127" s="73" t="str">
        <f>IF(B127="win",100%-X1,"-100%")</f>
        <v>-100%</v>
      </c>
      <c r="Y127" s="9">
        <f>(W127*X127)+(W127*Y1)</f>
        <v>0</v>
      </c>
      <c r="Z127" s="9"/>
      <c r="AA127" s="9">
        <f>Tue!O43</f>
        <v>0</v>
      </c>
      <c r="AB127" s="73" t="str">
        <f>IF(B127="win",100%-AB1,"-100%")</f>
        <v>-100%</v>
      </c>
      <c r="AC127" s="9">
        <f>(AA127*AB127)+(AA127*AC1)</f>
        <v>0</v>
      </c>
      <c r="AD127" s="9"/>
      <c r="AE127" s="9">
        <f>Tue!P43</f>
        <v>0</v>
      </c>
      <c r="AF127" s="73" t="str">
        <f>IF(B127="win",100%-AF1,"-100%")</f>
        <v>-100%</v>
      </c>
      <c r="AG127" s="9">
        <f>(AE127*AF127)+(AE127*AG1)</f>
        <v>0</v>
      </c>
      <c r="AH127" s="9"/>
      <c r="AI127" s="9">
        <f>Tue!Q43</f>
        <v>0</v>
      </c>
      <c r="AJ127" s="73" t="str">
        <f>IF(B127="win",100%-AJ1,"-100%")</f>
        <v>-100%</v>
      </c>
      <c r="AK127" s="9">
        <f>(AI127*AJ127)+(AI127*AK1)</f>
        <v>0</v>
      </c>
      <c r="AL127" s="9"/>
      <c r="AM127" s="9">
        <f>Tue!R43</f>
        <v>0</v>
      </c>
      <c r="AN127" s="73" t="str">
        <f>IF(B127="win",100%-AN1,"-100%")</f>
        <v>-100%</v>
      </c>
      <c r="AO127" s="9">
        <f>(AM127*AN127)+(AM127*AO1)</f>
        <v>0</v>
      </c>
      <c r="AP127" s="9"/>
      <c r="AQ127" s="9">
        <f>Tue!S43</f>
        <v>0</v>
      </c>
      <c r="AR127" s="73" t="str">
        <f>IF(B127="win",100%-AR1,"-100%")</f>
        <v>-100%</v>
      </c>
      <c r="AS127" s="9">
        <f>(AQ127*AR127)+(AQ127*AS1)</f>
        <v>0</v>
      </c>
      <c r="AT127" s="9"/>
      <c r="AU127" s="9">
        <f>Tue!T43</f>
        <v>0</v>
      </c>
      <c r="AV127" s="73" t="str">
        <f>IF(B127="win",100%-AV1,"-100%")</f>
        <v>-100%</v>
      </c>
      <c r="AW127" s="9">
        <f>(AU127*AV127)+(AU127*AW1)</f>
        <v>0</v>
      </c>
      <c r="AX127" s="9"/>
      <c r="AY127" s="9">
        <f>Tue!U43</f>
        <v>0</v>
      </c>
      <c r="AZ127" s="73" t="str">
        <f>IF(B127="win",100%-AZ1,"-100%")</f>
        <v>-100%</v>
      </c>
      <c r="BA127" s="9">
        <f>(AY127*AZ127)+(AY127*BA1)</f>
        <v>0</v>
      </c>
      <c r="BB127" s="9"/>
      <c r="BC127" s="9">
        <f>Tue!V43</f>
        <v>0</v>
      </c>
      <c r="BD127" s="73" t="str">
        <f>IF(B127="win",100%-BD1,"-100%")</f>
        <v>-100%</v>
      </c>
      <c r="BE127" s="9">
        <f>(BC127*BD127)+(BC127*BE1)</f>
        <v>0</v>
      </c>
      <c r="BF127" s="9"/>
      <c r="BG127" s="9">
        <f>Tue!W43</f>
        <v>0</v>
      </c>
      <c r="BH127" s="73" t="str">
        <f>IF(B127="win",100%-BH1,"-100%")</f>
        <v>-100%</v>
      </c>
      <c r="BI127" s="9">
        <f>(BG127*BH127)+(BG127*BI1)</f>
        <v>0</v>
      </c>
    </row>
    <row r="128" spans="1:61" s="12" customFormat="1" x14ac:dyDescent="0.25">
      <c r="A128" s="9" t="str">
        <f>Tue!A44</f>
        <v>UNDER</v>
      </c>
      <c r="B128" s="72">
        <f>Tue!C44</f>
        <v>0</v>
      </c>
      <c r="C128" s="9">
        <f>Tue!I44</f>
        <v>0</v>
      </c>
      <c r="D128" s="73" t="str">
        <f>IF(B128="win",100%-D1,"-100%")</f>
        <v>-100%</v>
      </c>
      <c r="E128" s="9">
        <f>(C128*D128)+(C128*E1)</f>
        <v>0</v>
      </c>
      <c r="F128" s="9"/>
      <c r="G128" s="9">
        <f>Tue!J44</f>
        <v>0</v>
      </c>
      <c r="H128" s="73" t="str">
        <f t="shared" si="719"/>
        <v>-100%</v>
      </c>
      <c r="I128" s="9">
        <f>(G128*H128)+(G128*I1)</f>
        <v>0</v>
      </c>
      <c r="J128" s="9"/>
      <c r="K128" s="9">
        <f>Tue!K44</f>
        <v>0</v>
      </c>
      <c r="L128" s="73" t="str">
        <f>IF(B128="win",100%-L1,"-100%")</f>
        <v>-100%</v>
      </c>
      <c r="M128" s="9">
        <f>(K128*L128)+(K128*M1)</f>
        <v>0</v>
      </c>
      <c r="N128" s="9"/>
      <c r="O128" s="9">
        <f>Tue!L44</f>
        <v>0</v>
      </c>
      <c r="P128" s="73" t="str">
        <f>IF(B128="win",100%-P1,"-100%")</f>
        <v>-100%</v>
      </c>
      <c r="Q128" s="9">
        <f>(O128*P128)+(O128*Q1)</f>
        <v>0</v>
      </c>
      <c r="R128" s="9"/>
      <c r="S128" s="9">
        <f>Tue!M44</f>
        <v>0</v>
      </c>
      <c r="T128" s="73" t="str">
        <f>IF(B128="win",100%-T1,"-100%")</f>
        <v>-100%</v>
      </c>
      <c r="U128" s="9">
        <f>(S128*T128)+(S128*U1)</f>
        <v>0</v>
      </c>
      <c r="V128" s="9"/>
      <c r="W128" s="9">
        <f>Tue!N44</f>
        <v>0</v>
      </c>
      <c r="X128" s="73" t="str">
        <f>IF(B128="win",100%-X1,"-100%")</f>
        <v>-100%</v>
      </c>
      <c r="Y128" s="9">
        <f>(W128*X128)+(W128*Y1)</f>
        <v>0</v>
      </c>
      <c r="Z128" s="9"/>
      <c r="AA128" s="9">
        <f>Tue!O44</f>
        <v>0</v>
      </c>
      <c r="AB128" s="73" t="str">
        <f>IF(B128="win",100%-AB1,"-100%")</f>
        <v>-100%</v>
      </c>
      <c r="AC128" s="9">
        <f>(AA128*AB128)+(AA128*AC1)</f>
        <v>0</v>
      </c>
      <c r="AD128" s="9"/>
      <c r="AE128" s="9">
        <f>Tue!P44</f>
        <v>0</v>
      </c>
      <c r="AF128" s="73" t="str">
        <f>IF(B128="win",100%-AF1,"-100%")</f>
        <v>-100%</v>
      </c>
      <c r="AG128" s="9">
        <f>(AE128*AF128)+(AE128*AG1)</f>
        <v>0</v>
      </c>
      <c r="AH128" s="9"/>
      <c r="AI128" s="9">
        <f>Tue!Q44</f>
        <v>0</v>
      </c>
      <c r="AJ128" s="73" t="str">
        <f>IF(B128="win",100%-AJ1,"-100%")</f>
        <v>-100%</v>
      </c>
      <c r="AK128" s="9">
        <f>(AI128*AJ128)+(AI128*AK1)</f>
        <v>0</v>
      </c>
      <c r="AL128" s="9"/>
      <c r="AM128" s="9">
        <f>Tue!R44</f>
        <v>0</v>
      </c>
      <c r="AN128" s="73" t="str">
        <f>IF(B128="win",100%-AN1,"-100%")</f>
        <v>-100%</v>
      </c>
      <c r="AO128" s="9">
        <f>(AM128*AN128)+(AM128*AO1)</f>
        <v>0</v>
      </c>
      <c r="AP128" s="9"/>
      <c r="AQ128" s="9">
        <f>Tue!S44</f>
        <v>0</v>
      </c>
      <c r="AR128" s="73" t="str">
        <f>IF(B128="win",100%-AR1,"-100%")</f>
        <v>-100%</v>
      </c>
      <c r="AS128" s="9">
        <f>(AQ128*AR128)+(AQ128*AS1)</f>
        <v>0</v>
      </c>
      <c r="AT128" s="9"/>
      <c r="AU128" s="9">
        <f>Tue!T44</f>
        <v>0</v>
      </c>
      <c r="AV128" s="73" t="str">
        <f>IF(B128="win",100%-AV1,"-100%")</f>
        <v>-100%</v>
      </c>
      <c r="AW128" s="9">
        <f>(AU128*AV128)+(AU128*AW1)</f>
        <v>0</v>
      </c>
      <c r="AX128" s="9"/>
      <c r="AY128" s="9">
        <f>Tue!U44</f>
        <v>0</v>
      </c>
      <c r="AZ128" s="73" t="str">
        <f>IF(B128="win",100%-AZ1,"-100%")</f>
        <v>-100%</v>
      </c>
      <c r="BA128" s="9">
        <f>(AY128*AZ128)+(AY128*BA1)</f>
        <v>0</v>
      </c>
      <c r="BB128" s="9"/>
      <c r="BC128" s="9">
        <f>Tue!V44</f>
        <v>0</v>
      </c>
      <c r="BD128" s="73" t="str">
        <f>IF(B128="win",100%-BD1,"-100%")</f>
        <v>-100%</v>
      </c>
      <c r="BE128" s="9">
        <f>(BC128*BD128)+(BC128*BE1)</f>
        <v>0</v>
      </c>
      <c r="BF128" s="9"/>
      <c r="BG128" s="9">
        <f>Tue!W44</f>
        <v>0</v>
      </c>
      <c r="BH128" s="73" t="str">
        <f>IF(B128="win",100%-BH1,"-100%")</f>
        <v>-100%</v>
      </c>
      <c r="BI128" s="9">
        <f>(BG128*BH128)+(BG128*BI1)</f>
        <v>0</v>
      </c>
    </row>
    <row r="129" spans="1:61" s="12" customFormat="1" x14ac:dyDescent="0.25">
      <c r="A129" s="9" t="str">
        <f>Tue!A45</f>
        <v>OVER</v>
      </c>
      <c r="B129" s="72">
        <f>Tue!C45</f>
        <v>0</v>
      </c>
      <c r="C129" s="9">
        <f>Tue!I45</f>
        <v>0</v>
      </c>
      <c r="D129" s="73" t="str">
        <f>IF(B129="win",100%-D1,"-100%")</f>
        <v>-100%</v>
      </c>
      <c r="E129" s="9">
        <f>(C129*D129)+(C129*E1)</f>
        <v>0</v>
      </c>
      <c r="F129" s="9"/>
      <c r="G129" s="9">
        <f>Tue!J45</f>
        <v>0</v>
      </c>
      <c r="H129" s="73" t="str">
        <f t="shared" si="719"/>
        <v>-100%</v>
      </c>
      <c r="I129" s="9">
        <f>(G129*H129)+(G129*I1)</f>
        <v>0</v>
      </c>
      <c r="J129" s="9"/>
      <c r="K129" s="9">
        <f>Tue!K45</f>
        <v>0</v>
      </c>
      <c r="L129" s="73" t="str">
        <f>IF(B129="win",100%-L1,"-100%")</f>
        <v>-100%</v>
      </c>
      <c r="M129" s="9">
        <f>(K129*L129)+(K129*M1)</f>
        <v>0</v>
      </c>
      <c r="N129" s="9"/>
      <c r="O129" s="9">
        <f>Tue!L45</f>
        <v>0</v>
      </c>
      <c r="P129" s="73" t="str">
        <f>IF(B129="win",100%-P1,"-100%")</f>
        <v>-100%</v>
      </c>
      <c r="Q129" s="9">
        <f>(O129*P129)+(O129*Q1)</f>
        <v>0</v>
      </c>
      <c r="R129" s="9"/>
      <c r="S129" s="9">
        <f>Tue!M45</f>
        <v>0</v>
      </c>
      <c r="T129" s="73" t="str">
        <f>IF(B129="win",100%-T1,"-100%")</f>
        <v>-100%</v>
      </c>
      <c r="U129" s="9">
        <f>(S129*T129)+(S129*U1)</f>
        <v>0</v>
      </c>
      <c r="V129" s="9"/>
      <c r="W129" s="9">
        <f>Tue!N45</f>
        <v>0</v>
      </c>
      <c r="X129" s="73" t="str">
        <f>IF(B129="win",100%-X1,"-100%")</f>
        <v>-100%</v>
      </c>
      <c r="Y129" s="9">
        <f>(W129*X129)+(W129*Y1)</f>
        <v>0</v>
      </c>
      <c r="Z129" s="9"/>
      <c r="AA129" s="9">
        <f>Tue!O45</f>
        <v>0</v>
      </c>
      <c r="AB129" s="73" t="str">
        <f>IF(B129="win",100%-AB1,"-100%")</f>
        <v>-100%</v>
      </c>
      <c r="AC129" s="9">
        <f>(AA129*AB129)+(AA129*AC1)</f>
        <v>0</v>
      </c>
      <c r="AD129" s="9"/>
      <c r="AE129" s="9">
        <f>Tue!P45</f>
        <v>0</v>
      </c>
      <c r="AF129" s="73" t="str">
        <f>IF(B129="win",100%-AF1,"-100%")</f>
        <v>-100%</v>
      </c>
      <c r="AG129" s="9">
        <f>(AE129*AF129)+(AE129*AG1)</f>
        <v>0</v>
      </c>
      <c r="AH129" s="9"/>
      <c r="AI129" s="9">
        <f>Tue!Q45</f>
        <v>0</v>
      </c>
      <c r="AJ129" s="73" t="str">
        <f>IF(B129="win",100%-AJ1,"-100%")</f>
        <v>-100%</v>
      </c>
      <c r="AK129" s="9">
        <f>(AI129*AJ129)+(AI129*AK1)</f>
        <v>0</v>
      </c>
      <c r="AL129" s="9"/>
      <c r="AM129" s="9">
        <f>Tue!R45</f>
        <v>0</v>
      </c>
      <c r="AN129" s="73" t="str">
        <f>IF(B129="win",100%-AN1,"-100%")</f>
        <v>-100%</v>
      </c>
      <c r="AO129" s="9">
        <f>(AM129*AN129)+(AM129*AO1)</f>
        <v>0</v>
      </c>
      <c r="AP129" s="9"/>
      <c r="AQ129" s="9">
        <f>Tue!S45</f>
        <v>0</v>
      </c>
      <c r="AR129" s="73" t="str">
        <f>IF(B129="win",100%-AR1,"-100%")</f>
        <v>-100%</v>
      </c>
      <c r="AS129" s="9">
        <f>(AQ129*AR129)+(AQ129*AS1)</f>
        <v>0</v>
      </c>
      <c r="AT129" s="9"/>
      <c r="AU129" s="9">
        <f>Tue!T45</f>
        <v>0</v>
      </c>
      <c r="AV129" s="73" t="str">
        <f>IF(B129="win",100%-AV1,"-100%")</f>
        <v>-100%</v>
      </c>
      <c r="AW129" s="9">
        <f>(AU129*AV129)+(AU129*AW1)</f>
        <v>0</v>
      </c>
      <c r="AX129" s="9"/>
      <c r="AY129" s="9">
        <f>Tue!U45</f>
        <v>0</v>
      </c>
      <c r="AZ129" s="73" t="str">
        <f>IF(B129="win",100%-AZ1,"-100%")</f>
        <v>-100%</v>
      </c>
      <c r="BA129" s="9">
        <f>(AY129*AZ129)+(AY129*BA1)</f>
        <v>0</v>
      </c>
      <c r="BB129" s="9"/>
      <c r="BC129" s="9">
        <f>Tue!V45</f>
        <v>0</v>
      </c>
      <c r="BD129" s="73" t="str">
        <f>IF(B129="win",100%-BD1,"-100%")</f>
        <v>-100%</v>
      </c>
      <c r="BE129" s="9">
        <f>(BC129*BD129)+(BC129*BE1)</f>
        <v>0</v>
      </c>
      <c r="BF129" s="9"/>
      <c r="BG129" s="9">
        <f>Tue!W45</f>
        <v>0</v>
      </c>
      <c r="BH129" s="73" t="str">
        <f>IF(B129="win",100%-BH1,"-100%")</f>
        <v>-100%</v>
      </c>
      <c r="BI129" s="9">
        <f>(BG129*BH129)+(BG129*BI1)</f>
        <v>0</v>
      </c>
    </row>
    <row r="130" spans="1:61" s="76" customFormat="1" x14ac:dyDescent="0.25">
      <c r="A130" s="75"/>
      <c r="B130" s="78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</row>
    <row r="131" spans="1:61" s="12" customFormat="1" x14ac:dyDescent="0.25">
      <c r="A131" s="9">
        <f>Tue!A47</f>
        <v>0</v>
      </c>
      <c r="B131" s="72">
        <f>Tue!C47</f>
        <v>0</v>
      </c>
      <c r="C131" s="9">
        <f>Tue!I47</f>
        <v>0</v>
      </c>
      <c r="D131" s="73" t="str">
        <f>IF(B131="win",100%-D1,"-100%")</f>
        <v>-100%</v>
      </c>
      <c r="E131" s="9">
        <f>(C131*D131)+(C131*E1)</f>
        <v>0</v>
      </c>
      <c r="F131" s="9"/>
      <c r="G131" s="9">
        <f>Tue!J47</f>
        <v>0</v>
      </c>
      <c r="H131" s="73" t="str">
        <f>IF($B131="win",100%-H$1,"-100%")</f>
        <v>-100%</v>
      </c>
      <c r="I131" s="9">
        <f>(G131*H131)+(G131*I1)</f>
        <v>0</v>
      </c>
      <c r="J131" s="9"/>
      <c r="K131" s="9">
        <f>Tue!K47</f>
        <v>0</v>
      </c>
      <c r="L131" s="73" t="str">
        <f>IF(B131="win",100%-L1,"-100%")</f>
        <v>-100%</v>
      </c>
      <c r="M131" s="9">
        <f>(K131*L131)+(K131*M1)</f>
        <v>0</v>
      </c>
      <c r="N131" s="9"/>
      <c r="O131" s="9">
        <f>Tue!L47</f>
        <v>0</v>
      </c>
      <c r="P131" s="73" t="str">
        <f>IF(B131="win",100%-P1,"-100%")</f>
        <v>-100%</v>
      </c>
      <c r="Q131" s="9">
        <f>(O131*P131)+(O131*Q1)</f>
        <v>0</v>
      </c>
      <c r="R131" s="9"/>
      <c r="S131" s="9">
        <f>Tue!M47</f>
        <v>0</v>
      </c>
      <c r="T131" s="73" t="str">
        <f>IF(B131="win",100%-T1,"-100%")</f>
        <v>-100%</v>
      </c>
      <c r="U131" s="9">
        <f>(S131*T131)+(S131*U1)</f>
        <v>0</v>
      </c>
      <c r="V131" s="9"/>
      <c r="W131" s="9">
        <f>Tue!N47</f>
        <v>0</v>
      </c>
      <c r="X131" s="73" t="str">
        <f>IF(B131="win",100%-X1,"-100%")</f>
        <v>-100%</v>
      </c>
      <c r="Y131" s="9">
        <f>(W131*X131)+(W131*Y1)</f>
        <v>0</v>
      </c>
      <c r="Z131" s="9"/>
      <c r="AA131" s="9">
        <f>Tue!O47</f>
        <v>0</v>
      </c>
      <c r="AB131" s="73" t="str">
        <f>IF(B131="win",100%-AB1,"-100%")</f>
        <v>-100%</v>
      </c>
      <c r="AC131" s="9">
        <f>(AA131*AB131)+(AA131*AC1)</f>
        <v>0</v>
      </c>
      <c r="AD131" s="9"/>
      <c r="AE131" s="9">
        <f>Tue!P47</f>
        <v>0</v>
      </c>
      <c r="AF131" s="73" t="str">
        <f>IF(B131="win",100%-AF1,"-100%")</f>
        <v>-100%</v>
      </c>
      <c r="AG131" s="9">
        <f>(AE131*AF131)+(AE131*AG1)</f>
        <v>0</v>
      </c>
      <c r="AH131" s="9"/>
      <c r="AI131" s="9">
        <f>Tue!Q47</f>
        <v>0</v>
      </c>
      <c r="AJ131" s="73" t="str">
        <f>IF(B131="win",100%-AJ1,"-100%")</f>
        <v>-100%</v>
      </c>
      <c r="AK131" s="9">
        <f>(AI131*AJ131)+(AI131*AK1)</f>
        <v>0</v>
      </c>
      <c r="AL131" s="9"/>
      <c r="AM131" s="9">
        <f>Tue!R47</f>
        <v>0</v>
      </c>
      <c r="AN131" s="73" t="str">
        <f>IF(B131="win",100%-AN1,"-100%")</f>
        <v>-100%</v>
      </c>
      <c r="AO131" s="9">
        <f>(AM131*AN131)+(AM131*AO1)</f>
        <v>0</v>
      </c>
      <c r="AP131" s="9"/>
      <c r="AQ131" s="9">
        <f>Tue!S47</f>
        <v>0</v>
      </c>
      <c r="AR131" s="73" t="str">
        <f>IF(B131="win",100%-AR1,"-100%")</f>
        <v>-100%</v>
      </c>
      <c r="AS131" s="9">
        <f>(AQ131*AR131)+(AQ131*AS1)</f>
        <v>0</v>
      </c>
      <c r="AT131" s="9"/>
      <c r="AU131" s="9">
        <f>Tue!T47</f>
        <v>0</v>
      </c>
      <c r="AV131" s="73" t="str">
        <f>IF(B131="win",100%-AV1,"-100%")</f>
        <v>-100%</v>
      </c>
      <c r="AW131" s="9">
        <f>(AU131*AV131)+(AU131*AW1)</f>
        <v>0</v>
      </c>
      <c r="AX131" s="9"/>
      <c r="AY131" s="9">
        <f>Tue!U47</f>
        <v>0</v>
      </c>
      <c r="AZ131" s="73" t="str">
        <f>IF(B131="win",100%-AZ1,"-100%")</f>
        <v>-100%</v>
      </c>
      <c r="BA131" s="9">
        <f>(AY131*AZ131)+(AY131*BA1)</f>
        <v>0</v>
      </c>
      <c r="BB131" s="9"/>
      <c r="BC131" s="9">
        <f>Tue!V47</f>
        <v>0</v>
      </c>
      <c r="BD131" s="73" t="str">
        <f>IF(B131="win",100%-BD1,"-100%")</f>
        <v>-100%</v>
      </c>
      <c r="BE131" s="9">
        <f>(BC131*BD131)+(BC131*BE1)</f>
        <v>0</v>
      </c>
      <c r="BF131" s="9"/>
      <c r="BG131" s="9">
        <f>Tue!W47</f>
        <v>0</v>
      </c>
      <c r="BH131" s="73" t="str">
        <f>IF(B131="win",100%-BH1,"-100%")</f>
        <v>-100%</v>
      </c>
      <c r="BI131" s="9">
        <f>(BG131*BH131)+(BG131*BI1)</f>
        <v>0</v>
      </c>
    </row>
    <row r="132" spans="1:61" s="12" customFormat="1" x14ac:dyDescent="0.25">
      <c r="A132" s="9">
        <f>Tue!A48</f>
        <v>0</v>
      </c>
      <c r="B132" s="72">
        <f>Tue!C48</f>
        <v>0</v>
      </c>
      <c r="C132" s="9">
        <f>Tue!I48</f>
        <v>0</v>
      </c>
      <c r="D132" s="73" t="str">
        <f>IF(B132="win",100%-D1,"-100%")</f>
        <v>-100%</v>
      </c>
      <c r="E132" s="9">
        <f>(C132*D132)+(C132*E1)</f>
        <v>0</v>
      </c>
      <c r="F132" s="9"/>
      <c r="G132" s="9">
        <f>Tue!J48</f>
        <v>0</v>
      </c>
      <c r="H132" s="73" t="str">
        <f t="shared" ref="H132:H134" si="720">IF($B132="win",100%-H$1,"-100%")</f>
        <v>-100%</v>
      </c>
      <c r="I132" s="9">
        <f>(G132*H132)+(G132*I1)</f>
        <v>0</v>
      </c>
      <c r="J132" s="9"/>
      <c r="K132" s="9">
        <f>Tue!K48</f>
        <v>0</v>
      </c>
      <c r="L132" s="73" t="str">
        <f>IF(B132="win",100%-L1,"-100%")</f>
        <v>-100%</v>
      </c>
      <c r="M132" s="9">
        <f>(K132*L132)+(K132*M1)</f>
        <v>0</v>
      </c>
      <c r="N132" s="9"/>
      <c r="O132" s="9">
        <f>Tue!L48</f>
        <v>0</v>
      </c>
      <c r="P132" s="73" t="str">
        <f>IF(B132="win",100%-P1,"-100%")</f>
        <v>-100%</v>
      </c>
      <c r="Q132" s="9">
        <f>(O132*P132)+(O132*Q1)</f>
        <v>0</v>
      </c>
      <c r="R132" s="9"/>
      <c r="S132" s="9">
        <f>Tue!M48</f>
        <v>0</v>
      </c>
      <c r="T132" s="73" t="str">
        <f>IF(B132="win",100%-T1,"-100%")</f>
        <v>-100%</v>
      </c>
      <c r="U132" s="9">
        <f>(S132*T132)+(S132*U1)</f>
        <v>0</v>
      </c>
      <c r="V132" s="9"/>
      <c r="W132" s="9">
        <f>Tue!N48</f>
        <v>0</v>
      </c>
      <c r="X132" s="73" t="str">
        <f>IF(B132="win",100%-X1,"-100%")</f>
        <v>-100%</v>
      </c>
      <c r="Y132" s="9">
        <f>(W132*X132)+(W132*Y1)</f>
        <v>0</v>
      </c>
      <c r="Z132" s="9"/>
      <c r="AA132" s="9">
        <f>Tue!O48</f>
        <v>0</v>
      </c>
      <c r="AB132" s="73" t="str">
        <f>IF(B132="win",100%-AB1,"-100%")</f>
        <v>-100%</v>
      </c>
      <c r="AC132" s="9">
        <f>(AA132*AB132)+(AA132*AC1)</f>
        <v>0</v>
      </c>
      <c r="AD132" s="9"/>
      <c r="AE132" s="9">
        <f>Tue!P48</f>
        <v>0</v>
      </c>
      <c r="AF132" s="73" t="str">
        <f>IF(B132="win",100%-AF1,"-100%")</f>
        <v>-100%</v>
      </c>
      <c r="AG132" s="9">
        <f>(AE132*AF132)+(AE132*AG1)</f>
        <v>0</v>
      </c>
      <c r="AH132" s="9"/>
      <c r="AI132" s="9">
        <f>Tue!Q48</f>
        <v>0</v>
      </c>
      <c r="AJ132" s="73" t="str">
        <f>IF(B132="win",100%-AJ1,"-100%")</f>
        <v>-100%</v>
      </c>
      <c r="AK132" s="9">
        <f>(AI132*AJ132)+(AI132*AK1)</f>
        <v>0</v>
      </c>
      <c r="AL132" s="9"/>
      <c r="AM132" s="9">
        <f>Tue!R48</f>
        <v>0</v>
      </c>
      <c r="AN132" s="73" t="str">
        <f>IF(B132="win",100%-AN1,"-100%")</f>
        <v>-100%</v>
      </c>
      <c r="AO132" s="9">
        <f>(AM132*AN132)+(AM132*AO1)</f>
        <v>0</v>
      </c>
      <c r="AP132" s="9"/>
      <c r="AQ132" s="9">
        <f>Tue!S48</f>
        <v>0</v>
      </c>
      <c r="AR132" s="73" t="str">
        <f>IF(B132="win",100%-AR1,"-100%")</f>
        <v>-100%</v>
      </c>
      <c r="AS132" s="9">
        <f>(AQ132*AR132)+(AQ132*AS1)</f>
        <v>0</v>
      </c>
      <c r="AT132" s="9"/>
      <c r="AU132" s="9">
        <f>Tue!T48</f>
        <v>0</v>
      </c>
      <c r="AV132" s="73" t="str">
        <f>IF(B132="win",100%-AV1,"-100%")</f>
        <v>-100%</v>
      </c>
      <c r="AW132" s="9">
        <f>(AU132*AV132)+(AU132*AW1)</f>
        <v>0</v>
      </c>
      <c r="AX132" s="9"/>
      <c r="AY132" s="9">
        <f>Tue!U48</f>
        <v>0</v>
      </c>
      <c r="AZ132" s="73" t="str">
        <f>IF(B132="win",100%-AZ1,"-100%")</f>
        <v>-100%</v>
      </c>
      <c r="BA132" s="9">
        <f>(AY132*AZ132)+(AY132*BA1)</f>
        <v>0</v>
      </c>
      <c r="BB132" s="9"/>
      <c r="BC132" s="9">
        <f>Tue!V48</f>
        <v>0</v>
      </c>
      <c r="BD132" s="73" t="str">
        <f>IF(B132="win",100%-BD1,"-100%")</f>
        <v>-100%</v>
      </c>
      <c r="BE132" s="9">
        <f>(BC132*BD132)+(BC132*BE1)</f>
        <v>0</v>
      </c>
      <c r="BF132" s="9"/>
      <c r="BG132" s="9">
        <f>Tue!W48</f>
        <v>0</v>
      </c>
      <c r="BH132" s="73" t="str">
        <f>IF(B132="win",100%-BH1,"-100%")</f>
        <v>-100%</v>
      </c>
      <c r="BI132" s="9">
        <f>(BG132*BH132)+(BG132*BI1)</f>
        <v>0</v>
      </c>
    </row>
    <row r="133" spans="1:61" s="12" customFormat="1" x14ac:dyDescent="0.25">
      <c r="A133" s="9" t="str">
        <f>Tue!A49</f>
        <v>UNDER</v>
      </c>
      <c r="B133" s="72">
        <f>Tue!C49</f>
        <v>0</v>
      </c>
      <c r="C133" s="9">
        <f>Tue!I49</f>
        <v>0</v>
      </c>
      <c r="D133" s="73" t="str">
        <f>IF(B133="win",100%-D1,"-100%")</f>
        <v>-100%</v>
      </c>
      <c r="E133" s="9">
        <f>(C133*D133)+(C133*E1)</f>
        <v>0</v>
      </c>
      <c r="F133" s="9"/>
      <c r="G133" s="9">
        <f>Tue!J49</f>
        <v>0</v>
      </c>
      <c r="H133" s="73" t="str">
        <f t="shared" si="720"/>
        <v>-100%</v>
      </c>
      <c r="I133" s="9">
        <f>(G133*H133)+(G133*I1)</f>
        <v>0</v>
      </c>
      <c r="J133" s="9"/>
      <c r="K133" s="9">
        <f>Tue!K49</f>
        <v>0</v>
      </c>
      <c r="L133" s="73" t="str">
        <f>IF(B133="win",100%-L1,"-100%")</f>
        <v>-100%</v>
      </c>
      <c r="M133" s="9">
        <f>(K133*L133)+(K133*M1)</f>
        <v>0</v>
      </c>
      <c r="N133" s="9"/>
      <c r="O133" s="9">
        <f>Tue!L49</f>
        <v>0</v>
      </c>
      <c r="P133" s="73" t="str">
        <f>IF(B133="win",100%-P1,"-100%")</f>
        <v>-100%</v>
      </c>
      <c r="Q133" s="9">
        <f>(O133*P133)+(O133*Q1)</f>
        <v>0</v>
      </c>
      <c r="R133" s="9"/>
      <c r="S133" s="9">
        <f>Tue!M49</f>
        <v>0</v>
      </c>
      <c r="T133" s="73" t="str">
        <f>IF(B133="win",100%-T1,"-100%")</f>
        <v>-100%</v>
      </c>
      <c r="U133" s="9">
        <f>(S133*T133)+(S133*U1)</f>
        <v>0</v>
      </c>
      <c r="V133" s="9"/>
      <c r="W133" s="9">
        <f>Tue!N49</f>
        <v>0</v>
      </c>
      <c r="X133" s="73" t="str">
        <f>IF(B133="win",100%-X1,"-100%")</f>
        <v>-100%</v>
      </c>
      <c r="Y133" s="9">
        <f>(W133*X133)+(W133*Y1)</f>
        <v>0</v>
      </c>
      <c r="Z133" s="9"/>
      <c r="AA133" s="9">
        <f>Tue!O49</f>
        <v>0</v>
      </c>
      <c r="AB133" s="73" t="str">
        <f>IF(B133="win",100%-AB1,"-100%")</f>
        <v>-100%</v>
      </c>
      <c r="AC133" s="9">
        <f>(AA133*AB133)+(AA133*AC1)</f>
        <v>0</v>
      </c>
      <c r="AD133" s="9"/>
      <c r="AE133" s="9">
        <f>Tue!P49</f>
        <v>0</v>
      </c>
      <c r="AF133" s="73" t="str">
        <f>IF(B133="win",100%-AF1,"-100%")</f>
        <v>-100%</v>
      </c>
      <c r="AG133" s="9">
        <f>(AE133*AF133)+(AE133*AG1)</f>
        <v>0</v>
      </c>
      <c r="AH133" s="9"/>
      <c r="AI133" s="9">
        <f>Tue!Q49</f>
        <v>0</v>
      </c>
      <c r="AJ133" s="73" t="str">
        <f>IF(B133="win",100%-AJ1,"-100%")</f>
        <v>-100%</v>
      </c>
      <c r="AK133" s="9">
        <f>(AI133*AJ133)+(AI133*AK1)</f>
        <v>0</v>
      </c>
      <c r="AL133" s="9"/>
      <c r="AM133" s="9">
        <f>Tue!R49</f>
        <v>0</v>
      </c>
      <c r="AN133" s="73" t="str">
        <f>IF(B133="win",100%-AN1,"-100%")</f>
        <v>-100%</v>
      </c>
      <c r="AO133" s="9">
        <f>(AM133*AN133)+(AM133*AO1)</f>
        <v>0</v>
      </c>
      <c r="AP133" s="9"/>
      <c r="AQ133" s="9">
        <f>Tue!S49</f>
        <v>0</v>
      </c>
      <c r="AR133" s="73" t="str">
        <f>IF(B133="win",100%-AR1,"-100%")</f>
        <v>-100%</v>
      </c>
      <c r="AS133" s="9">
        <f>(AQ133*AR133)+(AQ133*AS1)</f>
        <v>0</v>
      </c>
      <c r="AT133" s="9"/>
      <c r="AU133" s="9">
        <f>Tue!T49</f>
        <v>0</v>
      </c>
      <c r="AV133" s="73" t="str">
        <f>IF(B133="win",100%-AV1,"-100%")</f>
        <v>-100%</v>
      </c>
      <c r="AW133" s="9">
        <f>(AU133*AV133)+(AU133*AW1)</f>
        <v>0</v>
      </c>
      <c r="AX133" s="9"/>
      <c r="AY133" s="9">
        <f>Tue!U49</f>
        <v>0</v>
      </c>
      <c r="AZ133" s="73" t="str">
        <f>IF(B133="win",100%-AZ1,"-100%")</f>
        <v>-100%</v>
      </c>
      <c r="BA133" s="9">
        <f>(AY133*AZ133)+(AY133*BA1)</f>
        <v>0</v>
      </c>
      <c r="BB133" s="9"/>
      <c r="BC133" s="9">
        <f>Tue!V49</f>
        <v>0</v>
      </c>
      <c r="BD133" s="73" t="str">
        <f>IF(B133="win",100%-BD1,"-100%")</f>
        <v>-100%</v>
      </c>
      <c r="BE133" s="9">
        <f>(BC133*BD133)+(BC133*BE1)</f>
        <v>0</v>
      </c>
      <c r="BF133" s="9"/>
      <c r="BG133" s="9">
        <f>Tue!W49</f>
        <v>0</v>
      </c>
      <c r="BH133" s="73" t="str">
        <f>IF(B133="win",100%-BH1,"-100%")</f>
        <v>-100%</v>
      </c>
      <c r="BI133" s="9">
        <f>(BG133*BH133)+(BG133*BI1)</f>
        <v>0</v>
      </c>
    </row>
    <row r="134" spans="1:61" s="12" customFormat="1" x14ac:dyDescent="0.25">
      <c r="A134" s="9" t="str">
        <f>Tue!A50</f>
        <v>OVER</v>
      </c>
      <c r="B134" s="72">
        <f>Tue!C50</f>
        <v>0</v>
      </c>
      <c r="C134" s="9">
        <f>Tue!I50</f>
        <v>0</v>
      </c>
      <c r="D134" s="73" t="str">
        <f>IF(B134="win",100%-D1,"-100%")</f>
        <v>-100%</v>
      </c>
      <c r="E134" s="9">
        <f>(C134*D134)+(C134*E1)</f>
        <v>0</v>
      </c>
      <c r="F134" s="9"/>
      <c r="G134" s="9">
        <f>Tue!J50</f>
        <v>0</v>
      </c>
      <c r="H134" s="73" t="str">
        <f t="shared" si="720"/>
        <v>-100%</v>
      </c>
      <c r="I134" s="9">
        <f>(G134*H134)+(G134*I1)</f>
        <v>0</v>
      </c>
      <c r="J134" s="9"/>
      <c r="K134" s="9">
        <f>Tue!K50</f>
        <v>0</v>
      </c>
      <c r="L134" s="73" t="str">
        <f>IF(B134="win",100%-L1,"-100%")</f>
        <v>-100%</v>
      </c>
      <c r="M134" s="9">
        <f>(K134*L134)+(K134*M1)</f>
        <v>0</v>
      </c>
      <c r="N134" s="9"/>
      <c r="O134" s="9">
        <f>Tue!L50</f>
        <v>0</v>
      </c>
      <c r="P134" s="73" t="str">
        <f>IF(B134="win",100%-P1,"-100%")</f>
        <v>-100%</v>
      </c>
      <c r="Q134" s="9">
        <f>(O134*P134)+(O134*Q1)</f>
        <v>0</v>
      </c>
      <c r="R134" s="9"/>
      <c r="S134" s="9">
        <f>Tue!M50</f>
        <v>0</v>
      </c>
      <c r="T134" s="73" t="str">
        <f>IF(B134="win",100%-T1,"-100%")</f>
        <v>-100%</v>
      </c>
      <c r="U134" s="9">
        <f>(S134*T134)+(S134*U1)</f>
        <v>0</v>
      </c>
      <c r="V134" s="9"/>
      <c r="W134" s="9">
        <f>Tue!N50</f>
        <v>0</v>
      </c>
      <c r="X134" s="73" t="str">
        <f>IF(B134="win",100%-X1,"-100%")</f>
        <v>-100%</v>
      </c>
      <c r="Y134" s="9">
        <f>(W134*X134)+(W134*Y1)</f>
        <v>0</v>
      </c>
      <c r="Z134" s="9"/>
      <c r="AA134" s="9">
        <f>Tue!O50</f>
        <v>0</v>
      </c>
      <c r="AB134" s="73" t="str">
        <f>IF(B134="win",100%-AB1,"-100%")</f>
        <v>-100%</v>
      </c>
      <c r="AC134" s="9">
        <f>(AA134*AB134)+(AA134*AC1)</f>
        <v>0</v>
      </c>
      <c r="AD134" s="9"/>
      <c r="AE134" s="9">
        <f>Tue!P50</f>
        <v>0</v>
      </c>
      <c r="AF134" s="73" t="str">
        <f>IF(B134="win",100%-AF1,"-100%")</f>
        <v>-100%</v>
      </c>
      <c r="AG134" s="9">
        <f>(AE134*AF134)+(AE134*AG1)</f>
        <v>0</v>
      </c>
      <c r="AH134" s="9"/>
      <c r="AI134" s="9">
        <f>Tue!Q50</f>
        <v>0</v>
      </c>
      <c r="AJ134" s="73" t="str">
        <f>IF(B134="win",100%-AJ1,"-100%")</f>
        <v>-100%</v>
      </c>
      <c r="AK134" s="9">
        <f>(AI134*AJ134)+(AI134*AK1)</f>
        <v>0</v>
      </c>
      <c r="AL134" s="9"/>
      <c r="AM134" s="9">
        <f>Tue!R50</f>
        <v>0</v>
      </c>
      <c r="AN134" s="73" t="str">
        <f>IF(B134="win",100%-AN1,"-100%")</f>
        <v>-100%</v>
      </c>
      <c r="AO134" s="9">
        <f>(AM134*AN134)+(AM134*AO1)</f>
        <v>0</v>
      </c>
      <c r="AP134" s="9"/>
      <c r="AQ134" s="9">
        <f>Tue!S50</f>
        <v>0</v>
      </c>
      <c r="AR134" s="73" t="str">
        <f>IF(B134="win",100%-AR1,"-100%")</f>
        <v>-100%</v>
      </c>
      <c r="AS134" s="9">
        <f>(AQ134*AR134)+(AQ134*AS1)</f>
        <v>0</v>
      </c>
      <c r="AT134" s="9"/>
      <c r="AU134" s="9">
        <f>Tue!T50</f>
        <v>0</v>
      </c>
      <c r="AV134" s="73" t="str">
        <f>IF(B134="win",100%-AV1,"-100%")</f>
        <v>-100%</v>
      </c>
      <c r="AW134" s="9">
        <f>(AU134*AV134)+(AU134*AW1)</f>
        <v>0</v>
      </c>
      <c r="AX134" s="9"/>
      <c r="AY134" s="9">
        <f>Tue!U50</f>
        <v>0</v>
      </c>
      <c r="AZ134" s="73" t="str">
        <f>IF(B134="win",100%-AZ1,"-100%")</f>
        <v>-100%</v>
      </c>
      <c r="BA134" s="9">
        <f>(AY134*AZ134)+(AY134*BA1)</f>
        <v>0</v>
      </c>
      <c r="BB134" s="9"/>
      <c r="BC134" s="9">
        <f>Tue!V50</f>
        <v>0</v>
      </c>
      <c r="BD134" s="73" t="str">
        <f>IF(B134="win",100%-BD1,"-100%")</f>
        <v>-100%</v>
      </c>
      <c r="BE134" s="9">
        <f>(BC134*BD134)+(BC134*BE1)</f>
        <v>0</v>
      </c>
      <c r="BF134" s="9"/>
      <c r="BG134" s="9">
        <f>Tue!W50</f>
        <v>0</v>
      </c>
      <c r="BH134" s="73" t="str">
        <f>IF(B134="win",100%-BH1,"-100%")</f>
        <v>-100%</v>
      </c>
      <c r="BI134" s="9">
        <f>(BG134*BH134)+(BG134*BI1)</f>
        <v>0</v>
      </c>
    </row>
    <row r="135" spans="1:61" s="76" customFormat="1" x14ac:dyDescent="0.25">
      <c r="A135" s="75"/>
      <c r="B135" s="72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</row>
    <row r="136" spans="1:61" s="12" customFormat="1" x14ac:dyDescent="0.25">
      <c r="A136" s="9">
        <f>Tue!A52</f>
        <v>0</v>
      </c>
      <c r="B136" s="72">
        <f>Tue!C52</f>
        <v>0</v>
      </c>
      <c r="C136" s="9">
        <f>Tue!I52</f>
        <v>0</v>
      </c>
      <c r="D136" s="73" t="str">
        <f>IF(B136="win",100%-D1,"-100%")</f>
        <v>-100%</v>
      </c>
      <c r="E136" s="9">
        <f>(C136*D136)+(C136*E1)</f>
        <v>0</v>
      </c>
      <c r="F136" s="9"/>
      <c r="G136" s="9">
        <f>Tue!J52</f>
        <v>0</v>
      </c>
      <c r="H136" s="73" t="str">
        <f>IF($B136="win",100%-H$1,"-100%")</f>
        <v>-100%</v>
      </c>
      <c r="I136" s="9">
        <f>(G136*H136)+(G136*I1)</f>
        <v>0</v>
      </c>
      <c r="J136" s="9"/>
      <c r="K136" s="9">
        <f>Tue!K52</f>
        <v>0</v>
      </c>
      <c r="L136" s="73" t="str">
        <f>IF(B136="win",100%-L1,"-100%")</f>
        <v>-100%</v>
      </c>
      <c r="M136" s="9">
        <f>(K136*L136)+(K136*M1)</f>
        <v>0</v>
      </c>
      <c r="N136" s="9"/>
      <c r="O136" s="9">
        <f>Tue!L52</f>
        <v>0</v>
      </c>
      <c r="P136" s="73" t="str">
        <f>IF(B136="win",100%-P1,"-100%")</f>
        <v>-100%</v>
      </c>
      <c r="Q136" s="9">
        <f>(O136*P136)+(O136*Q1)</f>
        <v>0</v>
      </c>
      <c r="R136" s="9"/>
      <c r="S136" s="9">
        <f>Tue!M52</f>
        <v>0</v>
      </c>
      <c r="T136" s="73" t="str">
        <f>IF(B136="win",100%-T1,"-100%")</f>
        <v>-100%</v>
      </c>
      <c r="U136" s="9">
        <f>(S136*T136)+(S136*U1)</f>
        <v>0</v>
      </c>
      <c r="V136" s="9"/>
      <c r="W136" s="9">
        <f>Tue!N52</f>
        <v>0</v>
      </c>
      <c r="X136" s="73" t="str">
        <f>IF(B136="win",100%-X1,"-100%")</f>
        <v>-100%</v>
      </c>
      <c r="Y136" s="9">
        <f>(W136*X136)+(W136*Y1)</f>
        <v>0</v>
      </c>
      <c r="Z136" s="9"/>
      <c r="AA136" s="9">
        <f>Tue!O52</f>
        <v>0</v>
      </c>
      <c r="AB136" s="73" t="str">
        <f>IF(B136="win",100%-AB1,"-100%")</f>
        <v>-100%</v>
      </c>
      <c r="AC136" s="9">
        <f>(AA136*AB136)+(AA136*AC1)</f>
        <v>0</v>
      </c>
      <c r="AD136" s="9"/>
      <c r="AE136" s="9">
        <f>Tue!P52</f>
        <v>0</v>
      </c>
      <c r="AF136" s="73" t="str">
        <f>IF(B136="win",100%-AF1,"-100%")</f>
        <v>-100%</v>
      </c>
      <c r="AG136" s="9">
        <f>(AE136*AF136)+(AE136*AG1)</f>
        <v>0</v>
      </c>
      <c r="AH136" s="9"/>
      <c r="AI136" s="9">
        <f>Tue!Q52</f>
        <v>0</v>
      </c>
      <c r="AJ136" s="73" t="str">
        <f>IF(B136="win",100%-AJ1,"-100%")</f>
        <v>-100%</v>
      </c>
      <c r="AK136" s="9">
        <f>(AI136*AJ136)+(AI136*AK1)</f>
        <v>0</v>
      </c>
      <c r="AL136" s="9"/>
      <c r="AM136" s="9">
        <f>Tue!R52</f>
        <v>0</v>
      </c>
      <c r="AN136" s="73" t="str">
        <f>IF(B136="win",100%-AN1,"-100%")</f>
        <v>-100%</v>
      </c>
      <c r="AO136" s="9">
        <f>(AM136*AN136)+(AM136*AO1)</f>
        <v>0</v>
      </c>
      <c r="AP136" s="9"/>
      <c r="AQ136" s="9">
        <f>Tue!S52</f>
        <v>0</v>
      </c>
      <c r="AR136" s="73" t="str">
        <f>IF(B136="win",100%-AR1,"-100%")</f>
        <v>-100%</v>
      </c>
      <c r="AS136" s="9">
        <f>(AQ136*AR136)+(AQ136*AS1)</f>
        <v>0</v>
      </c>
      <c r="AT136" s="9"/>
      <c r="AU136" s="9">
        <f>Tue!T52</f>
        <v>0</v>
      </c>
      <c r="AV136" s="73" t="str">
        <f>IF(B136="win",100%-AV1,"-100%")</f>
        <v>-100%</v>
      </c>
      <c r="AW136" s="9">
        <f>(AU136*AV136)+(AU136*AW1)</f>
        <v>0</v>
      </c>
      <c r="AX136" s="9"/>
      <c r="AY136" s="9">
        <f>Tue!U52</f>
        <v>0</v>
      </c>
      <c r="AZ136" s="73" t="str">
        <f>IF(B136="win",100%-AZ1,"-100%")</f>
        <v>-100%</v>
      </c>
      <c r="BA136" s="9">
        <f>(AY136*AZ136)+(AY136*BA1)</f>
        <v>0</v>
      </c>
      <c r="BB136" s="9"/>
      <c r="BC136" s="9">
        <f>Tue!V52</f>
        <v>0</v>
      </c>
      <c r="BD136" s="73" t="str">
        <f>IF(B136="win",100%-BD1,"-100%")</f>
        <v>-100%</v>
      </c>
      <c r="BE136" s="9">
        <f>(BC136*BD136)+(BC136*BE1)</f>
        <v>0</v>
      </c>
      <c r="BF136" s="9"/>
      <c r="BG136" s="9">
        <f>Tue!W52</f>
        <v>0</v>
      </c>
      <c r="BH136" s="73" t="str">
        <f>IF(B136="win",100%-BH1,"-100%")</f>
        <v>-100%</v>
      </c>
      <c r="BI136" s="9">
        <f>(BG136*BH136)+(BG136*BI1)</f>
        <v>0</v>
      </c>
    </row>
    <row r="137" spans="1:61" s="12" customFormat="1" x14ac:dyDescent="0.25">
      <c r="A137" s="9">
        <f>Tue!A53</f>
        <v>0</v>
      </c>
      <c r="B137" s="72">
        <f>Tue!C53</f>
        <v>0</v>
      </c>
      <c r="C137" s="9">
        <f>Tue!I53</f>
        <v>0</v>
      </c>
      <c r="D137" s="73" t="str">
        <f>IF(B137="win",100%-D1,"-100%")</f>
        <v>-100%</v>
      </c>
      <c r="E137" s="9">
        <f>(C137*D137)+(C137*E1)</f>
        <v>0</v>
      </c>
      <c r="F137" s="9"/>
      <c r="G137" s="9">
        <f>Tue!J53</f>
        <v>0</v>
      </c>
      <c r="H137" s="73" t="str">
        <f t="shared" ref="H137:H139" si="721">IF($B137="win",100%-H$1,"-100%")</f>
        <v>-100%</v>
      </c>
      <c r="I137" s="9">
        <f>(G137*H137)+(G137*I1)</f>
        <v>0</v>
      </c>
      <c r="J137" s="9"/>
      <c r="K137" s="9">
        <f>Tue!K53</f>
        <v>0</v>
      </c>
      <c r="L137" s="73" t="str">
        <f>IF(B137="win",100%-L1,"-100%")</f>
        <v>-100%</v>
      </c>
      <c r="M137" s="9">
        <f>(K137*L137)+(K137*M1)</f>
        <v>0</v>
      </c>
      <c r="N137" s="9"/>
      <c r="O137" s="9">
        <f>Tue!L53</f>
        <v>0</v>
      </c>
      <c r="P137" s="73" t="str">
        <f>IF(B137="win",100%-P1,"-100%")</f>
        <v>-100%</v>
      </c>
      <c r="Q137" s="9">
        <f>(O137*P137)+(O137*Q1)</f>
        <v>0</v>
      </c>
      <c r="R137" s="9"/>
      <c r="S137" s="9">
        <f>Tue!M53</f>
        <v>0</v>
      </c>
      <c r="T137" s="73" t="str">
        <f>IF(B137="win",100%-T1,"-100%")</f>
        <v>-100%</v>
      </c>
      <c r="U137" s="9">
        <f>(S137*T137)+(S137*U1)</f>
        <v>0</v>
      </c>
      <c r="V137" s="9"/>
      <c r="W137" s="9">
        <f>Tue!N53</f>
        <v>0</v>
      </c>
      <c r="X137" s="73" t="str">
        <f>IF(B137="win",100%-X1,"-100%")</f>
        <v>-100%</v>
      </c>
      <c r="Y137" s="9">
        <f>(W137*X137)+(W137*Y1)</f>
        <v>0</v>
      </c>
      <c r="Z137" s="9"/>
      <c r="AA137" s="9">
        <f>Tue!O53</f>
        <v>0</v>
      </c>
      <c r="AB137" s="73" t="str">
        <f>IF(B137="win",100%-AB1,"-100%")</f>
        <v>-100%</v>
      </c>
      <c r="AC137" s="9">
        <f>(AA137*AB137)+(AA137*AC1)</f>
        <v>0</v>
      </c>
      <c r="AD137" s="9"/>
      <c r="AE137" s="9">
        <f>Tue!P53</f>
        <v>0</v>
      </c>
      <c r="AF137" s="73" t="str">
        <f>IF(B137="win",100%-AF1,"-100%")</f>
        <v>-100%</v>
      </c>
      <c r="AG137" s="9">
        <f>(AE137*AF137)+(AE137*AG1)</f>
        <v>0</v>
      </c>
      <c r="AH137" s="9"/>
      <c r="AI137" s="9">
        <f>Tue!Q53</f>
        <v>0</v>
      </c>
      <c r="AJ137" s="73" t="str">
        <f>IF(B137="win",100%-AJ1,"-100%")</f>
        <v>-100%</v>
      </c>
      <c r="AK137" s="9">
        <f>(AI137*AJ137)+(AI137*AK1)</f>
        <v>0</v>
      </c>
      <c r="AL137" s="9"/>
      <c r="AM137" s="9">
        <f>Tue!R53</f>
        <v>0</v>
      </c>
      <c r="AN137" s="73" t="str">
        <f>IF(B137="win",100%-AN1,"-100%")</f>
        <v>-100%</v>
      </c>
      <c r="AO137" s="9">
        <f>(AM137*AN137)+(AM137*AO1)</f>
        <v>0</v>
      </c>
      <c r="AP137" s="9"/>
      <c r="AQ137" s="9">
        <f>Tue!S53</f>
        <v>0</v>
      </c>
      <c r="AR137" s="73" t="str">
        <f>IF(B137="win",100%-AR1,"-100%")</f>
        <v>-100%</v>
      </c>
      <c r="AS137" s="9">
        <f>(AQ137*AR137)+(AQ137*AS1)</f>
        <v>0</v>
      </c>
      <c r="AT137" s="9"/>
      <c r="AU137" s="9">
        <f>Tue!T53</f>
        <v>0</v>
      </c>
      <c r="AV137" s="73" t="str">
        <f>IF(B137="win",100%-AV1,"-100%")</f>
        <v>-100%</v>
      </c>
      <c r="AW137" s="9">
        <f>(AU137*AV137)+(AU137*AW1)</f>
        <v>0</v>
      </c>
      <c r="AX137" s="9"/>
      <c r="AY137" s="9">
        <f>Tue!U53</f>
        <v>0</v>
      </c>
      <c r="AZ137" s="73" t="str">
        <f>IF(B137="win",100%-AZ1,"-100%")</f>
        <v>-100%</v>
      </c>
      <c r="BA137" s="9">
        <f>(AY137*AZ137)+(AY137*BA1)</f>
        <v>0</v>
      </c>
      <c r="BB137" s="9"/>
      <c r="BC137" s="9">
        <f>Tue!V53</f>
        <v>0</v>
      </c>
      <c r="BD137" s="73" t="str">
        <f>IF(B137="win",100%-BD1,"-100%")</f>
        <v>-100%</v>
      </c>
      <c r="BE137" s="9">
        <f>(BC137*BD137)+(BC137*BE1)</f>
        <v>0</v>
      </c>
      <c r="BF137" s="9"/>
      <c r="BG137" s="9">
        <f>Tue!W53</f>
        <v>0</v>
      </c>
      <c r="BH137" s="73" t="str">
        <f>IF(B137="win",100%-BH1,"-100%")</f>
        <v>-100%</v>
      </c>
      <c r="BI137" s="9">
        <f>(BG137*BH137)+(BG137*BI1)</f>
        <v>0</v>
      </c>
    </row>
    <row r="138" spans="1:61" s="12" customFormat="1" x14ac:dyDescent="0.25">
      <c r="A138" s="9" t="str">
        <f>Tue!A54</f>
        <v>UNDER</v>
      </c>
      <c r="B138" s="72">
        <f>Tue!C54</f>
        <v>0</v>
      </c>
      <c r="C138" s="9">
        <f>Tue!I54</f>
        <v>0</v>
      </c>
      <c r="D138" s="73" t="str">
        <f>IF(B138="win",100%-D1,"-100%")</f>
        <v>-100%</v>
      </c>
      <c r="E138" s="9">
        <f>(C138*D138)+(C138*E1)</f>
        <v>0</v>
      </c>
      <c r="F138" s="9"/>
      <c r="G138" s="9">
        <f>Tue!J54</f>
        <v>0</v>
      </c>
      <c r="H138" s="73" t="str">
        <f t="shared" si="721"/>
        <v>-100%</v>
      </c>
      <c r="I138" s="9">
        <f>(G138*H138)+(G138*I1)</f>
        <v>0</v>
      </c>
      <c r="J138" s="9"/>
      <c r="K138" s="9">
        <f>Tue!K54</f>
        <v>0</v>
      </c>
      <c r="L138" s="73" t="str">
        <f>IF(B138="win",100%-L1,"-100%")</f>
        <v>-100%</v>
      </c>
      <c r="M138" s="9">
        <f>(K138*L138)+(K138*M1)</f>
        <v>0</v>
      </c>
      <c r="N138" s="9"/>
      <c r="O138" s="9">
        <f>Tue!L54</f>
        <v>0</v>
      </c>
      <c r="P138" s="73" t="str">
        <f>IF(B138="win",100%-P1,"-100%")</f>
        <v>-100%</v>
      </c>
      <c r="Q138" s="9">
        <f>(O138*P138)+(O138*Q1)</f>
        <v>0</v>
      </c>
      <c r="R138" s="9"/>
      <c r="S138" s="9">
        <f>Tue!M54</f>
        <v>0</v>
      </c>
      <c r="T138" s="73" t="str">
        <f>IF(B138="win",100%-T1,"-100%")</f>
        <v>-100%</v>
      </c>
      <c r="U138" s="9">
        <f>(S138*T138)+(S138*U1)</f>
        <v>0</v>
      </c>
      <c r="V138" s="9"/>
      <c r="W138" s="9">
        <f>Tue!N54</f>
        <v>0</v>
      </c>
      <c r="X138" s="73" t="str">
        <f>IF(B138="win",100%-X1,"-100%")</f>
        <v>-100%</v>
      </c>
      <c r="Y138" s="9">
        <f>(W138*X138)+(W138*Y1)</f>
        <v>0</v>
      </c>
      <c r="Z138" s="9"/>
      <c r="AA138" s="9">
        <f>Tue!O54</f>
        <v>0</v>
      </c>
      <c r="AB138" s="73" t="str">
        <f>IF(B138="win",100%-AB1,"-100%")</f>
        <v>-100%</v>
      </c>
      <c r="AC138" s="9">
        <f>(AA138*AB138)+(AA138*AC1)</f>
        <v>0</v>
      </c>
      <c r="AD138" s="9"/>
      <c r="AE138" s="9">
        <f>Tue!P54</f>
        <v>0</v>
      </c>
      <c r="AF138" s="73" t="str">
        <f>IF(B138="win",100%-AF1,"-100%")</f>
        <v>-100%</v>
      </c>
      <c r="AG138" s="9">
        <f>(AE138*AF138)+(AE138*AG1)</f>
        <v>0</v>
      </c>
      <c r="AH138" s="9"/>
      <c r="AI138" s="9">
        <f>Tue!Q54</f>
        <v>0</v>
      </c>
      <c r="AJ138" s="73" t="str">
        <f>IF(B138="win",100%-AJ1,"-100%")</f>
        <v>-100%</v>
      </c>
      <c r="AK138" s="9">
        <f>(AI138*AJ138)+(AI138*AK1)</f>
        <v>0</v>
      </c>
      <c r="AL138" s="9"/>
      <c r="AM138" s="9">
        <f>Tue!R54</f>
        <v>0</v>
      </c>
      <c r="AN138" s="73" t="str">
        <f>IF(B138="win",100%-AN1,"-100%")</f>
        <v>-100%</v>
      </c>
      <c r="AO138" s="9">
        <f>(AM138*AN138)+(AM138*AO1)</f>
        <v>0</v>
      </c>
      <c r="AP138" s="9"/>
      <c r="AQ138" s="9">
        <f>Tue!S54</f>
        <v>0</v>
      </c>
      <c r="AR138" s="73" t="str">
        <f>IF(B138="win",100%-AR1,"-100%")</f>
        <v>-100%</v>
      </c>
      <c r="AS138" s="9">
        <f>(AQ138*AR138)+(AQ138*AS1)</f>
        <v>0</v>
      </c>
      <c r="AT138" s="9"/>
      <c r="AU138" s="9">
        <f>Tue!T54</f>
        <v>0</v>
      </c>
      <c r="AV138" s="73" t="str">
        <f>IF(B138="win",100%-AV1,"-100%")</f>
        <v>-100%</v>
      </c>
      <c r="AW138" s="9">
        <f>(AU138*AV138)+(AU138*AW1)</f>
        <v>0</v>
      </c>
      <c r="AX138" s="9"/>
      <c r="AY138" s="9">
        <f>Tue!U54</f>
        <v>0</v>
      </c>
      <c r="AZ138" s="73" t="str">
        <f>IF(B138="win",100%-AZ1,"-100%")</f>
        <v>-100%</v>
      </c>
      <c r="BA138" s="9">
        <f>(AY138*AZ138)+(AY138*BA1)</f>
        <v>0</v>
      </c>
      <c r="BB138" s="9"/>
      <c r="BC138" s="9">
        <f>Tue!V54</f>
        <v>0</v>
      </c>
      <c r="BD138" s="73" t="str">
        <f>IF(B138="win",100%-BD1,"-100%")</f>
        <v>-100%</v>
      </c>
      <c r="BE138" s="9">
        <f>(BC138*BD138)+(BC138*BE1)</f>
        <v>0</v>
      </c>
      <c r="BF138" s="9"/>
      <c r="BG138" s="9">
        <f>Tue!W54</f>
        <v>0</v>
      </c>
      <c r="BH138" s="73" t="str">
        <f>IF(B138="win",100%-BH1,"-100%")</f>
        <v>-100%</v>
      </c>
      <c r="BI138" s="9">
        <f>(BG138*BH138)+(BG138*BI1)</f>
        <v>0</v>
      </c>
    </row>
    <row r="139" spans="1:61" s="12" customFormat="1" x14ac:dyDescent="0.25">
      <c r="A139" s="9" t="str">
        <f>Tue!A55</f>
        <v>OVER</v>
      </c>
      <c r="B139" s="72">
        <f>Tue!C55</f>
        <v>0</v>
      </c>
      <c r="C139" s="9">
        <f>Tue!I55</f>
        <v>0</v>
      </c>
      <c r="D139" s="73" t="str">
        <f>IF(B139="win",100%-D1,"-100%")</f>
        <v>-100%</v>
      </c>
      <c r="E139" s="9">
        <f>(C139*D139)+(C139*E1)</f>
        <v>0</v>
      </c>
      <c r="F139" s="9"/>
      <c r="G139" s="9">
        <f>Tue!J55</f>
        <v>0</v>
      </c>
      <c r="H139" s="73" t="str">
        <f t="shared" si="721"/>
        <v>-100%</v>
      </c>
      <c r="I139" s="9">
        <f>(G139*H139)+(G139*I1)</f>
        <v>0</v>
      </c>
      <c r="J139" s="9"/>
      <c r="K139" s="9">
        <f>Tue!K55</f>
        <v>0</v>
      </c>
      <c r="L139" s="73" t="str">
        <f>IF(B139="win",100%-L1,"-100%")</f>
        <v>-100%</v>
      </c>
      <c r="M139" s="9">
        <f>(K139*L139)+(K139*M1)</f>
        <v>0</v>
      </c>
      <c r="N139" s="9"/>
      <c r="O139" s="9">
        <f>Tue!L55</f>
        <v>0</v>
      </c>
      <c r="P139" s="73" t="str">
        <f>IF(B139="win",100%-P1,"-100%")</f>
        <v>-100%</v>
      </c>
      <c r="Q139" s="9">
        <f>(O139*P139)+(O139*Q1)</f>
        <v>0</v>
      </c>
      <c r="R139" s="9"/>
      <c r="S139" s="9">
        <f>Tue!M55</f>
        <v>0</v>
      </c>
      <c r="T139" s="73" t="str">
        <f>IF(B139="win",100%-T1,"-100%")</f>
        <v>-100%</v>
      </c>
      <c r="U139" s="9">
        <f>(S139*T139)+(S139*U1)</f>
        <v>0</v>
      </c>
      <c r="V139" s="9"/>
      <c r="W139" s="9">
        <f>Tue!N55</f>
        <v>0</v>
      </c>
      <c r="X139" s="73" t="str">
        <f>IF(B139="win",100%-X1,"-100%")</f>
        <v>-100%</v>
      </c>
      <c r="Y139" s="9">
        <f>(W139*X139)+(W139*Y1)</f>
        <v>0</v>
      </c>
      <c r="Z139" s="9"/>
      <c r="AA139" s="9">
        <f>Tue!O55</f>
        <v>0</v>
      </c>
      <c r="AB139" s="73" t="str">
        <f>IF(B139="win",100%-AB1,"-100%")</f>
        <v>-100%</v>
      </c>
      <c r="AC139" s="9">
        <f>(AA139*AB139)+(AA139*AC1)</f>
        <v>0</v>
      </c>
      <c r="AD139" s="9"/>
      <c r="AE139" s="9">
        <f>Tue!P55</f>
        <v>0</v>
      </c>
      <c r="AF139" s="73" t="str">
        <f>IF(B139="win",100%-AF1,"-100%")</f>
        <v>-100%</v>
      </c>
      <c r="AG139" s="9">
        <f>(AE139*AF139)+(AE139*AG1)</f>
        <v>0</v>
      </c>
      <c r="AH139" s="9"/>
      <c r="AI139" s="9">
        <f>Tue!Q55</f>
        <v>0</v>
      </c>
      <c r="AJ139" s="73" t="str">
        <f>IF(B139="win",100%-AJ1,"-100%")</f>
        <v>-100%</v>
      </c>
      <c r="AK139" s="9">
        <f>(AI139*AJ139)+(AI139*AK1)</f>
        <v>0</v>
      </c>
      <c r="AL139" s="9"/>
      <c r="AM139" s="9">
        <f>Tue!R55</f>
        <v>0</v>
      </c>
      <c r="AN139" s="73" t="str">
        <f>IF(B139="win",100%-AN1,"-100%")</f>
        <v>-100%</v>
      </c>
      <c r="AO139" s="9">
        <f>(AM139*AN139)+(AM139*AO1)</f>
        <v>0</v>
      </c>
      <c r="AP139" s="9"/>
      <c r="AQ139" s="9">
        <f>Tue!S55</f>
        <v>0</v>
      </c>
      <c r="AR139" s="73" t="str">
        <f>IF(B139="win",100%-AR1,"-100%")</f>
        <v>-100%</v>
      </c>
      <c r="AS139" s="9">
        <f>(AQ139*AR139)+(AQ139*AS1)</f>
        <v>0</v>
      </c>
      <c r="AT139" s="9"/>
      <c r="AU139" s="9">
        <f>Tue!T55</f>
        <v>0</v>
      </c>
      <c r="AV139" s="73" t="str">
        <f>IF(B139="win",100%-AV1,"-100%")</f>
        <v>-100%</v>
      </c>
      <c r="AW139" s="9">
        <f>(AU139*AV139)+(AU139*AW1)</f>
        <v>0</v>
      </c>
      <c r="AX139" s="9"/>
      <c r="AY139" s="9">
        <f>Tue!U55</f>
        <v>0</v>
      </c>
      <c r="AZ139" s="73" t="str">
        <f>IF(B139="win",100%-AZ1,"-100%")</f>
        <v>-100%</v>
      </c>
      <c r="BA139" s="9">
        <f>(AY139*AZ139)+(AY139*BA1)</f>
        <v>0</v>
      </c>
      <c r="BB139" s="9"/>
      <c r="BC139" s="9">
        <f>Tue!V55</f>
        <v>0</v>
      </c>
      <c r="BD139" s="73" t="str">
        <f>IF(B139="win",100%-BD1,"-100%")</f>
        <v>-100%</v>
      </c>
      <c r="BE139" s="9">
        <f>(BC139*BD139)+(BC139*BE1)</f>
        <v>0</v>
      </c>
      <c r="BF139" s="9"/>
      <c r="BG139" s="9">
        <f>Tue!W55</f>
        <v>0</v>
      </c>
      <c r="BH139" s="73" t="str">
        <f>IF(B139="win",100%-BH1,"-100%")</f>
        <v>-100%</v>
      </c>
      <c r="BI139" s="9">
        <f>(BG139*BH139)+(BG139*BI1)</f>
        <v>0</v>
      </c>
    </row>
    <row r="140" spans="1:61" s="76" customFormat="1" x14ac:dyDescent="0.25">
      <c r="A140" s="75"/>
      <c r="B140" s="78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</row>
    <row r="141" spans="1:61" s="12" customFormat="1" x14ac:dyDescent="0.25">
      <c r="A141" s="9">
        <f>Tue!A57</f>
        <v>0</v>
      </c>
      <c r="B141" s="72">
        <f>Tue!C57</f>
        <v>0</v>
      </c>
      <c r="C141" s="9">
        <f>Tue!I57</f>
        <v>0</v>
      </c>
      <c r="D141" s="73" t="str">
        <f>IF(B141="win",100%-D1,"-100%")</f>
        <v>-100%</v>
      </c>
      <c r="E141" s="9">
        <f>(C141*D141)+(C141*E1)</f>
        <v>0</v>
      </c>
      <c r="F141" s="9"/>
      <c r="G141" s="9">
        <f>Tue!J57</f>
        <v>0</v>
      </c>
      <c r="H141" s="73" t="str">
        <f>IF($B141="win",100%-H$1,"-100%")</f>
        <v>-100%</v>
      </c>
      <c r="I141" s="9">
        <f>(G141*H141)+(G141*I1)</f>
        <v>0</v>
      </c>
      <c r="J141" s="9"/>
      <c r="K141" s="9">
        <f>Tue!K57</f>
        <v>0</v>
      </c>
      <c r="L141" s="73" t="str">
        <f>IF(B141="win",100%-L1,"-100%")</f>
        <v>-100%</v>
      </c>
      <c r="M141" s="9">
        <f>(K141*L141)+(K141*M1)</f>
        <v>0</v>
      </c>
      <c r="N141" s="9"/>
      <c r="O141" s="9">
        <f>Tue!L57</f>
        <v>0</v>
      </c>
      <c r="P141" s="73" t="str">
        <f>IF(B141="win",100%-P1,"-100%")</f>
        <v>-100%</v>
      </c>
      <c r="Q141" s="9">
        <f>(O141*P141)+(O141*Q1)</f>
        <v>0</v>
      </c>
      <c r="R141" s="9"/>
      <c r="S141" s="9">
        <f>Tue!M57</f>
        <v>0</v>
      </c>
      <c r="T141" s="73" t="str">
        <f>IF(B141="win",100%-T1,"-100%")</f>
        <v>-100%</v>
      </c>
      <c r="U141" s="9">
        <f>(S141*T141)+(S141*U1)</f>
        <v>0</v>
      </c>
      <c r="V141" s="9"/>
      <c r="W141" s="9">
        <f>Tue!N57</f>
        <v>0</v>
      </c>
      <c r="X141" s="73" t="str">
        <f>IF(B141="win",100%-X1,"-100%")</f>
        <v>-100%</v>
      </c>
      <c r="Y141" s="9">
        <f>(W141*X141)+(W141*Y1)</f>
        <v>0</v>
      </c>
      <c r="Z141" s="9"/>
      <c r="AA141" s="9">
        <f>Tue!O57</f>
        <v>0</v>
      </c>
      <c r="AB141" s="73" t="str">
        <f>IF(B141="win",100%-AB1,"-100%")</f>
        <v>-100%</v>
      </c>
      <c r="AC141" s="9">
        <f>(AA141*AB141)+(AA141*AC1)</f>
        <v>0</v>
      </c>
      <c r="AD141" s="9"/>
      <c r="AE141" s="9">
        <f>Tue!P57</f>
        <v>0</v>
      </c>
      <c r="AF141" s="73" t="str">
        <f>IF(B141="win",100%-AF1,"-100%")</f>
        <v>-100%</v>
      </c>
      <c r="AG141" s="9">
        <f>(AE141*AF141)+(AE141*AG1)</f>
        <v>0</v>
      </c>
      <c r="AH141" s="9"/>
      <c r="AI141" s="9">
        <f>Tue!Q57</f>
        <v>0</v>
      </c>
      <c r="AJ141" s="73" t="str">
        <f>IF(B141="win",100%-AJ1,"-100%")</f>
        <v>-100%</v>
      </c>
      <c r="AK141" s="9">
        <f>(AI141*AJ141)+(AI141*AK1)</f>
        <v>0</v>
      </c>
      <c r="AL141" s="9"/>
      <c r="AM141" s="9">
        <f>Tue!R57</f>
        <v>0</v>
      </c>
      <c r="AN141" s="73" t="str">
        <f>IF(B141="win",100%-AN1,"-100%")</f>
        <v>-100%</v>
      </c>
      <c r="AO141" s="9">
        <f>(AM141*AN141)+(AM141*AO1)</f>
        <v>0</v>
      </c>
      <c r="AP141" s="9"/>
      <c r="AQ141" s="9">
        <f>Tue!S57</f>
        <v>0</v>
      </c>
      <c r="AR141" s="73" t="str">
        <f>IF(B141="win",100%-AR1,"-100%")</f>
        <v>-100%</v>
      </c>
      <c r="AS141" s="9">
        <f>(AQ141*AR141)+(AQ141*AS1)</f>
        <v>0</v>
      </c>
      <c r="AT141" s="9"/>
      <c r="AU141" s="9">
        <f>Tue!T57</f>
        <v>0</v>
      </c>
      <c r="AV141" s="73" t="str">
        <f>IF(B141="win",100%-AV1,"-100%")</f>
        <v>-100%</v>
      </c>
      <c r="AW141" s="9">
        <f>(AU141*AV141)+(AU141*AW1)</f>
        <v>0</v>
      </c>
      <c r="AX141" s="9"/>
      <c r="AY141" s="9">
        <f>Tue!U57</f>
        <v>0</v>
      </c>
      <c r="AZ141" s="73" t="str">
        <f>IF(B141="win",100%-AZ1,"-100%")</f>
        <v>-100%</v>
      </c>
      <c r="BA141" s="9">
        <f>(AY141*AZ141)+(AY141*BA1)</f>
        <v>0</v>
      </c>
      <c r="BB141" s="9"/>
      <c r="BC141" s="9">
        <f>Tue!V57</f>
        <v>0</v>
      </c>
      <c r="BD141" s="73" t="str">
        <f>IF(B141="win",100%-BD1,"-100%")</f>
        <v>-100%</v>
      </c>
      <c r="BE141" s="9">
        <f>(BC141*BD141)+(BC141*BE1)</f>
        <v>0</v>
      </c>
      <c r="BF141" s="9"/>
      <c r="BG141" s="9">
        <f>Tue!W57</f>
        <v>0</v>
      </c>
      <c r="BH141" s="73" t="str">
        <f>IF(B141="win",100%-BH1,"-100%")</f>
        <v>-100%</v>
      </c>
      <c r="BI141" s="9">
        <f>(BG141*BH141)+(BG141*BI1)</f>
        <v>0</v>
      </c>
    </row>
    <row r="142" spans="1:61" s="12" customFormat="1" x14ac:dyDescent="0.25">
      <c r="A142" s="9">
        <f>Tue!A58</f>
        <v>0</v>
      </c>
      <c r="B142" s="72">
        <f>Tue!C58</f>
        <v>0</v>
      </c>
      <c r="C142" s="9">
        <f>Tue!I58</f>
        <v>0</v>
      </c>
      <c r="D142" s="73" t="str">
        <f>IF(B142="win",100%-D1,"-100%")</f>
        <v>-100%</v>
      </c>
      <c r="E142" s="9">
        <f>(C142*D142)+(C142*E1)</f>
        <v>0</v>
      </c>
      <c r="F142" s="9"/>
      <c r="G142" s="9">
        <f>Tue!J58</f>
        <v>0</v>
      </c>
      <c r="H142" s="73" t="str">
        <f t="shared" ref="H142:H144" si="722">IF($B142="win",100%-H$1,"-100%")</f>
        <v>-100%</v>
      </c>
      <c r="I142" s="9">
        <f>(G142*H142)+(G142*I1)</f>
        <v>0</v>
      </c>
      <c r="J142" s="9"/>
      <c r="K142" s="9">
        <f>Tue!K58</f>
        <v>0</v>
      </c>
      <c r="L142" s="73" t="str">
        <f>IF(B142="win",100%-L1,"-100%")</f>
        <v>-100%</v>
      </c>
      <c r="M142" s="9">
        <f>(K142*L142)+(K142*M1)</f>
        <v>0</v>
      </c>
      <c r="N142" s="9"/>
      <c r="O142" s="9">
        <f>Tue!L58</f>
        <v>0</v>
      </c>
      <c r="P142" s="73" t="str">
        <f>IF(B142="win",100%-P1,"-100%")</f>
        <v>-100%</v>
      </c>
      <c r="Q142" s="9">
        <f>(O142*P142)+(O142*Q1)</f>
        <v>0</v>
      </c>
      <c r="R142" s="9"/>
      <c r="S142" s="9">
        <f>Tue!M58</f>
        <v>0</v>
      </c>
      <c r="T142" s="73" t="str">
        <f>IF(B142="win",100%-T1,"-100%")</f>
        <v>-100%</v>
      </c>
      <c r="U142" s="9">
        <f>(S142*T142)+(S142*U1)</f>
        <v>0</v>
      </c>
      <c r="V142" s="9"/>
      <c r="W142" s="9">
        <f>Tue!N58</f>
        <v>0</v>
      </c>
      <c r="X142" s="73" t="str">
        <f>IF(B142="win",100%-X1,"-100%")</f>
        <v>-100%</v>
      </c>
      <c r="Y142" s="9">
        <f>(W142*X142)+(W142*Y1)</f>
        <v>0</v>
      </c>
      <c r="Z142" s="9"/>
      <c r="AA142" s="9">
        <f>Tue!O58</f>
        <v>0</v>
      </c>
      <c r="AB142" s="73" t="str">
        <f>IF(B142="win",100%-AB1,"-100%")</f>
        <v>-100%</v>
      </c>
      <c r="AC142" s="9">
        <f>(AA142*AB142)+(AA142*AC1)</f>
        <v>0</v>
      </c>
      <c r="AD142" s="9"/>
      <c r="AE142" s="9">
        <f>Tue!P58</f>
        <v>0</v>
      </c>
      <c r="AF142" s="73" t="str">
        <f>IF(B142="win",100%-AF1,"-100%")</f>
        <v>-100%</v>
      </c>
      <c r="AG142" s="9">
        <f>(AE142*AF142)+(AE142*AG1)</f>
        <v>0</v>
      </c>
      <c r="AH142" s="9"/>
      <c r="AI142" s="9">
        <f>Tue!Q58</f>
        <v>0</v>
      </c>
      <c r="AJ142" s="73" t="str">
        <f>IF(B142="win",100%-AJ1,"-100%")</f>
        <v>-100%</v>
      </c>
      <c r="AK142" s="9">
        <f>(AI142*AJ142)+(AI142*AK1)</f>
        <v>0</v>
      </c>
      <c r="AL142" s="9"/>
      <c r="AM142" s="9">
        <f>Tue!R58</f>
        <v>0</v>
      </c>
      <c r="AN142" s="73" t="str">
        <f>IF(B142="win",100%-AN1,"-100%")</f>
        <v>-100%</v>
      </c>
      <c r="AO142" s="9">
        <f>(AM142*AN142)+(AM142*AO1)</f>
        <v>0</v>
      </c>
      <c r="AP142" s="9"/>
      <c r="AQ142" s="9">
        <f>Tue!S58</f>
        <v>0</v>
      </c>
      <c r="AR142" s="73" t="str">
        <f>IF(B142="win",100%-AR1,"-100%")</f>
        <v>-100%</v>
      </c>
      <c r="AS142" s="9">
        <f>(AQ142*AR142)+(AQ142*AS1)</f>
        <v>0</v>
      </c>
      <c r="AT142" s="9"/>
      <c r="AU142" s="9">
        <f>Tue!T58</f>
        <v>0</v>
      </c>
      <c r="AV142" s="73" t="str">
        <f>IF(B142="win",100%-AV1,"-100%")</f>
        <v>-100%</v>
      </c>
      <c r="AW142" s="9">
        <f>(AU142*AV142)+(AU142*AW1)</f>
        <v>0</v>
      </c>
      <c r="AX142" s="9"/>
      <c r="AY142" s="9">
        <f>Tue!U58</f>
        <v>0</v>
      </c>
      <c r="AZ142" s="73" t="str">
        <f>IF(B142="win",100%-AZ1,"-100%")</f>
        <v>-100%</v>
      </c>
      <c r="BA142" s="9">
        <f>(AY142*AZ142)+(AY142*BA1)</f>
        <v>0</v>
      </c>
      <c r="BB142" s="9"/>
      <c r="BC142" s="9">
        <f>Tue!V58</f>
        <v>0</v>
      </c>
      <c r="BD142" s="73" t="str">
        <f>IF(B142="win",100%-BD1,"-100%")</f>
        <v>-100%</v>
      </c>
      <c r="BE142" s="9">
        <f>(BC142*BD142)+(BC142*BE1)</f>
        <v>0</v>
      </c>
      <c r="BF142" s="9"/>
      <c r="BG142" s="9">
        <f>Tue!W58</f>
        <v>0</v>
      </c>
      <c r="BH142" s="73" t="str">
        <f>IF(B142="win",100%-BH1,"-100%")</f>
        <v>-100%</v>
      </c>
      <c r="BI142" s="9">
        <f>(BG142*BH142)+(BG142*BI1)</f>
        <v>0</v>
      </c>
    </row>
    <row r="143" spans="1:61" s="12" customFormat="1" x14ac:dyDescent="0.25">
      <c r="A143" s="9" t="str">
        <f>Tue!A59</f>
        <v>UNDER</v>
      </c>
      <c r="B143" s="72">
        <f>Tue!C59</f>
        <v>0</v>
      </c>
      <c r="C143" s="9">
        <f>Tue!I59</f>
        <v>0</v>
      </c>
      <c r="D143" s="73" t="str">
        <f>IF(B143="win",100%-D1,"-100%")</f>
        <v>-100%</v>
      </c>
      <c r="E143" s="9">
        <f>(C143*D143)+(C143*E1)</f>
        <v>0</v>
      </c>
      <c r="F143" s="9"/>
      <c r="G143" s="9">
        <f>Tue!J59</f>
        <v>0</v>
      </c>
      <c r="H143" s="73" t="str">
        <f t="shared" si="722"/>
        <v>-100%</v>
      </c>
      <c r="I143" s="9">
        <f>(G143*H143)+(G143*I1)</f>
        <v>0</v>
      </c>
      <c r="J143" s="9"/>
      <c r="K143" s="9">
        <f>Tue!K59</f>
        <v>0</v>
      </c>
      <c r="L143" s="73" t="str">
        <f>IF(B143="win",100%-L1,"-100%")</f>
        <v>-100%</v>
      </c>
      <c r="M143" s="9">
        <f>(K143*L143)+(K143*M1)</f>
        <v>0</v>
      </c>
      <c r="N143" s="9"/>
      <c r="O143" s="9">
        <f>Tue!L59</f>
        <v>0</v>
      </c>
      <c r="P143" s="73" t="str">
        <f>IF(B143="win",100%-P1,"-100%")</f>
        <v>-100%</v>
      </c>
      <c r="Q143" s="9">
        <f>(O143*P143)+(O143*Q1)</f>
        <v>0</v>
      </c>
      <c r="R143" s="9"/>
      <c r="S143" s="9">
        <f>Tue!M59</f>
        <v>0</v>
      </c>
      <c r="T143" s="73" t="str">
        <f>IF(B143="win",100%-T1,"-100%")</f>
        <v>-100%</v>
      </c>
      <c r="U143" s="9">
        <f>(S143*T143)+(S143*U1)</f>
        <v>0</v>
      </c>
      <c r="V143" s="9"/>
      <c r="W143" s="9">
        <f>Tue!N59</f>
        <v>0</v>
      </c>
      <c r="X143" s="73" t="str">
        <f>IF(B143="win",100%-X1,"-100%")</f>
        <v>-100%</v>
      </c>
      <c r="Y143" s="9">
        <f>(W143*X143)+(W143*Y1)</f>
        <v>0</v>
      </c>
      <c r="Z143" s="9"/>
      <c r="AA143" s="9">
        <f>Tue!O59</f>
        <v>0</v>
      </c>
      <c r="AB143" s="73" t="str">
        <f>IF(B143="win",100%-AB1,"-100%")</f>
        <v>-100%</v>
      </c>
      <c r="AC143" s="9">
        <f>(AA143*AB143)+(AA143*AC1)</f>
        <v>0</v>
      </c>
      <c r="AD143" s="9"/>
      <c r="AE143" s="9">
        <f>Tue!P59</f>
        <v>0</v>
      </c>
      <c r="AF143" s="73" t="str">
        <f>IF(B143="win",100%-AF1,"-100%")</f>
        <v>-100%</v>
      </c>
      <c r="AG143" s="9">
        <f>(AE143*AF143)+(AE143*AG1)</f>
        <v>0</v>
      </c>
      <c r="AH143" s="9"/>
      <c r="AI143" s="9">
        <f>Tue!Q59</f>
        <v>0</v>
      </c>
      <c r="AJ143" s="73" t="str">
        <f>IF(B143="win",100%-AJ1,"-100%")</f>
        <v>-100%</v>
      </c>
      <c r="AK143" s="9">
        <f>(AI143*AJ143)+(AI143*AK1)</f>
        <v>0</v>
      </c>
      <c r="AL143" s="9"/>
      <c r="AM143" s="9">
        <f>Tue!R59</f>
        <v>0</v>
      </c>
      <c r="AN143" s="73" t="str">
        <f>IF(B143="win",100%-AN1,"-100%")</f>
        <v>-100%</v>
      </c>
      <c r="AO143" s="9">
        <f>(AM143*AN143)+(AM143*AO1)</f>
        <v>0</v>
      </c>
      <c r="AP143" s="9"/>
      <c r="AQ143" s="9">
        <f>Tue!S59</f>
        <v>0</v>
      </c>
      <c r="AR143" s="73" t="str">
        <f>IF(B143="win",100%-AR1,"-100%")</f>
        <v>-100%</v>
      </c>
      <c r="AS143" s="9">
        <f>(AQ143*AR143)+(AQ143*AS1)</f>
        <v>0</v>
      </c>
      <c r="AT143" s="9"/>
      <c r="AU143" s="9">
        <f>Tue!T59</f>
        <v>0</v>
      </c>
      <c r="AV143" s="73" t="str">
        <f>IF(B143="win",100%-AV1,"-100%")</f>
        <v>-100%</v>
      </c>
      <c r="AW143" s="9">
        <f>(AU143*AV143)+(AU143*AW1)</f>
        <v>0</v>
      </c>
      <c r="AX143" s="9"/>
      <c r="AY143" s="9">
        <f>Tue!U59</f>
        <v>0</v>
      </c>
      <c r="AZ143" s="73" t="str">
        <f>IF(B143="win",100%-AZ1,"-100%")</f>
        <v>-100%</v>
      </c>
      <c r="BA143" s="9">
        <f>(AY143*AZ143)+(AY143*BA1)</f>
        <v>0</v>
      </c>
      <c r="BB143" s="9"/>
      <c r="BC143" s="9">
        <f>Tue!V59</f>
        <v>0</v>
      </c>
      <c r="BD143" s="73" t="str">
        <f>IF(B143="win",100%-BD1,"-100%")</f>
        <v>-100%</v>
      </c>
      <c r="BE143" s="9">
        <f>(BC143*BD143)+(BC143*BE1)</f>
        <v>0</v>
      </c>
      <c r="BF143" s="9"/>
      <c r="BG143" s="9">
        <f>Tue!W59</f>
        <v>0</v>
      </c>
      <c r="BH143" s="73" t="str">
        <f>IF(B143="win",100%-BH1,"-100%")</f>
        <v>-100%</v>
      </c>
      <c r="BI143" s="9">
        <f>(BG143*BH143)+(BG143*BI1)</f>
        <v>0</v>
      </c>
    </row>
    <row r="144" spans="1:61" s="12" customFormat="1" x14ac:dyDescent="0.25">
      <c r="A144" s="9" t="str">
        <f>Tue!A60</f>
        <v>OVER</v>
      </c>
      <c r="B144" s="72">
        <f>Tue!C60</f>
        <v>0</v>
      </c>
      <c r="C144" s="9">
        <f>Tue!I60</f>
        <v>0</v>
      </c>
      <c r="D144" s="73" t="str">
        <f>IF(B144="win",100%-D1,"-100%")</f>
        <v>-100%</v>
      </c>
      <c r="E144" s="9">
        <f>(C144*D144)+(C144*E1)</f>
        <v>0</v>
      </c>
      <c r="F144" s="9"/>
      <c r="G144" s="9">
        <f>Tue!J60</f>
        <v>0</v>
      </c>
      <c r="H144" s="73" t="str">
        <f t="shared" si="722"/>
        <v>-100%</v>
      </c>
      <c r="I144" s="9">
        <f>(G144*H144)+(G144*I1)</f>
        <v>0</v>
      </c>
      <c r="J144" s="9"/>
      <c r="K144" s="9">
        <f>Tue!K60</f>
        <v>0</v>
      </c>
      <c r="L144" s="73" t="str">
        <f>IF(B144="win",100%-L1,"-100%")</f>
        <v>-100%</v>
      </c>
      <c r="M144" s="9">
        <f>(K144*L144)+(K144*M1)</f>
        <v>0</v>
      </c>
      <c r="N144" s="9"/>
      <c r="O144" s="9">
        <f>Tue!L60</f>
        <v>0</v>
      </c>
      <c r="P144" s="73" t="str">
        <f>IF(B144="win",100%-P1,"-100%")</f>
        <v>-100%</v>
      </c>
      <c r="Q144" s="9">
        <f>(O144*P144)+(O144*Q1)</f>
        <v>0</v>
      </c>
      <c r="R144" s="9"/>
      <c r="S144" s="9">
        <f>Tue!M60</f>
        <v>0</v>
      </c>
      <c r="T144" s="73" t="str">
        <f>IF(B144="win",100%-T1,"-100%")</f>
        <v>-100%</v>
      </c>
      <c r="U144" s="9">
        <f>(S144*T144)+(S144*U1)</f>
        <v>0</v>
      </c>
      <c r="V144" s="9"/>
      <c r="W144" s="9">
        <f>Tue!N60</f>
        <v>0</v>
      </c>
      <c r="X144" s="73" t="str">
        <f>IF(B144="win",100%-X1,"-100%")</f>
        <v>-100%</v>
      </c>
      <c r="Y144" s="9">
        <f>(W144*X144)+(W144*Y1)</f>
        <v>0</v>
      </c>
      <c r="Z144" s="9"/>
      <c r="AA144" s="9">
        <f>Tue!O60</f>
        <v>0</v>
      </c>
      <c r="AB144" s="73" t="str">
        <f>IF(B144="win",100%-AB1,"-100%")</f>
        <v>-100%</v>
      </c>
      <c r="AC144" s="9">
        <f>(AA144*AB144)+(AA144*AC1)</f>
        <v>0</v>
      </c>
      <c r="AD144" s="9"/>
      <c r="AE144" s="9">
        <f>Tue!P60</f>
        <v>0</v>
      </c>
      <c r="AF144" s="73" t="str">
        <f>IF(B144="win",100%-AF1,"-100%")</f>
        <v>-100%</v>
      </c>
      <c r="AG144" s="9">
        <f>(AE144*AF144)+(AE144*AG1)</f>
        <v>0</v>
      </c>
      <c r="AH144" s="9"/>
      <c r="AI144" s="9">
        <f>Tue!Q60</f>
        <v>0</v>
      </c>
      <c r="AJ144" s="73" t="str">
        <f>IF(B144="win",100%-AJ1,"-100%")</f>
        <v>-100%</v>
      </c>
      <c r="AK144" s="9">
        <f>(AI144*AJ144)+(AI144*AK1)</f>
        <v>0</v>
      </c>
      <c r="AL144" s="9"/>
      <c r="AM144" s="9">
        <f>Tue!R60</f>
        <v>0</v>
      </c>
      <c r="AN144" s="73" t="str">
        <f>IF(B144="win",100%-AN1,"-100%")</f>
        <v>-100%</v>
      </c>
      <c r="AO144" s="9">
        <f>(AM144*AN144)+(AM144*AO1)</f>
        <v>0</v>
      </c>
      <c r="AP144" s="9"/>
      <c r="AQ144" s="9">
        <f>Tue!S60</f>
        <v>0</v>
      </c>
      <c r="AR144" s="73" t="str">
        <f>IF(B144="win",100%-AR1,"-100%")</f>
        <v>-100%</v>
      </c>
      <c r="AS144" s="9">
        <f>(AQ144*AR144)+(AQ144*AS1)</f>
        <v>0</v>
      </c>
      <c r="AT144" s="9"/>
      <c r="AU144" s="9">
        <f>Tue!T60</f>
        <v>0</v>
      </c>
      <c r="AV144" s="73" t="str">
        <f>IF(B144="win",100%-AV1,"-100%")</f>
        <v>-100%</v>
      </c>
      <c r="AW144" s="9">
        <f>(AU144*AV144)+(AU144*AW1)</f>
        <v>0</v>
      </c>
      <c r="AX144" s="9"/>
      <c r="AY144" s="9">
        <f>Tue!U60</f>
        <v>0</v>
      </c>
      <c r="AZ144" s="73" t="str">
        <f>IF(B144="win",100%-AZ1,"-100%")</f>
        <v>-100%</v>
      </c>
      <c r="BA144" s="9">
        <f>(AY144*AZ144)+(AY144*BA1)</f>
        <v>0</v>
      </c>
      <c r="BB144" s="9"/>
      <c r="BC144" s="9">
        <f>Tue!V60</f>
        <v>0</v>
      </c>
      <c r="BD144" s="73" t="str">
        <f>IF(B144="win",100%-BD1,"-100%")</f>
        <v>-100%</v>
      </c>
      <c r="BE144" s="9">
        <f>(BC144*BD144)+(BC144*BE1)</f>
        <v>0</v>
      </c>
      <c r="BF144" s="9"/>
      <c r="BG144" s="9">
        <f>Tue!W60</f>
        <v>0</v>
      </c>
      <c r="BH144" s="73" t="str">
        <f>IF(B144="win",100%-BH1,"-100%")</f>
        <v>-100%</v>
      </c>
      <c r="BI144" s="9">
        <f>(BG144*BH144)+(BG144*BI1)</f>
        <v>0</v>
      </c>
    </row>
    <row r="145" spans="1:61" s="76" customFormat="1" x14ac:dyDescent="0.25">
      <c r="A145" s="75"/>
      <c r="B145" s="72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</row>
    <row r="146" spans="1:61" s="12" customFormat="1" x14ac:dyDescent="0.25">
      <c r="A146" s="9">
        <f>Tue!A62</f>
        <v>0</v>
      </c>
      <c r="B146" s="72">
        <f>Tue!C62</f>
        <v>0</v>
      </c>
      <c r="C146" s="9">
        <f>Tue!I62</f>
        <v>0</v>
      </c>
      <c r="D146" s="73" t="str">
        <f>IF(B146="win",100%-D1,"-100%")</f>
        <v>-100%</v>
      </c>
      <c r="E146" s="9">
        <f>(C146*D146)+(C146*E1)</f>
        <v>0</v>
      </c>
      <c r="F146" s="9"/>
      <c r="G146" s="9">
        <f>Tue!J62</f>
        <v>0</v>
      </c>
      <c r="H146" s="73" t="str">
        <f>IF($B146="win",100%-H$1,"-100%")</f>
        <v>-100%</v>
      </c>
      <c r="I146" s="9">
        <f>(G146*H146)+(G146*I1)</f>
        <v>0</v>
      </c>
      <c r="J146" s="9"/>
      <c r="K146" s="9">
        <f>Tue!K62</f>
        <v>0</v>
      </c>
      <c r="L146" s="73" t="str">
        <f>IF(B146="win",100%-L1,"-100%")</f>
        <v>-100%</v>
      </c>
      <c r="M146" s="9">
        <f>(K146*L146)+(K146*M1)</f>
        <v>0</v>
      </c>
      <c r="N146" s="9"/>
      <c r="O146" s="9">
        <f>Tue!L62</f>
        <v>0</v>
      </c>
      <c r="P146" s="73" t="str">
        <f>IF(B146="win",100%-P1,"-100%")</f>
        <v>-100%</v>
      </c>
      <c r="Q146" s="9">
        <f>(O146*P146)+(O146*Q1)</f>
        <v>0</v>
      </c>
      <c r="R146" s="9"/>
      <c r="S146" s="9">
        <f>Tue!M62</f>
        <v>0</v>
      </c>
      <c r="T146" s="73" t="str">
        <f>IF(B146="win",100%-T1,"-100%")</f>
        <v>-100%</v>
      </c>
      <c r="U146" s="9">
        <f>(S146*T146)+(S146*U1)</f>
        <v>0</v>
      </c>
      <c r="V146" s="9"/>
      <c r="W146" s="9">
        <f>Tue!N62</f>
        <v>0</v>
      </c>
      <c r="X146" s="73" t="str">
        <f>IF(B146="win",100%-X1,"-100%")</f>
        <v>-100%</v>
      </c>
      <c r="Y146" s="9">
        <f>(W146*X146)+(W146*Y1)</f>
        <v>0</v>
      </c>
      <c r="Z146" s="9"/>
      <c r="AA146" s="9">
        <f>Tue!O62</f>
        <v>0</v>
      </c>
      <c r="AB146" s="73" t="str">
        <f>IF(B146="win",100%-AB1,"-100%")</f>
        <v>-100%</v>
      </c>
      <c r="AC146" s="9">
        <f>(AA146*AB146)+(AA146*AC1)</f>
        <v>0</v>
      </c>
      <c r="AD146" s="9"/>
      <c r="AE146" s="9">
        <f>Tue!P62</f>
        <v>0</v>
      </c>
      <c r="AF146" s="73" t="str">
        <f>IF(B146="win",100%-AF1,"-100%")</f>
        <v>-100%</v>
      </c>
      <c r="AG146" s="9">
        <f>(AE146*AF146)+(AE146*AG1)</f>
        <v>0</v>
      </c>
      <c r="AH146" s="9"/>
      <c r="AI146" s="9">
        <f>Tue!Q62</f>
        <v>0</v>
      </c>
      <c r="AJ146" s="73" t="str">
        <f>IF(B146="win",100%-AJ1,"-100%")</f>
        <v>-100%</v>
      </c>
      <c r="AK146" s="9">
        <f>(AI146*AJ146)+(AI146*AK1)</f>
        <v>0</v>
      </c>
      <c r="AL146" s="9"/>
      <c r="AM146" s="9">
        <f>Tue!R62</f>
        <v>0</v>
      </c>
      <c r="AN146" s="73" t="str">
        <f>IF(B146="win",100%-AN1,"-100%")</f>
        <v>-100%</v>
      </c>
      <c r="AO146" s="9">
        <f>(AM146*AN146)+(AM146*AO1)</f>
        <v>0</v>
      </c>
      <c r="AP146" s="9"/>
      <c r="AQ146" s="9">
        <f>Tue!S62</f>
        <v>0</v>
      </c>
      <c r="AR146" s="73" t="str">
        <f>IF(B146="win",100%-AR1,"-100%")</f>
        <v>-100%</v>
      </c>
      <c r="AS146" s="9">
        <f>(AQ146*AR146)+(AQ146*AS1)</f>
        <v>0</v>
      </c>
      <c r="AT146" s="9"/>
      <c r="AU146" s="9">
        <f>Tue!T62</f>
        <v>0</v>
      </c>
      <c r="AV146" s="73" t="str">
        <f>IF(B146="win",100%-AV1,"-100%")</f>
        <v>-100%</v>
      </c>
      <c r="AW146" s="9">
        <f>(AU146*AV146)+(AU146*AW1)</f>
        <v>0</v>
      </c>
      <c r="AX146" s="9"/>
      <c r="AY146" s="9">
        <f>Tue!U62</f>
        <v>0</v>
      </c>
      <c r="AZ146" s="73" t="str">
        <f>IF(B146="win",100%-AZ1,"-100%")</f>
        <v>-100%</v>
      </c>
      <c r="BA146" s="9">
        <f>(AY146*AZ146)+(AY146*BA1)</f>
        <v>0</v>
      </c>
      <c r="BB146" s="9"/>
      <c r="BC146" s="9">
        <f>Tue!V62</f>
        <v>0</v>
      </c>
      <c r="BD146" s="73" t="str">
        <f>IF(B146="win",100%-BD1,"-100%")</f>
        <v>-100%</v>
      </c>
      <c r="BE146" s="9">
        <f>(BC146*BD146)+(BC146*BE1)</f>
        <v>0</v>
      </c>
      <c r="BF146" s="9"/>
      <c r="BG146" s="9">
        <f>Tue!W62</f>
        <v>0</v>
      </c>
      <c r="BH146" s="73" t="str">
        <f>IF(B146="win",100%-BH1,"-100%")</f>
        <v>-100%</v>
      </c>
      <c r="BI146" s="9">
        <f>(BG146*BH146)+(BG146*BI1)</f>
        <v>0</v>
      </c>
    </row>
    <row r="147" spans="1:61" s="12" customFormat="1" x14ac:dyDescent="0.25">
      <c r="A147" s="9">
        <f>Tue!A63</f>
        <v>0</v>
      </c>
      <c r="B147" s="72">
        <f>Tue!C63</f>
        <v>0</v>
      </c>
      <c r="C147" s="9">
        <f>Tue!I63</f>
        <v>0</v>
      </c>
      <c r="D147" s="73" t="str">
        <f>IF(B147="win",100%-D1,"-100%")</f>
        <v>-100%</v>
      </c>
      <c r="E147" s="9">
        <f>(C147*D147)+(C147*E1)</f>
        <v>0</v>
      </c>
      <c r="F147" s="9"/>
      <c r="G147" s="9">
        <f>Tue!J63</f>
        <v>0</v>
      </c>
      <c r="H147" s="73" t="str">
        <f t="shared" ref="H147:H149" si="723">IF($B147="win",100%-H$1,"-100%")</f>
        <v>-100%</v>
      </c>
      <c r="I147" s="9">
        <f>(G147*H147)+(G147*I1)</f>
        <v>0</v>
      </c>
      <c r="J147" s="9"/>
      <c r="K147" s="9">
        <f>Tue!K63</f>
        <v>0</v>
      </c>
      <c r="L147" s="73" t="str">
        <f>IF(B147="win",100%-L1,"-100%")</f>
        <v>-100%</v>
      </c>
      <c r="M147" s="9">
        <f>(K147*L147)+(K147*M1)</f>
        <v>0</v>
      </c>
      <c r="N147" s="9"/>
      <c r="O147" s="9">
        <f>Tue!L63</f>
        <v>0</v>
      </c>
      <c r="P147" s="73" t="str">
        <f>IF(B147="win",100%-P1,"-100%")</f>
        <v>-100%</v>
      </c>
      <c r="Q147" s="9">
        <f>(O147*P147)+(O147*Q1)</f>
        <v>0</v>
      </c>
      <c r="R147" s="9"/>
      <c r="S147" s="9">
        <f>Tue!M63</f>
        <v>0</v>
      </c>
      <c r="T147" s="73" t="str">
        <f>IF(B147="win",100%-T1,"-100%")</f>
        <v>-100%</v>
      </c>
      <c r="U147" s="9">
        <f>(S147*T147)+(S147*U1)</f>
        <v>0</v>
      </c>
      <c r="V147" s="9"/>
      <c r="W147" s="9">
        <f>Tue!N63</f>
        <v>0</v>
      </c>
      <c r="X147" s="73" t="str">
        <f>IF(B147="win",100%-X1,"-100%")</f>
        <v>-100%</v>
      </c>
      <c r="Y147" s="9">
        <f>(W147*X147)+(W147*Y1)</f>
        <v>0</v>
      </c>
      <c r="Z147" s="9"/>
      <c r="AA147" s="9">
        <f>Tue!O63</f>
        <v>0</v>
      </c>
      <c r="AB147" s="73" t="str">
        <f>IF(B147="win",100%-AB1,"-100%")</f>
        <v>-100%</v>
      </c>
      <c r="AC147" s="9">
        <f>(AA147*AB147)+(AA147*AC1)</f>
        <v>0</v>
      </c>
      <c r="AD147" s="9"/>
      <c r="AE147" s="9">
        <f>Tue!P63</f>
        <v>0</v>
      </c>
      <c r="AF147" s="73" t="str">
        <f>IF(B147="win",100%-AF1,"-100%")</f>
        <v>-100%</v>
      </c>
      <c r="AG147" s="9">
        <f>(AE147*AF147)+(AE147*AG1)</f>
        <v>0</v>
      </c>
      <c r="AH147" s="9"/>
      <c r="AI147" s="9">
        <f>Tue!Q63</f>
        <v>0</v>
      </c>
      <c r="AJ147" s="73" t="str">
        <f>IF(B147="win",100%-AJ1,"-100%")</f>
        <v>-100%</v>
      </c>
      <c r="AK147" s="9">
        <f>(AI147*AJ147)+(AI147*AK1)</f>
        <v>0</v>
      </c>
      <c r="AL147" s="9"/>
      <c r="AM147" s="9">
        <f>Tue!R63</f>
        <v>0</v>
      </c>
      <c r="AN147" s="73" t="str">
        <f>IF(B147="win",100%-AN1,"-100%")</f>
        <v>-100%</v>
      </c>
      <c r="AO147" s="9">
        <f>(AM147*AN147)+(AM147*AO1)</f>
        <v>0</v>
      </c>
      <c r="AP147" s="9"/>
      <c r="AQ147" s="9">
        <f>Tue!S63</f>
        <v>0</v>
      </c>
      <c r="AR147" s="73" t="str">
        <f>IF(B147="win",100%-AR1,"-100%")</f>
        <v>-100%</v>
      </c>
      <c r="AS147" s="9">
        <f>(AQ147*AR147)+(AQ147*AS1)</f>
        <v>0</v>
      </c>
      <c r="AT147" s="9"/>
      <c r="AU147" s="9">
        <f>Tue!T63</f>
        <v>0</v>
      </c>
      <c r="AV147" s="73" t="str">
        <f>IF(B147="win",100%-AV1,"-100%")</f>
        <v>-100%</v>
      </c>
      <c r="AW147" s="9">
        <f>(AU147*AV147)+(AU147*AW1)</f>
        <v>0</v>
      </c>
      <c r="AX147" s="9"/>
      <c r="AY147" s="9">
        <f>Tue!U63</f>
        <v>0</v>
      </c>
      <c r="AZ147" s="73" t="str">
        <f>IF(B147="win",100%-AZ1,"-100%")</f>
        <v>-100%</v>
      </c>
      <c r="BA147" s="9">
        <f>(AY147*AZ147)+(AY147*BA1)</f>
        <v>0</v>
      </c>
      <c r="BB147" s="9"/>
      <c r="BC147" s="9">
        <f>Tue!V63</f>
        <v>0</v>
      </c>
      <c r="BD147" s="73" t="str">
        <f>IF(B147="win",100%-BD1,"-100%")</f>
        <v>-100%</v>
      </c>
      <c r="BE147" s="9">
        <f>(BC147*BD147)+(BC147*BE1)</f>
        <v>0</v>
      </c>
      <c r="BF147" s="9"/>
      <c r="BG147" s="9">
        <f>Tue!W63</f>
        <v>0</v>
      </c>
      <c r="BH147" s="73" t="str">
        <f>IF(B147="win",100%-BH1,"-100%")</f>
        <v>-100%</v>
      </c>
      <c r="BI147" s="9">
        <f>(BG147*BH147)+(BG147*BI1)</f>
        <v>0</v>
      </c>
    </row>
    <row r="148" spans="1:61" s="12" customFormat="1" x14ac:dyDescent="0.25">
      <c r="A148" s="9" t="str">
        <f>Tue!A64</f>
        <v>UNDER</v>
      </c>
      <c r="B148" s="72">
        <f>Tue!C64</f>
        <v>0</v>
      </c>
      <c r="C148" s="9">
        <f>Tue!I64</f>
        <v>0</v>
      </c>
      <c r="D148" s="73" t="str">
        <f>IF(B148="win",100%-D1,"-100%")</f>
        <v>-100%</v>
      </c>
      <c r="E148" s="9">
        <f>(C148*D148)+(C148*E1)</f>
        <v>0</v>
      </c>
      <c r="F148" s="9"/>
      <c r="G148" s="9">
        <f>Tue!J64</f>
        <v>0</v>
      </c>
      <c r="H148" s="73" t="str">
        <f t="shared" si="723"/>
        <v>-100%</v>
      </c>
      <c r="I148" s="9">
        <f>(G148*H148)+(G148*I1)</f>
        <v>0</v>
      </c>
      <c r="J148" s="9"/>
      <c r="K148" s="9">
        <f>Tue!K64</f>
        <v>0</v>
      </c>
      <c r="L148" s="73" t="str">
        <f>IF(B148="win",100%-L1,"-100%")</f>
        <v>-100%</v>
      </c>
      <c r="M148" s="9">
        <f>(K148*L148)+(K148*M1)</f>
        <v>0</v>
      </c>
      <c r="N148" s="9"/>
      <c r="O148" s="9">
        <f>Tue!L64</f>
        <v>0</v>
      </c>
      <c r="P148" s="73" t="str">
        <f>IF(B148="win",100%-P1,"-100%")</f>
        <v>-100%</v>
      </c>
      <c r="Q148" s="9">
        <f>(O148*P148)+(O148*Q1)</f>
        <v>0</v>
      </c>
      <c r="R148" s="9"/>
      <c r="S148" s="9">
        <f>Tue!M64</f>
        <v>0</v>
      </c>
      <c r="T148" s="73" t="str">
        <f>IF(B148="win",100%-T1,"-100%")</f>
        <v>-100%</v>
      </c>
      <c r="U148" s="9">
        <f>(S148*T148)+(S148*U1)</f>
        <v>0</v>
      </c>
      <c r="V148" s="9"/>
      <c r="W148" s="9">
        <f>Tue!N64</f>
        <v>0</v>
      </c>
      <c r="X148" s="73" t="str">
        <f>IF(B148="win",100%-X1,"-100%")</f>
        <v>-100%</v>
      </c>
      <c r="Y148" s="9">
        <f>(W148*X148)+(W148*Y1)</f>
        <v>0</v>
      </c>
      <c r="Z148" s="9"/>
      <c r="AA148" s="9">
        <f>Tue!O64</f>
        <v>0</v>
      </c>
      <c r="AB148" s="73" t="str">
        <f>IF(B148="win",100%-AB1,"-100%")</f>
        <v>-100%</v>
      </c>
      <c r="AC148" s="9">
        <f>(AA148*AB148)+(AA148*AC1)</f>
        <v>0</v>
      </c>
      <c r="AD148" s="9"/>
      <c r="AE148" s="9">
        <f>Tue!P64</f>
        <v>0</v>
      </c>
      <c r="AF148" s="73" t="str">
        <f>IF(B148="win",100%-AF1,"-100%")</f>
        <v>-100%</v>
      </c>
      <c r="AG148" s="9">
        <f>(AE148*AF148)+(AE148*AG1)</f>
        <v>0</v>
      </c>
      <c r="AH148" s="9"/>
      <c r="AI148" s="9">
        <f>Tue!Q64</f>
        <v>0</v>
      </c>
      <c r="AJ148" s="73" t="str">
        <f>IF(B148="win",100%-AJ1,"-100%")</f>
        <v>-100%</v>
      </c>
      <c r="AK148" s="9">
        <f>(AI148*AJ148)+(AI148*AK1)</f>
        <v>0</v>
      </c>
      <c r="AL148" s="9"/>
      <c r="AM148" s="9">
        <f>Tue!R64</f>
        <v>0</v>
      </c>
      <c r="AN148" s="73" t="str">
        <f>IF(B148="win",100%-AN1,"-100%")</f>
        <v>-100%</v>
      </c>
      <c r="AO148" s="9">
        <f>(AM148*AN148)+(AM148*AO1)</f>
        <v>0</v>
      </c>
      <c r="AP148" s="9"/>
      <c r="AQ148" s="9">
        <f>Tue!S64</f>
        <v>0</v>
      </c>
      <c r="AR148" s="73" t="str">
        <f>IF(B148="win",100%-AR1,"-100%")</f>
        <v>-100%</v>
      </c>
      <c r="AS148" s="9">
        <f>(AQ148*AR148)+(AQ148*AS1)</f>
        <v>0</v>
      </c>
      <c r="AT148" s="9"/>
      <c r="AU148" s="9">
        <f>Tue!T64</f>
        <v>0</v>
      </c>
      <c r="AV148" s="73" t="str">
        <f>IF(B148="win",100%-AV1,"-100%")</f>
        <v>-100%</v>
      </c>
      <c r="AW148" s="9">
        <f>(AU148*AV148)+(AU148*AW1)</f>
        <v>0</v>
      </c>
      <c r="AX148" s="9"/>
      <c r="AY148" s="9">
        <f>Tue!U64</f>
        <v>0</v>
      </c>
      <c r="AZ148" s="73" t="str">
        <f>IF(B148="win",100%-AZ1,"-100%")</f>
        <v>-100%</v>
      </c>
      <c r="BA148" s="9">
        <f>(AY148*AZ148)+(AY148*BA1)</f>
        <v>0</v>
      </c>
      <c r="BB148" s="9"/>
      <c r="BC148" s="9">
        <f>Tue!V64</f>
        <v>0</v>
      </c>
      <c r="BD148" s="73" t="str">
        <f>IF(B148="win",100%-BD1,"-100%")</f>
        <v>-100%</v>
      </c>
      <c r="BE148" s="9">
        <f>(BC148*BD148)+(BC148*BE1)</f>
        <v>0</v>
      </c>
      <c r="BF148" s="9"/>
      <c r="BG148" s="9">
        <f>Tue!W64</f>
        <v>0</v>
      </c>
      <c r="BH148" s="73" t="str">
        <f>IF(B148="win",100%-BH1,"-100%")</f>
        <v>-100%</v>
      </c>
      <c r="BI148" s="9">
        <f>(BG148*BH148)+(BG148*BI1)</f>
        <v>0</v>
      </c>
    </row>
    <row r="149" spans="1:61" s="12" customFormat="1" x14ac:dyDescent="0.25">
      <c r="A149" s="9" t="str">
        <f>Tue!A65</f>
        <v>OVER</v>
      </c>
      <c r="B149" s="72">
        <f>Tue!C65</f>
        <v>0</v>
      </c>
      <c r="C149" s="9">
        <f>Tue!I65</f>
        <v>0</v>
      </c>
      <c r="D149" s="73" t="str">
        <f>IF(B149="win",100%-D1,"-100%")</f>
        <v>-100%</v>
      </c>
      <c r="E149" s="9">
        <f>(C149*D149)+(C149*E1)</f>
        <v>0</v>
      </c>
      <c r="F149" s="9"/>
      <c r="G149" s="9">
        <f>Tue!J65</f>
        <v>0</v>
      </c>
      <c r="H149" s="73" t="str">
        <f t="shared" si="723"/>
        <v>-100%</v>
      </c>
      <c r="I149" s="9">
        <f>(G149*H149)+(G149*I1)</f>
        <v>0</v>
      </c>
      <c r="J149" s="9"/>
      <c r="K149" s="9">
        <f>Tue!K65</f>
        <v>0</v>
      </c>
      <c r="L149" s="73" t="str">
        <f>IF(B149="win",100%-L1,"-100%")</f>
        <v>-100%</v>
      </c>
      <c r="M149" s="9">
        <f>(K149*L149)+(K149*M1)</f>
        <v>0</v>
      </c>
      <c r="N149" s="9"/>
      <c r="O149" s="9">
        <f>Tue!L65</f>
        <v>0</v>
      </c>
      <c r="P149" s="73" t="str">
        <f>IF(B149="win",100%-P1,"-100%")</f>
        <v>-100%</v>
      </c>
      <c r="Q149" s="9">
        <f>(O149*P149)+(O149*Q1)</f>
        <v>0</v>
      </c>
      <c r="R149" s="9"/>
      <c r="S149" s="9">
        <f>Tue!M65</f>
        <v>0</v>
      </c>
      <c r="T149" s="73" t="str">
        <f>IF(B149="win",100%-T1,"-100%")</f>
        <v>-100%</v>
      </c>
      <c r="U149" s="9">
        <f>(S149*T149)+(S149*U1)</f>
        <v>0</v>
      </c>
      <c r="V149" s="9"/>
      <c r="W149" s="9">
        <f>Tue!N65</f>
        <v>0</v>
      </c>
      <c r="X149" s="73" t="str">
        <f>IF(B149="win",100%-X1,"-100%")</f>
        <v>-100%</v>
      </c>
      <c r="Y149" s="9">
        <f>(W149*X149)+(W149*Y1)</f>
        <v>0</v>
      </c>
      <c r="Z149" s="9"/>
      <c r="AA149" s="9">
        <f>Tue!O65</f>
        <v>0</v>
      </c>
      <c r="AB149" s="73" t="str">
        <f>IF(B149="win",100%-AB1,"-100%")</f>
        <v>-100%</v>
      </c>
      <c r="AC149" s="9">
        <f>(AA149*AB149)+(AA149*AC1)</f>
        <v>0</v>
      </c>
      <c r="AD149" s="9"/>
      <c r="AE149" s="9">
        <f>Tue!P65</f>
        <v>0</v>
      </c>
      <c r="AF149" s="73" t="str">
        <f>IF(B149="win",100%-AF1,"-100%")</f>
        <v>-100%</v>
      </c>
      <c r="AG149" s="9">
        <f>(AE149*AF149)+(AE149*AG1)</f>
        <v>0</v>
      </c>
      <c r="AH149" s="9"/>
      <c r="AI149" s="9">
        <f>Tue!Q65</f>
        <v>0</v>
      </c>
      <c r="AJ149" s="73" t="str">
        <f>IF(B149="win",100%-AJ1,"-100%")</f>
        <v>-100%</v>
      </c>
      <c r="AK149" s="9">
        <f>(AI149*AJ149)+(AI149*AK1)</f>
        <v>0</v>
      </c>
      <c r="AL149" s="9"/>
      <c r="AM149" s="9">
        <f>Tue!R65</f>
        <v>0</v>
      </c>
      <c r="AN149" s="73" t="str">
        <f>IF(B149="win",100%-AN1,"-100%")</f>
        <v>-100%</v>
      </c>
      <c r="AO149" s="9">
        <f>(AM149*AN149)+(AM149*AO1)</f>
        <v>0</v>
      </c>
      <c r="AP149" s="9"/>
      <c r="AQ149" s="9">
        <f>Tue!S65</f>
        <v>0</v>
      </c>
      <c r="AR149" s="73" t="str">
        <f>IF(B149="win",100%-AR1,"-100%")</f>
        <v>-100%</v>
      </c>
      <c r="AS149" s="9">
        <f>(AQ149*AR149)+(AQ149*AS1)</f>
        <v>0</v>
      </c>
      <c r="AT149" s="9"/>
      <c r="AU149" s="9">
        <f>Tue!T65</f>
        <v>0</v>
      </c>
      <c r="AV149" s="73" t="str">
        <f>IF(B149="win",100%-AV1,"-100%")</f>
        <v>-100%</v>
      </c>
      <c r="AW149" s="9">
        <f>(AU149*AV149)+(AU149*AW1)</f>
        <v>0</v>
      </c>
      <c r="AX149" s="9"/>
      <c r="AY149" s="9">
        <f>Tue!U65</f>
        <v>0</v>
      </c>
      <c r="AZ149" s="73" t="str">
        <f>IF(B149="win",100%-AZ1,"-100%")</f>
        <v>-100%</v>
      </c>
      <c r="BA149" s="9">
        <f>(AY149*AZ149)+(AY149*BA1)</f>
        <v>0</v>
      </c>
      <c r="BB149" s="9"/>
      <c r="BC149" s="9">
        <f>Tue!V65</f>
        <v>0</v>
      </c>
      <c r="BD149" s="73" t="str">
        <f>IF(B149="win",100%-BD1,"-100%")</f>
        <v>-100%</v>
      </c>
      <c r="BE149" s="9">
        <f>(BC149*BD149)+(BC149*BE1)</f>
        <v>0</v>
      </c>
      <c r="BF149" s="9"/>
      <c r="BG149" s="9">
        <f>Tue!W65</f>
        <v>0</v>
      </c>
      <c r="BH149" s="73" t="str">
        <f>IF(B149="win",100%-BH1,"-100%")</f>
        <v>-100%</v>
      </c>
      <c r="BI149" s="9">
        <f>(BG149*BH149)+(BG149*BI1)</f>
        <v>0</v>
      </c>
    </row>
    <row r="150" spans="1:61" s="76" customFormat="1" x14ac:dyDescent="0.25">
      <c r="A150" s="75"/>
      <c r="B150" s="78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</row>
    <row r="151" spans="1:61" s="12" customFormat="1" x14ac:dyDescent="0.25">
      <c r="A151" s="9">
        <f>Tue!A67</f>
        <v>0</v>
      </c>
      <c r="B151" s="72">
        <f>Tue!C67</f>
        <v>0</v>
      </c>
      <c r="C151" s="9">
        <f>Tue!I67</f>
        <v>0</v>
      </c>
      <c r="D151" s="73" t="str">
        <f>IF(B151="win",100%-D1,"-100%")</f>
        <v>-100%</v>
      </c>
      <c r="E151" s="9">
        <f>(C151*D151)+(C151*E1)</f>
        <v>0</v>
      </c>
      <c r="F151" s="9"/>
      <c r="G151" s="9">
        <f>Tue!J67</f>
        <v>0</v>
      </c>
      <c r="H151" s="73" t="str">
        <f>IF($B151="win",100%-H$1,"-100%")</f>
        <v>-100%</v>
      </c>
      <c r="I151" s="9">
        <f>(G151*H151)+(G151*I1)</f>
        <v>0</v>
      </c>
      <c r="J151" s="9"/>
      <c r="K151" s="9">
        <f>Tue!K67</f>
        <v>0</v>
      </c>
      <c r="L151" s="73" t="str">
        <f>IF(B151="win",100%-L1,"-100%")</f>
        <v>-100%</v>
      </c>
      <c r="M151" s="9">
        <f>(K151*L151)+(K151*M1)</f>
        <v>0</v>
      </c>
      <c r="N151" s="9"/>
      <c r="O151" s="9">
        <f>Tue!L67</f>
        <v>0</v>
      </c>
      <c r="P151" s="73" t="str">
        <f>IF(B151="win",100%-P1,"-100%")</f>
        <v>-100%</v>
      </c>
      <c r="Q151" s="9">
        <f>(O151*P151)+(O151*Q1)</f>
        <v>0</v>
      </c>
      <c r="R151" s="9"/>
      <c r="S151" s="9">
        <f>Tue!M67</f>
        <v>0</v>
      </c>
      <c r="T151" s="73" t="str">
        <f>IF(B151="win",100%-T1,"-100%")</f>
        <v>-100%</v>
      </c>
      <c r="U151" s="9">
        <f>(S151*T151)+(S151*U1)</f>
        <v>0</v>
      </c>
      <c r="V151" s="9"/>
      <c r="W151" s="9">
        <f>Tue!N67</f>
        <v>0</v>
      </c>
      <c r="X151" s="73" t="str">
        <f>IF(B151="win",100%-X1,"-100%")</f>
        <v>-100%</v>
      </c>
      <c r="Y151" s="9">
        <f>(W151*X151)+(W151*Y1)</f>
        <v>0</v>
      </c>
      <c r="Z151" s="9"/>
      <c r="AA151" s="9">
        <f>Tue!O67</f>
        <v>0</v>
      </c>
      <c r="AB151" s="73" t="str">
        <f>IF(B151="win",100%-AB1,"-100%")</f>
        <v>-100%</v>
      </c>
      <c r="AC151" s="9">
        <f>(AA151*AB151)+(AA151*AC1)</f>
        <v>0</v>
      </c>
      <c r="AD151" s="9"/>
      <c r="AE151" s="9">
        <f>Tue!P67</f>
        <v>0</v>
      </c>
      <c r="AF151" s="73" t="str">
        <f>IF(B151="win",100%-AF1,"-100%")</f>
        <v>-100%</v>
      </c>
      <c r="AG151" s="9">
        <f>(AE151*AF151)+(AE151*AG1)</f>
        <v>0</v>
      </c>
      <c r="AH151" s="9"/>
      <c r="AI151" s="9">
        <f>Tue!Q67</f>
        <v>0</v>
      </c>
      <c r="AJ151" s="73" t="str">
        <f>IF(B151="win",100%-AJ1,"-100%")</f>
        <v>-100%</v>
      </c>
      <c r="AK151" s="9">
        <f>(AI151*AJ151)+(AI151*AK1)</f>
        <v>0</v>
      </c>
      <c r="AL151" s="9"/>
      <c r="AM151" s="9">
        <f>Tue!R67</f>
        <v>0</v>
      </c>
      <c r="AN151" s="73" t="str">
        <f>IF(B151="win",100%-AN1,"-100%")</f>
        <v>-100%</v>
      </c>
      <c r="AO151" s="9">
        <f>(AM151*AN151)+(AM151*AO1)</f>
        <v>0</v>
      </c>
      <c r="AP151" s="9"/>
      <c r="AQ151" s="9">
        <f>Tue!S67</f>
        <v>0</v>
      </c>
      <c r="AR151" s="73" t="str">
        <f>IF(B151="win",100%-AR1,"-100%")</f>
        <v>-100%</v>
      </c>
      <c r="AS151" s="9">
        <f>(AQ151*AR151)+(AQ151*AS1)</f>
        <v>0</v>
      </c>
      <c r="AT151" s="9"/>
      <c r="AU151" s="9">
        <f>Tue!T67</f>
        <v>0</v>
      </c>
      <c r="AV151" s="73" t="str">
        <f>IF(B151="win",100%-AV1,"-100%")</f>
        <v>-100%</v>
      </c>
      <c r="AW151" s="9">
        <f>(AU151*AV151)+(AU151*AW1)</f>
        <v>0</v>
      </c>
      <c r="AX151" s="9"/>
      <c r="AY151" s="9">
        <f>Tue!U67</f>
        <v>0</v>
      </c>
      <c r="AZ151" s="73" t="str">
        <f>IF(B151="win",100%-AZ1,"-100%")</f>
        <v>-100%</v>
      </c>
      <c r="BA151" s="9">
        <f>(AY151*AZ151)+(AY151*BA1)</f>
        <v>0</v>
      </c>
      <c r="BB151" s="9"/>
      <c r="BC151" s="9">
        <f>Tue!V67</f>
        <v>0</v>
      </c>
      <c r="BD151" s="73" t="str">
        <f>IF(B151="win",100%-BD1,"-100%")</f>
        <v>-100%</v>
      </c>
      <c r="BE151" s="9">
        <f>(BC151*BD151)+(BC151*BE1)</f>
        <v>0</v>
      </c>
      <c r="BF151" s="9"/>
      <c r="BG151" s="9">
        <f>Tue!W67</f>
        <v>0</v>
      </c>
      <c r="BH151" s="73" t="str">
        <f>IF(B151="win",100%-BH1,"-100%")</f>
        <v>-100%</v>
      </c>
      <c r="BI151" s="9">
        <f>(BG151*BH151)+(BG151*BI1)</f>
        <v>0</v>
      </c>
    </row>
    <row r="152" spans="1:61" s="12" customFormat="1" x14ac:dyDescent="0.25">
      <c r="A152" s="9">
        <f>Tue!A68</f>
        <v>0</v>
      </c>
      <c r="B152" s="72">
        <f>Tue!C68</f>
        <v>0</v>
      </c>
      <c r="C152" s="9">
        <f>Tue!I68</f>
        <v>0</v>
      </c>
      <c r="D152" s="73" t="str">
        <f>IF(B152="win",100%-D1,"-100%")</f>
        <v>-100%</v>
      </c>
      <c r="E152" s="9">
        <f>(C152*D152)+(C152*E1)</f>
        <v>0</v>
      </c>
      <c r="F152" s="9"/>
      <c r="G152" s="9">
        <f>Tue!J68</f>
        <v>0</v>
      </c>
      <c r="H152" s="73" t="str">
        <f t="shared" ref="H152:H154" si="724">IF($B152="win",100%-H$1,"-100%")</f>
        <v>-100%</v>
      </c>
      <c r="I152" s="9">
        <f>(G152*H152)+(G152*I1)</f>
        <v>0</v>
      </c>
      <c r="J152" s="9"/>
      <c r="K152" s="9">
        <f>Tue!K68</f>
        <v>0</v>
      </c>
      <c r="L152" s="73" t="str">
        <f>IF(B152="win",100%-L1,"-100%")</f>
        <v>-100%</v>
      </c>
      <c r="M152" s="9">
        <f>(K152*L152)+(K152*M1)</f>
        <v>0</v>
      </c>
      <c r="N152" s="9"/>
      <c r="O152" s="9">
        <f>Tue!L68</f>
        <v>0</v>
      </c>
      <c r="P152" s="73" t="str">
        <f>IF(B152="win",100%-P1,"-100%")</f>
        <v>-100%</v>
      </c>
      <c r="Q152" s="9">
        <f>(O152*P152)+(O152*Q1)</f>
        <v>0</v>
      </c>
      <c r="R152" s="9"/>
      <c r="S152" s="9">
        <f>Tue!M68</f>
        <v>0</v>
      </c>
      <c r="T152" s="73" t="str">
        <f>IF(B152="win",100%-T1,"-100%")</f>
        <v>-100%</v>
      </c>
      <c r="U152" s="9">
        <f>(S152*T152)+(S152*U1)</f>
        <v>0</v>
      </c>
      <c r="V152" s="9"/>
      <c r="W152" s="9">
        <f>Tue!N68</f>
        <v>0</v>
      </c>
      <c r="X152" s="73" t="str">
        <f>IF(B152="win",100%-X1,"-100%")</f>
        <v>-100%</v>
      </c>
      <c r="Y152" s="9">
        <f>(W152*X152)+(W152*Y1)</f>
        <v>0</v>
      </c>
      <c r="Z152" s="9"/>
      <c r="AA152" s="9">
        <f>Tue!O68</f>
        <v>0</v>
      </c>
      <c r="AB152" s="73" t="str">
        <f>IF(B152="win",100%-AB1,"-100%")</f>
        <v>-100%</v>
      </c>
      <c r="AC152" s="9">
        <f>(AA152*AB152)+(AA152*AC1)</f>
        <v>0</v>
      </c>
      <c r="AD152" s="9"/>
      <c r="AE152" s="9">
        <f>Tue!P68</f>
        <v>0</v>
      </c>
      <c r="AF152" s="73" t="str">
        <f>IF(B152="win",100%-AF1,"-100%")</f>
        <v>-100%</v>
      </c>
      <c r="AG152" s="9">
        <f>(AE152*AF152)+(AE152*AG1)</f>
        <v>0</v>
      </c>
      <c r="AH152" s="9"/>
      <c r="AI152" s="9">
        <f>Tue!Q68</f>
        <v>0</v>
      </c>
      <c r="AJ152" s="73" t="str">
        <f>IF(B152="win",100%-AJ1,"-100%")</f>
        <v>-100%</v>
      </c>
      <c r="AK152" s="9">
        <f>(AI152*AJ152)+(AI152*AK1)</f>
        <v>0</v>
      </c>
      <c r="AL152" s="9"/>
      <c r="AM152" s="9">
        <f>Tue!R68</f>
        <v>0</v>
      </c>
      <c r="AN152" s="73" t="str">
        <f>IF(B152="win",100%-AN1,"-100%")</f>
        <v>-100%</v>
      </c>
      <c r="AO152" s="9">
        <f>(AM152*AN152)+(AM152*AO1)</f>
        <v>0</v>
      </c>
      <c r="AP152" s="9"/>
      <c r="AQ152" s="9">
        <f>Tue!S68</f>
        <v>0</v>
      </c>
      <c r="AR152" s="73" t="str">
        <f>IF(B152="win",100%-AR1,"-100%")</f>
        <v>-100%</v>
      </c>
      <c r="AS152" s="9">
        <f>(AQ152*AR152)+(AQ152*AS1)</f>
        <v>0</v>
      </c>
      <c r="AT152" s="9"/>
      <c r="AU152" s="9">
        <f>Tue!T68</f>
        <v>0</v>
      </c>
      <c r="AV152" s="73" t="str">
        <f>IF(B152="win",100%-AV1,"-100%")</f>
        <v>-100%</v>
      </c>
      <c r="AW152" s="9">
        <f>(AU152*AV152)+(AU152*AW1)</f>
        <v>0</v>
      </c>
      <c r="AX152" s="9"/>
      <c r="AY152" s="9">
        <f>Tue!U68</f>
        <v>0</v>
      </c>
      <c r="AZ152" s="73" t="str">
        <f>IF(B152="win",100%-AZ1,"-100%")</f>
        <v>-100%</v>
      </c>
      <c r="BA152" s="9">
        <f>(AY152*AZ152)+(AY152*BA1)</f>
        <v>0</v>
      </c>
      <c r="BB152" s="9"/>
      <c r="BC152" s="9">
        <f>Tue!V68</f>
        <v>0</v>
      </c>
      <c r="BD152" s="73" t="str">
        <f>IF(B152="win",100%-BD1,"-100%")</f>
        <v>-100%</v>
      </c>
      <c r="BE152" s="9">
        <f>(BC152*BD152)+(BC152*BE1)</f>
        <v>0</v>
      </c>
      <c r="BF152" s="9"/>
      <c r="BG152" s="9">
        <f>Tue!W68</f>
        <v>0</v>
      </c>
      <c r="BH152" s="73" t="str">
        <f>IF(B152="win",100%-BH1,"-100%")</f>
        <v>-100%</v>
      </c>
      <c r="BI152" s="9">
        <f>(BG152*BH152)+(BG152*BI1)</f>
        <v>0</v>
      </c>
    </row>
    <row r="153" spans="1:61" s="12" customFormat="1" x14ac:dyDescent="0.25">
      <c r="A153" s="9" t="str">
        <f>Tue!A69</f>
        <v>UNDER</v>
      </c>
      <c r="B153" s="72">
        <f>Tue!C69</f>
        <v>0</v>
      </c>
      <c r="C153" s="9">
        <f>Tue!I69</f>
        <v>0</v>
      </c>
      <c r="D153" s="73" t="str">
        <f>IF(B153="win",100%-D1,"-100%")</f>
        <v>-100%</v>
      </c>
      <c r="E153" s="9">
        <f>(C153*D153)+(C153*E1)</f>
        <v>0</v>
      </c>
      <c r="F153" s="9"/>
      <c r="G153" s="9">
        <f>Tue!J69</f>
        <v>0</v>
      </c>
      <c r="H153" s="73" t="str">
        <f t="shared" si="724"/>
        <v>-100%</v>
      </c>
      <c r="I153" s="9">
        <f>(G153*H153)+(G153*I1)</f>
        <v>0</v>
      </c>
      <c r="J153" s="9"/>
      <c r="K153" s="9">
        <f>Tue!K69</f>
        <v>0</v>
      </c>
      <c r="L153" s="73" t="str">
        <f>IF(B153="win",100%-L1,"-100%")</f>
        <v>-100%</v>
      </c>
      <c r="M153" s="9">
        <f>(K153*L153)+(K153*M1)</f>
        <v>0</v>
      </c>
      <c r="N153" s="9"/>
      <c r="O153" s="9">
        <f>Tue!L69</f>
        <v>0</v>
      </c>
      <c r="P153" s="73" t="str">
        <f>IF(B153="win",100%-P1,"-100%")</f>
        <v>-100%</v>
      </c>
      <c r="Q153" s="9">
        <f>(O153*P153)+(O153*Q1)</f>
        <v>0</v>
      </c>
      <c r="R153" s="9"/>
      <c r="S153" s="9">
        <f>Tue!M69</f>
        <v>0</v>
      </c>
      <c r="T153" s="73" t="str">
        <f>IF(B153="win",100%-T1,"-100%")</f>
        <v>-100%</v>
      </c>
      <c r="U153" s="9">
        <f>(S153*T153)+(S153*U1)</f>
        <v>0</v>
      </c>
      <c r="V153" s="9"/>
      <c r="W153" s="9">
        <f>Tue!N69</f>
        <v>0</v>
      </c>
      <c r="X153" s="73" t="str">
        <f>IF(B153="win",100%-X1,"-100%")</f>
        <v>-100%</v>
      </c>
      <c r="Y153" s="9">
        <f>(W153*X153)+(W153*Y1)</f>
        <v>0</v>
      </c>
      <c r="Z153" s="9"/>
      <c r="AA153" s="9">
        <f>Tue!O69</f>
        <v>0</v>
      </c>
      <c r="AB153" s="73" t="str">
        <f>IF(B153="win",100%-AB1,"-100%")</f>
        <v>-100%</v>
      </c>
      <c r="AC153" s="9">
        <f>(AA153*AB153)+(AA153*AC1)</f>
        <v>0</v>
      </c>
      <c r="AD153" s="9"/>
      <c r="AE153" s="9">
        <f>Tue!P69</f>
        <v>0</v>
      </c>
      <c r="AF153" s="73" t="str">
        <f>IF(B153="win",100%-AF1,"-100%")</f>
        <v>-100%</v>
      </c>
      <c r="AG153" s="9">
        <f>(AE153*AF153)+(AE153*AG1)</f>
        <v>0</v>
      </c>
      <c r="AH153" s="9"/>
      <c r="AI153" s="9">
        <f>Tue!Q69</f>
        <v>0</v>
      </c>
      <c r="AJ153" s="73" t="str">
        <f>IF(B153="win",100%-AJ1,"-100%")</f>
        <v>-100%</v>
      </c>
      <c r="AK153" s="9">
        <f>(AI153*AJ153)+(AI153*AK1)</f>
        <v>0</v>
      </c>
      <c r="AL153" s="9"/>
      <c r="AM153" s="9">
        <f>Tue!R69</f>
        <v>0</v>
      </c>
      <c r="AN153" s="73" t="str">
        <f>IF(B153="win",100%-AN1,"-100%")</f>
        <v>-100%</v>
      </c>
      <c r="AO153" s="9">
        <f>(AM153*AN153)+(AM153*AO1)</f>
        <v>0</v>
      </c>
      <c r="AP153" s="9"/>
      <c r="AQ153" s="9">
        <f>Tue!S69</f>
        <v>0</v>
      </c>
      <c r="AR153" s="73" t="str">
        <f>IF(B153="win",100%-AR1,"-100%")</f>
        <v>-100%</v>
      </c>
      <c r="AS153" s="9">
        <f>(AQ153*AR153)+(AQ153*AS1)</f>
        <v>0</v>
      </c>
      <c r="AT153" s="9"/>
      <c r="AU153" s="9">
        <f>Tue!T69</f>
        <v>0</v>
      </c>
      <c r="AV153" s="73" t="str">
        <f>IF(B153="win",100%-AV1,"-100%")</f>
        <v>-100%</v>
      </c>
      <c r="AW153" s="9">
        <f>(AU153*AV153)+(AU153*AW1)</f>
        <v>0</v>
      </c>
      <c r="AX153" s="9"/>
      <c r="AY153" s="9">
        <f>Tue!U69</f>
        <v>0</v>
      </c>
      <c r="AZ153" s="73" t="str">
        <f>IF(B153="win",100%-AZ1,"-100%")</f>
        <v>-100%</v>
      </c>
      <c r="BA153" s="9">
        <f>(AY153*AZ153)+(AY153*BA1)</f>
        <v>0</v>
      </c>
      <c r="BB153" s="9"/>
      <c r="BC153" s="9">
        <f>Tue!V69</f>
        <v>0</v>
      </c>
      <c r="BD153" s="73" t="str">
        <f>IF(B153="win",100%-BD1,"-100%")</f>
        <v>-100%</v>
      </c>
      <c r="BE153" s="9">
        <f>(BC153*BD153)+(BC153*BE1)</f>
        <v>0</v>
      </c>
      <c r="BF153" s="9"/>
      <c r="BG153" s="9">
        <f>Tue!W69</f>
        <v>0</v>
      </c>
      <c r="BH153" s="73" t="str">
        <f>IF(B153="win",100%-BH1,"-100%")</f>
        <v>-100%</v>
      </c>
      <c r="BI153" s="9">
        <f>(BG153*BH153)+(BG153*BI1)</f>
        <v>0</v>
      </c>
    </row>
    <row r="154" spans="1:61" s="12" customFormat="1" x14ac:dyDescent="0.25">
      <c r="A154" s="9" t="str">
        <f>Tue!A70</f>
        <v>OVER</v>
      </c>
      <c r="B154" s="72">
        <f>Tue!C70</f>
        <v>0</v>
      </c>
      <c r="C154" s="9">
        <f>Tue!I70</f>
        <v>0</v>
      </c>
      <c r="D154" s="73" t="str">
        <f>IF(B154="win",100%-D1,"-100%")</f>
        <v>-100%</v>
      </c>
      <c r="E154" s="9">
        <f>(C154*D154)+(C154*E1)</f>
        <v>0</v>
      </c>
      <c r="F154" s="9"/>
      <c r="G154" s="9">
        <f>Tue!J70</f>
        <v>0</v>
      </c>
      <c r="H154" s="73" t="str">
        <f t="shared" si="724"/>
        <v>-100%</v>
      </c>
      <c r="I154" s="9">
        <f>(G154*H154)+(G154*I1)</f>
        <v>0</v>
      </c>
      <c r="J154" s="9"/>
      <c r="K154" s="9">
        <f>Tue!K70</f>
        <v>0</v>
      </c>
      <c r="L154" s="73" t="str">
        <f>IF(B154="win",100%-L1,"-100%")</f>
        <v>-100%</v>
      </c>
      <c r="M154" s="9">
        <f>(K154*L154)+(K154*M1)</f>
        <v>0</v>
      </c>
      <c r="N154" s="9"/>
      <c r="O154" s="9">
        <f>Tue!L70</f>
        <v>0</v>
      </c>
      <c r="P154" s="73" t="str">
        <f>IF(B154="win",100%-P1,"-100%")</f>
        <v>-100%</v>
      </c>
      <c r="Q154" s="9">
        <f>(O154*P154)+(O154*Q1)</f>
        <v>0</v>
      </c>
      <c r="R154" s="9"/>
      <c r="S154" s="9">
        <f>Tue!M70</f>
        <v>0</v>
      </c>
      <c r="T154" s="73" t="str">
        <f>IF(B154="win",100%-T1,"-100%")</f>
        <v>-100%</v>
      </c>
      <c r="U154" s="9">
        <f>(S154*T154)+(S154*U1)</f>
        <v>0</v>
      </c>
      <c r="V154" s="9"/>
      <c r="W154" s="9">
        <f>Tue!N70</f>
        <v>0</v>
      </c>
      <c r="X154" s="73" t="str">
        <f>IF(B154="win",100%-X1,"-100%")</f>
        <v>-100%</v>
      </c>
      <c r="Y154" s="9">
        <f>(W154*X154)+(W154*Y1)</f>
        <v>0</v>
      </c>
      <c r="Z154" s="9"/>
      <c r="AA154" s="9">
        <f>Tue!O70</f>
        <v>0</v>
      </c>
      <c r="AB154" s="73" t="str">
        <f>IF(B154="win",100%-AB1,"-100%")</f>
        <v>-100%</v>
      </c>
      <c r="AC154" s="9">
        <f>(AA154*AB154)+(AA154*AC1)</f>
        <v>0</v>
      </c>
      <c r="AD154" s="9"/>
      <c r="AE154" s="9">
        <f>Tue!P70</f>
        <v>0</v>
      </c>
      <c r="AF154" s="73" t="str">
        <f>IF(B154="win",100%-AF1,"-100%")</f>
        <v>-100%</v>
      </c>
      <c r="AG154" s="9">
        <f>(AE154*AF154)+(AE154*AG1)</f>
        <v>0</v>
      </c>
      <c r="AH154" s="9"/>
      <c r="AI154" s="9">
        <f>Tue!Q70</f>
        <v>0</v>
      </c>
      <c r="AJ154" s="73" t="str">
        <f>IF(B154="win",100%-AJ1,"-100%")</f>
        <v>-100%</v>
      </c>
      <c r="AK154" s="9">
        <f>(AI154*AJ154)+(AI154*AK1)</f>
        <v>0</v>
      </c>
      <c r="AL154" s="9"/>
      <c r="AM154" s="9">
        <f>Tue!R70</f>
        <v>0</v>
      </c>
      <c r="AN154" s="73" t="str">
        <f>IF(B154="win",100%-AN1,"-100%")</f>
        <v>-100%</v>
      </c>
      <c r="AO154" s="9">
        <f>(AM154*AN154)+(AM154*AO1)</f>
        <v>0</v>
      </c>
      <c r="AP154" s="9"/>
      <c r="AQ154" s="9">
        <f>Tue!S70</f>
        <v>0</v>
      </c>
      <c r="AR154" s="73" t="str">
        <f>IF(B154="win",100%-AR1,"-100%")</f>
        <v>-100%</v>
      </c>
      <c r="AS154" s="9">
        <f>(AQ154*AR154)+(AQ154*AS1)</f>
        <v>0</v>
      </c>
      <c r="AT154" s="9"/>
      <c r="AU154" s="9">
        <f>Tue!T70</f>
        <v>0</v>
      </c>
      <c r="AV154" s="73" t="str">
        <f>IF(B154="win",100%-AV1,"-100%")</f>
        <v>-100%</v>
      </c>
      <c r="AW154" s="9">
        <f>(AU154*AV154)+(AU154*AW1)</f>
        <v>0</v>
      </c>
      <c r="AX154" s="9"/>
      <c r="AY154" s="9">
        <f>Tue!U70</f>
        <v>0</v>
      </c>
      <c r="AZ154" s="73" t="str">
        <f>IF(B154="win",100%-AZ1,"-100%")</f>
        <v>-100%</v>
      </c>
      <c r="BA154" s="9">
        <f>(AY154*AZ154)+(AY154*BA1)</f>
        <v>0</v>
      </c>
      <c r="BB154" s="9"/>
      <c r="BC154" s="9">
        <f>Tue!V70</f>
        <v>0</v>
      </c>
      <c r="BD154" s="73" t="str">
        <f>IF(B154="win",100%-BD1,"-100%")</f>
        <v>-100%</v>
      </c>
      <c r="BE154" s="9">
        <f>(BC154*BD154)+(BC154*BE1)</f>
        <v>0</v>
      </c>
      <c r="BF154" s="9"/>
      <c r="BG154" s="9">
        <f>Tue!W70</f>
        <v>0</v>
      </c>
      <c r="BH154" s="73" t="str">
        <f>IF(B154="win",100%-BH1,"-100%")</f>
        <v>-100%</v>
      </c>
      <c r="BI154" s="9">
        <f>(BG154*BH154)+(BG154*BI1)</f>
        <v>0</v>
      </c>
    </row>
    <row r="155" spans="1:61" s="76" customFormat="1" x14ac:dyDescent="0.25">
      <c r="A155" s="75"/>
      <c r="B155" s="72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</row>
    <row r="156" spans="1:61" s="12" customFormat="1" x14ac:dyDescent="0.25">
      <c r="A156" s="9">
        <f>Tue!A72</f>
        <v>0</v>
      </c>
      <c r="B156" s="72">
        <f>Tue!C72</f>
        <v>0</v>
      </c>
      <c r="C156" s="9">
        <f>Tue!I72</f>
        <v>0</v>
      </c>
      <c r="D156" s="73" t="str">
        <f>IF(B156="win",100%-D1,"-100%")</f>
        <v>-100%</v>
      </c>
      <c r="E156" s="9">
        <f>(C156*D156)+(C156*E1)</f>
        <v>0</v>
      </c>
      <c r="F156" s="9"/>
      <c r="G156" s="9">
        <f>Tue!J72</f>
        <v>0</v>
      </c>
      <c r="H156" s="73" t="str">
        <f>IF($B156="win",100%-H$1,"-100%")</f>
        <v>-100%</v>
      </c>
      <c r="I156" s="9">
        <f>(G156*H156)+(G156*I1)</f>
        <v>0</v>
      </c>
      <c r="J156" s="9"/>
      <c r="K156" s="9">
        <f>Tue!K72</f>
        <v>0</v>
      </c>
      <c r="L156" s="73" t="str">
        <f>IF(B156="win",100%-L1,"-100%")</f>
        <v>-100%</v>
      </c>
      <c r="M156" s="9">
        <f>(K156*L156)+(K156*M1)</f>
        <v>0</v>
      </c>
      <c r="N156" s="9"/>
      <c r="O156" s="9">
        <f>Tue!L72</f>
        <v>0</v>
      </c>
      <c r="P156" s="73" t="str">
        <f>IF(B156="win",100%-P1,"-100%")</f>
        <v>-100%</v>
      </c>
      <c r="Q156" s="9">
        <f>(O156*P156)+(O156*Q1)</f>
        <v>0</v>
      </c>
      <c r="R156" s="9"/>
      <c r="S156" s="9">
        <f>Tue!M72</f>
        <v>0</v>
      </c>
      <c r="T156" s="73" t="str">
        <f>IF(B156="win",100%-T1,"-100%")</f>
        <v>-100%</v>
      </c>
      <c r="U156" s="9">
        <f>(S156*T156)+(S156*U1)</f>
        <v>0</v>
      </c>
      <c r="V156" s="9"/>
      <c r="W156" s="9">
        <f>Tue!N72</f>
        <v>0</v>
      </c>
      <c r="X156" s="73" t="str">
        <f>IF(B156="win",100%-X1,"-100%")</f>
        <v>-100%</v>
      </c>
      <c r="Y156" s="9">
        <f>(W156*X156)+(W156*Y1)</f>
        <v>0</v>
      </c>
      <c r="Z156" s="9"/>
      <c r="AA156" s="9">
        <f>Tue!O72</f>
        <v>0</v>
      </c>
      <c r="AB156" s="73" t="str">
        <f>IF(B156="win",100%-AB1,"-100%")</f>
        <v>-100%</v>
      </c>
      <c r="AC156" s="9">
        <f>(AA156*AB156)+(AA156*AC1)</f>
        <v>0</v>
      </c>
      <c r="AD156" s="9"/>
      <c r="AE156" s="9">
        <f>Tue!P72</f>
        <v>0</v>
      </c>
      <c r="AF156" s="73" t="str">
        <f>IF(B156="win",100%-AF1,"-100%")</f>
        <v>-100%</v>
      </c>
      <c r="AG156" s="9">
        <f>(AE156*AF156)+(AE156*AG1)</f>
        <v>0</v>
      </c>
      <c r="AH156" s="9"/>
      <c r="AI156" s="9">
        <f>Tue!Q72</f>
        <v>0</v>
      </c>
      <c r="AJ156" s="73" t="str">
        <f>IF(B156="win",100%-AJ1,"-100%")</f>
        <v>-100%</v>
      </c>
      <c r="AK156" s="9">
        <f>(AI156*AJ156)+(AI156*AK1)</f>
        <v>0</v>
      </c>
      <c r="AL156" s="9"/>
      <c r="AM156" s="9">
        <f>Tue!R72</f>
        <v>0</v>
      </c>
      <c r="AN156" s="73" t="str">
        <f>IF(B156="win",100%-AN1,"-100%")</f>
        <v>-100%</v>
      </c>
      <c r="AO156" s="9">
        <f>(AM156*AN156)+(AM156*AO1)</f>
        <v>0</v>
      </c>
      <c r="AP156" s="9"/>
      <c r="AQ156" s="9">
        <f>Tue!S72</f>
        <v>0</v>
      </c>
      <c r="AR156" s="73" t="str">
        <f>IF(B156="win",100%-AR1,"-100%")</f>
        <v>-100%</v>
      </c>
      <c r="AS156" s="9">
        <f>(AQ156*AR156)+(AQ156*AS1)</f>
        <v>0</v>
      </c>
      <c r="AT156" s="9"/>
      <c r="AU156" s="9">
        <f>Tue!T72</f>
        <v>0</v>
      </c>
      <c r="AV156" s="73" t="str">
        <f>IF(B156="win",100%-AV1,"-100%")</f>
        <v>-100%</v>
      </c>
      <c r="AW156" s="9">
        <f>(AU156*AV156)+(AU156*AW1)</f>
        <v>0</v>
      </c>
      <c r="AX156" s="9"/>
      <c r="AY156" s="9">
        <f>Tue!U72</f>
        <v>0</v>
      </c>
      <c r="AZ156" s="73" t="str">
        <f>IF(B156="win",100%-AZ1,"-100%")</f>
        <v>-100%</v>
      </c>
      <c r="BA156" s="9">
        <f>(AY156*AZ156)+(AY156*BA1)</f>
        <v>0</v>
      </c>
      <c r="BB156" s="9"/>
      <c r="BC156" s="9">
        <f>Tue!V72</f>
        <v>0</v>
      </c>
      <c r="BD156" s="73" t="str">
        <f>IF(B156="win",100%-BD1,"-100%")</f>
        <v>-100%</v>
      </c>
      <c r="BE156" s="9">
        <f>(BC156*BD156)+(BC156*BE1)</f>
        <v>0</v>
      </c>
      <c r="BF156" s="9"/>
      <c r="BG156" s="9">
        <f>Tue!W72</f>
        <v>0</v>
      </c>
      <c r="BH156" s="73" t="str">
        <f>IF(B156="win",100%-BH1,"-100%")</f>
        <v>-100%</v>
      </c>
      <c r="BI156" s="9">
        <f>(BG156*BH156)+(BG156*BI1)</f>
        <v>0</v>
      </c>
    </row>
    <row r="157" spans="1:61" s="12" customFormat="1" x14ac:dyDescent="0.25">
      <c r="A157" s="9">
        <f>Tue!A73</f>
        <v>0</v>
      </c>
      <c r="B157" s="72">
        <f>Tue!C73</f>
        <v>0</v>
      </c>
      <c r="C157" s="9">
        <f>Tue!I73</f>
        <v>0</v>
      </c>
      <c r="D157" s="73" t="str">
        <f>IF(B157="win",100%-D1,"-100%")</f>
        <v>-100%</v>
      </c>
      <c r="E157" s="9">
        <f>(C157*D157)+(C157*E1)</f>
        <v>0</v>
      </c>
      <c r="F157" s="9"/>
      <c r="G157" s="9">
        <f>Tue!J73</f>
        <v>0</v>
      </c>
      <c r="H157" s="73" t="str">
        <f t="shared" ref="H157:H159" si="725">IF($B157="win",100%-H$1,"-100%")</f>
        <v>-100%</v>
      </c>
      <c r="I157" s="9">
        <f>(G157*H157)+(G157*I1)</f>
        <v>0</v>
      </c>
      <c r="J157" s="9"/>
      <c r="K157" s="9">
        <f>Tue!K73</f>
        <v>0</v>
      </c>
      <c r="L157" s="73" t="str">
        <f>IF(B157="win",100%-L1,"-100%")</f>
        <v>-100%</v>
      </c>
      <c r="M157" s="9">
        <f>(K157*L157)+(K157*M1)</f>
        <v>0</v>
      </c>
      <c r="N157" s="9"/>
      <c r="O157" s="9">
        <f>Tue!L73</f>
        <v>0</v>
      </c>
      <c r="P157" s="73" t="str">
        <f>IF(B157="win",100%-P1,"-100%")</f>
        <v>-100%</v>
      </c>
      <c r="Q157" s="9">
        <f>(O157*P157)+(O157*Q1)</f>
        <v>0</v>
      </c>
      <c r="R157" s="9"/>
      <c r="S157" s="9">
        <f>Tue!M73</f>
        <v>0</v>
      </c>
      <c r="T157" s="73" t="str">
        <f>IF(B157="win",100%-T1,"-100%")</f>
        <v>-100%</v>
      </c>
      <c r="U157" s="9">
        <f>(S157*T157)+(S157*U1)</f>
        <v>0</v>
      </c>
      <c r="V157" s="9"/>
      <c r="W157" s="9">
        <f>Tue!N73</f>
        <v>0</v>
      </c>
      <c r="X157" s="73" t="str">
        <f>IF(B157="win",100%-X1,"-100%")</f>
        <v>-100%</v>
      </c>
      <c r="Y157" s="9">
        <f>(W157*X157)+(W157*Y1)</f>
        <v>0</v>
      </c>
      <c r="Z157" s="9"/>
      <c r="AA157" s="9">
        <f>Tue!O73</f>
        <v>0</v>
      </c>
      <c r="AB157" s="73" t="str">
        <f>IF(B157="win",100%-AB1,"-100%")</f>
        <v>-100%</v>
      </c>
      <c r="AC157" s="9">
        <f>(AA157*AB157)+(AA157*AC1)</f>
        <v>0</v>
      </c>
      <c r="AD157" s="9"/>
      <c r="AE157" s="9">
        <f>Tue!P73</f>
        <v>0</v>
      </c>
      <c r="AF157" s="73" t="str">
        <f>IF(B157="win",100%-AF1,"-100%")</f>
        <v>-100%</v>
      </c>
      <c r="AG157" s="9">
        <f>(AE157*AF157)+(AE157*AG1)</f>
        <v>0</v>
      </c>
      <c r="AH157" s="9"/>
      <c r="AI157" s="9">
        <f>Tue!Q73</f>
        <v>0</v>
      </c>
      <c r="AJ157" s="73" t="str">
        <f>IF(B157="win",100%-AJ1,"-100%")</f>
        <v>-100%</v>
      </c>
      <c r="AK157" s="9">
        <f>(AI157*AJ157)+(AI157*AK1)</f>
        <v>0</v>
      </c>
      <c r="AL157" s="9"/>
      <c r="AM157" s="9">
        <f>Tue!R73</f>
        <v>0</v>
      </c>
      <c r="AN157" s="73" t="str">
        <f>IF(B157="win",100%-AN1,"-100%")</f>
        <v>-100%</v>
      </c>
      <c r="AO157" s="9">
        <f>(AM157*AN157)+(AM157*AO1)</f>
        <v>0</v>
      </c>
      <c r="AP157" s="9"/>
      <c r="AQ157" s="9">
        <f>Tue!S73</f>
        <v>0</v>
      </c>
      <c r="AR157" s="73" t="str">
        <f>IF(B157="win",100%-AR1,"-100%")</f>
        <v>-100%</v>
      </c>
      <c r="AS157" s="9">
        <f>(AQ157*AR157)+(AQ157*AS1)</f>
        <v>0</v>
      </c>
      <c r="AT157" s="9"/>
      <c r="AU157" s="9">
        <f>Tue!T73</f>
        <v>0</v>
      </c>
      <c r="AV157" s="73" t="str">
        <f>IF(B157="win",100%-AV1,"-100%")</f>
        <v>-100%</v>
      </c>
      <c r="AW157" s="9">
        <f>(AU157*AV157)+(AU157*AW1)</f>
        <v>0</v>
      </c>
      <c r="AX157" s="9"/>
      <c r="AY157" s="9">
        <f>Tue!U73</f>
        <v>0</v>
      </c>
      <c r="AZ157" s="73" t="str">
        <f>IF(B157="win",100%-AZ1,"-100%")</f>
        <v>-100%</v>
      </c>
      <c r="BA157" s="9">
        <f>(AY157*AZ157)+(AY157*BA1)</f>
        <v>0</v>
      </c>
      <c r="BB157" s="9"/>
      <c r="BC157" s="9">
        <f>Tue!V73</f>
        <v>0</v>
      </c>
      <c r="BD157" s="73" t="str">
        <f>IF(B157="win",100%-BD1,"-100%")</f>
        <v>-100%</v>
      </c>
      <c r="BE157" s="9">
        <f>(BC157*BD157)+(BC157*BE1)</f>
        <v>0</v>
      </c>
      <c r="BF157" s="9"/>
      <c r="BG157" s="9">
        <f>Tue!W73</f>
        <v>0</v>
      </c>
      <c r="BH157" s="73" t="str">
        <f>IF(B157="win",100%-BH1,"-100%")</f>
        <v>-100%</v>
      </c>
      <c r="BI157" s="9">
        <f>(BG157*BH157)+(BG157*BI1)</f>
        <v>0</v>
      </c>
    </row>
    <row r="158" spans="1:61" s="12" customFormat="1" x14ac:dyDescent="0.25">
      <c r="A158" s="9" t="str">
        <f>Tue!A74</f>
        <v>UNDER</v>
      </c>
      <c r="B158" s="72">
        <f>Tue!C74</f>
        <v>0</v>
      </c>
      <c r="C158" s="9">
        <f>Tue!I74</f>
        <v>0</v>
      </c>
      <c r="D158" s="73" t="str">
        <f>IF(B158="win",100%-D1,"-100%")</f>
        <v>-100%</v>
      </c>
      <c r="E158" s="9">
        <f>(C158*D158)+(C158*E1)</f>
        <v>0</v>
      </c>
      <c r="F158" s="9"/>
      <c r="G158" s="9">
        <f>Tue!J74</f>
        <v>0</v>
      </c>
      <c r="H158" s="73" t="str">
        <f t="shared" si="725"/>
        <v>-100%</v>
      </c>
      <c r="I158" s="9">
        <f>(G158*H158)+(G158*I1)</f>
        <v>0</v>
      </c>
      <c r="J158" s="9"/>
      <c r="K158" s="9">
        <f>Tue!K74</f>
        <v>0</v>
      </c>
      <c r="L158" s="73" t="str">
        <f>IF(B158="win",100%-L1,"-100%")</f>
        <v>-100%</v>
      </c>
      <c r="M158" s="9">
        <f>(K158*L158)+(K158*M1)</f>
        <v>0</v>
      </c>
      <c r="N158" s="9"/>
      <c r="O158" s="9">
        <f>Tue!L74</f>
        <v>0</v>
      </c>
      <c r="P158" s="73" t="str">
        <f>IF(B158="win",100%-P1,"-100%")</f>
        <v>-100%</v>
      </c>
      <c r="Q158" s="9">
        <f>(O158*P158)+(O158*Q1)</f>
        <v>0</v>
      </c>
      <c r="R158" s="9"/>
      <c r="S158" s="9">
        <f>Tue!M74</f>
        <v>0</v>
      </c>
      <c r="T158" s="73" t="str">
        <f>IF(B158="win",100%-T1,"-100%")</f>
        <v>-100%</v>
      </c>
      <c r="U158" s="9">
        <f>(S158*T158)+(S158*U1)</f>
        <v>0</v>
      </c>
      <c r="V158" s="9"/>
      <c r="W158" s="9">
        <f>Tue!N74</f>
        <v>0</v>
      </c>
      <c r="X158" s="73" t="str">
        <f>IF(B158="win",100%-X1,"-100%")</f>
        <v>-100%</v>
      </c>
      <c r="Y158" s="9">
        <f>(W158*X158)+(W158*Y1)</f>
        <v>0</v>
      </c>
      <c r="Z158" s="9"/>
      <c r="AA158" s="9">
        <f>Tue!O74</f>
        <v>0</v>
      </c>
      <c r="AB158" s="73" t="str">
        <f>IF(B158="win",100%-AB1,"-100%")</f>
        <v>-100%</v>
      </c>
      <c r="AC158" s="9">
        <f>(AA158*AB158)+(AA158*AC1)</f>
        <v>0</v>
      </c>
      <c r="AD158" s="9"/>
      <c r="AE158" s="9">
        <f>Tue!P74</f>
        <v>0</v>
      </c>
      <c r="AF158" s="73" t="str">
        <f>IF(B158="win",100%-AF1,"-100%")</f>
        <v>-100%</v>
      </c>
      <c r="AG158" s="9">
        <f>(AE158*AF158)+(AE158*AG1)</f>
        <v>0</v>
      </c>
      <c r="AH158" s="9"/>
      <c r="AI158" s="9">
        <f>Tue!Q74</f>
        <v>0</v>
      </c>
      <c r="AJ158" s="73" t="str">
        <f>IF(B158="win",100%-AJ1,"-100%")</f>
        <v>-100%</v>
      </c>
      <c r="AK158" s="9">
        <f>(AI158*AJ158)+(AI158*AK1)</f>
        <v>0</v>
      </c>
      <c r="AL158" s="9"/>
      <c r="AM158" s="9">
        <f>Tue!R74</f>
        <v>0</v>
      </c>
      <c r="AN158" s="73" t="str">
        <f>IF(B158="win",100%-AN1,"-100%")</f>
        <v>-100%</v>
      </c>
      <c r="AO158" s="9">
        <f>(AM158*AN158)+(AM158*AO1)</f>
        <v>0</v>
      </c>
      <c r="AP158" s="9"/>
      <c r="AQ158" s="9">
        <f>Tue!S74</f>
        <v>0</v>
      </c>
      <c r="AR158" s="73" t="str">
        <f>IF(B158="win",100%-AR1,"-100%")</f>
        <v>-100%</v>
      </c>
      <c r="AS158" s="9">
        <f>(AQ158*AR158)+(AQ158*AS1)</f>
        <v>0</v>
      </c>
      <c r="AT158" s="9"/>
      <c r="AU158" s="9">
        <f>Tue!T74</f>
        <v>0</v>
      </c>
      <c r="AV158" s="73" t="str">
        <f>IF(B158="win",100%-AV1,"-100%")</f>
        <v>-100%</v>
      </c>
      <c r="AW158" s="9">
        <f>(AU158*AV158)+(AU158*AW1)</f>
        <v>0</v>
      </c>
      <c r="AX158" s="9"/>
      <c r="AY158" s="9">
        <f>Tue!U74</f>
        <v>0</v>
      </c>
      <c r="AZ158" s="73" t="str">
        <f>IF(B158="win",100%-AZ1,"-100%")</f>
        <v>-100%</v>
      </c>
      <c r="BA158" s="9">
        <f>(AY158*AZ158)+(AY158*BA1)</f>
        <v>0</v>
      </c>
      <c r="BB158" s="9"/>
      <c r="BC158" s="9">
        <f>Tue!V74</f>
        <v>0</v>
      </c>
      <c r="BD158" s="73" t="str">
        <f>IF(B158="win",100%-BD1,"-100%")</f>
        <v>-100%</v>
      </c>
      <c r="BE158" s="9">
        <f>(BC158*BD158)+(BC158*BE1)</f>
        <v>0</v>
      </c>
      <c r="BF158" s="9"/>
      <c r="BG158" s="9">
        <f>Tue!W74</f>
        <v>0</v>
      </c>
      <c r="BH158" s="73" t="str">
        <f>IF(B158="win",100%-BH1,"-100%")</f>
        <v>-100%</v>
      </c>
      <c r="BI158" s="9">
        <f>(BG158*BH158)+(BG158*BI1)</f>
        <v>0</v>
      </c>
    </row>
    <row r="159" spans="1:61" s="12" customFormat="1" x14ac:dyDescent="0.25">
      <c r="A159" s="9" t="str">
        <f>Tue!A75</f>
        <v>OVER</v>
      </c>
      <c r="B159" s="72">
        <f>Tue!C75</f>
        <v>0</v>
      </c>
      <c r="C159" s="9">
        <f>Tue!I75</f>
        <v>0</v>
      </c>
      <c r="D159" s="73" t="str">
        <f>IF(B159="win",100%-D1,"-100%")</f>
        <v>-100%</v>
      </c>
      <c r="E159" s="9">
        <f>(C159*D159)+(C159*E1)</f>
        <v>0</v>
      </c>
      <c r="F159" s="9"/>
      <c r="G159" s="9">
        <f>Tue!J75</f>
        <v>0</v>
      </c>
      <c r="H159" s="73" t="str">
        <f t="shared" si="725"/>
        <v>-100%</v>
      </c>
      <c r="I159" s="9">
        <f>(G159*H159)+(G159*I1)</f>
        <v>0</v>
      </c>
      <c r="J159" s="9"/>
      <c r="K159" s="9">
        <f>Tue!K75</f>
        <v>0</v>
      </c>
      <c r="L159" s="73" t="str">
        <f>IF(B159="win",100%-L1,"-100%")</f>
        <v>-100%</v>
      </c>
      <c r="M159" s="9">
        <f>(K159*L159)+(K159*M1)</f>
        <v>0</v>
      </c>
      <c r="N159" s="9"/>
      <c r="O159" s="9">
        <f>Tue!L75</f>
        <v>0</v>
      </c>
      <c r="P159" s="73" t="str">
        <f>IF(B159="win",100%-P1,"-100%")</f>
        <v>-100%</v>
      </c>
      <c r="Q159" s="9">
        <f>(O159*P159)+(O159*Q1)</f>
        <v>0</v>
      </c>
      <c r="R159" s="9"/>
      <c r="S159" s="9">
        <f>Tue!M75</f>
        <v>0</v>
      </c>
      <c r="T159" s="73" t="str">
        <f>IF(B159="win",100%-T1,"-100%")</f>
        <v>-100%</v>
      </c>
      <c r="U159" s="9">
        <f>(S159*T159)+(S159*U1)</f>
        <v>0</v>
      </c>
      <c r="V159" s="9"/>
      <c r="W159" s="9">
        <f>Tue!N75</f>
        <v>0</v>
      </c>
      <c r="X159" s="73" t="str">
        <f>IF(B159="win",100%-X1,"-100%")</f>
        <v>-100%</v>
      </c>
      <c r="Y159" s="9">
        <f>(W159*X159)+(W159*Y1)</f>
        <v>0</v>
      </c>
      <c r="Z159" s="9"/>
      <c r="AA159" s="9">
        <f>Tue!O75</f>
        <v>0</v>
      </c>
      <c r="AB159" s="73" t="str">
        <f>IF(B159="win",100%-AB1,"-100%")</f>
        <v>-100%</v>
      </c>
      <c r="AC159" s="9">
        <f>(AA159*AB159)+(AA159*AC1)</f>
        <v>0</v>
      </c>
      <c r="AD159" s="9"/>
      <c r="AE159" s="9">
        <f>Tue!P75</f>
        <v>0</v>
      </c>
      <c r="AF159" s="73" t="str">
        <f>IF(B159="win",100%-AF1,"-100%")</f>
        <v>-100%</v>
      </c>
      <c r="AG159" s="9">
        <f>(AE159*AF159)+(AE159*AG1)</f>
        <v>0</v>
      </c>
      <c r="AH159" s="9"/>
      <c r="AI159" s="9">
        <f>Tue!Q75</f>
        <v>0</v>
      </c>
      <c r="AJ159" s="73" t="str">
        <f>IF(B159="win",100%-AJ1,"-100%")</f>
        <v>-100%</v>
      </c>
      <c r="AK159" s="9">
        <f>(AI159*AJ159)+(AI159*AK1)</f>
        <v>0</v>
      </c>
      <c r="AL159" s="9"/>
      <c r="AM159" s="9">
        <f>Tue!R75</f>
        <v>0</v>
      </c>
      <c r="AN159" s="73" t="str">
        <f>IF(B159="win",100%-AN1,"-100%")</f>
        <v>-100%</v>
      </c>
      <c r="AO159" s="9">
        <f>(AM159*AN159)+(AM159*AO1)</f>
        <v>0</v>
      </c>
      <c r="AP159" s="9"/>
      <c r="AQ159" s="9">
        <f>Tue!S75</f>
        <v>0</v>
      </c>
      <c r="AR159" s="73" t="str">
        <f>IF(B159="win",100%-AR1,"-100%")</f>
        <v>-100%</v>
      </c>
      <c r="AS159" s="9">
        <f>(AQ159*AR159)+(AQ159*AS1)</f>
        <v>0</v>
      </c>
      <c r="AT159" s="9"/>
      <c r="AU159" s="9">
        <f>Tue!T75</f>
        <v>0</v>
      </c>
      <c r="AV159" s="73" t="str">
        <f>IF(B159="win",100%-AV1,"-100%")</f>
        <v>-100%</v>
      </c>
      <c r="AW159" s="9">
        <f>(AU159*AV159)+(AU159*AW1)</f>
        <v>0</v>
      </c>
      <c r="AX159" s="9"/>
      <c r="AY159" s="9">
        <f>Tue!U75</f>
        <v>0</v>
      </c>
      <c r="AZ159" s="73" t="str">
        <f>IF(B159="win",100%-AZ1,"-100%")</f>
        <v>-100%</v>
      </c>
      <c r="BA159" s="9">
        <f>(AY159*AZ159)+(AY159*BA1)</f>
        <v>0</v>
      </c>
      <c r="BB159" s="9"/>
      <c r="BC159" s="9">
        <f>Tue!V75</f>
        <v>0</v>
      </c>
      <c r="BD159" s="73" t="str">
        <f>IF(B159="win",100%-BD1,"-100%")</f>
        <v>-100%</v>
      </c>
      <c r="BE159" s="9">
        <f>(BC159*BD159)+(BC159*BE1)</f>
        <v>0</v>
      </c>
      <c r="BF159" s="9"/>
      <c r="BG159" s="9">
        <f>Tue!W75</f>
        <v>0</v>
      </c>
      <c r="BH159" s="73" t="str">
        <f>IF(B159="win",100%-BH1,"-100%")</f>
        <v>-100%</v>
      </c>
      <c r="BI159" s="9">
        <f>(BG159*BH159)+(BG159*BI1)</f>
        <v>0</v>
      </c>
    </row>
    <row r="160" spans="1:61" s="76" customFormat="1" x14ac:dyDescent="0.25">
      <c r="A160" s="75"/>
      <c r="B160" s="78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</row>
    <row r="161" spans="1:61" s="12" customFormat="1" x14ac:dyDescent="0.25">
      <c r="A161" s="9">
        <f>Tue!A77</f>
        <v>0</v>
      </c>
      <c r="B161" s="72">
        <f>Tue!C77</f>
        <v>0</v>
      </c>
      <c r="C161" s="9">
        <f>Tue!I77</f>
        <v>0</v>
      </c>
      <c r="D161" s="73" t="str">
        <f>IF(B161="win",100%-D1,"-100%")</f>
        <v>-100%</v>
      </c>
      <c r="E161" s="9">
        <f>(C161*D161)+(C161*E1)</f>
        <v>0</v>
      </c>
      <c r="F161" s="9"/>
      <c r="G161" s="9">
        <f>Tue!J77</f>
        <v>0</v>
      </c>
      <c r="H161" s="73" t="str">
        <f>IF($B161="win",100%-H$1,"-100%")</f>
        <v>-100%</v>
      </c>
      <c r="I161" s="9">
        <f>(G161*H161)+(G161*I1)</f>
        <v>0</v>
      </c>
      <c r="J161" s="9"/>
      <c r="K161" s="9">
        <f>Tue!K77</f>
        <v>0</v>
      </c>
      <c r="L161" s="73" t="str">
        <f>IF(B161="win",100%-L1,"-100%")</f>
        <v>-100%</v>
      </c>
      <c r="M161" s="9">
        <f>(K161*L161)+(K161*M1)</f>
        <v>0</v>
      </c>
      <c r="N161" s="9"/>
      <c r="O161" s="9">
        <f>Tue!L77</f>
        <v>0</v>
      </c>
      <c r="P161" s="73" t="str">
        <f>IF(B161="win",100%-P1,"-100%")</f>
        <v>-100%</v>
      </c>
      <c r="Q161" s="9">
        <f>(O161*P161)+(O161*Q1)</f>
        <v>0</v>
      </c>
      <c r="R161" s="9"/>
      <c r="S161" s="9">
        <f>Tue!M77</f>
        <v>0</v>
      </c>
      <c r="T161" s="73" t="str">
        <f>IF(B161="win",100%-T1,"-100%")</f>
        <v>-100%</v>
      </c>
      <c r="U161" s="9">
        <f>(S161*T161)+(S161*U1)</f>
        <v>0</v>
      </c>
      <c r="V161" s="9"/>
      <c r="W161" s="9">
        <f>Tue!N77</f>
        <v>0</v>
      </c>
      <c r="X161" s="73" t="str">
        <f>IF(B161="win",100%-X1,"-100%")</f>
        <v>-100%</v>
      </c>
      <c r="Y161" s="9">
        <f>(W161*X161)+(W161*Y1)</f>
        <v>0</v>
      </c>
      <c r="Z161" s="9"/>
      <c r="AA161" s="9">
        <f>Tue!O77</f>
        <v>0</v>
      </c>
      <c r="AB161" s="73" t="str">
        <f>IF(B161="win",100%-AB1,"-100%")</f>
        <v>-100%</v>
      </c>
      <c r="AC161" s="9">
        <f>(AA161*AB161)+(AA161*AC1)</f>
        <v>0</v>
      </c>
      <c r="AD161" s="9"/>
      <c r="AE161" s="9">
        <f>Tue!P77</f>
        <v>0</v>
      </c>
      <c r="AF161" s="73" t="str">
        <f>IF(B161="win",100%-AF1,"-100%")</f>
        <v>-100%</v>
      </c>
      <c r="AG161" s="9">
        <f>(AE161*AF161)+(AE161*AG1)</f>
        <v>0</v>
      </c>
      <c r="AH161" s="9"/>
      <c r="AI161" s="9">
        <f>Tue!Q77</f>
        <v>0</v>
      </c>
      <c r="AJ161" s="73" t="str">
        <f>IF(B161="win",100%-AJ1,"-100%")</f>
        <v>-100%</v>
      </c>
      <c r="AK161" s="9">
        <f>(AI161*AJ161)+(AI161*AK1)</f>
        <v>0</v>
      </c>
      <c r="AL161" s="9"/>
      <c r="AM161" s="9">
        <f>Tue!R77</f>
        <v>0</v>
      </c>
      <c r="AN161" s="73" t="str">
        <f>IF(B161="win",100%-AN1,"-100%")</f>
        <v>-100%</v>
      </c>
      <c r="AO161" s="9">
        <f>(AM161*AN161)+(AM161*AO1)</f>
        <v>0</v>
      </c>
      <c r="AP161" s="9"/>
      <c r="AQ161" s="9">
        <f>Tue!S77</f>
        <v>0</v>
      </c>
      <c r="AR161" s="73" t="str">
        <f>IF(B161="win",100%-AR1,"-100%")</f>
        <v>-100%</v>
      </c>
      <c r="AS161" s="9">
        <f>(AQ161*AR161)+(AQ161*AS1)</f>
        <v>0</v>
      </c>
      <c r="AT161" s="9"/>
      <c r="AU161" s="9">
        <f>Tue!T77</f>
        <v>0</v>
      </c>
      <c r="AV161" s="73" t="str">
        <f>IF(B161="win",100%-AV1,"-100%")</f>
        <v>-100%</v>
      </c>
      <c r="AW161" s="9">
        <f>(AU161*AV161)+(AU161*AW1)</f>
        <v>0</v>
      </c>
      <c r="AX161" s="9"/>
      <c r="AY161" s="9">
        <f>Tue!U77</f>
        <v>0</v>
      </c>
      <c r="AZ161" s="73" t="str">
        <f>IF(B161="win",100%-AZ1,"-100%")</f>
        <v>-100%</v>
      </c>
      <c r="BA161" s="9">
        <f>(AY161*AZ161)+(AY161*BA1)</f>
        <v>0</v>
      </c>
      <c r="BB161" s="9"/>
      <c r="BC161" s="9">
        <f>Tue!V77</f>
        <v>0</v>
      </c>
      <c r="BD161" s="73" t="str">
        <f>IF(B161="win",100%-BD1,"-100%")</f>
        <v>-100%</v>
      </c>
      <c r="BE161" s="9">
        <f>(BC161*BD161)+(BC161*BE1)</f>
        <v>0</v>
      </c>
      <c r="BF161" s="9"/>
      <c r="BG161" s="9">
        <f>Tue!W77</f>
        <v>0</v>
      </c>
      <c r="BH161" s="73" t="str">
        <f>IF(B161="win",100%-BH1,"-100%")</f>
        <v>-100%</v>
      </c>
      <c r="BI161" s="9">
        <f>(BG161*BH161)+(BG161*BI1)</f>
        <v>0</v>
      </c>
    </row>
    <row r="162" spans="1:61" s="12" customFormat="1" x14ac:dyDescent="0.25">
      <c r="A162" s="9">
        <f>Tue!A78</f>
        <v>0</v>
      </c>
      <c r="B162" s="72">
        <f>Tue!C78</f>
        <v>0</v>
      </c>
      <c r="C162" s="9">
        <f>Tue!I78</f>
        <v>0</v>
      </c>
      <c r="D162" s="73" t="str">
        <f>IF(B162="win",100%-D1,"-100%")</f>
        <v>-100%</v>
      </c>
      <c r="E162" s="9">
        <f>(C162*D162)+(C162*E1)</f>
        <v>0</v>
      </c>
      <c r="F162" s="9"/>
      <c r="G162" s="9">
        <f>Tue!J78</f>
        <v>0</v>
      </c>
      <c r="H162" s="73" t="str">
        <f t="shared" ref="H162:H164" si="726">IF($B162="win",100%-H$1,"-100%")</f>
        <v>-100%</v>
      </c>
      <c r="I162" s="9">
        <f>(G162*H162)+(G162*I1)</f>
        <v>0</v>
      </c>
      <c r="J162" s="9"/>
      <c r="K162" s="9">
        <f>Tue!K78</f>
        <v>0</v>
      </c>
      <c r="L162" s="73" t="str">
        <f>IF(B162="win",100%-L1,"-100%")</f>
        <v>-100%</v>
      </c>
      <c r="M162" s="9">
        <f>(K162*L162)+(K162*M1)</f>
        <v>0</v>
      </c>
      <c r="N162" s="9"/>
      <c r="O162" s="9">
        <f>Tue!L78</f>
        <v>0</v>
      </c>
      <c r="P162" s="73" t="str">
        <f>IF(B162="win",100%-P1,"-100%")</f>
        <v>-100%</v>
      </c>
      <c r="Q162" s="9">
        <f>(O162*P162)+(O162*Q1)</f>
        <v>0</v>
      </c>
      <c r="R162" s="9"/>
      <c r="S162" s="9">
        <f>Tue!M78</f>
        <v>0</v>
      </c>
      <c r="T162" s="73" t="str">
        <f>IF(B162="win",100%-T1,"-100%")</f>
        <v>-100%</v>
      </c>
      <c r="U162" s="9">
        <f>(S162*T162)+(S162*U1)</f>
        <v>0</v>
      </c>
      <c r="V162" s="9"/>
      <c r="W162" s="9">
        <f>Tue!N78</f>
        <v>0</v>
      </c>
      <c r="X162" s="73" t="str">
        <f>IF(B162="win",100%-X1,"-100%")</f>
        <v>-100%</v>
      </c>
      <c r="Y162" s="9">
        <f>(W162*X162)+(W162*Y1)</f>
        <v>0</v>
      </c>
      <c r="Z162" s="9"/>
      <c r="AA162" s="9">
        <f>Tue!O78</f>
        <v>0</v>
      </c>
      <c r="AB162" s="73" t="str">
        <f>IF(B162="win",100%-AB1,"-100%")</f>
        <v>-100%</v>
      </c>
      <c r="AC162" s="9">
        <f>(AA162*AB162)+(AA162*AC1)</f>
        <v>0</v>
      </c>
      <c r="AD162" s="9"/>
      <c r="AE162" s="9">
        <f>Tue!P78</f>
        <v>0</v>
      </c>
      <c r="AF162" s="73" t="str">
        <f>IF(B162="win",100%-AF1,"-100%")</f>
        <v>-100%</v>
      </c>
      <c r="AG162" s="9">
        <f>(AE162*AF162)+(AE162*AG1)</f>
        <v>0</v>
      </c>
      <c r="AH162" s="9"/>
      <c r="AI162" s="9">
        <f>Tue!Q78</f>
        <v>0</v>
      </c>
      <c r="AJ162" s="73" t="str">
        <f>IF(B162="win",100%-AJ1,"-100%")</f>
        <v>-100%</v>
      </c>
      <c r="AK162" s="9">
        <f>(AI162*AJ162)+(AI162*AK1)</f>
        <v>0</v>
      </c>
      <c r="AL162" s="9"/>
      <c r="AM162" s="9">
        <f>Tue!R78</f>
        <v>0</v>
      </c>
      <c r="AN162" s="73" t="str">
        <f>IF(B162="win",100%-AN1,"-100%")</f>
        <v>-100%</v>
      </c>
      <c r="AO162" s="9">
        <f>(AM162*AN162)+(AM162*AO1)</f>
        <v>0</v>
      </c>
      <c r="AP162" s="9"/>
      <c r="AQ162" s="9">
        <f>Tue!S78</f>
        <v>0</v>
      </c>
      <c r="AR162" s="73" t="str">
        <f>IF(B162="win",100%-AR1,"-100%")</f>
        <v>-100%</v>
      </c>
      <c r="AS162" s="9">
        <f>(AQ162*AR162)+(AQ162*AS1)</f>
        <v>0</v>
      </c>
      <c r="AT162" s="9"/>
      <c r="AU162" s="9">
        <f>Tue!T78</f>
        <v>0</v>
      </c>
      <c r="AV162" s="73" t="str">
        <f>IF(B162="win",100%-AV1,"-100%")</f>
        <v>-100%</v>
      </c>
      <c r="AW162" s="9">
        <f>(AU162*AV162)+(AU162*AW1)</f>
        <v>0</v>
      </c>
      <c r="AX162" s="9"/>
      <c r="AY162" s="9">
        <f>Tue!U78</f>
        <v>0</v>
      </c>
      <c r="AZ162" s="73" t="str">
        <f>IF(B162="win",100%-AZ1,"-100%")</f>
        <v>-100%</v>
      </c>
      <c r="BA162" s="9">
        <f>(AY162*AZ162)+(AY162*BA1)</f>
        <v>0</v>
      </c>
      <c r="BB162" s="9"/>
      <c r="BC162" s="9">
        <f>Tue!V78</f>
        <v>0</v>
      </c>
      <c r="BD162" s="73" t="str">
        <f>IF(B162="win",100%-BD1,"-100%")</f>
        <v>-100%</v>
      </c>
      <c r="BE162" s="9">
        <f>(BC162*BD162)+(BC162*BE1)</f>
        <v>0</v>
      </c>
      <c r="BF162" s="9"/>
      <c r="BG162" s="9">
        <f>Tue!W78</f>
        <v>0</v>
      </c>
      <c r="BH162" s="73" t="str">
        <f>IF(B162="win",100%-BH1,"-100%")</f>
        <v>-100%</v>
      </c>
      <c r="BI162" s="9">
        <f>(BG162*BH162)+(BG162*BI1)</f>
        <v>0</v>
      </c>
    </row>
    <row r="163" spans="1:61" s="12" customFormat="1" x14ac:dyDescent="0.25">
      <c r="A163" s="9" t="str">
        <f>Tue!A79</f>
        <v>UNDER</v>
      </c>
      <c r="B163" s="72">
        <f>Tue!C79</f>
        <v>0</v>
      </c>
      <c r="C163" s="9">
        <f>Tue!I79</f>
        <v>0</v>
      </c>
      <c r="D163" s="73" t="str">
        <f>IF(B163="win",100%-D1,"-100%")</f>
        <v>-100%</v>
      </c>
      <c r="E163" s="9">
        <f>(C163*D163)+(C163*E1)</f>
        <v>0</v>
      </c>
      <c r="F163" s="9"/>
      <c r="G163" s="9">
        <f>Tue!J79</f>
        <v>0</v>
      </c>
      <c r="H163" s="73" t="str">
        <f t="shared" si="726"/>
        <v>-100%</v>
      </c>
      <c r="I163" s="9">
        <f>(G163*H163)+(G163*I1)</f>
        <v>0</v>
      </c>
      <c r="J163" s="9"/>
      <c r="K163" s="9">
        <f>Tue!K79</f>
        <v>0</v>
      </c>
      <c r="L163" s="73" t="str">
        <f>IF(B163="win",100%-L1,"-100%")</f>
        <v>-100%</v>
      </c>
      <c r="M163" s="9">
        <f>(K163*L163)+(K163*M1)</f>
        <v>0</v>
      </c>
      <c r="N163" s="9"/>
      <c r="O163" s="9">
        <f>Tue!L79</f>
        <v>0</v>
      </c>
      <c r="P163" s="73" t="str">
        <f>IF(B163="win",100%-P1,"-100%")</f>
        <v>-100%</v>
      </c>
      <c r="Q163" s="9">
        <f>(O163*P163)+(O163*Q1)</f>
        <v>0</v>
      </c>
      <c r="R163" s="9"/>
      <c r="S163" s="9">
        <f>Tue!M79</f>
        <v>0</v>
      </c>
      <c r="T163" s="73" t="str">
        <f>IF(B163="win",100%-T1,"-100%")</f>
        <v>-100%</v>
      </c>
      <c r="U163" s="9">
        <f>(S163*T163)+(S163*U1)</f>
        <v>0</v>
      </c>
      <c r="V163" s="9"/>
      <c r="W163" s="9">
        <f>Tue!N79</f>
        <v>0</v>
      </c>
      <c r="X163" s="73" t="str">
        <f>IF(B163="win",100%-X1,"-100%")</f>
        <v>-100%</v>
      </c>
      <c r="Y163" s="9">
        <f>(W163*X163)+(W163*Y1)</f>
        <v>0</v>
      </c>
      <c r="Z163" s="9"/>
      <c r="AA163" s="9">
        <f>Tue!O79</f>
        <v>0</v>
      </c>
      <c r="AB163" s="73" t="str">
        <f>IF(B163="win",100%-AB1,"-100%")</f>
        <v>-100%</v>
      </c>
      <c r="AC163" s="9">
        <f>(AA163*AB163)+(AA163*AC1)</f>
        <v>0</v>
      </c>
      <c r="AD163" s="9"/>
      <c r="AE163" s="9">
        <f>Tue!P79</f>
        <v>0</v>
      </c>
      <c r="AF163" s="73" t="str">
        <f>IF(B163="win",100%-AF1,"-100%")</f>
        <v>-100%</v>
      </c>
      <c r="AG163" s="9">
        <f>(AE163*AF163)+(AE163*AG1)</f>
        <v>0</v>
      </c>
      <c r="AH163" s="9"/>
      <c r="AI163" s="9">
        <f>Tue!Q79</f>
        <v>0</v>
      </c>
      <c r="AJ163" s="73" t="str">
        <f>IF(B163="win",100%-AJ1,"-100%")</f>
        <v>-100%</v>
      </c>
      <c r="AK163" s="9">
        <f>(AI163*AJ163)+(AI163*AK1)</f>
        <v>0</v>
      </c>
      <c r="AL163" s="9"/>
      <c r="AM163" s="9">
        <f>Tue!R79</f>
        <v>0</v>
      </c>
      <c r="AN163" s="73" t="str">
        <f>IF(B163="win",100%-AN1,"-100%")</f>
        <v>-100%</v>
      </c>
      <c r="AO163" s="9">
        <f>(AM163*AN163)+(AM163*AO1)</f>
        <v>0</v>
      </c>
      <c r="AP163" s="9"/>
      <c r="AQ163" s="9">
        <f>Tue!S79</f>
        <v>0</v>
      </c>
      <c r="AR163" s="73" t="str">
        <f>IF(B163="win",100%-AR1,"-100%")</f>
        <v>-100%</v>
      </c>
      <c r="AS163" s="9">
        <f>(AQ163*AR163)+(AQ163*AS1)</f>
        <v>0</v>
      </c>
      <c r="AT163" s="9"/>
      <c r="AU163" s="9">
        <f>Tue!T79</f>
        <v>0</v>
      </c>
      <c r="AV163" s="73" t="str">
        <f>IF(B163="win",100%-AV1,"-100%")</f>
        <v>-100%</v>
      </c>
      <c r="AW163" s="9">
        <f>(AU163*AV163)+(AU163*AW1)</f>
        <v>0</v>
      </c>
      <c r="AX163" s="9"/>
      <c r="AY163" s="9">
        <f>Tue!U79</f>
        <v>0</v>
      </c>
      <c r="AZ163" s="73" t="str">
        <f>IF(B163="win",100%-AZ1,"-100%")</f>
        <v>-100%</v>
      </c>
      <c r="BA163" s="9">
        <f>(AY163*AZ163)+(AY163*BA1)</f>
        <v>0</v>
      </c>
      <c r="BB163" s="9"/>
      <c r="BC163" s="9">
        <f>Tue!V79</f>
        <v>0</v>
      </c>
      <c r="BD163" s="73" t="str">
        <f>IF(B163="win",100%-BD1,"-100%")</f>
        <v>-100%</v>
      </c>
      <c r="BE163" s="9">
        <f>(BC163*BD163)+(BC163*BE1)</f>
        <v>0</v>
      </c>
      <c r="BF163" s="9"/>
      <c r="BG163" s="9">
        <f>Tue!W79</f>
        <v>0</v>
      </c>
      <c r="BH163" s="73" t="str">
        <f>IF(B163="win",100%-BH1,"-100%")</f>
        <v>-100%</v>
      </c>
      <c r="BI163" s="9">
        <f>(BG163*BH163)+(BG163*BI1)</f>
        <v>0</v>
      </c>
    </row>
    <row r="164" spans="1:61" s="12" customFormat="1" x14ac:dyDescent="0.25">
      <c r="A164" s="9" t="str">
        <f>Tue!A80</f>
        <v>OVER</v>
      </c>
      <c r="B164" s="72">
        <f>Tue!C80</f>
        <v>0</v>
      </c>
      <c r="C164" s="9">
        <f>Tue!I80</f>
        <v>0</v>
      </c>
      <c r="D164" s="73" t="str">
        <f>IF(B164="win",100%-D1,"-100%")</f>
        <v>-100%</v>
      </c>
      <c r="E164" s="9">
        <f>(C164*D164)+(C164*E1)</f>
        <v>0</v>
      </c>
      <c r="F164" s="9"/>
      <c r="G164" s="9">
        <f>Tue!J80</f>
        <v>0</v>
      </c>
      <c r="H164" s="73" t="str">
        <f t="shared" si="726"/>
        <v>-100%</v>
      </c>
      <c r="I164" s="9">
        <f>(G164*H164)+(G164*I1)</f>
        <v>0</v>
      </c>
      <c r="J164" s="9"/>
      <c r="K164" s="9">
        <f>Tue!K80</f>
        <v>0</v>
      </c>
      <c r="L164" s="73" t="str">
        <f>IF(B164="win",100%-L1,"-100%")</f>
        <v>-100%</v>
      </c>
      <c r="M164" s="9">
        <f>(K164*L164)+(K164*M1)</f>
        <v>0</v>
      </c>
      <c r="N164" s="9"/>
      <c r="O164" s="9">
        <f>Tue!L80</f>
        <v>0</v>
      </c>
      <c r="P164" s="73" t="str">
        <f>IF(B164="win",100%-P1,"-100%")</f>
        <v>-100%</v>
      </c>
      <c r="Q164" s="9">
        <f>(O164*P164)+(O164*Q1)</f>
        <v>0</v>
      </c>
      <c r="R164" s="9"/>
      <c r="S164" s="9">
        <f>Tue!M80</f>
        <v>0</v>
      </c>
      <c r="T164" s="73" t="str">
        <f>IF(B164="win",100%-T1,"-100%")</f>
        <v>-100%</v>
      </c>
      <c r="U164" s="9">
        <f>(S164*T164)+(S164*U1)</f>
        <v>0</v>
      </c>
      <c r="V164" s="9"/>
      <c r="W164" s="9">
        <f>Tue!N80</f>
        <v>0</v>
      </c>
      <c r="X164" s="73" t="str">
        <f>IF(B164="win",100%-X1,"-100%")</f>
        <v>-100%</v>
      </c>
      <c r="Y164" s="9">
        <f>(W164*X164)+(W164*Y1)</f>
        <v>0</v>
      </c>
      <c r="Z164" s="9"/>
      <c r="AA164" s="9">
        <f>Tue!O80</f>
        <v>0</v>
      </c>
      <c r="AB164" s="73" t="str">
        <f>IF(B164="win",100%-AB1,"-100%")</f>
        <v>-100%</v>
      </c>
      <c r="AC164" s="9">
        <f>(AA164*AB164)+(AA164*AC1)</f>
        <v>0</v>
      </c>
      <c r="AD164" s="9"/>
      <c r="AE164" s="9">
        <f>Tue!P80</f>
        <v>0</v>
      </c>
      <c r="AF164" s="73" t="str">
        <f>IF(B164="win",100%-AF1,"-100%")</f>
        <v>-100%</v>
      </c>
      <c r="AG164" s="9">
        <f>(AE164*AF164)+(AE164*AG1)</f>
        <v>0</v>
      </c>
      <c r="AH164" s="9"/>
      <c r="AI164" s="9">
        <f>Tue!Q80</f>
        <v>0</v>
      </c>
      <c r="AJ164" s="73" t="str">
        <f>IF(B164="win",100%-AJ1,"-100%")</f>
        <v>-100%</v>
      </c>
      <c r="AK164" s="9">
        <f>(AI164*AJ164)+(AI164*AK1)</f>
        <v>0</v>
      </c>
      <c r="AL164" s="9"/>
      <c r="AM164" s="9">
        <f>Tue!R80</f>
        <v>0</v>
      </c>
      <c r="AN164" s="73" t="str">
        <f>IF(B164="win",100%-AN1,"-100%")</f>
        <v>-100%</v>
      </c>
      <c r="AO164" s="9">
        <f>(AM164*AN164)+(AM164*AO1)</f>
        <v>0</v>
      </c>
      <c r="AP164" s="9"/>
      <c r="AQ164" s="9">
        <f>Tue!S80</f>
        <v>0</v>
      </c>
      <c r="AR164" s="73" t="str">
        <f>IF(B164="win",100%-AR1,"-100%")</f>
        <v>-100%</v>
      </c>
      <c r="AS164" s="9">
        <f>(AQ164*AR164)+(AQ164*AS1)</f>
        <v>0</v>
      </c>
      <c r="AT164" s="9"/>
      <c r="AU164" s="9">
        <f>Tue!T80</f>
        <v>0</v>
      </c>
      <c r="AV164" s="73" t="str">
        <f>IF(B164="win",100%-AV1,"-100%")</f>
        <v>-100%</v>
      </c>
      <c r="AW164" s="9">
        <f>(AU164*AV164)+(AU164*AW1)</f>
        <v>0</v>
      </c>
      <c r="AX164" s="9"/>
      <c r="AY164" s="9">
        <f>Tue!U80</f>
        <v>0</v>
      </c>
      <c r="AZ164" s="73" t="str">
        <f>IF(B164="win",100%-AZ1,"-100%")</f>
        <v>-100%</v>
      </c>
      <c r="BA164" s="9">
        <f>(AY164*AZ164)+(AY164*BA1)</f>
        <v>0</v>
      </c>
      <c r="BB164" s="9"/>
      <c r="BC164" s="9">
        <f>Tue!V80</f>
        <v>0</v>
      </c>
      <c r="BD164" s="73" t="str">
        <f>IF(B164="win",100%-BD1,"-100%")</f>
        <v>-100%</v>
      </c>
      <c r="BE164" s="9">
        <f>(BC164*BD164)+(BC164*BE1)</f>
        <v>0</v>
      </c>
      <c r="BF164" s="9"/>
      <c r="BG164" s="9">
        <f>Tue!W80</f>
        <v>0</v>
      </c>
      <c r="BH164" s="73" t="str">
        <f>IF(B164="win",100%-BH1,"-100%")</f>
        <v>-100%</v>
      </c>
      <c r="BI164" s="9">
        <f>(BG164*BH164)+(BG164*BI1)</f>
        <v>0</v>
      </c>
    </row>
    <row r="165" spans="1:61" s="12" customFormat="1" x14ac:dyDescent="0.25">
      <c r="A165" s="83"/>
      <c r="B165" s="78"/>
      <c r="C165" s="83"/>
      <c r="D165" s="9"/>
      <c r="E165" s="9"/>
      <c r="F165" s="9"/>
      <c r="G165" s="83"/>
      <c r="H165" s="9"/>
      <c r="I165" s="9"/>
      <c r="J165" s="9"/>
      <c r="K165" s="83"/>
      <c r="L165" s="9"/>
      <c r="M165" s="9"/>
      <c r="N165" s="9"/>
      <c r="O165" s="83"/>
      <c r="P165" s="9"/>
      <c r="Q165" s="9"/>
      <c r="R165" s="9"/>
      <c r="S165" s="83"/>
      <c r="T165" s="9"/>
      <c r="U165" s="9"/>
      <c r="V165" s="9"/>
      <c r="W165" s="83"/>
      <c r="X165" s="9"/>
      <c r="Y165" s="9"/>
      <c r="Z165" s="9"/>
      <c r="AA165" s="83"/>
      <c r="AB165" s="9"/>
      <c r="AC165" s="9"/>
      <c r="AD165" s="9"/>
      <c r="AE165" s="83"/>
      <c r="AF165" s="9"/>
      <c r="AG165" s="9"/>
      <c r="AH165" s="9"/>
      <c r="AI165" s="83"/>
      <c r="AJ165" s="9"/>
      <c r="AK165" s="9"/>
      <c r="AL165" s="9"/>
      <c r="AM165" s="83"/>
      <c r="AN165" s="9"/>
      <c r="AO165" s="9"/>
      <c r="AP165" s="9"/>
      <c r="AQ165" s="83"/>
      <c r="AR165" s="9"/>
      <c r="AS165" s="9"/>
      <c r="AT165" s="9"/>
      <c r="AU165" s="83"/>
      <c r="AV165" s="9"/>
      <c r="AW165" s="9"/>
      <c r="AX165" s="9"/>
      <c r="AY165" s="83"/>
      <c r="AZ165" s="9"/>
      <c r="BA165" s="9"/>
      <c r="BB165" s="9"/>
      <c r="BC165" s="83"/>
      <c r="BD165" s="9"/>
      <c r="BE165" s="9"/>
      <c r="BF165" s="9"/>
      <c r="BG165" s="83"/>
      <c r="BH165" s="9"/>
      <c r="BI165" s="9"/>
    </row>
    <row r="166" ht="13.5" customHeight="1" spans="1:2" s="12" customFormat="1" x14ac:dyDescent="0.25">
      <c r="A166" s="84"/>
      <c r="B166" s="61"/>
    </row>
    <row r="167" ht="16.5" customHeight="1" spans="1:61" s="67" customFormat="1" x14ac:dyDescent="0.25">
      <c r="A167" s="80">
        <f>Summary!B4</f>
        <v>NaN</v>
      </c>
      <c r="B167" s="81" t="e">
        <f>SUM(#REF!)</f>
        <v>#REF!</v>
      </c>
      <c r="C167" s="82">
        <f>Summary!A4</f>
        <v>41815</v>
      </c>
      <c r="E167" s="67">
        <f>SUM(E168:E247)</f>
        <v>-3420</v>
      </c>
      <c r="G167" s="80">
        <f>$A$167</f>
        <v>NaN</v>
      </c>
      <c r="I167" s="67">
        <f>SUM(I168:I247)</f>
        <v>-83200</v>
      </c>
      <c r="K167" s="80">
        <f>$C$167</f>
        <v>41815</v>
      </c>
      <c r="M167" s="67">
        <f>SUM(M168:M247)</f>
        <v>0</v>
      </c>
      <c r="O167" s="80">
        <f>$A$167</f>
        <v>NaN</v>
      </c>
      <c r="Q167" s="67">
        <f>SUM(Q168:Q247)</f>
        <v>260005</v>
      </c>
      <c r="S167" s="80">
        <f>$C$167</f>
        <v>41815</v>
      </c>
      <c r="U167" s="67">
        <f>SUM(U168:U247)</f>
        <v>0</v>
      </c>
      <c r="W167" s="80">
        <f>$A$167</f>
        <v>NaN</v>
      </c>
      <c r="Y167" s="67">
        <f>SUM(Y168:Y247)</f>
        <v>-5880</v>
      </c>
      <c r="AA167" s="80">
        <f>$C$167</f>
        <v>41815</v>
      </c>
      <c r="AC167" s="67">
        <f>SUM(AC168:AC247)</f>
        <v>-842.5</v>
      </c>
      <c r="AE167" s="80">
        <f>$A$167</f>
        <v>NaN</v>
      </c>
      <c r="AG167" s="67">
        <f>SUM(AG168:AG247)</f>
        <v>0</v>
      </c>
      <c r="AI167" s="80">
        <f>$C$167</f>
        <v>41815</v>
      </c>
      <c r="AK167" s="67">
        <f>SUM(AK168:AK247)</f>
        <v>7360</v>
      </c>
      <c r="AM167" s="80">
        <f>$A$167</f>
        <v>NaN</v>
      </c>
      <c r="AO167" s="67">
        <f>SUM(AO168:AO247)</f>
        <v>0</v>
      </c>
      <c r="AQ167" s="80">
        <f>$C$167</f>
        <v>41815</v>
      </c>
      <c r="AS167" s="67">
        <f>SUM(AS168:AS247)</f>
        <v>0</v>
      </c>
      <c r="AU167" s="80">
        <f>$A$167</f>
        <v>NaN</v>
      </c>
      <c r="AW167" s="67">
        <f>SUM(AW168:AW247)</f>
        <v>0</v>
      </c>
      <c r="AY167" s="80">
        <f>$C$167</f>
        <v>41815</v>
      </c>
      <c r="BA167" s="67">
        <f>SUM(BA168:BA247)</f>
        <v>50000</v>
      </c>
      <c r="BC167" s="80">
        <f>$A$167</f>
        <v>NaN</v>
      </c>
      <c r="BE167" s="67">
        <f>SUM(BE168:BE247)</f>
        <v>0</v>
      </c>
      <c r="BG167" s="80">
        <f>$C$167</f>
        <v>41815</v>
      </c>
      <c r="BI167" s="67">
        <f>SUM(BI168:BI247)</f>
        <v>0</v>
      </c>
    </row>
    <row r="168" spans="1:61" s="12" customFormat="1" x14ac:dyDescent="0.25">
      <c r="A168" s="9" t="str">
        <f>Wed!$A$2</f>
        <v>evening</v>
      </c>
      <c r="B168" s="72" t="str">
        <f>Wed!$C$2</f>
        <v>lose</v>
      </c>
      <c r="C168" s="9">
        <f>Wed!$I$2</f>
        <v>0</v>
      </c>
      <c r="D168" s="73" t="str">
        <f>IF($B168="win",100%-D$1,"-100%")</f>
        <v>-100%</v>
      </c>
      <c r="E168" s="9">
        <f>(C168*D168)+(C168*E$1)</f>
        <v>0</v>
      </c>
      <c r="G168" s="9">
        <f>Wed!$J$2</f>
        <v>0</v>
      </c>
      <c r="H168" s="73" t="str">
        <f>IF($B168="win",100%-H$1,"-100%")</f>
        <v>-100%</v>
      </c>
      <c r="I168" s="9">
        <f>(G168*H168)+(G168*I$1)</f>
        <v>0</v>
      </c>
      <c r="K168" s="9">
        <f>Wed!$K$2</f>
        <v>0</v>
      </c>
      <c r="L168" s="73" t="str">
        <f>IF($B168="win",100%-L$1,"-100%")</f>
        <v>-100%</v>
      </c>
      <c r="M168" s="9">
        <f>(K168*L168)+(K168*M$1)</f>
        <v>0</v>
      </c>
      <c r="N168" s="9"/>
      <c r="O168" s="9">
        <f>Wed!$L$2</f>
        <v>0</v>
      </c>
      <c r="P168" s="73" t="str">
        <f>IF($B168="win",100%-P$1,"-100%")</f>
        <v>-100%</v>
      </c>
      <c r="Q168" s="9">
        <f>(O168*P168)+(O168*Q$1)</f>
        <v>0</v>
      </c>
      <c r="R168" s="9"/>
      <c r="S168" s="9">
        <f>Wed!$M$2</f>
        <v>0</v>
      </c>
      <c r="T168" s="73" t="str">
        <f>IF($B168="win",100%-T$1,"-100%")</f>
        <v>-100%</v>
      </c>
      <c r="U168" s="9">
        <f>(S168*T168)+(S168*U$1)</f>
        <v>0</v>
      </c>
      <c r="V168" s="9"/>
      <c r="W168" s="9">
        <f>Wed!$N$2</f>
        <v>0</v>
      </c>
      <c r="X168" s="73" t="str">
        <f>IF($B168="win",100%-X$1,"-100%")</f>
        <v>-100%</v>
      </c>
      <c r="Y168" s="9">
        <f>(W168*X168)+(W168*Y$1)</f>
        <v>0</v>
      </c>
      <c r="Z168" s="9"/>
      <c r="AA168" s="9">
        <f>Wed!$O$2</f>
        <v>0</v>
      </c>
      <c r="AB168" s="73" t="str">
        <f>IF($B168="win",100%-AB$1,"-100%")</f>
        <v>-100%</v>
      </c>
      <c r="AC168" s="9">
        <f>(AA168*AB168)+(AA168*AC$1)</f>
        <v>0</v>
      </c>
      <c r="AD168" s="9"/>
      <c r="AE168" s="9">
        <f>Wed!$P$2</f>
        <v>0</v>
      </c>
      <c r="AF168" s="73" t="str">
        <f>IF($B168="win",100%-AF$1,"-100%")</f>
        <v>-100%</v>
      </c>
      <c r="AG168" s="9">
        <f>(AE168*AF168)+(AE168*AG$1)</f>
        <v>0</v>
      </c>
      <c r="AH168" s="9"/>
      <c r="AI168" s="9">
        <f>Wed!$Q$2</f>
        <v>0</v>
      </c>
      <c r="AJ168" s="73" t="str">
        <f>IF($B168="win",100%-AJ$1,"-100%")</f>
        <v>-100%</v>
      </c>
      <c r="AK168" s="9">
        <f>(AI168*AJ168)+(AI168*AK$1)</f>
        <v>0</v>
      </c>
      <c r="AL168" s="9"/>
      <c r="AM168" s="9">
        <f>Wed!$R$2</f>
        <v>0</v>
      </c>
      <c r="AN168" s="73" t="str">
        <f>IF($B168="win",100%-AN$1,"-100%")</f>
        <v>-100%</v>
      </c>
      <c r="AO168" s="9">
        <f>(AM168*AN168)+(AM168*AO$1)</f>
        <v>0</v>
      </c>
      <c r="AP168" s="9"/>
      <c r="AQ168" s="9">
        <f>Wed!$S$2</f>
        <v>0</v>
      </c>
      <c r="AR168" s="73" t="str">
        <f>IF($B168="win",100%-AR$1,"-100%")</f>
        <v>-100%</v>
      </c>
      <c r="AS168" s="9">
        <f>(AQ168*AR168)+(AQ168*AS$1)</f>
        <v>0</v>
      </c>
      <c r="AT168" s="9"/>
      <c r="AU168" s="9">
        <f>Wed!$T$2</f>
        <v>0</v>
      </c>
      <c r="AV168" s="73" t="str">
        <f>IF($B168="win",100%-AV$1,"-100%")</f>
        <v>-100%</v>
      </c>
      <c r="AW168" s="9">
        <f>(AU168*AV168)+(AU168*AW$1)</f>
        <v>0</v>
      </c>
      <c r="AX168" s="9"/>
      <c r="AY168" s="9">
        <f>Wed!$U$2</f>
        <v>0</v>
      </c>
      <c r="AZ168" s="73" t="str">
        <f>IF($B168="win",100%-AZ$1,"-100%")</f>
        <v>-100%</v>
      </c>
      <c r="BA168" s="9">
        <f>(AY168*AZ168)+(AY168*BA$1)</f>
        <v>0</v>
      </c>
      <c r="BB168" s="9"/>
      <c r="BC168" s="9">
        <f>Wed!$V$2</f>
        <v>0</v>
      </c>
      <c r="BD168" s="73" t="str">
        <f>IF($B168="win",100%-BD$1,"-100%")</f>
        <v>-100%</v>
      </c>
      <c r="BE168" s="9">
        <f>(BC168*BD168)+(BC168*BE$1)</f>
        <v>0</v>
      </c>
      <c r="BF168" s="9"/>
      <c r="BG168" s="9">
        <f>Wed!$W$2</f>
        <v>0</v>
      </c>
      <c r="BH168" s="73" t="str">
        <f>IF($B168="win",100%-BH$1,"-100%")</f>
        <v>-100%</v>
      </c>
      <c r="BI168" s="9">
        <f>(BG168*BH168)+(BG168*BI$1)</f>
        <v>0</v>
      </c>
    </row>
    <row r="169" spans="1:61" s="12" customFormat="1" x14ac:dyDescent="0.25">
      <c r="A169" s="9" t="str">
        <f>Wed!$A$3</f>
        <v>morning</v>
      </c>
      <c r="B169" s="72" t="str">
        <f>Wed!$C$3</f>
        <v>lose</v>
      </c>
      <c r="C169" s="9">
        <f>Wed!$I$3</f>
        <v>0</v>
      </c>
      <c r="D169" s="73" t="str">
        <f t="shared" ref="D169:D171" si="727">IF($B169="win",100%-D$1,"-100%")</f>
        <v>-100%</v>
      </c>
      <c r="E169" s="9">
        <f t="shared" ref="E169:E171" si="728">(C169*D169)+(C169*E$1)</f>
        <v>0</v>
      </c>
      <c r="G169" s="9">
        <f>Wed!$J$3</f>
        <v>0</v>
      </c>
      <c r="H169" s="73" t="str">
        <f t="shared" ref="H169:H171" si="729">IF($B169="win",100%-H$1,"-100%")</f>
        <v>-100%</v>
      </c>
      <c r="I169" s="9">
        <f t="shared" ref="I169:I171" si="730">(G169*H169)+(G169*I$1)</f>
        <v>0</v>
      </c>
      <c r="K169" s="9">
        <f>Wed!$K$3</f>
        <v>0</v>
      </c>
      <c r="L169" s="73" t="str">
        <f t="shared" ref="L169:L171" si="731">IF($B169="win",100%-L$1,"-100%")</f>
        <v>-100%</v>
      </c>
      <c r="M169" s="9">
        <f t="shared" ref="M169:M171" si="732">(K169*L169)+(K169*M$1)</f>
        <v>0</v>
      </c>
      <c r="N169" s="9"/>
      <c r="O169" s="9">
        <f>Wed!$L$3</f>
        <v>0</v>
      </c>
      <c r="P169" s="73" t="str">
        <f t="shared" ref="P169:P171" si="733">IF($B169="win",100%-P$1,"-100%")</f>
        <v>-100%</v>
      </c>
      <c r="Q169" s="9">
        <f t="shared" ref="Q169:Q171" si="734">(O169*P169)+(O169*Q$1)</f>
        <v>0</v>
      </c>
      <c r="R169" s="9"/>
      <c r="S169" s="9">
        <f>Wed!$M$3</f>
        <v>0</v>
      </c>
      <c r="T169" s="73" t="str">
        <f t="shared" ref="T169:T171" si="735">IF($B169="win",100%-T$1,"-100%")</f>
        <v>-100%</v>
      </c>
      <c r="U169" s="9">
        <f t="shared" ref="U169:U171" si="736">(S169*T169)+(S169*U$1)</f>
        <v>0</v>
      </c>
      <c r="V169" s="9"/>
      <c r="W169" s="9">
        <f>Wed!$N$3</f>
        <v>0</v>
      </c>
      <c r="X169" s="73" t="str">
        <f t="shared" ref="X169:X171" si="737">IF($B169="win",100%-X$1,"-100%")</f>
        <v>-100%</v>
      </c>
      <c r="Y169" s="9">
        <f t="shared" ref="Y169:Y171" si="738">(W169*X169)+(W169*Y$1)</f>
        <v>0</v>
      </c>
      <c r="Z169" s="9"/>
      <c r="AA169" s="9">
        <f>Wed!$O$3</f>
        <v>0</v>
      </c>
      <c r="AB169" s="73" t="str">
        <f t="shared" ref="AB169:AB171" si="739">IF($B169="win",100%-AB$1,"-100%")</f>
        <v>-100%</v>
      </c>
      <c r="AC169" s="9">
        <f t="shared" ref="AC169:AC171" si="740">(AA169*AB169)+(AA169*AC$1)</f>
        <v>0</v>
      </c>
      <c r="AD169" s="9"/>
      <c r="AE169" s="9">
        <f>Wed!$P$3</f>
        <v>0</v>
      </c>
      <c r="AF169" s="73" t="str">
        <f t="shared" ref="AF169:AF171" si="741">IF($B169="win",100%-AF$1,"-100%")</f>
        <v>-100%</v>
      </c>
      <c r="AG169" s="9">
        <f t="shared" ref="AG169:AG171" si="742">(AE169*AF169)+(AE169*AG$1)</f>
        <v>0</v>
      </c>
      <c r="AH169" s="9"/>
      <c r="AI169" s="9">
        <f>Wed!$Q$3</f>
        <v>0</v>
      </c>
      <c r="AJ169" s="73" t="str">
        <f t="shared" ref="AJ169:AJ171" si="743">IF($B169="win",100%-AJ$1,"-100%")</f>
        <v>-100%</v>
      </c>
      <c r="AK169" s="9">
        <f t="shared" ref="AK169:AK171" si="744">(AI169*AJ169)+(AI169*AK$1)</f>
        <v>0</v>
      </c>
      <c r="AL169" s="9"/>
      <c r="AM169" s="9">
        <f>Wed!$R$3</f>
        <v>0</v>
      </c>
      <c r="AN169" s="73" t="str">
        <f t="shared" ref="AN169:AN171" si="745">IF($B169="win",100%-AN$1,"-100%")</f>
        <v>-100%</v>
      </c>
      <c r="AO169" s="9">
        <f t="shared" ref="AO169:AO171" si="746">(AM169*AN169)+(AM169*AO$1)</f>
        <v>0</v>
      </c>
      <c r="AP169" s="9"/>
      <c r="AQ169" s="9">
        <f>Wed!$S$3</f>
        <v>0</v>
      </c>
      <c r="AR169" s="73" t="str">
        <f t="shared" ref="AR169:AR171" si="747">IF($B169="win",100%-AR$1,"-100%")</f>
        <v>-100%</v>
      </c>
      <c r="AS169" s="9">
        <f t="shared" ref="AS169:AS171" si="748">(AQ169*AR169)+(AQ169*AS$1)</f>
        <v>0</v>
      </c>
      <c r="AT169" s="9"/>
      <c r="AU169" s="9">
        <f>Wed!$T$3</f>
        <v>0</v>
      </c>
      <c r="AV169" s="73" t="str">
        <f t="shared" ref="AV169:AV171" si="749">IF($B169="win",100%-AV$1,"-100%")</f>
        <v>-100%</v>
      </c>
      <c r="AW169" s="9">
        <f t="shared" ref="AW169:AW171" si="750">(AU169*AV169)+(AU169*AW$1)</f>
        <v>0</v>
      </c>
      <c r="AX169" s="9"/>
      <c r="AY169" s="9">
        <f>Wed!$U$3</f>
        <v>0</v>
      </c>
      <c r="AZ169" s="73" t="str">
        <f t="shared" ref="AZ169:AZ171" si="751">IF($B169="win",100%-AZ$1,"-100%")</f>
        <v>-100%</v>
      </c>
      <c r="BA169" s="9">
        <f t="shared" ref="BA169:BA171" si="752">(AY169*AZ169)+(AY169*BA$1)</f>
        <v>0</v>
      </c>
      <c r="BB169" s="9"/>
      <c r="BC169" s="9">
        <f>Wed!$V$3</f>
        <v>0</v>
      </c>
      <c r="BD169" s="73" t="str">
        <f t="shared" ref="BD169:BD171" si="753">IF($B169="win",100%-BD$1,"-100%")</f>
        <v>-100%</v>
      </c>
      <c r="BE169" s="9">
        <f t="shared" ref="BE169:BE171" si="754">(BC169*BD169)+(BC169*BE$1)</f>
        <v>0</v>
      </c>
      <c r="BF169" s="9"/>
      <c r="BG169" s="9">
        <f>Wed!$W$3</f>
        <v>0</v>
      </c>
      <c r="BH169" s="73" t="str">
        <f t="shared" ref="BH169:BH171" si="755">IF($B169="win",100%-BH$1,"-100%")</f>
        <v>-100%</v>
      </c>
      <c r="BI169" s="9">
        <f t="shared" ref="BI169:BI171" si="756">(BG169*BH169)+(BG169*BI$1)</f>
        <v>0</v>
      </c>
    </row>
    <row r="170" spans="1:61" s="12" customFormat="1" x14ac:dyDescent="0.25">
      <c r="A170" s="9" t="str">
        <f>Wed!$A$4</f>
        <v>UNDER</v>
      </c>
      <c r="B170" s="72" t="str">
        <f>Wed!$C$4</f>
        <v>win</v>
      </c>
      <c r="C170" s="9">
        <f>Wed!$I$4</f>
        <v>0</v>
      </c>
      <c r="D170" s="73">
        <f t="shared" si="727"/>
        <v>0.9</v>
      </c>
      <c r="E170" s="9">
        <f t="shared" si="728"/>
        <v>0</v>
      </c>
      <c r="G170" s="9">
        <f>Wed!$J$4</f>
        <v>0</v>
      </c>
      <c r="H170" s="73">
        <f t="shared" si="729"/>
        <v>0.9</v>
      </c>
      <c r="I170" s="9">
        <f t="shared" si="730"/>
        <v>0</v>
      </c>
      <c r="K170" s="9">
        <f>Wed!$K$4</f>
        <v>0</v>
      </c>
      <c r="L170" s="73">
        <f t="shared" si="731"/>
        <v>0.9</v>
      </c>
      <c r="M170" s="9">
        <f t="shared" si="732"/>
        <v>0</v>
      </c>
      <c r="N170" s="9"/>
      <c r="O170" s="9">
        <f>Wed!$L$4</f>
        <v>0</v>
      </c>
      <c r="P170" s="73">
        <f t="shared" si="733"/>
        <v>0.9</v>
      </c>
      <c r="Q170" s="9">
        <f t="shared" si="734"/>
        <v>0</v>
      </c>
      <c r="R170" s="9"/>
      <c r="S170" s="9">
        <f>Wed!$M$4</f>
        <v>0</v>
      </c>
      <c r="T170" s="73">
        <f t="shared" si="735"/>
        <v>0.9</v>
      </c>
      <c r="U170" s="9">
        <f t="shared" si="736"/>
        <v>0</v>
      </c>
      <c r="V170" s="9"/>
      <c r="W170" s="9">
        <f>Wed!$N$4</f>
        <v>0</v>
      </c>
      <c r="X170" s="73">
        <f t="shared" si="737"/>
        <v>0.9</v>
      </c>
      <c r="Y170" s="9">
        <f t="shared" si="738"/>
        <v>0</v>
      </c>
      <c r="Z170" s="9"/>
      <c r="AA170" s="9">
        <f>Wed!$O$4</f>
        <v>0</v>
      </c>
      <c r="AB170" s="73">
        <f t="shared" si="739"/>
        <v>0.9</v>
      </c>
      <c r="AC170" s="9">
        <f t="shared" si="740"/>
        <v>0</v>
      </c>
      <c r="AD170" s="9"/>
      <c r="AE170" s="9">
        <f>Wed!$P$4</f>
        <v>0</v>
      </c>
      <c r="AF170" s="73">
        <f t="shared" si="741"/>
        <v>0.9</v>
      </c>
      <c r="AG170" s="9">
        <f t="shared" si="742"/>
        <v>0</v>
      </c>
      <c r="AH170" s="9"/>
      <c r="AI170" s="9">
        <f>Wed!$Q$4</f>
        <v>0</v>
      </c>
      <c r="AJ170" s="73">
        <f t="shared" si="743"/>
        <v>0.9</v>
      </c>
      <c r="AK170" s="9">
        <f t="shared" si="744"/>
        <v>0</v>
      </c>
      <c r="AL170" s="9"/>
      <c r="AM170" s="9">
        <f>Wed!$R$4</f>
        <v>0</v>
      </c>
      <c r="AN170" s="73">
        <f t="shared" si="745"/>
        <v>0.9</v>
      </c>
      <c r="AO170" s="9">
        <f t="shared" si="746"/>
        <v>0</v>
      </c>
      <c r="AP170" s="9"/>
      <c r="AQ170" s="9">
        <f>Wed!$S$4</f>
        <v>0</v>
      </c>
      <c r="AR170" s="73">
        <f t="shared" si="747"/>
        <v>0.9</v>
      </c>
      <c r="AS170" s="9">
        <f t="shared" si="748"/>
        <v>0</v>
      </c>
      <c r="AT170" s="9"/>
      <c r="AU170" s="9">
        <f>Wed!$T$4</f>
        <v>0</v>
      </c>
      <c r="AV170" s="73">
        <f t="shared" si="749"/>
        <v>0.9</v>
      </c>
      <c r="AW170" s="9">
        <f t="shared" si="750"/>
        <v>0</v>
      </c>
      <c r="AX170" s="9"/>
      <c r="AY170" s="9">
        <f>Wed!$U$4</f>
        <v>0</v>
      </c>
      <c r="AZ170" s="73">
        <f t="shared" si="751"/>
        <v>1</v>
      </c>
      <c r="BA170" s="9">
        <f t="shared" si="752"/>
        <v>0</v>
      </c>
      <c r="BB170" s="9"/>
      <c r="BC170" s="9">
        <f>Wed!$V$4</f>
        <v>0</v>
      </c>
      <c r="BD170" s="73">
        <f t="shared" si="753"/>
        <v>1</v>
      </c>
      <c r="BE170" s="9">
        <f t="shared" si="754"/>
        <v>0</v>
      </c>
      <c r="BF170" s="9"/>
      <c r="BG170" s="9">
        <f>Wed!$W$4</f>
        <v>0</v>
      </c>
      <c r="BH170" s="73">
        <f t="shared" si="755"/>
        <v>0.9</v>
      </c>
      <c r="BI170" s="9">
        <f t="shared" si="756"/>
        <v>0</v>
      </c>
    </row>
    <row r="171" spans="1:61" s="12" customFormat="1" x14ac:dyDescent="0.25">
      <c r="A171" s="9" t="str">
        <f>Wed!$A$5</f>
        <v>OVER</v>
      </c>
      <c r="B171" s="72">
        <f>Wed!$C$5</f>
        <v>0</v>
      </c>
      <c r="C171" s="9">
        <f>Wed!$I$5</f>
        <v>0</v>
      </c>
      <c r="D171" s="73" t="str">
        <f t="shared" si="727"/>
        <v>-100%</v>
      </c>
      <c r="E171" s="9">
        <f t="shared" si="728"/>
        <v>0</v>
      </c>
      <c r="G171" s="9">
        <f>Wed!$J$5</f>
        <v>0</v>
      </c>
      <c r="H171" s="73" t="str">
        <f t="shared" si="729"/>
        <v>-100%</v>
      </c>
      <c r="I171" s="9">
        <f t="shared" si="730"/>
        <v>0</v>
      </c>
      <c r="K171" s="9">
        <f>Wed!$K$5</f>
        <v>0</v>
      </c>
      <c r="L171" s="73" t="str">
        <f t="shared" si="731"/>
        <v>-100%</v>
      </c>
      <c r="M171" s="9">
        <f t="shared" si="732"/>
        <v>0</v>
      </c>
      <c r="N171" s="9"/>
      <c r="O171" s="9">
        <f>Wed!$L$5</f>
        <v>0</v>
      </c>
      <c r="P171" s="73" t="str">
        <f t="shared" si="733"/>
        <v>-100%</v>
      </c>
      <c r="Q171" s="9">
        <f t="shared" si="734"/>
        <v>0</v>
      </c>
      <c r="R171" s="9"/>
      <c r="S171" s="9">
        <f>Wed!$M$5</f>
        <v>0</v>
      </c>
      <c r="T171" s="73" t="str">
        <f t="shared" si="735"/>
        <v>-100%</v>
      </c>
      <c r="U171" s="9">
        <f t="shared" si="736"/>
        <v>0</v>
      </c>
      <c r="V171" s="9"/>
      <c r="W171" s="9">
        <f>Wed!$N$5</f>
        <v>0</v>
      </c>
      <c r="X171" s="73" t="str">
        <f t="shared" si="737"/>
        <v>-100%</v>
      </c>
      <c r="Y171" s="9">
        <f t="shared" si="738"/>
        <v>0</v>
      </c>
      <c r="Z171" s="9"/>
      <c r="AA171" s="9">
        <f>Wed!$O$5</f>
        <v>0</v>
      </c>
      <c r="AB171" s="73" t="str">
        <f t="shared" si="739"/>
        <v>-100%</v>
      </c>
      <c r="AC171" s="9">
        <f t="shared" si="740"/>
        <v>0</v>
      </c>
      <c r="AD171" s="9"/>
      <c r="AE171" s="9">
        <f>Wed!$P$5</f>
        <v>0</v>
      </c>
      <c r="AF171" s="73" t="str">
        <f t="shared" si="741"/>
        <v>-100%</v>
      </c>
      <c r="AG171" s="9">
        <f t="shared" si="742"/>
        <v>0</v>
      </c>
      <c r="AH171" s="9"/>
      <c r="AI171" s="9">
        <f>Wed!$Q$5</f>
        <v>0</v>
      </c>
      <c r="AJ171" s="73" t="str">
        <f t="shared" si="743"/>
        <v>-100%</v>
      </c>
      <c r="AK171" s="9">
        <f t="shared" si="744"/>
        <v>0</v>
      </c>
      <c r="AL171" s="9"/>
      <c r="AM171" s="9">
        <f>Wed!$R$5</f>
        <v>0</v>
      </c>
      <c r="AN171" s="73" t="str">
        <f t="shared" si="745"/>
        <v>-100%</v>
      </c>
      <c r="AO171" s="9">
        <f t="shared" si="746"/>
        <v>0</v>
      </c>
      <c r="AP171" s="9"/>
      <c r="AQ171" s="9">
        <f>Wed!$S$5</f>
        <v>0</v>
      </c>
      <c r="AR171" s="73" t="str">
        <f t="shared" si="747"/>
        <v>-100%</v>
      </c>
      <c r="AS171" s="9">
        <f t="shared" si="748"/>
        <v>0</v>
      </c>
      <c r="AT171" s="9"/>
      <c r="AU171" s="9">
        <f>Wed!$T$5</f>
        <v>0</v>
      </c>
      <c r="AV171" s="73" t="str">
        <f t="shared" si="749"/>
        <v>-100%</v>
      </c>
      <c r="AW171" s="9">
        <f t="shared" si="750"/>
        <v>0</v>
      </c>
      <c r="AX171" s="9"/>
      <c r="AY171" s="9">
        <f>Wed!$U$5</f>
        <v>0</v>
      </c>
      <c r="AZ171" s="73" t="str">
        <f t="shared" si="751"/>
        <v>-100%</v>
      </c>
      <c r="BA171" s="9">
        <f t="shared" si="752"/>
        <v>0</v>
      </c>
      <c r="BB171" s="9"/>
      <c r="BC171" s="9">
        <f>Wed!$V$5</f>
        <v>0</v>
      </c>
      <c r="BD171" s="73" t="str">
        <f t="shared" si="753"/>
        <v>-100%</v>
      </c>
      <c r="BE171" s="9">
        <f t="shared" si="754"/>
        <v>0</v>
      </c>
      <c r="BF171" s="9"/>
      <c r="BG171" s="9">
        <f>Wed!$W$5</f>
        <v>0</v>
      </c>
      <c r="BH171" s="73" t="str">
        <f t="shared" si="755"/>
        <v>-100%</v>
      </c>
      <c r="BI171" s="9">
        <f t="shared" si="756"/>
        <v>0</v>
      </c>
    </row>
    <row r="172" spans="1:61" s="12" customFormat="1" x14ac:dyDescent="0.25">
      <c r="A172" s="75"/>
      <c r="B172" s="72"/>
      <c r="C172" s="75"/>
      <c r="D172" s="75"/>
      <c r="E172" s="75"/>
      <c r="G172" s="75"/>
      <c r="H172" s="75"/>
      <c r="I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</row>
    <row r="173" spans="1:61" s="12" customFormat="1" x14ac:dyDescent="0.25">
      <c r="A173" s="9" t="str">
        <f>Wed!$A$7</f>
        <v>fin</v>
      </c>
      <c r="B173" s="72" t="str">
        <f>Wed!$C$7</f>
        <v>lose</v>
      </c>
      <c r="C173" s="9">
        <f>Wed!$I$7</f>
        <v>0</v>
      </c>
      <c r="D173" s="73" t="str">
        <f t="shared" ref="D173:D176" si="757">IF($B173="win",100%-D$1,"-100%")</f>
        <v>-100%</v>
      </c>
      <c r="E173" s="9">
        <f t="shared" ref="E173:E176" si="758">(C173*D173)+(C173*E$1)</f>
        <v>0</v>
      </c>
      <c r="G173" s="9">
        <f>Wed!$J$7</f>
        <v>30000</v>
      </c>
      <c r="H173" s="73" t="str">
        <f>IF($B173="win",100%-H$1,"-100%")</f>
        <v>-100%</v>
      </c>
      <c r="I173" s="9">
        <f>(G173*H173)+(G173*I$1)</f>
        <v>-29400</v>
      </c>
      <c r="K173" s="9">
        <f>Wed!$K$7</f>
        <v>0</v>
      </c>
      <c r="L173" s="73" t="str">
        <f>IF($B173="win",100%-L$1,"-100%")</f>
        <v>-100%</v>
      </c>
      <c r="M173" s="9">
        <f>(K173*L173)+(K173*M$1)</f>
        <v>0</v>
      </c>
      <c r="N173" s="9"/>
      <c r="O173" s="9">
        <f>Wed!$L$7</f>
        <v>10000</v>
      </c>
      <c r="P173" s="73" t="str">
        <f>IF($B173="win",100%-P$1,"-100%")</f>
        <v>-100%</v>
      </c>
      <c r="Q173" s="9">
        <f>(O173*P173)+(O173*Q$1)</f>
        <v>-9700</v>
      </c>
      <c r="R173" s="9"/>
      <c r="S173" s="9">
        <f>Wed!$M$7</f>
        <v>0</v>
      </c>
      <c r="T173" s="73" t="str">
        <f>IF($B173="win",100%-T$1,"-100%")</f>
        <v>-100%</v>
      </c>
      <c r="U173" s="9">
        <f>(S173*T173)+(S173*U$1)</f>
        <v>0</v>
      </c>
      <c r="V173" s="9"/>
      <c r="W173" s="9">
        <f>Wed!$N$7</f>
        <v>0</v>
      </c>
      <c r="X173" s="73" t="str">
        <f>IF($B173="win",100%-X$1,"-100%")</f>
        <v>-100%</v>
      </c>
      <c r="Y173" s="9">
        <f>(W173*X173)+(W173*Y$1)</f>
        <v>0</v>
      </c>
      <c r="Z173" s="9"/>
      <c r="AA173" s="9">
        <f>Wed!$O$7</f>
        <v>0</v>
      </c>
      <c r="AB173" s="73" t="str">
        <f>IF($B173="win",100%-AB$1,"-100%")</f>
        <v>-100%</v>
      </c>
      <c r="AC173" s="9">
        <f>(AA173*AB173)+(AA173*AC$1)</f>
        <v>0</v>
      </c>
      <c r="AD173" s="9"/>
      <c r="AE173" s="9">
        <f>Wed!$P$7</f>
        <v>0</v>
      </c>
      <c r="AF173" s="73" t="str">
        <f>IF($B173="win",100%-AF$1,"-100%")</f>
        <v>-100%</v>
      </c>
      <c r="AG173" s="9">
        <f>(AE173*AF173)+(AE173*AG$1)</f>
        <v>0</v>
      </c>
      <c r="AH173" s="9"/>
      <c r="AI173" s="9">
        <f>Wed!$Q$7</f>
        <v>0</v>
      </c>
      <c r="AJ173" s="73" t="str">
        <f>IF($B173="win",100%-AJ$1,"-100%")</f>
        <v>-100%</v>
      </c>
      <c r="AK173" s="9">
        <f>(AI173*AJ173)+(AI173*AK$1)</f>
        <v>0</v>
      </c>
      <c r="AL173" s="9"/>
      <c r="AM173" s="9">
        <f>Wed!$R$7</f>
        <v>0</v>
      </c>
      <c r="AN173" s="73" t="str">
        <f>IF($B173="win",100%-AN$1,"-100%")</f>
        <v>-100%</v>
      </c>
      <c r="AO173" s="9">
        <f>(AM173*AN173)+(AM173*AO$1)</f>
        <v>0</v>
      </c>
      <c r="AP173" s="9"/>
      <c r="AQ173" s="9">
        <f>Wed!$S$7</f>
        <v>0</v>
      </c>
      <c r="AR173" s="73" t="str">
        <f>IF($B173="win",100%-AR$1,"-100%")</f>
        <v>-100%</v>
      </c>
      <c r="AS173" s="9">
        <f>(AQ173*AR173)+(AQ173*AS$1)</f>
        <v>0</v>
      </c>
      <c r="AT173" s="9"/>
      <c r="AU173" s="9">
        <f>Wed!$T$7</f>
        <v>0</v>
      </c>
      <c r="AV173" s="73" t="str">
        <f>IF($B173="win",100%-AV$1,"-100%")</f>
        <v>-100%</v>
      </c>
      <c r="AW173" s="9">
        <f>(AU173*AV173)+(AU173*AW$1)</f>
        <v>0</v>
      </c>
      <c r="AX173" s="9"/>
      <c r="AY173" s="9">
        <f>Wed!$U$7</f>
        <v>0</v>
      </c>
      <c r="AZ173" s="73" t="str">
        <f>IF($B173="win",100%-AZ$1,"-100%")</f>
        <v>-100%</v>
      </c>
      <c r="BA173" s="9">
        <f>(AY173*AZ173)+(AY173*BA$1)</f>
        <v>0</v>
      </c>
      <c r="BB173" s="9"/>
      <c r="BC173" s="9">
        <f>Wed!$V$7</f>
        <v>0</v>
      </c>
      <c r="BD173" s="73" t="str">
        <f>IF($B173="win",100%-BD$1,"-100%")</f>
        <v>-100%</v>
      </c>
      <c r="BE173" s="9">
        <f>(BC173*BD173)+(BC173*BE$1)</f>
        <v>0</v>
      </c>
      <c r="BF173" s="9"/>
      <c r="BG173" s="9">
        <f>Wed!$W$7</f>
        <v>0</v>
      </c>
      <c r="BH173" s="73" t="str">
        <f>IF($B173="win",100%-BH$1,"-100%")</f>
        <v>-100%</v>
      </c>
      <c r="BI173" s="9">
        <f>(BG173*BH173)+(BG173*BI$1)</f>
        <v>0</v>
      </c>
    </row>
    <row r="174" spans="1:61" s="12" customFormat="1" x14ac:dyDescent="0.25">
      <c r="A174" s="9" t="str">
        <f>Wed!$A$8</f>
        <v>esp</v>
      </c>
      <c r="B174" s="72" t="str">
        <f>Wed!$C$8</f>
        <v>win</v>
      </c>
      <c r="C174" s="9">
        <f>Wed!$I$8</f>
        <v>0</v>
      </c>
      <c r="D174" s="73">
        <f t="shared" si="757"/>
        <v>0.9</v>
      </c>
      <c r="E174" s="9">
        <f t="shared" si="758"/>
        <v>0</v>
      </c>
      <c r="G174" s="9">
        <f>Wed!$J$8</f>
        <v>0</v>
      </c>
      <c r="H174" s="73">
        <f t="shared" ref="H174:H176" si="759">IF($B174="win",100%-H$1,"-100%")</f>
        <v>0.9</v>
      </c>
      <c r="I174" s="9">
        <f t="shared" ref="I174:I176" si="760">(G174*H174)+(G174*I$1)</f>
        <v>0</v>
      </c>
      <c r="K174" s="9">
        <f>Wed!$K$8</f>
        <v>0</v>
      </c>
      <c r="L174" s="73">
        <f t="shared" ref="L174:L176" si="761">IF($B174="win",100%-L$1,"-100%")</f>
        <v>0.9</v>
      </c>
      <c r="M174" s="9">
        <f t="shared" ref="M174:M176" si="762">(K174*L174)+(K174*M$1)</f>
        <v>0</v>
      </c>
      <c r="N174" s="9"/>
      <c r="O174" s="9">
        <f>Wed!$L$8</f>
        <v>0</v>
      </c>
      <c r="P174" s="73">
        <f t="shared" ref="P174:P176" si="763">IF($B174="win",100%-P$1,"-100%")</f>
        <v>0.9</v>
      </c>
      <c r="Q174" s="9">
        <f t="shared" ref="Q174:Q176" si="764">(O174*P174)+(O174*Q$1)</f>
        <v>0</v>
      </c>
      <c r="R174" s="9"/>
      <c r="S174" s="9">
        <f>Wed!$M$8</f>
        <v>0</v>
      </c>
      <c r="T174" s="73">
        <f t="shared" ref="T174:T176" si="765">IF($B174="win",100%-T$1,"-100%")</f>
        <v>0.9</v>
      </c>
      <c r="U174" s="9">
        <f t="shared" ref="U174:U176" si="766">(S174*T174)+(S174*U$1)</f>
        <v>0</v>
      </c>
      <c r="V174" s="9"/>
      <c r="W174" s="9">
        <f>Wed!$N$8</f>
        <v>0</v>
      </c>
      <c r="X174" s="73">
        <f t="shared" ref="X174:X176" si="767">IF($B174="win",100%-X$1,"-100%")</f>
        <v>0.9</v>
      </c>
      <c r="Y174" s="9">
        <f t="shared" ref="Y174:Y176" si="768">(W174*X174)+(W174*Y$1)</f>
        <v>0</v>
      </c>
      <c r="Z174" s="9"/>
      <c r="AA174" s="9">
        <f>Wed!$O$8</f>
        <v>5400</v>
      </c>
      <c r="AB174" s="73">
        <f t="shared" ref="AB174:AB176" si="769">IF($B174="win",100%-AB$1,"-100%")</f>
        <v>0.9</v>
      </c>
      <c r="AC174" s="9">
        <f t="shared" ref="AC174:AC176" si="770">(AA174*AB174)+(AA174*AC$1)</f>
        <v>4995</v>
      </c>
      <c r="AD174" s="9"/>
      <c r="AE174" s="9">
        <f>Wed!$P$8</f>
        <v>0</v>
      </c>
      <c r="AF174" s="73">
        <f t="shared" ref="AF174:AF176" si="771">IF($B174="win",100%-AF$1,"-100%")</f>
        <v>0.9</v>
      </c>
      <c r="AG174" s="9">
        <f t="shared" ref="AG174:AG176" si="772">(AE174*AF174)+(AE174*AG$1)</f>
        <v>0</v>
      </c>
      <c r="AH174" s="9"/>
      <c r="AI174" s="9">
        <f>Wed!$Q$8</f>
        <v>0</v>
      </c>
      <c r="AJ174" s="73">
        <f t="shared" ref="AJ174:AJ176" si="773">IF($B174="win",100%-AJ$1,"-100%")</f>
        <v>0.9</v>
      </c>
      <c r="AK174" s="9">
        <f t="shared" ref="AK174:AK176" si="774">(AI174*AJ174)+(AI174*AK$1)</f>
        <v>0</v>
      </c>
      <c r="AL174" s="9"/>
      <c r="AM174" s="9">
        <f>Wed!$R$8</f>
        <v>0</v>
      </c>
      <c r="AN174" s="73">
        <f t="shared" ref="AN174:AN176" si="775">IF($B174="win",100%-AN$1,"-100%")</f>
        <v>0.9</v>
      </c>
      <c r="AO174" s="9">
        <f t="shared" ref="AO174:AO176" si="776">(AM174*AN174)+(AM174*AO$1)</f>
        <v>0</v>
      </c>
      <c r="AP174" s="9"/>
      <c r="AQ174" s="9">
        <f>Wed!$S$8</f>
        <v>0</v>
      </c>
      <c r="AR174" s="73">
        <f t="shared" ref="AR174:AR176" si="777">IF($B174="win",100%-AR$1,"-100%")</f>
        <v>0.9</v>
      </c>
      <c r="AS174" s="9">
        <f t="shared" ref="AS174:AS176" si="778">(AQ174*AR174)+(AQ174*AS$1)</f>
        <v>0</v>
      </c>
      <c r="AT174" s="9"/>
      <c r="AU174" s="9">
        <f>Wed!$T$8</f>
        <v>0</v>
      </c>
      <c r="AV174" s="73">
        <f t="shared" ref="AV174:AV176" si="779">IF($B174="win",100%-AV$1,"-100%")</f>
        <v>0.9</v>
      </c>
      <c r="AW174" s="9">
        <f t="shared" ref="AW174:AW176" si="780">(AU174*AV174)+(AU174*AW$1)</f>
        <v>0</v>
      </c>
      <c r="AX174" s="9"/>
      <c r="AY174" s="9">
        <f>Wed!$U$8</f>
        <v>0</v>
      </c>
      <c r="AZ174" s="73">
        <f t="shared" ref="AZ174:AZ176" si="781">IF($B174="win",100%-AZ$1,"-100%")</f>
        <v>1</v>
      </c>
      <c r="BA174" s="9">
        <f t="shared" ref="BA174:BA176" si="782">(AY174*AZ174)+(AY174*BA$1)</f>
        <v>0</v>
      </c>
      <c r="BB174" s="9"/>
      <c r="BC174" s="9">
        <f>Wed!$V$8</f>
        <v>0</v>
      </c>
      <c r="BD174" s="73">
        <f t="shared" ref="BD174:BD176" si="783">IF($B174="win",100%-BD$1,"-100%")</f>
        <v>1</v>
      </c>
      <c r="BE174" s="9">
        <f t="shared" ref="BE174:BE176" si="784">(BC174*BD174)+(BC174*BE$1)</f>
        <v>0</v>
      </c>
      <c r="BF174" s="9"/>
      <c r="BG174" s="9">
        <f>Wed!$W$8</f>
        <v>0</v>
      </c>
      <c r="BH174" s="73">
        <f t="shared" ref="BH174:BH176" si="785">IF($B174="win",100%-BH$1,"-100%")</f>
        <v>0.9</v>
      </c>
      <c r="BI174" s="9">
        <f t="shared" ref="BI174:BI176" si="786">(BG174*BH174)+(BG174*BI$1)</f>
        <v>0</v>
      </c>
    </row>
    <row r="175" spans="1:61" s="12" customFormat="1" x14ac:dyDescent="0.25">
      <c r="A175" s="9" t="str">
        <f>Wed!$A$9</f>
        <v>fin under</v>
      </c>
      <c r="B175" s="72" t="str">
        <f>Wed!$C$9</f>
        <v>lose</v>
      </c>
      <c r="C175" s="9">
        <f>Wed!$I$9</f>
        <v>0</v>
      </c>
      <c r="D175" s="73" t="str">
        <f t="shared" si="757"/>
        <v>-100%</v>
      </c>
      <c r="E175" s="9">
        <f t="shared" si="758"/>
        <v>0</v>
      </c>
      <c r="G175" s="9">
        <f>Wed!$J$9</f>
        <v>0</v>
      </c>
      <c r="H175" s="73" t="str">
        <f t="shared" si="759"/>
        <v>-100%</v>
      </c>
      <c r="I175" s="9">
        <f t="shared" si="760"/>
        <v>0</v>
      </c>
      <c r="K175" s="9">
        <f>Wed!$K$9</f>
        <v>0</v>
      </c>
      <c r="L175" s="73" t="str">
        <f t="shared" si="761"/>
        <v>-100%</v>
      </c>
      <c r="M175" s="9">
        <f t="shared" si="762"/>
        <v>0</v>
      </c>
      <c r="N175" s="9"/>
      <c r="O175" s="9">
        <f>Wed!$L$9</f>
        <v>1000</v>
      </c>
      <c r="P175" s="73" t="str">
        <f t="shared" si="763"/>
        <v>-100%</v>
      </c>
      <c r="Q175" s="9">
        <f t="shared" si="764"/>
        <v>-970</v>
      </c>
      <c r="R175" s="9"/>
      <c r="S175" s="9">
        <f>Wed!$M$9</f>
        <v>0</v>
      </c>
      <c r="T175" s="73" t="str">
        <f t="shared" si="765"/>
        <v>-100%</v>
      </c>
      <c r="U175" s="9">
        <f t="shared" si="766"/>
        <v>0</v>
      </c>
      <c r="V175" s="9"/>
      <c r="W175" s="9">
        <f>Wed!$N$9</f>
        <v>0</v>
      </c>
      <c r="X175" s="73" t="str">
        <f t="shared" si="767"/>
        <v>-100%</v>
      </c>
      <c r="Y175" s="9">
        <f t="shared" si="768"/>
        <v>0</v>
      </c>
      <c r="Z175" s="9"/>
      <c r="AA175" s="9">
        <f>Wed!$O$9</f>
        <v>0</v>
      </c>
      <c r="AB175" s="73" t="str">
        <f t="shared" si="769"/>
        <v>-100%</v>
      </c>
      <c r="AC175" s="9">
        <f t="shared" si="770"/>
        <v>0</v>
      </c>
      <c r="AD175" s="9"/>
      <c r="AE175" s="9">
        <f>Wed!$P$9</f>
        <v>0</v>
      </c>
      <c r="AF175" s="73" t="str">
        <f t="shared" si="771"/>
        <v>-100%</v>
      </c>
      <c r="AG175" s="9">
        <f t="shared" si="772"/>
        <v>0</v>
      </c>
      <c r="AH175" s="9"/>
      <c r="AI175" s="9">
        <f>Wed!$Q$9</f>
        <v>0</v>
      </c>
      <c r="AJ175" s="73" t="str">
        <f t="shared" si="773"/>
        <v>-100%</v>
      </c>
      <c r="AK175" s="9">
        <f t="shared" si="774"/>
        <v>0</v>
      </c>
      <c r="AL175" s="9"/>
      <c r="AM175" s="9">
        <f>Wed!$R$9</f>
        <v>0</v>
      </c>
      <c r="AN175" s="73" t="str">
        <f t="shared" si="775"/>
        <v>-100%</v>
      </c>
      <c r="AO175" s="9">
        <f t="shared" si="776"/>
        <v>0</v>
      </c>
      <c r="AP175" s="9"/>
      <c r="AQ175" s="9">
        <f>Wed!$S$9</f>
        <v>0</v>
      </c>
      <c r="AR175" s="73" t="str">
        <f t="shared" si="777"/>
        <v>-100%</v>
      </c>
      <c r="AS175" s="9">
        <f t="shared" si="778"/>
        <v>0</v>
      </c>
      <c r="AT175" s="9"/>
      <c r="AU175" s="9">
        <f>Wed!$T$9</f>
        <v>0</v>
      </c>
      <c r="AV175" s="73" t="str">
        <f t="shared" si="779"/>
        <v>-100%</v>
      </c>
      <c r="AW175" s="9">
        <f t="shared" si="780"/>
        <v>0</v>
      </c>
      <c r="AX175" s="9"/>
      <c r="AY175" s="9">
        <f>Wed!$U$9</f>
        <v>-50000</v>
      </c>
      <c r="AZ175" s="73" t="str">
        <f t="shared" si="781"/>
        <v>-100%</v>
      </c>
      <c r="BA175" s="9">
        <f t="shared" si="782"/>
        <v>50000</v>
      </c>
      <c r="BB175" s="9"/>
      <c r="BC175" s="9">
        <f>Wed!$V$9</f>
        <v>0</v>
      </c>
      <c r="BD175" s="73" t="str">
        <f t="shared" si="783"/>
        <v>-100%</v>
      </c>
      <c r="BE175" s="9">
        <f t="shared" si="784"/>
        <v>0</v>
      </c>
      <c r="BF175" s="9"/>
      <c r="BG175" s="9">
        <f>Wed!$W$9</f>
        <v>0</v>
      </c>
      <c r="BH175" s="73" t="str">
        <f t="shared" si="785"/>
        <v>-100%</v>
      </c>
      <c r="BI175" s="9">
        <f t="shared" si="786"/>
        <v>0</v>
      </c>
    </row>
    <row r="176" spans="1:61" s="12" customFormat="1" x14ac:dyDescent="0.25">
      <c r="A176" s="9" t="str">
        <f>Wed!$A$10</f>
        <v>fin over</v>
      </c>
      <c r="B176" s="72" t="str">
        <f>Wed!$C$10</f>
        <v>win</v>
      </c>
      <c r="C176" s="9">
        <f>Wed!$I$10</f>
        <v>0</v>
      </c>
      <c r="D176" s="73">
        <f t="shared" si="757"/>
        <v>0.9</v>
      </c>
      <c r="E176" s="9">
        <f t="shared" si="758"/>
        <v>0</v>
      </c>
      <c r="G176" s="9">
        <f>Wed!$J$10</f>
        <v>0</v>
      </c>
      <c r="H176" s="73">
        <f t="shared" si="759"/>
        <v>0.9</v>
      </c>
      <c r="I176" s="9">
        <f t="shared" si="760"/>
        <v>0</v>
      </c>
      <c r="K176" s="9">
        <f>Wed!$K$10</f>
        <v>0</v>
      </c>
      <c r="L176" s="73">
        <f t="shared" si="761"/>
        <v>0.9</v>
      </c>
      <c r="M176" s="9">
        <f t="shared" si="762"/>
        <v>0</v>
      </c>
      <c r="N176" s="9"/>
      <c r="O176" s="9">
        <f>Wed!$L$10</f>
        <v>0</v>
      </c>
      <c r="P176" s="73">
        <f t="shared" si="763"/>
        <v>0.9</v>
      </c>
      <c r="Q176" s="9">
        <f t="shared" si="764"/>
        <v>0</v>
      </c>
      <c r="R176" s="9"/>
      <c r="S176" s="9">
        <f>Wed!$M$10</f>
        <v>0</v>
      </c>
      <c r="T176" s="73">
        <f t="shared" si="765"/>
        <v>0.9</v>
      </c>
      <c r="U176" s="9">
        <f t="shared" si="766"/>
        <v>0</v>
      </c>
      <c r="V176" s="9"/>
      <c r="W176" s="9">
        <f>Wed!$N$10</f>
        <v>0</v>
      </c>
      <c r="X176" s="73">
        <f t="shared" si="767"/>
        <v>0.9</v>
      </c>
      <c r="Y176" s="9">
        <f t="shared" si="768"/>
        <v>0</v>
      </c>
      <c r="Z176" s="9"/>
      <c r="AA176" s="9">
        <f>Wed!$O$10</f>
        <v>8400</v>
      </c>
      <c r="AB176" s="73">
        <f t="shared" si="769"/>
        <v>0.9</v>
      </c>
      <c r="AC176" s="9">
        <f t="shared" si="770"/>
        <v>7770</v>
      </c>
      <c r="AD176" s="9"/>
      <c r="AE176" s="9">
        <f>Wed!$P$10</f>
        <v>0</v>
      </c>
      <c r="AF176" s="73">
        <f t="shared" si="771"/>
        <v>0.9</v>
      </c>
      <c r="AG176" s="9">
        <f t="shared" si="772"/>
        <v>0</v>
      </c>
      <c r="AH176" s="9"/>
      <c r="AI176" s="9">
        <f>Wed!$Q$10</f>
        <v>8000</v>
      </c>
      <c r="AJ176" s="73">
        <f t="shared" si="773"/>
        <v>0.9</v>
      </c>
      <c r="AK176" s="9">
        <f t="shared" si="774"/>
        <v>7360</v>
      </c>
      <c r="AL176" s="9"/>
      <c r="AM176" s="9">
        <f>Wed!$R$10</f>
        <v>0</v>
      </c>
      <c r="AN176" s="73">
        <f t="shared" si="775"/>
        <v>0.9</v>
      </c>
      <c r="AO176" s="9">
        <f t="shared" si="776"/>
        <v>0</v>
      </c>
      <c r="AP176" s="9"/>
      <c r="AQ176" s="9">
        <f>Wed!$S$10</f>
        <v>0</v>
      </c>
      <c r="AR176" s="73">
        <f t="shared" si="777"/>
        <v>0.9</v>
      </c>
      <c r="AS176" s="9">
        <f t="shared" si="778"/>
        <v>0</v>
      </c>
      <c r="AT176" s="9"/>
      <c r="AU176" s="9">
        <f>Wed!$T$10</f>
        <v>0</v>
      </c>
      <c r="AV176" s="73">
        <f t="shared" si="779"/>
        <v>0.9</v>
      </c>
      <c r="AW176" s="9">
        <f t="shared" si="780"/>
        <v>0</v>
      </c>
      <c r="AX176" s="9"/>
      <c r="AY176" s="9">
        <f>Wed!$U$10</f>
        <v>0</v>
      </c>
      <c r="AZ176" s="73">
        <f t="shared" si="781"/>
        <v>1</v>
      </c>
      <c r="BA176" s="9">
        <f t="shared" si="782"/>
        <v>0</v>
      </c>
      <c r="BB176" s="9"/>
      <c r="BC176" s="9">
        <f>Wed!$V$10</f>
        <v>0</v>
      </c>
      <c r="BD176" s="73">
        <f t="shared" si="783"/>
        <v>1</v>
      </c>
      <c r="BE176" s="9">
        <f t="shared" si="784"/>
        <v>0</v>
      </c>
      <c r="BF176" s="9"/>
      <c r="BG176" s="9">
        <f>Wed!$W$10</f>
        <v>0</v>
      </c>
      <c r="BH176" s="73">
        <f t="shared" si="785"/>
        <v>0.9</v>
      </c>
      <c r="BI176" s="9">
        <f t="shared" si="786"/>
        <v>0</v>
      </c>
    </row>
    <row r="177" spans="1:61" s="12" customFormat="1" x14ac:dyDescent="0.25">
      <c r="A177" s="75"/>
      <c r="B177" s="72"/>
      <c r="C177" s="75"/>
      <c r="D177" s="75"/>
      <c r="E177" s="75"/>
      <c r="G177" s="75"/>
      <c r="H177" s="75"/>
      <c r="I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</row>
    <row r="178" spans="1:61" s="12" customFormat="1" x14ac:dyDescent="0.25">
      <c r="A178" s="9" t="str">
        <f>Wed!$A$12</f>
        <v>ger</v>
      </c>
      <c r="B178" s="72" t="str">
        <f>Wed!$C$12</f>
        <v>win</v>
      </c>
      <c r="C178" s="9">
        <f>Wed!$I$12</f>
        <v>0</v>
      </c>
      <c r="D178" s="73">
        <f>IF($B178="win",100%-D$1,"-100%")</f>
        <v>0.9</v>
      </c>
      <c r="E178" s="9">
        <f>(C178*D178)+(C178*E$1)</f>
        <v>0</v>
      </c>
      <c r="G178" s="9">
        <f>Wed!$J$12</f>
        <v>80000</v>
      </c>
      <c r="H178" s="73">
        <f>IF($B178="win",100%-H$1,"-100%")</f>
        <v>0.9</v>
      </c>
      <c r="I178" s="9">
        <f>(G178*H178)+(G178*I$1)</f>
        <v>73600</v>
      </c>
      <c r="K178" s="9">
        <f>Wed!$K$12</f>
        <v>0</v>
      </c>
      <c r="L178" s="73">
        <f>IF($B178="win",100%-L$1,"-100%")</f>
        <v>0.9</v>
      </c>
      <c r="M178" s="9">
        <f>(K178*L178)+(K178*M$1)</f>
        <v>0</v>
      </c>
      <c r="N178" s="9"/>
      <c r="O178" s="9">
        <f>Wed!$L$12</f>
        <v>0</v>
      </c>
      <c r="P178" s="73">
        <f>IF($B178="win",100%-P$1,"-100%")</f>
        <v>0.9</v>
      </c>
      <c r="Q178" s="9">
        <f>(O178*P178)+(O178*Q$1)</f>
        <v>0</v>
      </c>
      <c r="R178" s="9"/>
      <c r="S178" s="9">
        <f>Wed!$M$12</f>
        <v>0</v>
      </c>
      <c r="T178" s="73">
        <f>IF($B178="win",100%-T$1,"-100%")</f>
        <v>0.9</v>
      </c>
      <c r="U178" s="9">
        <f>(S178*T178)+(S178*U$1)</f>
        <v>0</v>
      </c>
      <c r="V178" s="9"/>
      <c r="W178" s="9">
        <f>Wed!$N$12</f>
        <v>0</v>
      </c>
      <c r="X178" s="73">
        <f>IF($B178="win",100%-X$1,"-100%")</f>
        <v>0.9</v>
      </c>
      <c r="Y178" s="9">
        <f>(W178*X178)+(W178*Y$1)</f>
        <v>0</v>
      </c>
      <c r="Z178" s="9"/>
      <c r="AA178" s="9">
        <f>Wed!$O$12</f>
        <v>0</v>
      </c>
      <c r="AB178" s="73">
        <f>IF($B178="win",100%-AB$1,"-100%")</f>
        <v>0.9</v>
      </c>
      <c r="AC178" s="9">
        <f>(AA178*AB178)+(AA178*AC$1)</f>
        <v>0</v>
      </c>
      <c r="AD178" s="9"/>
      <c r="AE178" s="9">
        <f>Wed!$P$12</f>
        <v>0</v>
      </c>
      <c r="AF178" s="73">
        <f>IF($B178="win",100%-AF$1,"-100%")</f>
        <v>0.9</v>
      </c>
      <c r="AG178" s="9">
        <f>(AE178*AF178)+(AE178*AG$1)</f>
        <v>0</v>
      </c>
      <c r="AH178" s="9"/>
      <c r="AI178" s="9">
        <f>Wed!$Q$12</f>
        <v>0</v>
      </c>
      <c r="AJ178" s="73">
        <f>IF($B178="win",100%-AJ$1,"-100%")</f>
        <v>0.9</v>
      </c>
      <c r="AK178" s="9">
        <f>(AI178*AJ178)+(AI178*AK$1)</f>
        <v>0</v>
      </c>
      <c r="AL178" s="9"/>
      <c r="AM178" s="9">
        <f>Wed!$R$12</f>
        <v>0</v>
      </c>
      <c r="AN178" s="73">
        <f>IF($B178="win",100%-AN$1,"-100%")</f>
        <v>0.9</v>
      </c>
      <c r="AO178" s="9">
        <f>(AM178*AN178)+(AM178*AO$1)</f>
        <v>0</v>
      </c>
      <c r="AP178" s="9"/>
      <c r="AQ178" s="9">
        <f>Wed!$S$12</f>
        <v>0</v>
      </c>
      <c r="AR178" s="73">
        <f>IF($B178="win",100%-AR$1,"-100%")</f>
        <v>0.9</v>
      </c>
      <c r="AS178" s="9">
        <f>(AQ178*AR178)+(AQ178*AS$1)</f>
        <v>0</v>
      </c>
      <c r="AT178" s="9"/>
      <c r="AU178" s="9">
        <f>Wed!$T$12</f>
        <v>0</v>
      </c>
      <c r="AV178" s="73">
        <f>IF($B178="win",100%-AV$1,"-100%")</f>
        <v>0.9</v>
      </c>
      <c r="AW178" s="9">
        <f>(AU178*AV178)+(AU178*AW$1)</f>
        <v>0</v>
      </c>
      <c r="AX178" s="9"/>
      <c r="AY178" s="9">
        <f>Wed!$U$12</f>
        <v>0</v>
      </c>
      <c r="AZ178" s="73">
        <f>IF($B178="win",100%-AZ$1,"-100%")</f>
        <v>1</v>
      </c>
      <c r="BA178" s="9">
        <f>(AY178*AZ178)+(AY178*BA$1)</f>
        <v>0</v>
      </c>
      <c r="BB178" s="9"/>
      <c r="BC178" s="9">
        <f>Wed!$V$12</f>
        <v>0</v>
      </c>
      <c r="BD178" s="73">
        <f>IF($B178="win",100%-BD$1,"-100%")</f>
        <v>1</v>
      </c>
      <c r="BE178" s="9">
        <f>(BC178*BD178)+(BC178*BE$1)</f>
        <v>0</v>
      </c>
      <c r="BF178" s="9"/>
      <c r="BG178" s="9">
        <f>Wed!$W$12</f>
        <v>0</v>
      </c>
      <c r="BH178" s="73">
        <f>IF($B178="win",100%-BH$1,"-100%")</f>
        <v>0.9</v>
      </c>
      <c r="BI178" s="9">
        <f>(BG178*BH178)+(BG178*BI$1)</f>
        <v>0</v>
      </c>
    </row>
    <row r="179" spans="1:61" s="12" customFormat="1" x14ac:dyDescent="0.25">
      <c r="A179" s="9" t="str">
        <f>Wed!$A$13</f>
        <v>gre</v>
      </c>
      <c r="B179" s="72" t="str">
        <f>Wed!$C$13</f>
        <v>lose</v>
      </c>
      <c r="C179" s="9">
        <f>Wed!$I$13</f>
        <v>0</v>
      </c>
      <c r="D179" s="73" t="str">
        <f t="shared" ref="D179:D181" si="787">IF($B179="win",100%-D$1,"-100%")</f>
        <v>-100%</v>
      </c>
      <c r="E179" s="9">
        <f t="shared" ref="E179:E181" si="788">(C179*D179)+(C179*E$1)</f>
        <v>0</v>
      </c>
      <c r="G179" s="9">
        <f>Wed!$J$13</f>
        <v>0</v>
      </c>
      <c r="H179" s="73" t="str">
        <f t="shared" ref="H179:H181" si="789">IF($B179="win",100%-H$1,"-100%")</f>
        <v>-100%</v>
      </c>
      <c r="I179" s="9">
        <f t="shared" ref="I179:I181" si="790">(G179*H179)+(G179*I$1)</f>
        <v>0</v>
      </c>
      <c r="K179" s="9">
        <f>Wed!$K$13</f>
        <v>0</v>
      </c>
      <c r="L179" s="73" t="str">
        <f t="shared" ref="L179:L181" si="791">IF($B179="win",100%-L$1,"-100%")</f>
        <v>-100%</v>
      </c>
      <c r="M179" s="9">
        <f t="shared" ref="M179:M181" si="792">(K179*L179)+(K179*M$1)</f>
        <v>0</v>
      </c>
      <c r="N179" s="9"/>
      <c r="O179" s="9">
        <f>Wed!$L$13</f>
        <v>10500</v>
      </c>
      <c r="P179" s="73" t="str">
        <f t="shared" ref="P179:P181" si="793">IF($B179="win",100%-P$1,"-100%")</f>
        <v>-100%</v>
      </c>
      <c r="Q179" s="9">
        <f t="shared" ref="Q179:Q181" si="794">(O179*P179)+(O179*Q$1)</f>
        <v>-10185</v>
      </c>
      <c r="R179" s="9"/>
      <c r="S179" s="9">
        <f>Wed!$M$13</f>
        <v>0</v>
      </c>
      <c r="T179" s="73" t="str">
        <f t="shared" ref="T179:T181" si="795">IF($B179="win",100%-T$1,"-100%")</f>
        <v>-100%</v>
      </c>
      <c r="U179" s="9">
        <f t="shared" ref="U179:U181" si="796">(S179*T179)+(S179*U$1)</f>
        <v>0</v>
      </c>
      <c r="V179" s="9"/>
      <c r="W179" s="9">
        <f>Wed!$N$13</f>
        <v>0</v>
      </c>
      <c r="X179" s="73" t="str">
        <f t="shared" ref="X179:X181" si="797">IF($B179="win",100%-X$1,"-100%")</f>
        <v>-100%</v>
      </c>
      <c r="Y179" s="9">
        <f t="shared" ref="Y179:Y181" si="798">(W179*X179)+(W179*Y$1)</f>
        <v>0</v>
      </c>
      <c r="Z179" s="9"/>
      <c r="AA179" s="9">
        <f>Wed!$O$13</f>
        <v>6800</v>
      </c>
      <c r="AB179" s="73" t="str">
        <f t="shared" ref="AB179:AB181" si="799">IF($B179="win",100%-AB$1,"-100%")</f>
        <v>-100%</v>
      </c>
      <c r="AC179" s="9">
        <f t="shared" ref="AC179:AC181" si="800">(AA179*AB179)+(AA179*AC$1)</f>
        <v>-6630</v>
      </c>
      <c r="AD179" s="9"/>
      <c r="AE179" s="9">
        <f>Wed!$P$13</f>
        <v>0</v>
      </c>
      <c r="AF179" s="73" t="str">
        <f t="shared" ref="AF179:AF181" si="801">IF($B179="win",100%-AF$1,"-100%")</f>
        <v>-100%</v>
      </c>
      <c r="AG179" s="9">
        <f t="shared" ref="AG179:AG181" si="802">(AE179*AF179)+(AE179*AG$1)</f>
        <v>0</v>
      </c>
      <c r="AH179" s="9"/>
      <c r="AI179" s="9">
        <f>Wed!$Q$13</f>
        <v>0</v>
      </c>
      <c r="AJ179" s="73" t="str">
        <f t="shared" ref="AJ179:AJ181" si="803">IF($B179="win",100%-AJ$1,"-100%")</f>
        <v>-100%</v>
      </c>
      <c r="AK179" s="9">
        <f t="shared" ref="AK179:AK181" si="804">(AI179*AJ179)+(AI179*AK$1)</f>
        <v>0</v>
      </c>
      <c r="AL179" s="9"/>
      <c r="AM179" s="9">
        <f>Wed!$R$13</f>
        <v>0</v>
      </c>
      <c r="AN179" s="73" t="str">
        <f t="shared" ref="AN179:AN181" si="805">IF($B179="win",100%-AN$1,"-100%")</f>
        <v>-100%</v>
      </c>
      <c r="AO179" s="9">
        <f t="shared" ref="AO179:AO181" si="806">(AM179*AN179)+(AM179*AO$1)</f>
        <v>0</v>
      </c>
      <c r="AP179" s="9"/>
      <c r="AQ179" s="9">
        <f>Wed!$S$13</f>
        <v>0</v>
      </c>
      <c r="AR179" s="73" t="str">
        <f t="shared" ref="AR179:AR181" si="807">IF($B179="win",100%-AR$1,"-100%")</f>
        <v>-100%</v>
      </c>
      <c r="AS179" s="9">
        <f t="shared" ref="AS179:AS181" si="808">(AQ179*AR179)+(AQ179*AS$1)</f>
        <v>0</v>
      </c>
      <c r="AT179" s="9"/>
      <c r="AU179" s="9">
        <f>Wed!$T$13</f>
        <v>0</v>
      </c>
      <c r="AV179" s="73" t="str">
        <f t="shared" ref="AV179:AV181" si="809">IF($B179="win",100%-AV$1,"-100%")</f>
        <v>-100%</v>
      </c>
      <c r="AW179" s="9">
        <f t="shared" ref="AW179:AW181" si="810">(AU179*AV179)+(AU179*AW$1)</f>
        <v>0</v>
      </c>
      <c r="AX179" s="9"/>
      <c r="AY179" s="9">
        <f>Wed!$U$13</f>
        <v>0</v>
      </c>
      <c r="AZ179" s="73" t="str">
        <f t="shared" ref="AZ179:AZ181" si="811">IF($B179="win",100%-AZ$1,"-100%")</f>
        <v>-100%</v>
      </c>
      <c r="BA179" s="9">
        <f t="shared" ref="BA179:BA181" si="812">(AY179*AZ179)+(AY179*BA$1)</f>
        <v>0</v>
      </c>
      <c r="BB179" s="9"/>
      <c r="BC179" s="9">
        <f>Wed!$V$13</f>
        <v>0</v>
      </c>
      <c r="BD179" s="73" t="str">
        <f t="shared" ref="BD179:BD181" si="813">IF($B179="win",100%-BD$1,"-100%")</f>
        <v>-100%</v>
      </c>
      <c r="BE179" s="9">
        <f t="shared" ref="BE179:BE181" si="814">(BC179*BD179)+(BC179*BE$1)</f>
        <v>0</v>
      </c>
      <c r="BF179" s="9"/>
      <c r="BG179" s="9">
        <f>Wed!$W$13</f>
        <v>0</v>
      </c>
      <c r="BH179" s="73" t="str">
        <f t="shared" ref="BH179:BH181" si="815">IF($B179="win",100%-BH$1,"-100%")</f>
        <v>-100%</v>
      </c>
      <c r="BI179" s="9">
        <f t="shared" ref="BI179:BI181" si="816">(BG179*BH179)+(BG179*BI$1)</f>
        <v>0</v>
      </c>
    </row>
    <row r="180" spans="1:61" s="12" customFormat="1" x14ac:dyDescent="0.25">
      <c r="A180" s="9" t="str">
        <f>Wed!$A$14</f>
        <v>ger under</v>
      </c>
      <c r="B180" s="72" t="str">
        <f>Wed!$C$14</f>
        <v>lose</v>
      </c>
      <c r="C180" s="9">
        <f>Wed!$I$14</f>
        <v>0</v>
      </c>
      <c r="D180" s="73" t="str">
        <f t="shared" si="787"/>
        <v>-100%</v>
      </c>
      <c r="E180" s="9">
        <f t="shared" si="788"/>
        <v>0</v>
      </c>
      <c r="G180" s="9">
        <f>Wed!$J$14</f>
        <v>0</v>
      </c>
      <c r="H180" s="73" t="str">
        <f t="shared" si="789"/>
        <v>-100%</v>
      </c>
      <c r="I180" s="9">
        <f t="shared" si="790"/>
        <v>0</v>
      </c>
      <c r="K180" s="9">
        <f>Wed!$K$14</f>
        <v>0</v>
      </c>
      <c r="L180" s="73" t="str">
        <f t="shared" si="791"/>
        <v>-100%</v>
      </c>
      <c r="M180" s="9">
        <f t="shared" si="792"/>
        <v>0</v>
      </c>
      <c r="N180" s="9"/>
      <c r="O180" s="9">
        <f>Wed!$L$14</f>
        <v>0</v>
      </c>
      <c r="P180" s="73" t="str">
        <f t="shared" si="793"/>
        <v>-100%</v>
      </c>
      <c r="Q180" s="9">
        <f t="shared" si="794"/>
        <v>0</v>
      </c>
      <c r="R180" s="9"/>
      <c r="S180" s="9">
        <f>Wed!$M$14</f>
        <v>0</v>
      </c>
      <c r="T180" s="73" t="str">
        <f t="shared" si="795"/>
        <v>-100%</v>
      </c>
      <c r="U180" s="9">
        <f t="shared" si="796"/>
        <v>0</v>
      </c>
      <c r="V180" s="9"/>
      <c r="W180" s="9">
        <f>Wed!$N$14</f>
        <v>0</v>
      </c>
      <c r="X180" s="73" t="str">
        <f t="shared" si="797"/>
        <v>-100%</v>
      </c>
      <c r="Y180" s="9">
        <f t="shared" si="798"/>
        <v>0</v>
      </c>
      <c r="Z180" s="9"/>
      <c r="AA180" s="9">
        <f>Wed!$O$14</f>
        <v>0</v>
      </c>
      <c r="AB180" s="73" t="str">
        <f t="shared" si="799"/>
        <v>-100%</v>
      </c>
      <c r="AC180" s="9">
        <f t="shared" si="800"/>
        <v>0</v>
      </c>
      <c r="AD180" s="9"/>
      <c r="AE180" s="9">
        <f>Wed!$P$14</f>
        <v>0</v>
      </c>
      <c r="AF180" s="73" t="str">
        <f t="shared" si="801"/>
        <v>-100%</v>
      </c>
      <c r="AG180" s="9">
        <f t="shared" si="802"/>
        <v>0</v>
      </c>
      <c r="AH180" s="9"/>
      <c r="AI180" s="9">
        <f>Wed!$Q$14</f>
        <v>0</v>
      </c>
      <c r="AJ180" s="73" t="str">
        <f t="shared" si="803"/>
        <v>-100%</v>
      </c>
      <c r="AK180" s="9">
        <f t="shared" si="804"/>
        <v>0</v>
      </c>
      <c r="AL180" s="9"/>
      <c r="AM180" s="9">
        <f>Wed!$R$14</f>
        <v>0</v>
      </c>
      <c r="AN180" s="73" t="str">
        <f t="shared" si="805"/>
        <v>-100%</v>
      </c>
      <c r="AO180" s="9">
        <f t="shared" si="806"/>
        <v>0</v>
      </c>
      <c r="AP180" s="9"/>
      <c r="AQ180" s="9">
        <f>Wed!$S$14</f>
        <v>0</v>
      </c>
      <c r="AR180" s="73" t="str">
        <f t="shared" si="807"/>
        <v>-100%</v>
      </c>
      <c r="AS180" s="9">
        <f t="shared" si="808"/>
        <v>0</v>
      </c>
      <c r="AT180" s="9"/>
      <c r="AU180" s="9">
        <f>Wed!$T$14</f>
        <v>0</v>
      </c>
      <c r="AV180" s="73" t="str">
        <f t="shared" si="809"/>
        <v>-100%</v>
      </c>
      <c r="AW180" s="9">
        <f t="shared" si="810"/>
        <v>0</v>
      </c>
      <c r="AX180" s="9"/>
      <c r="AY180" s="9">
        <f>Wed!$U$14</f>
        <v>0</v>
      </c>
      <c r="AZ180" s="73" t="str">
        <f t="shared" si="811"/>
        <v>-100%</v>
      </c>
      <c r="BA180" s="9">
        <f t="shared" si="812"/>
        <v>0</v>
      </c>
      <c r="BB180" s="9"/>
      <c r="BC180" s="9">
        <f>Wed!$V$14</f>
        <v>0</v>
      </c>
      <c r="BD180" s="73" t="str">
        <f t="shared" si="813"/>
        <v>-100%</v>
      </c>
      <c r="BE180" s="9">
        <f t="shared" si="814"/>
        <v>0</v>
      </c>
      <c r="BF180" s="9"/>
      <c r="BG180" s="9">
        <f>Wed!$W$14</f>
        <v>0</v>
      </c>
      <c r="BH180" s="73" t="str">
        <f t="shared" si="815"/>
        <v>-100%</v>
      </c>
      <c r="BI180" s="9">
        <f t="shared" si="816"/>
        <v>0</v>
      </c>
    </row>
    <row r="181" spans="1:61" s="12" customFormat="1" x14ac:dyDescent="0.25">
      <c r="A181" s="9" t="str">
        <f>Wed!$A$15</f>
        <v>ger over</v>
      </c>
      <c r="B181" s="72" t="str">
        <f>Wed!$C$15</f>
        <v>win</v>
      </c>
      <c r="C181" s="9">
        <f>Wed!$I$15</f>
        <v>0</v>
      </c>
      <c r="D181" s="73">
        <f t="shared" si="787"/>
        <v>0.9</v>
      </c>
      <c r="E181" s="9">
        <f t="shared" si="788"/>
        <v>0</v>
      </c>
      <c r="G181" s="9">
        <f>Wed!$J$15</f>
        <v>0</v>
      </c>
      <c r="H181" s="73">
        <f t="shared" si="789"/>
        <v>0.9</v>
      </c>
      <c r="I181" s="9">
        <f t="shared" si="790"/>
        <v>0</v>
      </c>
      <c r="K181" s="9">
        <f>Wed!$K$15</f>
        <v>0</v>
      </c>
      <c r="L181" s="73">
        <f t="shared" si="791"/>
        <v>0.9</v>
      </c>
      <c r="M181" s="9">
        <f t="shared" si="792"/>
        <v>0</v>
      </c>
      <c r="N181" s="9"/>
      <c r="O181" s="9">
        <f>Wed!$L$15</f>
        <v>0</v>
      </c>
      <c r="P181" s="73">
        <f t="shared" si="793"/>
        <v>0.9</v>
      </c>
      <c r="Q181" s="9">
        <f t="shared" si="794"/>
        <v>0</v>
      </c>
      <c r="R181" s="9"/>
      <c r="S181" s="9">
        <f>Wed!$M$15</f>
        <v>0</v>
      </c>
      <c r="T181" s="73">
        <f t="shared" si="795"/>
        <v>0.9</v>
      </c>
      <c r="U181" s="9">
        <f t="shared" si="796"/>
        <v>0</v>
      </c>
      <c r="V181" s="9"/>
      <c r="W181" s="9">
        <f>Wed!$N$15</f>
        <v>0</v>
      </c>
      <c r="X181" s="73">
        <f t="shared" si="797"/>
        <v>0.9</v>
      </c>
      <c r="Y181" s="9">
        <f t="shared" si="798"/>
        <v>0</v>
      </c>
      <c r="Z181" s="9"/>
      <c r="AA181" s="9">
        <f>Wed!$O$15</f>
        <v>8900</v>
      </c>
      <c r="AB181" s="73">
        <f t="shared" si="799"/>
        <v>0.9</v>
      </c>
      <c r="AC181" s="9">
        <f t="shared" si="800"/>
        <v>8232.5</v>
      </c>
      <c r="AD181" s="9"/>
      <c r="AE181" s="9">
        <f>Wed!$P$15</f>
        <v>0</v>
      </c>
      <c r="AF181" s="73">
        <f t="shared" si="801"/>
        <v>0.9</v>
      </c>
      <c r="AG181" s="9">
        <f t="shared" si="802"/>
        <v>0</v>
      </c>
      <c r="AH181" s="9"/>
      <c r="AI181" s="9">
        <f>Wed!$Q$15</f>
        <v>0</v>
      </c>
      <c r="AJ181" s="73">
        <f t="shared" si="803"/>
        <v>0.9</v>
      </c>
      <c r="AK181" s="9">
        <f t="shared" si="804"/>
        <v>0</v>
      </c>
      <c r="AL181" s="9"/>
      <c r="AM181" s="9">
        <f>Wed!$R$15</f>
        <v>0</v>
      </c>
      <c r="AN181" s="73">
        <f t="shared" si="805"/>
        <v>0.9</v>
      </c>
      <c r="AO181" s="9">
        <f t="shared" si="806"/>
        <v>0</v>
      </c>
      <c r="AP181" s="9"/>
      <c r="AQ181" s="9">
        <f>Wed!$S$15</f>
        <v>0</v>
      </c>
      <c r="AR181" s="73">
        <f t="shared" si="807"/>
        <v>0.9</v>
      </c>
      <c r="AS181" s="9">
        <f t="shared" si="808"/>
        <v>0</v>
      </c>
      <c r="AT181" s="9"/>
      <c r="AU181" s="9">
        <f>Wed!$T$15</f>
        <v>0</v>
      </c>
      <c r="AV181" s="73">
        <f t="shared" si="809"/>
        <v>0.9</v>
      </c>
      <c r="AW181" s="9">
        <f t="shared" si="810"/>
        <v>0</v>
      </c>
      <c r="AX181" s="9"/>
      <c r="AY181" s="9">
        <f>Wed!$U$15</f>
        <v>0</v>
      </c>
      <c r="AZ181" s="73">
        <f t="shared" si="811"/>
        <v>1</v>
      </c>
      <c r="BA181" s="9">
        <f t="shared" si="812"/>
        <v>0</v>
      </c>
      <c r="BB181" s="9"/>
      <c r="BC181" s="9">
        <f>Wed!$V$15</f>
        <v>0</v>
      </c>
      <c r="BD181" s="73">
        <f t="shared" si="813"/>
        <v>1</v>
      </c>
      <c r="BE181" s="9">
        <f t="shared" si="814"/>
        <v>0</v>
      </c>
      <c r="BF181" s="9"/>
      <c r="BG181" s="9">
        <f>Wed!$W$15</f>
        <v>0</v>
      </c>
      <c r="BH181" s="73">
        <f t="shared" si="815"/>
        <v>0.9</v>
      </c>
      <c r="BI181" s="9">
        <f t="shared" si="816"/>
        <v>0</v>
      </c>
    </row>
    <row r="182" spans="1:61" s="12" customFormat="1" x14ac:dyDescent="0.25">
      <c r="A182" s="75"/>
      <c r="B182" s="72"/>
      <c r="C182" s="75"/>
      <c r="D182" s="75"/>
      <c r="E182" s="75"/>
      <c r="G182" s="75"/>
      <c r="H182" s="75"/>
      <c r="I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</row>
    <row r="183" spans="1:61" s="12" customFormat="1" x14ac:dyDescent="0.25">
      <c r="A183" s="9" t="str">
        <f>Wed!$A$17</f>
        <v>con</v>
      </c>
      <c r="B183" s="72" t="str">
        <f>Wed!$C$17</f>
        <v>lose</v>
      </c>
      <c r="C183" s="9">
        <f>Wed!$I$17</f>
        <v>11000</v>
      </c>
      <c r="D183" s="73" t="str">
        <f>IF($B183="win",100%-D$1,"-100%")</f>
        <v>-100%</v>
      </c>
      <c r="E183" s="9">
        <f>(C183*D183)+(C183*E$1)</f>
        <v>-10780</v>
      </c>
      <c r="G183" s="9">
        <f>Wed!$J$17</f>
        <v>130000</v>
      </c>
      <c r="H183" s="73" t="str">
        <f>IF($B183="win",100%-H$1,"-100%")</f>
        <v>-100%</v>
      </c>
      <c r="I183" s="9">
        <f>(G183*H183)+(G183*I$1)</f>
        <v>-127400</v>
      </c>
      <c r="K183" s="9">
        <f>Wed!$K$17</f>
        <v>0</v>
      </c>
      <c r="L183" s="73" t="str">
        <f>IF($B183="win",100%-L$1,"-100%")</f>
        <v>-100%</v>
      </c>
      <c r="M183" s="9">
        <f>(K183*L183)+(K183*M$1)</f>
        <v>0</v>
      </c>
      <c r="N183" s="9"/>
      <c r="O183" s="9">
        <f>Wed!$L$17</f>
        <v>0</v>
      </c>
      <c r="P183" s="73" t="str">
        <f>IF($B183="win",100%-P$1,"-100%")</f>
        <v>-100%</v>
      </c>
      <c r="Q183" s="9">
        <f>(O183*P183)+(O183*Q$1)</f>
        <v>0</v>
      </c>
      <c r="R183" s="9"/>
      <c r="S183" s="9">
        <f>Wed!$M$17</f>
        <v>0</v>
      </c>
      <c r="T183" s="73" t="str">
        <f>IF($B183="win",100%-T$1,"-100%")</f>
        <v>-100%</v>
      </c>
      <c r="U183" s="9">
        <f>(S183*T183)+(S183*U$1)</f>
        <v>0</v>
      </c>
      <c r="V183" s="9"/>
      <c r="W183" s="9">
        <f>Wed!$N$17</f>
        <v>0</v>
      </c>
      <c r="X183" s="73" t="str">
        <f>IF($B183="win",100%-X$1,"-100%")</f>
        <v>-100%</v>
      </c>
      <c r="Y183" s="9">
        <f>(W183*X183)+(W183*Y$1)</f>
        <v>0</v>
      </c>
      <c r="Z183" s="9"/>
      <c r="AA183" s="9">
        <f>Wed!$O$17</f>
        <v>4600</v>
      </c>
      <c r="AB183" s="73" t="str">
        <f>IF($B183="win",100%-AB$1,"-100%")</f>
        <v>-100%</v>
      </c>
      <c r="AC183" s="9">
        <f>(AA183*AB183)+(AA183*AC$1)</f>
        <v>-4485</v>
      </c>
      <c r="AD183" s="9"/>
      <c r="AE183" s="9">
        <f>Wed!$P$17</f>
        <v>0</v>
      </c>
      <c r="AF183" s="73" t="str">
        <f>IF($B183="win",100%-AF$1,"-100%")</f>
        <v>-100%</v>
      </c>
      <c r="AG183" s="9">
        <f>(AE183*AF183)+(AE183*AG$1)</f>
        <v>0</v>
      </c>
      <c r="AH183" s="9"/>
      <c r="AI183" s="9">
        <f>Wed!$Q$17</f>
        <v>0</v>
      </c>
      <c r="AJ183" s="73" t="str">
        <f>IF($B183="win",100%-AJ$1,"-100%")</f>
        <v>-100%</v>
      </c>
      <c r="AK183" s="9">
        <f>(AI183*AJ183)+(AI183*AK$1)</f>
        <v>0</v>
      </c>
      <c r="AL183" s="9"/>
      <c r="AM183" s="9">
        <f>Wed!$R$17</f>
        <v>0</v>
      </c>
      <c r="AN183" s="73" t="str">
        <f>IF($B183="win",100%-AN$1,"-100%")</f>
        <v>-100%</v>
      </c>
      <c r="AO183" s="9">
        <f>(AM183*AN183)+(AM183*AO$1)</f>
        <v>0</v>
      </c>
      <c r="AP183" s="9"/>
      <c r="AQ183" s="9">
        <f>Wed!$S$17</f>
        <v>0</v>
      </c>
      <c r="AR183" s="73" t="str">
        <f>IF($B183="win",100%-AR$1,"-100%")</f>
        <v>-100%</v>
      </c>
      <c r="AS183" s="9">
        <f>(AQ183*AR183)+(AQ183*AS$1)</f>
        <v>0</v>
      </c>
      <c r="AT183" s="9"/>
      <c r="AU183" s="9">
        <f>Wed!$T$17</f>
        <v>0</v>
      </c>
      <c r="AV183" s="73" t="str">
        <f>IF($B183="win",100%-AV$1,"-100%")</f>
        <v>-100%</v>
      </c>
      <c r="AW183" s="9">
        <f>(AU183*AV183)+(AU183*AW$1)</f>
        <v>0</v>
      </c>
      <c r="AX183" s="9"/>
      <c r="AY183" s="9">
        <f>Wed!$U$17</f>
        <v>0</v>
      </c>
      <c r="AZ183" s="73" t="str">
        <f>IF($B183="win",100%-AZ$1,"-100%")</f>
        <v>-100%</v>
      </c>
      <c r="BA183" s="9">
        <f>(AY183*AZ183)+(AY183*BA$1)</f>
        <v>0</v>
      </c>
      <c r="BB183" s="9"/>
      <c r="BC183" s="9">
        <f>Wed!$V$17</f>
        <v>0</v>
      </c>
      <c r="BD183" s="73" t="str">
        <f>IF($B183="win",100%-BD$1,"-100%")</f>
        <v>-100%</v>
      </c>
      <c r="BE183" s="9">
        <f>(BC183*BD183)+(BC183*BE$1)</f>
        <v>0</v>
      </c>
      <c r="BF183" s="9"/>
      <c r="BG183" s="9">
        <f>Wed!$W$17</f>
        <v>0</v>
      </c>
      <c r="BH183" s="73" t="str">
        <f>IF($B183="win",100%-BH$1,"-100%")</f>
        <v>-100%</v>
      </c>
      <c r="BI183" s="9">
        <f>(BG183*BH183)+(BG183*BI$1)</f>
        <v>0</v>
      </c>
    </row>
    <row r="184" spans="1:61" s="12" customFormat="1" x14ac:dyDescent="0.25">
      <c r="A184" s="9" t="str">
        <f>Wed!$A$18</f>
        <v>lva</v>
      </c>
      <c r="B184" s="72" t="str">
        <f>Wed!$C$18</f>
        <v>win</v>
      </c>
      <c r="C184" s="9">
        <f>Wed!$I$18</f>
        <v>0</v>
      </c>
      <c r="D184" s="73">
        <f t="shared" ref="D184:D186" si="817">IF($B184="win",100%-D$1,"-100%")</f>
        <v>0.9</v>
      </c>
      <c r="E184" s="9">
        <f t="shared" ref="E184:E186" si="818">(C184*D184)+(C184*E$1)</f>
        <v>0</v>
      </c>
      <c r="G184" s="9">
        <f>Wed!$J$18</f>
        <v>0</v>
      </c>
      <c r="H184" s="73">
        <f t="shared" ref="H184:H186" si="819">IF($B184="win",100%-H$1,"-100%")</f>
        <v>0.9</v>
      </c>
      <c r="I184" s="9">
        <f t="shared" ref="I184:I186" si="820">(G184*H184)+(G184*I$1)</f>
        <v>0</v>
      </c>
      <c r="K184" s="9">
        <f>Wed!$K$18</f>
        <v>0</v>
      </c>
      <c r="L184" s="73">
        <f t="shared" ref="L184:L186" si="821">IF($B184="win",100%-L$1,"-100%")</f>
        <v>0.9</v>
      </c>
      <c r="M184" s="9">
        <f t="shared" ref="M184:M186" si="822">(K184*L184)+(K184*M$1)</f>
        <v>0</v>
      </c>
      <c r="N184" s="9"/>
      <c r="O184" s="9">
        <f>Wed!$L$18</f>
        <v>33000</v>
      </c>
      <c r="P184" s="73">
        <f t="shared" ref="P184:P186" si="823">IF($B184="win",100%-P$1,"-100%")</f>
        <v>0.9</v>
      </c>
      <c r="Q184" s="9">
        <f t="shared" ref="Q184:Q186" si="824">(O184*P184)+(O184*Q$1)</f>
        <v>30690</v>
      </c>
      <c r="R184" s="9"/>
      <c r="S184" s="9">
        <f>Wed!$M$18</f>
        <v>0</v>
      </c>
      <c r="T184" s="73">
        <f t="shared" ref="T184:T186" si="825">IF($B184="win",100%-T$1,"-100%")</f>
        <v>0.9</v>
      </c>
      <c r="U184" s="9">
        <f t="shared" ref="U184:U186" si="826">(S184*T184)+(S184*U$1)</f>
        <v>0</v>
      </c>
      <c r="V184" s="9"/>
      <c r="W184" s="9">
        <f>Wed!$N$18</f>
        <v>0</v>
      </c>
      <c r="X184" s="73">
        <f t="shared" ref="X184:X186" si="827">IF($B184="win",100%-X$1,"-100%")</f>
        <v>0.9</v>
      </c>
      <c r="Y184" s="9">
        <f t="shared" ref="Y184:Y186" si="828">(W184*X184)+(W184*Y$1)</f>
        <v>0</v>
      </c>
      <c r="Z184" s="9"/>
      <c r="AA184" s="9">
        <f>Wed!$O$18</f>
        <v>0</v>
      </c>
      <c r="AB184" s="73">
        <f t="shared" ref="AB184:AB186" si="829">IF($B184="win",100%-AB$1,"-100%")</f>
        <v>0.9</v>
      </c>
      <c r="AC184" s="9">
        <f t="shared" ref="AC184:AC186" si="830">(AA184*AB184)+(AA184*AC$1)</f>
        <v>0</v>
      </c>
      <c r="AD184" s="9"/>
      <c r="AE184" s="9">
        <f>Wed!$P$18</f>
        <v>0</v>
      </c>
      <c r="AF184" s="73">
        <f t="shared" ref="AF184:AF186" si="831">IF($B184="win",100%-AF$1,"-100%")</f>
        <v>0.9</v>
      </c>
      <c r="AG184" s="9">
        <f t="shared" ref="AG184:AG186" si="832">(AE184*AF184)+(AE184*AG$1)</f>
        <v>0</v>
      </c>
      <c r="AH184" s="9"/>
      <c r="AI184" s="9">
        <f>Wed!$Q$18</f>
        <v>0</v>
      </c>
      <c r="AJ184" s="73">
        <f t="shared" ref="AJ184:AJ186" si="833">IF($B184="win",100%-AJ$1,"-100%")</f>
        <v>0.9</v>
      </c>
      <c r="AK184" s="9">
        <f t="shared" ref="AK184:AK186" si="834">(AI184*AJ184)+(AI184*AK$1)</f>
        <v>0</v>
      </c>
      <c r="AL184" s="9"/>
      <c r="AM184" s="9">
        <f>Wed!$R$18</f>
        <v>0</v>
      </c>
      <c r="AN184" s="73">
        <f t="shared" ref="AN184:AN186" si="835">IF($B184="win",100%-AN$1,"-100%")</f>
        <v>0.9</v>
      </c>
      <c r="AO184" s="9">
        <f t="shared" ref="AO184:AO186" si="836">(AM184*AN184)+(AM184*AO$1)</f>
        <v>0</v>
      </c>
      <c r="AP184" s="9"/>
      <c r="AQ184" s="9">
        <f>Wed!$S$18</f>
        <v>0</v>
      </c>
      <c r="AR184" s="73">
        <f t="shared" ref="AR184:AR186" si="837">IF($B184="win",100%-AR$1,"-100%")</f>
        <v>0.9</v>
      </c>
      <c r="AS184" s="9">
        <f t="shared" ref="AS184:AS186" si="838">(AQ184*AR184)+(AQ184*AS$1)</f>
        <v>0</v>
      </c>
      <c r="AT184" s="9"/>
      <c r="AU184" s="9">
        <f>Wed!$T$18</f>
        <v>0</v>
      </c>
      <c r="AV184" s="73">
        <f t="shared" ref="AV184:AV186" si="839">IF($B184="win",100%-AV$1,"-100%")</f>
        <v>0.9</v>
      </c>
      <c r="AW184" s="9">
        <f t="shared" ref="AW184:AW186" si="840">(AU184*AV184)+(AU184*AW$1)</f>
        <v>0</v>
      </c>
      <c r="AX184" s="9"/>
      <c r="AY184" s="9">
        <f>Wed!$U$18</f>
        <v>0</v>
      </c>
      <c r="AZ184" s="73">
        <f t="shared" ref="AZ184:AZ186" si="841">IF($B184="win",100%-AZ$1,"-100%")</f>
        <v>1</v>
      </c>
      <c r="BA184" s="9">
        <f t="shared" ref="BA184:BA186" si="842">(AY184*AZ184)+(AY184*BA$1)</f>
        <v>0</v>
      </c>
      <c r="BB184" s="9"/>
      <c r="BC184" s="9">
        <f>Wed!$V$18</f>
        <v>0</v>
      </c>
      <c r="BD184" s="73">
        <f t="shared" ref="BD184:BD186" si="843">IF($B184="win",100%-BD$1,"-100%")</f>
        <v>1</v>
      </c>
      <c r="BE184" s="9">
        <f t="shared" ref="BE184:BE186" si="844">(BC184*BD184)+(BC184*BE$1)</f>
        <v>0</v>
      </c>
      <c r="BF184" s="9"/>
      <c r="BG184" s="9">
        <f>Wed!$W$18</f>
        <v>0</v>
      </c>
      <c r="BH184" s="73">
        <f t="shared" ref="BH184:BH186" si="845">IF($B184="win",100%-BH$1,"-100%")</f>
        <v>0.9</v>
      </c>
      <c r="BI184" s="9">
        <f t="shared" ref="BI184:BI186" si="846">(BG184*BH184)+(BG184*BI$1)</f>
        <v>0</v>
      </c>
    </row>
    <row r="185" spans="1:61" s="12" customFormat="1" x14ac:dyDescent="0.25">
      <c r="A185" s="9" t="str">
        <f>Wed!$A$19</f>
        <v>con under</v>
      </c>
      <c r="B185" s="72" t="str">
        <f>Wed!$C$19</f>
        <v>win</v>
      </c>
      <c r="C185" s="9">
        <f>Wed!$I$19</f>
        <v>8000</v>
      </c>
      <c r="D185" s="73">
        <f t="shared" si="817"/>
        <v>0.9</v>
      </c>
      <c r="E185" s="9">
        <f t="shared" si="818"/>
        <v>7360</v>
      </c>
      <c r="G185" s="9">
        <f>Wed!$J$19</f>
        <v>0</v>
      </c>
      <c r="H185" s="73">
        <f t="shared" si="819"/>
        <v>0.9</v>
      </c>
      <c r="I185" s="9">
        <f t="shared" si="820"/>
        <v>0</v>
      </c>
      <c r="K185" s="9">
        <f>Wed!$K$19</f>
        <v>0</v>
      </c>
      <c r="L185" s="73">
        <f t="shared" si="821"/>
        <v>0.9</v>
      </c>
      <c r="M185" s="9">
        <f t="shared" si="822"/>
        <v>0</v>
      </c>
      <c r="N185" s="9"/>
      <c r="O185" s="9">
        <f>Wed!$L$19</f>
        <v>269000</v>
      </c>
      <c r="P185" s="73">
        <f t="shared" si="823"/>
        <v>0.9</v>
      </c>
      <c r="Q185" s="9">
        <f t="shared" si="824"/>
        <v>250170</v>
      </c>
      <c r="R185" s="9"/>
      <c r="S185" s="9">
        <f>Wed!$M$19</f>
        <v>0</v>
      </c>
      <c r="T185" s="73">
        <f t="shared" si="825"/>
        <v>0.9</v>
      </c>
      <c r="U185" s="9">
        <f t="shared" si="826"/>
        <v>0</v>
      </c>
      <c r="V185" s="9"/>
      <c r="W185" s="9">
        <f>Wed!$N$19</f>
        <v>0</v>
      </c>
      <c r="X185" s="73">
        <f t="shared" si="827"/>
        <v>0.9</v>
      </c>
      <c r="Y185" s="9">
        <f t="shared" si="828"/>
        <v>0</v>
      </c>
      <c r="Z185" s="9"/>
      <c r="AA185" s="9">
        <f>Wed!$O$19</f>
        <v>0</v>
      </c>
      <c r="AB185" s="73">
        <f t="shared" si="829"/>
        <v>0.9</v>
      </c>
      <c r="AC185" s="9">
        <f t="shared" si="830"/>
        <v>0</v>
      </c>
      <c r="AD185" s="9"/>
      <c r="AE185" s="9">
        <f>Wed!$P$19</f>
        <v>0</v>
      </c>
      <c r="AF185" s="73">
        <f t="shared" si="831"/>
        <v>0.9</v>
      </c>
      <c r="AG185" s="9">
        <f t="shared" si="832"/>
        <v>0</v>
      </c>
      <c r="AH185" s="9"/>
      <c r="AI185" s="9">
        <f>Wed!$Q$19</f>
        <v>0</v>
      </c>
      <c r="AJ185" s="73">
        <f t="shared" si="833"/>
        <v>0.9</v>
      </c>
      <c r="AK185" s="9">
        <f t="shared" si="834"/>
        <v>0</v>
      </c>
      <c r="AL185" s="9"/>
      <c r="AM185" s="9">
        <f>Wed!$R$19</f>
        <v>0</v>
      </c>
      <c r="AN185" s="73">
        <f t="shared" si="835"/>
        <v>0.9</v>
      </c>
      <c r="AO185" s="9">
        <f t="shared" si="836"/>
        <v>0</v>
      </c>
      <c r="AP185" s="9"/>
      <c r="AQ185" s="9">
        <f>Wed!$S$19</f>
        <v>0</v>
      </c>
      <c r="AR185" s="73">
        <f t="shared" si="837"/>
        <v>0.9</v>
      </c>
      <c r="AS185" s="9">
        <f t="shared" si="838"/>
        <v>0</v>
      </c>
      <c r="AT185" s="9"/>
      <c r="AU185" s="9">
        <f>Wed!$T$19</f>
        <v>0</v>
      </c>
      <c r="AV185" s="73">
        <f t="shared" si="839"/>
        <v>0.9</v>
      </c>
      <c r="AW185" s="9">
        <f t="shared" si="840"/>
        <v>0</v>
      </c>
      <c r="AX185" s="9"/>
      <c r="AY185" s="9">
        <f>Wed!$U$19</f>
        <v>0</v>
      </c>
      <c r="AZ185" s="73">
        <f t="shared" si="841"/>
        <v>1</v>
      </c>
      <c r="BA185" s="9">
        <f t="shared" si="842"/>
        <v>0</v>
      </c>
      <c r="BB185" s="9"/>
      <c r="BC185" s="9">
        <f>Wed!$V$19</f>
        <v>0</v>
      </c>
      <c r="BD185" s="73">
        <f t="shared" si="843"/>
        <v>1</v>
      </c>
      <c r="BE185" s="9">
        <f t="shared" si="844"/>
        <v>0</v>
      </c>
      <c r="BF185" s="9"/>
      <c r="BG185" s="9">
        <f>Wed!$W$19</f>
        <v>0</v>
      </c>
      <c r="BH185" s="73">
        <f t="shared" si="845"/>
        <v>0.9</v>
      </c>
      <c r="BI185" s="9">
        <f t="shared" si="846"/>
        <v>0</v>
      </c>
    </row>
    <row r="186" spans="1:61" s="12" customFormat="1" x14ac:dyDescent="0.25">
      <c r="A186" s="9" t="str">
        <f>Wed!$A$20</f>
        <v>con over</v>
      </c>
      <c r="B186" s="72" t="str">
        <f>Wed!$C$20</f>
        <v>lose</v>
      </c>
      <c r="C186" s="9">
        <f>Wed!$I$20</f>
        <v>0</v>
      </c>
      <c r="D186" s="73" t="str">
        <f t="shared" si="817"/>
        <v>-100%</v>
      </c>
      <c r="E186" s="9">
        <f t="shared" si="818"/>
        <v>0</v>
      </c>
      <c r="G186" s="9">
        <f>Wed!$J$20</f>
        <v>0</v>
      </c>
      <c r="H186" s="73" t="str">
        <f t="shared" si="819"/>
        <v>-100%</v>
      </c>
      <c r="I186" s="9">
        <f t="shared" si="820"/>
        <v>0</v>
      </c>
      <c r="K186" s="9">
        <f>Wed!$K$20</f>
        <v>0</v>
      </c>
      <c r="L186" s="73" t="str">
        <f t="shared" si="821"/>
        <v>-100%</v>
      </c>
      <c r="M186" s="9">
        <f t="shared" si="822"/>
        <v>0</v>
      </c>
      <c r="N186" s="9"/>
      <c r="O186" s="9">
        <f>Wed!$L$20</f>
        <v>0</v>
      </c>
      <c r="P186" s="73" t="str">
        <f t="shared" si="823"/>
        <v>-100%</v>
      </c>
      <c r="Q186" s="9">
        <f t="shared" si="824"/>
        <v>0</v>
      </c>
      <c r="R186" s="9"/>
      <c r="S186" s="9">
        <f>Wed!$M$20</f>
        <v>0</v>
      </c>
      <c r="T186" s="73" t="str">
        <f t="shared" si="825"/>
        <v>-100%</v>
      </c>
      <c r="U186" s="9">
        <f t="shared" si="826"/>
        <v>0</v>
      </c>
      <c r="V186" s="9"/>
      <c r="W186" s="9">
        <f>Wed!$N$20</f>
        <v>6000</v>
      </c>
      <c r="X186" s="73" t="str">
        <f t="shared" si="827"/>
        <v>-100%</v>
      </c>
      <c r="Y186" s="9">
        <f t="shared" si="828"/>
        <v>-5880</v>
      </c>
      <c r="Z186" s="9"/>
      <c r="AA186" s="9">
        <f>Wed!$O$20</f>
        <v>11000</v>
      </c>
      <c r="AB186" s="73" t="str">
        <f t="shared" si="829"/>
        <v>-100%</v>
      </c>
      <c r="AC186" s="9">
        <f t="shared" si="830"/>
        <v>-10725</v>
      </c>
      <c r="AD186" s="9"/>
      <c r="AE186" s="9">
        <f>Wed!$P$20</f>
        <v>0</v>
      </c>
      <c r="AF186" s="73" t="str">
        <f t="shared" si="831"/>
        <v>-100%</v>
      </c>
      <c r="AG186" s="9">
        <f t="shared" si="832"/>
        <v>0</v>
      </c>
      <c r="AH186" s="9"/>
      <c r="AI186" s="9">
        <f>Wed!$Q$20</f>
        <v>0</v>
      </c>
      <c r="AJ186" s="73" t="str">
        <f t="shared" si="833"/>
        <v>-100%</v>
      </c>
      <c r="AK186" s="9">
        <f t="shared" si="834"/>
        <v>0</v>
      </c>
      <c r="AL186" s="9"/>
      <c r="AM186" s="9">
        <f>Wed!$R$20</f>
        <v>0</v>
      </c>
      <c r="AN186" s="73" t="str">
        <f t="shared" si="835"/>
        <v>-100%</v>
      </c>
      <c r="AO186" s="9">
        <f t="shared" si="836"/>
        <v>0</v>
      </c>
      <c r="AP186" s="9"/>
      <c r="AQ186" s="9">
        <f>Wed!$S$20</f>
        <v>0</v>
      </c>
      <c r="AR186" s="73" t="str">
        <f t="shared" si="837"/>
        <v>-100%</v>
      </c>
      <c r="AS186" s="9">
        <f t="shared" si="838"/>
        <v>0</v>
      </c>
      <c r="AT186" s="9"/>
      <c r="AU186" s="9">
        <f>Wed!$T$20</f>
        <v>0</v>
      </c>
      <c r="AV186" s="73" t="str">
        <f t="shared" si="839"/>
        <v>-100%</v>
      </c>
      <c r="AW186" s="9">
        <f t="shared" si="840"/>
        <v>0</v>
      </c>
      <c r="AX186" s="9"/>
      <c r="AY186" s="9">
        <f>Wed!$U$20</f>
        <v>0</v>
      </c>
      <c r="AZ186" s="73" t="str">
        <f t="shared" si="841"/>
        <v>-100%</v>
      </c>
      <c r="BA186" s="9">
        <f t="shared" si="842"/>
        <v>0</v>
      </c>
      <c r="BB186" s="9"/>
      <c r="BC186" s="9">
        <f>Wed!$V$20</f>
        <v>0</v>
      </c>
      <c r="BD186" s="73" t="str">
        <f t="shared" si="843"/>
        <v>-100%</v>
      </c>
      <c r="BE186" s="9">
        <f t="shared" si="844"/>
        <v>0</v>
      </c>
      <c r="BF186" s="9"/>
      <c r="BG186" s="9">
        <f>Wed!$W$20</f>
        <v>0</v>
      </c>
      <c r="BH186" s="73" t="str">
        <f t="shared" si="845"/>
        <v>-100%</v>
      </c>
      <c r="BI186" s="9">
        <f t="shared" si="846"/>
        <v>0</v>
      </c>
    </row>
    <row r="187" spans="1:61" s="12" customFormat="1" x14ac:dyDescent="0.25">
      <c r="A187" s="75"/>
      <c r="B187" s="72"/>
      <c r="C187" s="75"/>
      <c r="D187" s="75"/>
      <c r="E187" s="75"/>
      <c r="G187" s="75"/>
      <c r="H187" s="75"/>
      <c r="I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7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</row>
    <row r="188" spans="1:61" s="12" customFormat="1" x14ac:dyDescent="0.25">
      <c r="A188" s="9">
        <f>Wed!$A$22</f>
        <v>0</v>
      </c>
      <c r="B188" s="72">
        <f>Wed!$C$22</f>
        <v>0</v>
      </c>
      <c r="C188" s="9">
        <f>Wed!$I$22</f>
        <v>0</v>
      </c>
      <c r="D188" s="73" t="str">
        <f>IF($B188="win",100%-D$1,"-100%")</f>
        <v>-100%</v>
      </c>
      <c r="E188" s="9">
        <f>(C188*D188)+(C188*E$1)</f>
        <v>0</v>
      </c>
      <c r="G188" s="9">
        <f>Wed!$J$22</f>
        <v>0</v>
      </c>
      <c r="H188" s="73" t="str">
        <f>IF($B188="win",100%-H$1,"-100%")</f>
        <v>-100%</v>
      </c>
      <c r="I188" s="9">
        <f>(G188*H188)+(G188*I$1)</f>
        <v>0</v>
      </c>
      <c r="K188" s="9">
        <f>Wed!$K$22</f>
        <v>0</v>
      </c>
      <c r="L188" s="73" t="str">
        <f>IF($B188="win",100%-L$1,"-100%")</f>
        <v>-100%</v>
      </c>
      <c r="M188" s="9">
        <f>(K188*L188)+(K188*M$1)</f>
        <v>0</v>
      </c>
      <c r="N188" s="9"/>
      <c r="O188" s="9">
        <f>Wed!$L$22</f>
        <v>0</v>
      </c>
      <c r="P188" s="73" t="str">
        <f>IF($B188="win",100%-P$1,"-100%")</f>
        <v>-100%</v>
      </c>
      <c r="Q188" s="9">
        <f>(O188*P188)+(O188*Q$1)</f>
        <v>0</v>
      </c>
      <c r="R188" s="9"/>
      <c r="S188" s="9">
        <f>Wed!$M$22</f>
        <v>0</v>
      </c>
      <c r="T188" s="73" t="str">
        <f>IF($B188="win",100%-T$1,"-100%")</f>
        <v>-100%</v>
      </c>
      <c r="U188" s="9">
        <f>(S188*T188)+(S188*U$1)</f>
        <v>0</v>
      </c>
      <c r="V188" s="9"/>
      <c r="W188" s="9">
        <f>Wed!$N$22</f>
        <v>0</v>
      </c>
      <c r="X188" s="73" t="str">
        <f>IF($B188="win",100%-X$1,"-100%")</f>
        <v>-100%</v>
      </c>
      <c r="Y188" s="9">
        <f>(W188*X188)+(W188*Y$1)</f>
        <v>0</v>
      </c>
      <c r="Z188" s="9"/>
      <c r="AA188" s="9">
        <f>Wed!$O$22</f>
        <v>0</v>
      </c>
      <c r="AB188" s="73" t="str">
        <f>IF($B188="win",100%-AB$1,"-100%")</f>
        <v>-100%</v>
      </c>
      <c r="AC188" s="9">
        <f>(AA188*AB188)+(AA188*AC$1)</f>
        <v>0</v>
      </c>
      <c r="AD188" s="9"/>
      <c r="AE188" s="9">
        <f>Wed!$P$22</f>
        <v>0</v>
      </c>
      <c r="AF188" s="73" t="str">
        <f>IF($B188="win",100%-AF$1,"-100%")</f>
        <v>-100%</v>
      </c>
      <c r="AG188" s="9">
        <f>(AE188*AF188)+(AE188*AG$1)</f>
        <v>0</v>
      </c>
      <c r="AH188" s="9"/>
      <c r="AI188" s="9">
        <f>Wed!$Q$22</f>
        <v>0</v>
      </c>
      <c r="AJ188" s="73" t="str">
        <f>IF($B188="win",100%-AJ$1,"-100%")</f>
        <v>-100%</v>
      </c>
      <c r="AK188" s="9">
        <f>(AI188*AJ188)+(AI188*AK$1)</f>
        <v>0</v>
      </c>
      <c r="AL188" s="9"/>
      <c r="AM188" s="9">
        <f>Wed!$R$22</f>
        <v>0</v>
      </c>
      <c r="AN188" s="73" t="str">
        <f>IF($B188="win",100%-AN$1,"-100%")</f>
        <v>-100%</v>
      </c>
      <c r="AO188" s="9">
        <f>(AM188*AN188)+(AM188*AO$1)</f>
        <v>0</v>
      </c>
      <c r="AP188" s="9"/>
      <c r="AQ188" s="9">
        <f>Wed!$S$22</f>
        <v>0</v>
      </c>
      <c r="AR188" s="73" t="str">
        <f>IF($B188="win",100%-AR$1,"-100%")</f>
        <v>-100%</v>
      </c>
      <c r="AS188" s="9">
        <f>(AQ188*AR188)+(AQ188*AS$1)</f>
        <v>0</v>
      </c>
      <c r="AT188" s="9"/>
      <c r="AU188" s="9">
        <f>Wed!$T$22</f>
        <v>0</v>
      </c>
      <c r="AV188" s="73" t="str">
        <f>IF($B188="win",100%-AV$1,"-100%")</f>
        <v>-100%</v>
      </c>
      <c r="AW188" s="9">
        <f>(AU188*AV188)+(AU188*AW$1)</f>
        <v>0</v>
      </c>
      <c r="AX188" s="9"/>
      <c r="AY188" s="9">
        <f>Wed!$U$22</f>
        <v>0</v>
      </c>
      <c r="AZ188" s="73" t="str">
        <f>IF($B188="win",100%-AZ$1,"-100%")</f>
        <v>-100%</v>
      </c>
      <c r="BA188" s="9">
        <f>(AY188*AZ188)+(AY188*BA$1)</f>
        <v>0</v>
      </c>
      <c r="BB188" s="9"/>
      <c r="BC188" s="9">
        <f>Wed!$V$22</f>
        <v>0</v>
      </c>
      <c r="BD188" s="73" t="str">
        <f>IF($B188="win",100%-BD$1,"-100%")</f>
        <v>-100%</v>
      </c>
      <c r="BE188" s="9">
        <f>(BC188*BD188)+(BC188*BE$1)</f>
        <v>0</v>
      </c>
      <c r="BF188" s="9"/>
      <c r="BG188" s="9">
        <f>Wed!$W$22</f>
        <v>0</v>
      </c>
      <c r="BH188" s="73" t="str">
        <f>IF($B188="win",100%-BH$1,"-100%")</f>
        <v>-100%</v>
      </c>
      <c r="BI188" s="9">
        <f>(BG188*BH188)+(BG188*BI$1)</f>
        <v>0</v>
      </c>
    </row>
    <row r="189" spans="1:61" s="12" customFormat="1" x14ac:dyDescent="0.25">
      <c r="A189" s="9">
        <f>Wed!$A$23</f>
        <v>0</v>
      </c>
      <c r="B189" s="72">
        <f>Wed!$C$23</f>
        <v>0</v>
      </c>
      <c r="C189" s="9">
        <f>Wed!$I$23</f>
        <v>0</v>
      </c>
      <c r="D189" s="73" t="str">
        <f t="shared" ref="D189:D191" si="847">IF($B189="win",100%-D$1,"-100%")</f>
        <v>-100%</v>
      </c>
      <c r="E189" s="9">
        <f t="shared" ref="E189:E191" si="848">(C189*D189)+(C189*E$1)</f>
        <v>0</v>
      </c>
      <c r="G189" s="9">
        <f>Wed!$J$23</f>
        <v>0</v>
      </c>
      <c r="H189" s="73" t="str">
        <f t="shared" ref="H189:H191" si="849">IF($B189="win",100%-H$1,"-100%")</f>
        <v>-100%</v>
      </c>
      <c r="I189" s="9">
        <f t="shared" ref="I189:I191" si="850">(G189*H189)+(G189*I$1)</f>
        <v>0</v>
      </c>
      <c r="K189" s="9">
        <f>Wed!$K$23</f>
        <v>0</v>
      </c>
      <c r="L189" s="73" t="str">
        <f t="shared" ref="L189:L191" si="851">IF($B189="win",100%-L$1,"-100%")</f>
        <v>-100%</v>
      </c>
      <c r="M189" s="9">
        <f t="shared" ref="M189:M191" si="852">(K189*L189)+(K189*M$1)</f>
        <v>0</v>
      </c>
      <c r="N189" s="9"/>
      <c r="O189" s="9">
        <f>Wed!$L$23</f>
        <v>0</v>
      </c>
      <c r="P189" s="73" t="str">
        <f t="shared" ref="P189:P191" si="853">IF($B189="win",100%-P$1,"-100%")</f>
        <v>-100%</v>
      </c>
      <c r="Q189" s="9">
        <f t="shared" ref="Q189:Q191" si="854">(O189*P189)+(O189*Q$1)</f>
        <v>0</v>
      </c>
      <c r="R189" s="9"/>
      <c r="S189" s="9">
        <f>Wed!$M$23</f>
        <v>0</v>
      </c>
      <c r="T189" s="73" t="str">
        <f t="shared" ref="T189:T191" si="855">IF($B189="win",100%-T$1,"-100%")</f>
        <v>-100%</v>
      </c>
      <c r="U189" s="9">
        <f t="shared" ref="U189:U191" si="856">(S189*T189)+(S189*U$1)</f>
        <v>0</v>
      </c>
      <c r="V189" s="9"/>
      <c r="W189" s="9">
        <f>Wed!$N$23</f>
        <v>0</v>
      </c>
      <c r="X189" s="73" t="str">
        <f t="shared" ref="X189:X191" si="857">IF($B189="win",100%-X$1,"-100%")</f>
        <v>-100%</v>
      </c>
      <c r="Y189" s="9">
        <f t="shared" ref="Y189:Y191" si="858">(W189*X189)+(W189*Y$1)</f>
        <v>0</v>
      </c>
      <c r="Z189" s="9"/>
      <c r="AA189" s="9">
        <f>Wed!$O$23</f>
        <v>0</v>
      </c>
      <c r="AB189" s="73" t="str">
        <f t="shared" ref="AB189:AB191" si="859">IF($B189="win",100%-AB$1,"-100%")</f>
        <v>-100%</v>
      </c>
      <c r="AC189" s="9">
        <f t="shared" ref="AC189:AC191" si="860">(AA189*AB189)+(AA189*AC$1)</f>
        <v>0</v>
      </c>
      <c r="AD189" s="9"/>
      <c r="AE189" s="9">
        <f>Wed!$P$23</f>
        <v>0</v>
      </c>
      <c r="AF189" s="73" t="str">
        <f t="shared" ref="AF189:AF191" si="861">IF($B189="win",100%-AF$1,"-100%")</f>
        <v>-100%</v>
      </c>
      <c r="AG189" s="9">
        <f t="shared" ref="AG189:AG191" si="862">(AE189*AF189)+(AE189*AG$1)</f>
        <v>0</v>
      </c>
      <c r="AH189" s="9"/>
      <c r="AI189" s="9">
        <f>Wed!$Q$23</f>
        <v>0</v>
      </c>
      <c r="AJ189" s="73" t="str">
        <f t="shared" ref="AJ189:AJ191" si="863">IF($B189="win",100%-AJ$1,"-100%")</f>
        <v>-100%</v>
      </c>
      <c r="AK189" s="9">
        <f t="shared" ref="AK189:AK191" si="864">(AI189*AJ189)+(AI189*AK$1)</f>
        <v>0</v>
      </c>
      <c r="AL189" s="9"/>
      <c r="AM189" s="9">
        <f>Wed!$R$23</f>
        <v>0</v>
      </c>
      <c r="AN189" s="73" t="str">
        <f t="shared" ref="AN189:AN191" si="865">IF($B189="win",100%-AN$1,"-100%")</f>
        <v>-100%</v>
      </c>
      <c r="AO189" s="9">
        <f t="shared" ref="AO189:AO191" si="866">(AM189*AN189)+(AM189*AO$1)</f>
        <v>0</v>
      </c>
      <c r="AP189" s="9"/>
      <c r="AQ189" s="9">
        <f>Wed!$S$23</f>
        <v>0</v>
      </c>
      <c r="AR189" s="73" t="str">
        <f t="shared" ref="AR189:AR191" si="867">IF($B189="win",100%-AR$1,"-100%")</f>
        <v>-100%</v>
      </c>
      <c r="AS189" s="9">
        <f t="shared" ref="AS189:AS191" si="868">(AQ189*AR189)+(AQ189*AS$1)</f>
        <v>0</v>
      </c>
      <c r="AT189" s="9"/>
      <c r="AU189" s="9">
        <f>Wed!$T$23</f>
        <v>0</v>
      </c>
      <c r="AV189" s="73" t="str">
        <f t="shared" ref="AV189:AV191" si="869">IF($B189="win",100%-AV$1,"-100%")</f>
        <v>-100%</v>
      </c>
      <c r="AW189" s="9">
        <f t="shared" ref="AW189:AW191" si="870">(AU189*AV189)+(AU189*AW$1)</f>
        <v>0</v>
      </c>
      <c r="AX189" s="9"/>
      <c r="AY189" s="9">
        <f>Wed!$U$23</f>
        <v>0</v>
      </c>
      <c r="AZ189" s="73" t="str">
        <f t="shared" ref="AZ189:AZ191" si="871">IF($B189="win",100%-AZ$1,"-100%")</f>
        <v>-100%</v>
      </c>
      <c r="BA189" s="9">
        <f t="shared" ref="BA189:BA191" si="872">(AY189*AZ189)+(AY189*BA$1)</f>
        <v>0</v>
      </c>
      <c r="BB189" s="9"/>
      <c r="BC189" s="9">
        <f>Wed!$V$23</f>
        <v>0</v>
      </c>
      <c r="BD189" s="73" t="str">
        <f t="shared" ref="BD189:BD191" si="873">IF($B189="win",100%-BD$1,"-100%")</f>
        <v>-100%</v>
      </c>
      <c r="BE189" s="9">
        <f t="shared" ref="BE189:BE191" si="874">(BC189*BD189)+(BC189*BE$1)</f>
        <v>0</v>
      </c>
      <c r="BF189" s="9"/>
      <c r="BG189" s="9">
        <f>Wed!$W$23</f>
        <v>0</v>
      </c>
      <c r="BH189" s="73" t="str">
        <f t="shared" ref="BH189:BH191" si="875">IF($B189="win",100%-BH$1,"-100%")</f>
        <v>-100%</v>
      </c>
      <c r="BI189" s="9">
        <f t="shared" ref="BI189:BI191" si="876">(BG189*BH189)+(BG189*BI$1)</f>
        <v>0</v>
      </c>
    </row>
    <row r="190" spans="1:61" s="12" customFormat="1" x14ac:dyDescent="0.25">
      <c r="A190" s="9" t="str">
        <f>Wed!$A$24</f>
        <v>UNDER</v>
      </c>
      <c r="B190" s="72">
        <f>Wed!$C$24</f>
        <v>0</v>
      </c>
      <c r="C190" s="9">
        <f>Wed!$I$24</f>
        <v>0</v>
      </c>
      <c r="D190" s="73" t="str">
        <f t="shared" si="847"/>
        <v>-100%</v>
      </c>
      <c r="E190" s="9">
        <f t="shared" si="848"/>
        <v>0</v>
      </c>
      <c r="G190" s="9">
        <f>Wed!$J$24</f>
        <v>0</v>
      </c>
      <c r="H190" s="73" t="str">
        <f t="shared" si="849"/>
        <v>-100%</v>
      </c>
      <c r="I190" s="9">
        <f t="shared" si="850"/>
        <v>0</v>
      </c>
      <c r="K190" s="9">
        <f>Wed!$K$24</f>
        <v>0</v>
      </c>
      <c r="L190" s="73" t="str">
        <f t="shared" si="851"/>
        <v>-100%</v>
      </c>
      <c r="M190" s="9">
        <f t="shared" si="852"/>
        <v>0</v>
      </c>
      <c r="N190" s="9"/>
      <c r="O190" s="9">
        <f>Wed!$L$24</f>
        <v>0</v>
      </c>
      <c r="P190" s="73" t="str">
        <f t="shared" si="853"/>
        <v>-100%</v>
      </c>
      <c r="Q190" s="9">
        <f t="shared" si="854"/>
        <v>0</v>
      </c>
      <c r="R190" s="9"/>
      <c r="S190" s="9">
        <f>Wed!$M$24</f>
        <v>0</v>
      </c>
      <c r="T190" s="73" t="str">
        <f t="shared" si="855"/>
        <v>-100%</v>
      </c>
      <c r="U190" s="9">
        <f t="shared" si="856"/>
        <v>0</v>
      </c>
      <c r="V190" s="9"/>
      <c r="W190" s="9">
        <f>Wed!$N$24</f>
        <v>0</v>
      </c>
      <c r="X190" s="73" t="str">
        <f t="shared" si="857"/>
        <v>-100%</v>
      </c>
      <c r="Y190" s="9">
        <f t="shared" si="858"/>
        <v>0</v>
      </c>
      <c r="Z190" s="9"/>
      <c r="AA190" s="9">
        <f>Wed!$O$24</f>
        <v>0</v>
      </c>
      <c r="AB190" s="73" t="str">
        <f t="shared" si="859"/>
        <v>-100%</v>
      </c>
      <c r="AC190" s="9">
        <f t="shared" si="860"/>
        <v>0</v>
      </c>
      <c r="AD190" s="9"/>
      <c r="AE190" s="9">
        <f>Wed!$P$24</f>
        <v>0</v>
      </c>
      <c r="AF190" s="73" t="str">
        <f t="shared" si="861"/>
        <v>-100%</v>
      </c>
      <c r="AG190" s="9">
        <f t="shared" si="862"/>
        <v>0</v>
      </c>
      <c r="AH190" s="9"/>
      <c r="AI190" s="9">
        <f>Wed!$Q$24</f>
        <v>0</v>
      </c>
      <c r="AJ190" s="73" t="str">
        <f t="shared" si="863"/>
        <v>-100%</v>
      </c>
      <c r="AK190" s="9">
        <f t="shared" si="864"/>
        <v>0</v>
      </c>
      <c r="AL190" s="9"/>
      <c r="AM190" s="9">
        <f>Wed!$R$24</f>
        <v>0</v>
      </c>
      <c r="AN190" s="73" t="str">
        <f t="shared" si="865"/>
        <v>-100%</v>
      </c>
      <c r="AO190" s="9">
        <f t="shared" si="866"/>
        <v>0</v>
      </c>
      <c r="AP190" s="9"/>
      <c r="AQ190" s="9">
        <f>Wed!$S$24</f>
        <v>0</v>
      </c>
      <c r="AR190" s="73" t="str">
        <f t="shared" si="867"/>
        <v>-100%</v>
      </c>
      <c r="AS190" s="9">
        <f t="shared" si="868"/>
        <v>0</v>
      </c>
      <c r="AT190" s="9"/>
      <c r="AU190" s="9">
        <f>Wed!$T$24</f>
        <v>0</v>
      </c>
      <c r="AV190" s="73" t="str">
        <f t="shared" si="869"/>
        <v>-100%</v>
      </c>
      <c r="AW190" s="9">
        <f t="shared" si="870"/>
        <v>0</v>
      </c>
      <c r="AX190" s="9"/>
      <c r="AY190" s="9">
        <f>Wed!$U$24</f>
        <v>0</v>
      </c>
      <c r="AZ190" s="73" t="str">
        <f t="shared" si="871"/>
        <v>-100%</v>
      </c>
      <c r="BA190" s="9">
        <f t="shared" si="872"/>
        <v>0</v>
      </c>
      <c r="BB190" s="9"/>
      <c r="BC190" s="9">
        <f>Wed!$V$24</f>
        <v>0</v>
      </c>
      <c r="BD190" s="73" t="str">
        <f t="shared" si="873"/>
        <v>-100%</v>
      </c>
      <c r="BE190" s="9">
        <f t="shared" si="874"/>
        <v>0</v>
      </c>
      <c r="BF190" s="9"/>
      <c r="BG190" s="9">
        <f>Wed!$W$24</f>
        <v>0</v>
      </c>
      <c r="BH190" s="73" t="str">
        <f t="shared" si="875"/>
        <v>-100%</v>
      </c>
      <c r="BI190" s="9">
        <f t="shared" si="876"/>
        <v>0</v>
      </c>
    </row>
    <row r="191" spans="1:61" s="12" customFormat="1" x14ac:dyDescent="0.25">
      <c r="A191" s="9" t="str">
        <f>Wed!$A$25</f>
        <v>OVER</v>
      </c>
      <c r="B191" s="72">
        <f>Wed!$C$25</f>
        <v>0</v>
      </c>
      <c r="C191" s="9">
        <f>Wed!$I$25</f>
        <v>0</v>
      </c>
      <c r="D191" s="73" t="str">
        <f t="shared" si="847"/>
        <v>-100%</v>
      </c>
      <c r="E191" s="9">
        <f t="shared" si="848"/>
        <v>0</v>
      </c>
      <c r="G191" s="9">
        <f>Wed!$J$25</f>
        <v>0</v>
      </c>
      <c r="H191" s="73" t="str">
        <f t="shared" si="849"/>
        <v>-100%</v>
      </c>
      <c r="I191" s="9">
        <f t="shared" si="850"/>
        <v>0</v>
      </c>
      <c r="K191" s="9">
        <f>Wed!$K$25</f>
        <v>0</v>
      </c>
      <c r="L191" s="73" t="str">
        <f t="shared" si="851"/>
        <v>-100%</v>
      </c>
      <c r="M191" s="9">
        <f t="shared" si="852"/>
        <v>0</v>
      </c>
      <c r="N191" s="9"/>
      <c r="O191" s="9">
        <f>Wed!$L$25</f>
        <v>0</v>
      </c>
      <c r="P191" s="73" t="str">
        <f t="shared" si="853"/>
        <v>-100%</v>
      </c>
      <c r="Q191" s="9">
        <f t="shared" si="854"/>
        <v>0</v>
      </c>
      <c r="R191" s="9"/>
      <c r="S191" s="9">
        <f>Wed!$M$25</f>
        <v>0</v>
      </c>
      <c r="T191" s="73" t="str">
        <f t="shared" si="855"/>
        <v>-100%</v>
      </c>
      <c r="U191" s="9">
        <f t="shared" si="856"/>
        <v>0</v>
      </c>
      <c r="V191" s="9"/>
      <c r="W191" s="9">
        <f>Wed!$N$25</f>
        <v>0</v>
      </c>
      <c r="X191" s="73" t="str">
        <f t="shared" si="857"/>
        <v>-100%</v>
      </c>
      <c r="Y191" s="9">
        <f t="shared" si="858"/>
        <v>0</v>
      </c>
      <c r="Z191" s="9"/>
      <c r="AA191" s="9">
        <f>Wed!$O$25</f>
        <v>0</v>
      </c>
      <c r="AB191" s="73" t="str">
        <f t="shared" si="859"/>
        <v>-100%</v>
      </c>
      <c r="AC191" s="9">
        <f t="shared" si="860"/>
        <v>0</v>
      </c>
      <c r="AD191" s="9"/>
      <c r="AE191" s="9">
        <f>Wed!$P$25</f>
        <v>0</v>
      </c>
      <c r="AF191" s="73" t="str">
        <f t="shared" si="861"/>
        <v>-100%</v>
      </c>
      <c r="AG191" s="9">
        <f t="shared" si="862"/>
        <v>0</v>
      </c>
      <c r="AH191" s="9"/>
      <c r="AI191" s="9">
        <f>Wed!$Q$25</f>
        <v>0</v>
      </c>
      <c r="AJ191" s="73" t="str">
        <f t="shared" si="863"/>
        <v>-100%</v>
      </c>
      <c r="AK191" s="9">
        <f t="shared" si="864"/>
        <v>0</v>
      </c>
      <c r="AL191" s="9"/>
      <c r="AM191" s="9">
        <f>Wed!$R$25</f>
        <v>0</v>
      </c>
      <c r="AN191" s="73" t="str">
        <f t="shared" si="865"/>
        <v>-100%</v>
      </c>
      <c r="AO191" s="9">
        <f t="shared" si="866"/>
        <v>0</v>
      </c>
      <c r="AP191" s="9"/>
      <c r="AQ191" s="9">
        <f>Wed!$S$25</f>
        <v>0</v>
      </c>
      <c r="AR191" s="73" t="str">
        <f t="shared" si="867"/>
        <v>-100%</v>
      </c>
      <c r="AS191" s="9">
        <f t="shared" si="868"/>
        <v>0</v>
      </c>
      <c r="AT191" s="9"/>
      <c r="AU191" s="9">
        <f>Wed!$T$25</f>
        <v>0</v>
      </c>
      <c r="AV191" s="73" t="str">
        <f t="shared" si="869"/>
        <v>-100%</v>
      </c>
      <c r="AW191" s="9">
        <f t="shared" si="870"/>
        <v>0</v>
      </c>
      <c r="AX191" s="9"/>
      <c r="AY191" s="9">
        <f>Wed!$U$25</f>
        <v>0</v>
      </c>
      <c r="AZ191" s="73" t="str">
        <f t="shared" si="871"/>
        <v>-100%</v>
      </c>
      <c r="BA191" s="9">
        <f t="shared" si="872"/>
        <v>0</v>
      </c>
      <c r="BB191" s="9"/>
      <c r="BC191" s="9">
        <f>Wed!$V$25</f>
        <v>0</v>
      </c>
      <c r="BD191" s="73" t="str">
        <f t="shared" si="873"/>
        <v>-100%</v>
      </c>
      <c r="BE191" s="9">
        <f t="shared" si="874"/>
        <v>0</v>
      </c>
      <c r="BF191" s="9"/>
      <c r="BG191" s="9">
        <f>Wed!$W$25</f>
        <v>0</v>
      </c>
      <c r="BH191" s="73" t="str">
        <f t="shared" si="875"/>
        <v>-100%</v>
      </c>
      <c r="BI191" s="9">
        <f t="shared" si="876"/>
        <v>0</v>
      </c>
    </row>
    <row r="192" spans="1:61" s="12" customFormat="1" x14ac:dyDescent="0.25">
      <c r="A192" s="75"/>
      <c r="B192" s="72"/>
      <c r="C192" s="75"/>
      <c r="D192" s="75"/>
      <c r="E192" s="75"/>
      <c r="G192" s="75"/>
      <c r="H192" s="75"/>
      <c r="I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</row>
    <row r="193" spans="1:61" s="12" customFormat="1" x14ac:dyDescent="0.25">
      <c r="A193" s="9">
        <f>Wed!$A$27</f>
        <v>0</v>
      </c>
      <c r="B193" s="72">
        <f>Wed!$C$27</f>
        <v>0</v>
      </c>
      <c r="C193" s="9">
        <f>Wed!$I$27</f>
        <v>0</v>
      </c>
      <c r="D193" s="73" t="str">
        <f>IF($B193="win",100%-D$1,"-100%")</f>
        <v>-100%</v>
      </c>
      <c r="E193" s="9">
        <f>(C193*D193)+(C193*E$1)</f>
        <v>0</v>
      </c>
      <c r="G193" s="9">
        <f>Wed!$J$27</f>
        <v>0</v>
      </c>
      <c r="H193" s="73" t="str">
        <f>IF($B193="win",100%-H$1,"-100%")</f>
        <v>-100%</v>
      </c>
      <c r="I193" s="9">
        <f>(G193*H193)+(G193*I$1)</f>
        <v>0</v>
      </c>
      <c r="K193" s="9">
        <f>Wed!$K$27</f>
        <v>0</v>
      </c>
      <c r="L193" s="73" t="str">
        <f>IF($B193="win",100%-L$1,"-100%")</f>
        <v>-100%</v>
      </c>
      <c r="M193" s="9">
        <f>(K193*L193)+(K193*M$1)</f>
        <v>0</v>
      </c>
      <c r="N193" s="9"/>
      <c r="O193" s="9">
        <f>Wed!$L$27</f>
        <v>0</v>
      </c>
      <c r="P193" s="73" t="str">
        <f>IF($B193="win",100%-P$1,"-100%")</f>
        <v>-100%</v>
      </c>
      <c r="Q193" s="9">
        <f>(O193*P193)+(O193*Q$1)</f>
        <v>0</v>
      </c>
      <c r="R193" s="9"/>
      <c r="S193" s="9">
        <f>Wed!$M$27</f>
        <v>0</v>
      </c>
      <c r="T193" s="73" t="str">
        <f>IF($B193="win",100%-T$1,"-100%")</f>
        <v>-100%</v>
      </c>
      <c r="U193" s="9">
        <f>(S193*T193)+(S193*U$1)</f>
        <v>0</v>
      </c>
      <c r="V193" s="9"/>
      <c r="W193" s="9">
        <f>Wed!$N$27</f>
        <v>0</v>
      </c>
      <c r="X193" s="73" t="str">
        <f>IF($B193="win",100%-X$1,"-100%")</f>
        <v>-100%</v>
      </c>
      <c r="Y193" s="9">
        <f>(W193*X193)+(W193*Y$1)</f>
        <v>0</v>
      </c>
      <c r="Z193" s="9"/>
      <c r="AA193" s="9">
        <f>Wed!$O$27</f>
        <v>0</v>
      </c>
      <c r="AB193" s="73" t="str">
        <f>IF($B193="win",100%-AB$1,"-100%")</f>
        <v>-100%</v>
      </c>
      <c r="AC193" s="9">
        <f>(AA193*AB193)+(AA193*AC$1)</f>
        <v>0</v>
      </c>
      <c r="AD193" s="9"/>
      <c r="AE193" s="9">
        <f>Wed!$P$27</f>
        <v>0</v>
      </c>
      <c r="AF193" s="73" t="str">
        <f>IF($B193="win",100%-AF$1,"-100%")</f>
        <v>-100%</v>
      </c>
      <c r="AG193" s="9">
        <f>(AE193*AF193)+(AE193*AG$1)</f>
        <v>0</v>
      </c>
      <c r="AH193" s="9"/>
      <c r="AI193" s="9">
        <f>Wed!$Q$27</f>
        <v>0</v>
      </c>
      <c r="AJ193" s="73" t="str">
        <f>IF($B193="win",100%-AJ$1,"-100%")</f>
        <v>-100%</v>
      </c>
      <c r="AK193" s="9">
        <f>(AI193*AJ193)+(AI193*AK$1)</f>
        <v>0</v>
      </c>
      <c r="AL193" s="9"/>
      <c r="AM193" s="9">
        <f>Wed!$R$27</f>
        <v>0</v>
      </c>
      <c r="AN193" s="73" t="str">
        <f>IF($B193="win",100%-AN$1,"-100%")</f>
        <v>-100%</v>
      </c>
      <c r="AO193" s="9">
        <f>(AM193*AN193)+(AM193*AO$1)</f>
        <v>0</v>
      </c>
      <c r="AP193" s="9"/>
      <c r="AQ193" s="9">
        <f>Wed!$S$27</f>
        <v>0</v>
      </c>
      <c r="AR193" s="73" t="str">
        <f>IF($B193="win",100%-AR$1,"-100%")</f>
        <v>-100%</v>
      </c>
      <c r="AS193" s="9">
        <f>(AQ193*AR193)+(AQ193*AS$1)</f>
        <v>0</v>
      </c>
      <c r="AT193" s="9"/>
      <c r="AU193" s="9">
        <f>Wed!$T$27</f>
        <v>0</v>
      </c>
      <c r="AV193" s="73" t="str">
        <f>IF($B193="win",100%-AV$1,"-100%")</f>
        <v>-100%</v>
      </c>
      <c r="AW193" s="9">
        <f>(AU193*AV193)+(AU193*AW$1)</f>
        <v>0</v>
      </c>
      <c r="AX193" s="9"/>
      <c r="AY193" s="9">
        <f>Wed!$U$27</f>
        <v>0</v>
      </c>
      <c r="AZ193" s="73" t="str">
        <f>IF($B193="win",100%-AZ$1,"-100%")</f>
        <v>-100%</v>
      </c>
      <c r="BA193" s="9">
        <f>(AY193*AZ193)+(AY193*BA$1)</f>
        <v>0</v>
      </c>
      <c r="BB193" s="9"/>
      <c r="BC193" s="9">
        <f>Wed!$V$27</f>
        <v>0</v>
      </c>
      <c r="BD193" s="73" t="str">
        <f>IF($B193="win",100%-BD$1,"-100%")</f>
        <v>-100%</v>
      </c>
      <c r="BE193" s="9">
        <f>(BC193*BD193)+(BC193*BE$1)</f>
        <v>0</v>
      </c>
      <c r="BF193" s="9"/>
      <c r="BG193" s="9">
        <f>Wed!$W$27</f>
        <v>0</v>
      </c>
      <c r="BH193" s="73" t="str">
        <f>IF($B193="win",100%-BH$1,"-100%")</f>
        <v>-100%</v>
      </c>
      <c r="BI193" s="9">
        <f>(BG193*BH193)+(BG193*BI$1)</f>
        <v>0</v>
      </c>
    </row>
    <row r="194" spans="1:61" s="12" customFormat="1" x14ac:dyDescent="0.25">
      <c r="A194" s="9">
        <f>Wed!$A$28</f>
        <v>0</v>
      </c>
      <c r="B194" s="72">
        <f>Wed!$C$28</f>
        <v>0</v>
      </c>
      <c r="C194" s="9">
        <f>Wed!$I$28</f>
        <v>0</v>
      </c>
      <c r="D194" s="73" t="str">
        <f t="shared" ref="D194:D196" si="877">IF($B194="win",100%-D$1,"-100%")</f>
        <v>-100%</v>
      </c>
      <c r="E194" s="9">
        <f t="shared" ref="E194:E196" si="878">(C194*D194)+(C194*E$1)</f>
        <v>0</v>
      </c>
      <c r="G194" s="9">
        <f>Wed!$J$28</f>
        <v>0</v>
      </c>
      <c r="H194" s="73" t="str">
        <f t="shared" ref="H194:H196" si="879">IF($B194="win",100%-H$1,"-100%")</f>
        <v>-100%</v>
      </c>
      <c r="I194" s="9">
        <f t="shared" ref="I194:I196" si="880">(G194*H194)+(G194*I$1)</f>
        <v>0</v>
      </c>
      <c r="K194" s="9">
        <f>Wed!$K$28</f>
        <v>0</v>
      </c>
      <c r="L194" s="73" t="str">
        <f t="shared" ref="L194:L196" si="881">IF($B194="win",100%-L$1,"-100%")</f>
        <v>-100%</v>
      </c>
      <c r="M194" s="9">
        <f t="shared" ref="M194:M196" si="882">(K194*L194)+(K194*M$1)</f>
        <v>0</v>
      </c>
      <c r="N194" s="9"/>
      <c r="O194" s="9">
        <f>Wed!$L$28</f>
        <v>0</v>
      </c>
      <c r="P194" s="73" t="str">
        <f t="shared" ref="P194:P196" si="883">IF($B194="win",100%-P$1,"-100%")</f>
        <v>-100%</v>
      </c>
      <c r="Q194" s="9">
        <f t="shared" ref="Q194:Q196" si="884">(O194*P194)+(O194*Q$1)</f>
        <v>0</v>
      </c>
      <c r="R194" s="9"/>
      <c r="S194" s="9">
        <f>Wed!$M$28</f>
        <v>0</v>
      </c>
      <c r="T194" s="73" t="str">
        <f t="shared" ref="T194:T196" si="885">IF($B194="win",100%-T$1,"-100%")</f>
        <v>-100%</v>
      </c>
      <c r="U194" s="9">
        <f t="shared" ref="U194:U196" si="886">(S194*T194)+(S194*U$1)</f>
        <v>0</v>
      </c>
      <c r="V194" s="9"/>
      <c r="W194" s="9">
        <f>Wed!$N$28</f>
        <v>0</v>
      </c>
      <c r="X194" s="73" t="str">
        <f t="shared" ref="X194:X196" si="887">IF($B194="win",100%-X$1,"-100%")</f>
        <v>-100%</v>
      </c>
      <c r="Y194" s="9">
        <f t="shared" ref="Y194:Y196" si="888">(W194*X194)+(W194*Y$1)</f>
        <v>0</v>
      </c>
      <c r="Z194" s="9"/>
      <c r="AA194" s="9">
        <f>Wed!$O$28</f>
        <v>0</v>
      </c>
      <c r="AB194" s="73" t="str">
        <f t="shared" ref="AB194:AB196" si="889">IF($B194="win",100%-AB$1,"-100%")</f>
        <v>-100%</v>
      </c>
      <c r="AC194" s="9">
        <f t="shared" ref="AC194:AC196" si="890">(AA194*AB194)+(AA194*AC$1)</f>
        <v>0</v>
      </c>
      <c r="AD194" s="9"/>
      <c r="AE194" s="9">
        <f>Wed!$P$28</f>
        <v>0</v>
      </c>
      <c r="AF194" s="73" t="str">
        <f t="shared" ref="AF194:AF196" si="891">IF($B194="win",100%-AF$1,"-100%")</f>
        <v>-100%</v>
      </c>
      <c r="AG194" s="9">
        <f t="shared" ref="AG194:AG196" si="892">(AE194*AF194)+(AE194*AG$1)</f>
        <v>0</v>
      </c>
      <c r="AH194" s="9"/>
      <c r="AI194" s="9">
        <f>Wed!$Q$28</f>
        <v>0</v>
      </c>
      <c r="AJ194" s="73" t="str">
        <f t="shared" ref="AJ194:AJ196" si="893">IF($B194="win",100%-AJ$1,"-100%")</f>
        <v>-100%</v>
      </c>
      <c r="AK194" s="9">
        <f t="shared" ref="AK194:AK196" si="894">(AI194*AJ194)+(AI194*AK$1)</f>
        <v>0</v>
      </c>
      <c r="AL194" s="9"/>
      <c r="AM194" s="9">
        <f>Wed!$R$28</f>
        <v>0</v>
      </c>
      <c r="AN194" s="73" t="str">
        <f t="shared" ref="AN194:AN196" si="895">IF($B194="win",100%-AN$1,"-100%")</f>
        <v>-100%</v>
      </c>
      <c r="AO194" s="9">
        <f t="shared" ref="AO194:AO196" si="896">(AM194*AN194)+(AM194*AO$1)</f>
        <v>0</v>
      </c>
      <c r="AP194" s="9"/>
      <c r="AQ194" s="9">
        <f>Wed!$S$28</f>
        <v>0</v>
      </c>
      <c r="AR194" s="73" t="str">
        <f t="shared" ref="AR194:AR196" si="897">IF($B194="win",100%-AR$1,"-100%")</f>
        <v>-100%</v>
      </c>
      <c r="AS194" s="9">
        <f t="shared" ref="AS194:AS196" si="898">(AQ194*AR194)+(AQ194*AS$1)</f>
        <v>0</v>
      </c>
      <c r="AT194" s="9"/>
      <c r="AU194" s="9">
        <f>Wed!$T$28</f>
        <v>0</v>
      </c>
      <c r="AV194" s="73" t="str">
        <f t="shared" ref="AV194:AV196" si="899">IF($B194="win",100%-AV$1,"-100%")</f>
        <v>-100%</v>
      </c>
      <c r="AW194" s="9">
        <f t="shared" ref="AW194:AW196" si="900">(AU194*AV194)+(AU194*AW$1)</f>
        <v>0</v>
      </c>
      <c r="AX194" s="9"/>
      <c r="AY194" s="9">
        <f>Wed!$U$28</f>
        <v>0</v>
      </c>
      <c r="AZ194" s="73" t="str">
        <f t="shared" ref="AZ194:AZ196" si="901">IF($B194="win",100%-AZ$1,"-100%")</f>
        <v>-100%</v>
      </c>
      <c r="BA194" s="9">
        <f t="shared" ref="BA194:BA196" si="902">(AY194*AZ194)+(AY194*BA$1)</f>
        <v>0</v>
      </c>
      <c r="BB194" s="9"/>
      <c r="BC194" s="9">
        <f>Wed!$V$28</f>
        <v>0</v>
      </c>
      <c r="BD194" s="73" t="str">
        <f t="shared" ref="BD194:BD196" si="903">IF($B194="win",100%-BD$1,"-100%")</f>
        <v>-100%</v>
      </c>
      <c r="BE194" s="9">
        <f t="shared" ref="BE194:BE196" si="904">(BC194*BD194)+(BC194*BE$1)</f>
        <v>0</v>
      </c>
      <c r="BF194" s="9"/>
      <c r="BG194" s="9">
        <f>Wed!$W$28</f>
        <v>0</v>
      </c>
      <c r="BH194" s="73" t="str">
        <f t="shared" ref="BH194:BH196" si="905">IF($B194="win",100%-BH$1,"-100%")</f>
        <v>-100%</v>
      </c>
      <c r="BI194" s="9">
        <f t="shared" ref="BI194:BI196" si="906">(BG194*BH194)+(BG194*BI$1)</f>
        <v>0</v>
      </c>
    </row>
    <row r="195" spans="1:61" s="12" customFormat="1" x14ac:dyDescent="0.25">
      <c r="A195" s="9" t="str">
        <f>Wed!$A$29</f>
        <v>UNDER</v>
      </c>
      <c r="B195" s="72">
        <f>Wed!$C$29</f>
        <v>0</v>
      </c>
      <c r="C195" s="9">
        <f>Wed!$I$29</f>
        <v>0</v>
      </c>
      <c r="D195" s="73" t="str">
        <f t="shared" si="877"/>
        <v>-100%</v>
      </c>
      <c r="E195" s="9">
        <f t="shared" si="878"/>
        <v>0</v>
      </c>
      <c r="G195" s="9">
        <f>Wed!$J$29</f>
        <v>0</v>
      </c>
      <c r="H195" s="73" t="str">
        <f t="shared" si="879"/>
        <v>-100%</v>
      </c>
      <c r="I195" s="9">
        <f t="shared" si="880"/>
        <v>0</v>
      </c>
      <c r="K195" s="9">
        <f>Wed!$K$29</f>
        <v>0</v>
      </c>
      <c r="L195" s="73" t="str">
        <f t="shared" si="881"/>
        <v>-100%</v>
      </c>
      <c r="M195" s="9">
        <f t="shared" si="882"/>
        <v>0</v>
      </c>
      <c r="N195" s="9"/>
      <c r="O195" s="9">
        <f>Wed!$L$29</f>
        <v>0</v>
      </c>
      <c r="P195" s="73" t="str">
        <f t="shared" si="883"/>
        <v>-100%</v>
      </c>
      <c r="Q195" s="9">
        <f t="shared" si="884"/>
        <v>0</v>
      </c>
      <c r="R195" s="9"/>
      <c r="S195" s="9">
        <f>Wed!$M$29</f>
        <v>0</v>
      </c>
      <c r="T195" s="73" t="str">
        <f t="shared" si="885"/>
        <v>-100%</v>
      </c>
      <c r="U195" s="9">
        <f t="shared" si="886"/>
        <v>0</v>
      </c>
      <c r="V195" s="9"/>
      <c r="W195" s="9">
        <f>Wed!$N$29</f>
        <v>0</v>
      </c>
      <c r="X195" s="73" t="str">
        <f t="shared" si="887"/>
        <v>-100%</v>
      </c>
      <c r="Y195" s="9">
        <f t="shared" si="888"/>
        <v>0</v>
      </c>
      <c r="Z195" s="9"/>
      <c r="AA195" s="9">
        <f>Wed!$O$29</f>
        <v>0</v>
      </c>
      <c r="AB195" s="73" t="str">
        <f t="shared" si="889"/>
        <v>-100%</v>
      </c>
      <c r="AC195" s="9">
        <f t="shared" si="890"/>
        <v>0</v>
      </c>
      <c r="AD195" s="9"/>
      <c r="AE195" s="9">
        <f>Wed!$P$29</f>
        <v>0</v>
      </c>
      <c r="AF195" s="73" t="str">
        <f t="shared" si="891"/>
        <v>-100%</v>
      </c>
      <c r="AG195" s="9">
        <f t="shared" si="892"/>
        <v>0</v>
      </c>
      <c r="AH195" s="9"/>
      <c r="AI195" s="9">
        <f>Wed!$Q$29</f>
        <v>0</v>
      </c>
      <c r="AJ195" s="73" t="str">
        <f t="shared" si="893"/>
        <v>-100%</v>
      </c>
      <c r="AK195" s="9">
        <f t="shared" si="894"/>
        <v>0</v>
      </c>
      <c r="AL195" s="9"/>
      <c r="AM195" s="9">
        <f>Wed!$R$29</f>
        <v>0</v>
      </c>
      <c r="AN195" s="73" t="str">
        <f t="shared" si="895"/>
        <v>-100%</v>
      </c>
      <c r="AO195" s="9">
        <f t="shared" si="896"/>
        <v>0</v>
      </c>
      <c r="AP195" s="9"/>
      <c r="AQ195" s="9">
        <f>Wed!$S$29</f>
        <v>0</v>
      </c>
      <c r="AR195" s="73" t="str">
        <f t="shared" si="897"/>
        <v>-100%</v>
      </c>
      <c r="AS195" s="9">
        <f t="shared" si="898"/>
        <v>0</v>
      </c>
      <c r="AT195" s="9"/>
      <c r="AU195" s="9">
        <f>Wed!$T$29</f>
        <v>0</v>
      </c>
      <c r="AV195" s="73" t="str">
        <f t="shared" si="899"/>
        <v>-100%</v>
      </c>
      <c r="AW195" s="9">
        <f t="shared" si="900"/>
        <v>0</v>
      </c>
      <c r="AX195" s="9"/>
      <c r="AY195" s="9">
        <f>Wed!$U$29</f>
        <v>0</v>
      </c>
      <c r="AZ195" s="73" t="str">
        <f t="shared" si="901"/>
        <v>-100%</v>
      </c>
      <c r="BA195" s="9">
        <f t="shared" si="902"/>
        <v>0</v>
      </c>
      <c r="BB195" s="9"/>
      <c r="BC195" s="9">
        <f>Wed!$V$29</f>
        <v>0</v>
      </c>
      <c r="BD195" s="73" t="str">
        <f t="shared" si="903"/>
        <v>-100%</v>
      </c>
      <c r="BE195" s="9">
        <f t="shared" si="904"/>
        <v>0</v>
      </c>
      <c r="BF195" s="9"/>
      <c r="BG195" s="9">
        <f>Wed!$W$29</f>
        <v>0</v>
      </c>
      <c r="BH195" s="73" t="str">
        <f t="shared" si="905"/>
        <v>-100%</v>
      </c>
      <c r="BI195" s="9">
        <f t="shared" si="906"/>
        <v>0</v>
      </c>
    </row>
    <row r="196" spans="1:61" s="12" customFormat="1" x14ac:dyDescent="0.25">
      <c r="A196" s="9" t="str">
        <f>Wed!$A$30</f>
        <v>OVER</v>
      </c>
      <c r="B196" s="72">
        <f>Wed!$C$30</f>
        <v>0</v>
      </c>
      <c r="C196" s="9">
        <f>Wed!$I$30</f>
        <v>0</v>
      </c>
      <c r="D196" s="73" t="str">
        <f t="shared" si="877"/>
        <v>-100%</v>
      </c>
      <c r="E196" s="9">
        <f t="shared" si="878"/>
        <v>0</v>
      </c>
      <c r="G196" s="9">
        <f>Wed!$J$30</f>
        <v>0</v>
      </c>
      <c r="H196" s="73" t="str">
        <f t="shared" si="879"/>
        <v>-100%</v>
      </c>
      <c r="I196" s="9">
        <f t="shared" si="880"/>
        <v>0</v>
      </c>
      <c r="K196" s="9">
        <f>Wed!$K$30</f>
        <v>0</v>
      </c>
      <c r="L196" s="73" t="str">
        <f t="shared" si="881"/>
        <v>-100%</v>
      </c>
      <c r="M196" s="9">
        <f t="shared" si="882"/>
        <v>0</v>
      </c>
      <c r="N196" s="9"/>
      <c r="O196" s="9">
        <f>Wed!$L$30</f>
        <v>0</v>
      </c>
      <c r="P196" s="73" t="str">
        <f t="shared" si="883"/>
        <v>-100%</v>
      </c>
      <c r="Q196" s="9">
        <f t="shared" si="884"/>
        <v>0</v>
      </c>
      <c r="R196" s="9"/>
      <c r="S196" s="9">
        <f>Wed!$M$30</f>
        <v>0</v>
      </c>
      <c r="T196" s="73" t="str">
        <f t="shared" si="885"/>
        <v>-100%</v>
      </c>
      <c r="U196" s="9">
        <f t="shared" si="886"/>
        <v>0</v>
      </c>
      <c r="V196" s="9"/>
      <c r="W196" s="9">
        <f>Wed!$N$30</f>
        <v>0</v>
      </c>
      <c r="X196" s="73" t="str">
        <f t="shared" si="887"/>
        <v>-100%</v>
      </c>
      <c r="Y196" s="9">
        <f t="shared" si="888"/>
        <v>0</v>
      </c>
      <c r="Z196" s="9"/>
      <c r="AA196" s="9">
        <f>Wed!$O$30</f>
        <v>0</v>
      </c>
      <c r="AB196" s="73" t="str">
        <f t="shared" si="889"/>
        <v>-100%</v>
      </c>
      <c r="AC196" s="9">
        <f t="shared" si="890"/>
        <v>0</v>
      </c>
      <c r="AD196" s="9"/>
      <c r="AE196" s="9">
        <f>Wed!$P$30</f>
        <v>0</v>
      </c>
      <c r="AF196" s="73" t="str">
        <f t="shared" si="891"/>
        <v>-100%</v>
      </c>
      <c r="AG196" s="9">
        <f t="shared" si="892"/>
        <v>0</v>
      </c>
      <c r="AH196" s="9"/>
      <c r="AI196" s="9">
        <f>Wed!$Q$30</f>
        <v>0</v>
      </c>
      <c r="AJ196" s="73" t="str">
        <f t="shared" si="893"/>
        <v>-100%</v>
      </c>
      <c r="AK196" s="9">
        <f t="shared" si="894"/>
        <v>0</v>
      </c>
      <c r="AL196" s="9"/>
      <c r="AM196" s="9">
        <f>Wed!$R$30</f>
        <v>0</v>
      </c>
      <c r="AN196" s="73" t="str">
        <f t="shared" si="895"/>
        <v>-100%</v>
      </c>
      <c r="AO196" s="9">
        <f t="shared" si="896"/>
        <v>0</v>
      </c>
      <c r="AP196" s="9"/>
      <c r="AQ196" s="9">
        <f>Wed!$S$30</f>
        <v>0</v>
      </c>
      <c r="AR196" s="73" t="str">
        <f t="shared" si="897"/>
        <v>-100%</v>
      </c>
      <c r="AS196" s="9">
        <f t="shared" si="898"/>
        <v>0</v>
      </c>
      <c r="AT196" s="9"/>
      <c r="AU196" s="9">
        <f>Wed!$T$30</f>
        <v>0</v>
      </c>
      <c r="AV196" s="73" t="str">
        <f t="shared" si="899"/>
        <v>-100%</v>
      </c>
      <c r="AW196" s="9">
        <f t="shared" si="900"/>
        <v>0</v>
      </c>
      <c r="AX196" s="9"/>
      <c r="AY196" s="9">
        <f>Wed!$U$30</f>
        <v>0</v>
      </c>
      <c r="AZ196" s="73" t="str">
        <f t="shared" si="901"/>
        <v>-100%</v>
      </c>
      <c r="BA196" s="9">
        <f t="shared" si="902"/>
        <v>0</v>
      </c>
      <c r="BB196" s="9"/>
      <c r="BC196" s="9">
        <f>Wed!$V$30</f>
        <v>0</v>
      </c>
      <c r="BD196" s="73" t="str">
        <f t="shared" si="903"/>
        <v>-100%</v>
      </c>
      <c r="BE196" s="9">
        <f t="shared" si="904"/>
        <v>0</v>
      </c>
      <c r="BF196" s="9"/>
      <c r="BG196" s="9">
        <f>Wed!$W$30</f>
        <v>0</v>
      </c>
      <c r="BH196" s="73" t="str">
        <f t="shared" si="905"/>
        <v>-100%</v>
      </c>
      <c r="BI196" s="9">
        <f t="shared" si="906"/>
        <v>0</v>
      </c>
    </row>
    <row r="197" spans="1:61" s="12" customFormat="1" x14ac:dyDescent="0.25">
      <c r="A197" s="75"/>
      <c r="B197" s="72"/>
      <c r="C197" s="75"/>
      <c r="D197" s="75"/>
      <c r="E197" s="75"/>
      <c r="G197" s="75"/>
      <c r="H197" s="75"/>
      <c r="I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</row>
    <row r="198" spans="1:61" s="12" customFormat="1" x14ac:dyDescent="0.25">
      <c r="A198" s="9">
        <f>Wed!$A$32</f>
        <v>0</v>
      </c>
      <c r="B198" s="72">
        <f>Wed!$C$32</f>
        <v>0</v>
      </c>
      <c r="C198" s="9">
        <f>Wed!$I$32</f>
        <v>0</v>
      </c>
      <c r="D198" s="73" t="str">
        <f>IF($B198="win",100%-D$1,"-100%")</f>
        <v>-100%</v>
      </c>
      <c r="E198" s="9">
        <f>(C198*D198)+(C198*E$1)</f>
        <v>0</v>
      </c>
      <c r="G198" s="9">
        <f>Wed!$J$32</f>
        <v>0</v>
      </c>
      <c r="H198" s="73" t="str">
        <f>IF($B198="win",100%-H$1,"-100%")</f>
        <v>-100%</v>
      </c>
      <c r="I198" s="9">
        <f>(G198*H198)+(G198*I$1)</f>
        <v>0</v>
      </c>
      <c r="K198" s="9">
        <f>Wed!$K$32</f>
        <v>0</v>
      </c>
      <c r="L198" s="73" t="str">
        <f>IF($B198="win",100%-L$1,"-100%")</f>
        <v>-100%</v>
      </c>
      <c r="M198" s="9">
        <f>(K198*L198)+(K198*M$1)</f>
        <v>0</v>
      </c>
      <c r="N198" s="9"/>
      <c r="O198" s="9">
        <f>Wed!$L$32</f>
        <v>0</v>
      </c>
      <c r="P198" s="73" t="str">
        <f>IF($B198="win",100%-P$1,"-100%")</f>
        <v>-100%</v>
      </c>
      <c r="Q198" s="9">
        <f>(O198*P198)+(O198*Q$1)</f>
        <v>0</v>
      </c>
      <c r="R198" s="9"/>
      <c r="S198" s="9">
        <f>Wed!$M$32</f>
        <v>0</v>
      </c>
      <c r="T198" s="73" t="str">
        <f>IF($B198="win",100%-T$1,"-100%")</f>
        <v>-100%</v>
      </c>
      <c r="U198" s="9">
        <f>(S198*T198)+(S198*U$1)</f>
        <v>0</v>
      </c>
      <c r="V198" s="9"/>
      <c r="W198" s="9">
        <f>Wed!$N$32</f>
        <v>0</v>
      </c>
      <c r="X198" s="73" t="str">
        <f>IF($B198="win",100%-X$1,"-100%")</f>
        <v>-100%</v>
      </c>
      <c r="Y198" s="9">
        <f>(W198*X198)+(W198*Y$1)</f>
        <v>0</v>
      </c>
      <c r="Z198" s="9"/>
      <c r="AA198" s="9">
        <f>Wed!$O$32</f>
        <v>0</v>
      </c>
      <c r="AB198" s="73" t="str">
        <f>IF($B198="win",100%-AB$1,"-100%")</f>
        <v>-100%</v>
      </c>
      <c r="AC198" s="9">
        <f>(AA198*AB198)+(AA198*AC$1)</f>
        <v>0</v>
      </c>
      <c r="AD198" s="9"/>
      <c r="AE198" s="9">
        <f>Wed!$P$32</f>
        <v>0</v>
      </c>
      <c r="AF198" s="73" t="str">
        <f>IF($B198="win",100%-AF$1,"-100%")</f>
        <v>-100%</v>
      </c>
      <c r="AG198" s="9">
        <f>(AE198*AF198)+(AE198*AG$1)</f>
        <v>0</v>
      </c>
      <c r="AH198" s="9"/>
      <c r="AI198" s="9">
        <f>Wed!$Q$32</f>
        <v>0</v>
      </c>
      <c r="AJ198" s="73" t="str">
        <f>IF($B198="win",100%-AJ$1,"-100%")</f>
        <v>-100%</v>
      </c>
      <c r="AK198" s="9">
        <f>(AI198*AJ198)+(AI198*AK$1)</f>
        <v>0</v>
      </c>
      <c r="AL198" s="9"/>
      <c r="AM198" s="9">
        <f>Wed!$R$32</f>
        <v>0</v>
      </c>
      <c r="AN198" s="73" t="str">
        <f>IF($B198="win",100%-AN$1,"-100%")</f>
        <v>-100%</v>
      </c>
      <c r="AO198" s="9">
        <f>(AM198*AN198)+(AM198*AO$1)</f>
        <v>0</v>
      </c>
      <c r="AP198" s="9"/>
      <c r="AQ198" s="9">
        <f>Wed!$S$32</f>
        <v>0</v>
      </c>
      <c r="AR198" s="73" t="str">
        <f>IF($B198="win",100%-AR$1,"-100%")</f>
        <v>-100%</v>
      </c>
      <c r="AS198" s="9">
        <f>(AQ198*AR198)+(AQ198*AS$1)</f>
        <v>0</v>
      </c>
      <c r="AT198" s="9"/>
      <c r="AU198" s="9">
        <f>Wed!$T$32</f>
        <v>0</v>
      </c>
      <c r="AV198" s="73" t="str">
        <f>IF($B198="win",100%-AV$1,"-100%")</f>
        <v>-100%</v>
      </c>
      <c r="AW198" s="9">
        <f>(AU198*AV198)+(AU198*AW$1)</f>
        <v>0</v>
      </c>
      <c r="AX198" s="9"/>
      <c r="AY198" s="9">
        <f>Wed!$U$32</f>
        <v>0</v>
      </c>
      <c r="AZ198" s="73" t="str">
        <f>IF($B198="win",100%-AZ$1,"-100%")</f>
        <v>-100%</v>
      </c>
      <c r="BA198" s="9">
        <f>(AY198*AZ198)+(AY198*BA$1)</f>
        <v>0</v>
      </c>
      <c r="BB198" s="9"/>
      <c r="BC198" s="9">
        <f>Wed!$V$32</f>
        <v>0</v>
      </c>
      <c r="BD198" s="73" t="str">
        <f>IF($B198="win",100%-BD$1,"-100%")</f>
        <v>-100%</v>
      </c>
      <c r="BE198" s="9">
        <f>(BC198*BD198)+(BC198*BE$1)</f>
        <v>0</v>
      </c>
      <c r="BF198" s="9"/>
      <c r="BG198" s="9">
        <f>Wed!$W$32</f>
        <v>0</v>
      </c>
      <c r="BH198" s="73" t="str">
        <f>IF($B198="win",100%-BH$1,"-100%")</f>
        <v>-100%</v>
      </c>
      <c r="BI198" s="9">
        <f>(BG198*BH198)+(BG198*BI$1)</f>
        <v>0</v>
      </c>
    </row>
    <row r="199" spans="1:61" s="12" customFormat="1" x14ac:dyDescent="0.25">
      <c r="A199" s="9">
        <f>Wed!$A$33</f>
        <v>0</v>
      </c>
      <c r="B199" s="72">
        <f>Wed!$C$33</f>
        <v>0</v>
      </c>
      <c r="C199" s="9">
        <f>Wed!$I$33</f>
        <v>0</v>
      </c>
      <c r="D199" s="73" t="str">
        <f t="shared" ref="D199:D201" si="907">IF($B199="win",100%-D$1,"-100%")</f>
        <v>-100%</v>
      </c>
      <c r="E199" s="9">
        <f t="shared" ref="E199:E201" si="908">(C199*D199)+(C199*E$1)</f>
        <v>0</v>
      </c>
      <c r="G199" s="9">
        <f>Wed!$J$33</f>
        <v>0</v>
      </c>
      <c r="H199" s="73" t="str">
        <f t="shared" ref="H199:H201" si="909">IF($B199="win",100%-H$1,"-100%")</f>
        <v>-100%</v>
      </c>
      <c r="I199" s="9">
        <f t="shared" ref="I199:I201" si="910">(G199*H199)+(G199*I$1)</f>
        <v>0</v>
      </c>
      <c r="K199" s="9">
        <f>Wed!$K$33</f>
        <v>0</v>
      </c>
      <c r="L199" s="73" t="str">
        <f t="shared" ref="L199:L201" si="911">IF($B199="win",100%-L$1,"-100%")</f>
        <v>-100%</v>
      </c>
      <c r="M199" s="9">
        <f t="shared" ref="M199:M201" si="912">(K199*L199)+(K199*M$1)</f>
        <v>0</v>
      </c>
      <c r="N199" s="9"/>
      <c r="O199" s="9">
        <f>Wed!$L$33</f>
        <v>0</v>
      </c>
      <c r="P199" s="73" t="str">
        <f t="shared" ref="P199:P201" si="913">IF($B199="win",100%-P$1,"-100%")</f>
        <v>-100%</v>
      </c>
      <c r="Q199" s="9">
        <f t="shared" ref="Q199:Q201" si="914">(O199*P199)+(O199*Q$1)</f>
        <v>0</v>
      </c>
      <c r="R199" s="9"/>
      <c r="S199" s="9">
        <f>Wed!$M$33</f>
        <v>0</v>
      </c>
      <c r="T199" s="73" t="str">
        <f t="shared" ref="T199:T201" si="915">IF($B199="win",100%-T$1,"-100%")</f>
        <v>-100%</v>
      </c>
      <c r="U199" s="9">
        <f t="shared" ref="U199:U201" si="916">(S199*T199)+(S199*U$1)</f>
        <v>0</v>
      </c>
      <c r="V199" s="9"/>
      <c r="W199" s="9">
        <f>Wed!$N$33</f>
        <v>0</v>
      </c>
      <c r="X199" s="73" t="str">
        <f t="shared" ref="X199:X201" si="917">IF($B199="win",100%-X$1,"-100%")</f>
        <v>-100%</v>
      </c>
      <c r="Y199" s="9">
        <f t="shared" ref="Y199:Y201" si="918">(W199*X199)+(W199*Y$1)</f>
        <v>0</v>
      </c>
      <c r="Z199" s="9"/>
      <c r="AA199" s="9">
        <f>Wed!$O$33</f>
        <v>0</v>
      </c>
      <c r="AB199" s="73" t="str">
        <f t="shared" ref="AB199:AB201" si="919">IF($B199="win",100%-AB$1,"-100%")</f>
        <v>-100%</v>
      </c>
      <c r="AC199" s="9">
        <f t="shared" ref="AC199:AC201" si="920">(AA199*AB199)+(AA199*AC$1)</f>
        <v>0</v>
      </c>
      <c r="AD199" s="9"/>
      <c r="AE199" s="9">
        <f>Wed!$P$33</f>
        <v>0</v>
      </c>
      <c r="AF199" s="73" t="str">
        <f t="shared" ref="AF199:AF201" si="921">IF($B199="win",100%-AF$1,"-100%")</f>
        <v>-100%</v>
      </c>
      <c r="AG199" s="9">
        <f t="shared" ref="AG199:AG201" si="922">(AE199*AF199)+(AE199*AG$1)</f>
        <v>0</v>
      </c>
      <c r="AH199" s="9"/>
      <c r="AI199" s="9">
        <f>Wed!$Q$33</f>
        <v>0</v>
      </c>
      <c r="AJ199" s="73" t="str">
        <f t="shared" ref="AJ199:AJ201" si="923">IF($B199="win",100%-AJ$1,"-100%")</f>
        <v>-100%</v>
      </c>
      <c r="AK199" s="9">
        <f t="shared" ref="AK199:AK201" si="924">(AI199*AJ199)+(AI199*AK$1)</f>
        <v>0</v>
      </c>
      <c r="AL199" s="9"/>
      <c r="AM199" s="9">
        <f>Wed!$R$33</f>
        <v>0</v>
      </c>
      <c r="AN199" s="73" t="str">
        <f t="shared" ref="AN199:AN201" si="925">IF($B199="win",100%-AN$1,"-100%")</f>
        <v>-100%</v>
      </c>
      <c r="AO199" s="9">
        <f t="shared" ref="AO199:AO201" si="926">(AM199*AN199)+(AM199*AO$1)</f>
        <v>0</v>
      </c>
      <c r="AP199" s="9"/>
      <c r="AQ199" s="9">
        <f>Wed!$S$33</f>
        <v>0</v>
      </c>
      <c r="AR199" s="73" t="str">
        <f t="shared" ref="AR199:AR201" si="927">IF($B199="win",100%-AR$1,"-100%")</f>
        <v>-100%</v>
      </c>
      <c r="AS199" s="9">
        <f t="shared" ref="AS199:AS201" si="928">(AQ199*AR199)+(AQ199*AS$1)</f>
        <v>0</v>
      </c>
      <c r="AT199" s="9"/>
      <c r="AU199" s="9">
        <f>Wed!$T$33</f>
        <v>0</v>
      </c>
      <c r="AV199" s="73" t="str">
        <f t="shared" ref="AV199:AV201" si="929">IF($B199="win",100%-AV$1,"-100%")</f>
        <v>-100%</v>
      </c>
      <c r="AW199" s="9">
        <f t="shared" ref="AW199:AW201" si="930">(AU199*AV199)+(AU199*AW$1)</f>
        <v>0</v>
      </c>
      <c r="AX199" s="9"/>
      <c r="AY199" s="9">
        <f>Wed!$U$33</f>
        <v>0</v>
      </c>
      <c r="AZ199" s="73" t="str">
        <f t="shared" ref="AZ199:AZ201" si="931">IF($B199="win",100%-AZ$1,"-100%")</f>
        <v>-100%</v>
      </c>
      <c r="BA199" s="9">
        <f t="shared" ref="BA199:BA201" si="932">(AY199*AZ199)+(AY199*BA$1)</f>
        <v>0</v>
      </c>
      <c r="BB199" s="9"/>
      <c r="BC199" s="9">
        <f>Wed!$V$33</f>
        <v>0</v>
      </c>
      <c r="BD199" s="73" t="str">
        <f t="shared" ref="BD199:BD201" si="933">IF($B199="win",100%-BD$1,"-100%")</f>
        <v>-100%</v>
      </c>
      <c r="BE199" s="9">
        <f t="shared" ref="BE199:BE201" si="934">(BC199*BD199)+(BC199*BE$1)</f>
        <v>0</v>
      </c>
      <c r="BF199" s="9"/>
      <c r="BG199" s="9">
        <f>Wed!$W$33</f>
        <v>0</v>
      </c>
      <c r="BH199" s="73" t="str">
        <f t="shared" ref="BH199:BH201" si="935">IF($B199="win",100%-BH$1,"-100%")</f>
        <v>-100%</v>
      </c>
      <c r="BI199" s="9">
        <f t="shared" ref="BI199:BI201" si="936">(BG199*BH199)+(BG199*BI$1)</f>
        <v>0</v>
      </c>
    </row>
    <row r="200" spans="1:61" s="12" customFormat="1" x14ac:dyDescent="0.25">
      <c r="A200" s="9" t="str">
        <f>Wed!$A$34</f>
        <v>UNDER</v>
      </c>
      <c r="B200" s="72">
        <f>Wed!$C$34</f>
        <v>0</v>
      </c>
      <c r="C200" s="9">
        <f>Wed!$I$34</f>
        <v>0</v>
      </c>
      <c r="D200" s="73" t="str">
        <f t="shared" si="907"/>
        <v>-100%</v>
      </c>
      <c r="E200" s="9">
        <f t="shared" si="908"/>
        <v>0</v>
      </c>
      <c r="G200" s="9">
        <f>Wed!$J$34</f>
        <v>0</v>
      </c>
      <c r="H200" s="73" t="str">
        <f t="shared" si="909"/>
        <v>-100%</v>
      </c>
      <c r="I200" s="9">
        <f t="shared" si="910"/>
        <v>0</v>
      </c>
      <c r="K200" s="9">
        <f>Wed!$K$34</f>
        <v>0</v>
      </c>
      <c r="L200" s="73" t="str">
        <f t="shared" si="911"/>
        <v>-100%</v>
      </c>
      <c r="M200" s="9">
        <f t="shared" si="912"/>
        <v>0</v>
      </c>
      <c r="N200" s="9"/>
      <c r="O200" s="9">
        <f>Wed!$L$34</f>
        <v>0</v>
      </c>
      <c r="P200" s="73" t="str">
        <f t="shared" si="913"/>
        <v>-100%</v>
      </c>
      <c r="Q200" s="9">
        <f t="shared" si="914"/>
        <v>0</v>
      </c>
      <c r="R200" s="9"/>
      <c r="S200" s="9">
        <f>Wed!$M$34</f>
        <v>0</v>
      </c>
      <c r="T200" s="73" t="str">
        <f t="shared" si="915"/>
        <v>-100%</v>
      </c>
      <c r="U200" s="9">
        <f t="shared" si="916"/>
        <v>0</v>
      </c>
      <c r="V200" s="9"/>
      <c r="W200" s="9">
        <f>Wed!$N$34</f>
        <v>0</v>
      </c>
      <c r="X200" s="73" t="str">
        <f t="shared" si="917"/>
        <v>-100%</v>
      </c>
      <c r="Y200" s="9">
        <f t="shared" si="918"/>
        <v>0</v>
      </c>
      <c r="Z200" s="9"/>
      <c r="AA200" s="9">
        <f>Wed!$O$34</f>
        <v>0</v>
      </c>
      <c r="AB200" s="73" t="str">
        <f t="shared" si="919"/>
        <v>-100%</v>
      </c>
      <c r="AC200" s="9">
        <f t="shared" si="920"/>
        <v>0</v>
      </c>
      <c r="AD200" s="9"/>
      <c r="AE200" s="9">
        <f>Wed!$P$34</f>
        <v>0</v>
      </c>
      <c r="AF200" s="73" t="str">
        <f t="shared" si="921"/>
        <v>-100%</v>
      </c>
      <c r="AG200" s="9">
        <f t="shared" si="922"/>
        <v>0</v>
      </c>
      <c r="AH200" s="9"/>
      <c r="AI200" s="9">
        <f>Wed!$Q$34</f>
        <v>0</v>
      </c>
      <c r="AJ200" s="73" t="str">
        <f t="shared" si="923"/>
        <v>-100%</v>
      </c>
      <c r="AK200" s="9">
        <f t="shared" si="924"/>
        <v>0</v>
      </c>
      <c r="AL200" s="9"/>
      <c r="AM200" s="9">
        <f>Wed!$R$34</f>
        <v>0</v>
      </c>
      <c r="AN200" s="73" t="str">
        <f t="shared" si="925"/>
        <v>-100%</v>
      </c>
      <c r="AO200" s="9">
        <f t="shared" si="926"/>
        <v>0</v>
      </c>
      <c r="AP200" s="9"/>
      <c r="AQ200" s="9">
        <f>Wed!$S$34</f>
        <v>0</v>
      </c>
      <c r="AR200" s="73" t="str">
        <f t="shared" si="927"/>
        <v>-100%</v>
      </c>
      <c r="AS200" s="9">
        <f t="shared" si="928"/>
        <v>0</v>
      </c>
      <c r="AT200" s="9"/>
      <c r="AU200" s="9">
        <f>Wed!$T$34</f>
        <v>0</v>
      </c>
      <c r="AV200" s="73" t="str">
        <f t="shared" si="929"/>
        <v>-100%</v>
      </c>
      <c r="AW200" s="9">
        <f t="shared" si="930"/>
        <v>0</v>
      </c>
      <c r="AX200" s="9"/>
      <c r="AY200" s="9">
        <f>Wed!$U$34</f>
        <v>0</v>
      </c>
      <c r="AZ200" s="73" t="str">
        <f t="shared" si="931"/>
        <v>-100%</v>
      </c>
      <c r="BA200" s="9">
        <f t="shared" si="932"/>
        <v>0</v>
      </c>
      <c r="BB200" s="9"/>
      <c r="BC200" s="9">
        <f>Wed!$V$34</f>
        <v>0</v>
      </c>
      <c r="BD200" s="73" t="str">
        <f t="shared" si="933"/>
        <v>-100%</v>
      </c>
      <c r="BE200" s="9">
        <f t="shared" si="934"/>
        <v>0</v>
      </c>
      <c r="BF200" s="9"/>
      <c r="BG200" s="9">
        <f>Wed!$W$34</f>
        <v>0</v>
      </c>
      <c r="BH200" s="73" t="str">
        <f t="shared" si="935"/>
        <v>-100%</v>
      </c>
      <c r="BI200" s="9">
        <f t="shared" si="936"/>
        <v>0</v>
      </c>
    </row>
    <row r="201" spans="1:61" s="12" customFormat="1" x14ac:dyDescent="0.25">
      <c r="A201" s="9" t="str">
        <f>Wed!$A$35</f>
        <v>OVER</v>
      </c>
      <c r="B201" s="72">
        <f>Wed!$C$35</f>
        <v>0</v>
      </c>
      <c r="C201" s="9">
        <f>Wed!$I$35</f>
        <v>0</v>
      </c>
      <c r="D201" s="73" t="str">
        <f t="shared" si="907"/>
        <v>-100%</v>
      </c>
      <c r="E201" s="9">
        <f t="shared" si="908"/>
        <v>0</v>
      </c>
      <c r="G201" s="9">
        <f>Wed!$J$35</f>
        <v>0</v>
      </c>
      <c r="H201" s="73" t="str">
        <f t="shared" si="909"/>
        <v>-100%</v>
      </c>
      <c r="I201" s="9">
        <f t="shared" si="910"/>
        <v>0</v>
      </c>
      <c r="K201" s="9">
        <f>Wed!$K$35</f>
        <v>0</v>
      </c>
      <c r="L201" s="73" t="str">
        <f t="shared" si="911"/>
        <v>-100%</v>
      </c>
      <c r="M201" s="9">
        <f t="shared" si="912"/>
        <v>0</v>
      </c>
      <c r="N201" s="9"/>
      <c r="O201" s="9">
        <f>Wed!$L$35</f>
        <v>0</v>
      </c>
      <c r="P201" s="73" t="str">
        <f t="shared" si="913"/>
        <v>-100%</v>
      </c>
      <c r="Q201" s="9">
        <f t="shared" si="914"/>
        <v>0</v>
      </c>
      <c r="R201" s="9"/>
      <c r="S201" s="9">
        <f>Wed!$M$35</f>
        <v>0</v>
      </c>
      <c r="T201" s="73" t="str">
        <f t="shared" si="915"/>
        <v>-100%</v>
      </c>
      <c r="U201" s="9">
        <f t="shared" si="916"/>
        <v>0</v>
      </c>
      <c r="V201" s="9"/>
      <c r="W201" s="9">
        <f>Wed!$N$35</f>
        <v>0</v>
      </c>
      <c r="X201" s="73" t="str">
        <f t="shared" si="917"/>
        <v>-100%</v>
      </c>
      <c r="Y201" s="9">
        <f t="shared" si="918"/>
        <v>0</v>
      </c>
      <c r="Z201" s="9"/>
      <c r="AA201" s="9">
        <f>Wed!$O$35</f>
        <v>0</v>
      </c>
      <c r="AB201" s="73" t="str">
        <f t="shared" si="919"/>
        <v>-100%</v>
      </c>
      <c r="AC201" s="9">
        <f t="shared" si="920"/>
        <v>0</v>
      </c>
      <c r="AD201" s="9"/>
      <c r="AE201" s="9">
        <f>Wed!$P$35</f>
        <v>0</v>
      </c>
      <c r="AF201" s="73" t="str">
        <f t="shared" si="921"/>
        <v>-100%</v>
      </c>
      <c r="AG201" s="9">
        <f t="shared" si="922"/>
        <v>0</v>
      </c>
      <c r="AH201" s="9"/>
      <c r="AI201" s="9">
        <f>Wed!$Q$35</f>
        <v>0</v>
      </c>
      <c r="AJ201" s="73" t="str">
        <f t="shared" si="923"/>
        <v>-100%</v>
      </c>
      <c r="AK201" s="9">
        <f t="shared" si="924"/>
        <v>0</v>
      </c>
      <c r="AL201" s="9"/>
      <c r="AM201" s="9">
        <f>Wed!$R$35</f>
        <v>0</v>
      </c>
      <c r="AN201" s="73" t="str">
        <f t="shared" si="925"/>
        <v>-100%</v>
      </c>
      <c r="AO201" s="9">
        <f t="shared" si="926"/>
        <v>0</v>
      </c>
      <c r="AP201" s="9"/>
      <c r="AQ201" s="9">
        <f>Wed!$S$35</f>
        <v>0</v>
      </c>
      <c r="AR201" s="73" t="str">
        <f t="shared" si="927"/>
        <v>-100%</v>
      </c>
      <c r="AS201" s="9">
        <f t="shared" si="928"/>
        <v>0</v>
      </c>
      <c r="AT201" s="9"/>
      <c r="AU201" s="9">
        <f>Wed!$T$35</f>
        <v>0</v>
      </c>
      <c r="AV201" s="73" t="str">
        <f t="shared" si="929"/>
        <v>-100%</v>
      </c>
      <c r="AW201" s="9">
        <f t="shared" si="930"/>
        <v>0</v>
      </c>
      <c r="AX201" s="9"/>
      <c r="AY201" s="9">
        <f>Wed!$U$35</f>
        <v>0</v>
      </c>
      <c r="AZ201" s="73" t="str">
        <f t="shared" si="931"/>
        <v>-100%</v>
      </c>
      <c r="BA201" s="9">
        <f t="shared" si="932"/>
        <v>0</v>
      </c>
      <c r="BB201" s="9"/>
      <c r="BC201" s="9">
        <f>Wed!$V$35</f>
        <v>0</v>
      </c>
      <c r="BD201" s="73" t="str">
        <f t="shared" si="933"/>
        <v>-100%</v>
      </c>
      <c r="BE201" s="9">
        <f t="shared" si="934"/>
        <v>0</v>
      </c>
      <c r="BF201" s="9"/>
      <c r="BG201" s="9">
        <f>Wed!$W$35</f>
        <v>0</v>
      </c>
      <c r="BH201" s="73" t="str">
        <f t="shared" si="935"/>
        <v>-100%</v>
      </c>
      <c r="BI201" s="9">
        <f t="shared" si="936"/>
        <v>0</v>
      </c>
    </row>
    <row r="202" spans="1:61" s="12" customFormat="1" x14ac:dyDescent="0.25">
      <c r="A202" s="75"/>
      <c r="B202" s="72"/>
      <c r="C202" s="75"/>
      <c r="D202" s="75"/>
      <c r="E202" s="75"/>
      <c r="G202" s="75"/>
      <c r="H202" s="75"/>
      <c r="I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</row>
    <row r="203" spans="1:61" s="12" customFormat="1" x14ac:dyDescent="0.25">
      <c r="A203" s="9">
        <f>Wed!$A$37</f>
        <v>0</v>
      </c>
      <c r="B203" s="72">
        <f>Wed!$C$37</f>
        <v>0</v>
      </c>
      <c r="C203" s="9">
        <f>Wed!$I$37</f>
        <v>0</v>
      </c>
      <c r="D203" s="73" t="str">
        <f>IF($B203="win",100%-D$1,"-100%")</f>
        <v>-100%</v>
      </c>
      <c r="E203" s="9">
        <f>(C203*D203)+(C203*E$1)</f>
        <v>0</v>
      </c>
      <c r="G203" s="9">
        <f>Wed!$J$37</f>
        <v>0</v>
      </c>
      <c r="H203" s="73" t="str">
        <f>IF($B203="win",100%-H$1,"-100%")</f>
        <v>-100%</v>
      </c>
      <c r="I203" s="9">
        <f>(G203*H203)+(G203*I$1)</f>
        <v>0</v>
      </c>
      <c r="K203" s="9">
        <f>Wed!$K$37</f>
        <v>0</v>
      </c>
      <c r="L203" s="73" t="str">
        <f>IF($B203="win",100%-L$1,"-100%")</f>
        <v>-100%</v>
      </c>
      <c r="M203" s="9">
        <f>(K203*L203)+(K203*M$1)</f>
        <v>0</v>
      </c>
      <c r="N203" s="9"/>
      <c r="O203" s="9">
        <f>Wed!$L$37</f>
        <v>0</v>
      </c>
      <c r="P203" s="73" t="str">
        <f>IF($B203="win",100%-P$1,"-100%")</f>
        <v>-100%</v>
      </c>
      <c r="Q203" s="9">
        <f>(O203*P203)+(O203*Q$1)</f>
        <v>0</v>
      </c>
      <c r="R203" s="9"/>
      <c r="S203" s="9">
        <f>Wed!$M$37</f>
        <v>0</v>
      </c>
      <c r="T203" s="73" t="str">
        <f>IF($B203="win",100%-T$1,"-100%")</f>
        <v>-100%</v>
      </c>
      <c r="U203" s="9">
        <f>(S203*T203)+(S203*U$1)</f>
        <v>0</v>
      </c>
      <c r="V203" s="9"/>
      <c r="W203" s="9">
        <f>Wed!$N$37</f>
        <v>0</v>
      </c>
      <c r="X203" s="73" t="str">
        <f>IF($B203="win",100%-X$1,"-100%")</f>
        <v>-100%</v>
      </c>
      <c r="Y203" s="9">
        <f>(W203*X203)+(W203*Y$1)</f>
        <v>0</v>
      </c>
      <c r="Z203" s="9"/>
      <c r="AA203" s="9">
        <f>Wed!$O$37</f>
        <v>0</v>
      </c>
      <c r="AB203" s="73" t="str">
        <f>IF($B203="win",100%-AB$1,"-100%")</f>
        <v>-100%</v>
      </c>
      <c r="AC203" s="9">
        <f>(AA203*AB203)+(AA203*AC$1)</f>
        <v>0</v>
      </c>
      <c r="AD203" s="9"/>
      <c r="AE203" s="9">
        <f>Wed!$P$37</f>
        <v>0</v>
      </c>
      <c r="AF203" s="73" t="str">
        <f>IF($B203="win",100%-AF$1,"-100%")</f>
        <v>-100%</v>
      </c>
      <c r="AG203" s="9">
        <f>(AE203*AF203)+(AE203*AG$1)</f>
        <v>0</v>
      </c>
      <c r="AH203" s="9"/>
      <c r="AI203" s="9">
        <f>Wed!$Q$37</f>
        <v>0</v>
      </c>
      <c r="AJ203" s="73" t="str">
        <f>IF($B203="win",100%-AJ$1,"-100%")</f>
        <v>-100%</v>
      </c>
      <c r="AK203" s="9">
        <f>(AI203*AJ203)+(AI203*AK$1)</f>
        <v>0</v>
      </c>
      <c r="AL203" s="9"/>
      <c r="AM203" s="9">
        <f>Wed!$R$37</f>
        <v>0</v>
      </c>
      <c r="AN203" s="73" t="str">
        <f>IF($B203="win",100%-AN$1,"-100%")</f>
        <v>-100%</v>
      </c>
      <c r="AO203" s="9">
        <f>(AM203*AN203)+(AM203*AO$1)</f>
        <v>0</v>
      </c>
      <c r="AP203" s="9"/>
      <c r="AQ203" s="9">
        <f>Wed!$S$37</f>
        <v>0</v>
      </c>
      <c r="AR203" s="73" t="str">
        <f>IF($B203="win",100%-AR$1,"-100%")</f>
        <v>-100%</v>
      </c>
      <c r="AS203" s="9">
        <f>(AQ203*AR203)+(AQ203*AS$1)</f>
        <v>0</v>
      </c>
      <c r="AT203" s="9"/>
      <c r="AU203" s="9">
        <f>Wed!$T$37</f>
        <v>0</v>
      </c>
      <c r="AV203" s="73" t="str">
        <f>IF($B203="win",100%-AV$1,"-100%")</f>
        <v>-100%</v>
      </c>
      <c r="AW203" s="9">
        <f>(AU203*AV203)+(AU203*AW$1)</f>
        <v>0</v>
      </c>
      <c r="AX203" s="9"/>
      <c r="AY203" s="9">
        <f>Wed!$U$37</f>
        <v>0</v>
      </c>
      <c r="AZ203" s="73" t="str">
        <f>IF($B203="win",100%-AZ$1,"-100%")</f>
        <v>-100%</v>
      </c>
      <c r="BA203" s="9">
        <f>(AY203*AZ203)+(AY203*BA$1)</f>
        <v>0</v>
      </c>
      <c r="BB203" s="9"/>
      <c r="BC203" s="9">
        <f>Wed!$V$37</f>
        <v>0</v>
      </c>
      <c r="BD203" s="73" t="str">
        <f>IF($B203="win",100%-BD$1,"-100%")</f>
        <v>-100%</v>
      </c>
      <c r="BE203" s="9">
        <f>(BC203*BD203)+(BC203*BE$1)</f>
        <v>0</v>
      </c>
      <c r="BF203" s="9"/>
      <c r="BG203" s="9">
        <f>Wed!$W$37</f>
        <v>0</v>
      </c>
      <c r="BH203" s="73" t="str">
        <f>IF($B203="win",100%-BH$1,"-100%")</f>
        <v>-100%</v>
      </c>
      <c r="BI203" s="9">
        <f>(BG203*BH203)+(BG203*BI$1)</f>
        <v>0</v>
      </c>
    </row>
    <row r="204" spans="1:61" s="12" customFormat="1" x14ac:dyDescent="0.25">
      <c r="A204" s="9">
        <f>Wed!$A$38</f>
        <v>0</v>
      </c>
      <c r="B204" s="72">
        <f>Wed!$C$38</f>
        <v>0</v>
      </c>
      <c r="C204" s="9">
        <f>Wed!$I$38</f>
        <v>0</v>
      </c>
      <c r="D204" s="73" t="str">
        <f t="shared" ref="D204:D206" si="937">IF($B204="win",100%-D$1,"-100%")</f>
        <v>-100%</v>
      </c>
      <c r="E204" s="9">
        <f t="shared" ref="E204:E206" si="938">(C204*D204)+(C204*E$1)</f>
        <v>0</v>
      </c>
      <c r="G204" s="9">
        <f>Wed!$J$38</f>
        <v>0</v>
      </c>
      <c r="H204" s="73" t="str">
        <f t="shared" ref="H204:H206" si="939">IF($B204="win",100%-H$1,"-100%")</f>
        <v>-100%</v>
      </c>
      <c r="I204" s="9">
        <f t="shared" ref="I204:I206" si="940">(G204*H204)+(G204*I$1)</f>
        <v>0</v>
      </c>
      <c r="K204" s="9">
        <f>Wed!$K$38</f>
        <v>0</v>
      </c>
      <c r="L204" s="73" t="str">
        <f t="shared" ref="L204:L206" si="941">IF($B204="win",100%-L$1,"-100%")</f>
        <v>-100%</v>
      </c>
      <c r="M204" s="9">
        <f t="shared" ref="M204:M206" si="942">(K204*L204)+(K204*M$1)</f>
        <v>0</v>
      </c>
      <c r="N204" s="9"/>
      <c r="O204" s="9">
        <f>Wed!$L$38</f>
        <v>0</v>
      </c>
      <c r="P204" s="73" t="str">
        <f t="shared" ref="P204:P206" si="943">IF($B204="win",100%-P$1,"-100%")</f>
        <v>-100%</v>
      </c>
      <c r="Q204" s="9">
        <f t="shared" ref="Q204:Q206" si="944">(O204*P204)+(O204*Q$1)</f>
        <v>0</v>
      </c>
      <c r="R204" s="9"/>
      <c r="S204" s="9">
        <f>Wed!$M$38</f>
        <v>0</v>
      </c>
      <c r="T204" s="73" t="str">
        <f t="shared" ref="T204:T206" si="945">IF($B204="win",100%-T$1,"-100%")</f>
        <v>-100%</v>
      </c>
      <c r="U204" s="9">
        <f t="shared" ref="U204:U206" si="946">(S204*T204)+(S204*U$1)</f>
        <v>0</v>
      </c>
      <c r="V204" s="9"/>
      <c r="W204" s="9">
        <f>Wed!$N$38</f>
        <v>0</v>
      </c>
      <c r="X204" s="73" t="str">
        <f t="shared" ref="X204:X206" si="947">IF($B204="win",100%-X$1,"-100%")</f>
        <v>-100%</v>
      </c>
      <c r="Y204" s="9">
        <f t="shared" ref="Y204:Y206" si="948">(W204*X204)+(W204*Y$1)</f>
        <v>0</v>
      </c>
      <c r="Z204" s="9"/>
      <c r="AA204" s="9">
        <f>Wed!$O$38</f>
        <v>0</v>
      </c>
      <c r="AB204" s="73" t="str">
        <f t="shared" ref="AB204:AB206" si="949">IF($B204="win",100%-AB$1,"-100%")</f>
        <v>-100%</v>
      </c>
      <c r="AC204" s="9">
        <f t="shared" ref="AC204:AC206" si="950">(AA204*AB204)+(AA204*AC$1)</f>
        <v>0</v>
      </c>
      <c r="AD204" s="9"/>
      <c r="AE204" s="9">
        <f>Wed!$P$38</f>
        <v>0</v>
      </c>
      <c r="AF204" s="73" t="str">
        <f t="shared" ref="AF204:AF206" si="951">IF($B204="win",100%-AF$1,"-100%")</f>
        <v>-100%</v>
      </c>
      <c r="AG204" s="9">
        <f t="shared" ref="AG204:AG206" si="952">(AE204*AF204)+(AE204*AG$1)</f>
        <v>0</v>
      </c>
      <c r="AH204" s="9"/>
      <c r="AI204" s="9">
        <f>Wed!$Q$38</f>
        <v>0</v>
      </c>
      <c r="AJ204" s="73" t="str">
        <f t="shared" ref="AJ204:AJ206" si="953">IF($B204="win",100%-AJ$1,"-100%")</f>
        <v>-100%</v>
      </c>
      <c r="AK204" s="9">
        <f t="shared" ref="AK204:AK206" si="954">(AI204*AJ204)+(AI204*AK$1)</f>
        <v>0</v>
      </c>
      <c r="AL204" s="9"/>
      <c r="AM204" s="9">
        <f>Wed!$R$38</f>
        <v>0</v>
      </c>
      <c r="AN204" s="73" t="str">
        <f t="shared" ref="AN204:AN206" si="955">IF($B204="win",100%-AN$1,"-100%")</f>
        <v>-100%</v>
      </c>
      <c r="AO204" s="9">
        <f t="shared" ref="AO204:AO206" si="956">(AM204*AN204)+(AM204*AO$1)</f>
        <v>0</v>
      </c>
      <c r="AP204" s="9"/>
      <c r="AQ204" s="9">
        <f>Wed!$S$38</f>
        <v>0</v>
      </c>
      <c r="AR204" s="73" t="str">
        <f t="shared" ref="AR204:AR206" si="957">IF($B204="win",100%-AR$1,"-100%")</f>
        <v>-100%</v>
      </c>
      <c r="AS204" s="9">
        <f t="shared" ref="AS204:AS206" si="958">(AQ204*AR204)+(AQ204*AS$1)</f>
        <v>0</v>
      </c>
      <c r="AT204" s="9"/>
      <c r="AU204" s="9">
        <f>Wed!$T$38</f>
        <v>0</v>
      </c>
      <c r="AV204" s="73" t="str">
        <f t="shared" ref="AV204:AV206" si="959">IF($B204="win",100%-AV$1,"-100%")</f>
        <v>-100%</v>
      </c>
      <c r="AW204" s="9">
        <f t="shared" ref="AW204:AW206" si="960">(AU204*AV204)+(AU204*AW$1)</f>
        <v>0</v>
      </c>
      <c r="AX204" s="9"/>
      <c r="AY204" s="9">
        <f>Wed!$U$38</f>
        <v>0</v>
      </c>
      <c r="AZ204" s="73" t="str">
        <f t="shared" ref="AZ204:AZ206" si="961">IF($B204="win",100%-AZ$1,"-100%")</f>
        <v>-100%</v>
      </c>
      <c r="BA204" s="9">
        <f t="shared" ref="BA204:BA206" si="962">(AY204*AZ204)+(AY204*BA$1)</f>
        <v>0</v>
      </c>
      <c r="BB204" s="9"/>
      <c r="BC204" s="9">
        <f>Wed!$V$38</f>
        <v>0</v>
      </c>
      <c r="BD204" s="73" t="str">
        <f t="shared" ref="BD204:BD206" si="963">IF($B204="win",100%-BD$1,"-100%")</f>
        <v>-100%</v>
      </c>
      <c r="BE204" s="9">
        <f t="shared" ref="BE204:BE206" si="964">(BC204*BD204)+(BC204*BE$1)</f>
        <v>0</v>
      </c>
      <c r="BF204" s="9"/>
      <c r="BG204" s="9">
        <f>Wed!$W$38</f>
        <v>0</v>
      </c>
      <c r="BH204" s="73" t="str">
        <f t="shared" ref="BH204:BH206" si="965">IF($B204="win",100%-BH$1,"-100%")</f>
        <v>-100%</v>
      </c>
      <c r="BI204" s="9">
        <f t="shared" ref="BI204:BI206" si="966">(BG204*BH204)+(BG204*BI$1)</f>
        <v>0</v>
      </c>
    </row>
    <row r="205" spans="1:61" s="12" customFormat="1" x14ac:dyDescent="0.25">
      <c r="A205" s="9" t="str">
        <f>Wed!$A$39</f>
        <v>UNDER</v>
      </c>
      <c r="B205" s="72">
        <f>Wed!$C$39</f>
        <v>0</v>
      </c>
      <c r="C205" s="9">
        <f>Wed!$I$39</f>
        <v>0</v>
      </c>
      <c r="D205" s="73" t="str">
        <f t="shared" si="937"/>
        <v>-100%</v>
      </c>
      <c r="E205" s="9">
        <f t="shared" si="938"/>
        <v>0</v>
      </c>
      <c r="G205" s="9">
        <f>Wed!$J$39</f>
        <v>0</v>
      </c>
      <c r="H205" s="73" t="str">
        <f t="shared" si="939"/>
        <v>-100%</v>
      </c>
      <c r="I205" s="9">
        <f t="shared" si="940"/>
        <v>0</v>
      </c>
      <c r="K205" s="9">
        <f>Wed!$K$39</f>
        <v>0</v>
      </c>
      <c r="L205" s="73" t="str">
        <f t="shared" si="941"/>
        <v>-100%</v>
      </c>
      <c r="M205" s="9">
        <f t="shared" si="942"/>
        <v>0</v>
      </c>
      <c r="N205" s="9"/>
      <c r="O205" s="9">
        <f>Wed!$L$39</f>
        <v>0</v>
      </c>
      <c r="P205" s="73" t="str">
        <f t="shared" si="943"/>
        <v>-100%</v>
      </c>
      <c r="Q205" s="9">
        <f t="shared" si="944"/>
        <v>0</v>
      </c>
      <c r="R205" s="9"/>
      <c r="S205" s="9">
        <f>Wed!$M$39</f>
        <v>0</v>
      </c>
      <c r="T205" s="73" t="str">
        <f t="shared" si="945"/>
        <v>-100%</v>
      </c>
      <c r="U205" s="9">
        <f t="shared" si="946"/>
        <v>0</v>
      </c>
      <c r="V205" s="9"/>
      <c r="W205" s="9">
        <f>Wed!$N$39</f>
        <v>0</v>
      </c>
      <c r="X205" s="73" t="str">
        <f t="shared" si="947"/>
        <v>-100%</v>
      </c>
      <c r="Y205" s="9">
        <f t="shared" si="948"/>
        <v>0</v>
      </c>
      <c r="Z205" s="9"/>
      <c r="AA205" s="9">
        <f>Wed!$O$39</f>
        <v>0</v>
      </c>
      <c r="AB205" s="73" t="str">
        <f t="shared" si="949"/>
        <v>-100%</v>
      </c>
      <c r="AC205" s="9">
        <f t="shared" si="950"/>
        <v>0</v>
      </c>
      <c r="AD205" s="9"/>
      <c r="AE205" s="9">
        <f>Wed!$P$39</f>
        <v>0</v>
      </c>
      <c r="AF205" s="73" t="str">
        <f t="shared" si="951"/>
        <v>-100%</v>
      </c>
      <c r="AG205" s="9">
        <f t="shared" si="952"/>
        <v>0</v>
      </c>
      <c r="AH205" s="9"/>
      <c r="AI205" s="9">
        <f>Wed!$Q$39</f>
        <v>0</v>
      </c>
      <c r="AJ205" s="73" t="str">
        <f t="shared" si="953"/>
        <v>-100%</v>
      </c>
      <c r="AK205" s="9">
        <f t="shared" si="954"/>
        <v>0</v>
      </c>
      <c r="AL205" s="9"/>
      <c r="AM205" s="9">
        <f>Wed!$R$39</f>
        <v>0</v>
      </c>
      <c r="AN205" s="73" t="str">
        <f t="shared" si="955"/>
        <v>-100%</v>
      </c>
      <c r="AO205" s="9">
        <f t="shared" si="956"/>
        <v>0</v>
      </c>
      <c r="AP205" s="9"/>
      <c r="AQ205" s="9">
        <f>Wed!$S$39</f>
        <v>0</v>
      </c>
      <c r="AR205" s="73" t="str">
        <f t="shared" si="957"/>
        <v>-100%</v>
      </c>
      <c r="AS205" s="9">
        <f t="shared" si="958"/>
        <v>0</v>
      </c>
      <c r="AT205" s="9"/>
      <c r="AU205" s="9">
        <f>Wed!$T$39</f>
        <v>0</v>
      </c>
      <c r="AV205" s="73" t="str">
        <f t="shared" si="959"/>
        <v>-100%</v>
      </c>
      <c r="AW205" s="9">
        <f t="shared" si="960"/>
        <v>0</v>
      </c>
      <c r="AX205" s="9"/>
      <c r="AY205" s="9">
        <f>Wed!$U$39</f>
        <v>0</v>
      </c>
      <c r="AZ205" s="73" t="str">
        <f t="shared" si="961"/>
        <v>-100%</v>
      </c>
      <c r="BA205" s="9">
        <f t="shared" si="962"/>
        <v>0</v>
      </c>
      <c r="BB205" s="9"/>
      <c r="BC205" s="9">
        <f>Wed!$V$39</f>
        <v>0</v>
      </c>
      <c r="BD205" s="73" t="str">
        <f t="shared" si="963"/>
        <v>-100%</v>
      </c>
      <c r="BE205" s="9">
        <f t="shared" si="964"/>
        <v>0</v>
      </c>
      <c r="BF205" s="9"/>
      <c r="BG205" s="9">
        <f>Wed!$W$39</f>
        <v>0</v>
      </c>
      <c r="BH205" s="73" t="str">
        <f t="shared" si="965"/>
        <v>-100%</v>
      </c>
      <c r="BI205" s="9">
        <f t="shared" si="966"/>
        <v>0</v>
      </c>
    </row>
    <row r="206" spans="1:61" s="12" customFormat="1" x14ac:dyDescent="0.25">
      <c r="A206" s="9" t="str">
        <f>Wed!$A$40</f>
        <v>OVER</v>
      </c>
      <c r="B206" s="72">
        <f>Wed!$C$40</f>
        <v>0</v>
      </c>
      <c r="C206" s="9">
        <f>Wed!$I$40</f>
        <v>0</v>
      </c>
      <c r="D206" s="73" t="str">
        <f t="shared" si="937"/>
        <v>-100%</v>
      </c>
      <c r="E206" s="9">
        <f t="shared" si="938"/>
        <v>0</v>
      </c>
      <c r="G206" s="9">
        <f>Wed!$J$40</f>
        <v>0</v>
      </c>
      <c r="H206" s="73" t="str">
        <f t="shared" si="939"/>
        <v>-100%</v>
      </c>
      <c r="I206" s="9">
        <f t="shared" si="940"/>
        <v>0</v>
      </c>
      <c r="K206" s="9">
        <f>Wed!$K$40</f>
        <v>0</v>
      </c>
      <c r="L206" s="73" t="str">
        <f t="shared" si="941"/>
        <v>-100%</v>
      </c>
      <c r="M206" s="9">
        <f t="shared" si="942"/>
        <v>0</v>
      </c>
      <c r="N206" s="9"/>
      <c r="O206" s="9">
        <f>Wed!$L$40</f>
        <v>0</v>
      </c>
      <c r="P206" s="73" t="str">
        <f t="shared" si="943"/>
        <v>-100%</v>
      </c>
      <c r="Q206" s="9">
        <f t="shared" si="944"/>
        <v>0</v>
      </c>
      <c r="R206" s="9"/>
      <c r="S206" s="9">
        <f>Wed!$M$40</f>
        <v>0</v>
      </c>
      <c r="T206" s="73" t="str">
        <f t="shared" si="945"/>
        <v>-100%</v>
      </c>
      <c r="U206" s="9">
        <f t="shared" si="946"/>
        <v>0</v>
      </c>
      <c r="V206" s="9"/>
      <c r="W206" s="9">
        <f>Wed!$N$40</f>
        <v>0</v>
      </c>
      <c r="X206" s="73" t="str">
        <f t="shared" si="947"/>
        <v>-100%</v>
      </c>
      <c r="Y206" s="9">
        <f t="shared" si="948"/>
        <v>0</v>
      </c>
      <c r="Z206" s="9"/>
      <c r="AA206" s="9">
        <f>Wed!$O$40</f>
        <v>0</v>
      </c>
      <c r="AB206" s="73" t="str">
        <f t="shared" si="949"/>
        <v>-100%</v>
      </c>
      <c r="AC206" s="9">
        <f t="shared" si="950"/>
        <v>0</v>
      </c>
      <c r="AD206" s="9"/>
      <c r="AE206" s="9">
        <f>Wed!$P$40</f>
        <v>0</v>
      </c>
      <c r="AF206" s="73" t="str">
        <f t="shared" si="951"/>
        <v>-100%</v>
      </c>
      <c r="AG206" s="9">
        <f t="shared" si="952"/>
        <v>0</v>
      </c>
      <c r="AH206" s="9"/>
      <c r="AI206" s="9">
        <f>Wed!$Q$40</f>
        <v>0</v>
      </c>
      <c r="AJ206" s="73" t="str">
        <f t="shared" si="953"/>
        <v>-100%</v>
      </c>
      <c r="AK206" s="9">
        <f t="shared" si="954"/>
        <v>0</v>
      </c>
      <c r="AL206" s="9"/>
      <c r="AM206" s="9">
        <f>Wed!$R$40</f>
        <v>0</v>
      </c>
      <c r="AN206" s="73" t="str">
        <f t="shared" si="955"/>
        <v>-100%</v>
      </c>
      <c r="AO206" s="9">
        <f t="shared" si="956"/>
        <v>0</v>
      </c>
      <c r="AP206" s="9"/>
      <c r="AQ206" s="9">
        <f>Wed!$S$40</f>
        <v>0</v>
      </c>
      <c r="AR206" s="73" t="str">
        <f t="shared" si="957"/>
        <v>-100%</v>
      </c>
      <c r="AS206" s="9">
        <f t="shared" si="958"/>
        <v>0</v>
      </c>
      <c r="AT206" s="9"/>
      <c r="AU206" s="9">
        <f>Wed!$T$40</f>
        <v>0</v>
      </c>
      <c r="AV206" s="73" t="str">
        <f t="shared" si="959"/>
        <v>-100%</v>
      </c>
      <c r="AW206" s="9">
        <f t="shared" si="960"/>
        <v>0</v>
      </c>
      <c r="AX206" s="9"/>
      <c r="AY206" s="9">
        <f>Wed!$U$40</f>
        <v>0</v>
      </c>
      <c r="AZ206" s="73" t="str">
        <f t="shared" si="961"/>
        <v>-100%</v>
      </c>
      <c r="BA206" s="9">
        <f t="shared" si="962"/>
        <v>0</v>
      </c>
      <c r="BB206" s="9"/>
      <c r="BC206" s="9">
        <f>Wed!$V$40</f>
        <v>0</v>
      </c>
      <c r="BD206" s="73" t="str">
        <f t="shared" si="963"/>
        <v>-100%</v>
      </c>
      <c r="BE206" s="9">
        <f t="shared" si="964"/>
        <v>0</v>
      </c>
      <c r="BF206" s="9"/>
      <c r="BG206" s="9">
        <f>Wed!$W$40</f>
        <v>0</v>
      </c>
      <c r="BH206" s="73" t="str">
        <f t="shared" si="965"/>
        <v>-100%</v>
      </c>
      <c r="BI206" s="9">
        <f t="shared" si="966"/>
        <v>0</v>
      </c>
    </row>
    <row r="207" spans="1:61" s="12" customFormat="1" x14ac:dyDescent="0.25">
      <c r="A207" s="75"/>
      <c r="B207" s="72"/>
      <c r="C207" s="75"/>
      <c r="D207" s="75"/>
      <c r="E207" s="75"/>
      <c r="G207" s="75"/>
      <c r="H207" s="75"/>
      <c r="I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</row>
    <row r="208" spans="1:61" s="12" customFormat="1" x14ac:dyDescent="0.25">
      <c r="A208" s="9">
        <f>Wed!A42</f>
        <v>0</v>
      </c>
      <c r="B208" s="72">
        <f>Wed!C42</f>
        <v>0</v>
      </c>
      <c r="C208" s="9">
        <f>Wed!I42</f>
        <v>0</v>
      </c>
      <c r="D208" s="73" t="str">
        <f>IF(B208="win",100%-D1,"-100%")</f>
        <v>-100%</v>
      </c>
      <c r="E208" s="9">
        <f>(C208*D208)+(C208*E1)</f>
        <v>0</v>
      </c>
      <c r="G208" s="9">
        <f>Wed!J42</f>
        <v>0</v>
      </c>
      <c r="H208" s="73" t="str">
        <f>IF($B208="win",100%-H$1,"-100%")</f>
        <v>-100%</v>
      </c>
      <c r="I208" s="9">
        <f>(G208*H208)+(G208*I1)</f>
        <v>0</v>
      </c>
      <c r="K208" s="9">
        <f>Wed!K42</f>
        <v>0</v>
      </c>
      <c r="L208" s="73" t="str">
        <f>IF(B208="win",100%-L1,"-100%")</f>
        <v>-100%</v>
      </c>
      <c r="M208" s="9">
        <f>(K208*L208)+(K208*M1)</f>
        <v>0</v>
      </c>
      <c r="N208" s="9"/>
      <c r="O208" s="9">
        <f>Wed!L42</f>
        <v>0</v>
      </c>
      <c r="P208" s="73" t="str">
        <f>IF(B208="win",100%-P1,"-100%")</f>
        <v>-100%</v>
      </c>
      <c r="Q208" s="9">
        <f>(O208*P208)+(O208*Q1)</f>
        <v>0</v>
      </c>
      <c r="R208" s="9"/>
      <c r="S208" s="9">
        <f>Wed!M42</f>
        <v>0</v>
      </c>
      <c r="T208" s="73" t="str">
        <f>IF(B208="win",100%-T1,"-100%")</f>
        <v>-100%</v>
      </c>
      <c r="U208" s="9">
        <f>(S208*T208)+(S208*U1)</f>
        <v>0</v>
      </c>
      <c r="V208" s="9"/>
      <c r="W208" s="9">
        <f>Wed!N42</f>
        <v>0</v>
      </c>
      <c r="X208" s="73" t="str">
        <f>IF(B208="win",100%-X1,"-100%")</f>
        <v>-100%</v>
      </c>
      <c r="Y208" s="9">
        <f>(W208*X208)+(W208*Y1)</f>
        <v>0</v>
      </c>
      <c r="Z208" s="9"/>
      <c r="AA208" s="9">
        <f>Wed!O42</f>
        <v>0</v>
      </c>
      <c r="AB208" s="73" t="str">
        <f>IF(B208="win",100%-AB1,"-100%")</f>
        <v>-100%</v>
      </c>
      <c r="AC208" s="9">
        <f>(AA208*AB208)+(AA208*AC1)</f>
        <v>0</v>
      </c>
      <c r="AD208" s="9"/>
      <c r="AE208" s="9">
        <f>Wed!P42</f>
        <v>0</v>
      </c>
      <c r="AF208" s="73" t="str">
        <f>IF(B208="win",100%-AF1,"-100%")</f>
        <v>-100%</v>
      </c>
      <c r="AG208" s="9">
        <f>(AE208*AF208)+(AE208*AG1)</f>
        <v>0</v>
      </c>
      <c r="AH208" s="9"/>
      <c r="AI208" s="9">
        <f>Wed!Q42</f>
        <v>0</v>
      </c>
      <c r="AJ208" s="73" t="str">
        <f>IF(B208="win",100%-AJ1,"-100%")</f>
        <v>-100%</v>
      </c>
      <c r="AK208" s="9">
        <f>(AI208*AJ208)+(AI208*AK1)</f>
        <v>0</v>
      </c>
      <c r="AL208" s="9"/>
      <c r="AM208" s="9">
        <f>Wed!R42</f>
        <v>0</v>
      </c>
      <c r="AN208" s="73" t="str">
        <f>IF(B208="win",100%-AN1,"-100%")</f>
        <v>-100%</v>
      </c>
      <c r="AO208" s="9">
        <f>(AM208*AN208)+(AM208*AO1)</f>
        <v>0</v>
      </c>
      <c r="AP208" s="9"/>
      <c r="AQ208" s="9">
        <f>Wed!S42</f>
        <v>0</v>
      </c>
      <c r="AR208" s="73" t="str">
        <f>IF(B208="win",100%-AR1,"-100%")</f>
        <v>-100%</v>
      </c>
      <c r="AS208" s="9">
        <f>(AQ208*AR208)+(AQ208*AS1)</f>
        <v>0</v>
      </c>
      <c r="AT208" s="9"/>
      <c r="AU208" s="9">
        <f>Wed!T42</f>
        <v>0</v>
      </c>
      <c r="AV208" s="73" t="str">
        <f>IF(B208="win",100%-AV1,"-100%")</f>
        <v>-100%</v>
      </c>
      <c r="AW208" s="9">
        <f>(AU208*AV208)+(AU208*AW1)</f>
        <v>0</v>
      </c>
      <c r="AX208" s="9"/>
      <c r="AY208" s="9">
        <f>Wed!U42</f>
        <v>0</v>
      </c>
      <c r="AZ208" s="73" t="str">
        <f>IF(B208="win",100%-AZ1,"-100%")</f>
        <v>-100%</v>
      </c>
      <c r="BA208" s="9">
        <f>(AY208*AZ208)+(AY208*BA1)</f>
        <v>0</v>
      </c>
      <c r="BB208" s="9"/>
      <c r="BC208" s="9">
        <f>Wed!V42</f>
        <v>0</v>
      </c>
      <c r="BD208" s="73" t="str">
        <f>IF(B208="win",100%-BD1,"-100%")</f>
        <v>-100%</v>
      </c>
      <c r="BE208" s="9">
        <f>(BC208*BD208)+(BC208*BE1)</f>
        <v>0</v>
      </c>
      <c r="BF208" s="9"/>
      <c r="BG208" s="9">
        <f>Wed!W42</f>
        <v>0</v>
      </c>
      <c r="BH208" s="73" t="str">
        <f>IF(B208="win",100%-BH1,"-100%")</f>
        <v>-100%</v>
      </c>
      <c r="BI208" s="9">
        <f>(BG208*BH208)+(BG208*BI1)</f>
        <v>0</v>
      </c>
    </row>
    <row r="209" spans="1:61" s="12" customFormat="1" x14ac:dyDescent="0.25">
      <c r="A209" s="9">
        <f>Wed!A43</f>
        <v>0</v>
      </c>
      <c r="B209" s="72">
        <f>Wed!C43</f>
        <v>0</v>
      </c>
      <c r="C209" s="9">
        <f>Wed!I43</f>
        <v>0</v>
      </c>
      <c r="D209" s="73" t="str">
        <f>IF(B209="win",100%-D1,"-100%")</f>
        <v>-100%</v>
      </c>
      <c r="E209" s="9">
        <f>(C209*D209)+(C209*E1)</f>
        <v>0</v>
      </c>
      <c r="G209" s="9">
        <f>Wed!J43</f>
        <v>0</v>
      </c>
      <c r="H209" s="73" t="str">
        <f t="shared" ref="H209:H211" si="967">IF($B209="win",100%-H$1,"-100%")</f>
        <v>-100%</v>
      </c>
      <c r="I209" s="9">
        <f>(G209*H209)+(G209*I1)</f>
        <v>0</v>
      </c>
      <c r="K209" s="9">
        <f>Wed!K43</f>
        <v>0</v>
      </c>
      <c r="L209" s="73" t="str">
        <f>IF(B209="win",100%-L1,"-100%")</f>
        <v>-100%</v>
      </c>
      <c r="M209" s="9">
        <f>(K209*L209)+(K209*M1)</f>
        <v>0</v>
      </c>
      <c r="N209" s="9"/>
      <c r="O209" s="9">
        <f>Wed!L43</f>
        <v>0</v>
      </c>
      <c r="P209" s="73" t="str">
        <f>IF(B209="win",100%-P1,"-100%")</f>
        <v>-100%</v>
      </c>
      <c r="Q209" s="9">
        <f>(O209*P209)+(O209*Q1)</f>
        <v>0</v>
      </c>
      <c r="R209" s="9"/>
      <c r="S209" s="9">
        <f>Wed!M43</f>
        <v>0</v>
      </c>
      <c r="T209" s="73" t="str">
        <f>IF(B209="win",100%-T1,"-100%")</f>
        <v>-100%</v>
      </c>
      <c r="U209" s="9">
        <f>(S209*T209)+(S209*U1)</f>
        <v>0</v>
      </c>
      <c r="V209" s="9"/>
      <c r="W209" s="9">
        <f>Wed!N43</f>
        <v>0</v>
      </c>
      <c r="X209" s="73" t="str">
        <f>IF(B209="win",100%-X1,"-100%")</f>
        <v>-100%</v>
      </c>
      <c r="Y209" s="9">
        <f>(W209*X209)+(W209*Y1)</f>
        <v>0</v>
      </c>
      <c r="Z209" s="9"/>
      <c r="AA209" s="9">
        <f>Wed!O43</f>
        <v>0</v>
      </c>
      <c r="AB209" s="73" t="str">
        <f>IF(B209="win",100%-AB1,"-100%")</f>
        <v>-100%</v>
      </c>
      <c r="AC209" s="9">
        <f>(AA209*AB209)+(AA209*AC1)</f>
        <v>0</v>
      </c>
      <c r="AD209" s="9"/>
      <c r="AE209" s="9">
        <f>Wed!P43</f>
        <v>0</v>
      </c>
      <c r="AF209" s="73" t="str">
        <f>IF(B209="win",100%-AF1,"-100%")</f>
        <v>-100%</v>
      </c>
      <c r="AG209" s="9">
        <f>(AE209*AF209)+(AE209*AG1)</f>
        <v>0</v>
      </c>
      <c r="AH209" s="9"/>
      <c r="AI209" s="9">
        <f>Wed!Q43</f>
        <v>0</v>
      </c>
      <c r="AJ209" s="73" t="str">
        <f>IF(B209="win",100%-AJ1,"-100%")</f>
        <v>-100%</v>
      </c>
      <c r="AK209" s="9">
        <f>(AI209*AJ209)+(AI209*AK1)</f>
        <v>0</v>
      </c>
      <c r="AL209" s="9"/>
      <c r="AM209" s="9">
        <f>Wed!R43</f>
        <v>0</v>
      </c>
      <c r="AN209" s="73" t="str">
        <f>IF(B209="win",100%-AN1,"-100%")</f>
        <v>-100%</v>
      </c>
      <c r="AO209" s="9">
        <f>(AM209*AN209)+(AM209*AO1)</f>
        <v>0</v>
      </c>
      <c r="AP209" s="9"/>
      <c r="AQ209" s="9">
        <f>Wed!S43</f>
        <v>0</v>
      </c>
      <c r="AR209" s="73" t="str">
        <f>IF(B209="win",100%-AR1,"-100%")</f>
        <v>-100%</v>
      </c>
      <c r="AS209" s="9">
        <f>(AQ209*AR209)+(AQ209*AS1)</f>
        <v>0</v>
      </c>
      <c r="AT209" s="9"/>
      <c r="AU209" s="9">
        <f>Wed!T43</f>
        <v>0</v>
      </c>
      <c r="AV209" s="73" t="str">
        <f>IF(B209="win",100%-AV1,"-100%")</f>
        <v>-100%</v>
      </c>
      <c r="AW209" s="9">
        <f>(AU209*AV209)+(AU209*AW1)</f>
        <v>0</v>
      </c>
      <c r="AX209" s="9"/>
      <c r="AY209" s="9">
        <f>Wed!U43</f>
        <v>0</v>
      </c>
      <c r="AZ209" s="73" t="str">
        <f>IF(B209="win",100%-AZ1,"-100%")</f>
        <v>-100%</v>
      </c>
      <c r="BA209" s="9">
        <f>(AY209*AZ209)+(AY209*BA1)</f>
        <v>0</v>
      </c>
      <c r="BB209" s="9"/>
      <c r="BC209" s="9">
        <f>Wed!V43</f>
        <v>0</v>
      </c>
      <c r="BD209" s="73" t="str">
        <f>IF(B209="win",100%-BD1,"-100%")</f>
        <v>-100%</v>
      </c>
      <c r="BE209" s="9">
        <f>(BC209*BD209)+(BC209*BE1)</f>
        <v>0</v>
      </c>
      <c r="BF209" s="9"/>
      <c r="BG209" s="9">
        <f>Wed!W43</f>
        <v>0</v>
      </c>
      <c r="BH209" s="73" t="str">
        <f>IF(B209="win",100%-BH1,"-100%")</f>
        <v>-100%</v>
      </c>
      <c r="BI209" s="9">
        <f>(BG209*BH209)+(BG209*BI1)</f>
        <v>0</v>
      </c>
    </row>
    <row r="210" spans="1:61" s="12" customFormat="1" x14ac:dyDescent="0.25">
      <c r="A210" s="9" t="str">
        <f>Wed!A44</f>
        <v>UNDER</v>
      </c>
      <c r="B210" s="72">
        <f>Wed!C44</f>
        <v>0</v>
      </c>
      <c r="C210" s="9">
        <f>Wed!I44</f>
        <v>0</v>
      </c>
      <c r="D210" s="73" t="str">
        <f>IF(B210="win",100%-D1,"-100%")</f>
        <v>-100%</v>
      </c>
      <c r="E210" s="9">
        <f>(C210*D210)+(C210*E1)</f>
        <v>0</v>
      </c>
      <c r="G210" s="9">
        <f>Wed!J44</f>
        <v>0</v>
      </c>
      <c r="H210" s="73" t="str">
        <f t="shared" si="967"/>
        <v>-100%</v>
      </c>
      <c r="I210" s="9">
        <f>(G210*H210)+(G210*I1)</f>
        <v>0</v>
      </c>
      <c r="K210" s="9">
        <f>Wed!K44</f>
        <v>0</v>
      </c>
      <c r="L210" s="73" t="str">
        <f>IF(B210="win",100%-L1,"-100%")</f>
        <v>-100%</v>
      </c>
      <c r="M210" s="9">
        <f>(K210*L210)+(K210*M1)</f>
        <v>0</v>
      </c>
      <c r="N210" s="9"/>
      <c r="O210" s="9">
        <f>Wed!L44</f>
        <v>0</v>
      </c>
      <c r="P210" s="73" t="str">
        <f>IF(B210="win",100%-P1,"-100%")</f>
        <v>-100%</v>
      </c>
      <c r="Q210" s="9">
        <f>(O210*P210)+(O210*Q1)</f>
        <v>0</v>
      </c>
      <c r="R210" s="9"/>
      <c r="S210" s="9">
        <f>Wed!M44</f>
        <v>0</v>
      </c>
      <c r="T210" s="73" t="str">
        <f>IF(B210="win",100%-T1,"-100%")</f>
        <v>-100%</v>
      </c>
      <c r="U210" s="9">
        <f>(S210*T210)+(S210*U1)</f>
        <v>0</v>
      </c>
      <c r="V210" s="9"/>
      <c r="W210" s="9">
        <f>Wed!N44</f>
        <v>0</v>
      </c>
      <c r="X210" s="73" t="str">
        <f>IF(B210="win",100%-X1,"-100%")</f>
        <v>-100%</v>
      </c>
      <c r="Y210" s="9">
        <f>(W210*X210)+(W210*Y1)</f>
        <v>0</v>
      </c>
      <c r="Z210" s="9"/>
      <c r="AA210" s="9">
        <f>Wed!O44</f>
        <v>0</v>
      </c>
      <c r="AB210" s="73" t="str">
        <f>IF(B210="win",100%-AB1,"-100%")</f>
        <v>-100%</v>
      </c>
      <c r="AC210" s="9">
        <f>(AA210*AB210)+(AA210*AC1)</f>
        <v>0</v>
      </c>
      <c r="AD210" s="9"/>
      <c r="AE210" s="9">
        <f>Wed!P44</f>
        <v>0</v>
      </c>
      <c r="AF210" s="73" t="str">
        <f>IF(B210="win",100%-AF1,"-100%")</f>
        <v>-100%</v>
      </c>
      <c r="AG210" s="9">
        <f>(AE210*AF210)+(AE210*AG1)</f>
        <v>0</v>
      </c>
      <c r="AH210" s="9"/>
      <c r="AI210" s="9">
        <f>Wed!Q44</f>
        <v>0</v>
      </c>
      <c r="AJ210" s="73" t="str">
        <f>IF(B210="win",100%-AJ1,"-100%")</f>
        <v>-100%</v>
      </c>
      <c r="AK210" s="9">
        <f>(AI210*AJ210)+(AI210*AK1)</f>
        <v>0</v>
      </c>
      <c r="AL210" s="9"/>
      <c r="AM210" s="9">
        <f>Wed!R44</f>
        <v>0</v>
      </c>
      <c r="AN210" s="73" t="str">
        <f>IF(B210="win",100%-AN1,"-100%")</f>
        <v>-100%</v>
      </c>
      <c r="AO210" s="9">
        <f>(AM210*AN210)+(AM210*AO1)</f>
        <v>0</v>
      </c>
      <c r="AP210" s="9"/>
      <c r="AQ210" s="9">
        <f>Wed!S44</f>
        <v>0</v>
      </c>
      <c r="AR210" s="73" t="str">
        <f>IF(B210="win",100%-AR1,"-100%")</f>
        <v>-100%</v>
      </c>
      <c r="AS210" s="9">
        <f>(AQ210*AR210)+(AQ210*AS1)</f>
        <v>0</v>
      </c>
      <c r="AT210" s="9"/>
      <c r="AU210" s="9">
        <f>Wed!T44</f>
        <v>0</v>
      </c>
      <c r="AV210" s="73" t="str">
        <f>IF(B210="win",100%-AV1,"-100%")</f>
        <v>-100%</v>
      </c>
      <c r="AW210" s="9">
        <f>(AU210*AV210)+(AU210*AW1)</f>
        <v>0</v>
      </c>
      <c r="AX210" s="9"/>
      <c r="AY210" s="9">
        <f>Wed!U44</f>
        <v>0</v>
      </c>
      <c r="AZ210" s="73" t="str">
        <f>IF(B210="win",100%-AZ1,"-100%")</f>
        <v>-100%</v>
      </c>
      <c r="BA210" s="9">
        <f>(AY210*AZ210)+(AY210*BA1)</f>
        <v>0</v>
      </c>
      <c r="BB210" s="9"/>
      <c r="BC210" s="9">
        <f>Wed!V44</f>
        <v>0</v>
      </c>
      <c r="BD210" s="73" t="str">
        <f>IF(B210="win",100%-BD1,"-100%")</f>
        <v>-100%</v>
      </c>
      <c r="BE210" s="9">
        <f>(BC210*BD210)+(BC210*BE1)</f>
        <v>0</v>
      </c>
      <c r="BF210" s="9"/>
      <c r="BG210" s="9">
        <f>Wed!W44</f>
        <v>0</v>
      </c>
      <c r="BH210" s="73" t="str">
        <f>IF(B210="win",100%-BH1,"-100%")</f>
        <v>-100%</v>
      </c>
      <c r="BI210" s="9">
        <f>(BG210*BH210)+(BG210*BI1)</f>
        <v>0</v>
      </c>
    </row>
    <row r="211" spans="1:61" s="12" customFormat="1" x14ac:dyDescent="0.25">
      <c r="A211" s="9" t="str">
        <f>Wed!A45</f>
        <v>OVER</v>
      </c>
      <c r="B211" s="72">
        <f>Wed!C45</f>
        <v>0</v>
      </c>
      <c r="C211" s="9">
        <f>Wed!I45</f>
        <v>0</v>
      </c>
      <c r="D211" s="73" t="str">
        <f>IF(B211="win",100%-D1,"-100%")</f>
        <v>-100%</v>
      </c>
      <c r="E211" s="9">
        <f>(C211*D211)+(C211*E1)</f>
        <v>0</v>
      </c>
      <c r="G211" s="9">
        <f>Wed!J45</f>
        <v>0</v>
      </c>
      <c r="H211" s="73" t="str">
        <f t="shared" si="967"/>
        <v>-100%</v>
      </c>
      <c r="I211" s="9">
        <f>(G211*H211)+(G211*I1)</f>
        <v>0</v>
      </c>
      <c r="K211" s="9">
        <f>Wed!K45</f>
        <v>0</v>
      </c>
      <c r="L211" s="73" t="str">
        <f>IF(B211="win",100%-L1,"-100%")</f>
        <v>-100%</v>
      </c>
      <c r="M211" s="9">
        <f>(K211*L211)+(K211*M1)</f>
        <v>0</v>
      </c>
      <c r="N211" s="9"/>
      <c r="O211" s="9">
        <f>Wed!L45</f>
        <v>0</v>
      </c>
      <c r="P211" s="73" t="str">
        <f>IF(B211="win",100%-P1,"-100%")</f>
        <v>-100%</v>
      </c>
      <c r="Q211" s="9">
        <f>(O211*P211)+(O211*Q1)</f>
        <v>0</v>
      </c>
      <c r="R211" s="9"/>
      <c r="S211" s="9">
        <f>Wed!M45</f>
        <v>0</v>
      </c>
      <c r="T211" s="73" t="str">
        <f>IF(B211="win",100%-T1,"-100%")</f>
        <v>-100%</v>
      </c>
      <c r="U211" s="9">
        <f>(S211*T211)+(S211*U1)</f>
        <v>0</v>
      </c>
      <c r="V211" s="9"/>
      <c r="W211" s="9">
        <f>Wed!N45</f>
        <v>0</v>
      </c>
      <c r="X211" s="73" t="str">
        <f>IF(B211="win",100%-X1,"-100%")</f>
        <v>-100%</v>
      </c>
      <c r="Y211" s="9">
        <f>(W211*X211)+(W211*Y1)</f>
        <v>0</v>
      </c>
      <c r="Z211" s="9"/>
      <c r="AA211" s="9">
        <f>Wed!O45</f>
        <v>0</v>
      </c>
      <c r="AB211" s="73" t="str">
        <f>IF(B211="win",100%-AB1,"-100%")</f>
        <v>-100%</v>
      </c>
      <c r="AC211" s="9">
        <f>(AA211*AB211)+(AA211*AC1)</f>
        <v>0</v>
      </c>
      <c r="AD211" s="9"/>
      <c r="AE211" s="9">
        <f>Wed!P45</f>
        <v>0</v>
      </c>
      <c r="AF211" s="73" t="str">
        <f>IF(B211="win",100%-AF1,"-100%")</f>
        <v>-100%</v>
      </c>
      <c r="AG211" s="9">
        <f>(AE211*AF211)+(AE211*AG1)</f>
        <v>0</v>
      </c>
      <c r="AH211" s="9"/>
      <c r="AI211" s="9">
        <f>Wed!Q45</f>
        <v>0</v>
      </c>
      <c r="AJ211" s="73" t="str">
        <f>IF(B211="win",100%-AJ1,"-100%")</f>
        <v>-100%</v>
      </c>
      <c r="AK211" s="9">
        <f>(AI211*AJ211)+(AI211*AK1)</f>
        <v>0</v>
      </c>
      <c r="AL211" s="9"/>
      <c r="AM211" s="9">
        <f>Wed!R45</f>
        <v>0</v>
      </c>
      <c r="AN211" s="73" t="str">
        <f>IF(B211="win",100%-AN1,"-100%")</f>
        <v>-100%</v>
      </c>
      <c r="AO211" s="9">
        <f>(AM211*AN211)+(AM211*AO1)</f>
        <v>0</v>
      </c>
      <c r="AP211" s="9"/>
      <c r="AQ211" s="9">
        <f>Wed!S45</f>
        <v>0</v>
      </c>
      <c r="AR211" s="73" t="str">
        <f>IF(B211="win",100%-AR1,"-100%")</f>
        <v>-100%</v>
      </c>
      <c r="AS211" s="9">
        <f>(AQ211*AR211)+(AQ211*AS1)</f>
        <v>0</v>
      </c>
      <c r="AT211" s="9"/>
      <c r="AU211" s="9">
        <f>Wed!T45</f>
        <v>0</v>
      </c>
      <c r="AV211" s="73" t="str">
        <f>IF(B211="win",100%-AV1,"-100%")</f>
        <v>-100%</v>
      </c>
      <c r="AW211" s="9">
        <f>(AU211*AV211)+(AU211*AW1)</f>
        <v>0</v>
      </c>
      <c r="AX211" s="9"/>
      <c r="AY211" s="9">
        <f>Wed!U45</f>
        <v>0</v>
      </c>
      <c r="AZ211" s="73" t="str">
        <f>IF(B211="win",100%-AZ1,"-100%")</f>
        <v>-100%</v>
      </c>
      <c r="BA211" s="9">
        <f>(AY211*AZ211)+(AY211*BA1)</f>
        <v>0</v>
      </c>
      <c r="BB211" s="9"/>
      <c r="BC211" s="9">
        <f>Wed!V45</f>
        <v>0</v>
      </c>
      <c r="BD211" s="73" t="str">
        <f>IF(B211="win",100%-BD1,"-100%")</f>
        <v>-100%</v>
      </c>
      <c r="BE211" s="9">
        <f>(BC211*BD211)+(BC211*BE1)</f>
        <v>0</v>
      </c>
      <c r="BF211" s="9"/>
      <c r="BG211" s="9">
        <f>Wed!W45</f>
        <v>0</v>
      </c>
      <c r="BH211" s="73" t="str">
        <f>IF(B211="win",100%-BH1,"-100%")</f>
        <v>-100%</v>
      </c>
      <c r="BI211" s="9">
        <f>(BG211*BH211)+(BG211*BI1)</f>
        <v>0</v>
      </c>
    </row>
    <row r="212" spans="1:61" s="12" customFormat="1" x14ac:dyDescent="0.25">
      <c r="A212" s="75"/>
      <c r="B212" s="72"/>
      <c r="C212" s="75"/>
      <c r="D212" s="75"/>
      <c r="E212" s="75"/>
      <c r="G212" s="75"/>
      <c r="H212" s="75"/>
      <c r="I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</row>
    <row r="213" spans="1:61" s="12" customFormat="1" x14ac:dyDescent="0.25">
      <c r="A213" s="9">
        <f>Wed!A47</f>
        <v>0</v>
      </c>
      <c r="B213" s="72">
        <f>Wed!C47</f>
        <v>0</v>
      </c>
      <c r="C213" s="9">
        <f>Wed!I47</f>
        <v>0</v>
      </c>
      <c r="D213" s="73" t="str">
        <f>IF(B213="win",100%-D1,"-100%")</f>
        <v>-100%</v>
      </c>
      <c r="E213" s="9">
        <f>(C213*D213)+(C213*E1)</f>
        <v>0</v>
      </c>
      <c r="G213" s="9">
        <f>Wed!J47</f>
        <v>0</v>
      </c>
      <c r="H213" s="73" t="str">
        <f>IF($B213="win",100%-H$1,"-100%")</f>
        <v>-100%</v>
      </c>
      <c r="I213" s="9">
        <f>(G213*H213)+(G213*I1)</f>
        <v>0</v>
      </c>
      <c r="K213" s="9">
        <f>Wed!K47</f>
        <v>0</v>
      </c>
      <c r="L213" s="73" t="str">
        <f>IF(B213="win",100%-L1,"-100%")</f>
        <v>-100%</v>
      </c>
      <c r="M213" s="9">
        <f>(K213*L213)+(K213*M1)</f>
        <v>0</v>
      </c>
      <c r="N213" s="9"/>
      <c r="O213" s="9">
        <f>Wed!L47</f>
        <v>0</v>
      </c>
      <c r="P213" s="73" t="str">
        <f>IF(B213="win",100%-P1,"-100%")</f>
        <v>-100%</v>
      </c>
      <c r="Q213" s="9">
        <f>(O213*P213)+(O213*Q1)</f>
        <v>0</v>
      </c>
      <c r="R213" s="9"/>
      <c r="S213" s="9">
        <f>Wed!M47</f>
        <v>0</v>
      </c>
      <c r="T213" s="73" t="str">
        <f>IF(B213="win",100%-T1,"-100%")</f>
        <v>-100%</v>
      </c>
      <c r="U213" s="9">
        <f>(S213*T213)+(S213*U1)</f>
        <v>0</v>
      </c>
      <c r="V213" s="9"/>
      <c r="W213" s="9">
        <f>Wed!N47</f>
        <v>0</v>
      </c>
      <c r="X213" s="73" t="str">
        <f>IF(B213="win",100%-X1,"-100%")</f>
        <v>-100%</v>
      </c>
      <c r="Y213" s="9">
        <f>(W213*X213)+(W213*Y1)</f>
        <v>0</v>
      </c>
      <c r="Z213" s="9"/>
      <c r="AA213" s="9">
        <f>Wed!O47</f>
        <v>0</v>
      </c>
      <c r="AB213" s="73" t="str">
        <f>IF(B213="win",100%-AB1,"-100%")</f>
        <v>-100%</v>
      </c>
      <c r="AC213" s="9">
        <f>(AA213*AB213)+(AA213*AC1)</f>
        <v>0</v>
      </c>
      <c r="AD213" s="9"/>
      <c r="AE213" s="9">
        <f>Wed!P47</f>
        <v>0</v>
      </c>
      <c r="AF213" s="73" t="str">
        <f>IF(B213="win",100%-AF1,"-100%")</f>
        <v>-100%</v>
      </c>
      <c r="AG213" s="9">
        <f>(AE213*AF213)+(AE213*AG1)</f>
        <v>0</v>
      </c>
      <c r="AH213" s="9"/>
      <c r="AI213" s="9">
        <f>Wed!Q47</f>
        <v>0</v>
      </c>
      <c r="AJ213" s="73" t="str">
        <f>IF(B213="win",100%-AJ1,"-100%")</f>
        <v>-100%</v>
      </c>
      <c r="AK213" s="9">
        <f>(AI213*AJ213)+(AI213*AK1)</f>
        <v>0</v>
      </c>
      <c r="AL213" s="9"/>
      <c r="AM213" s="9">
        <f>Wed!R47</f>
        <v>0</v>
      </c>
      <c r="AN213" s="73" t="str">
        <f>IF(B213="win",100%-AN1,"-100%")</f>
        <v>-100%</v>
      </c>
      <c r="AO213" s="9">
        <f>(AM213*AN213)+(AM213*AO1)</f>
        <v>0</v>
      </c>
      <c r="AP213" s="9"/>
      <c r="AQ213" s="9">
        <f>Wed!S47</f>
        <v>0</v>
      </c>
      <c r="AR213" s="73" t="str">
        <f>IF(B213="win",100%-AR1,"-100%")</f>
        <v>-100%</v>
      </c>
      <c r="AS213" s="9">
        <f>(AQ213*AR213)+(AQ213*AS1)</f>
        <v>0</v>
      </c>
      <c r="AT213" s="9"/>
      <c r="AU213" s="9">
        <f>Wed!T47</f>
        <v>0</v>
      </c>
      <c r="AV213" s="73" t="str">
        <f>IF(B213="win",100%-AV1,"-100%")</f>
        <v>-100%</v>
      </c>
      <c r="AW213" s="9">
        <f>(AU213*AV213)+(AU213*AW1)</f>
        <v>0</v>
      </c>
      <c r="AX213" s="9"/>
      <c r="AY213" s="9">
        <f>Wed!U47</f>
        <v>0</v>
      </c>
      <c r="AZ213" s="73" t="str">
        <f>IF(B213="win",100%-AZ1,"-100%")</f>
        <v>-100%</v>
      </c>
      <c r="BA213" s="9">
        <f>(AY213*AZ213)+(AY213*BA1)</f>
        <v>0</v>
      </c>
      <c r="BB213" s="9"/>
      <c r="BC213" s="9">
        <f>Wed!V47</f>
        <v>0</v>
      </c>
      <c r="BD213" s="73" t="str">
        <f>IF(B213="win",100%-BD1,"-100%")</f>
        <v>-100%</v>
      </c>
      <c r="BE213" s="9">
        <f>(BC213*BD213)+(BC213*BE1)</f>
        <v>0</v>
      </c>
      <c r="BF213" s="9"/>
      <c r="BG213" s="9">
        <f>Wed!W47</f>
        <v>0</v>
      </c>
      <c r="BH213" s="73" t="str">
        <f>IF(B213="win",100%-BH1,"-100%")</f>
        <v>-100%</v>
      </c>
      <c r="BI213" s="9">
        <f>(BG213*BH213)+(BG213*BI1)</f>
        <v>0</v>
      </c>
    </row>
    <row r="214" spans="1:61" s="12" customFormat="1" x14ac:dyDescent="0.25">
      <c r="A214" s="9">
        <f>Wed!A48</f>
        <v>0</v>
      </c>
      <c r="B214" s="72">
        <f>Wed!C48</f>
        <v>0</v>
      </c>
      <c r="C214" s="9">
        <f>Wed!I48</f>
        <v>0</v>
      </c>
      <c r="D214" s="73" t="str">
        <f>IF(B214="win",100%-D1,"-100%")</f>
        <v>-100%</v>
      </c>
      <c r="E214" s="9">
        <f>(C214*D214)+(C214*E1)</f>
        <v>0</v>
      </c>
      <c r="G214" s="9">
        <f>Wed!J48</f>
        <v>0</v>
      </c>
      <c r="H214" s="73" t="str">
        <f t="shared" ref="H214:H216" si="968">IF($B214="win",100%-H$1,"-100%")</f>
        <v>-100%</v>
      </c>
      <c r="I214" s="9">
        <f>(G214*H214)+(G214*I1)</f>
        <v>0</v>
      </c>
      <c r="K214" s="9">
        <f>Wed!K48</f>
        <v>0</v>
      </c>
      <c r="L214" s="73" t="str">
        <f>IF(B214="win",100%-L1,"-100%")</f>
        <v>-100%</v>
      </c>
      <c r="M214" s="9">
        <f>(K214*L214)+(K214*M1)</f>
        <v>0</v>
      </c>
      <c r="N214" s="9"/>
      <c r="O214" s="9">
        <f>Wed!L48</f>
        <v>0</v>
      </c>
      <c r="P214" s="73" t="str">
        <f>IF(B214="win",100%-P1,"-100%")</f>
        <v>-100%</v>
      </c>
      <c r="Q214" s="9">
        <f>(O214*P214)+(O214*Q1)</f>
        <v>0</v>
      </c>
      <c r="R214" s="9"/>
      <c r="S214" s="9">
        <f>Wed!M48</f>
        <v>0</v>
      </c>
      <c r="T214" s="73" t="str">
        <f>IF(B214="win",100%-T1,"-100%")</f>
        <v>-100%</v>
      </c>
      <c r="U214" s="9">
        <f>(S214*T214)+(S214*U1)</f>
        <v>0</v>
      </c>
      <c r="V214" s="9"/>
      <c r="W214" s="9">
        <f>Wed!N48</f>
        <v>0</v>
      </c>
      <c r="X214" s="73" t="str">
        <f>IF(B214="win",100%-X1,"-100%")</f>
        <v>-100%</v>
      </c>
      <c r="Y214" s="9">
        <f>(W214*X214)+(W214*Y1)</f>
        <v>0</v>
      </c>
      <c r="Z214" s="9"/>
      <c r="AA214" s="9">
        <f>Wed!O48</f>
        <v>0</v>
      </c>
      <c r="AB214" s="73" t="str">
        <f>IF(B214="win",100%-AB1,"-100%")</f>
        <v>-100%</v>
      </c>
      <c r="AC214" s="9">
        <f>(AA214*AB214)+(AA214*AC1)</f>
        <v>0</v>
      </c>
      <c r="AD214" s="9"/>
      <c r="AE214" s="9">
        <f>Wed!P48</f>
        <v>0</v>
      </c>
      <c r="AF214" s="73" t="str">
        <f>IF(B214="win",100%-AF1,"-100%")</f>
        <v>-100%</v>
      </c>
      <c r="AG214" s="9">
        <f>(AE214*AF214)+(AE214*AG1)</f>
        <v>0</v>
      </c>
      <c r="AH214" s="9"/>
      <c r="AI214" s="9">
        <f>Wed!Q48</f>
        <v>0</v>
      </c>
      <c r="AJ214" s="73" t="str">
        <f>IF(B214="win",100%-AJ1,"-100%")</f>
        <v>-100%</v>
      </c>
      <c r="AK214" s="9">
        <f>(AI214*AJ214)+(AI214*AK1)</f>
        <v>0</v>
      </c>
      <c r="AL214" s="9"/>
      <c r="AM214" s="9">
        <f>Wed!R48</f>
        <v>0</v>
      </c>
      <c r="AN214" s="73" t="str">
        <f>IF(B214="win",100%-AN1,"-100%")</f>
        <v>-100%</v>
      </c>
      <c r="AO214" s="9">
        <f>(AM214*AN214)+(AM214*AO1)</f>
        <v>0</v>
      </c>
      <c r="AP214" s="9"/>
      <c r="AQ214" s="9">
        <f>Wed!S48</f>
        <v>0</v>
      </c>
      <c r="AR214" s="73" t="str">
        <f>IF(B214="win",100%-AR1,"-100%")</f>
        <v>-100%</v>
      </c>
      <c r="AS214" s="9">
        <f>(AQ214*AR214)+(AQ214*AS1)</f>
        <v>0</v>
      </c>
      <c r="AT214" s="9"/>
      <c r="AU214" s="9">
        <f>Wed!T48</f>
        <v>0</v>
      </c>
      <c r="AV214" s="73" t="str">
        <f>IF(B214="win",100%-AV1,"-100%")</f>
        <v>-100%</v>
      </c>
      <c r="AW214" s="9">
        <f>(AU214*AV214)+(AU214*AW1)</f>
        <v>0</v>
      </c>
      <c r="AX214" s="9"/>
      <c r="AY214" s="9">
        <f>Wed!U48</f>
        <v>0</v>
      </c>
      <c r="AZ214" s="73" t="str">
        <f>IF(B214="win",100%-AZ1,"-100%")</f>
        <v>-100%</v>
      </c>
      <c r="BA214" s="9">
        <f>(AY214*AZ214)+(AY214*BA1)</f>
        <v>0</v>
      </c>
      <c r="BB214" s="9"/>
      <c r="BC214" s="9">
        <f>Wed!V48</f>
        <v>0</v>
      </c>
      <c r="BD214" s="73" t="str">
        <f>IF(B214="win",100%-BD1,"-100%")</f>
        <v>-100%</v>
      </c>
      <c r="BE214" s="9">
        <f>(BC214*BD214)+(BC214*BE1)</f>
        <v>0</v>
      </c>
      <c r="BF214" s="9"/>
      <c r="BG214" s="9">
        <f>Wed!W48</f>
        <v>0</v>
      </c>
      <c r="BH214" s="73" t="str">
        <f>IF(B214="win",100%-BH1,"-100%")</f>
        <v>-100%</v>
      </c>
      <c r="BI214" s="9">
        <f>(BG214*BH214)+(BG214*BI1)</f>
        <v>0</v>
      </c>
    </row>
    <row r="215" spans="1:61" s="12" customFormat="1" x14ac:dyDescent="0.25">
      <c r="A215" s="9" t="str">
        <f>Wed!A49</f>
        <v>UNDER</v>
      </c>
      <c r="B215" s="72">
        <f>Wed!C49</f>
        <v>0</v>
      </c>
      <c r="C215" s="9">
        <f>Wed!I49</f>
        <v>0</v>
      </c>
      <c r="D215" s="73" t="str">
        <f>IF(B215="win",100%-D1,"-100%")</f>
        <v>-100%</v>
      </c>
      <c r="E215" s="9">
        <f>(C215*D215)+(C215*E1)</f>
        <v>0</v>
      </c>
      <c r="G215" s="9">
        <f>Wed!J49</f>
        <v>0</v>
      </c>
      <c r="H215" s="73" t="str">
        <f t="shared" si="968"/>
        <v>-100%</v>
      </c>
      <c r="I215" s="9">
        <f>(G215*H215)+(G215*I1)</f>
        <v>0</v>
      </c>
      <c r="K215" s="9">
        <f>Wed!K49</f>
        <v>0</v>
      </c>
      <c r="L215" s="73" t="str">
        <f>IF(B215="win",100%-L1,"-100%")</f>
        <v>-100%</v>
      </c>
      <c r="M215" s="9">
        <f>(K215*L215)+(K215*M1)</f>
        <v>0</v>
      </c>
      <c r="N215" s="9"/>
      <c r="O215" s="9">
        <f>Wed!L49</f>
        <v>0</v>
      </c>
      <c r="P215" s="73" t="str">
        <f>IF(B215="win",100%-P1,"-100%")</f>
        <v>-100%</v>
      </c>
      <c r="Q215" s="9">
        <f>(O215*P215)+(O215*Q1)</f>
        <v>0</v>
      </c>
      <c r="R215" s="9"/>
      <c r="S215" s="9">
        <f>Wed!M49</f>
        <v>0</v>
      </c>
      <c r="T215" s="73" t="str">
        <f>IF(B215="win",100%-T1,"-100%")</f>
        <v>-100%</v>
      </c>
      <c r="U215" s="9">
        <f>(S215*T215)+(S215*U1)</f>
        <v>0</v>
      </c>
      <c r="V215" s="9"/>
      <c r="W215" s="9">
        <f>Wed!N49</f>
        <v>0</v>
      </c>
      <c r="X215" s="73" t="str">
        <f>IF(B215="win",100%-X1,"-100%")</f>
        <v>-100%</v>
      </c>
      <c r="Y215" s="9">
        <f>(W215*X215)+(W215*Y1)</f>
        <v>0</v>
      </c>
      <c r="Z215" s="9"/>
      <c r="AA215" s="9">
        <f>Wed!O49</f>
        <v>0</v>
      </c>
      <c r="AB215" s="73" t="str">
        <f>IF(B215="win",100%-AB1,"-100%")</f>
        <v>-100%</v>
      </c>
      <c r="AC215" s="9">
        <f>(AA215*AB215)+(AA215*AC1)</f>
        <v>0</v>
      </c>
      <c r="AD215" s="9"/>
      <c r="AE215" s="9">
        <f>Wed!P49</f>
        <v>0</v>
      </c>
      <c r="AF215" s="73" t="str">
        <f>IF(B215="win",100%-AF1,"-100%")</f>
        <v>-100%</v>
      </c>
      <c r="AG215" s="9">
        <f>(AE215*AF215)+(AE215*AG1)</f>
        <v>0</v>
      </c>
      <c r="AH215" s="9"/>
      <c r="AI215" s="9">
        <f>Wed!Q49</f>
        <v>0</v>
      </c>
      <c r="AJ215" s="73" t="str">
        <f>IF(B215="win",100%-AJ1,"-100%")</f>
        <v>-100%</v>
      </c>
      <c r="AK215" s="9">
        <f>(AI215*AJ215)+(AI215*AK1)</f>
        <v>0</v>
      </c>
      <c r="AL215" s="9"/>
      <c r="AM215" s="9">
        <f>Wed!R49</f>
        <v>0</v>
      </c>
      <c r="AN215" s="73" t="str">
        <f>IF(B215="win",100%-AN1,"-100%")</f>
        <v>-100%</v>
      </c>
      <c r="AO215" s="9">
        <f>(AM215*AN215)+(AM215*AO1)</f>
        <v>0</v>
      </c>
      <c r="AP215" s="9"/>
      <c r="AQ215" s="9">
        <f>Wed!S49</f>
        <v>0</v>
      </c>
      <c r="AR215" s="73" t="str">
        <f>IF(B215="win",100%-AR1,"-100%")</f>
        <v>-100%</v>
      </c>
      <c r="AS215" s="9">
        <f>(AQ215*AR215)+(AQ215*AS1)</f>
        <v>0</v>
      </c>
      <c r="AT215" s="9"/>
      <c r="AU215" s="9">
        <f>Wed!T49</f>
        <v>0</v>
      </c>
      <c r="AV215" s="73" t="str">
        <f>IF(B215="win",100%-AV1,"-100%")</f>
        <v>-100%</v>
      </c>
      <c r="AW215" s="9">
        <f>(AU215*AV215)+(AU215*AW1)</f>
        <v>0</v>
      </c>
      <c r="AX215" s="9"/>
      <c r="AY215" s="9">
        <f>Wed!U49</f>
        <v>0</v>
      </c>
      <c r="AZ215" s="73" t="str">
        <f>IF(B215="win",100%-AZ1,"-100%")</f>
        <v>-100%</v>
      </c>
      <c r="BA215" s="9">
        <f>(AY215*AZ215)+(AY215*BA1)</f>
        <v>0</v>
      </c>
      <c r="BB215" s="9"/>
      <c r="BC215" s="9">
        <f>Wed!V49</f>
        <v>0</v>
      </c>
      <c r="BD215" s="73" t="str">
        <f>IF(B215="win",100%-BD1,"-100%")</f>
        <v>-100%</v>
      </c>
      <c r="BE215" s="9">
        <f>(BC215*BD215)+(BC215*BE1)</f>
        <v>0</v>
      </c>
      <c r="BF215" s="9"/>
      <c r="BG215" s="9">
        <f>Wed!W49</f>
        <v>0</v>
      </c>
      <c r="BH215" s="73" t="str">
        <f>IF(B215="win",100%-BH1,"-100%")</f>
        <v>-100%</v>
      </c>
      <c r="BI215" s="9">
        <f>(BG215*BH215)+(BG215*BI1)</f>
        <v>0</v>
      </c>
    </row>
    <row r="216" spans="1:61" s="12" customFormat="1" x14ac:dyDescent="0.25">
      <c r="A216" s="9" t="str">
        <f>Wed!A50</f>
        <v>OVER</v>
      </c>
      <c r="B216" s="72">
        <f>Wed!C50</f>
        <v>0</v>
      </c>
      <c r="C216" s="9">
        <f>Wed!I50</f>
        <v>0</v>
      </c>
      <c r="D216" s="73" t="str">
        <f>IF(B216="win",100%-D1,"-100%")</f>
        <v>-100%</v>
      </c>
      <c r="E216" s="9">
        <f>(C216*D216)+(C216*E1)</f>
        <v>0</v>
      </c>
      <c r="G216" s="9">
        <f>Wed!J50</f>
        <v>0</v>
      </c>
      <c r="H216" s="73" t="str">
        <f t="shared" si="968"/>
        <v>-100%</v>
      </c>
      <c r="I216" s="9">
        <f>(G216*H216)+(G216*I1)</f>
        <v>0</v>
      </c>
      <c r="K216" s="9">
        <f>Wed!K50</f>
        <v>0</v>
      </c>
      <c r="L216" s="73" t="str">
        <f>IF(B216="win",100%-L1,"-100%")</f>
        <v>-100%</v>
      </c>
      <c r="M216" s="9">
        <f>(K216*L216)+(K216*M1)</f>
        <v>0</v>
      </c>
      <c r="N216" s="9"/>
      <c r="O216" s="9">
        <f>Wed!L50</f>
        <v>0</v>
      </c>
      <c r="P216" s="73" t="str">
        <f>IF(B216="win",100%-P1,"-100%")</f>
        <v>-100%</v>
      </c>
      <c r="Q216" s="9">
        <f>(O216*P216)+(O216*Q1)</f>
        <v>0</v>
      </c>
      <c r="R216" s="9"/>
      <c r="S216" s="9">
        <f>Wed!M50</f>
        <v>0</v>
      </c>
      <c r="T216" s="73" t="str">
        <f>IF(B216="win",100%-T1,"-100%")</f>
        <v>-100%</v>
      </c>
      <c r="U216" s="9">
        <f>(S216*T216)+(S216*U1)</f>
        <v>0</v>
      </c>
      <c r="V216" s="9"/>
      <c r="W216" s="9">
        <f>Wed!N50</f>
        <v>0</v>
      </c>
      <c r="X216" s="73" t="str">
        <f>IF(B216="win",100%-X1,"-100%")</f>
        <v>-100%</v>
      </c>
      <c r="Y216" s="9">
        <f>(W216*X216)+(W216*Y1)</f>
        <v>0</v>
      </c>
      <c r="Z216" s="9"/>
      <c r="AA216" s="9">
        <f>Wed!O50</f>
        <v>0</v>
      </c>
      <c r="AB216" s="73" t="str">
        <f>IF(B216="win",100%-AB1,"-100%")</f>
        <v>-100%</v>
      </c>
      <c r="AC216" s="9">
        <f>(AA216*AB216)+(AA216*AC1)</f>
        <v>0</v>
      </c>
      <c r="AD216" s="9"/>
      <c r="AE216" s="9">
        <f>Wed!P50</f>
        <v>0</v>
      </c>
      <c r="AF216" s="73" t="str">
        <f>IF(B216="win",100%-AF1,"-100%")</f>
        <v>-100%</v>
      </c>
      <c r="AG216" s="9">
        <f>(AE216*AF216)+(AE216*AG1)</f>
        <v>0</v>
      </c>
      <c r="AH216" s="9"/>
      <c r="AI216" s="9">
        <f>Wed!Q50</f>
        <v>0</v>
      </c>
      <c r="AJ216" s="73" t="str">
        <f>IF(B216="win",100%-AJ1,"-100%")</f>
        <v>-100%</v>
      </c>
      <c r="AK216" s="9">
        <f>(AI216*AJ216)+(AI216*AK1)</f>
        <v>0</v>
      </c>
      <c r="AL216" s="9"/>
      <c r="AM216" s="9">
        <f>Wed!R50</f>
        <v>0</v>
      </c>
      <c r="AN216" s="73" t="str">
        <f>IF(B216="win",100%-AN1,"-100%")</f>
        <v>-100%</v>
      </c>
      <c r="AO216" s="9">
        <f>(AM216*AN216)+(AM216*AO1)</f>
        <v>0</v>
      </c>
      <c r="AP216" s="9"/>
      <c r="AQ216" s="9">
        <f>Wed!S50</f>
        <v>0</v>
      </c>
      <c r="AR216" s="73" t="str">
        <f>IF(B216="win",100%-AR1,"-100%")</f>
        <v>-100%</v>
      </c>
      <c r="AS216" s="9">
        <f>(AQ216*AR216)+(AQ216*AS1)</f>
        <v>0</v>
      </c>
      <c r="AT216" s="9"/>
      <c r="AU216" s="9">
        <f>Wed!T50</f>
        <v>0</v>
      </c>
      <c r="AV216" s="73" t="str">
        <f>IF(B216="win",100%-AV1,"-100%")</f>
        <v>-100%</v>
      </c>
      <c r="AW216" s="9">
        <f>(AU216*AV216)+(AU216*AW1)</f>
        <v>0</v>
      </c>
      <c r="AX216" s="9"/>
      <c r="AY216" s="9">
        <f>Wed!U50</f>
        <v>0</v>
      </c>
      <c r="AZ216" s="73" t="str">
        <f>IF(B216="win",100%-AZ1,"-100%")</f>
        <v>-100%</v>
      </c>
      <c r="BA216" s="9">
        <f>(AY216*AZ216)+(AY216*BA1)</f>
        <v>0</v>
      </c>
      <c r="BB216" s="9"/>
      <c r="BC216" s="9">
        <f>Wed!V50</f>
        <v>0</v>
      </c>
      <c r="BD216" s="73" t="str">
        <f>IF(B216="win",100%-BD1,"-100%")</f>
        <v>-100%</v>
      </c>
      <c r="BE216" s="9">
        <f>(BC216*BD216)+(BC216*BE1)</f>
        <v>0</v>
      </c>
      <c r="BF216" s="9"/>
      <c r="BG216" s="9">
        <f>Wed!W50</f>
        <v>0</v>
      </c>
      <c r="BH216" s="73" t="str">
        <f>IF(B216="win",100%-BH1,"-100%")</f>
        <v>-100%</v>
      </c>
      <c r="BI216" s="9">
        <f>(BG216*BH216)+(BG216*BI1)</f>
        <v>0</v>
      </c>
    </row>
    <row r="217" spans="1:61" s="12" customFormat="1" x14ac:dyDescent="0.25">
      <c r="A217" s="75"/>
      <c r="B217" s="72"/>
      <c r="C217" s="75"/>
      <c r="D217" s="75"/>
      <c r="E217" s="75"/>
      <c r="G217" s="75"/>
      <c r="H217" s="75"/>
      <c r="I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</row>
    <row r="218" spans="1:61" s="12" customFormat="1" x14ac:dyDescent="0.25">
      <c r="A218" s="9">
        <f>Wed!A52</f>
        <v>0</v>
      </c>
      <c r="B218" s="72">
        <f>Wed!C52</f>
        <v>0</v>
      </c>
      <c r="C218" s="9">
        <f>Wed!I52</f>
        <v>0</v>
      </c>
      <c r="D218" s="73" t="str">
        <f>IF(B218="win",100%-D1,"-100%")</f>
        <v>-100%</v>
      </c>
      <c r="E218" s="9">
        <f>(C218*D218)+(C218*E1)</f>
        <v>0</v>
      </c>
      <c r="G218" s="9">
        <f>Wed!J52</f>
        <v>0</v>
      </c>
      <c r="H218" s="73" t="str">
        <f>IF($B218="win",100%-H$1,"-100%")</f>
        <v>-100%</v>
      </c>
      <c r="I218" s="9">
        <f>(G218*H218)+(G218*I1)</f>
        <v>0</v>
      </c>
      <c r="K218" s="9">
        <f>Wed!K52</f>
        <v>0</v>
      </c>
      <c r="L218" s="73" t="str">
        <f>IF(B218="win",100%-L1,"-100%")</f>
        <v>-100%</v>
      </c>
      <c r="M218" s="9">
        <f>(K218*L218)+(K218*M1)</f>
        <v>0</v>
      </c>
      <c r="N218" s="9"/>
      <c r="O218" s="9">
        <f>Wed!L52</f>
        <v>0</v>
      </c>
      <c r="P218" s="73" t="str">
        <f>IF(B218="win",100%-P1,"-100%")</f>
        <v>-100%</v>
      </c>
      <c r="Q218" s="9">
        <f>(O218*P218)+(O218*Q1)</f>
        <v>0</v>
      </c>
      <c r="R218" s="9"/>
      <c r="S218" s="9">
        <f>Wed!M52</f>
        <v>0</v>
      </c>
      <c r="T218" s="73" t="str">
        <f>IF(B218="win",100%-T1,"-100%")</f>
        <v>-100%</v>
      </c>
      <c r="U218" s="9">
        <f>(S218*T218)+(S218*U1)</f>
        <v>0</v>
      </c>
      <c r="V218" s="9"/>
      <c r="W218" s="9">
        <f>Wed!N52</f>
        <v>0</v>
      </c>
      <c r="X218" s="73" t="str">
        <f>IF(B218="win",100%-X1,"-100%")</f>
        <v>-100%</v>
      </c>
      <c r="Y218" s="9">
        <f>(W218*X218)+(W218*Y1)</f>
        <v>0</v>
      </c>
      <c r="Z218" s="9"/>
      <c r="AA218" s="9">
        <f>Wed!O52</f>
        <v>0</v>
      </c>
      <c r="AB218" s="73" t="str">
        <f>IF(B218="win",100%-AB1,"-100%")</f>
        <v>-100%</v>
      </c>
      <c r="AC218" s="9">
        <f>(AA218*AB218)+(AA218*AC1)</f>
        <v>0</v>
      </c>
      <c r="AD218" s="9"/>
      <c r="AE218" s="9">
        <f>Wed!P52</f>
        <v>0</v>
      </c>
      <c r="AF218" s="73" t="str">
        <f>IF(B218="win",100%-AF1,"-100%")</f>
        <v>-100%</v>
      </c>
      <c r="AG218" s="9">
        <f>(AE218*AF218)+(AE218*AG1)</f>
        <v>0</v>
      </c>
      <c r="AH218" s="9"/>
      <c r="AI218" s="9">
        <f>Wed!Q52</f>
        <v>0</v>
      </c>
      <c r="AJ218" s="73" t="str">
        <f>IF(B218="win",100%-AJ1,"-100%")</f>
        <v>-100%</v>
      </c>
      <c r="AK218" s="9">
        <f>(AI218*AJ218)+(AI218*AK1)</f>
        <v>0</v>
      </c>
      <c r="AL218" s="9"/>
      <c r="AM218" s="9">
        <f>Wed!R52</f>
        <v>0</v>
      </c>
      <c r="AN218" s="73" t="str">
        <f>IF(B218="win",100%-AN1,"-100%")</f>
        <v>-100%</v>
      </c>
      <c r="AO218" s="9">
        <f>(AM218*AN218)+(AM218*AO1)</f>
        <v>0</v>
      </c>
      <c r="AP218" s="9"/>
      <c r="AQ218" s="9">
        <f>Wed!S52</f>
        <v>0</v>
      </c>
      <c r="AR218" s="73" t="str">
        <f>IF(B218="win",100%-AR1,"-100%")</f>
        <v>-100%</v>
      </c>
      <c r="AS218" s="9">
        <f>(AQ218*AR218)+(AQ218*AS1)</f>
        <v>0</v>
      </c>
      <c r="AT218" s="9"/>
      <c r="AU218" s="9">
        <f>Wed!T52</f>
        <v>0</v>
      </c>
      <c r="AV218" s="73" t="str">
        <f>IF(B218="win",100%-AV1,"-100%")</f>
        <v>-100%</v>
      </c>
      <c r="AW218" s="9">
        <f>(AU218*AV218)+(AU218*AW1)</f>
        <v>0</v>
      </c>
      <c r="AX218" s="9"/>
      <c r="AY218" s="9">
        <f>Wed!U52</f>
        <v>0</v>
      </c>
      <c r="AZ218" s="73" t="str">
        <f>IF(B218="win",100%-AZ1,"-100%")</f>
        <v>-100%</v>
      </c>
      <c r="BA218" s="9">
        <f>(AY218*AZ218)+(AY218*BA1)</f>
        <v>0</v>
      </c>
      <c r="BB218" s="9"/>
      <c r="BC218" s="9">
        <f>Wed!V52</f>
        <v>0</v>
      </c>
      <c r="BD218" s="73" t="str">
        <f>IF(B218="win",100%-BD1,"-100%")</f>
        <v>-100%</v>
      </c>
      <c r="BE218" s="9">
        <f>(BC218*BD218)+(BC218*BE1)</f>
        <v>0</v>
      </c>
      <c r="BF218" s="9"/>
      <c r="BG218" s="9">
        <f>Wed!W52</f>
        <v>0</v>
      </c>
      <c r="BH218" s="73" t="str">
        <f>IF(B218="win",100%-BH1,"-100%")</f>
        <v>-100%</v>
      </c>
      <c r="BI218" s="9">
        <f>(BG218*BH218)+(BG218*BI1)</f>
        <v>0</v>
      </c>
    </row>
    <row r="219" spans="1:61" s="12" customFormat="1" x14ac:dyDescent="0.25">
      <c r="A219" s="9">
        <f>Wed!A53</f>
        <v>0</v>
      </c>
      <c r="B219" s="72">
        <f>Wed!C53</f>
        <v>0</v>
      </c>
      <c r="C219" s="9">
        <f>Wed!I53</f>
        <v>0</v>
      </c>
      <c r="D219" s="73" t="str">
        <f>IF(B219="win",100%-D1,"-100%")</f>
        <v>-100%</v>
      </c>
      <c r="E219" s="9">
        <f>(C219*D219)+(C219*E1)</f>
        <v>0</v>
      </c>
      <c r="G219" s="9">
        <f>Wed!J53</f>
        <v>0</v>
      </c>
      <c r="H219" s="73" t="str">
        <f t="shared" ref="H219:H221" si="969">IF($B219="win",100%-H$1,"-100%")</f>
        <v>-100%</v>
      </c>
      <c r="I219" s="9">
        <f>(G219*H219)+(G219*I1)</f>
        <v>0</v>
      </c>
      <c r="K219" s="9">
        <f>Wed!K53</f>
        <v>0</v>
      </c>
      <c r="L219" s="73" t="str">
        <f>IF(B219="win",100%-L1,"-100%")</f>
        <v>-100%</v>
      </c>
      <c r="M219" s="9">
        <f>(K219*L219)+(K219*M1)</f>
        <v>0</v>
      </c>
      <c r="N219" s="9"/>
      <c r="O219" s="9">
        <f>Wed!L53</f>
        <v>0</v>
      </c>
      <c r="P219" s="73" t="str">
        <f>IF(B219="win",100%-P1,"-100%")</f>
        <v>-100%</v>
      </c>
      <c r="Q219" s="9">
        <f>(O219*P219)+(O219*Q1)</f>
        <v>0</v>
      </c>
      <c r="R219" s="9"/>
      <c r="S219" s="9">
        <f>Wed!M53</f>
        <v>0</v>
      </c>
      <c r="T219" s="73" t="str">
        <f>IF(B219="win",100%-T1,"-100%")</f>
        <v>-100%</v>
      </c>
      <c r="U219" s="9">
        <f>(S219*T219)+(S219*U1)</f>
        <v>0</v>
      </c>
      <c r="V219" s="9"/>
      <c r="W219" s="9">
        <f>Wed!N53</f>
        <v>0</v>
      </c>
      <c r="X219" s="73" t="str">
        <f>IF(B219="win",100%-X1,"-100%")</f>
        <v>-100%</v>
      </c>
      <c r="Y219" s="9">
        <f>(W219*X219)+(W219*Y1)</f>
        <v>0</v>
      </c>
      <c r="Z219" s="9"/>
      <c r="AA219" s="9">
        <f>Wed!O53</f>
        <v>0</v>
      </c>
      <c r="AB219" s="73" t="str">
        <f>IF(B219="win",100%-AB1,"-100%")</f>
        <v>-100%</v>
      </c>
      <c r="AC219" s="9">
        <f>(AA219*AB219)+(AA219*AC1)</f>
        <v>0</v>
      </c>
      <c r="AD219" s="9"/>
      <c r="AE219" s="9">
        <f>Wed!P53</f>
        <v>0</v>
      </c>
      <c r="AF219" s="73" t="str">
        <f>IF(B219="win",100%-AF1,"-100%")</f>
        <v>-100%</v>
      </c>
      <c r="AG219" s="9">
        <f>(AE219*AF219)+(AE219*AG1)</f>
        <v>0</v>
      </c>
      <c r="AH219" s="9"/>
      <c r="AI219" s="9">
        <f>Wed!Q53</f>
        <v>0</v>
      </c>
      <c r="AJ219" s="73" t="str">
        <f>IF(B219="win",100%-AJ1,"-100%")</f>
        <v>-100%</v>
      </c>
      <c r="AK219" s="9">
        <f>(AI219*AJ219)+(AI219*AK1)</f>
        <v>0</v>
      </c>
      <c r="AL219" s="9"/>
      <c r="AM219" s="9">
        <f>Wed!R53</f>
        <v>0</v>
      </c>
      <c r="AN219" s="73" t="str">
        <f>IF(B219="win",100%-AN1,"-100%")</f>
        <v>-100%</v>
      </c>
      <c r="AO219" s="9">
        <f>(AM219*AN219)+(AM219*AO1)</f>
        <v>0</v>
      </c>
      <c r="AP219" s="9"/>
      <c r="AQ219" s="9">
        <f>Wed!S53</f>
        <v>0</v>
      </c>
      <c r="AR219" s="73" t="str">
        <f>IF(B219="win",100%-AR1,"-100%")</f>
        <v>-100%</v>
      </c>
      <c r="AS219" s="9">
        <f>(AQ219*AR219)+(AQ219*AS1)</f>
        <v>0</v>
      </c>
      <c r="AT219" s="9"/>
      <c r="AU219" s="9">
        <f>Wed!T53</f>
        <v>0</v>
      </c>
      <c r="AV219" s="73" t="str">
        <f>IF(B219="win",100%-AV1,"-100%")</f>
        <v>-100%</v>
      </c>
      <c r="AW219" s="9">
        <f>(AU219*AV219)+(AU219*AW1)</f>
        <v>0</v>
      </c>
      <c r="AX219" s="9"/>
      <c r="AY219" s="9">
        <f>Wed!U53</f>
        <v>0</v>
      </c>
      <c r="AZ219" s="73" t="str">
        <f>IF(B219="win",100%-AZ1,"-100%")</f>
        <v>-100%</v>
      </c>
      <c r="BA219" s="9">
        <f>(AY219*AZ219)+(AY219*BA1)</f>
        <v>0</v>
      </c>
      <c r="BB219" s="9"/>
      <c r="BC219" s="9">
        <f>Wed!V53</f>
        <v>0</v>
      </c>
      <c r="BD219" s="73" t="str">
        <f>IF(B219="win",100%-BD1,"-100%")</f>
        <v>-100%</v>
      </c>
      <c r="BE219" s="9">
        <f>(BC219*BD219)+(BC219*BE1)</f>
        <v>0</v>
      </c>
      <c r="BF219" s="9"/>
      <c r="BG219" s="9">
        <f>Wed!W53</f>
        <v>0</v>
      </c>
      <c r="BH219" s="73" t="str">
        <f>IF(B219="win",100%-BH1,"-100%")</f>
        <v>-100%</v>
      </c>
      <c r="BI219" s="9">
        <f>(BG219*BH219)+(BG219*BI1)</f>
        <v>0</v>
      </c>
    </row>
    <row r="220" spans="1:61" s="12" customFormat="1" x14ac:dyDescent="0.25">
      <c r="A220" s="9" t="str">
        <f>Wed!A54</f>
        <v>UNDER</v>
      </c>
      <c r="B220" s="72">
        <f>Wed!C54</f>
        <v>0</v>
      </c>
      <c r="C220" s="9">
        <f>Wed!I54</f>
        <v>0</v>
      </c>
      <c r="D220" s="73" t="str">
        <f>IF(B220="win",100%-D1,"-100%")</f>
        <v>-100%</v>
      </c>
      <c r="E220" s="9">
        <f>(C220*D220)+(C220*E1)</f>
        <v>0</v>
      </c>
      <c r="G220" s="9">
        <f>Wed!J54</f>
        <v>0</v>
      </c>
      <c r="H220" s="73" t="str">
        <f t="shared" si="969"/>
        <v>-100%</v>
      </c>
      <c r="I220" s="9">
        <f>(G220*H220)+(G220*I1)</f>
        <v>0</v>
      </c>
      <c r="K220" s="9">
        <f>Wed!K54</f>
        <v>0</v>
      </c>
      <c r="L220" s="73" t="str">
        <f>IF(B220="win",100%-L1,"-100%")</f>
        <v>-100%</v>
      </c>
      <c r="M220" s="9">
        <f>(K220*L220)+(K220*M1)</f>
        <v>0</v>
      </c>
      <c r="N220" s="9"/>
      <c r="O220" s="9">
        <f>Wed!L54</f>
        <v>0</v>
      </c>
      <c r="P220" s="73" t="str">
        <f>IF(B220="win",100%-P1,"-100%")</f>
        <v>-100%</v>
      </c>
      <c r="Q220" s="9">
        <f>(O220*P220)+(O220*Q1)</f>
        <v>0</v>
      </c>
      <c r="R220" s="9"/>
      <c r="S220" s="9">
        <f>Wed!M54</f>
        <v>0</v>
      </c>
      <c r="T220" s="73" t="str">
        <f>IF(B220="win",100%-T1,"-100%")</f>
        <v>-100%</v>
      </c>
      <c r="U220" s="9">
        <f>(S220*T220)+(S220*U1)</f>
        <v>0</v>
      </c>
      <c r="V220" s="9"/>
      <c r="W220" s="9">
        <f>Wed!N54</f>
        <v>0</v>
      </c>
      <c r="X220" s="73" t="str">
        <f>IF(B220="win",100%-X1,"-100%")</f>
        <v>-100%</v>
      </c>
      <c r="Y220" s="9">
        <f>(W220*X220)+(W220*Y1)</f>
        <v>0</v>
      </c>
      <c r="Z220" s="9"/>
      <c r="AA220" s="9">
        <f>Wed!O54</f>
        <v>0</v>
      </c>
      <c r="AB220" s="73" t="str">
        <f>IF(B220="win",100%-AB1,"-100%")</f>
        <v>-100%</v>
      </c>
      <c r="AC220" s="9">
        <f>(AA220*AB220)+(AA220*AC1)</f>
        <v>0</v>
      </c>
      <c r="AD220" s="9"/>
      <c r="AE220" s="9">
        <f>Wed!P54</f>
        <v>0</v>
      </c>
      <c r="AF220" s="73" t="str">
        <f>IF(B220="win",100%-AF1,"-100%")</f>
        <v>-100%</v>
      </c>
      <c r="AG220" s="9">
        <f>(AE220*AF220)+(AE220*AG1)</f>
        <v>0</v>
      </c>
      <c r="AH220" s="9"/>
      <c r="AI220" s="9">
        <f>Wed!Q54</f>
        <v>0</v>
      </c>
      <c r="AJ220" s="73" t="str">
        <f>IF(B220="win",100%-AJ1,"-100%")</f>
        <v>-100%</v>
      </c>
      <c r="AK220" s="9">
        <f>(AI220*AJ220)+(AI220*AK1)</f>
        <v>0</v>
      </c>
      <c r="AL220" s="9"/>
      <c r="AM220" s="9">
        <f>Wed!R54</f>
        <v>0</v>
      </c>
      <c r="AN220" s="73" t="str">
        <f>IF(B220="win",100%-AN1,"-100%")</f>
        <v>-100%</v>
      </c>
      <c r="AO220" s="9">
        <f>(AM220*AN220)+(AM220*AO1)</f>
        <v>0</v>
      </c>
      <c r="AP220" s="9"/>
      <c r="AQ220" s="9">
        <f>Wed!S54</f>
        <v>0</v>
      </c>
      <c r="AR220" s="73" t="str">
        <f>IF(B220="win",100%-AR1,"-100%")</f>
        <v>-100%</v>
      </c>
      <c r="AS220" s="9">
        <f>(AQ220*AR220)+(AQ220*AS1)</f>
        <v>0</v>
      </c>
      <c r="AT220" s="9"/>
      <c r="AU220" s="9">
        <f>Wed!T54</f>
        <v>0</v>
      </c>
      <c r="AV220" s="73" t="str">
        <f>IF(B220="win",100%-AV1,"-100%")</f>
        <v>-100%</v>
      </c>
      <c r="AW220" s="9">
        <f>(AU220*AV220)+(AU220*AW1)</f>
        <v>0</v>
      </c>
      <c r="AX220" s="9"/>
      <c r="AY220" s="9">
        <f>Wed!U54</f>
        <v>0</v>
      </c>
      <c r="AZ220" s="73" t="str">
        <f>IF(B220="win",100%-AZ1,"-100%")</f>
        <v>-100%</v>
      </c>
      <c r="BA220" s="9">
        <f>(AY220*AZ220)+(AY220*BA1)</f>
        <v>0</v>
      </c>
      <c r="BB220" s="9"/>
      <c r="BC220" s="9">
        <f>Wed!V54</f>
        <v>0</v>
      </c>
      <c r="BD220" s="73" t="str">
        <f>IF(B220="win",100%-BD1,"-100%")</f>
        <v>-100%</v>
      </c>
      <c r="BE220" s="9">
        <f>(BC220*BD220)+(BC220*BE1)</f>
        <v>0</v>
      </c>
      <c r="BF220" s="9"/>
      <c r="BG220" s="9">
        <f>Wed!W54</f>
        <v>0</v>
      </c>
      <c r="BH220" s="73" t="str">
        <f>IF(B220="win",100%-BH1,"-100%")</f>
        <v>-100%</v>
      </c>
      <c r="BI220" s="9">
        <f>(BG220*BH220)+(BG220*BI1)</f>
        <v>0</v>
      </c>
    </row>
    <row r="221" spans="1:61" s="12" customFormat="1" x14ac:dyDescent="0.25">
      <c r="A221" s="9" t="str">
        <f>Wed!A55</f>
        <v>OVER</v>
      </c>
      <c r="B221" s="72">
        <f>Wed!C55</f>
        <v>0</v>
      </c>
      <c r="C221" s="9">
        <f>Wed!I55</f>
        <v>0</v>
      </c>
      <c r="D221" s="73" t="str">
        <f>IF(B221="win",100%-D1,"-100%")</f>
        <v>-100%</v>
      </c>
      <c r="E221" s="9">
        <f>(C221*D221)+(C221*E1)</f>
        <v>0</v>
      </c>
      <c r="G221" s="9">
        <f>Wed!J55</f>
        <v>0</v>
      </c>
      <c r="H221" s="73" t="str">
        <f t="shared" si="969"/>
        <v>-100%</v>
      </c>
      <c r="I221" s="9">
        <f>(G221*H221)+(G221*I1)</f>
        <v>0</v>
      </c>
      <c r="K221" s="9">
        <f>Wed!K55</f>
        <v>0</v>
      </c>
      <c r="L221" s="73" t="str">
        <f>IF(B221="win",100%-L1,"-100%")</f>
        <v>-100%</v>
      </c>
      <c r="M221" s="9">
        <f>(K221*L221)+(K221*M1)</f>
        <v>0</v>
      </c>
      <c r="N221" s="9"/>
      <c r="O221" s="9">
        <f>Wed!L55</f>
        <v>0</v>
      </c>
      <c r="P221" s="73" t="str">
        <f>IF(B221="win",100%-P1,"-100%")</f>
        <v>-100%</v>
      </c>
      <c r="Q221" s="9">
        <f>(O221*P221)+(O221*Q1)</f>
        <v>0</v>
      </c>
      <c r="R221" s="9"/>
      <c r="S221" s="9">
        <f>Wed!M55</f>
        <v>0</v>
      </c>
      <c r="T221" s="73" t="str">
        <f>IF(B221="win",100%-T1,"-100%")</f>
        <v>-100%</v>
      </c>
      <c r="U221" s="9">
        <f>(S221*T221)+(S221*U1)</f>
        <v>0</v>
      </c>
      <c r="V221" s="9"/>
      <c r="W221" s="9">
        <f>Wed!N55</f>
        <v>0</v>
      </c>
      <c r="X221" s="73" t="str">
        <f>IF(B221="win",100%-X1,"-100%")</f>
        <v>-100%</v>
      </c>
      <c r="Y221" s="9">
        <f>(W221*X221)+(W221*Y1)</f>
        <v>0</v>
      </c>
      <c r="Z221" s="9"/>
      <c r="AA221" s="9">
        <f>Wed!O55</f>
        <v>0</v>
      </c>
      <c r="AB221" s="73" t="str">
        <f>IF(B221="win",100%-AB1,"-100%")</f>
        <v>-100%</v>
      </c>
      <c r="AC221" s="9">
        <f>(AA221*AB221)+(AA221*AC1)</f>
        <v>0</v>
      </c>
      <c r="AD221" s="9"/>
      <c r="AE221" s="9">
        <f>Wed!P55</f>
        <v>0</v>
      </c>
      <c r="AF221" s="73" t="str">
        <f>IF(B221="win",100%-AF1,"-100%")</f>
        <v>-100%</v>
      </c>
      <c r="AG221" s="9">
        <f>(AE221*AF221)+(AE221*AG1)</f>
        <v>0</v>
      </c>
      <c r="AH221" s="9"/>
      <c r="AI221" s="9">
        <f>Wed!Q55</f>
        <v>0</v>
      </c>
      <c r="AJ221" s="73" t="str">
        <f>IF(B221="win",100%-AJ1,"-100%")</f>
        <v>-100%</v>
      </c>
      <c r="AK221" s="9">
        <f>(AI221*AJ221)+(AI221*AK1)</f>
        <v>0</v>
      </c>
      <c r="AL221" s="9"/>
      <c r="AM221" s="9">
        <f>Wed!R55</f>
        <v>0</v>
      </c>
      <c r="AN221" s="73" t="str">
        <f>IF(B221="win",100%-AN1,"-100%")</f>
        <v>-100%</v>
      </c>
      <c r="AO221" s="9">
        <f>(AM221*AN221)+(AM221*AO1)</f>
        <v>0</v>
      </c>
      <c r="AP221" s="9"/>
      <c r="AQ221" s="9">
        <f>Wed!S55</f>
        <v>0</v>
      </c>
      <c r="AR221" s="73" t="str">
        <f>IF(B221="win",100%-AR1,"-100%")</f>
        <v>-100%</v>
      </c>
      <c r="AS221" s="9">
        <f>(AQ221*AR221)+(AQ221*AS1)</f>
        <v>0</v>
      </c>
      <c r="AT221" s="9"/>
      <c r="AU221" s="9">
        <f>Wed!T55</f>
        <v>0</v>
      </c>
      <c r="AV221" s="73" t="str">
        <f>IF(B221="win",100%-AV1,"-100%")</f>
        <v>-100%</v>
      </c>
      <c r="AW221" s="9">
        <f>(AU221*AV221)+(AU221*AW1)</f>
        <v>0</v>
      </c>
      <c r="AX221" s="9"/>
      <c r="AY221" s="9">
        <f>Wed!U55</f>
        <v>0</v>
      </c>
      <c r="AZ221" s="73" t="str">
        <f>IF(B221="win",100%-AZ1,"-100%")</f>
        <v>-100%</v>
      </c>
      <c r="BA221" s="9">
        <f>(AY221*AZ221)+(AY221*BA1)</f>
        <v>0</v>
      </c>
      <c r="BB221" s="9"/>
      <c r="BC221" s="9">
        <f>Wed!V55</f>
        <v>0</v>
      </c>
      <c r="BD221" s="73" t="str">
        <f>IF(B221="win",100%-BD1,"-100%")</f>
        <v>-100%</v>
      </c>
      <c r="BE221" s="9">
        <f>(BC221*BD221)+(BC221*BE1)</f>
        <v>0</v>
      </c>
      <c r="BF221" s="9"/>
      <c r="BG221" s="9">
        <f>Wed!W55</f>
        <v>0</v>
      </c>
      <c r="BH221" s="73" t="str">
        <f>IF(B221="win",100%-BH1,"-100%")</f>
        <v>-100%</v>
      </c>
      <c r="BI221" s="9">
        <f>(BG221*BH221)+(BG221*BI1)</f>
        <v>0</v>
      </c>
    </row>
    <row r="222" spans="1:61" s="12" customFormat="1" x14ac:dyDescent="0.25">
      <c r="A222" s="75"/>
      <c r="B222" s="72"/>
      <c r="C222" s="75"/>
      <c r="D222" s="75"/>
      <c r="E222" s="75"/>
      <c r="G222" s="75"/>
      <c r="H222" s="75"/>
      <c r="I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</row>
    <row r="223" spans="1:61" s="12" customFormat="1" x14ac:dyDescent="0.25">
      <c r="A223" s="9">
        <f>Wed!A57</f>
        <v>0</v>
      </c>
      <c r="B223" s="72">
        <f>Wed!C57</f>
        <v>0</v>
      </c>
      <c r="C223" s="9">
        <f>Wed!I57</f>
        <v>0</v>
      </c>
      <c r="D223" s="73" t="str">
        <f>IF(B223="win",100%-D1,"-100%")</f>
        <v>-100%</v>
      </c>
      <c r="E223" s="9">
        <f>(C223*D223)+(C223*E1)</f>
        <v>0</v>
      </c>
      <c r="G223" s="9">
        <f>Wed!J57</f>
        <v>0</v>
      </c>
      <c r="H223" s="73" t="str">
        <f>IF($B223="win",100%-H$1,"-100%")</f>
        <v>-100%</v>
      </c>
      <c r="I223" s="9">
        <f>(G223*H223)+(G223*I1)</f>
        <v>0</v>
      </c>
      <c r="K223" s="9">
        <f>Wed!K57</f>
        <v>0</v>
      </c>
      <c r="L223" s="73" t="str">
        <f>IF(B223="win",100%-L1,"-100%")</f>
        <v>-100%</v>
      </c>
      <c r="M223" s="9">
        <f>(K223*L223)+(K223*M1)</f>
        <v>0</v>
      </c>
      <c r="N223" s="9"/>
      <c r="O223" s="9">
        <f>Wed!L57</f>
        <v>0</v>
      </c>
      <c r="P223" s="73" t="str">
        <f>IF(B223="win",100%-P1,"-100%")</f>
        <v>-100%</v>
      </c>
      <c r="Q223" s="9">
        <f>(O223*P223)+(O223*Q1)</f>
        <v>0</v>
      </c>
      <c r="R223" s="9"/>
      <c r="S223" s="9">
        <f>Wed!M57</f>
        <v>0</v>
      </c>
      <c r="T223" s="73" t="str">
        <f>IF(B223="win",100%-T1,"-100%")</f>
        <v>-100%</v>
      </c>
      <c r="U223" s="9">
        <f>(S223*T223)+(S223*U1)</f>
        <v>0</v>
      </c>
      <c r="V223" s="9"/>
      <c r="W223" s="9">
        <f>Wed!N57</f>
        <v>0</v>
      </c>
      <c r="X223" s="73" t="str">
        <f>IF(B223="win",100%-X1,"-100%")</f>
        <v>-100%</v>
      </c>
      <c r="Y223" s="9">
        <f>(W223*X223)+(W223*Y1)</f>
        <v>0</v>
      </c>
      <c r="Z223" s="9"/>
      <c r="AA223" s="9">
        <f>Wed!O57</f>
        <v>0</v>
      </c>
      <c r="AB223" s="73" t="str">
        <f>IF(B223="win",100%-AB1,"-100%")</f>
        <v>-100%</v>
      </c>
      <c r="AC223" s="9">
        <f>(AA223*AB223)+(AA223*AC1)</f>
        <v>0</v>
      </c>
      <c r="AD223" s="9"/>
      <c r="AE223" s="9">
        <f>Wed!P57</f>
        <v>0</v>
      </c>
      <c r="AF223" s="73" t="str">
        <f>IF(B223="win",100%-AF1,"-100%")</f>
        <v>-100%</v>
      </c>
      <c r="AG223" s="9">
        <f>(AE223*AF223)+(AE223*AG1)</f>
        <v>0</v>
      </c>
      <c r="AH223" s="9"/>
      <c r="AI223" s="9">
        <f>Wed!Q57</f>
        <v>0</v>
      </c>
      <c r="AJ223" s="73" t="str">
        <f>IF(B223="win",100%-AJ1,"-100%")</f>
        <v>-100%</v>
      </c>
      <c r="AK223" s="9">
        <f>(AI223*AJ223)+(AI223*AK1)</f>
        <v>0</v>
      </c>
      <c r="AL223" s="9"/>
      <c r="AM223" s="9">
        <f>Wed!R57</f>
        <v>0</v>
      </c>
      <c r="AN223" s="73" t="str">
        <f>IF(B223="win",100%-AN1,"-100%")</f>
        <v>-100%</v>
      </c>
      <c r="AO223" s="9">
        <f>(AM223*AN223)+(AM223*AO1)</f>
        <v>0</v>
      </c>
      <c r="AP223" s="9"/>
      <c r="AQ223" s="9">
        <f>Wed!S57</f>
        <v>0</v>
      </c>
      <c r="AR223" s="73" t="str">
        <f>IF(B223="win",100%-AR1,"-100%")</f>
        <v>-100%</v>
      </c>
      <c r="AS223" s="9">
        <f>(AQ223*AR223)+(AQ223*AS1)</f>
        <v>0</v>
      </c>
      <c r="AT223" s="9"/>
      <c r="AU223" s="9">
        <f>Wed!T57</f>
        <v>0</v>
      </c>
      <c r="AV223" s="73" t="str">
        <f>IF(B223="win",100%-AV1,"-100%")</f>
        <v>-100%</v>
      </c>
      <c r="AW223" s="9">
        <f>(AU223*AV223)+(AU223*AW1)</f>
        <v>0</v>
      </c>
      <c r="AX223" s="9"/>
      <c r="AY223" s="9">
        <f>Wed!U57</f>
        <v>0</v>
      </c>
      <c r="AZ223" s="73" t="str">
        <f>IF(B223="win",100%-AZ1,"-100%")</f>
        <v>-100%</v>
      </c>
      <c r="BA223" s="9">
        <f>(AY223*AZ223)+(AY223*BA1)</f>
        <v>0</v>
      </c>
      <c r="BB223" s="9"/>
      <c r="BC223" s="9">
        <f>Wed!V57</f>
        <v>0</v>
      </c>
      <c r="BD223" s="73" t="str">
        <f>IF(B223="win",100%-BD1,"-100%")</f>
        <v>-100%</v>
      </c>
      <c r="BE223" s="9">
        <f>(BC223*BD223)+(BC223*BE1)</f>
        <v>0</v>
      </c>
      <c r="BF223" s="9"/>
      <c r="BG223" s="9">
        <f>Wed!W57</f>
        <v>0</v>
      </c>
      <c r="BH223" s="73" t="str">
        <f>IF(B223="win",100%-BH1,"-100%")</f>
        <v>-100%</v>
      </c>
      <c r="BI223" s="9">
        <f>(BG223*BH223)+(BG223*BI1)</f>
        <v>0</v>
      </c>
    </row>
    <row r="224" spans="1:61" s="12" customFormat="1" x14ac:dyDescent="0.25">
      <c r="A224" s="9">
        <f>Wed!A58</f>
        <v>0</v>
      </c>
      <c r="B224" s="72">
        <f>Wed!C58</f>
        <v>0</v>
      </c>
      <c r="C224" s="9">
        <f>Wed!I58</f>
        <v>0</v>
      </c>
      <c r="D224" s="73" t="str">
        <f>IF(B224="win",100%-D1,"-100%")</f>
        <v>-100%</v>
      </c>
      <c r="E224" s="9">
        <f>(C224*D224)+(C224*E1)</f>
        <v>0</v>
      </c>
      <c r="G224" s="9">
        <f>Wed!J58</f>
        <v>0</v>
      </c>
      <c r="H224" s="73" t="str">
        <f t="shared" ref="H224:H226" si="970">IF($B224="win",100%-H$1,"-100%")</f>
        <v>-100%</v>
      </c>
      <c r="I224" s="9">
        <f>(G224*H224)+(G224*I1)</f>
        <v>0</v>
      </c>
      <c r="K224" s="9">
        <f>Wed!K58</f>
        <v>0</v>
      </c>
      <c r="L224" s="73" t="str">
        <f>IF(B224="win",100%-L1,"-100%")</f>
        <v>-100%</v>
      </c>
      <c r="M224" s="9">
        <f>(K224*L224)+(K224*M1)</f>
        <v>0</v>
      </c>
      <c r="N224" s="9"/>
      <c r="O224" s="9">
        <f>Wed!L58</f>
        <v>0</v>
      </c>
      <c r="P224" s="73" t="str">
        <f>IF(B224="win",100%-P1,"-100%")</f>
        <v>-100%</v>
      </c>
      <c r="Q224" s="9">
        <f>(O224*P224)+(O224*Q1)</f>
        <v>0</v>
      </c>
      <c r="R224" s="9"/>
      <c r="S224" s="9">
        <f>Wed!M58</f>
        <v>0</v>
      </c>
      <c r="T224" s="73" t="str">
        <f>IF(B224="win",100%-T1,"-100%")</f>
        <v>-100%</v>
      </c>
      <c r="U224" s="9">
        <f>(S224*T224)+(S224*U1)</f>
        <v>0</v>
      </c>
      <c r="V224" s="9"/>
      <c r="W224" s="9">
        <f>Wed!N58</f>
        <v>0</v>
      </c>
      <c r="X224" s="73" t="str">
        <f>IF(B224="win",100%-X1,"-100%")</f>
        <v>-100%</v>
      </c>
      <c r="Y224" s="9">
        <f>(W224*X224)+(W224*Y1)</f>
        <v>0</v>
      </c>
      <c r="Z224" s="9"/>
      <c r="AA224" s="9">
        <f>Wed!O58</f>
        <v>0</v>
      </c>
      <c r="AB224" s="73" t="str">
        <f>IF(B224="win",100%-AB1,"-100%")</f>
        <v>-100%</v>
      </c>
      <c r="AC224" s="9">
        <f>(AA224*AB224)+(AA224*AC1)</f>
        <v>0</v>
      </c>
      <c r="AD224" s="9"/>
      <c r="AE224" s="9">
        <f>Wed!P58</f>
        <v>0</v>
      </c>
      <c r="AF224" s="73" t="str">
        <f>IF(B224="win",100%-AF1,"-100%")</f>
        <v>-100%</v>
      </c>
      <c r="AG224" s="9">
        <f>(AE224*AF224)+(AE224*AG1)</f>
        <v>0</v>
      </c>
      <c r="AH224" s="9"/>
      <c r="AI224" s="9">
        <f>Wed!Q58</f>
        <v>0</v>
      </c>
      <c r="AJ224" s="73" t="str">
        <f>IF(B224="win",100%-AJ1,"-100%")</f>
        <v>-100%</v>
      </c>
      <c r="AK224" s="9">
        <f>(AI224*AJ224)+(AI224*AK1)</f>
        <v>0</v>
      </c>
      <c r="AL224" s="9"/>
      <c r="AM224" s="9">
        <f>Wed!R58</f>
        <v>0</v>
      </c>
      <c r="AN224" s="73" t="str">
        <f>IF(B224="win",100%-AN1,"-100%")</f>
        <v>-100%</v>
      </c>
      <c r="AO224" s="9">
        <f>(AM224*AN224)+(AM224*AO1)</f>
        <v>0</v>
      </c>
      <c r="AP224" s="9"/>
      <c r="AQ224" s="9">
        <f>Wed!S58</f>
        <v>0</v>
      </c>
      <c r="AR224" s="73" t="str">
        <f>IF(B224="win",100%-AR1,"-100%")</f>
        <v>-100%</v>
      </c>
      <c r="AS224" s="9">
        <f>(AQ224*AR224)+(AQ224*AS1)</f>
        <v>0</v>
      </c>
      <c r="AT224" s="9"/>
      <c r="AU224" s="9">
        <f>Wed!T58</f>
        <v>0</v>
      </c>
      <c r="AV224" s="73" t="str">
        <f>IF(B224="win",100%-AV1,"-100%")</f>
        <v>-100%</v>
      </c>
      <c r="AW224" s="9">
        <f>(AU224*AV224)+(AU224*AW1)</f>
        <v>0</v>
      </c>
      <c r="AX224" s="9"/>
      <c r="AY224" s="9">
        <f>Wed!U58</f>
        <v>0</v>
      </c>
      <c r="AZ224" s="73" t="str">
        <f>IF(B224="win",100%-AZ1,"-100%")</f>
        <v>-100%</v>
      </c>
      <c r="BA224" s="9">
        <f>(AY224*AZ224)+(AY224*BA1)</f>
        <v>0</v>
      </c>
      <c r="BB224" s="9"/>
      <c r="BC224" s="9">
        <f>Wed!V58</f>
        <v>0</v>
      </c>
      <c r="BD224" s="73" t="str">
        <f>IF(B224="win",100%-BD1,"-100%")</f>
        <v>-100%</v>
      </c>
      <c r="BE224" s="9">
        <f>(BC224*BD224)+(BC224*BE1)</f>
        <v>0</v>
      </c>
      <c r="BF224" s="9"/>
      <c r="BG224" s="9">
        <f>Wed!W58</f>
        <v>0</v>
      </c>
      <c r="BH224" s="73" t="str">
        <f>IF(B224="win",100%-BH1,"-100%")</f>
        <v>-100%</v>
      </c>
      <c r="BI224" s="9">
        <f>(BG224*BH224)+(BG224*BI1)</f>
        <v>0</v>
      </c>
    </row>
    <row r="225" spans="1:61" s="12" customFormat="1" x14ac:dyDescent="0.25">
      <c r="A225" s="9" t="str">
        <f>Wed!A59</f>
        <v>UNDER</v>
      </c>
      <c r="B225" s="72">
        <f>Wed!C59</f>
        <v>0</v>
      </c>
      <c r="C225" s="9">
        <f>Wed!I59</f>
        <v>0</v>
      </c>
      <c r="D225" s="73" t="str">
        <f>IF(B225="win",100%-D1,"-100%")</f>
        <v>-100%</v>
      </c>
      <c r="E225" s="9">
        <f>(C225*D225)+(C225*E1)</f>
        <v>0</v>
      </c>
      <c r="G225" s="9">
        <f>Wed!J59</f>
        <v>0</v>
      </c>
      <c r="H225" s="73" t="str">
        <f t="shared" si="970"/>
        <v>-100%</v>
      </c>
      <c r="I225" s="9">
        <f>(G225*H225)+(G225*I1)</f>
        <v>0</v>
      </c>
      <c r="K225" s="9">
        <f>Wed!K59</f>
        <v>0</v>
      </c>
      <c r="L225" s="73" t="str">
        <f>IF(B225="win",100%-L1,"-100%")</f>
        <v>-100%</v>
      </c>
      <c r="M225" s="9">
        <f>(K225*L225)+(K225*M1)</f>
        <v>0</v>
      </c>
      <c r="N225" s="9"/>
      <c r="O225" s="9">
        <f>Wed!L59</f>
        <v>0</v>
      </c>
      <c r="P225" s="73" t="str">
        <f>IF(B225="win",100%-P1,"-100%")</f>
        <v>-100%</v>
      </c>
      <c r="Q225" s="9">
        <f>(O225*P225)+(O225*Q1)</f>
        <v>0</v>
      </c>
      <c r="R225" s="9"/>
      <c r="S225" s="9">
        <f>Wed!M59</f>
        <v>0</v>
      </c>
      <c r="T225" s="73" t="str">
        <f>IF(B225="win",100%-T1,"-100%")</f>
        <v>-100%</v>
      </c>
      <c r="U225" s="9">
        <f>(S225*T225)+(S225*U1)</f>
        <v>0</v>
      </c>
      <c r="V225" s="9"/>
      <c r="W225" s="9">
        <f>Wed!N59</f>
        <v>0</v>
      </c>
      <c r="X225" s="73" t="str">
        <f>IF(B225="win",100%-X1,"-100%")</f>
        <v>-100%</v>
      </c>
      <c r="Y225" s="9">
        <f>(W225*X225)+(W225*Y1)</f>
        <v>0</v>
      </c>
      <c r="Z225" s="9"/>
      <c r="AA225" s="9">
        <f>Wed!O59</f>
        <v>0</v>
      </c>
      <c r="AB225" s="73" t="str">
        <f>IF(B225="win",100%-AB1,"-100%")</f>
        <v>-100%</v>
      </c>
      <c r="AC225" s="9">
        <f>(AA225*AB225)+(AA225*AC1)</f>
        <v>0</v>
      </c>
      <c r="AD225" s="9"/>
      <c r="AE225" s="9">
        <f>Wed!P59</f>
        <v>0</v>
      </c>
      <c r="AF225" s="73" t="str">
        <f>IF(B225="win",100%-AF1,"-100%")</f>
        <v>-100%</v>
      </c>
      <c r="AG225" s="9">
        <f>(AE225*AF225)+(AE225*AG1)</f>
        <v>0</v>
      </c>
      <c r="AH225" s="9"/>
      <c r="AI225" s="9">
        <f>Wed!Q59</f>
        <v>0</v>
      </c>
      <c r="AJ225" s="73" t="str">
        <f>IF(B225="win",100%-AJ1,"-100%")</f>
        <v>-100%</v>
      </c>
      <c r="AK225" s="9">
        <f>(AI225*AJ225)+(AI225*AK1)</f>
        <v>0</v>
      </c>
      <c r="AL225" s="9"/>
      <c r="AM225" s="9">
        <f>Wed!R59</f>
        <v>0</v>
      </c>
      <c r="AN225" s="73" t="str">
        <f>IF(B225="win",100%-AN1,"-100%")</f>
        <v>-100%</v>
      </c>
      <c r="AO225" s="9">
        <f>(AM225*AN225)+(AM225*AO1)</f>
        <v>0</v>
      </c>
      <c r="AP225" s="9"/>
      <c r="AQ225" s="9">
        <f>Wed!S59</f>
        <v>0</v>
      </c>
      <c r="AR225" s="73" t="str">
        <f>IF(B225="win",100%-AR1,"-100%")</f>
        <v>-100%</v>
      </c>
      <c r="AS225" s="9">
        <f>(AQ225*AR225)+(AQ225*AS1)</f>
        <v>0</v>
      </c>
      <c r="AT225" s="9"/>
      <c r="AU225" s="9">
        <f>Wed!T59</f>
        <v>0</v>
      </c>
      <c r="AV225" s="73" t="str">
        <f>IF(B225="win",100%-AV1,"-100%")</f>
        <v>-100%</v>
      </c>
      <c r="AW225" s="9">
        <f>(AU225*AV225)+(AU225*AW1)</f>
        <v>0</v>
      </c>
      <c r="AX225" s="9"/>
      <c r="AY225" s="9">
        <f>Wed!U59</f>
        <v>0</v>
      </c>
      <c r="AZ225" s="73" t="str">
        <f>IF(B225="win",100%-AZ1,"-100%")</f>
        <v>-100%</v>
      </c>
      <c r="BA225" s="9">
        <f>(AY225*AZ225)+(AY225*BA1)</f>
        <v>0</v>
      </c>
      <c r="BB225" s="9"/>
      <c r="BC225" s="9">
        <f>Wed!V59</f>
        <v>0</v>
      </c>
      <c r="BD225" s="73" t="str">
        <f>IF(B225="win",100%-BD1,"-100%")</f>
        <v>-100%</v>
      </c>
      <c r="BE225" s="9">
        <f>(BC225*BD225)+(BC225*BE1)</f>
        <v>0</v>
      </c>
      <c r="BF225" s="9"/>
      <c r="BG225" s="9">
        <f>Wed!W59</f>
        <v>0</v>
      </c>
      <c r="BH225" s="73" t="str">
        <f>IF(B225="win",100%-BH1,"-100%")</f>
        <v>-100%</v>
      </c>
      <c r="BI225" s="9">
        <f>(BG225*BH225)+(BG225*BI1)</f>
        <v>0</v>
      </c>
    </row>
    <row r="226" spans="1:61" s="12" customFormat="1" x14ac:dyDescent="0.25">
      <c r="A226" s="9" t="str">
        <f>Wed!A60</f>
        <v>OVER</v>
      </c>
      <c r="B226" s="72">
        <f>Wed!C60</f>
        <v>0</v>
      </c>
      <c r="C226" s="9">
        <f>Wed!I60</f>
        <v>0</v>
      </c>
      <c r="D226" s="73" t="str">
        <f>IF(B226="win",100%-D1,"-100%")</f>
        <v>-100%</v>
      </c>
      <c r="E226" s="9">
        <f>(C226*D226)+(C226*E1)</f>
        <v>0</v>
      </c>
      <c r="G226" s="9">
        <f>Wed!J60</f>
        <v>0</v>
      </c>
      <c r="H226" s="73" t="str">
        <f t="shared" si="970"/>
        <v>-100%</v>
      </c>
      <c r="I226" s="9">
        <f>(G226*H226)+(G226*I1)</f>
        <v>0</v>
      </c>
      <c r="K226" s="9">
        <f>Wed!K60</f>
        <v>0</v>
      </c>
      <c r="L226" s="73" t="str">
        <f>IF(B226="win",100%-L1,"-100%")</f>
        <v>-100%</v>
      </c>
      <c r="M226" s="9">
        <f>(K226*L226)+(K226*M1)</f>
        <v>0</v>
      </c>
      <c r="N226" s="9"/>
      <c r="O226" s="9">
        <f>Wed!L60</f>
        <v>0</v>
      </c>
      <c r="P226" s="73" t="str">
        <f>IF(B226="win",100%-P1,"-100%")</f>
        <v>-100%</v>
      </c>
      <c r="Q226" s="9">
        <f>(O226*P226)+(O226*Q1)</f>
        <v>0</v>
      </c>
      <c r="R226" s="9"/>
      <c r="S226" s="9">
        <f>Wed!M60</f>
        <v>0</v>
      </c>
      <c r="T226" s="73" t="str">
        <f>IF(B226="win",100%-T1,"-100%")</f>
        <v>-100%</v>
      </c>
      <c r="U226" s="9">
        <f>(S226*T226)+(S226*U1)</f>
        <v>0</v>
      </c>
      <c r="V226" s="9"/>
      <c r="W226" s="9">
        <f>Wed!N60</f>
        <v>0</v>
      </c>
      <c r="X226" s="73" t="str">
        <f>IF(B226="win",100%-X1,"-100%")</f>
        <v>-100%</v>
      </c>
      <c r="Y226" s="9">
        <f>(W226*X226)+(W226*Y1)</f>
        <v>0</v>
      </c>
      <c r="Z226" s="9"/>
      <c r="AA226" s="9">
        <f>Wed!O60</f>
        <v>0</v>
      </c>
      <c r="AB226" s="73" t="str">
        <f>IF(B226="win",100%-AB1,"-100%")</f>
        <v>-100%</v>
      </c>
      <c r="AC226" s="9">
        <f>(AA226*AB226)+(AA226*AC1)</f>
        <v>0</v>
      </c>
      <c r="AD226" s="9"/>
      <c r="AE226" s="9">
        <f>Wed!P60</f>
        <v>0</v>
      </c>
      <c r="AF226" s="73" t="str">
        <f>IF(B226="win",100%-AF1,"-100%")</f>
        <v>-100%</v>
      </c>
      <c r="AG226" s="9">
        <f>(AE226*AF226)+(AE226*AG1)</f>
        <v>0</v>
      </c>
      <c r="AH226" s="9"/>
      <c r="AI226" s="9">
        <f>Wed!Q60</f>
        <v>0</v>
      </c>
      <c r="AJ226" s="73" t="str">
        <f>IF(B226="win",100%-AJ1,"-100%")</f>
        <v>-100%</v>
      </c>
      <c r="AK226" s="9">
        <f>(AI226*AJ226)+(AI226*AK1)</f>
        <v>0</v>
      </c>
      <c r="AL226" s="9"/>
      <c r="AM226" s="9">
        <f>Wed!R60</f>
        <v>0</v>
      </c>
      <c r="AN226" s="73" t="str">
        <f>IF(B226="win",100%-AN1,"-100%")</f>
        <v>-100%</v>
      </c>
      <c r="AO226" s="9">
        <f>(AM226*AN226)+(AM226*AO1)</f>
        <v>0</v>
      </c>
      <c r="AP226" s="9"/>
      <c r="AQ226" s="9">
        <f>Wed!S60</f>
        <v>0</v>
      </c>
      <c r="AR226" s="73" t="str">
        <f>IF(B226="win",100%-AR1,"-100%")</f>
        <v>-100%</v>
      </c>
      <c r="AS226" s="9">
        <f>(AQ226*AR226)+(AQ226*AS1)</f>
        <v>0</v>
      </c>
      <c r="AT226" s="9"/>
      <c r="AU226" s="9">
        <f>Wed!T60</f>
        <v>0</v>
      </c>
      <c r="AV226" s="73" t="str">
        <f>IF(B226="win",100%-AV1,"-100%")</f>
        <v>-100%</v>
      </c>
      <c r="AW226" s="9">
        <f>(AU226*AV226)+(AU226*AW1)</f>
        <v>0</v>
      </c>
      <c r="AX226" s="9"/>
      <c r="AY226" s="9">
        <f>Wed!U60</f>
        <v>0</v>
      </c>
      <c r="AZ226" s="73" t="str">
        <f>IF(B226="win",100%-AZ1,"-100%")</f>
        <v>-100%</v>
      </c>
      <c r="BA226" s="9">
        <f>(AY226*AZ226)+(AY226*BA1)</f>
        <v>0</v>
      </c>
      <c r="BB226" s="9"/>
      <c r="BC226" s="9">
        <f>Wed!V60</f>
        <v>0</v>
      </c>
      <c r="BD226" s="73" t="str">
        <f>IF(B226="win",100%-BD1,"-100%")</f>
        <v>-100%</v>
      </c>
      <c r="BE226" s="9">
        <f>(BC226*BD226)+(BC226*BE1)</f>
        <v>0</v>
      </c>
      <c r="BF226" s="9"/>
      <c r="BG226" s="9">
        <f>Wed!W60</f>
        <v>0</v>
      </c>
      <c r="BH226" s="73" t="str">
        <f>IF(B226="win",100%-BH1,"-100%")</f>
        <v>-100%</v>
      </c>
      <c r="BI226" s="9">
        <f>(BG226*BH226)+(BG226*BI1)</f>
        <v>0</v>
      </c>
    </row>
    <row r="227" spans="1:61" s="12" customFormat="1" x14ac:dyDescent="0.25">
      <c r="A227" s="75"/>
      <c r="B227" s="72"/>
      <c r="C227" s="75"/>
      <c r="D227" s="75"/>
      <c r="E227" s="75"/>
      <c r="G227" s="75"/>
      <c r="H227" s="75"/>
      <c r="I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</row>
    <row r="228" spans="1:61" s="12" customFormat="1" x14ac:dyDescent="0.25">
      <c r="A228" s="9">
        <f>Wed!A62</f>
        <v>0</v>
      </c>
      <c r="B228" s="72">
        <f>Wed!C62</f>
        <v>0</v>
      </c>
      <c r="C228" s="9">
        <f>Wed!I62</f>
        <v>0</v>
      </c>
      <c r="D228" s="73" t="str">
        <f>IF(B228="win",100%-D1,"-100%")</f>
        <v>-100%</v>
      </c>
      <c r="E228" s="9">
        <f>(C228*D228)+(C228*E1)</f>
        <v>0</v>
      </c>
      <c r="G228" s="9">
        <f>Wed!J62</f>
        <v>0</v>
      </c>
      <c r="H228" s="73" t="str">
        <f>IF($B228="win",100%-H$1,"-100%")</f>
        <v>-100%</v>
      </c>
      <c r="I228" s="9">
        <f>(G228*H228)+(G228*I1)</f>
        <v>0</v>
      </c>
      <c r="K228" s="9">
        <f>Wed!K62</f>
        <v>0</v>
      </c>
      <c r="L228" s="73" t="str">
        <f>IF(B228="win",100%-L1,"-100%")</f>
        <v>-100%</v>
      </c>
      <c r="M228" s="9">
        <f>(K228*L228)+(K228*M1)</f>
        <v>0</v>
      </c>
      <c r="N228" s="9"/>
      <c r="O228" s="9">
        <f>Wed!L62</f>
        <v>0</v>
      </c>
      <c r="P228" s="73" t="str">
        <f>IF(B228="win",100%-P1,"-100%")</f>
        <v>-100%</v>
      </c>
      <c r="Q228" s="9">
        <f>(O228*P228)+(O228*Q1)</f>
        <v>0</v>
      </c>
      <c r="R228" s="9"/>
      <c r="S228" s="9">
        <f>Wed!M62</f>
        <v>0</v>
      </c>
      <c r="T228" s="73" t="str">
        <f>IF(B228="win",100%-T1,"-100%")</f>
        <v>-100%</v>
      </c>
      <c r="U228" s="9">
        <f>(S228*T228)+(S228*U1)</f>
        <v>0</v>
      </c>
      <c r="V228" s="9"/>
      <c r="W228" s="9">
        <f>Wed!N62</f>
        <v>0</v>
      </c>
      <c r="X228" s="73" t="str">
        <f>IF(B228="win",100%-X1,"-100%")</f>
        <v>-100%</v>
      </c>
      <c r="Y228" s="9">
        <f>(W228*X228)+(W228*Y1)</f>
        <v>0</v>
      </c>
      <c r="Z228" s="9"/>
      <c r="AA228" s="9">
        <f>Wed!O62</f>
        <v>0</v>
      </c>
      <c r="AB228" s="73" t="str">
        <f>IF(B228="win",100%-AB1,"-100%")</f>
        <v>-100%</v>
      </c>
      <c r="AC228" s="9">
        <f>(AA228*AB228)+(AA228*AC1)</f>
        <v>0</v>
      </c>
      <c r="AD228" s="9"/>
      <c r="AE228" s="9">
        <f>Wed!P62</f>
        <v>0</v>
      </c>
      <c r="AF228" s="73" t="str">
        <f>IF(B228="win",100%-AF1,"-100%")</f>
        <v>-100%</v>
      </c>
      <c r="AG228" s="9">
        <f>(AE228*AF228)+(AE228*AG1)</f>
        <v>0</v>
      </c>
      <c r="AH228" s="9"/>
      <c r="AI228" s="9">
        <f>Wed!Q62</f>
        <v>0</v>
      </c>
      <c r="AJ228" s="73" t="str">
        <f>IF(B228="win",100%-AJ1,"-100%")</f>
        <v>-100%</v>
      </c>
      <c r="AK228" s="9">
        <f>(AI228*AJ228)+(AI228*AK1)</f>
        <v>0</v>
      </c>
      <c r="AL228" s="9"/>
      <c r="AM228" s="9">
        <f>Wed!R62</f>
        <v>0</v>
      </c>
      <c r="AN228" s="73" t="str">
        <f>IF(B228="win",100%-AN1,"-100%")</f>
        <v>-100%</v>
      </c>
      <c r="AO228" s="9">
        <f>(AM228*AN228)+(AM228*AO1)</f>
        <v>0</v>
      </c>
      <c r="AP228" s="9"/>
      <c r="AQ228" s="9">
        <f>Wed!S62</f>
        <v>0</v>
      </c>
      <c r="AR228" s="73" t="str">
        <f>IF(B228="win",100%-AR1,"-100%")</f>
        <v>-100%</v>
      </c>
      <c r="AS228" s="9">
        <f>(AQ228*AR228)+(AQ228*AS1)</f>
        <v>0</v>
      </c>
      <c r="AT228" s="9"/>
      <c r="AU228" s="9">
        <f>Wed!T62</f>
        <v>0</v>
      </c>
      <c r="AV228" s="73" t="str">
        <f>IF(B228="win",100%-AV1,"-100%")</f>
        <v>-100%</v>
      </c>
      <c r="AW228" s="9">
        <f>(AU228*AV228)+(AU228*AW1)</f>
        <v>0</v>
      </c>
      <c r="AX228" s="9"/>
      <c r="AY228" s="9">
        <f>Wed!U62</f>
        <v>0</v>
      </c>
      <c r="AZ228" s="73" t="str">
        <f>IF(B228="win",100%-AZ1,"-100%")</f>
        <v>-100%</v>
      </c>
      <c r="BA228" s="9">
        <f>(AY228*AZ228)+(AY228*BA1)</f>
        <v>0</v>
      </c>
      <c r="BB228" s="9"/>
      <c r="BC228" s="9">
        <f>Wed!V62</f>
        <v>0</v>
      </c>
      <c r="BD228" s="73" t="str">
        <f>IF(B228="win",100%-BD1,"-100%")</f>
        <v>-100%</v>
      </c>
      <c r="BE228" s="9">
        <f>(BC228*BD228)+(BC228*BE1)</f>
        <v>0</v>
      </c>
      <c r="BF228" s="9"/>
      <c r="BG228" s="9">
        <f>Wed!W62</f>
        <v>0</v>
      </c>
      <c r="BH228" s="73" t="str">
        <f>IF(B228="win",100%-BH1,"-100%")</f>
        <v>-100%</v>
      </c>
      <c r="BI228" s="9">
        <f>(BG228*BH228)+(BG228*BI1)</f>
        <v>0</v>
      </c>
    </row>
    <row r="229" spans="1:61" s="12" customFormat="1" x14ac:dyDescent="0.25">
      <c r="A229" s="9">
        <f>Wed!A63</f>
        <v>0</v>
      </c>
      <c r="B229" s="72">
        <f>Wed!C63</f>
        <v>0</v>
      </c>
      <c r="C229" s="9">
        <f>Wed!I63</f>
        <v>0</v>
      </c>
      <c r="D229" s="73" t="str">
        <f>IF(B229="win",100%-D1,"-100%")</f>
        <v>-100%</v>
      </c>
      <c r="E229" s="9">
        <f>(C229*D229)+(C229*E1)</f>
        <v>0</v>
      </c>
      <c r="G229" s="9">
        <f>Wed!J63</f>
        <v>0</v>
      </c>
      <c r="H229" s="73" t="str">
        <f t="shared" ref="H229:H231" si="971">IF($B229="win",100%-H$1,"-100%")</f>
        <v>-100%</v>
      </c>
      <c r="I229" s="9">
        <f>(G229*H229)+(G229*I1)</f>
        <v>0</v>
      </c>
      <c r="K229" s="9">
        <f>Wed!K63</f>
        <v>0</v>
      </c>
      <c r="L229" s="73" t="str">
        <f>IF(B229="win",100%-L1,"-100%")</f>
        <v>-100%</v>
      </c>
      <c r="M229" s="9">
        <f>(K229*L229)+(K229*M1)</f>
        <v>0</v>
      </c>
      <c r="N229" s="9"/>
      <c r="O229" s="9">
        <f>Wed!L63</f>
        <v>0</v>
      </c>
      <c r="P229" s="73" t="str">
        <f>IF(B229="win",100%-P1,"-100%")</f>
        <v>-100%</v>
      </c>
      <c r="Q229" s="9">
        <f>(O229*P229)+(O229*Q1)</f>
        <v>0</v>
      </c>
      <c r="R229" s="9"/>
      <c r="S229" s="9">
        <f>Wed!M63</f>
        <v>0</v>
      </c>
      <c r="T229" s="73" t="str">
        <f>IF(B229="win",100%-T1,"-100%")</f>
        <v>-100%</v>
      </c>
      <c r="U229" s="9">
        <f>(S229*T229)+(S229*U1)</f>
        <v>0</v>
      </c>
      <c r="V229" s="9"/>
      <c r="W229" s="9">
        <f>Wed!N63</f>
        <v>0</v>
      </c>
      <c r="X229" s="73" t="str">
        <f>IF(B229="win",100%-X1,"-100%")</f>
        <v>-100%</v>
      </c>
      <c r="Y229" s="9">
        <f>(W229*X229)+(W229*Y1)</f>
        <v>0</v>
      </c>
      <c r="Z229" s="9"/>
      <c r="AA229" s="9">
        <f>Wed!O63</f>
        <v>0</v>
      </c>
      <c r="AB229" s="73" t="str">
        <f>IF(B229="win",100%-AB1,"-100%")</f>
        <v>-100%</v>
      </c>
      <c r="AC229" s="9">
        <f>(AA229*AB229)+(AA229*AC1)</f>
        <v>0</v>
      </c>
      <c r="AD229" s="9"/>
      <c r="AE229" s="9">
        <f>Wed!P63</f>
        <v>0</v>
      </c>
      <c r="AF229" s="73" t="str">
        <f>IF(B229="win",100%-AF1,"-100%")</f>
        <v>-100%</v>
      </c>
      <c r="AG229" s="9">
        <f>(AE229*AF229)+(AE229*AG1)</f>
        <v>0</v>
      </c>
      <c r="AH229" s="9"/>
      <c r="AI229" s="9">
        <f>Wed!Q63</f>
        <v>0</v>
      </c>
      <c r="AJ229" s="73" t="str">
        <f>IF(B229="win",100%-AJ1,"-100%")</f>
        <v>-100%</v>
      </c>
      <c r="AK229" s="9">
        <f>(AI229*AJ229)+(AI229*AK1)</f>
        <v>0</v>
      </c>
      <c r="AL229" s="9"/>
      <c r="AM229" s="9">
        <f>Wed!R63</f>
        <v>0</v>
      </c>
      <c r="AN229" s="73" t="str">
        <f>IF(B229="win",100%-AN1,"-100%")</f>
        <v>-100%</v>
      </c>
      <c r="AO229" s="9">
        <f>(AM229*AN229)+(AM229*AO1)</f>
        <v>0</v>
      </c>
      <c r="AP229" s="9"/>
      <c r="AQ229" s="9">
        <f>Wed!S63</f>
        <v>0</v>
      </c>
      <c r="AR229" s="73" t="str">
        <f>IF(B229="win",100%-AR1,"-100%")</f>
        <v>-100%</v>
      </c>
      <c r="AS229" s="9">
        <f>(AQ229*AR229)+(AQ229*AS1)</f>
        <v>0</v>
      </c>
      <c r="AT229" s="9"/>
      <c r="AU229" s="9">
        <f>Wed!T63</f>
        <v>0</v>
      </c>
      <c r="AV229" s="73" t="str">
        <f>IF(B229="win",100%-AV1,"-100%")</f>
        <v>-100%</v>
      </c>
      <c r="AW229" s="9">
        <f>(AU229*AV229)+(AU229*AW1)</f>
        <v>0</v>
      </c>
      <c r="AX229" s="9"/>
      <c r="AY229" s="9">
        <f>Wed!U63</f>
        <v>0</v>
      </c>
      <c r="AZ229" s="73" t="str">
        <f>IF(B229="win",100%-AZ1,"-100%")</f>
        <v>-100%</v>
      </c>
      <c r="BA229" s="9">
        <f>(AY229*AZ229)+(AY229*BA1)</f>
        <v>0</v>
      </c>
      <c r="BB229" s="9"/>
      <c r="BC229" s="9">
        <f>Wed!V63</f>
        <v>0</v>
      </c>
      <c r="BD229" s="73" t="str">
        <f>IF(B229="win",100%-BD1,"-100%")</f>
        <v>-100%</v>
      </c>
      <c r="BE229" s="9">
        <f>(BC229*BD229)+(BC229*BE1)</f>
        <v>0</v>
      </c>
      <c r="BF229" s="9"/>
      <c r="BG229" s="9">
        <f>Wed!W63</f>
        <v>0</v>
      </c>
      <c r="BH229" s="73" t="str">
        <f>IF(B229="win",100%-BH1,"-100%")</f>
        <v>-100%</v>
      </c>
      <c r="BI229" s="9">
        <f>(BG229*BH229)+(BG229*BI1)</f>
        <v>0</v>
      </c>
    </row>
    <row r="230" spans="1:61" s="12" customFormat="1" x14ac:dyDescent="0.25">
      <c r="A230" s="9" t="str">
        <f>Wed!A64</f>
        <v>UNDER</v>
      </c>
      <c r="B230" s="72">
        <f>Wed!C64</f>
        <v>0</v>
      </c>
      <c r="C230" s="9">
        <f>Wed!I64</f>
        <v>0</v>
      </c>
      <c r="D230" s="73" t="str">
        <f>IF(B230="win",100%-D1,"-100%")</f>
        <v>-100%</v>
      </c>
      <c r="E230" s="9">
        <f>(C230*D230)+(C230*E1)</f>
        <v>0</v>
      </c>
      <c r="G230" s="9">
        <f>Wed!J64</f>
        <v>0</v>
      </c>
      <c r="H230" s="73" t="str">
        <f t="shared" si="971"/>
        <v>-100%</v>
      </c>
      <c r="I230" s="9">
        <f>(G230*H230)+(G230*I1)</f>
        <v>0</v>
      </c>
      <c r="K230" s="9">
        <f>Wed!K64</f>
        <v>0</v>
      </c>
      <c r="L230" s="73" t="str">
        <f>IF(B230="win",100%-L1,"-100%")</f>
        <v>-100%</v>
      </c>
      <c r="M230" s="9">
        <f>(K230*L230)+(K230*M1)</f>
        <v>0</v>
      </c>
      <c r="N230" s="9"/>
      <c r="O230" s="9">
        <f>Wed!L64</f>
        <v>0</v>
      </c>
      <c r="P230" s="73" t="str">
        <f>IF(B230="win",100%-P1,"-100%")</f>
        <v>-100%</v>
      </c>
      <c r="Q230" s="9">
        <f>(O230*P230)+(O230*Q1)</f>
        <v>0</v>
      </c>
      <c r="R230" s="9"/>
      <c r="S230" s="9">
        <f>Wed!M64</f>
        <v>0</v>
      </c>
      <c r="T230" s="73" t="str">
        <f>IF(B230="win",100%-T1,"-100%")</f>
        <v>-100%</v>
      </c>
      <c r="U230" s="9">
        <f>(S230*T230)+(S230*U1)</f>
        <v>0</v>
      </c>
      <c r="V230" s="9"/>
      <c r="W230" s="9">
        <f>Wed!N64</f>
        <v>0</v>
      </c>
      <c r="X230" s="73" t="str">
        <f>IF(B230="win",100%-X1,"-100%")</f>
        <v>-100%</v>
      </c>
      <c r="Y230" s="9">
        <f>(W230*X230)+(W230*Y1)</f>
        <v>0</v>
      </c>
      <c r="Z230" s="9"/>
      <c r="AA230" s="9">
        <f>Wed!O64</f>
        <v>0</v>
      </c>
      <c r="AB230" s="73" t="str">
        <f>IF(B230="win",100%-AB1,"-100%")</f>
        <v>-100%</v>
      </c>
      <c r="AC230" s="9">
        <f>(AA230*AB230)+(AA230*AC1)</f>
        <v>0</v>
      </c>
      <c r="AD230" s="9"/>
      <c r="AE230" s="9">
        <f>Wed!P64</f>
        <v>0</v>
      </c>
      <c r="AF230" s="73" t="str">
        <f>IF(B230="win",100%-AF1,"-100%")</f>
        <v>-100%</v>
      </c>
      <c r="AG230" s="9">
        <f>(AE230*AF230)+(AE230*AG1)</f>
        <v>0</v>
      </c>
      <c r="AH230" s="9"/>
      <c r="AI230" s="9">
        <f>Wed!Q64</f>
        <v>0</v>
      </c>
      <c r="AJ230" s="73" t="str">
        <f>IF(B230="win",100%-AJ1,"-100%")</f>
        <v>-100%</v>
      </c>
      <c r="AK230" s="9">
        <f>(AI230*AJ230)+(AI230*AK1)</f>
        <v>0</v>
      </c>
      <c r="AL230" s="9"/>
      <c r="AM230" s="9">
        <f>Wed!R64</f>
        <v>0</v>
      </c>
      <c r="AN230" s="73" t="str">
        <f>IF(B230="win",100%-AN1,"-100%")</f>
        <v>-100%</v>
      </c>
      <c r="AO230" s="9">
        <f>(AM230*AN230)+(AM230*AO1)</f>
        <v>0</v>
      </c>
      <c r="AP230" s="9"/>
      <c r="AQ230" s="9">
        <f>Wed!S64</f>
        <v>0</v>
      </c>
      <c r="AR230" s="73" t="str">
        <f>IF(B230="win",100%-AR1,"-100%")</f>
        <v>-100%</v>
      </c>
      <c r="AS230" s="9">
        <f>(AQ230*AR230)+(AQ230*AS1)</f>
        <v>0</v>
      </c>
      <c r="AT230" s="9"/>
      <c r="AU230" s="9">
        <f>Wed!T64</f>
        <v>0</v>
      </c>
      <c r="AV230" s="73" t="str">
        <f>IF(B230="win",100%-AV1,"-100%")</f>
        <v>-100%</v>
      </c>
      <c r="AW230" s="9">
        <f>(AU230*AV230)+(AU230*AW1)</f>
        <v>0</v>
      </c>
      <c r="AX230" s="9"/>
      <c r="AY230" s="9">
        <f>Wed!U64</f>
        <v>0</v>
      </c>
      <c r="AZ230" s="73" t="str">
        <f>IF(B230="win",100%-AZ1,"-100%")</f>
        <v>-100%</v>
      </c>
      <c r="BA230" s="9">
        <f>(AY230*AZ230)+(AY230*BA1)</f>
        <v>0</v>
      </c>
      <c r="BB230" s="9"/>
      <c r="BC230" s="9">
        <f>Wed!V64</f>
        <v>0</v>
      </c>
      <c r="BD230" s="73" t="str">
        <f>IF(B230="win",100%-BD1,"-100%")</f>
        <v>-100%</v>
      </c>
      <c r="BE230" s="9">
        <f>(BC230*BD230)+(BC230*BE1)</f>
        <v>0</v>
      </c>
      <c r="BF230" s="9"/>
      <c r="BG230" s="9">
        <f>Wed!W64</f>
        <v>0</v>
      </c>
      <c r="BH230" s="73" t="str">
        <f>IF(B230="win",100%-BH1,"-100%")</f>
        <v>-100%</v>
      </c>
      <c r="BI230" s="9">
        <f>(BG230*BH230)+(BG230*BI1)</f>
        <v>0</v>
      </c>
    </row>
    <row r="231" spans="1:61" s="12" customFormat="1" x14ac:dyDescent="0.25">
      <c r="A231" s="9" t="str">
        <f>Wed!A65</f>
        <v>OVER</v>
      </c>
      <c r="B231" s="72">
        <f>Wed!C65</f>
        <v>0</v>
      </c>
      <c r="C231" s="9">
        <f>Wed!I65</f>
        <v>0</v>
      </c>
      <c r="D231" s="73" t="str">
        <f>IF(B231="win",100%-D1,"-100%")</f>
        <v>-100%</v>
      </c>
      <c r="E231" s="9">
        <f>(C231*D231)+(C231*E1)</f>
        <v>0</v>
      </c>
      <c r="G231" s="9">
        <f>Wed!J65</f>
        <v>0</v>
      </c>
      <c r="H231" s="73" t="str">
        <f t="shared" si="971"/>
        <v>-100%</v>
      </c>
      <c r="I231" s="9">
        <f>(G231*H231)+(G231*I1)</f>
        <v>0</v>
      </c>
      <c r="K231" s="9">
        <f>Wed!K65</f>
        <v>0</v>
      </c>
      <c r="L231" s="73" t="str">
        <f>IF(B231="win",100%-L1,"-100%")</f>
        <v>-100%</v>
      </c>
      <c r="M231" s="9">
        <f>(K231*L231)+(K231*M1)</f>
        <v>0</v>
      </c>
      <c r="N231" s="9"/>
      <c r="O231" s="9">
        <f>Wed!L65</f>
        <v>0</v>
      </c>
      <c r="P231" s="73" t="str">
        <f>IF(B231="win",100%-P1,"-100%")</f>
        <v>-100%</v>
      </c>
      <c r="Q231" s="9">
        <f>(O231*P231)+(O231*Q1)</f>
        <v>0</v>
      </c>
      <c r="R231" s="9"/>
      <c r="S231" s="9">
        <f>Wed!M65</f>
        <v>0</v>
      </c>
      <c r="T231" s="73" t="str">
        <f>IF(B231="win",100%-T1,"-100%")</f>
        <v>-100%</v>
      </c>
      <c r="U231" s="9">
        <f>(S231*T231)+(S231*U1)</f>
        <v>0</v>
      </c>
      <c r="V231" s="9"/>
      <c r="W231" s="9">
        <f>Wed!N65</f>
        <v>0</v>
      </c>
      <c r="X231" s="73" t="str">
        <f>IF(B231="win",100%-X1,"-100%")</f>
        <v>-100%</v>
      </c>
      <c r="Y231" s="9">
        <f>(W231*X231)+(W231*Y1)</f>
        <v>0</v>
      </c>
      <c r="Z231" s="9"/>
      <c r="AA231" s="9">
        <f>Wed!O65</f>
        <v>0</v>
      </c>
      <c r="AB231" s="73" t="str">
        <f>IF(B231="win",100%-AB1,"-100%")</f>
        <v>-100%</v>
      </c>
      <c r="AC231" s="9">
        <f>(AA231*AB231)+(AA231*AC1)</f>
        <v>0</v>
      </c>
      <c r="AD231" s="9"/>
      <c r="AE231" s="9">
        <f>Wed!P65</f>
        <v>0</v>
      </c>
      <c r="AF231" s="73" t="str">
        <f>IF(B231="win",100%-AF1,"-100%")</f>
        <v>-100%</v>
      </c>
      <c r="AG231" s="9">
        <f>(AE231*AF231)+(AE231*AG1)</f>
        <v>0</v>
      </c>
      <c r="AH231" s="9"/>
      <c r="AI231" s="9">
        <f>Wed!Q65</f>
        <v>0</v>
      </c>
      <c r="AJ231" s="73" t="str">
        <f>IF(B231="win",100%-AJ1,"-100%")</f>
        <v>-100%</v>
      </c>
      <c r="AK231" s="9">
        <f>(AI231*AJ231)+(AI231*AK1)</f>
        <v>0</v>
      </c>
      <c r="AL231" s="9"/>
      <c r="AM231" s="9">
        <f>Wed!R65</f>
        <v>0</v>
      </c>
      <c r="AN231" s="73" t="str">
        <f>IF(B231="win",100%-AN1,"-100%")</f>
        <v>-100%</v>
      </c>
      <c r="AO231" s="9">
        <f>(AM231*AN231)+(AM231*AO1)</f>
        <v>0</v>
      </c>
      <c r="AP231" s="9"/>
      <c r="AQ231" s="9">
        <f>Wed!S65</f>
        <v>0</v>
      </c>
      <c r="AR231" s="73" t="str">
        <f>IF(B231="win",100%-AR1,"-100%")</f>
        <v>-100%</v>
      </c>
      <c r="AS231" s="9">
        <f>(AQ231*AR231)+(AQ231*AS1)</f>
        <v>0</v>
      </c>
      <c r="AT231" s="9"/>
      <c r="AU231" s="9">
        <f>Wed!T65</f>
        <v>0</v>
      </c>
      <c r="AV231" s="73" t="str">
        <f>IF(B231="win",100%-AV1,"-100%")</f>
        <v>-100%</v>
      </c>
      <c r="AW231" s="9">
        <f>(AU231*AV231)+(AU231*AW1)</f>
        <v>0</v>
      </c>
      <c r="AX231" s="9"/>
      <c r="AY231" s="9">
        <f>Wed!U65</f>
        <v>0</v>
      </c>
      <c r="AZ231" s="73" t="str">
        <f>IF(B231="win",100%-AZ1,"-100%")</f>
        <v>-100%</v>
      </c>
      <c r="BA231" s="9">
        <f>(AY231*AZ231)+(AY231*BA1)</f>
        <v>0</v>
      </c>
      <c r="BB231" s="9"/>
      <c r="BC231" s="9">
        <f>Wed!V65</f>
        <v>0</v>
      </c>
      <c r="BD231" s="73" t="str">
        <f>IF(B231="win",100%-BD1,"-100%")</f>
        <v>-100%</v>
      </c>
      <c r="BE231" s="9">
        <f>(BC231*BD231)+(BC231*BE1)</f>
        <v>0</v>
      </c>
      <c r="BF231" s="9"/>
      <c r="BG231" s="9">
        <f>Wed!W65</f>
        <v>0</v>
      </c>
      <c r="BH231" s="73" t="str">
        <f>IF(B231="win",100%-BH1,"-100%")</f>
        <v>-100%</v>
      </c>
      <c r="BI231" s="9">
        <f>(BG231*BH231)+(BG231*BI1)</f>
        <v>0</v>
      </c>
    </row>
    <row r="232" spans="1:61" s="12" customFormat="1" x14ac:dyDescent="0.25">
      <c r="A232" s="75"/>
      <c r="B232" s="72"/>
      <c r="C232" s="75"/>
      <c r="D232" s="75"/>
      <c r="E232" s="75"/>
      <c r="G232" s="75"/>
      <c r="H232" s="75"/>
      <c r="I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</row>
    <row r="233" spans="1:61" s="12" customFormat="1" x14ac:dyDescent="0.25">
      <c r="A233" s="9">
        <f>Wed!A67</f>
        <v>0</v>
      </c>
      <c r="B233" s="72">
        <f>Wed!C67</f>
        <v>0</v>
      </c>
      <c r="C233" s="9">
        <f>Wed!I67</f>
        <v>0</v>
      </c>
      <c r="D233" s="73" t="str">
        <f>IF(B233="win",100%-D1,"-100%")</f>
        <v>-100%</v>
      </c>
      <c r="E233" s="9">
        <f>(C233*D233)+(C233*E1)</f>
        <v>0</v>
      </c>
      <c r="G233" s="9">
        <f>Wed!J67</f>
        <v>0</v>
      </c>
      <c r="H233" s="73" t="str">
        <f>IF($B233="win",100%-H$1,"-100%")</f>
        <v>-100%</v>
      </c>
      <c r="I233" s="9">
        <f>(G233*H233)+(G233*I1)</f>
        <v>0</v>
      </c>
      <c r="K233" s="9">
        <f>Wed!K67</f>
        <v>0</v>
      </c>
      <c r="L233" s="73" t="str">
        <f>IF(B233="win",100%-L1,"-100%")</f>
        <v>-100%</v>
      </c>
      <c r="M233" s="9">
        <f>(K233*L233)+(K233*M1)</f>
        <v>0</v>
      </c>
      <c r="N233" s="9"/>
      <c r="O233" s="9">
        <f>Wed!L67</f>
        <v>0</v>
      </c>
      <c r="P233" s="73" t="str">
        <f>IF(B233="win",100%-P1,"-100%")</f>
        <v>-100%</v>
      </c>
      <c r="Q233" s="9">
        <f>(O233*P233)+(O233*Q1)</f>
        <v>0</v>
      </c>
      <c r="R233" s="9"/>
      <c r="S233" s="9">
        <f>Wed!M67</f>
        <v>0</v>
      </c>
      <c r="T233" s="73" t="str">
        <f>IF(B233="win",100%-T1,"-100%")</f>
        <v>-100%</v>
      </c>
      <c r="U233" s="9">
        <f>(S233*T233)+(S233*U1)</f>
        <v>0</v>
      </c>
      <c r="V233" s="9"/>
      <c r="W233" s="9">
        <f>Wed!N67</f>
        <v>0</v>
      </c>
      <c r="X233" s="73" t="str">
        <f>IF(B233="win",100%-X1,"-100%")</f>
        <v>-100%</v>
      </c>
      <c r="Y233" s="9">
        <f>(W233*X233)+(W233*Y1)</f>
        <v>0</v>
      </c>
      <c r="Z233" s="9"/>
      <c r="AA233" s="9">
        <f>Wed!O67</f>
        <v>0</v>
      </c>
      <c r="AB233" s="73" t="str">
        <f>IF(B233="win",100%-AB1,"-100%")</f>
        <v>-100%</v>
      </c>
      <c r="AC233" s="9">
        <f>(AA233*AB233)+(AA233*AC1)</f>
        <v>0</v>
      </c>
      <c r="AD233" s="9"/>
      <c r="AE233" s="9">
        <f>Wed!P67</f>
        <v>0</v>
      </c>
      <c r="AF233" s="73" t="str">
        <f>IF(B233="win",100%-AF1,"-100%")</f>
        <v>-100%</v>
      </c>
      <c r="AG233" s="9">
        <f>(AE233*AF233)+(AE233*AG1)</f>
        <v>0</v>
      </c>
      <c r="AH233" s="9"/>
      <c r="AI233" s="9">
        <f>Wed!Q67</f>
        <v>0</v>
      </c>
      <c r="AJ233" s="73" t="str">
        <f>IF(B233="win",100%-AJ1,"-100%")</f>
        <v>-100%</v>
      </c>
      <c r="AK233" s="9">
        <f>(AI233*AJ233)+(AI233*AK1)</f>
        <v>0</v>
      </c>
      <c r="AL233" s="9"/>
      <c r="AM233" s="9">
        <f>Wed!R67</f>
        <v>0</v>
      </c>
      <c r="AN233" s="73" t="str">
        <f>IF(B233="win",100%-AN1,"-100%")</f>
        <v>-100%</v>
      </c>
      <c r="AO233" s="9">
        <f>(AM233*AN233)+(AM233*AO1)</f>
        <v>0</v>
      </c>
      <c r="AP233" s="9"/>
      <c r="AQ233" s="9">
        <f>Wed!S67</f>
        <v>0</v>
      </c>
      <c r="AR233" s="73" t="str">
        <f>IF(B233="win",100%-AR1,"-100%")</f>
        <v>-100%</v>
      </c>
      <c r="AS233" s="9">
        <f>(AQ233*AR233)+(AQ233*AS1)</f>
        <v>0</v>
      </c>
      <c r="AT233" s="9"/>
      <c r="AU233" s="9">
        <f>Wed!T67</f>
        <v>0</v>
      </c>
      <c r="AV233" s="73" t="str">
        <f>IF(B233="win",100%-AV1,"-100%")</f>
        <v>-100%</v>
      </c>
      <c r="AW233" s="9">
        <f>(AU233*AV233)+(AU233*AW1)</f>
        <v>0</v>
      </c>
      <c r="AX233" s="9"/>
      <c r="AY233" s="9">
        <f>Wed!U67</f>
        <v>0</v>
      </c>
      <c r="AZ233" s="73" t="str">
        <f>IF(B233="win",100%-AZ1,"-100%")</f>
        <v>-100%</v>
      </c>
      <c r="BA233" s="9">
        <f>(AY233*AZ233)+(AY233*BA1)</f>
        <v>0</v>
      </c>
      <c r="BB233" s="9"/>
      <c r="BC233" s="9">
        <f>Wed!V67</f>
        <v>0</v>
      </c>
      <c r="BD233" s="73" t="str">
        <f>IF(B233="win",100%-BD1,"-100%")</f>
        <v>-100%</v>
      </c>
      <c r="BE233" s="9">
        <f>(BC233*BD233)+(BC233*BE1)</f>
        <v>0</v>
      </c>
      <c r="BF233" s="9"/>
      <c r="BG233" s="9">
        <f>Wed!W67</f>
        <v>0</v>
      </c>
      <c r="BH233" s="73" t="str">
        <f>IF(B233="win",100%-BH1,"-100%")</f>
        <v>-100%</v>
      </c>
      <c r="BI233" s="9">
        <f>(BG233*BH233)+(BG233*BI1)</f>
        <v>0</v>
      </c>
    </row>
    <row r="234" spans="1:61" s="12" customFormat="1" x14ac:dyDescent="0.25">
      <c r="A234" s="9">
        <f>Wed!A68</f>
        <v>0</v>
      </c>
      <c r="B234" s="72">
        <f>Wed!C68</f>
        <v>0</v>
      </c>
      <c r="C234" s="9">
        <f>Wed!I68</f>
        <v>0</v>
      </c>
      <c r="D234" s="73" t="str">
        <f>IF(B234="win",100%-D1,"-100%")</f>
        <v>-100%</v>
      </c>
      <c r="E234" s="9">
        <f>(C234*D234)+(C234*E1)</f>
        <v>0</v>
      </c>
      <c r="G234" s="9">
        <f>Wed!J68</f>
        <v>0</v>
      </c>
      <c r="H234" s="73" t="str">
        <f t="shared" ref="H234:H236" si="972">IF($B234="win",100%-H$1,"-100%")</f>
        <v>-100%</v>
      </c>
      <c r="I234" s="9">
        <f>(G234*H234)+(G234*I1)</f>
        <v>0</v>
      </c>
      <c r="K234" s="9">
        <f>Wed!K68</f>
        <v>0</v>
      </c>
      <c r="L234" s="73" t="str">
        <f>IF(B234="win",100%-L1,"-100%")</f>
        <v>-100%</v>
      </c>
      <c r="M234" s="9">
        <f>(K234*L234)+(K234*M1)</f>
        <v>0</v>
      </c>
      <c r="N234" s="9"/>
      <c r="O234" s="9">
        <f>Wed!L68</f>
        <v>0</v>
      </c>
      <c r="P234" s="73" t="str">
        <f>IF(B234="win",100%-P1,"-100%")</f>
        <v>-100%</v>
      </c>
      <c r="Q234" s="9">
        <f>(O234*P234)+(O234*Q1)</f>
        <v>0</v>
      </c>
      <c r="R234" s="9"/>
      <c r="S234" s="9">
        <f>Wed!M68</f>
        <v>0</v>
      </c>
      <c r="T234" s="73" t="str">
        <f>IF(B234="win",100%-T1,"-100%")</f>
        <v>-100%</v>
      </c>
      <c r="U234" s="9">
        <f>(S234*T234)+(S234*U1)</f>
        <v>0</v>
      </c>
      <c r="V234" s="9"/>
      <c r="W234" s="9">
        <f>Wed!N68</f>
        <v>0</v>
      </c>
      <c r="X234" s="73" t="str">
        <f>IF(B234="win",100%-X1,"-100%")</f>
        <v>-100%</v>
      </c>
      <c r="Y234" s="9">
        <f>(W234*X234)+(W234*Y1)</f>
        <v>0</v>
      </c>
      <c r="Z234" s="9"/>
      <c r="AA234" s="9">
        <f>Wed!O68</f>
        <v>0</v>
      </c>
      <c r="AB234" s="73" t="str">
        <f>IF(B234="win",100%-AB1,"-100%")</f>
        <v>-100%</v>
      </c>
      <c r="AC234" s="9">
        <f>(AA234*AB234)+(AA234*AC1)</f>
        <v>0</v>
      </c>
      <c r="AD234" s="9"/>
      <c r="AE234" s="9">
        <f>Wed!P68</f>
        <v>0</v>
      </c>
      <c r="AF234" s="73" t="str">
        <f>IF(B234="win",100%-AF1,"-100%")</f>
        <v>-100%</v>
      </c>
      <c r="AG234" s="9">
        <f>(AE234*AF234)+(AE234*AG1)</f>
        <v>0</v>
      </c>
      <c r="AH234" s="9"/>
      <c r="AI234" s="9">
        <f>Wed!Q68</f>
        <v>0</v>
      </c>
      <c r="AJ234" s="73" t="str">
        <f>IF(B234="win",100%-AJ1,"-100%")</f>
        <v>-100%</v>
      </c>
      <c r="AK234" s="9">
        <f>(AI234*AJ234)+(AI234*AK1)</f>
        <v>0</v>
      </c>
      <c r="AL234" s="9"/>
      <c r="AM234" s="9">
        <f>Wed!R68</f>
        <v>0</v>
      </c>
      <c r="AN234" s="73" t="str">
        <f>IF(B234="win",100%-AN1,"-100%")</f>
        <v>-100%</v>
      </c>
      <c r="AO234" s="9">
        <f>(AM234*AN234)+(AM234*AO1)</f>
        <v>0</v>
      </c>
      <c r="AP234" s="9"/>
      <c r="AQ234" s="9">
        <f>Wed!S68</f>
        <v>0</v>
      </c>
      <c r="AR234" s="73" t="str">
        <f>IF(B234="win",100%-AR1,"-100%")</f>
        <v>-100%</v>
      </c>
      <c r="AS234" s="9">
        <f>(AQ234*AR234)+(AQ234*AS1)</f>
        <v>0</v>
      </c>
      <c r="AT234" s="9"/>
      <c r="AU234" s="9">
        <f>Wed!T68</f>
        <v>0</v>
      </c>
      <c r="AV234" s="73" t="str">
        <f>IF(B234="win",100%-AV1,"-100%")</f>
        <v>-100%</v>
      </c>
      <c r="AW234" s="9">
        <f>(AU234*AV234)+(AU234*AW1)</f>
        <v>0</v>
      </c>
      <c r="AX234" s="9"/>
      <c r="AY234" s="9">
        <f>Wed!U68</f>
        <v>0</v>
      </c>
      <c r="AZ234" s="73" t="str">
        <f>IF(B234="win",100%-AZ1,"-100%")</f>
        <v>-100%</v>
      </c>
      <c r="BA234" s="9">
        <f>(AY234*AZ234)+(AY234*BA1)</f>
        <v>0</v>
      </c>
      <c r="BB234" s="9"/>
      <c r="BC234" s="9">
        <f>Wed!V68</f>
        <v>0</v>
      </c>
      <c r="BD234" s="73" t="str">
        <f>IF(B234="win",100%-BD1,"-100%")</f>
        <v>-100%</v>
      </c>
      <c r="BE234" s="9">
        <f>(BC234*BD234)+(BC234*BE1)</f>
        <v>0</v>
      </c>
      <c r="BF234" s="9"/>
      <c r="BG234" s="9">
        <f>Wed!W68</f>
        <v>0</v>
      </c>
      <c r="BH234" s="73" t="str">
        <f>IF(B234="win",100%-BH1,"-100%")</f>
        <v>-100%</v>
      </c>
      <c r="BI234" s="9">
        <f>(BG234*BH234)+(BG234*BI1)</f>
        <v>0</v>
      </c>
    </row>
    <row r="235" spans="1:61" s="12" customFormat="1" x14ac:dyDescent="0.25">
      <c r="A235" s="9" t="str">
        <f>Wed!A69</f>
        <v>UNDER</v>
      </c>
      <c r="B235" s="72">
        <f>Wed!C69</f>
        <v>0</v>
      </c>
      <c r="C235" s="9">
        <f>Wed!I69</f>
        <v>0</v>
      </c>
      <c r="D235" s="73" t="str">
        <f>IF(B235="win",100%-D1,"-100%")</f>
        <v>-100%</v>
      </c>
      <c r="E235" s="9">
        <f>(C235*D235)+(C235*E1)</f>
        <v>0</v>
      </c>
      <c r="G235" s="9">
        <f>Wed!J69</f>
        <v>0</v>
      </c>
      <c r="H235" s="73" t="str">
        <f t="shared" si="972"/>
        <v>-100%</v>
      </c>
      <c r="I235" s="9">
        <f>(G235*H235)+(G235*I1)</f>
        <v>0</v>
      </c>
      <c r="K235" s="9">
        <f>Wed!K69</f>
        <v>0</v>
      </c>
      <c r="L235" s="73" t="str">
        <f>IF(B235="win",100%-L1,"-100%")</f>
        <v>-100%</v>
      </c>
      <c r="M235" s="9">
        <f>(K235*L235)+(K235*M1)</f>
        <v>0</v>
      </c>
      <c r="N235" s="9"/>
      <c r="O235" s="9">
        <f>Wed!L69</f>
        <v>0</v>
      </c>
      <c r="P235" s="73" t="str">
        <f>IF(B235="win",100%-P1,"-100%")</f>
        <v>-100%</v>
      </c>
      <c r="Q235" s="9">
        <f>(O235*P235)+(O235*Q1)</f>
        <v>0</v>
      </c>
      <c r="R235" s="9"/>
      <c r="S235" s="9">
        <f>Wed!M69</f>
        <v>0</v>
      </c>
      <c r="T235" s="73" t="str">
        <f>IF(B235="win",100%-T1,"-100%")</f>
        <v>-100%</v>
      </c>
      <c r="U235" s="9">
        <f>(S235*T235)+(S235*U1)</f>
        <v>0</v>
      </c>
      <c r="V235" s="9"/>
      <c r="W235" s="9">
        <f>Wed!N69</f>
        <v>0</v>
      </c>
      <c r="X235" s="73" t="str">
        <f>IF(B235="win",100%-X1,"-100%")</f>
        <v>-100%</v>
      </c>
      <c r="Y235" s="9">
        <f>(W235*X235)+(W235*Y1)</f>
        <v>0</v>
      </c>
      <c r="Z235" s="9"/>
      <c r="AA235" s="9">
        <f>Wed!O69</f>
        <v>0</v>
      </c>
      <c r="AB235" s="73" t="str">
        <f>IF(B235="win",100%-AB1,"-100%")</f>
        <v>-100%</v>
      </c>
      <c r="AC235" s="9">
        <f>(AA235*AB235)+(AA235*AC1)</f>
        <v>0</v>
      </c>
      <c r="AD235" s="9"/>
      <c r="AE235" s="9">
        <f>Wed!P69</f>
        <v>0</v>
      </c>
      <c r="AF235" s="73" t="str">
        <f>IF(B235="win",100%-AF1,"-100%")</f>
        <v>-100%</v>
      </c>
      <c r="AG235" s="9">
        <f>(AE235*AF235)+(AE235*AG1)</f>
        <v>0</v>
      </c>
      <c r="AH235" s="9"/>
      <c r="AI235" s="9">
        <f>Wed!Q69</f>
        <v>0</v>
      </c>
      <c r="AJ235" s="73" t="str">
        <f>IF(B235="win",100%-AJ1,"-100%")</f>
        <v>-100%</v>
      </c>
      <c r="AK235" s="9">
        <f>(AI235*AJ235)+(AI235*AK1)</f>
        <v>0</v>
      </c>
      <c r="AL235" s="9"/>
      <c r="AM235" s="9">
        <f>Wed!R69</f>
        <v>0</v>
      </c>
      <c r="AN235" s="73" t="str">
        <f>IF(B235="win",100%-AN1,"-100%")</f>
        <v>-100%</v>
      </c>
      <c r="AO235" s="9">
        <f>(AM235*AN235)+(AM235*AO1)</f>
        <v>0</v>
      </c>
      <c r="AP235" s="9"/>
      <c r="AQ235" s="9">
        <f>Wed!S69</f>
        <v>0</v>
      </c>
      <c r="AR235" s="73" t="str">
        <f>IF(B235="win",100%-AR1,"-100%")</f>
        <v>-100%</v>
      </c>
      <c r="AS235" s="9">
        <f>(AQ235*AR235)+(AQ235*AS1)</f>
        <v>0</v>
      </c>
      <c r="AT235" s="9"/>
      <c r="AU235" s="9">
        <f>Wed!T69</f>
        <v>0</v>
      </c>
      <c r="AV235" s="73" t="str">
        <f>IF(B235="win",100%-AV1,"-100%")</f>
        <v>-100%</v>
      </c>
      <c r="AW235" s="9">
        <f>(AU235*AV235)+(AU235*AW1)</f>
        <v>0</v>
      </c>
      <c r="AX235" s="9"/>
      <c r="AY235" s="9">
        <f>Wed!U69</f>
        <v>0</v>
      </c>
      <c r="AZ235" s="73" t="str">
        <f>IF(B235="win",100%-AZ1,"-100%")</f>
        <v>-100%</v>
      </c>
      <c r="BA235" s="9">
        <f>(AY235*AZ235)+(AY235*BA1)</f>
        <v>0</v>
      </c>
      <c r="BB235" s="9"/>
      <c r="BC235" s="9">
        <f>Wed!V69</f>
        <v>0</v>
      </c>
      <c r="BD235" s="73" t="str">
        <f>IF(B235="win",100%-BD1,"-100%")</f>
        <v>-100%</v>
      </c>
      <c r="BE235" s="9">
        <f>(BC235*BD235)+(BC235*BE1)</f>
        <v>0</v>
      </c>
      <c r="BF235" s="9"/>
      <c r="BG235" s="9">
        <f>Wed!W69</f>
        <v>0</v>
      </c>
      <c r="BH235" s="73" t="str">
        <f>IF(B235="win",100%-BH1,"-100%")</f>
        <v>-100%</v>
      </c>
      <c r="BI235" s="9">
        <f>(BG235*BH235)+(BG235*BI1)</f>
        <v>0</v>
      </c>
    </row>
    <row r="236" spans="1:61" s="12" customFormat="1" x14ac:dyDescent="0.25">
      <c r="A236" s="9" t="str">
        <f>Wed!A70</f>
        <v>OVER</v>
      </c>
      <c r="B236" s="72">
        <f>Wed!C70</f>
        <v>0</v>
      </c>
      <c r="C236" s="9">
        <f>Wed!I70</f>
        <v>0</v>
      </c>
      <c r="D236" s="73" t="str">
        <f>IF(B236="win",100%-D1,"-100%")</f>
        <v>-100%</v>
      </c>
      <c r="E236" s="9">
        <f>(C236*D236)+(C236*E1)</f>
        <v>0</v>
      </c>
      <c r="G236" s="9">
        <f>Wed!J70</f>
        <v>0</v>
      </c>
      <c r="H236" s="73" t="str">
        <f t="shared" si="972"/>
        <v>-100%</v>
      </c>
      <c r="I236" s="9">
        <f>(G236*H236)+(G236*I1)</f>
        <v>0</v>
      </c>
      <c r="K236" s="9">
        <f>Wed!K70</f>
        <v>0</v>
      </c>
      <c r="L236" s="73" t="str">
        <f>IF(B236="win",100%-L1,"-100%")</f>
        <v>-100%</v>
      </c>
      <c r="M236" s="9">
        <f>(K236*L236)+(K236*M1)</f>
        <v>0</v>
      </c>
      <c r="N236" s="9"/>
      <c r="O236" s="9">
        <f>Wed!L70</f>
        <v>0</v>
      </c>
      <c r="P236" s="73" t="str">
        <f>IF(B236="win",100%-P1,"-100%")</f>
        <v>-100%</v>
      </c>
      <c r="Q236" s="9">
        <f>(O236*P236)+(O236*Q1)</f>
        <v>0</v>
      </c>
      <c r="R236" s="9"/>
      <c r="S236" s="9">
        <f>Wed!M70</f>
        <v>0</v>
      </c>
      <c r="T236" s="73" t="str">
        <f>IF(B236="win",100%-T1,"-100%")</f>
        <v>-100%</v>
      </c>
      <c r="U236" s="9">
        <f>(S236*T236)+(S236*U1)</f>
        <v>0</v>
      </c>
      <c r="V236" s="9"/>
      <c r="W236" s="9">
        <f>Wed!N70</f>
        <v>0</v>
      </c>
      <c r="X236" s="73" t="str">
        <f>IF(B236="win",100%-X1,"-100%")</f>
        <v>-100%</v>
      </c>
      <c r="Y236" s="9">
        <f>(W236*X236)+(W236*Y1)</f>
        <v>0</v>
      </c>
      <c r="Z236" s="9"/>
      <c r="AA236" s="9">
        <f>Wed!O70</f>
        <v>0</v>
      </c>
      <c r="AB236" s="73" t="str">
        <f>IF(B236="win",100%-AB1,"-100%")</f>
        <v>-100%</v>
      </c>
      <c r="AC236" s="9">
        <f>(AA236*AB236)+(AA236*AC1)</f>
        <v>0</v>
      </c>
      <c r="AD236" s="9"/>
      <c r="AE236" s="9">
        <f>Wed!P70</f>
        <v>0</v>
      </c>
      <c r="AF236" s="73" t="str">
        <f>IF(B236="win",100%-AF1,"-100%")</f>
        <v>-100%</v>
      </c>
      <c r="AG236" s="9">
        <f>(AE236*AF236)+(AE236*AG1)</f>
        <v>0</v>
      </c>
      <c r="AH236" s="9"/>
      <c r="AI236" s="9">
        <f>Wed!Q70</f>
        <v>0</v>
      </c>
      <c r="AJ236" s="73" t="str">
        <f>IF(B236="win",100%-AJ1,"-100%")</f>
        <v>-100%</v>
      </c>
      <c r="AK236" s="9">
        <f>(AI236*AJ236)+(AI236*AK1)</f>
        <v>0</v>
      </c>
      <c r="AL236" s="9"/>
      <c r="AM236" s="9">
        <f>Wed!R70</f>
        <v>0</v>
      </c>
      <c r="AN236" s="73" t="str">
        <f>IF(B236="win",100%-AN1,"-100%")</f>
        <v>-100%</v>
      </c>
      <c r="AO236" s="9">
        <f>(AM236*AN236)+(AM236*AO1)</f>
        <v>0</v>
      </c>
      <c r="AP236" s="9"/>
      <c r="AQ236" s="9">
        <f>Wed!S70</f>
        <v>0</v>
      </c>
      <c r="AR236" s="73" t="str">
        <f>IF(B236="win",100%-AR1,"-100%")</f>
        <v>-100%</v>
      </c>
      <c r="AS236" s="9">
        <f>(AQ236*AR236)+(AQ236*AS1)</f>
        <v>0</v>
      </c>
      <c r="AT236" s="9"/>
      <c r="AU236" s="9">
        <f>Wed!T70</f>
        <v>0</v>
      </c>
      <c r="AV236" s="73" t="str">
        <f>IF(B236="win",100%-AV1,"-100%")</f>
        <v>-100%</v>
      </c>
      <c r="AW236" s="9">
        <f>(AU236*AV236)+(AU236*AW1)</f>
        <v>0</v>
      </c>
      <c r="AX236" s="9"/>
      <c r="AY236" s="9">
        <f>Wed!U70</f>
        <v>0</v>
      </c>
      <c r="AZ236" s="73" t="str">
        <f>IF(B236="win",100%-AZ1,"-100%")</f>
        <v>-100%</v>
      </c>
      <c r="BA236" s="9">
        <f>(AY236*AZ236)+(AY236*BA1)</f>
        <v>0</v>
      </c>
      <c r="BB236" s="9"/>
      <c r="BC236" s="9">
        <f>Wed!V70</f>
        <v>0</v>
      </c>
      <c r="BD236" s="73" t="str">
        <f>IF(B236="win",100%-BD1,"-100%")</f>
        <v>-100%</v>
      </c>
      <c r="BE236" s="9">
        <f>(BC236*BD236)+(BC236*BE1)</f>
        <v>0</v>
      </c>
      <c r="BF236" s="9"/>
      <c r="BG236" s="9">
        <f>Wed!W70</f>
        <v>0</v>
      </c>
      <c r="BH236" s="73" t="str">
        <f>IF(B236="win",100%-BH1,"-100%")</f>
        <v>-100%</v>
      </c>
      <c r="BI236" s="9">
        <f>(BG236*BH236)+(BG236*BI1)</f>
        <v>0</v>
      </c>
    </row>
    <row r="237" spans="1:61" s="12" customFormat="1" x14ac:dyDescent="0.25">
      <c r="A237" s="75"/>
      <c r="B237" s="72"/>
      <c r="C237" s="75"/>
      <c r="D237" s="75"/>
      <c r="E237" s="75"/>
      <c r="G237" s="75"/>
      <c r="H237" s="75"/>
      <c r="I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</row>
    <row r="238" spans="1:61" s="12" customFormat="1" x14ac:dyDescent="0.25">
      <c r="A238" s="9">
        <f>Wed!A72</f>
        <v>0</v>
      </c>
      <c r="B238" s="72">
        <f>Wed!C72</f>
        <v>0</v>
      </c>
      <c r="C238" s="9">
        <f>Wed!I72</f>
        <v>0</v>
      </c>
      <c r="D238" s="73" t="str">
        <f>IF(B238="win",100%-D1,"-100%")</f>
        <v>-100%</v>
      </c>
      <c r="E238" s="9">
        <f>(C238*D238)+(C238*E1)</f>
        <v>0</v>
      </c>
      <c r="G238" s="9">
        <f>Wed!J72</f>
        <v>0</v>
      </c>
      <c r="H238" s="73" t="str">
        <f>IF($B238="win",100%-H$1,"-100%")</f>
        <v>-100%</v>
      </c>
      <c r="I238" s="9">
        <f>(G238*H238)+(G238*I1)</f>
        <v>0</v>
      </c>
      <c r="K238" s="9">
        <f>Wed!K72</f>
        <v>0</v>
      </c>
      <c r="L238" s="73" t="str">
        <f>IF(B238="win",100%-L1,"-100%")</f>
        <v>-100%</v>
      </c>
      <c r="M238" s="9">
        <f>(K238*L238)+(K238*M1)</f>
        <v>0</v>
      </c>
      <c r="N238" s="9"/>
      <c r="O238" s="9">
        <f>Wed!L72</f>
        <v>0</v>
      </c>
      <c r="P238" s="73" t="str">
        <f>IF(B238="win",100%-P1,"-100%")</f>
        <v>-100%</v>
      </c>
      <c r="Q238" s="9">
        <f>(O238*P238)+(O238*Q1)</f>
        <v>0</v>
      </c>
      <c r="R238" s="9"/>
      <c r="S238" s="9">
        <f>Wed!M72</f>
        <v>0</v>
      </c>
      <c r="T238" s="73" t="str">
        <f>IF(B238="win",100%-T1,"-100%")</f>
        <v>-100%</v>
      </c>
      <c r="U238" s="9">
        <f>(S238*T238)+(S238*U1)</f>
        <v>0</v>
      </c>
      <c r="V238" s="9"/>
      <c r="W238" s="9">
        <f>Wed!N72</f>
        <v>0</v>
      </c>
      <c r="X238" s="73" t="str">
        <f>IF(B238="win",100%-X1,"-100%")</f>
        <v>-100%</v>
      </c>
      <c r="Y238" s="9">
        <f>(W238*X238)+(W238*Y1)</f>
        <v>0</v>
      </c>
      <c r="Z238" s="9"/>
      <c r="AA238" s="9">
        <f>Wed!O72</f>
        <v>0</v>
      </c>
      <c r="AB238" s="73" t="str">
        <f>IF(B238="win",100%-AB1,"-100%")</f>
        <v>-100%</v>
      </c>
      <c r="AC238" s="9">
        <f>(AA238*AB238)+(AA238*AC1)</f>
        <v>0</v>
      </c>
      <c r="AD238" s="9"/>
      <c r="AE238" s="9">
        <f>Wed!P72</f>
        <v>0</v>
      </c>
      <c r="AF238" s="73" t="str">
        <f>IF(B238="win",100%-AF1,"-100%")</f>
        <v>-100%</v>
      </c>
      <c r="AG238" s="9">
        <f>(AE238*AF238)+(AE238*AG1)</f>
        <v>0</v>
      </c>
      <c r="AH238" s="9"/>
      <c r="AI238" s="9">
        <f>Wed!Q72</f>
        <v>0</v>
      </c>
      <c r="AJ238" s="73" t="str">
        <f>IF(B238="win",100%-AJ1,"-100%")</f>
        <v>-100%</v>
      </c>
      <c r="AK238" s="9">
        <f>(AI238*AJ238)+(AI238*AK1)</f>
        <v>0</v>
      </c>
      <c r="AL238" s="9"/>
      <c r="AM238" s="9">
        <f>Wed!R72</f>
        <v>0</v>
      </c>
      <c r="AN238" s="73" t="str">
        <f>IF(B238="win",100%-AN1,"-100%")</f>
        <v>-100%</v>
      </c>
      <c r="AO238" s="9">
        <f>(AM238*AN238)+(AM238*AO1)</f>
        <v>0</v>
      </c>
      <c r="AP238" s="9"/>
      <c r="AQ238" s="9">
        <f>Wed!S72</f>
        <v>0</v>
      </c>
      <c r="AR238" s="73" t="str">
        <f>IF(B238="win",100%-AR1,"-100%")</f>
        <v>-100%</v>
      </c>
      <c r="AS238" s="9">
        <f>(AQ238*AR238)+(AQ238*AS1)</f>
        <v>0</v>
      </c>
      <c r="AT238" s="9"/>
      <c r="AU238" s="9">
        <f>Wed!T72</f>
        <v>0</v>
      </c>
      <c r="AV238" s="73" t="str">
        <f>IF(B238="win",100%-AV1,"-100%")</f>
        <v>-100%</v>
      </c>
      <c r="AW238" s="9">
        <f>(AU238*AV238)+(AU238*AW1)</f>
        <v>0</v>
      </c>
      <c r="AX238" s="9"/>
      <c r="AY238" s="9">
        <f>Wed!U72</f>
        <v>0</v>
      </c>
      <c r="AZ238" s="73" t="str">
        <f>IF(B238="win",100%-AZ1,"-100%")</f>
        <v>-100%</v>
      </c>
      <c r="BA238" s="9">
        <f>(AY238*AZ238)+(AY238*BA1)</f>
        <v>0</v>
      </c>
      <c r="BB238" s="9"/>
      <c r="BC238" s="9">
        <f>Wed!V72</f>
        <v>0</v>
      </c>
      <c r="BD238" s="73" t="str">
        <f>IF(B238="win",100%-BD1,"-100%")</f>
        <v>-100%</v>
      </c>
      <c r="BE238" s="9">
        <f>(BC238*BD238)+(BC238*BE1)</f>
        <v>0</v>
      </c>
      <c r="BF238" s="9"/>
      <c r="BG238" s="9">
        <f>Wed!W72</f>
        <v>0</v>
      </c>
      <c r="BH238" s="73" t="str">
        <f>IF(B238="win",100%-BH1,"-100%")</f>
        <v>-100%</v>
      </c>
      <c r="BI238" s="9">
        <f>(BG238*BH238)+(BG238*BI1)</f>
        <v>0</v>
      </c>
    </row>
    <row r="239" spans="1:61" s="12" customFormat="1" x14ac:dyDescent="0.25">
      <c r="A239" s="9">
        <f>Wed!A73</f>
        <v>0</v>
      </c>
      <c r="B239" s="72">
        <f>Wed!C73</f>
        <v>0</v>
      </c>
      <c r="C239" s="9">
        <f>Wed!I73</f>
        <v>0</v>
      </c>
      <c r="D239" s="73" t="str">
        <f>IF(B239="win",100%-D1,"-100%")</f>
        <v>-100%</v>
      </c>
      <c r="E239" s="9">
        <f>(C239*D239)+(C239*E1)</f>
        <v>0</v>
      </c>
      <c r="G239" s="9">
        <f>Wed!J73</f>
        <v>0</v>
      </c>
      <c r="H239" s="73" t="str">
        <f t="shared" ref="H239:H241" si="973">IF($B239="win",100%-H$1,"-100%")</f>
        <v>-100%</v>
      </c>
      <c r="I239" s="9">
        <f>(G239*H239)+(G239*I1)</f>
        <v>0</v>
      </c>
      <c r="K239" s="9">
        <f>Wed!K73</f>
        <v>0</v>
      </c>
      <c r="L239" s="73" t="str">
        <f>IF(B239="win",100%-L1,"-100%")</f>
        <v>-100%</v>
      </c>
      <c r="M239" s="9">
        <f>(K239*L239)+(K239*M1)</f>
        <v>0</v>
      </c>
      <c r="N239" s="9"/>
      <c r="O239" s="9">
        <f>Wed!L73</f>
        <v>0</v>
      </c>
      <c r="P239" s="73" t="str">
        <f>IF(B239="win",100%-P1,"-100%")</f>
        <v>-100%</v>
      </c>
      <c r="Q239" s="9">
        <f>(O239*P239)+(O239*Q1)</f>
        <v>0</v>
      </c>
      <c r="R239" s="9"/>
      <c r="S239" s="9">
        <f>Wed!M73</f>
        <v>0</v>
      </c>
      <c r="T239" s="73" t="str">
        <f>IF(B239="win",100%-T1,"-100%")</f>
        <v>-100%</v>
      </c>
      <c r="U239" s="9">
        <f>(S239*T239)+(S239*U1)</f>
        <v>0</v>
      </c>
      <c r="V239" s="9"/>
      <c r="W239" s="9">
        <f>Wed!N73</f>
        <v>0</v>
      </c>
      <c r="X239" s="73" t="str">
        <f>IF(B239="win",100%-X1,"-100%")</f>
        <v>-100%</v>
      </c>
      <c r="Y239" s="9">
        <f>(W239*X239)+(W239*Y1)</f>
        <v>0</v>
      </c>
      <c r="Z239" s="9"/>
      <c r="AA239" s="9">
        <f>Wed!O73</f>
        <v>0</v>
      </c>
      <c r="AB239" s="73" t="str">
        <f>IF(B239="win",100%-AB1,"-100%")</f>
        <v>-100%</v>
      </c>
      <c r="AC239" s="9">
        <f>(AA239*AB239)+(AA239*AC1)</f>
        <v>0</v>
      </c>
      <c r="AD239" s="9"/>
      <c r="AE239" s="9">
        <f>Wed!P73</f>
        <v>0</v>
      </c>
      <c r="AF239" s="73" t="str">
        <f>IF(B239="win",100%-AF1,"-100%")</f>
        <v>-100%</v>
      </c>
      <c r="AG239" s="9">
        <f>(AE239*AF239)+(AE239*AG1)</f>
        <v>0</v>
      </c>
      <c r="AH239" s="9"/>
      <c r="AI239" s="9">
        <f>Wed!Q73</f>
        <v>0</v>
      </c>
      <c r="AJ239" s="73" t="str">
        <f>IF(B239="win",100%-AJ1,"-100%")</f>
        <v>-100%</v>
      </c>
      <c r="AK239" s="9">
        <f>(AI239*AJ239)+(AI239*AK1)</f>
        <v>0</v>
      </c>
      <c r="AL239" s="9"/>
      <c r="AM239" s="9">
        <f>Wed!R73</f>
        <v>0</v>
      </c>
      <c r="AN239" s="73" t="str">
        <f>IF(B239="win",100%-AN1,"-100%")</f>
        <v>-100%</v>
      </c>
      <c r="AO239" s="9">
        <f>(AM239*AN239)+(AM239*AO1)</f>
        <v>0</v>
      </c>
      <c r="AP239" s="9"/>
      <c r="AQ239" s="9">
        <f>Wed!S73</f>
        <v>0</v>
      </c>
      <c r="AR239" s="73" t="str">
        <f>IF(B239="win",100%-AR1,"-100%")</f>
        <v>-100%</v>
      </c>
      <c r="AS239" s="9">
        <f>(AQ239*AR239)+(AQ239*AS1)</f>
        <v>0</v>
      </c>
      <c r="AT239" s="9"/>
      <c r="AU239" s="9">
        <f>Wed!T73</f>
        <v>0</v>
      </c>
      <c r="AV239" s="73" t="str">
        <f>IF(B239="win",100%-AV1,"-100%")</f>
        <v>-100%</v>
      </c>
      <c r="AW239" s="9">
        <f>(AU239*AV239)+(AU239*AW1)</f>
        <v>0</v>
      </c>
      <c r="AX239" s="9"/>
      <c r="AY239" s="9">
        <f>Wed!U73</f>
        <v>0</v>
      </c>
      <c r="AZ239" s="73" t="str">
        <f>IF(B239="win",100%-AZ1,"-100%")</f>
        <v>-100%</v>
      </c>
      <c r="BA239" s="9">
        <f>(AY239*AZ239)+(AY239*BA1)</f>
        <v>0</v>
      </c>
      <c r="BB239" s="9"/>
      <c r="BC239" s="9">
        <f>Wed!V73</f>
        <v>0</v>
      </c>
      <c r="BD239" s="73" t="str">
        <f>IF(B239="win",100%-BD1,"-100%")</f>
        <v>-100%</v>
      </c>
      <c r="BE239" s="9">
        <f>(BC239*BD239)+(BC239*BE1)</f>
        <v>0</v>
      </c>
      <c r="BF239" s="9"/>
      <c r="BG239" s="9">
        <f>Wed!W73</f>
        <v>0</v>
      </c>
      <c r="BH239" s="73" t="str">
        <f>IF(B239="win",100%-BH1,"-100%")</f>
        <v>-100%</v>
      </c>
      <c r="BI239" s="9">
        <f>(BG239*BH239)+(BG239*BI1)</f>
        <v>0</v>
      </c>
    </row>
    <row r="240" spans="1:61" s="12" customFormat="1" x14ac:dyDescent="0.25">
      <c r="A240" s="9" t="str">
        <f>Wed!A74</f>
        <v>UNDER</v>
      </c>
      <c r="B240" s="72">
        <f>Wed!C74</f>
        <v>0</v>
      </c>
      <c r="C240" s="9">
        <f>Wed!I74</f>
        <v>0</v>
      </c>
      <c r="D240" s="73" t="str">
        <f>IF(B240="win",100%-D1,"-100%")</f>
        <v>-100%</v>
      </c>
      <c r="E240" s="9">
        <f>(C240*D240)+(C240*E1)</f>
        <v>0</v>
      </c>
      <c r="G240" s="9">
        <f>Wed!J74</f>
        <v>0</v>
      </c>
      <c r="H240" s="73" t="str">
        <f t="shared" si="973"/>
        <v>-100%</v>
      </c>
      <c r="I240" s="9">
        <f>(G240*H240)+(G240*I1)</f>
        <v>0</v>
      </c>
      <c r="K240" s="9">
        <f>Wed!K74</f>
        <v>0</v>
      </c>
      <c r="L240" s="73" t="str">
        <f>IF(B240="win",100%-L1,"-100%")</f>
        <v>-100%</v>
      </c>
      <c r="M240" s="9">
        <f>(K240*L240)+(K240*M1)</f>
        <v>0</v>
      </c>
      <c r="N240" s="9"/>
      <c r="O240" s="9">
        <f>Wed!L74</f>
        <v>0</v>
      </c>
      <c r="P240" s="73" t="str">
        <f>IF(B240="win",100%-P1,"-100%")</f>
        <v>-100%</v>
      </c>
      <c r="Q240" s="9">
        <f>(O240*P240)+(O240*Q1)</f>
        <v>0</v>
      </c>
      <c r="R240" s="9"/>
      <c r="S240" s="9">
        <f>Wed!M74</f>
        <v>0</v>
      </c>
      <c r="T240" s="73" t="str">
        <f>IF(B240="win",100%-T1,"-100%")</f>
        <v>-100%</v>
      </c>
      <c r="U240" s="9">
        <f>(S240*T240)+(S240*U1)</f>
        <v>0</v>
      </c>
      <c r="V240" s="9"/>
      <c r="W240" s="9">
        <f>Wed!N74</f>
        <v>0</v>
      </c>
      <c r="X240" s="73" t="str">
        <f>IF(B240="win",100%-X1,"-100%")</f>
        <v>-100%</v>
      </c>
      <c r="Y240" s="9">
        <f>(W240*X240)+(W240*Y1)</f>
        <v>0</v>
      </c>
      <c r="Z240" s="9"/>
      <c r="AA240" s="9">
        <f>Wed!O74</f>
        <v>0</v>
      </c>
      <c r="AB240" s="73" t="str">
        <f>IF(B240="win",100%-AB1,"-100%")</f>
        <v>-100%</v>
      </c>
      <c r="AC240" s="9">
        <f>(AA240*AB240)+(AA240*AC1)</f>
        <v>0</v>
      </c>
      <c r="AD240" s="9"/>
      <c r="AE240" s="9">
        <f>Wed!P74</f>
        <v>0</v>
      </c>
      <c r="AF240" s="73" t="str">
        <f>IF(B240="win",100%-AF1,"-100%")</f>
        <v>-100%</v>
      </c>
      <c r="AG240" s="9">
        <f>(AE240*AF240)+(AE240*AG1)</f>
        <v>0</v>
      </c>
      <c r="AH240" s="9"/>
      <c r="AI240" s="9">
        <f>Wed!Q74</f>
        <v>0</v>
      </c>
      <c r="AJ240" s="73" t="str">
        <f>IF(B240="win",100%-AJ1,"-100%")</f>
        <v>-100%</v>
      </c>
      <c r="AK240" s="9">
        <f>(AI240*AJ240)+(AI240*AK1)</f>
        <v>0</v>
      </c>
      <c r="AL240" s="9"/>
      <c r="AM240" s="9">
        <f>Wed!R74</f>
        <v>0</v>
      </c>
      <c r="AN240" s="73" t="str">
        <f>IF(B240="win",100%-AN1,"-100%")</f>
        <v>-100%</v>
      </c>
      <c r="AO240" s="9">
        <f>(AM240*AN240)+(AM240*AO1)</f>
        <v>0</v>
      </c>
      <c r="AP240" s="9"/>
      <c r="AQ240" s="9">
        <f>Wed!S74</f>
        <v>0</v>
      </c>
      <c r="AR240" s="73" t="str">
        <f>IF(B240="win",100%-AR1,"-100%")</f>
        <v>-100%</v>
      </c>
      <c r="AS240" s="9">
        <f>(AQ240*AR240)+(AQ240*AS1)</f>
        <v>0</v>
      </c>
      <c r="AT240" s="9"/>
      <c r="AU240" s="9">
        <f>Wed!T74</f>
        <v>0</v>
      </c>
      <c r="AV240" s="73" t="str">
        <f>IF(B240="win",100%-AV1,"-100%")</f>
        <v>-100%</v>
      </c>
      <c r="AW240" s="9">
        <f>(AU240*AV240)+(AU240*AW1)</f>
        <v>0</v>
      </c>
      <c r="AX240" s="9"/>
      <c r="AY240" s="9">
        <f>Wed!U74</f>
        <v>0</v>
      </c>
      <c r="AZ240" s="73" t="str">
        <f>IF(B240="win",100%-AZ1,"-100%")</f>
        <v>-100%</v>
      </c>
      <c r="BA240" s="9">
        <f>(AY240*AZ240)+(AY240*BA1)</f>
        <v>0</v>
      </c>
      <c r="BB240" s="9"/>
      <c r="BC240" s="9">
        <f>Wed!V74</f>
        <v>0</v>
      </c>
      <c r="BD240" s="73" t="str">
        <f>IF(B240="win",100%-BD1,"-100%")</f>
        <v>-100%</v>
      </c>
      <c r="BE240" s="9">
        <f>(BC240*BD240)+(BC240*BE1)</f>
        <v>0</v>
      </c>
      <c r="BF240" s="9"/>
      <c r="BG240" s="9">
        <f>Wed!W74</f>
        <v>0</v>
      </c>
      <c r="BH240" s="73" t="str">
        <f>IF(B240="win",100%-BH1,"-100%")</f>
        <v>-100%</v>
      </c>
      <c r="BI240" s="9">
        <f>(BG240*BH240)+(BG240*BI1)</f>
        <v>0</v>
      </c>
    </row>
    <row r="241" spans="1:61" s="12" customFormat="1" x14ac:dyDescent="0.25">
      <c r="A241" s="9" t="str">
        <f>Wed!A75</f>
        <v>OVER</v>
      </c>
      <c r="B241" s="72">
        <f>Wed!C75</f>
        <v>0</v>
      </c>
      <c r="C241" s="9">
        <f>Wed!I75</f>
        <v>0</v>
      </c>
      <c r="D241" s="73" t="str">
        <f>IF(B241="win",100%-D1,"-100%")</f>
        <v>-100%</v>
      </c>
      <c r="E241" s="9">
        <f>(C241*D241)+(C241*E1)</f>
        <v>0</v>
      </c>
      <c r="G241" s="9">
        <f>Wed!J75</f>
        <v>0</v>
      </c>
      <c r="H241" s="73" t="str">
        <f t="shared" si="973"/>
        <v>-100%</v>
      </c>
      <c r="I241" s="9">
        <f>(G241*H241)+(G241*I1)</f>
        <v>0</v>
      </c>
      <c r="K241" s="9">
        <f>Wed!K75</f>
        <v>0</v>
      </c>
      <c r="L241" s="73" t="str">
        <f>IF(B241="win",100%-L1,"-100%")</f>
        <v>-100%</v>
      </c>
      <c r="M241" s="9">
        <f>(K241*L241)+(K241*M1)</f>
        <v>0</v>
      </c>
      <c r="N241" s="9"/>
      <c r="O241" s="9">
        <f>Wed!L75</f>
        <v>0</v>
      </c>
      <c r="P241" s="73" t="str">
        <f>IF(B241="win",100%-P1,"-100%")</f>
        <v>-100%</v>
      </c>
      <c r="Q241" s="9">
        <f>(O241*P241)+(O241*Q1)</f>
        <v>0</v>
      </c>
      <c r="R241" s="9"/>
      <c r="S241" s="9">
        <f>Wed!M75</f>
        <v>0</v>
      </c>
      <c r="T241" s="73" t="str">
        <f>IF(B241="win",100%-T1,"-100%")</f>
        <v>-100%</v>
      </c>
      <c r="U241" s="9">
        <f>(S241*T241)+(S241*U1)</f>
        <v>0</v>
      </c>
      <c r="V241" s="9"/>
      <c r="W241" s="9">
        <f>Wed!N75</f>
        <v>0</v>
      </c>
      <c r="X241" s="73" t="str">
        <f>IF(B241="win",100%-X1,"-100%")</f>
        <v>-100%</v>
      </c>
      <c r="Y241" s="9">
        <f>(W241*X241)+(W241*Y1)</f>
        <v>0</v>
      </c>
      <c r="Z241" s="9"/>
      <c r="AA241" s="9">
        <f>Wed!O75</f>
        <v>0</v>
      </c>
      <c r="AB241" s="73" t="str">
        <f>IF(B241="win",100%-AB1,"-100%")</f>
        <v>-100%</v>
      </c>
      <c r="AC241" s="9">
        <f>(AA241*AB241)+(AA241*AC1)</f>
        <v>0</v>
      </c>
      <c r="AD241" s="9"/>
      <c r="AE241" s="9">
        <f>Wed!P75</f>
        <v>0</v>
      </c>
      <c r="AF241" s="73" t="str">
        <f>IF(B241="win",100%-AF1,"-100%")</f>
        <v>-100%</v>
      </c>
      <c r="AG241" s="9">
        <f>(AE241*AF241)+(AE241*AG1)</f>
        <v>0</v>
      </c>
      <c r="AH241" s="9"/>
      <c r="AI241" s="9">
        <f>Wed!Q75</f>
        <v>0</v>
      </c>
      <c r="AJ241" s="73" t="str">
        <f>IF(B241="win",100%-AJ1,"-100%")</f>
        <v>-100%</v>
      </c>
      <c r="AK241" s="9">
        <f>(AI241*AJ241)+(AI241*AK1)</f>
        <v>0</v>
      </c>
      <c r="AL241" s="9"/>
      <c r="AM241" s="9">
        <f>Wed!R75</f>
        <v>0</v>
      </c>
      <c r="AN241" s="73" t="str">
        <f>IF(B241="win",100%-AN1,"-100%")</f>
        <v>-100%</v>
      </c>
      <c r="AO241" s="9">
        <f>(AM241*AN241)+(AM241*AO1)</f>
        <v>0</v>
      </c>
      <c r="AP241" s="9"/>
      <c r="AQ241" s="9">
        <f>Wed!S75</f>
        <v>0</v>
      </c>
      <c r="AR241" s="73" t="str">
        <f>IF(B241="win",100%-AR1,"-100%")</f>
        <v>-100%</v>
      </c>
      <c r="AS241" s="9">
        <f>(AQ241*AR241)+(AQ241*AS1)</f>
        <v>0</v>
      </c>
      <c r="AT241" s="9"/>
      <c r="AU241" s="9">
        <f>Wed!T75</f>
        <v>0</v>
      </c>
      <c r="AV241" s="73" t="str">
        <f>IF(B241="win",100%-AV1,"-100%")</f>
        <v>-100%</v>
      </c>
      <c r="AW241" s="9">
        <f>(AU241*AV241)+(AU241*AW1)</f>
        <v>0</v>
      </c>
      <c r="AX241" s="9"/>
      <c r="AY241" s="9">
        <f>Wed!U75</f>
        <v>0</v>
      </c>
      <c r="AZ241" s="73" t="str">
        <f>IF(B241="win",100%-AZ1,"-100%")</f>
        <v>-100%</v>
      </c>
      <c r="BA241" s="9">
        <f>(AY241*AZ241)+(AY241*BA1)</f>
        <v>0</v>
      </c>
      <c r="BB241" s="9"/>
      <c r="BC241" s="9">
        <f>Wed!V75</f>
        <v>0</v>
      </c>
      <c r="BD241" s="73" t="str">
        <f>IF(B241="win",100%-BD1,"-100%")</f>
        <v>-100%</v>
      </c>
      <c r="BE241" s="9">
        <f>(BC241*BD241)+(BC241*BE1)</f>
        <v>0</v>
      </c>
      <c r="BF241" s="9"/>
      <c r="BG241" s="9">
        <f>Wed!W75</f>
        <v>0</v>
      </c>
      <c r="BH241" s="73" t="str">
        <f>IF(B241="win",100%-BH1,"-100%")</f>
        <v>-100%</v>
      </c>
      <c r="BI241" s="9">
        <f>(BG241*BH241)+(BG241*BI1)</f>
        <v>0</v>
      </c>
    </row>
    <row r="242" spans="1:61" s="12" customFormat="1" x14ac:dyDescent="0.25">
      <c r="A242" s="75"/>
      <c r="B242" s="72"/>
      <c r="C242" s="75"/>
      <c r="D242" s="75"/>
      <c r="E242" s="75"/>
      <c r="G242" s="75"/>
      <c r="H242" s="75"/>
      <c r="I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</row>
    <row r="243" spans="1:61" s="12" customFormat="1" x14ac:dyDescent="0.25">
      <c r="A243" s="9">
        <f>Wed!A77</f>
        <v>0</v>
      </c>
      <c r="B243" s="72">
        <f>Wed!C77</f>
        <v>0</v>
      </c>
      <c r="C243" s="9">
        <f>Wed!I77</f>
        <v>0</v>
      </c>
      <c r="D243" s="73" t="str">
        <f>IF(B243="win",100%-D1,"-100%")</f>
        <v>-100%</v>
      </c>
      <c r="E243" s="9">
        <f>(C243*D243)+(C243*E1)</f>
        <v>0</v>
      </c>
      <c r="G243" s="9">
        <f>Wed!J77</f>
        <v>0</v>
      </c>
      <c r="H243" s="73" t="str">
        <f>IF($B243="win",100%-H$1,"-100%")</f>
        <v>-100%</v>
      </c>
      <c r="I243" s="9">
        <f>(G243*H243)+(G243*I1)</f>
        <v>0</v>
      </c>
      <c r="K243" s="9">
        <f>Wed!K77</f>
        <v>0</v>
      </c>
      <c r="L243" s="73" t="str">
        <f>IF(B243="win",100%-L1,"-100%")</f>
        <v>-100%</v>
      </c>
      <c r="M243" s="9">
        <f>(K243*L243)+(K243*M1)</f>
        <v>0</v>
      </c>
      <c r="N243" s="9"/>
      <c r="O243" s="9">
        <f>Wed!L77</f>
        <v>0</v>
      </c>
      <c r="P243" s="73" t="str">
        <f>IF(B243="win",100%-P1,"-100%")</f>
        <v>-100%</v>
      </c>
      <c r="Q243" s="9">
        <f>(O243*P243)+(O243*Q1)</f>
        <v>0</v>
      </c>
      <c r="R243" s="9"/>
      <c r="S243" s="9">
        <f>Wed!M77</f>
        <v>0</v>
      </c>
      <c r="T243" s="73" t="str">
        <f>IF(B243="win",100%-T1,"-100%")</f>
        <v>-100%</v>
      </c>
      <c r="U243" s="9">
        <f>(S243*T243)+(S243*U1)</f>
        <v>0</v>
      </c>
      <c r="V243" s="9"/>
      <c r="W243" s="9">
        <f>Wed!N77</f>
        <v>0</v>
      </c>
      <c r="X243" s="73" t="str">
        <f>IF(B243="win",100%-X1,"-100%")</f>
        <v>-100%</v>
      </c>
      <c r="Y243" s="9">
        <f>(W243*X243)+(W243*Y1)</f>
        <v>0</v>
      </c>
      <c r="Z243" s="9"/>
      <c r="AA243" s="9">
        <f>Wed!O77</f>
        <v>0</v>
      </c>
      <c r="AB243" s="73" t="str">
        <f>IF(B243="win",100%-AB1,"-100%")</f>
        <v>-100%</v>
      </c>
      <c r="AC243" s="9">
        <f>(AA243*AB243)+(AA243*AC1)</f>
        <v>0</v>
      </c>
      <c r="AD243" s="9"/>
      <c r="AE243" s="9">
        <f>Wed!P77</f>
        <v>0</v>
      </c>
      <c r="AF243" s="73" t="str">
        <f>IF(B243="win",100%-AF1,"-100%")</f>
        <v>-100%</v>
      </c>
      <c r="AG243" s="9">
        <f>(AE243*AF243)+(AE243*AG1)</f>
        <v>0</v>
      </c>
      <c r="AH243" s="9"/>
      <c r="AI243" s="9">
        <f>Wed!Q77</f>
        <v>0</v>
      </c>
      <c r="AJ243" s="73" t="str">
        <f>IF(B243="win",100%-AJ1,"-100%")</f>
        <v>-100%</v>
      </c>
      <c r="AK243" s="9">
        <f>(AI243*AJ243)+(AI243*AK1)</f>
        <v>0</v>
      </c>
      <c r="AL243" s="9"/>
      <c r="AM243" s="9">
        <f>Wed!R77</f>
        <v>0</v>
      </c>
      <c r="AN243" s="73" t="str">
        <f>IF(B243="win",100%-AN1,"-100%")</f>
        <v>-100%</v>
      </c>
      <c r="AO243" s="9">
        <f>(AM243*AN243)+(AM243*AO1)</f>
        <v>0</v>
      </c>
      <c r="AP243" s="9"/>
      <c r="AQ243" s="9">
        <f>Wed!S77</f>
        <v>0</v>
      </c>
      <c r="AR243" s="73" t="str">
        <f>IF(B243="win",100%-AR1,"-100%")</f>
        <v>-100%</v>
      </c>
      <c r="AS243" s="9">
        <f>(AQ243*AR243)+(AQ243*AS1)</f>
        <v>0</v>
      </c>
      <c r="AT243" s="9"/>
      <c r="AU243" s="9">
        <f>Wed!T77</f>
        <v>0</v>
      </c>
      <c r="AV243" s="73" t="str">
        <f>IF(B243="win",100%-AV1,"-100%")</f>
        <v>-100%</v>
      </c>
      <c r="AW243" s="9">
        <f>(AU243*AV243)+(AU243*AW1)</f>
        <v>0</v>
      </c>
      <c r="AX243" s="9"/>
      <c r="AY243" s="9">
        <f>Wed!U77</f>
        <v>0</v>
      </c>
      <c r="AZ243" s="73" t="str">
        <f>IF(B243="win",100%-AZ1,"-100%")</f>
        <v>-100%</v>
      </c>
      <c r="BA243" s="9">
        <f>(AY243*AZ243)+(AY243*BA1)</f>
        <v>0</v>
      </c>
      <c r="BB243" s="9"/>
      <c r="BC243" s="9">
        <f>Wed!V77</f>
        <v>0</v>
      </c>
      <c r="BD243" s="73" t="str">
        <f>IF(B243="win",100%-BD1,"-100%")</f>
        <v>-100%</v>
      </c>
      <c r="BE243" s="9">
        <f>(BC243*BD243)+(BC243*BE1)</f>
        <v>0</v>
      </c>
      <c r="BF243" s="9"/>
      <c r="BG243" s="9">
        <f>Wed!W77</f>
        <v>0</v>
      </c>
      <c r="BH243" s="73" t="str">
        <f>IF(B243="win",100%-BH1,"-100%")</f>
        <v>-100%</v>
      </c>
      <c r="BI243" s="9">
        <f>(BG243*BH243)+(BG243*BI1)</f>
        <v>0</v>
      </c>
    </row>
    <row r="244" spans="1:61" s="12" customFormat="1" x14ac:dyDescent="0.25">
      <c r="A244" s="9">
        <f>Wed!A78</f>
        <v>0</v>
      </c>
      <c r="B244" s="72">
        <f>Wed!C78</f>
        <v>0</v>
      </c>
      <c r="C244" s="9">
        <f>Wed!I78</f>
        <v>0</v>
      </c>
      <c r="D244" s="73" t="str">
        <f>IF(B244="win",100%-D1,"-100%")</f>
        <v>-100%</v>
      </c>
      <c r="E244" s="9">
        <f>(C244*D244)+(C244*E1)</f>
        <v>0</v>
      </c>
      <c r="G244" s="9">
        <f>Wed!J78</f>
        <v>0</v>
      </c>
      <c r="H244" s="73" t="str">
        <f t="shared" ref="H244:H246" si="974">IF($B244="win",100%-H$1,"-100%")</f>
        <v>-100%</v>
      </c>
      <c r="I244" s="9">
        <f>(G244*H244)+(G244*I1)</f>
        <v>0</v>
      </c>
      <c r="K244" s="9">
        <f>Wed!K78</f>
        <v>0</v>
      </c>
      <c r="L244" s="73" t="str">
        <f>IF(B244="win",100%-L1,"-100%")</f>
        <v>-100%</v>
      </c>
      <c r="M244" s="9">
        <f>(K244*L244)+(K244*M1)</f>
        <v>0</v>
      </c>
      <c r="N244" s="9"/>
      <c r="O244" s="9">
        <f>Wed!L78</f>
        <v>0</v>
      </c>
      <c r="P244" s="73" t="str">
        <f>IF(B244="win",100%-P1,"-100%")</f>
        <v>-100%</v>
      </c>
      <c r="Q244" s="9">
        <f>(O244*P244)+(O244*Q1)</f>
        <v>0</v>
      </c>
      <c r="R244" s="9"/>
      <c r="S244" s="9">
        <f>Wed!M78</f>
        <v>0</v>
      </c>
      <c r="T244" s="73" t="str">
        <f>IF(B244="win",100%-T1,"-100%")</f>
        <v>-100%</v>
      </c>
      <c r="U244" s="9">
        <f>(S244*T244)+(S244*U1)</f>
        <v>0</v>
      </c>
      <c r="V244" s="9"/>
      <c r="W244" s="9">
        <f>Wed!N78</f>
        <v>0</v>
      </c>
      <c r="X244" s="73" t="str">
        <f>IF(B244="win",100%-X1,"-100%")</f>
        <v>-100%</v>
      </c>
      <c r="Y244" s="9">
        <f>(W244*X244)+(W244*Y1)</f>
        <v>0</v>
      </c>
      <c r="Z244" s="9"/>
      <c r="AA244" s="9">
        <f>Wed!O78</f>
        <v>0</v>
      </c>
      <c r="AB244" s="73" t="str">
        <f>IF(B244="win",100%-AB1,"-100%")</f>
        <v>-100%</v>
      </c>
      <c r="AC244" s="9">
        <f>(AA244*AB244)+(AA244*AC1)</f>
        <v>0</v>
      </c>
      <c r="AD244" s="9"/>
      <c r="AE244" s="9">
        <f>Wed!P78</f>
        <v>0</v>
      </c>
      <c r="AF244" s="73" t="str">
        <f>IF(B244="win",100%-AF1,"-100%")</f>
        <v>-100%</v>
      </c>
      <c r="AG244" s="9">
        <f>(AE244*AF244)+(AE244*AG1)</f>
        <v>0</v>
      </c>
      <c r="AH244" s="9"/>
      <c r="AI244" s="9">
        <f>Wed!Q78</f>
        <v>0</v>
      </c>
      <c r="AJ244" s="73" t="str">
        <f>IF(B244="win",100%-AJ1,"-100%")</f>
        <v>-100%</v>
      </c>
      <c r="AK244" s="9">
        <f>(AI244*AJ244)+(AI244*AK1)</f>
        <v>0</v>
      </c>
      <c r="AL244" s="9"/>
      <c r="AM244" s="9">
        <f>Wed!R78</f>
        <v>0</v>
      </c>
      <c r="AN244" s="73" t="str">
        <f>IF(B244="win",100%-AN1,"-100%")</f>
        <v>-100%</v>
      </c>
      <c r="AO244" s="9">
        <f>(AM244*AN244)+(AM244*AO1)</f>
        <v>0</v>
      </c>
      <c r="AP244" s="9"/>
      <c r="AQ244" s="9">
        <f>Wed!S78</f>
        <v>0</v>
      </c>
      <c r="AR244" s="73" t="str">
        <f>IF(B244="win",100%-AR1,"-100%")</f>
        <v>-100%</v>
      </c>
      <c r="AS244" s="9">
        <f>(AQ244*AR244)+(AQ244*AS1)</f>
        <v>0</v>
      </c>
      <c r="AT244" s="9"/>
      <c r="AU244" s="9">
        <f>Wed!T78</f>
        <v>0</v>
      </c>
      <c r="AV244" s="73" t="str">
        <f>IF(B244="win",100%-AV1,"-100%")</f>
        <v>-100%</v>
      </c>
      <c r="AW244" s="9">
        <f>(AU244*AV244)+(AU244*AW1)</f>
        <v>0</v>
      </c>
      <c r="AX244" s="9"/>
      <c r="AY244" s="9">
        <f>Wed!U78</f>
        <v>0</v>
      </c>
      <c r="AZ244" s="73" t="str">
        <f>IF(B244="win",100%-AZ1,"-100%")</f>
        <v>-100%</v>
      </c>
      <c r="BA244" s="9">
        <f>(AY244*AZ244)+(AY244*BA1)</f>
        <v>0</v>
      </c>
      <c r="BB244" s="9"/>
      <c r="BC244" s="9">
        <f>Wed!V78</f>
        <v>0</v>
      </c>
      <c r="BD244" s="73" t="str">
        <f>IF(B244="win",100%-BD1,"-100%")</f>
        <v>-100%</v>
      </c>
      <c r="BE244" s="9">
        <f>(BC244*BD244)+(BC244*BE1)</f>
        <v>0</v>
      </c>
      <c r="BF244" s="9"/>
      <c r="BG244" s="9">
        <f>Wed!W78</f>
        <v>0</v>
      </c>
      <c r="BH244" s="73" t="str">
        <f>IF(B244="win",100%-BH1,"-100%")</f>
        <v>-100%</v>
      </c>
      <c r="BI244" s="9">
        <f>(BG244*BH244)+(BG244*BI1)</f>
        <v>0</v>
      </c>
    </row>
    <row r="245" spans="1:61" s="12" customFormat="1" x14ac:dyDescent="0.25">
      <c r="A245" s="9" t="str">
        <f>Wed!A79</f>
        <v>UNDER</v>
      </c>
      <c r="B245" s="72">
        <f>Wed!C79</f>
        <v>0</v>
      </c>
      <c r="C245" s="9">
        <f>Wed!I79</f>
        <v>0</v>
      </c>
      <c r="D245" s="73" t="str">
        <f>IF(B245="win",100%-D1,"-100%")</f>
        <v>-100%</v>
      </c>
      <c r="E245" s="9">
        <f>(C245*D245)+(C245*E1)</f>
        <v>0</v>
      </c>
      <c r="G245" s="9">
        <f>Wed!J79</f>
        <v>0</v>
      </c>
      <c r="H245" s="73" t="str">
        <f t="shared" si="974"/>
        <v>-100%</v>
      </c>
      <c r="I245" s="9">
        <f>(G245*H245)+(G245*I1)</f>
        <v>0</v>
      </c>
      <c r="K245" s="9">
        <f>Wed!K79</f>
        <v>0</v>
      </c>
      <c r="L245" s="73" t="str">
        <f>IF(B245="win",100%-L1,"-100%")</f>
        <v>-100%</v>
      </c>
      <c r="M245" s="9">
        <f>(K245*L245)+(K245*M1)</f>
        <v>0</v>
      </c>
      <c r="N245" s="9"/>
      <c r="O245" s="9">
        <f>Wed!L79</f>
        <v>0</v>
      </c>
      <c r="P245" s="73" t="str">
        <f>IF(B245="win",100%-P1,"-100%")</f>
        <v>-100%</v>
      </c>
      <c r="Q245" s="9">
        <f>(O245*P245)+(O245*Q1)</f>
        <v>0</v>
      </c>
      <c r="R245" s="9"/>
      <c r="S245" s="9">
        <f>Wed!M79</f>
        <v>0</v>
      </c>
      <c r="T245" s="73" t="str">
        <f>IF(B245="win",100%-T1,"-100%")</f>
        <v>-100%</v>
      </c>
      <c r="U245" s="9">
        <f>(S245*T245)+(S245*U1)</f>
        <v>0</v>
      </c>
      <c r="V245" s="9"/>
      <c r="W245" s="9">
        <f>Wed!N79</f>
        <v>0</v>
      </c>
      <c r="X245" s="73" t="str">
        <f>IF(B245="win",100%-X1,"-100%")</f>
        <v>-100%</v>
      </c>
      <c r="Y245" s="9">
        <f>(W245*X245)+(W245*Y1)</f>
        <v>0</v>
      </c>
      <c r="Z245" s="9"/>
      <c r="AA245" s="9">
        <f>Wed!O79</f>
        <v>0</v>
      </c>
      <c r="AB245" s="73" t="str">
        <f>IF(B245="win",100%-AB1,"-100%")</f>
        <v>-100%</v>
      </c>
      <c r="AC245" s="9">
        <f>(AA245*AB245)+(AA245*AC1)</f>
        <v>0</v>
      </c>
      <c r="AD245" s="9"/>
      <c r="AE245" s="9">
        <f>Wed!P79</f>
        <v>0</v>
      </c>
      <c r="AF245" s="73" t="str">
        <f>IF(B245="win",100%-AF1,"-100%")</f>
        <v>-100%</v>
      </c>
      <c r="AG245" s="9">
        <f>(AE245*AF245)+(AE245*AG1)</f>
        <v>0</v>
      </c>
      <c r="AH245" s="9"/>
      <c r="AI245" s="9">
        <f>Wed!Q79</f>
        <v>0</v>
      </c>
      <c r="AJ245" s="73" t="str">
        <f>IF(B245="win",100%-AJ1,"-100%")</f>
        <v>-100%</v>
      </c>
      <c r="AK245" s="9">
        <f>(AI245*AJ245)+(AI245*AK1)</f>
        <v>0</v>
      </c>
      <c r="AL245" s="9"/>
      <c r="AM245" s="9">
        <f>Wed!R79</f>
        <v>0</v>
      </c>
      <c r="AN245" s="73" t="str">
        <f>IF(B245="win",100%-AN1,"-100%")</f>
        <v>-100%</v>
      </c>
      <c r="AO245" s="9">
        <f>(AM245*AN245)+(AM245*AO1)</f>
        <v>0</v>
      </c>
      <c r="AP245" s="9"/>
      <c r="AQ245" s="9">
        <f>Wed!S79</f>
        <v>0</v>
      </c>
      <c r="AR245" s="73" t="str">
        <f>IF(B245="win",100%-AR1,"-100%")</f>
        <v>-100%</v>
      </c>
      <c r="AS245" s="9">
        <f>(AQ245*AR245)+(AQ245*AS1)</f>
        <v>0</v>
      </c>
      <c r="AT245" s="9"/>
      <c r="AU245" s="9">
        <f>Wed!T79</f>
        <v>0</v>
      </c>
      <c r="AV245" s="73" t="str">
        <f>IF(B245="win",100%-AV1,"-100%")</f>
        <v>-100%</v>
      </c>
      <c r="AW245" s="9">
        <f>(AU245*AV245)+(AU245*AW1)</f>
        <v>0</v>
      </c>
      <c r="AX245" s="9"/>
      <c r="AY245" s="9">
        <f>Wed!U79</f>
        <v>0</v>
      </c>
      <c r="AZ245" s="73" t="str">
        <f>IF(B245="win",100%-AZ1,"-100%")</f>
        <v>-100%</v>
      </c>
      <c r="BA245" s="9">
        <f>(AY245*AZ245)+(AY245*BA1)</f>
        <v>0</v>
      </c>
      <c r="BB245" s="9"/>
      <c r="BC245" s="9">
        <f>Wed!V79</f>
        <v>0</v>
      </c>
      <c r="BD245" s="73" t="str">
        <f>IF(B245="win",100%-BD1,"-100%")</f>
        <v>-100%</v>
      </c>
      <c r="BE245" s="9">
        <f>(BC245*BD245)+(BC245*BE1)</f>
        <v>0</v>
      </c>
      <c r="BF245" s="9"/>
      <c r="BG245" s="9">
        <f>Wed!W79</f>
        <v>0</v>
      </c>
      <c r="BH245" s="73" t="str">
        <f>IF(B245="win",100%-BH1,"-100%")</f>
        <v>-100%</v>
      </c>
      <c r="BI245" s="9">
        <f>(BG245*BH245)+(BG245*BI1)</f>
        <v>0</v>
      </c>
    </row>
    <row r="246" spans="1:61" s="12" customFormat="1" x14ac:dyDescent="0.25">
      <c r="A246" s="9" t="str">
        <f>Wed!A80</f>
        <v>OVER</v>
      </c>
      <c r="B246" s="72">
        <f>Wed!C80</f>
        <v>0</v>
      </c>
      <c r="C246" s="9">
        <f>Wed!I80</f>
        <v>0</v>
      </c>
      <c r="D246" s="73" t="str">
        <f>IF(B246="win",100%-D1,"-100%")</f>
        <v>-100%</v>
      </c>
      <c r="E246" s="9">
        <f>(C246*D246)+(C246*E1)</f>
        <v>0</v>
      </c>
      <c r="G246" s="9">
        <f>Wed!J80</f>
        <v>0</v>
      </c>
      <c r="H246" s="73" t="str">
        <f t="shared" si="974"/>
        <v>-100%</v>
      </c>
      <c r="I246" s="9">
        <f>(G246*H246)+(G246*I1)</f>
        <v>0</v>
      </c>
      <c r="K246" s="9">
        <f>Wed!K80</f>
        <v>0</v>
      </c>
      <c r="L246" s="73" t="str">
        <f>IF(B246="win",100%-L1,"-100%")</f>
        <v>-100%</v>
      </c>
      <c r="M246" s="9">
        <f>(K246*L246)+(K246*M1)</f>
        <v>0</v>
      </c>
      <c r="N246" s="9"/>
      <c r="O246" s="9">
        <f>Wed!L80</f>
        <v>0</v>
      </c>
      <c r="P246" s="73" t="str">
        <f>IF(B246="win",100%-P1,"-100%")</f>
        <v>-100%</v>
      </c>
      <c r="Q246" s="9">
        <f>(O246*P246)+(O246*Q1)</f>
        <v>0</v>
      </c>
      <c r="R246" s="9"/>
      <c r="S246" s="9">
        <f>Wed!M80</f>
        <v>0</v>
      </c>
      <c r="T246" s="73" t="str">
        <f>IF(B246="win",100%-T1,"-100%")</f>
        <v>-100%</v>
      </c>
      <c r="U246" s="9">
        <f>(S246*T246)+(S246*U1)</f>
        <v>0</v>
      </c>
      <c r="V246" s="9"/>
      <c r="W246" s="9">
        <f>Wed!N80</f>
        <v>0</v>
      </c>
      <c r="X246" s="73" t="str">
        <f>IF(B246="win",100%-X1,"-100%")</f>
        <v>-100%</v>
      </c>
      <c r="Y246" s="9">
        <f>(W246*X246)+(W246*Y1)</f>
        <v>0</v>
      </c>
      <c r="Z246" s="9"/>
      <c r="AA246" s="9">
        <f>Wed!O80</f>
        <v>0</v>
      </c>
      <c r="AB246" s="73" t="str">
        <f>IF(B246="win",100%-AB1,"-100%")</f>
        <v>-100%</v>
      </c>
      <c r="AC246" s="9">
        <f>(AA246*AB246)+(AA246*AC1)</f>
        <v>0</v>
      </c>
      <c r="AD246" s="9"/>
      <c r="AE246" s="9">
        <f>Wed!P80</f>
        <v>0</v>
      </c>
      <c r="AF246" s="73" t="str">
        <f>IF(B246="win",100%-AF1,"-100%")</f>
        <v>-100%</v>
      </c>
      <c r="AG246" s="9">
        <f>(AE246*AF246)+(AE246*AG1)</f>
        <v>0</v>
      </c>
      <c r="AH246" s="9"/>
      <c r="AI246" s="9">
        <f>Wed!Q80</f>
        <v>0</v>
      </c>
      <c r="AJ246" s="73" t="str">
        <f>IF(B246="win",100%-AJ1,"-100%")</f>
        <v>-100%</v>
      </c>
      <c r="AK246" s="9">
        <f>(AI246*AJ246)+(AI246*AK1)</f>
        <v>0</v>
      </c>
      <c r="AL246" s="9"/>
      <c r="AM246" s="9">
        <f>Wed!R80</f>
        <v>0</v>
      </c>
      <c r="AN246" s="73" t="str">
        <f>IF(B246="win",100%-AN1,"-100%")</f>
        <v>-100%</v>
      </c>
      <c r="AO246" s="9">
        <f>(AM246*AN246)+(AM246*AO1)</f>
        <v>0</v>
      </c>
      <c r="AP246" s="9"/>
      <c r="AQ246" s="9">
        <f>Wed!S80</f>
        <v>0</v>
      </c>
      <c r="AR246" s="73" t="str">
        <f>IF(B246="win",100%-AR1,"-100%")</f>
        <v>-100%</v>
      </c>
      <c r="AS246" s="9">
        <f>(AQ246*AR246)+(AQ246*AS1)</f>
        <v>0</v>
      </c>
      <c r="AT246" s="9"/>
      <c r="AU246" s="9">
        <f>Wed!T80</f>
        <v>0</v>
      </c>
      <c r="AV246" s="73" t="str">
        <f>IF(B246="win",100%-AV1,"-100%")</f>
        <v>-100%</v>
      </c>
      <c r="AW246" s="9">
        <f>(AU246*AV246)+(AU246*AW1)</f>
        <v>0</v>
      </c>
      <c r="AX246" s="9"/>
      <c r="AY246" s="9">
        <f>Wed!U80</f>
        <v>0</v>
      </c>
      <c r="AZ246" s="73" t="str">
        <f>IF(B246="win",100%-AZ1,"-100%")</f>
        <v>-100%</v>
      </c>
      <c r="BA246" s="9">
        <f>(AY246*AZ246)+(AY246*BA1)</f>
        <v>0</v>
      </c>
      <c r="BB246" s="9"/>
      <c r="BC246" s="9">
        <f>Wed!V80</f>
        <v>0</v>
      </c>
      <c r="BD246" s="73" t="str">
        <f>IF(B246="win",100%-BD1,"-100%")</f>
        <v>-100%</v>
      </c>
      <c r="BE246" s="9">
        <f>(BC246*BD246)+(BC246*BE1)</f>
        <v>0</v>
      </c>
      <c r="BF246" s="9"/>
      <c r="BG246" s="9">
        <f>Wed!W80</f>
        <v>0</v>
      </c>
      <c r="BH246" s="73" t="str">
        <f>IF(B246="win",100%-BH1,"-100%")</f>
        <v>-100%</v>
      </c>
      <c r="BI246" s="9">
        <f>(BG246*BH246)+(BG246*BI1)</f>
        <v>0</v>
      </c>
    </row>
    <row r="247" spans="1:61" s="12" customFormat="1" x14ac:dyDescent="0.25">
      <c r="A247" s="75"/>
      <c r="B247" s="72"/>
      <c r="C247" s="75"/>
      <c r="D247" s="75"/>
      <c r="E247" s="75"/>
      <c r="G247" s="75"/>
      <c r="H247" s="75"/>
      <c r="I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</row>
    <row r="248" spans="1:2" s="12" customFormat="1" x14ac:dyDescent="0.25">
      <c r="A248" s="12"/>
      <c r="B248" s="61"/>
    </row>
    <row r="249" spans="1:59" s="12" customFormat="1" x14ac:dyDescent="0.25">
      <c r="A249" s="84"/>
      <c r="B249" s="61"/>
      <c r="C249" s="84"/>
      <c r="G249" s="84"/>
      <c r="K249" s="84"/>
      <c r="O249" s="84"/>
      <c r="S249" s="84"/>
      <c r="W249" s="84"/>
      <c r="AA249" s="84"/>
      <c r="AE249" s="84"/>
      <c r="AI249" s="84"/>
      <c r="AM249" s="84"/>
      <c r="AQ249" s="84"/>
      <c r="AU249" s="84"/>
      <c r="AY249" s="84"/>
      <c r="BC249" s="84"/>
      <c r="BG249" s="84"/>
    </row>
    <row r="250" spans="1:61" s="12" customFormat="1" x14ac:dyDescent="0.25">
      <c r="A250" s="83" t="s">
        <v>179</v>
      </c>
      <c r="B250" s="78">
        <f>SUM(B168:B249)</f>
        <v>0</v>
      </c>
      <c r="C250" s="83">
        <f>SUM(C168:C249)</f>
        <v>19000</v>
      </c>
      <c r="D250" s="9"/>
      <c r="E250" s="9"/>
      <c r="F250" s="9"/>
      <c r="G250" s="83">
        <f>SUM(G168:G249)</f>
        <v>240000</v>
      </c>
      <c r="H250" s="9"/>
      <c r="I250" s="9"/>
      <c r="J250" s="9"/>
      <c r="K250" s="83">
        <f>SUM(K168:K249)</f>
        <v>0</v>
      </c>
      <c r="L250" s="9"/>
      <c r="M250" s="9"/>
      <c r="N250" s="9"/>
      <c r="O250" s="83">
        <f>SUM(O168:O249)</f>
        <v>323500</v>
      </c>
      <c r="P250" s="9"/>
      <c r="Q250" s="9"/>
      <c r="R250" s="9"/>
      <c r="S250" s="83">
        <f>SUM(S168:S249)</f>
        <v>0</v>
      </c>
      <c r="T250" s="9"/>
      <c r="U250" s="9"/>
      <c r="V250" s="9"/>
      <c r="W250" s="83">
        <f>SUM(W168:W249)</f>
        <v>6000</v>
      </c>
      <c r="X250" s="9"/>
      <c r="Y250" s="9"/>
      <c r="Z250" s="9"/>
      <c r="AA250" s="83">
        <f>SUM(AA168:AA249)</f>
        <v>45100</v>
      </c>
      <c r="AB250" s="9"/>
      <c r="AC250" s="9"/>
      <c r="AD250" s="9"/>
      <c r="AE250" s="83">
        <f>SUM(AE168:AE249)</f>
        <v>0</v>
      </c>
      <c r="AF250" s="9"/>
      <c r="AG250" s="9"/>
      <c r="AH250" s="9"/>
      <c r="AI250" s="83">
        <f>SUM(AI168:AI249)</f>
        <v>8000</v>
      </c>
      <c r="AJ250" s="9"/>
      <c r="AK250" s="9"/>
      <c r="AL250" s="9"/>
      <c r="AM250" s="83">
        <f>SUM(AM168:AM249)</f>
        <v>0</v>
      </c>
      <c r="AN250" s="9"/>
      <c r="AO250" s="9"/>
      <c r="AP250" s="9"/>
      <c r="AQ250" s="83">
        <f>SUM(AQ168:AQ249)</f>
        <v>0</v>
      </c>
      <c r="AR250" s="9"/>
      <c r="AS250" s="9"/>
      <c r="AT250" s="9"/>
      <c r="AU250" s="83">
        <f>SUM(AU168:AU249)</f>
        <v>0</v>
      </c>
      <c r="AV250" s="9"/>
      <c r="AW250" s="9"/>
      <c r="AX250" s="9"/>
      <c r="AY250" s="83">
        <f>SUM(AY168:AY249)</f>
        <v>-50000</v>
      </c>
      <c r="AZ250" s="9"/>
      <c r="BA250" s="9"/>
      <c r="BB250" s="9"/>
      <c r="BC250" s="83">
        <f>SUM(BC168:BC249)</f>
        <v>0</v>
      </c>
      <c r="BD250" s="9"/>
      <c r="BE250" s="9"/>
      <c r="BF250" s="9"/>
      <c r="BG250" s="83">
        <f>SUM(BG168:BG249)</f>
        <v>0</v>
      </c>
      <c r="BH250" s="9"/>
      <c r="BI250" s="9"/>
    </row>
    <row r="251" ht="13.5" customHeight="1" spans="2:2" s="12" customFormat="1" x14ac:dyDescent="0.25">
      <c r="B251" s="61"/>
    </row>
    <row r="252" ht="16.5" customHeight="1" spans="1:61" s="67" customFormat="1" x14ac:dyDescent="0.25">
      <c r="A252" s="80">
        <f>Summary!B5</f>
        <v>NaN</v>
      </c>
      <c r="B252" s="81"/>
      <c r="C252" s="82">
        <f>Summary!A5</f>
        <v>41816</v>
      </c>
      <c r="E252" s="67">
        <f>SUM(E253:E331)</f>
        <v>0</v>
      </c>
      <c r="G252" s="80">
        <f>$A$252</f>
        <v>NaN</v>
      </c>
      <c r="I252" s="67">
        <f>SUM(I253:I331)</f>
        <v>51520</v>
      </c>
      <c r="K252" s="80">
        <f>$C$252</f>
        <v>41816</v>
      </c>
      <c r="M252" s="67">
        <f>SUM(M253:M331)</f>
        <v>0</v>
      </c>
      <c r="O252" s="80">
        <f>$A$252</f>
        <v>NaN</v>
      </c>
      <c r="Q252" s="67">
        <f>SUM(Q253:Q331)</f>
        <v>-40740</v>
      </c>
      <c r="S252" s="80">
        <f>$C$252</f>
        <v>41816</v>
      </c>
      <c r="U252" s="67">
        <f>SUM(U253:U331)</f>
        <v>0</v>
      </c>
      <c r="W252" s="80">
        <f>$A$252</f>
        <v>NaN</v>
      </c>
      <c r="Y252" s="67">
        <f>SUM(Y253:Y331)</f>
        <v>0</v>
      </c>
      <c r="AA252" s="80">
        <f>$C$252</f>
        <v>41816</v>
      </c>
      <c r="AC252" s="67">
        <f>SUM(AC253:AC331)</f>
        <v>0</v>
      </c>
      <c r="AE252" s="80">
        <f>$A$252</f>
        <v>NaN</v>
      </c>
      <c r="AG252" s="67">
        <f>SUM(AG253:AG331)</f>
        <v>0</v>
      </c>
      <c r="AI252" s="80">
        <f>$C$252</f>
        <v>41816</v>
      </c>
      <c r="AK252" s="67">
        <f>SUM(AK253:AK331)</f>
        <v>0</v>
      </c>
      <c r="AM252" s="80">
        <f>$A$252</f>
        <v>NaN</v>
      </c>
      <c r="AO252" s="67">
        <f>SUM(AO253:AO331)</f>
        <v>0</v>
      </c>
      <c r="AQ252" s="80">
        <f>$C$252</f>
        <v>41816</v>
      </c>
      <c r="AS252" s="67">
        <f>SUM(AS253:AS331)</f>
        <v>0</v>
      </c>
      <c r="AU252" s="80">
        <f>$A$252</f>
        <v>NaN</v>
      </c>
      <c r="AW252" s="67">
        <f>SUM(AW253:AW331)</f>
        <v>0</v>
      </c>
      <c r="AY252" s="80">
        <f>$C$252</f>
        <v>41816</v>
      </c>
      <c r="BA252" s="67">
        <f>SUM(BA253:BA331)</f>
        <v>0</v>
      </c>
      <c r="BC252" s="80">
        <f>$A$252</f>
        <v>NaN</v>
      </c>
      <c r="BE252" s="67">
        <f>SUM(BE253:BE331)</f>
        <v>0</v>
      </c>
      <c r="BG252" s="80">
        <f>$C$252</f>
        <v>41816</v>
      </c>
      <c r="BI252" s="67">
        <f>SUM(BI253:BI331)</f>
        <v>0</v>
      </c>
    </row>
    <row r="253" spans="1:61" s="12" customFormat="1" x14ac:dyDescent="0.25">
      <c r="A253" s="9" t="str">
        <f>Thu!$A$2</f>
        <v>evening</v>
      </c>
      <c r="B253" s="72" t="str">
        <f>Thu!$C$2</f>
        <v>lose</v>
      </c>
      <c r="C253" s="9">
        <f>Thu!$I$2</f>
        <v>0</v>
      </c>
      <c r="D253" s="73" t="str">
        <f>IF($B253="win",100%-D$1,"-100%")</f>
        <v>-100%</v>
      </c>
      <c r="E253" s="9">
        <f>(C253*D253)+(C253*E$1)</f>
        <v>0</v>
      </c>
      <c r="G253" s="9">
        <f>Thu!$J$2</f>
        <v>0</v>
      </c>
      <c r="H253" s="73" t="str">
        <f>IF($B253="win",100%-H$1,"-100%")</f>
        <v>-100%</v>
      </c>
      <c r="I253" s="9">
        <f>(G253*H253)+(G253*I$1)</f>
        <v>0</v>
      </c>
      <c r="K253" s="9">
        <f>Thu!$K$2</f>
        <v>0</v>
      </c>
      <c r="L253" s="73" t="str">
        <f>IF($B253="win",100%-L$1,"-100%")</f>
        <v>-100%</v>
      </c>
      <c r="M253" s="9">
        <f>(K253*L253)+(K253*M$1)</f>
        <v>0</v>
      </c>
      <c r="N253" s="9"/>
      <c r="O253" s="9">
        <f>Thu!$L$2</f>
        <v>0</v>
      </c>
      <c r="P253" s="73" t="str">
        <f>IF($B253="win",100%-P$1,"-100%")</f>
        <v>-100%</v>
      </c>
      <c r="Q253" s="9">
        <f>(O253*P253)+(O253*Q$1)</f>
        <v>0</v>
      </c>
      <c r="R253" s="9"/>
      <c r="S253" s="9">
        <f>Thu!$M$2</f>
        <v>0</v>
      </c>
      <c r="T253" s="73" t="str">
        <f>IF($B253="win",100%-T$1,"-100%")</f>
        <v>-100%</v>
      </c>
      <c r="U253" s="9">
        <f>(S253*T253)+(S253*U$1)</f>
        <v>0</v>
      </c>
      <c r="V253" s="9"/>
      <c r="W253" s="9">
        <f>Thu!$N$2</f>
        <v>0</v>
      </c>
      <c r="X253" s="73" t="str">
        <f>IF($B253="win",100%-X$1,"-100%")</f>
        <v>-100%</v>
      </c>
      <c r="Y253" s="9">
        <f>(W253*X253)+(W253*Y$1)</f>
        <v>0</v>
      </c>
      <c r="Z253" s="9"/>
      <c r="AA253" s="9">
        <f>Thu!$O$2</f>
        <v>0</v>
      </c>
      <c r="AB253" s="73" t="str">
        <f>IF($B253="win",100%-AB$1,"-100%")</f>
        <v>-100%</v>
      </c>
      <c r="AC253" s="9">
        <f>(AA253*AB253)+(AA253*AC$1)</f>
        <v>0</v>
      </c>
      <c r="AD253" s="9"/>
      <c r="AE253" s="9">
        <f>Thu!$P$2</f>
        <v>0</v>
      </c>
      <c r="AF253" s="73" t="str">
        <f>IF($B253="win",100%-AF$1,"-100%")</f>
        <v>-100%</v>
      </c>
      <c r="AG253" s="9">
        <f>(AE253*AF253)+(AE253*AG$1)</f>
        <v>0</v>
      </c>
      <c r="AH253" s="9"/>
      <c r="AI253" s="9">
        <f>Thu!$Q$2</f>
        <v>0</v>
      </c>
      <c r="AJ253" s="73" t="str">
        <f>IF($B253="win",100%-AJ$1,"-100%")</f>
        <v>-100%</v>
      </c>
      <c r="AK253" s="9">
        <f>(AI253*AJ253)+(AI253*AK$1)</f>
        <v>0</v>
      </c>
      <c r="AL253" s="9"/>
      <c r="AM253" s="9">
        <f>Thu!$R$2</f>
        <v>0</v>
      </c>
      <c r="AN253" s="73" t="str">
        <f>IF($B253="win",100%-AN$1,"-100%")</f>
        <v>-100%</v>
      </c>
      <c r="AO253" s="9">
        <f>(AM253*AN253)+(AM253*AO$1)</f>
        <v>0</v>
      </c>
      <c r="AP253" s="9"/>
      <c r="AQ253" s="9">
        <f>Thu!$S$2</f>
        <v>0</v>
      </c>
      <c r="AR253" s="73" t="str">
        <f>IF($B253="win",100%-AR$1,"-100%")</f>
        <v>-100%</v>
      </c>
      <c r="AS253" s="9">
        <f>(AQ253*AR253)+(AQ253*AS$1)</f>
        <v>0</v>
      </c>
      <c r="AT253" s="9"/>
      <c r="AU253" s="9">
        <f>Thu!$T$2</f>
        <v>0</v>
      </c>
      <c r="AV253" s="73" t="str">
        <f>IF($B253="win",100%-AV$1,"-100%")</f>
        <v>-100%</v>
      </c>
      <c r="AW253" s="9">
        <f>(AU253*AV253)+(AU253*AW$1)</f>
        <v>0</v>
      </c>
      <c r="AX253" s="9"/>
      <c r="AY253" s="9">
        <f>Thu!$U$2</f>
        <v>0</v>
      </c>
      <c r="AZ253" s="73" t="str">
        <f>IF($B253="win",100%-AZ$1,"-100%")</f>
        <v>-100%</v>
      </c>
      <c r="BA253" s="9">
        <f>(AY253*AZ253)+(AY253*BA$1)</f>
        <v>0</v>
      </c>
      <c r="BB253" s="9"/>
      <c r="BC253" s="9">
        <f>Thu!$V$2</f>
        <v>0</v>
      </c>
      <c r="BD253" s="73" t="str">
        <f>IF($B253="win",100%-BD$1,"-100%")</f>
        <v>-100%</v>
      </c>
      <c r="BE253" s="9">
        <f>(BC253*BD253)+(BC253*BE$1)</f>
        <v>0</v>
      </c>
      <c r="BF253" s="9"/>
      <c r="BG253" s="9">
        <f>Thu!$W$2</f>
        <v>0</v>
      </c>
      <c r="BH253" s="73" t="str">
        <f>IF($B253="win",100%-BH$1,"-100%")</f>
        <v>-100%</v>
      </c>
      <c r="BI253" s="9">
        <f>(BG253*BH253)+(BG253*BI$1)</f>
        <v>0</v>
      </c>
    </row>
    <row r="254" spans="1:61" s="12" customFormat="1" x14ac:dyDescent="0.25">
      <c r="A254" s="9" t="str">
        <f>Thu!$A$3</f>
        <v>morning</v>
      </c>
      <c r="B254" s="72" t="str">
        <f>Thu!$C$3</f>
        <v>lose</v>
      </c>
      <c r="C254" s="9">
        <f>Thu!$I$3</f>
        <v>0</v>
      </c>
      <c r="D254" s="73" t="str">
        <f t="shared" ref="D254:D256" si="975">IF($B254="win",100%-D$1,"-100%")</f>
        <v>-100%</v>
      </c>
      <c r="E254" s="9">
        <f t="shared" ref="E254:E256" si="976">(C254*D254)+(C254*E$1)</f>
        <v>0</v>
      </c>
      <c r="G254" s="9">
        <f>Thu!$J$3</f>
        <v>0</v>
      </c>
      <c r="H254" s="73" t="str">
        <f t="shared" ref="H254:H256" si="977">IF($B254="win",100%-H$1,"-100%")</f>
        <v>-100%</v>
      </c>
      <c r="I254" s="9">
        <f t="shared" ref="I254:I256" si="978">(G254*H254)+(G254*I$1)</f>
        <v>0</v>
      </c>
      <c r="K254" s="9">
        <f>Thu!$K$3</f>
        <v>0</v>
      </c>
      <c r="L254" s="73" t="str">
        <f t="shared" ref="L254:L256" si="979">IF($B254="win",100%-L$1,"-100%")</f>
        <v>-100%</v>
      </c>
      <c r="M254" s="9">
        <f t="shared" ref="M254:M256" si="980">(K254*L254)+(K254*M$1)</f>
        <v>0</v>
      </c>
      <c r="N254" s="9"/>
      <c r="O254" s="9">
        <f>Thu!$L$3</f>
        <v>0</v>
      </c>
      <c r="P254" s="73" t="str">
        <f t="shared" ref="P254:P256" si="981">IF($B254="win",100%-P$1,"-100%")</f>
        <v>-100%</v>
      </c>
      <c r="Q254" s="9">
        <f t="shared" ref="Q254:Q256" si="982">(O254*P254)+(O254*Q$1)</f>
        <v>0</v>
      </c>
      <c r="R254" s="9"/>
      <c r="S254" s="9">
        <f>Thu!$M$3</f>
        <v>0</v>
      </c>
      <c r="T254" s="73" t="str">
        <f t="shared" ref="T254:T256" si="983">IF($B254="win",100%-T$1,"-100%")</f>
        <v>-100%</v>
      </c>
      <c r="U254" s="9">
        <f t="shared" ref="U254:U256" si="984">(S254*T254)+(S254*U$1)</f>
        <v>0</v>
      </c>
      <c r="V254" s="9"/>
      <c r="W254" s="9">
        <f>Thu!$N$3</f>
        <v>0</v>
      </c>
      <c r="X254" s="73" t="str">
        <f t="shared" ref="X254:X256" si="985">IF($B254="win",100%-X$1,"-100%")</f>
        <v>-100%</v>
      </c>
      <c r="Y254" s="9">
        <f t="shared" ref="Y254:Y256" si="986">(W254*X254)+(W254*Y$1)</f>
        <v>0</v>
      </c>
      <c r="Z254" s="9"/>
      <c r="AA254" s="9">
        <f>Thu!$O$3</f>
        <v>0</v>
      </c>
      <c r="AB254" s="73" t="str">
        <f t="shared" ref="AB254:AB256" si="987">IF($B254="win",100%-AB$1,"-100%")</f>
        <v>-100%</v>
      </c>
      <c r="AC254" s="9">
        <f t="shared" ref="AC254:AC256" si="988">(AA254*AB254)+(AA254*AC$1)</f>
        <v>0</v>
      </c>
      <c r="AD254" s="9"/>
      <c r="AE254" s="9">
        <f>Thu!$P$3</f>
        <v>0</v>
      </c>
      <c r="AF254" s="73" t="str">
        <f t="shared" ref="AF254:AF256" si="989">IF($B254="win",100%-AF$1,"-100%")</f>
        <v>-100%</v>
      </c>
      <c r="AG254" s="9">
        <f t="shared" ref="AG254:AG256" si="990">(AE254*AF254)+(AE254*AG$1)</f>
        <v>0</v>
      </c>
      <c r="AH254" s="9"/>
      <c r="AI254" s="9">
        <f>Thu!$Q$3</f>
        <v>0</v>
      </c>
      <c r="AJ254" s="73" t="str">
        <f t="shared" ref="AJ254:AJ256" si="991">IF($B254="win",100%-AJ$1,"-100%")</f>
        <v>-100%</v>
      </c>
      <c r="AK254" s="9">
        <f t="shared" ref="AK254:AK256" si="992">(AI254*AJ254)+(AI254*AK$1)</f>
        <v>0</v>
      </c>
      <c r="AL254" s="9"/>
      <c r="AM254" s="9">
        <f>Thu!$R$3</f>
        <v>0</v>
      </c>
      <c r="AN254" s="73" t="str">
        <f t="shared" ref="AN254:AN256" si="993">IF($B254="win",100%-AN$1,"-100%")</f>
        <v>-100%</v>
      </c>
      <c r="AO254" s="9">
        <f t="shared" ref="AO254:AO256" si="994">(AM254*AN254)+(AM254*AO$1)</f>
        <v>0</v>
      </c>
      <c r="AP254" s="9"/>
      <c r="AQ254" s="9">
        <f>Thu!$S$3</f>
        <v>0</v>
      </c>
      <c r="AR254" s="73" t="str">
        <f t="shared" ref="AR254:AR256" si="995">IF($B254="win",100%-AR$1,"-100%")</f>
        <v>-100%</v>
      </c>
      <c r="AS254" s="9">
        <f t="shared" ref="AS254:AS256" si="996">(AQ254*AR254)+(AQ254*AS$1)</f>
        <v>0</v>
      </c>
      <c r="AT254" s="9"/>
      <c r="AU254" s="9">
        <f>Thu!$T$3</f>
        <v>0</v>
      </c>
      <c r="AV254" s="73" t="str">
        <f t="shared" ref="AV254:AV256" si="997">IF($B254="win",100%-AV$1,"-100%")</f>
        <v>-100%</v>
      </c>
      <c r="AW254" s="9">
        <f t="shared" ref="AW254:AW256" si="998">(AU254*AV254)+(AU254*AW$1)</f>
        <v>0</v>
      </c>
      <c r="AX254" s="9"/>
      <c r="AY254" s="9">
        <f>Thu!$U$3</f>
        <v>0</v>
      </c>
      <c r="AZ254" s="73" t="str">
        <f t="shared" ref="AZ254:AZ256" si="999">IF($B254="win",100%-AZ$1,"-100%")</f>
        <v>-100%</v>
      </c>
      <c r="BA254" s="9">
        <f t="shared" ref="BA254:BA256" si="1000">(AY254*AZ254)+(AY254*BA$1)</f>
        <v>0</v>
      </c>
      <c r="BB254" s="9"/>
      <c r="BC254" s="9">
        <f>Thu!$V$3</f>
        <v>0</v>
      </c>
      <c r="BD254" s="73" t="str">
        <f t="shared" ref="BD254:BD256" si="1001">IF($B254="win",100%-BD$1,"-100%")</f>
        <v>-100%</v>
      </c>
      <c r="BE254" s="9">
        <f t="shared" ref="BE254:BE256" si="1002">(BC254*BD254)+(BC254*BE$1)</f>
        <v>0</v>
      </c>
      <c r="BF254" s="9"/>
      <c r="BG254" s="9">
        <f>Thu!$W$3</f>
        <v>0</v>
      </c>
      <c r="BH254" s="73" t="str">
        <f t="shared" ref="BH254:BH256" si="1003">IF($B254="win",100%-BH$1,"-100%")</f>
        <v>-100%</v>
      </c>
      <c r="BI254" s="9">
        <f t="shared" ref="BI254:BI256" si="1004">(BG254*BH254)+(BG254*BI$1)</f>
        <v>0</v>
      </c>
    </row>
    <row r="255" spans="1:61" s="12" customFormat="1" x14ac:dyDescent="0.25">
      <c r="A255" s="9" t="str">
        <f>Thu!$A$4</f>
        <v>UNDER</v>
      </c>
      <c r="B255" s="72" t="str">
        <f>Thu!$C$4</f>
        <v>win</v>
      </c>
      <c r="C255" s="9">
        <f>Thu!$I$4</f>
        <v>0</v>
      </c>
      <c r="D255" s="73">
        <f t="shared" si="975"/>
        <v>0.9</v>
      </c>
      <c r="E255" s="9">
        <f t="shared" si="976"/>
        <v>0</v>
      </c>
      <c r="G255" s="9">
        <f>Thu!$J$4</f>
        <v>0</v>
      </c>
      <c r="H255" s="73">
        <f t="shared" si="977"/>
        <v>0.9</v>
      </c>
      <c r="I255" s="9">
        <f t="shared" si="978"/>
        <v>0</v>
      </c>
      <c r="K255" s="9">
        <f>Thu!$K$4</f>
        <v>0</v>
      </c>
      <c r="L255" s="73">
        <f t="shared" si="979"/>
        <v>0.9</v>
      </c>
      <c r="M255" s="9">
        <f t="shared" si="980"/>
        <v>0</v>
      </c>
      <c r="N255" s="9"/>
      <c r="O255" s="9">
        <f>Thu!$L$4</f>
        <v>0</v>
      </c>
      <c r="P255" s="73">
        <f t="shared" si="981"/>
        <v>0.9</v>
      </c>
      <c r="Q255" s="9">
        <f t="shared" si="982"/>
        <v>0</v>
      </c>
      <c r="R255" s="9"/>
      <c r="S255" s="9">
        <f>Thu!$M$4</f>
        <v>0</v>
      </c>
      <c r="T255" s="73">
        <f t="shared" si="983"/>
        <v>0.9</v>
      </c>
      <c r="U255" s="9">
        <f t="shared" si="984"/>
        <v>0</v>
      </c>
      <c r="V255" s="9"/>
      <c r="W255" s="9">
        <f>Thu!$N$4</f>
        <v>0</v>
      </c>
      <c r="X255" s="73">
        <f t="shared" si="985"/>
        <v>0.9</v>
      </c>
      <c r="Y255" s="9">
        <f t="shared" si="986"/>
        <v>0</v>
      </c>
      <c r="Z255" s="9"/>
      <c r="AA255" s="9">
        <f>Thu!$O$4</f>
        <v>0</v>
      </c>
      <c r="AB255" s="73">
        <f t="shared" si="987"/>
        <v>0.9</v>
      </c>
      <c r="AC255" s="9">
        <f t="shared" si="988"/>
        <v>0</v>
      </c>
      <c r="AD255" s="9"/>
      <c r="AE255" s="9">
        <f>Thu!$P$4</f>
        <v>0</v>
      </c>
      <c r="AF255" s="73">
        <f t="shared" si="989"/>
        <v>0.9</v>
      </c>
      <c r="AG255" s="9">
        <f t="shared" si="990"/>
        <v>0</v>
      </c>
      <c r="AH255" s="9"/>
      <c r="AI255" s="9">
        <f>Thu!$Q$4</f>
        <v>0</v>
      </c>
      <c r="AJ255" s="73">
        <f t="shared" si="991"/>
        <v>0.9</v>
      </c>
      <c r="AK255" s="9">
        <f t="shared" si="992"/>
        <v>0</v>
      </c>
      <c r="AL255" s="9"/>
      <c r="AM255" s="9">
        <f>Thu!$R$4</f>
        <v>0</v>
      </c>
      <c r="AN255" s="73">
        <f t="shared" si="993"/>
        <v>0.9</v>
      </c>
      <c r="AO255" s="9">
        <f t="shared" si="994"/>
        <v>0</v>
      </c>
      <c r="AP255" s="9"/>
      <c r="AQ255" s="9">
        <f>Thu!$S$4</f>
        <v>0</v>
      </c>
      <c r="AR255" s="73">
        <f t="shared" si="995"/>
        <v>0.9</v>
      </c>
      <c r="AS255" s="9">
        <f t="shared" si="996"/>
        <v>0</v>
      </c>
      <c r="AT255" s="9"/>
      <c r="AU255" s="9">
        <f>Thu!$T$4</f>
        <v>0</v>
      </c>
      <c r="AV255" s="73">
        <f t="shared" si="997"/>
        <v>0.9</v>
      </c>
      <c r="AW255" s="9">
        <f t="shared" si="998"/>
        <v>0</v>
      </c>
      <c r="AX255" s="9"/>
      <c r="AY255" s="9">
        <f>Thu!$U$4</f>
        <v>0</v>
      </c>
      <c r="AZ255" s="73">
        <f t="shared" si="999"/>
        <v>1</v>
      </c>
      <c r="BA255" s="9">
        <f t="shared" si="1000"/>
        <v>0</v>
      </c>
      <c r="BB255" s="9"/>
      <c r="BC255" s="9">
        <f>Thu!$V$4</f>
        <v>0</v>
      </c>
      <c r="BD255" s="73">
        <f t="shared" si="1001"/>
        <v>1</v>
      </c>
      <c r="BE255" s="9">
        <f t="shared" si="1002"/>
        <v>0</v>
      </c>
      <c r="BF255" s="9"/>
      <c r="BG255" s="9">
        <f>Thu!$W$4</f>
        <v>0</v>
      </c>
      <c r="BH255" s="73">
        <f t="shared" si="1003"/>
        <v>0.9</v>
      </c>
      <c r="BI255" s="9">
        <f t="shared" si="1004"/>
        <v>0</v>
      </c>
    </row>
    <row r="256" spans="1:61" s="12" customFormat="1" x14ac:dyDescent="0.25">
      <c r="A256" s="9" t="str">
        <f>Thu!$A$5</f>
        <v>OVER</v>
      </c>
      <c r="B256" s="72">
        <f>Thu!$C$5</f>
        <v>0</v>
      </c>
      <c r="C256" s="9">
        <f>Thu!$I$5</f>
        <v>0</v>
      </c>
      <c r="D256" s="73" t="str">
        <f t="shared" si="975"/>
        <v>-100%</v>
      </c>
      <c r="E256" s="9">
        <f t="shared" si="976"/>
        <v>0</v>
      </c>
      <c r="G256" s="9">
        <f>Thu!$J$5</f>
        <v>0</v>
      </c>
      <c r="H256" s="73" t="str">
        <f t="shared" si="977"/>
        <v>-100%</v>
      </c>
      <c r="I256" s="9">
        <f t="shared" si="978"/>
        <v>0</v>
      </c>
      <c r="K256" s="9">
        <f>Thu!$K$5</f>
        <v>0</v>
      </c>
      <c r="L256" s="73" t="str">
        <f t="shared" si="979"/>
        <v>-100%</v>
      </c>
      <c r="M256" s="9">
        <f t="shared" si="980"/>
        <v>0</v>
      </c>
      <c r="N256" s="9"/>
      <c r="O256" s="9">
        <f>Thu!$L$5</f>
        <v>0</v>
      </c>
      <c r="P256" s="73" t="str">
        <f t="shared" si="981"/>
        <v>-100%</v>
      </c>
      <c r="Q256" s="9">
        <f t="shared" si="982"/>
        <v>0</v>
      </c>
      <c r="R256" s="9"/>
      <c r="S256" s="9">
        <f>Thu!$M$5</f>
        <v>0</v>
      </c>
      <c r="T256" s="73" t="str">
        <f t="shared" si="983"/>
        <v>-100%</v>
      </c>
      <c r="U256" s="9">
        <f t="shared" si="984"/>
        <v>0</v>
      </c>
      <c r="V256" s="9"/>
      <c r="W256" s="9">
        <f>Thu!$N$5</f>
        <v>0</v>
      </c>
      <c r="X256" s="73" t="str">
        <f t="shared" si="985"/>
        <v>-100%</v>
      </c>
      <c r="Y256" s="9">
        <f t="shared" si="986"/>
        <v>0</v>
      </c>
      <c r="Z256" s="9"/>
      <c r="AA256" s="9">
        <f>Thu!$O$5</f>
        <v>0</v>
      </c>
      <c r="AB256" s="73" t="str">
        <f t="shared" si="987"/>
        <v>-100%</v>
      </c>
      <c r="AC256" s="9">
        <f t="shared" si="988"/>
        <v>0</v>
      </c>
      <c r="AD256" s="9"/>
      <c r="AE256" s="9">
        <f>Thu!$P$5</f>
        <v>0</v>
      </c>
      <c r="AF256" s="73" t="str">
        <f t="shared" si="989"/>
        <v>-100%</v>
      </c>
      <c r="AG256" s="9">
        <f t="shared" si="990"/>
        <v>0</v>
      </c>
      <c r="AH256" s="9"/>
      <c r="AI256" s="9">
        <f>Thu!$Q$5</f>
        <v>0</v>
      </c>
      <c r="AJ256" s="73" t="str">
        <f t="shared" si="991"/>
        <v>-100%</v>
      </c>
      <c r="AK256" s="9">
        <f t="shared" si="992"/>
        <v>0</v>
      </c>
      <c r="AL256" s="9"/>
      <c r="AM256" s="9">
        <f>Thu!$R$5</f>
        <v>0</v>
      </c>
      <c r="AN256" s="73" t="str">
        <f t="shared" si="993"/>
        <v>-100%</v>
      </c>
      <c r="AO256" s="9">
        <f t="shared" si="994"/>
        <v>0</v>
      </c>
      <c r="AP256" s="9"/>
      <c r="AQ256" s="9">
        <f>Thu!$S$5</f>
        <v>0</v>
      </c>
      <c r="AR256" s="73" t="str">
        <f t="shared" si="995"/>
        <v>-100%</v>
      </c>
      <c r="AS256" s="9">
        <f t="shared" si="996"/>
        <v>0</v>
      </c>
      <c r="AT256" s="9"/>
      <c r="AU256" s="9">
        <f>Thu!$T$5</f>
        <v>0</v>
      </c>
      <c r="AV256" s="73" t="str">
        <f t="shared" si="997"/>
        <v>-100%</v>
      </c>
      <c r="AW256" s="9">
        <f t="shared" si="998"/>
        <v>0</v>
      </c>
      <c r="AX256" s="9"/>
      <c r="AY256" s="9">
        <f>Thu!$U$5</f>
        <v>0</v>
      </c>
      <c r="AZ256" s="73" t="str">
        <f t="shared" si="999"/>
        <v>-100%</v>
      </c>
      <c r="BA256" s="9">
        <f t="shared" si="1000"/>
        <v>0</v>
      </c>
      <c r="BB256" s="9"/>
      <c r="BC256" s="9">
        <f>Thu!$V$5</f>
        <v>0</v>
      </c>
      <c r="BD256" s="73" t="str">
        <f t="shared" si="1001"/>
        <v>-100%</v>
      </c>
      <c r="BE256" s="9">
        <f t="shared" si="1002"/>
        <v>0</v>
      </c>
      <c r="BF256" s="9"/>
      <c r="BG256" s="9">
        <f>Thu!$W$5</f>
        <v>0</v>
      </c>
      <c r="BH256" s="73" t="str">
        <f t="shared" si="1003"/>
        <v>-100%</v>
      </c>
      <c r="BI256" s="9">
        <f t="shared" si="1004"/>
        <v>0</v>
      </c>
    </row>
    <row r="257" spans="1:61" s="12" customFormat="1" x14ac:dyDescent="0.25">
      <c r="A257" s="75"/>
      <c r="B257" s="72"/>
      <c r="C257" s="75"/>
      <c r="D257" s="75"/>
      <c r="E257" s="75"/>
      <c r="G257" s="75"/>
      <c r="H257" s="75"/>
      <c r="I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</row>
    <row r="258" spans="1:61" s="12" customFormat="1" x14ac:dyDescent="0.25">
      <c r="A258" s="9" t="str">
        <f>Thu!$A$7</f>
        <v>ita</v>
      </c>
      <c r="B258" s="72" t="str">
        <f>Thu!$C$7</f>
        <v>lose</v>
      </c>
      <c r="C258" s="9">
        <f>Thu!$I$7</f>
        <v>0</v>
      </c>
      <c r="D258" s="73" t="str">
        <f>IF($B258="win",100%-D$1,"-100%")</f>
        <v>-100%</v>
      </c>
      <c r="E258" s="9">
        <f>(C258*D258)+(C258*E$1)</f>
        <v>0</v>
      </c>
      <c r="G258" s="9">
        <f>Thu!$J$7</f>
        <v>0</v>
      </c>
      <c r="H258" s="73" t="str">
        <f>IF($B258="win",100%-H$1,"-100%")</f>
        <v>-100%</v>
      </c>
      <c r="I258" s="9">
        <f>(G258*H258)+(G258*I$1)</f>
        <v>0</v>
      </c>
      <c r="K258" s="9">
        <f>Thu!$K$7</f>
        <v>0</v>
      </c>
      <c r="L258" s="73" t="str">
        <f>IF($B258="win",100%-L$1,"-100%")</f>
        <v>-100%</v>
      </c>
      <c r="M258" s="9">
        <f>(K258*L258)+(K258*M$1)</f>
        <v>0</v>
      </c>
      <c r="N258" s="9"/>
      <c r="O258" s="9">
        <f>Thu!$L$7</f>
        <v>30000</v>
      </c>
      <c r="P258" s="73" t="str">
        <f>IF($B258="win",100%-P$1,"-100%")</f>
        <v>-100%</v>
      </c>
      <c r="Q258" s="9">
        <f>(O258*P258)+(O258*Q$1)</f>
        <v>-29100</v>
      </c>
      <c r="R258" s="9"/>
      <c r="S258" s="9">
        <f>Thu!$M$7</f>
        <v>0</v>
      </c>
      <c r="T258" s="73" t="str">
        <f>IF($B258="win",100%-T$1,"-100%")</f>
        <v>-100%</v>
      </c>
      <c r="U258" s="9">
        <f>(S258*T258)+(S258*U$1)</f>
        <v>0</v>
      </c>
      <c r="V258" s="9"/>
      <c r="W258" s="9">
        <f>Thu!$N$7</f>
        <v>0</v>
      </c>
      <c r="X258" s="73" t="str">
        <f>IF($B258="win",100%-X$1,"-100%")</f>
        <v>-100%</v>
      </c>
      <c r="Y258" s="9">
        <f>(W258*X258)+(W258*Y$1)</f>
        <v>0</v>
      </c>
      <c r="Z258" s="9"/>
      <c r="AA258" s="9">
        <f>Thu!$O$7</f>
        <v>0</v>
      </c>
      <c r="AB258" s="73" t="str">
        <f>IF($B258="win",100%-AB$1,"-100%")</f>
        <v>-100%</v>
      </c>
      <c r="AC258" s="9">
        <f>(AA258*AB258)+(AA258*AC$1)</f>
        <v>0</v>
      </c>
      <c r="AD258" s="9"/>
      <c r="AE258" s="9">
        <f>Thu!$P$7</f>
        <v>0</v>
      </c>
      <c r="AF258" s="73" t="str">
        <f>IF($B258="win",100%-AF$1,"-100%")</f>
        <v>-100%</v>
      </c>
      <c r="AG258" s="9">
        <f>(AE258*AF258)+(AE258*AG$1)</f>
        <v>0</v>
      </c>
      <c r="AH258" s="9"/>
      <c r="AI258" s="9">
        <f>Thu!$Q$7</f>
        <v>0</v>
      </c>
      <c r="AJ258" s="73" t="str">
        <f>IF($B258="win",100%-AJ$1,"-100%")</f>
        <v>-100%</v>
      </c>
      <c r="AK258" s="9">
        <f>(AI258*AJ258)+(AI258*AK$1)</f>
        <v>0</v>
      </c>
      <c r="AL258" s="9"/>
      <c r="AM258" s="9">
        <f>Thu!$R$7</f>
        <v>0</v>
      </c>
      <c r="AN258" s="73" t="str">
        <f>IF($B258="win",100%-AN$1,"-100%")</f>
        <v>-100%</v>
      </c>
      <c r="AO258" s="9">
        <f>(AM258*AN258)+(AM258*AO$1)</f>
        <v>0</v>
      </c>
      <c r="AP258" s="9"/>
      <c r="AQ258" s="9">
        <f>Thu!$S$7</f>
        <v>0</v>
      </c>
      <c r="AR258" s="73" t="str">
        <f>IF($B258="win",100%-AR$1,"-100%")</f>
        <v>-100%</v>
      </c>
      <c r="AS258" s="9">
        <f>(AQ258*AR258)+(AQ258*AS$1)</f>
        <v>0</v>
      </c>
      <c r="AT258" s="9"/>
      <c r="AU258" s="9">
        <f>Thu!$T$7</f>
        <v>0</v>
      </c>
      <c r="AV258" s="73" t="str">
        <f>IF($B258="win",100%-AV$1,"-100%")</f>
        <v>-100%</v>
      </c>
      <c r="AW258" s="9">
        <f>(AU258*AV258)+(AU258*AW$1)</f>
        <v>0</v>
      </c>
      <c r="AX258" s="9"/>
      <c r="AY258" s="9">
        <f>Thu!$U$7</f>
        <v>0</v>
      </c>
      <c r="AZ258" s="73" t="str">
        <f>IF($B258="win",100%-AZ$1,"-100%")</f>
        <v>-100%</v>
      </c>
      <c r="BA258" s="9">
        <f>(AY258*AZ258)+(AY258*BA$1)</f>
        <v>0</v>
      </c>
      <c r="BB258" s="9"/>
      <c r="BC258" s="9">
        <f>Thu!$V$7</f>
        <v>0</v>
      </c>
      <c r="BD258" s="73" t="str">
        <f>IF($B258="win",100%-BD$1,"-100%")</f>
        <v>-100%</v>
      </c>
      <c r="BE258" s="9">
        <f>(BC258*BD258)+(BC258*BE$1)</f>
        <v>0</v>
      </c>
      <c r="BF258" s="9"/>
      <c r="BG258" s="9">
        <f>Thu!$W$7</f>
        <v>0</v>
      </c>
      <c r="BH258" s="73" t="str">
        <f>IF($B258="win",100%-BH$1,"-100%")</f>
        <v>-100%</v>
      </c>
      <c r="BI258" s="9">
        <f>(BG258*BH258)+(BG258*BI$1)</f>
        <v>0</v>
      </c>
    </row>
    <row r="259" spans="1:61" s="12" customFormat="1" x14ac:dyDescent="0.25">
      <c r="A259" s="9" t="str">
        <f>Thu!$A$8</f>
        <v>fra</v>
      </c>
      <c r="B259" s="72" t="str">
        <f>Thu!$C$8</f>
        <v>win</v>
      </c>
      <c r="C259" s="9">
        <f>Thu!$I$8</f>
        <v>0</v>
      </c>
      <c r="D259" s="73">
        <f t="shared" ref="D259:D261" si="1005">IF($B259="win",100%-D$1,"-100%")</f>
        <v>0.9</v>
      </c>
      <c r="E259" s="9">
        <f t="shared" ref="E259:E261" si="1006">(C259*D259)+(C259*E$1)</f>
        <v>0</v>
      </c>
      <c r="G259" s="9">
        <f>Thu!$J$8</f>
        <v>36000</v>
      </c>
      <c r="H259" s="73">
        <f t="shared" ref="H259:H261" si="1007">IF($B259="win",100%-H$1,"-100%")</f>
        <v>0.9</v>
      </c>
      <c r="I259" s="9">
        <f t="shared" ref="I259:I261" si="1008">(G259*H259)+(G259*I$1)</f>
        <v>33120</v>
      </c>
      <c r="K259" s="9">
        <f>Thu!$K$8</f>
        <v>0</v>
      </c>
      <c r="L259" s="73">
        <f t="shared" ref="L259:L261" si="1009">IF($B259="win",100%-L$1,"-100%")</f>
        <v>0.9</v>
      </c>
      <c r="M259" s="9">
        <f t="shared" ref="M259:M261" si="1010">(K259*L259)+(K259*M$1)</f>
        <v>0</v>
      </c>
      <c r="N259" s="9"/>
      <c r="O259" s="9">
        <f>Thu!$L$8</f>
        <v>0</v>
      </c>
      <c r="P259" s="73">
        <f t="shared" ref="P259:P261" si="1011">IF($B259="win",100%-P$1,"-100%")</f>
        <v>0.9</v>
      </c>
      <c r="Q259" s="9">
        <f t="shared" ref="Q259:Q261" si="1012">(O259*P259)+(O259*Q$1)</f>
        <v>0</v>
      </c>
      <c r="R259" s="9"/>
      <c r="S259" s="9">
        <f>Thu!$M$8</f>
        <v>0</v>
      </c>
      <c r="T259" s="73">
        <f t="shared" ref="T259:T261" si="1013">IF($B259="win",100%-T$1,"-100%")</f>
        <v>0.9</v>
      </c>
      <c r="U259" s="9">
        <f t="shared" ref="U259:U261" si="1014">(S259*T259)+(S259*U$1)</f>
        <v>0</v>
      </c>
      <c r="V259" s="9"/>
      <c r="W259" s="9">
        <f>Thu!$N$8</f>
        <v>0</v>
      </c>
      <c r="X259" s="73">
        <f t="shared" ref="X259:X261" si="1015">IF($B259="win",100%-X$1,"-100%")</f>
        <v>0.9</v>
      </c>
      <c r="Y259" s="9">
        <f t="shared" ref="Y259:Y261" si="1016">(W259*X259)+(W259*Y$1)</f>
        <v>0</v>
      </c>
      <c r="Z259" s="9"/>
      <c r="AA259" s="9">
        <f>Thu!$O$8</f>
        <v>0</v>
      </c>
      <c r="AB259" s="73">
        <f t="shared" ref="AB259:AB261" si="1017">IF($B259="win",100%-AB$1,"-100%")</f>
        <v>0.9</v>
      </c>
      <c r="AC259" s="9">
        <f t="shared" ref="AC259:AC261" si="1018">(AA259*AB259)+(AA259*AC$1)</f>
        <v>0</v>
      </c>
      <c r="AD259" s="9"/>
      <c r="AE259" s="9">
        <f>Thu!$P$8</f>
        <v>0</v>
      </c>
      <c r="AF259" s="73">
        <f t="shared" ref="AF259:AF261" si="1019">IF($B259="win",100%-AF$1,"-100%")</f>
        <v>0.9</v>
      </c>
      <c r="AG259" s="9">
        <f t="shared" ref="AG259:AG261" si="1020">(AE259*AF259)+(AE259*AG$1)</f>
        <v>0</v>
      </c>
      <c r="AH259" s="9"/>
      <c r="AI259" s="9">
        <f>Thu!$Q$8</f>
        <v>0</v>
      </c>
      <c r="AJ259" s="73">
        <f t="shared" ref="AJ259:AJ261" si="1021">IF($B259="win",100%-AJ$1,"-100%")</f>
        <v>0.9</v>
      </c>
      <c r="AK259" s="9">
        <f t="shared" ref="AK259:AK261" si="1022">(AI259*AJ259)+(AI259*AK$1)</f>
        <v>0</v>
      </c>
      <c r="AL259" s="9"/>
      <c r="AM259" s="9">
        <f>Thu!$R$8</f>
        <v>0</v>
      </c>
      <c r="AN259" s="73">
        <f t="shared" ref="AN259:AN261" si="1023">IF($B259="win",100%-AN$1,"-100%")</f>
        <v>0.9</v>
      </c>
      <c r="AO259" s="9">
        <f t="shared" ref="AO259:AO261" si="1024">(AM259*AN259)+(AM259*AO$1)</f>
        <v>0</v>
      </c>
      <c r="AP259" s="9"/>
      <c r="AQ259" s="9">
        <f>Thu!$S$8</f>
        <v>0</v>
      </c>
      <c r="AR259" s="73">
        <f t="shared" ref="AR259:AR261" si="1025">IF($B259="win",100%-AR$1,"-100%")</f>
        <v>0.9</v>
      </c>
      <c r="AS259" s="9">
        <f t="shared" ref="AS259:AS261" si="1026">(AQ259*AR259)+(AQ259*AS$1)</f>
        <v>0</v>
      </c>
      <c r="AT259" s="9"/>
      <c r="AU259" s="9">
        <f>Thu!$T$8</f>
        <v>0</v>
      </c>
      <c r="AV259" s="73">
        <f t="shared" ref="AV259:AV261" si="1027">IF($B259="win",100%-AV$1,"-100%")</f>
        <v>0.9</v>
      </c>
      <c r="AW259" s="9">
        <f t="shared" ref="AW259:AW261" si="1028">(AU259*AV259)+(AU259*AW$1)</f>
        <v>0</v>
      </c>
      <c r="AX259" s="9"/>
      <c r="AY259" s="9">
        <f>Thu!$U$8</f>
        <v>0</v>
      </c>
      <c r="AZ259" s="73">
        <f t="shared" ref="AZ259:AZ261" si="1029">IF($B259="win",100%-AZ$1,"-100%")</f>
        <v>1</v>
      </c>
      <c r="BA259" s="9">
        <f t="shared" ref="BA259:BA261" si="1030">(AY259*AZ259)+(AY259*BA$1)</f>
        <v>0</v>
      </c>
      <c r="BB259" s="9"/>
      <c r="BC259" s="9">
        <f>Thu!$V$8</f>
        <v>0</v>
      </c>
      <c r="BD259" s="73">
        <f t="shared" ref="BD259:BD261" si="1031">IF($B259="win",100%-BD$1,"-100%")</f>
        <v>1</v>
      </c>
      <c r="BE259" s="9">
        <f t="shared" ref="BE259:BE261" si="1032">(BC259*BD259)+(BC259*BE$1)</f>
        <v>0</v>
      </c>
      <c r="BF259" s="9"/>
      <c r="BG259" s="9">
        <f>Thu!$W$8</f>
        <v>0</v>
      </c>
      <c r="BH259" s="73">
        <f t="shared" ref="BH259:BH261" si="1033">IF($B259="win",100%-BH$1,"-100%")</f>
        <v>0.9</v>
      </c>
      <c r="BI259" s="9">
        <f t="shared" ref="BI259:BI261" si="1034">(BG259*BH259)+(BG259*BI$1)</f>
        <v>0</v>
      </c>
    </row>
    <row r="260" spans="1:61" s="12" customFormat="1" x14ac:dyDescent="0.25">
      <c r="A260" s="9" t="str">
        <f>Thu!$A$9</f>
        <v>ita under</v>
      </c>
      <c r="B260" s="72" t="str">
        <f>Thu!$C$9</f>
        <v>lose</v>
      </c>
      <c r="C260" s="9">
        <f>Thu!$I$9</f>
        <v>0</v>
      </c>
      <c r="D260" s="73" t="str">
        <f t="shared" si="1005"/>
        <v>-100%</v>
      </c>
      <c r="E260" s="9">
        <f t="shared" si="1006"/>
        <v>0</v>
      </c>
      <c r="G260" s="9">
        <f>Thu!$J$9</f>
        <v>0</v>
      </c>
      <c r="H260" s="73" t="str">
        <f t="shared" si="1007"/>
        <v>-100%</v>
      </c>
      <c r="I260" s="9">
        <f t="shared" si="1008"/>
        <v>0</v>
      </c>
      <c r="K260" s="9">
        <f>Thu!$K$9</f>
        <v>0</v>
      </c>
      <c r="L260" s="73" t="str">
        <f t="shared" si="1009"/>
        <v>-100%</v>
      </c>
      <c r="M260" s="9">
        <f t="shared" si="1010"/>
        <v>0</v>
      </c>
      <c r="N260" s="9"/>
      <c r="O260" s="9">
        <f>Thu!$L$9</f>
        <v>2000</v>
      </c>
      <c r="P260" s="73" t="str">
        <f t="shared" si="1011"/>
        <v>-100%</v>
      </c>
      <c r="Q260" s="9">
        <f t="shared" si="1012"/>
        <v>-1940</v>
      </c>
      <c r="R260" s="9"/>
      <c r="S260" s="9">
        <f>Thu!$M$9</f>
        <v>0</v>
      </c>
      <c r="T260" s="73" t="str">
        <f t="shared" si="1013"/>
        <v>-100%</v>
      </c>
      <c r="U260" s="9">
        <f t="shared" si="1014"/>
        <v>0</v>
      </c>
      <c r="V260" s="9"/>
      <c r="W260" s="9">
        <f>Thu!$N$9</f>
        <v>0</v>
      </c>
      <c r="X260" s="73" t="str">
        <f t="shared" si="1015"/>
        <v>-100%</v>
      </c>
      <c r="Y260" s="9">
        <f t="shared" si="1016"/>
        <v>0</v>
      </c>
      <c r="Z260" s="9"/>
      <c r="AA260" s="9">
        <f>Thu!$O$9</f>
        <v>0</v>
      </c>
      <c r="AB260" s="73" t="str">
        <f t="shared" si="1017"/>
        <v>-100%</v>
      </c>
      <c r="AC260" s="9">
        <f t="shared" si="1018"/>
        <v>0</v>
      </c>
      <c r="AD260" s="9"/>
      <c r="AE260" s="9">
        <f>Thu!$P$9</f>
        <v>0</v>
      </c>
      <c r="AF260" s="73" t="str">
        <f t="shared" si="1019"/>
        <v>-100%</v>
      </c>
      <c r="AG260" s="9">
        <f t="shared" si="1020"/>
        <v>0</v>
      </c>
      <c r="AH260" s="9"/>
      <c r="AI260" s="9">
        <f>Thu!$Q$9</f>
        <v>0</v>
      </c>
      <c r="AJ260" s="73" t="str">
        <f t="shared" si="1021"/>
        <v>-100%</v>
      </c>
      <c r="AK260" s="9">
        <f t="shared" si="1022"/>
        <v>0</v>
      </c>
      <c r="AL260" s="9"/>
      <c r="AM260" s="9">
        <f>Thu!$R$9</f>
        <v>0</v>
      </c>
      <c r="AN260" s="73" t="str">
        <f t="shared" si="1023"/>
        <v>-100%</v>
      </c>
      <c r="AO260" s="9">
        <f t="shared" si="1024"/>
        <v>0</v>
      </c>
      <c r="AP260" s="9"/>
      <c r="AQ260" s="9">
        <f>Thu!$S$9</f>
        <v>0</v>
      </c>
      <c r="AR260" s="73" t="str">
        <f t="shared" si="1025"/>
        <v>-100%</v>
      </c>
      <c r="AS260" s="9">
        <f t="shared" si="1026"/>
        <v>0</v>
      </c>
      <c r="AT260" s="9"/>
      <c r="AU260" s="9">
        <f>Thu!$T$9</f>
        <v>0</v>
      </c>
      <c r="AV260" s="73" t="str">
        <f t="shared" si="1027"/>
        <v>-100%</v>
      </c>
      <c r="AW260" s="9">
        <f t="shared" si="1028"/>
        <v>0</v>
      </c>
      <c r="AX260" s="9"/>
      <c r="AY260" s="9">
        <f>Thu!$U$9</f>
        <v>0</v>
      </c>
      <c r="AZ260" s="73" t="str">
        <f t="shared" si="1029"/>
        <v>-100%</v>
      </c>
      <c r="BA260" s="9">
        <f t="shared" si="1030"/>
        <v>0</v>
      </c>
      <c r="BB260" s="9"/>
      <c r="BC260" s="9">
        <f>Thu!$V$9</f>
        <v>0</v>
      </c>
      <c r="BD260" s="73" t="str">
        <f t="shared" si="1031"/>
        <v>-100%</v>
      </c>
      <c r="BE260" s="9">
        <f t="shared" si="1032"/>
        <v>0</v>
      </c>
      <c r="BF260" s="9"/>
      <c r="BG260" s="9">
        <f>Thu!$W$9</f>
        <v>0</v>
      </c>
      <c r="BH260" s="73" t="str">
        <f t="shared" si="1033"/>
        <v>-100%</v>
      </c>
      <c r="BI260" s="9">
        <f t="shared" si="1034"/>
        <v>0</v>
      </c>
    </row>
    <row r="261" spans="1:61" s="12" customFormat="1" x14ac:dyDescent="0.25">
      <c r="A261" s="9" t="str">
        <f>Thu!$A$10</f>
        <v>ita over</v>
      </c>
      <c r="B261" s="72" t="str">
        <f>Thu!$C$10</f>
        <v>win</v>
      </c>
      <c r="C261" s="9">
        <f>Thu!$I$10</f>
        <v>0</v>
      </c>
      <c r="D261" s="73">
        <f t="shared" si="1005"/>
        <v>0.9</v>
      </c>
      <c r="E261" s="9">
        <f t="shared" si="1006"/>
        <v>0</v>
      </c>
      <c r="G261" s="9">
        <f>Thu!$J$10</f>
        <v>0</v>
      </c>
      <c r="H261" s="73">
        <f t="shared" si="1007"/>
        <v>0.9</v>
      </c>
      <c r="I261" s="9">
        <f t="shared" si="1008"/>
        <v>0</v>
      </c>
      <c r="K261" s="9">
        <f>Thu!$K$10</f>
        <v>0</v>
      </c>
      <c r="L261" s="73">
        <f t="shared" si="1009"/>
        <v>0.9</v>
      </c>
      <c r="M261" s="9">
        <f t="shared" si="1010"/>
        <v>0</v>
      </c>
      <c r="N261" s="9"/>
      <c r="O261" s="9">
        <f>Thu!$L$10</f>
        <v>0</v>
      </c>
      <c r="P261" s="73">
        <f t="shared" si="1011"/>
        <v>0.9</v>
      </c>
      <c r="Q261" s="9">
        <f t="shared" si="1012"/>
        <v>0</v>
      </c>
      <c r="R261" s="9"/>
      <c r="S261" s="9">
        <f>Thu!$M$10</f>
        <v>0</v>
      </c>
      <c r="T261" s="73">
        <f t="shared" si="1013"/>
        <v>0.9</v>
      </c>
      <c r="U261" s="9">
        <f t="shared" si="1014"/>
        <v>0</v>
      </c>
      <c r="V261" s="9"/>
      <c r="W261" s="9">
        <f>Thu!$N$10</f>
        <v>0</v>
      </c>
      <c r="X261" s="73">
        <f t="shared" si="1015"/>
        <v>0.9</v>
      </c>
      <c r="Y261" s="9">
        <f t="shared" si="1016"/>
        <v>0</v>
      </c>
      <c r="Z261" s="9"/>
      <c r="AA261" s="9">
        <f>Thu!$O$10</f>
        <v>0</v>
      </c>
      <c r="AB261" s="73">
        <f t="shared" si="1017"/>
        <v>0.9</v>
      </c>
      <c r="AC261" s="9">
        <f t="shared" si="1018"/>
        <v>0</v>
      </c>
      <c r="AD261" s="9"/>
      <c r="AE261" s="9">
        <f>Thu!$P$10</f>
        <v>0</v>
      </c>
      <c r="AF261" s="73">
        <f t="shared" si="1019"/>
        <v>0.9</v>
      </c>
      <c r="AG261" s="9">
        <f t="shared" si="1020"/>
        <v>0</v>
      </c>
      <c r="AH261" s="9"/>
      <c r="AI261" s="9">
        <f>Thu!$Q$10</f>
        <v>0</v>
      </c>
      <c r="AJ261" s="73">
        <f t="shared" si="1021"/>
        <v>0.9</v>
      </c>
      <c r="AK261" s="9">
        <f t="shared" si="1022"/>
        <v>0</v>
      </c>
      <c r="AL261" s="9"/>
      <c r="AM261" s="9">
        <f>Thu!$R$10</f>
        <v>0</v>
      </c>
      <c r="AN261" s="73">
        <f t="shared" si="1023"/>
        <v>0.9</v>
      </c>
      <c r="AO261" s="9">
        <f t="shared" si="1024"/>
        <v>0</v>
      </c>
      <c r="AP261" s="9"/>
      <c r="AQ261" s="9">
        <f>Thu!$S$10</f>
        <v>0</v>
      </c>
      <c r="AR261" s="73">
        <f t="shared" si="1025"/>
        <v>0.9</v>
      </c>
      <c r="AS261" s="9">
        <f t="shared" si="1026"/>
        <v>0</v>
      </c>
      <c r="AT261" s="9"/>
      <c r="AU261" s="9">
        <f>Thu!$T$10</f>
        <v>0</v>
      </c>
      <c r="AV261" s="73">
        <f t="shared" si="1027"/>
        <v>0.9</v>
      </c>
      <c r="AW261" s="9">
        <f t="shared" si="1028"/>
        <v>0</v>
      </c>
      <c r="AX261" s="9"/>
      <c r="AY261" s="9">
        <f>Thu!$U$10</f>
        <v>0</v>
      </c>
      <c r="AZ261" s="73">
        <f t="shared" si="1029"/>
        <v>1</v>
      </c>
      <c r="BA261" s="9">
        <f t="shared" si="1030"/>
        <v>0</v>
      </c>
      <c r="BB261" s="9"/>
      <c r="BC261" s="9">
        <f>Thu!$V$10</f>
        <v>0</v>
      </c>
      <c r="BD261" s="73">
        <f t="shared" si="1031"/>
        <v>1</v>
      </c>
      <c r="BE261" s="9">
        <f t="shared" si="1032"/>
        <v>0</v>
      </c>
      <c r="BF261" s="9"/>
      <c r="BG261" s="9">
        <f>Thu!$W$10</f>
        <v>0</v>
      </c>
      <c r="BH261" s="73">
        <f t="shared" si="1033"/>
        <v>0.9</v>
      </c>
      <c r="BI261" s="9">
        <f t="shared" si="1034"/>
        <v>0</v>
      </c>
    </row>
    <row r="262" spans="1:61" s="12" customFormat="1" x14ac:dyDescent="0.25">
      <c r="A262" s="75"/>
      <c r="B262" s="72"/>
      <c r="C262" s="75"/>
      <c r="D262" s="75"/>
      <c r="E262" s="75"/>
      <c r="G262" s="75"/>
      <c r="H262" s="75"/>
      <c r="I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</row>
    <row r="263" spans="1:61" s="12" customFormat="1" x14ac:dyDescent="0.25">
      <c r="A263" s="9" t="str">
        <f>Thu!$A$12</f>
        <v>pol</v>
      </c>
      <c r="B263" s="72" t="str">
        <f>Thu!$C$12</f>
        <v>win</v>
      </c>
      <c r="C263" s="9">
        <f>Thu!$I$12</f>
        <v>0</v>
      </c>
      <c r="D263" s="73">
        <f>IF($B263="win",100%-D$1,"-100%")</f>
        <v>0.9</v>
      </c>
      <c r="E263" s="9">
        <f>(C263*D263)+(C263*E$1)</f>
        <v>0</v>
      </c>
      <c r="G263" s="9">
        <f>Thu!$J$12</f>
        <v>20000</v>
      </c>
      <c r="H263" s="73">
        <f>IF($B263="win",100%-H$1,"-100%")</f>
        <v>0.9</v>
      </c>
      <c r="I263" s="9">
        <f>(G263*H263)+(G263*I$1)</f>
        <v>18400</v>
      </c>
      <c r="K263" s="9">
        <f>Thu!$K$12</f>
        <v>0</v>
      </c>
      <c r="L263" s="73">
        <f>IF($B263="win",100%-L$1,"-100%")</f>
        <v>0.9</v>
      </c>
      <c r="M263" s="9">
        <f>(K263*L263)+(K263*M$1)</f>
        <v>0</v>
      </c>
      <c r="N263" s="9"/>
      <c r="O263" s="9">
        <f>Thu!$L$12</f>
        <v>0</v>
      </c>
      <c r="P263" s="73">
        <f>IF($B263="win",100%-P$1,"-100%")</f>
        <v>0.9</v>
      </c>
      <c r="Q263" s="9">
        <f>(O263*P263)+(O263*Q$1)</f>
        <v>0</v>
      </c>
      <c r="R263" s="9"/>
      <c r="S263" s="9">
        <f>Thu!$M$12</f>
        <v>0</v>
      </c>
      <c r="T263" s="73">
        <f>IF($B263="win",100%-T$1,"-100%")</f>
        <v>0.9</v>
      </c>
      <c r="U263" s="9">
        <f>(S263*T263)+(S263*U$1)</f>
        <v>0</v>
      </c>
      <c r="V263" s="9"/>
      <c r="W263" s="9">
        <f>Thu!$N$12</f>
        <v>0</v>
      </c>
      <c r="X263" s="73">
        <f>IF($B263="win",100%-X$1,"-100%")</f>
        <v>0.9</v>
      </c>
      <c r="Y263" s="9">
        <f>(W263*X263)+(W263*Y$1)</f>
        <v>0</v>
      </c>
      <c r="Z263" s="9"/>
      <c r="AA263" s="9">
        <f>Thu!$O$12</f>
        <v>0</v>
      </c>
      <c r="AB263" s="73">
        <f>IF($B263="win",100%-AB$1,"-100%")</f>
        <v>0.9</v>
      </c>
      <c r="AC263" s="9">
        <f>(AA263*AB263)+(AA263*AC$1)</f>
        <v>0</v>
      </c>
      <c r="AD263" s="9"/>
      <c r="AE263" s="9">
        <f>Thu!$P$12</f>
        <v>0</v>
      </c>
      <c r="AF263" s="73">
        <f>IF($B263="win",100%-AF$1,"-100%")</f>
        <v>0.9</v>
      </c>
      <c r="AG263" s="9">
        <f>(AE263*AF263)+(AE263*AG$1)</f>
        <v>0</v>
      </c>
      <c r="AH263" s="9"/>
      <c r="AI263" s="9">
        <f>Thu!$Q$12</f>
        <v>0</v>
      </c>
      <c r="AJ263" s="73">
        <f>IF($B263="win",100%-AJ$1,"-100%")</f>
        <v>0.9</v>
      </c>
      <c r="AK263" s="9">
        <f>(AI263*AJ263)+(AI263*AK$1)</f>
        <v>0</v>
      </c>
      <c r="AL263" s="9"/>
      <c r="AM263" s="9">
        <f>Thu!$R$12</f>
        <v>0</v>
      </c>
      <c r="AN263" s="73">
        <f>IF($B263="win",100%-AN$1,"-100%")</f>
        <v>0.9</v>
      </c>
      <c r="AO263" s="9">
        <f>(AM263*AN263)+(AM263*AO$1)</f>
        <v>0</v>
      </c>
      <c r="AP263" s="9"/>
      <c r="AQ263" s="9">
        <f>Thu!$S$12</f>
        <v>0</v>
      </c>
      <c r="AR263" s="73">
        <f>IF($B263="win",100%-AR$1,"-100%")</f>
        <v>0.9</v>
      </c>
      <c r="AS263" s="9">
        <f>(AQ263*AR263)+(AQ263*AS$1)</f>
        <v>0</v>
      </c>
      <c r="AT263" s="9"/>
      <c r="AU263" s="9">
        <f>Thu!$T$12</f>
        <v>0</v>
      </c>
      <c r="AV263" s="73">
        <f>IF($B263="win",100%-AV$1,"-100%")</f>
        <v>0.9</v>
      </c>
      <c r="AW263" s="9">
        <f>(AU263*AV263)+(AU263*AW$1)</f>
        <v>0</v>
      </c>
      <c r="AX263" s="9"/>
      <c r="AY263" s="9">
        <f>Thu!$U$12</f>
        <v>0</v>
      </c>
      <c r="AZ263" s="73">
        <f>IF($B263="win",100%-AZ$1,"-100%")</f>
        <v>1</v>
      </c>
      <c r="BA263" s="9">
        <f>(AY263*AZ263)+(AY263*BA$1)</f>
        <v>0</v>
      </c>
      <c r="BB263" s="9"/>
      <c r="BC263" s="9">
        <f>Thu!$V$12</f>
        <v>0</v>
      </c>
      <c r="BD263" s="73">
        <f>IF($B263="win",100%-BD$1,"-100%")</f>
        <v>1</v>
      </c>
      <c r="BE263" s="9">
        <f>(BC263*BD263)+(BC263*BE$1)</f>
        <v>0</v>
      </c>
      <c r="BF263" s="9"/>
      <c r="BG263" s="9">
        <f>Thu!$W$12</f>
        <v>0</v>
      </c>
      <c r="BH263" s="73">
        <f>IF($B263="win",100%-BH$1,"-100%")</f>
        <v>0.9</v>
      </c>
      <c r="BI263" s="9">
        <f>(BG263*BH263)+(BG263*BI$1)</f>
        <v>0</v>
      </c>
    </row>
    <row r="264" spans="1:61" s="12" customFormat="1" x14ac:dyDescent="0.25">
      <c r="A264" s="9" t="str">
        <f>Thu!$A$13</f>
        <v>slo</v>
      </c>
      <c r="B264" s="72" t="str">
        <f>Thu!$C$13</f>
        <v>lose</v>
      </c>
      <c r="C264" s="9">
        <f>Thu!$I$13</f>
        <v>0</v>
      </c>
      <c r="D264" s="73" t="str">
        <f t="shared" ref="D264:D266" si="1035">IF($B264="win",100%-D$1,"-100%")</f>
        <v>-100%</v>
      </c>
      <c r="E264" s="9">
        <f t="shared" ref="E264:E266" si="1036">(C264*D264)+(C264*E$1)</f>
        <v>0</v>
      </c>
      <c r="G264" s="9">
        <f>Thu!$J$13</f>
        <v>0</v>
      </c>
      <c r="H264" s="73" t="str">
        <f t="shared" ref="H264:H266" si="1037">IF($B264="win",100%-H$1,"-100%")</f>
        <v>-100%</v>
      </c>
      <c r="I264" s="9">
        <f t="shared" ref="I264:I266" si="1038">(G264*H264)+(G264*I$1)</f>
        <v>0</v>
      </c>
      <c r="K264" s="9">
        <f>Thu!$K$13</f>
        <v>0</v>
      </c>
      <c r="L264" s="73" t="str">
        <f t="shared" ref="L264:L266" si="1039">IF($B264="win",100%-L$1,"-100%")</f>
        <v>-100%</v>
      </c>
      <c r="M264" s="9">
        <f t="shared" ref="M264:M266" si="1040">(K264*L264)+(K264*M$1)</f>
        <v>0</v>
      </c>
      <c r="N264" s="9"/>
      <c r="O264" s="9">
        <f>Thu!$L$13</f>
        <v>10000</v>
      </c>
      <c r="P264" s="73" t="str">
        <f t="shared" ref="P264:P266" si="1041">IF($B264="win",100%-P$1,"-100%")</f>
        <v>-100%</v>
      </c>
      <c r="Q264" s="9">
        <f t="shared" ref="Q264:Q266" si="1042">(O264*P264)+(O264*Q$1)</f>
        <v>-9700</v>
      </c>
      <c r="R264" s="9"/>
      <c r="S264" s="9">
        <f>Thu!$M$13</f>
        <v>0</v>
      </c>
      <c r="T264" s="73" t="str">
        <f t="shared" ref="T264:T266" si="1043">IF($B264="win",100%-T$1,"-100%")</f>
        <v>-100%</v>
      </c>
      <c r="U264" s="9">
        <f t="shared" ref="U264:U266" si="1044">(S264*T264)+(S264*U$1)</f>
        <v>0</v>
      </c>
      <c r="V264" s="9"/>
      <c r="W264" s="9">
        <f>Thu!$N$13</f>
        <v>0</v>
      </c>
      <c r="X264" s="73" t="str">
        <f t="shared" ref="X264:X266" si="1045">IF($B264="win",100%-X$1,"-100%")</f>
        <v>-100%</v>
      </c>
      <c r="Y264" s="9">
        <f t="shared" ref="Y264:Y266" si="1046">(W264*X264)+(W264*Y$1)</f>
        <v>0</v>
      </c>
      <c r="Z264" s="9"/>
      <c r="AA264" s="9">
        <f>Thu!$O$13</f>
        <v>0</v>
      </c>
      <c r="AB264" s="73" t="str">
        <f t="shared" ref="AB264:AB266" si="1047">IF($B264="win",100%-AB$1,"-100%")</f>
        <v>-100%</v>
      </c>
      <c r="AC264" s="9">
        <f t="shared" ref="AC264:AC266" si="1048">(AA264*AB264)+(AA264*AC$1)</f>
        <v>0</v>
      </c>
      <c r="AD264" s="9"/>
      <c r="AE264" s="9">
        <f>Thu!$P$13</f>
        <v>0</v>
      </c>
      <c r="AF264" s="73" t="str">
        <f t="shared" ref="AF264:AF266" si="1049">IF($B264="win",100%-AF$1,"-100%")</f>
        <v>-100%</v>
      </c>
      <c r="AG264" s="9">
        <f t="shared" ref="AG264:AG266" si="1050">(AE264*AF264)+(AE264*AG$1)</f>
        <v>0</v>
      </c>
      <c r="AH264" s="9"/>
      <c r="AI264" s="9">
        <f>Thu!$Q$13</f>
        <v>0</v>
      </c>
      <c r="AJ264" s="73" t="str">
        <f t="shared" ref="AJ264:AJ266" si="1051">IF($B264="win",100%-AJ$1,"-100%")</f>
        <v>-100%</v>
      </c>
      <c r="AK264" s="9">
        <f t="shared" ref="AK264:AK266" si="1052">(AI264*AJ264)+(AI264*AK$1)</f>
        <v>0</v>
      </c>
      <c r="AL264" s="9"/>
      <c r="AM264" s="9">
        <f>Thu!$R$13</f>
        <v>0</v>
      </c>
      <c r="AN264" s="73" t="str">
        <f t="shared" ref="AN264:AN266" si="1053">IF($B264="win",100%-AN$1,"-100%")</f>
        <v>-100%</v>
      </c>
      <c r="AO264" s="9">
        <f t="shared" ref="AO264:AO266" si="1054">(AM264*AN264)+(AM264*AO$1)</f>
        <v>0</v>
      </c>
      <c r="AP264" s="9"/>
      <c r="AQ264" s="9">
        <f>Thu!$S$13</f>
        <v>0</v>
      </c>
      <c r="AR264" s="73" t="str">
        <f t="shared" ref="AR264:AR266" si="1055">IF($B264="win",100%-AR$1,"-100%")</f>
        <v>-100%</v>
      </c>
      <c r="AS264" s="9">
        <f t="shared" ref="AS264:AS266" si="1056">(AQ264*AR264)+(AQ264*AS$1)</f>
        <v>0</v>
      </c>
      <c r="AT264" s="9"/>
      <c r="AU264" s="9">
        <f>Thu!$T$13</f>
        <v>0</v>
      </c>
      <c r="AV264" s="73" t="str">
        <f t="shared" ref="AV264:AV266" si="1057">IF($B264="win",100%-AV$1,"-100%")</f>
        <v>-100%</v>
      </c>
      <c r="AW264" s="9">
        <f t="shared" ref="AW264:AW266" si="1058">(AU264*AV264)+(AU264*AW$1)</f>
        <v>0</v>
      </c>
      <c r="AX264" s="9"/>
      <c r="AY264" s="9">
        <f>Thu!$U$13</f>
        <v>0</v>
      </c>
      <c r="AZ264" s="73" t="str">
        <f t="shared" ref="AZ264:AZ266" si="1059">IF($B264="win",100%-AZ$1,"-100%")</f>
        <v>-100%</v>
      </c>
      <c r="BA264" s="9">
        <f t="shared" ref="BA264:BA266" si="1060">(AY264*AZ264)+(AY264*BA$1)</f>
        <v>0</v>
      </c>
      <c r="BB264" s="9"/>
      <c r="BC264" s="9">
        <f>Thu!$V$13</f>
        <v>0</v>
      </c>
      <c r="BD264" s="73" t="str">
        <f t="shared" ref="BD264:BD266" si="1061">IF($B264="win",100%-BD$1,"-100%")</f>
        <v>-100%</v>
      </c>
      <c r="BE264" s="9">
        <f t="shared" ref="BE264:BE266" si="1062">(BC264*BD264)+(BC264*BE$1)</f>
        <v>0</v>
      </c>
      <c r="BF264" s="9"/>
      <c r="BG264" s="9">
        <f>Thu!$W$13</f>
        <v>0</v>
      </c>
      <c r="BH264" s="73" t="str">
        <f t="shared" ref="BH264:BH266" si="1063">IF($B264="win",100%-BH$1,"-100%")</f>
        <v>-100%</v>
      </c>
      <c r="BI264" s="9">
        <f t="shared" ref="BI264:BI266" si="1064">(BG264*BH264)+(BG264*BI$1)</f>
        <v>0</v>
      </c>
    </row>
    <row r="265" spans="1:61" s="12" customFormat="1" x14ac:dyDescent="0.25">
      <c r="A265" s="9" t="str">
        <f>Thu!$A$14</f>
        <v>pol under</v>
      </c>
      <c r="B265" s="72" t="str">
        <f>Thu!$C$14</f>
        <v>lose</v>
      </c>
      <c r="C265" s="9">
        <f>Thu!$I$14</f>
        <v>0</v>
      </c>
      <c r="D265" s="73" t="str">
        <f t="shared" si="1035"/>
        <v>-100%</v>
      </c>
      <c r="E265" s="9">
        <f t="shared" si="1036"/>
        <v>0</v>
      </c>
      <c r="G265" s="9">
        <f>Thu!$J$14</f>
        <v>0</v>
      </c>
      <c r="H265" s="73" t="str">
        <f t="shared" si="1037"/>
        <v>-100%</v>
      </c>
      <c r="I265" s="9">
        <f t="shared" si="1038"/>
        <v>0</v>
      </c>
      <c r="K265" s="9">
        <f>Thu!$K$14</f>
        <v>0</v>
      </c>
      <c r="L265" s="73" t="str">
        <f t="shared" si="1039"/>
        <v>-100%</v>
      </c>
      <c r="M265" s="9">
        <f t="shared" si="1040"/>
        <v>0</v>
      </c>
      <c r="N265" s="9"/>
      <c r="O265" s="9">
        <f>Thu!$L$14</f>
        <v>0</v>
      </c>
      <c r="P265" s="73" t="str">
        <f t="shared" si="1041"/>
        <v>-100%</v>
      </c>
      <c r="Q265" s="9">
        <f t="shared" si="1042"/>
        <v>0</v>
      </c>
      <c r="R265" s="9"/>
      <c r="S265" s="9">
        <f>Thu!$M$14</f>
        <v>0</v>
      </c>
      <c r="T265" s="73" t="str">
        <f t="shared" si="1043"/>
        <v>-100%</v>
      </c>
      <c r="U265" s="9">
        <f t="shared" si="1044"/>
        <v>0</v>
      </c>
      <c r="V265" s="9"/>
      <c r="W265" s="9">
        <f>Thu!$N$14</f>
        <v>0</v>
      </c>
      <c r="X265" s="73" t="str">
        <f t="shared" si="1045"/>
        <v>-100%</v>
      </c>
      <c r="Y265" s="9">
        <f t="shared" si="1046"/>
        <v>0</v>
      </c>
      <c r="Z265" s="9"/>
      <c r="AA265" s="9">
        <f>Thu!$O$14</f>
        <v>0</v>
      </c>
      <c r="AB265" s="73" t="str">
        <f t="shared" si="1047"/>
        <v>-100%</v>
      </c>
      <c r="AC265" s="9">
        <f t="shared" si="1048"/>
        <v>0</v>
      </c>
      <c r="AD265" s="9"/>
      <c r="AE265" s="9">
        <f>Thu!$P$14</f>
        <v>0</v>
      </c>
      <c r="AF265" s="73" t="str">
        <f t="shared" si="1049"/>
        <v>-100%</v>
      </c>
      <c r="AG265" s="9">
        <f t="shared" si="1050"/>
        <v>0</v>
      </c>
      <c r="AH265" s="9"/>
      <c r="AI265" s="9">
        <f>Thu!$Q$14</f>
        <v>0</v>
      </c>
      <c r="AJ265" s="73" t="str">
        <f t="shared" si="1051"/>
        <v>-100%</v>
      </c>
      <c r="AK265" s="9">
        <f t="shared" si="1052"/>
        <v>0</v>
      </c>
      <c r="AL265" s="9"/>
      <c r="AM265" s="9">
        <f>Thu!$R$14</f>
        <v>0</v>
      </c>
      <c r="AN265" s="73" t="str">
        <f t="shared" si="1053"/>
        <v>-100%</v>
      </c>
      <c r="AO265" s="9">
        <f t="shared" si="1054"/>
        <v>0</v>
      </c>
      <c r="AP265" s="9"/>
      <c r="AQ265" s="9">
        <f>Thu!$S$14</f>
        <v>0</v>
      </c>
      <c r="AR265" s="73" t="str">
        <f t="shared" si="1055"/>
        <v>-100%</v>
      </c>
      <c r="AS265" s="9">
        <f t="shared" si="1056"/>
        <v>0</v>
      </c>
      <c r="AT265" s="9"/>
      <c r="AU265" s="9">
        <f>Thu!$T$14</f>
        <v>0</v>
      </c>
      <c r="AV265" s="73" t="str">
        <f t="shared" si="1057"/>
        <v>-100%</v>
      </c>
      <c r="AW265" s="9">
        <f t="shared" si="1058"/>
        <v>0</v>
      </c>
      <c r="AX265" s="9"/>
      <c r="AY265" s="9">
        <f>Thu!$U$14</f>
        <v>0</v>
      </c>
      <c r="AZ265" s="73" t="str">
        <f t="shared" si="1059"/>
        <v>-100%</v>
      </c>
      <c r="BA265" s="9">
        <f t="shared" si="1060"/>
        <v>0</v>
      </c>
      <c r="BB265" s="9"/>
      <c r="BC265" s="9">
        <f>Thu!$V$14</f>
        <v>0</v>
      </c>
      <c r="BD265" s="73" t="str">
        <f t="shared" si="1061"/>
        <v>-100%</v>
      </c>
      <c r="BE265" s="9">
        <f t="shared" si="1062"/>
        <v>0</v>
      </c>
      <c r="BF265" s="9"/>
      <c r="BG265" s="9">
        <f>Thu!$W$14</f>
        <v>0</v>
      </c>
      <c r="BH265" s="73" t="str">
        <f t="shared" si="1063"/>
        <v>-100%</v>
      </c>
      <c r="BI265" s="9">
        <f t="shared" si="1064"/>
        <v>0</v>
      </c>
    </row>
    <row r="266" spans="1:61" s="12" customFormat="1" x14ac:dyDescent="0.25">
      <c r="A266" s="9" t="str">
        <f>Thu!$A$15</f>
        <v>pol over</v>
      </c>
      <c r="B266" s="72" t="str">
        <f>Thu!$C$15</f>
        <v>win</v>
      </c>
      <c r="C266" s="9">
        <f>Thu!$I$15</f>
        <v>0</v>
      </c>
      <c r="D266" s="73">
        <f t="shared" si="1035"/>
        <v>0.9</v>
      </c>
      <c r="E266" s="9">
        <f t="shared" si="1036"/>
        <v>0</v>
      </c>
      <c r="G266" s="9">
        <f>Thu!$J$15</f>
        <v>0</v>
      </c>
      <c r="H266" s="73">
        <f t="shared" si="1037"/>
        <v>0.9</v>
      </c>
      <c r="I266" s="9">
        <f t="shared" si="1038"/>
        <v>0</v>
      </c>
      <c r="K266" s="9">
        <f>Thu!$K$15</f>
        <v>0</v>
      </c>
      <c r="L266" s="73">
        <f t="shared" si="1039"/>
        <v>0.9</v>
      </c>
      <c r="M266" s="9">
        <f t="shared" si="1040"/>
        <v>0</v>
      </c>
      <c r="N266" s="9"/>
      <c r="O266" s="9">
        <f>Thu!$L$15</f>
        <v>0</v>
      </c>
      <c r="P266" s="73">
        <f t="shared" si="1041"/>
        <v>0.9</v>
      </c>
      <c r="Q266" s="9">
        <f t="shared" si="1042"/>
        <v>0</v>
      </c>
      <c r="R266" s="9"/>
      <c r="S266" s="9">
        <f>Thu!$M$15</f>
        <v>0</v>
      </c>
      <c r="T266" s="73">
        <f t="shared" si="1043"/>
        <v>0.9</v>
      </c>
      <c r="U266" s="9">
        <f t="shared" si="1044"/>
        <v>0</v>
      </c>
      <c r="V266" s="9"/>
      <c r="W266" s="9">
        <f>Thu!$N$15</f>
        <v>0</v>
      </c>
      <c r="X266" s="73">
        <f t="shared" si="1045"/>
        <v>0.9</v>
      </c>
      <c r="Y266" s="9">
        <f t="shared" si="1046"/>
        <v>0</v>
      </c>
      <c r="Z266" s="9"/>
      <c r="AA266" s="9">
        <f>Thu!$O$15</f>
        <v>0</v>
      </c>
      <c r="AB266" s="73">
        <f t="shared" si="1047"/>
        <v>0.9</v>
      </c>
      <c r="AC266" s="9">
        <f t="shared" si="1048"/>
        <v>0</v>
      </c>
      <c r="AD266" s="9"/>
      <c r="AE266" s="9">
        <f>Thu!$P$15</f>
        <v>0</v>
      </c>
      <c r="AF266" s="73">
        <f t="shared" si="1049"/>
        <v>0.9</v>
      </c>
      <c r="AG266" s="9">
        <f t="shared" si="1050"/>
        <v>0</v>
      </c>
      <c r="AH266" s="9"/>
      <c r="AI266" s="9">
        <f>Thu!$Q$15</f>
        <v>0</v>
      </c>
      <c r="AJ266" s="73">
        <f t="shared" si="1051"/>
        <v>0.9</v>
      </c>
      <c r="AK266" s="9">
        <f t="shared" si="1052"/>
        <v>0</v>
      </c>
      <c r="AL266" s="9"/>
      <c r="AM266" s="9">
        <f>Thu!$R$15</f>
        <v>0</v>
      </c>
      <c r="AN266" s="73">
        <f t="shared" si="1053"/>
        <v>0.9</v>
      </c>
      <c r="AO266" s="9">
        <f t="shared" si="1054"/>
        <v>0</v>
      </c>
      <c r="AP266" s="9"/>
      <c r="AQ266" s="9">
        <f>Thu!$S$15</f>
        <v>0</v>
      </c>
      <c r="AR266" s="73">
        <f t="shared" si="1055"/>
        <v>0.9</v>
      </c>
      <c r="AS266" s="9">
        <f t="shared" si="1056"/>
        <v>0</v>
      </c>
      <c r="AT266" s="9"/>
      <c r="AU266" s="9">
        <f>Thu!$T$15</f>
        <v>0</v>
      </c>
      <c r="AV266" s="73">
        <f t="shared" si="1057"/>
        <v>0.9</v>
      </c>
      <c r="AW266" s="9">
        <f t="shared" si="1058"/>
        <v>0</v>
      </c>
      <c r="AX266" s="9"/>
      <c r="AY266" s="9">
        <f>Thu!$U$15</f>
        <v>0</v>
      </c>
      <c r="AZ266" s="73">
        <f t="shared" si="1059"/>
        <v>1</v>
      </c>
      <c r="BA266" s="9">
        <f t="shared" si="1060"/>
        <v>0</v>
      </c>
      <c r="BB266" s="9"/>
      <c r="BC266" s="9">
        <f>Thu!$V$15</f>
        <v>0</v>
      </c>
      <c r="BD266" s="73">
        <f t="shared" si="1061"/>
        <v>1</v>
      </c>
      <c r="BE266" s="9">
        <f t="shared" si="1062"/>
        <v>0</v>
      </c>
      <c r="BF266" s="9"/>
      <c r="BG266" s="9">
        <f>Thu!$W$15</f>
        <v>0</v>
      </c>
      <c r="BH266" s="73">
        <f t="shared" si="1063"/>
        <v>0.9</v>
      </c>
      <c r="BI266" s="9">
        <f t="shared" si="1064"/>
        <v>0</v>
      </c>
    </row>
    <row r="267" spans="1:61" s="12" customFormat="1" x14ac:dyDescent="0.25">
      <c r="A267" s="75"/>
      <c r="B267" s="72"/>
      <c r="C267" s="75"/>
      <c r="D267" s="75"/>
      <c r="E267" s="75"/>
      <c r="G267" s="75"/>
      <c r="H267" s="75"/>
      <c r="I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</row>
    <row r="268" spans="1:61" s="12" customFormat="1" x14ac:dyDescent="0.25">
      <c r="A268" s="9">
        <f>Thu!$A$17</f>
        <v>0</v>
      </c>
      <c r="B268" s="72">
        <f>Thu!$C$17</f>
        <v>0</v>
      </c>
      <c r="C268" s="9">
        <f>Thu!$I$17</f>
        <v>0</v>
      </c>
      <c r="D268" s="73" t="str">
        <f>IF($B268="win",100%-D$1,"-100%")</f>
        <v>-100%</v>
      </c>
      <c r="E268" s="9">
        <f>(C268*D268)+(C268*E$1)</f>
        <v>0</v>
      </c>
      <c r="G268" s="9">
        <f>Thu!$J$17</f>
        <v>0</v>
      </c>
      <c r="H268" s="73" t="str">
        <f>IF($B268="win",100%-H$1,"-100%")</f>
        <v>-100%</v>
      </c>
      <c r="I268" s="9">
        <f>(G268*H268)+(G268*I$1)</f>
        <v>0</v>
      </c>
      <c r="K268" s="9">
        <f>Thu!$K$17</f>
        <v>0</v>
      </c>
      <c r="L268" s="73" t="str">
        <f>IF($B268="win",100%-L$1,"-100%")</f>
        <v>-100%</v>
      </c>
      <c r="M268" s="9">
        <f>(K268*L268)+(K268*M$1)</f>
        <v>0</v>
      </c>
      <c r="N268" s="9"/>
      <c r="O268" s="9">
        <f>Thu!$L$17</f>
        <v>0</v>
      </c>
      <c r="P268" s="73" t="str">
        <f>IF($B268="win",100%-P$1,"-100%")</f>
        <v>-100%</v>
      </c>
      <c r="Q268" s="9">
        <f>(O268*P268)+(O268*Q$1)</f>
        <v>0</v>
      </c>
      <c r="R268" s="9"/>
      <c r="S268" s="9">
        <f>Thu!$M$17</f>
        <v>0</v>
      </c>
      <c r="T268" s="73" t="str">
        <f>IF($B268="win",100%-T$1,"-100%")</f>
        <v>-100%</v>
      </c>
      <c r="U268" s="9">
        <f>(S268*T268)+(S268*U$1)</f>
        <v>0</v>
      </c>
      <c r="V268" s="9"/>
      <c r="W268" s="9">
        <f>Thu!$N$17</f>
        <v>0</v>
      </c>
      <c r="X268" s="73" t="str">
        <f>IF($B268="win",100%-X$1,"-100%")</f>
        <v>-100%</v>
      </c>
      <c r="Y268" s="9">
        <f>(W268*X268)+(W268*Y$1)</f>
        <v>0</v>
      </c>
      <c r="Z268" s="9"/>
      <c r="AA268" s="9">
        <f>Thu!$O$17</f>
        <v>0</v>
      </c>
      <c r="AB268" s="73" t="str">
        <f>IF($B268="win",100%-AB$1,"-100%")</f>
        <v>-100%</v>
      </c>
      <c r="AC268" s="9">
        <f>(AA268*AB268)+(AA268*AC$1)</f>
        <v>0</v>
      </c>
      <c r="AD268" s="9"/>
      <c r="AE268" s="9">
        <f>Thu!$P$17</f>
        <v>0</v>
      </c>
      <c r="AF268" s="73" t="str">
        <f>IF($B268="win",100%-AF$1,"-100%")</f>
        <v>-100%</v>
      </c>
      <c r="AG268" s="9">
        <f>(AE268*AF268)+(AE268*AG$1)</f>
        <v>0</v>
      </c>
      <c r="AH268" s="9"/>
      <c r="AI268" s="9">
        <f>Thu!$Q$17</f>
        <v>0</v>
      </c>
      <c r="AJ268" s="73" t="str">
        <f>IF($B268="win",100%-AJ$1,"-100%")</f>
        <v>-100%</v>
      </c>
      <c r="AK268" s="9">
        <f>(AI268*AJ268)+(AI268*AK$1)</f>
        <v>0</v>
      </c>
      <c r="AL268" s="9"/>
      <c r="AM268" s="9">
        <f>Thu!$R$17</f>
        <v>0</v>
      </c>
      <c r="AN268" s="73" t="str">
        <f>IF($B268="win",100%-AN$1,"-100%")</f>
        <v>-100%</v>
      </c>
      <c r="AO268" s="9">
        <f>(AM268*AN268)+(AM268*AO$1)</f>
        <v>0</v>
      </c>
      <c r="AP268" s="9"/>
      <c r="AQ268" s="9">
        <f>Thu!$S$17</f>
        <v>0</v>
      </c>
      <c r="AR268" s="73" t="str">
        <f>IF($B268="win",100%-AR$1,"-100%")</f>
        <v>-100%</v>
      </c>
      <c r="AS268" s="9">
        <f>(AQ268*AR268)+(AQ268*AS$1)</f>
        <v>0</v>
      </c>
      <c r="AT268" s="9"/>
      <c r="AU268" s="9">
        <f>Thu!$T$17</f>
        <v>0</v>
      </c>
      <c r="AV268" s="73" t="str">
        <f>IF($B268="win",100%-AV$1,"-100%")</f>
        <v>-100%</v>
      </c>
      <c r="AW268" s="9">
        <f>(AU268*AV268)+(AU268*AW$1)</f>
        <v>0</v>
      </c>
      <c r="AX268" s="9"/>
      <c r="AY268" s="9">
        <f>Thu!$U$17</f>
        <v>0</v>
      </c>
      <c r="AZ268" s="73" t="str">
        <f>IF($B268="win",100%-AZ$1,"-100%")</f>
        <v>-100%</v>
      </c>
      <c r="BA268" s="9">
        <f>(AY268*AZ268)+(AY268*BA$1)</f>
        <v>0</v>
      </c>
      <c r="BB268" s="9"/>
      <c r="BC268" s="9">
        <f>Thu!$V$17</f>
        <v>0</v>
      </c>
      <c r="BD268" s="73" t="str">
        <f>IF($B268="win",100%-BD$1,"-100%")</f>
        <v>-100%</v>
      </c>
      <c r="BE268" s="9">
        <f>(BC268*BD268)+(BC268*BE$1)</f>
        <v>0</v>
      </c>
      <c r="BF268" s="9"/>
      <c r="BG268" s="9">
        <f>Thu!$W$17</f>
        <v>0</v>
      </c>
      <c r="BH268" s="73" t="str">
        <f>IF($B268="win",100%-BH$1,"-100%")</f>
        <v>-100%</v>
      </c>
      <c r="BI268" s="9">
        <f>(BG268*BH268)+(BG268*BI$1)</f>
        <v>0</v>
      </c>
    </row>
    <row r="269" spans="1:61" s="54" customFormat="1" x14ac:dyDescent="0.25">
      <c r="A269" s="9">
        <f>Thu!$A$18</f>
        <v>0</v>
      </c>
      <c r="B269" s="72">
        <f>Thu!$C$18</f>
        <v>0</v>
      </c>
      <c r="C269" s="9">
        <f>Thu!$I$18</f>
        <v>0</v>
      </c>
      <c r="D269" s="73" t="str">
        <f t="shared" ref="D269:D271" si="1065">IF($B269="win",100%-D$1,"-100%")</f>
        <v>-100%</v>
      </c>
      <c r="E269" s="9">
        <f t="shared" ref="E269:E271" si="1066">(C269*D269)+(C269*E$1)</f>
        <v>0</v>
      </c>
      <c r="G269" s="9">
        <f>Thu!$J$18</f>
        <v>0</v>
      </c>
      <c r="H269" s="73" t="str">
        <f t="shared" ref="H269:H271" si="1067">IF($B269="win",100%-H$1,"-100%")</f>
        <v>-100%</v>
      </c>
      <c r="I269" s="9">
        <f t="shared" ref="I269:I271" si="1068">(G269*H269)+(G269*I$1)</f>
        <v>0</v>
      </c>
      <c r="K269" s="9">
        <f>Thu!$K$18</f>
        <v>0</v>
      </c>
      <c r="L269" s="73" t="str">
        <f t="shared" ref="L269:L271" si="1069">IF($B269="win",100%-L$1,"-100%")</f>
        <v>-100%</v>
      </c>
      <c r="M269" s="9">
        <f t="shared" ref="M269:M271" si="1070">(K269*L269)+(K269*M$1)</f>
        <v>0</v>
      </c>
      <c r="N269" s="9"/>
      <c r="O269" s="9">
        <f>Thu!$L$18</f>
        <v>0</v>
      </c>
      <c r="P269" s="73" t="str">
        <f t="shared" ref="P269:P271" si="1071">IF($B269="win",100%-P$1,"-100%")</f>
        <v>-100%</v>
      </c>
      <c r="Q269" s="9">
        <f t="shared" ref="Q269:Q271" si="1072">(O269*P269)+(O269*Q$1)</f>
        <v>0</v>
      </c>
      <c r="R269" s="9"/>
      <c r="S269" s="9">
        <f>Thu!$M$18</f>
        <v>0</v>
      </c>
      <c r="T269" s="73" t="str">
        <f t="shared" ref="T269:T271" si="1073">IF($B269="win",100%-T$1,"-100%")</f>
        <v>-100%</v>
      </c>
      <c r="U269" s="9">
        <f t="shared" ref="U269:U271" si="1074">(S269*T269)+(S269*U$1)</f>
        <v>0</v>
      </c>
      <c r="V269" s="9"/>
      <c r="W269" s="9">
        <f>Thu!$N$18</f>
        <v>0</v>
      </c>
      <c r="X269" s="73" t="str">
        <f t="shared" ref="X269:X271" si="1075">IF($B269="win",100%-X$1,"-100%")</f>
        <v>-100%</v>
      </c>
      <c r="Y269" s="9">
        <f t="shared" ref="Y269:Y271" si="1076">(W269*X269)+(W269*Y$1)</f>
        <v>0</v>
      </c>
      <c r="Z269" s="9"/>
      <c r="AA269" s="9">
        <f>Thu!$O$18</f>
        <v>0</v>
      </c>
      <c r="AB269" s="73" t="str">
        <f t="shared" ref="AB269:AB271" si="1077">IF($B269="win",100%-AB$1,"-100%")</f>
        <v>-100%</v>
      </c>
      <c r="AC269" s="9">
        <f t="shared" ref="AC269:AC271" si="1078">(AA269*AB269)+(AA269*AC$1)</f>
        <v>0</v>
      </c>
      <c r="AD269" s="9"/>
      <c r="AE269" s="9">
        <f>Thu!$P$18</f>
        <v>0</v>
      </c>
      <c r="AF269" s="73" t="str">
        <f t="shared" ref="AF269:AF271" si="1079">IF($B269="win",100%-AF$1,"-100%")</f>
        <v>-100%</v>
      </c>
      <c r="AG269" s="9">
        <f t="shared" ref="AG269:AG271" si="1080">(AE269*AF269)+(AE269*AG$1)</f>
        <v>0</v>
      </c>
      <c r="AH269" s="9"/>
      <c r="AI269" s="9">
        <f>Thu!$Q$18</f>
        <v>0</v>
      </c>
      <c r="AJ269" s="73" t="str">
        <f t="shared" ref="AJ269:AJ271" si="1081">IF($B269="win",100%-AJ$1,"-100%")</f>
        <v>-100%</v>
      </c>
      <c r="AK269" s="9">
        <f t="shared" ref="AK269:AK271" si="1082">(AI269*AJ269)+(AI269*AK$1)</f>
        <v>0</v>
      </c>
      <c r="AL269" s="9"/>
      <c r="AM269" s="9">
        <f>Thu!$R$18</f>
        <v>0</v>
      </c>
      <c r="AN269" s="73" t="str">
        <f t="shared" ref="AN269:AN271" si="1083">IF($B269="win",100%-AN$1,"-100%")</f>
        <v>-100%</v>
      </c>
      <c r="AO269" s="9">
        <f t="shared" ref="AO269:AO271" si="1084">(AM269*AN269)+(AM269*AO$1)</f>
        <v>0</v>
      </c>
      <c r="AP269" s="9"/>
      <c r="AQ269" s="9">
        <f>Thu!$S$18</f>
        <v>0</v>
      </c>
      <c r="AR269" s="73" t="str">
        <f t="shared" ref="AR269:AR271" si="1085">IF($B269="win",100%-AR$1,"-100%")</f>
        <v>-100%</v>
      </c>
      <c r="AS269" s="9">
        <f t="shared" ref="AS269:AS271" si="1086">(AQ269*AR269)+(AQ269*AS$1)</f>
        <v>0</v>
      </c>
      <c r="AT269" s="9"/>
      <c r="AU269" s="9">
        <f>Thu!$T$18</f>
        <v>0</v>
      </c>
      <c r="AV269" s="73" t="str">
        <f t="shared" ref="AV269:AV271" si="1087">IF($B269="win",100%-AV$1,"-100%")</f>
        <v>-100%</v>
      </c>
      <c r="AW269" s="9">
        <f t="shared" ref="AW269:AW271" si="1088">(AU269*AV269)+(AU269*AW$1)</f>
        <v>0</v>
      </c>
      <c r="AX269" s="9"/>
      <c r="AY269" s="9">
        <f>Thu!$U$18</f>
        <v>0</v>
      </c>
      <c r="AZ269" s="73" t="str">
        <f t="shared" ref="AZ269:AZ271" si="1089">IF($B269="win",100%-AZ$1,"-100%")</f>
        <v>-100%</v>
      </c>
      <c r="BA269" s="9">
        <f t="shared" ref="BA269:BA271" si="1090">(AY269*AZ269)+(AY269*BA$1)</f>
        <v>0</v>
      </c>
      <c r="BB269" s="9"/>
      <c r="BC269" s="9">
        <f>Thu!$V$18</f>
        <v>0</v>
      </c>
      <c r="BD269" s="73" t="str">
        <f t="shared" ref="BD269:BD271" si="1091">IF($B269="win",100%-BD$1,"-100%")</f>
        <v>-100%</v>
      </c>
      <c r="BE269" s="9">
        <f t="shared" ref="BE269:BE271" si="1092">(BC269*BD269)+(BC269*BE$1)</f>
        <v>0</v>
      </c>
      <c r="BF269" s="9"/>
      <c r="BG269" s="9">
        <f>Thu!$W$18</f>
        <v>0</v>
      </c>
      <c r="BH269" s="73" t="str">
        <f t="shared" ref="BH269:BH271" si="1093">IF($B269="win",100%-BH$1,"-100%")</f>
        <v>-100%</v>
      </c>
      <c r="BI269" s="9">
        <f t="shared" ref="BI269:BI271" si="1094">(BG269*BH269)+(BG269*BI$1)</f>
        <v>0</v>
      </c>
    </row>
    <row r="270" spans="1:61" s="54" customFormat="1" x14ac:dyDescent="0.25">
      <c r="A270" s="9" t="str">
        <f>Thu!$A$19</f>
        <v>UNDER</v>
      </c>
      <c r="B270" s="72">
        <f>Thu!$C$19</f>
        <v>0</v>
      </c>
      <c r="C270" s="9">
        <f>Thu!$I$19</f>
        <v>0</v>
      </c>
      <c r="D270" s="73" t="str">
        <f t="shared" si="1065"/>
        <v>-100%</v>
      </c>
      <c r="E270" s="9">
        <f t="shared" si="1066"/>
        <v>0</v>
      </c>
      <c r="G270" s="9">
        <f>Thu!$J$19</f>
        <v>0</v>
      </c>
      <c r="H270" s="73" t="str">
        <f t="shared" si="1067"/>
        <v>-100%</v>
      </c>
      <c r="I270" s="9">
        <f t="shared" si="1068"/>
        <v>0</v>
      </c>
      <c r="K270" s="9">
        <f>Thu!$K$19</f>
        <v>0</v>
      </c>
      <c r="L270" s="73" t="str">
        <f t="shared" si="1069"/>
        <v>-100%</v>
      </c>
      <c r="M270" s="9">
        <f t="shared" si="1070"/>
        <v>0</v>
      </c>
      <c r="N270" s="9"/>
      <c r="O270" s="9">
        <f>Thu!$L$19</f>
        <v>0</v>
      </c>
      <c r="P270" s="73" t="str">
        <f t="shared" si="1071"/>
        <v>-100%</v>
      </c>
      <c r="Q270" s="9">
        <f t="shared" si="1072"/>
        <v>0</v>
      </c>
      <c r="R270" s="9"/>
      <c r="S270" s="9">
        <f>Thu!$M$19</f>
        <v>0</v>
      </c>
      <c r="T270" s="73" t="str">
        <f t="shared" si="1073"/>
        <v>-100%</v>
      </c>
      <c r="U270" s="9">
        <f t="shared" si="1074"/>
        <v>0</v>
      </c>
      <c r="V270" s="9"/>
      <c r="W270" s="9">
        <f>Thu!$N$19</f>
        <v>0</v>
      </c>
      <c r="X270" s="73" t="str">
        <f t="shared" si="1075"/>
        <v>-100%</v>
      </c>
      <c r="Y270" s="9">
        <f t="shared" si="1076"/>
        <v>0</v>
      </c>
      <c r="Z270" s="9"/>
      <c r="AA270" s="9">
        <f>Thu!$O$19</f>
        <v>0</v>
      </c>
      <c r="AB270" s="73" t="str">
        <f t="shared" si="1077"/>
        <v>-100%</v>
      </c>
      <c r="AC270" s="9">
        <f t="shared" si="1078"/>
        <v>0</v>
      </c>
      <c r="AD270" s="9"/>
      <c r="AE270" s="9">
        <f>Thu!$P$19</f>
        <v>0</v>
      </c>
      <c r="AF270" s="73" t="str">
        <f t="shared" si="1079"/>
        <v>-100%</v>
      </c>
      <c r="AG270" s="9">
        <f t="shared" si="1080"/>
        <v>0</v>
      </c>
      <c r="AH270" s="9"/>
      <c r="AI270" s="9">
        <f>Thu!$Q$19</f>
        <v>0</v>
      </c>
      <c r="AJ270" s="73" t="str">
        <f t="shared" si="1081"/>
        <v>-100%</v>
      </c>
      <c r="AK270" s="9">
        <f t="shared" si="1082"/>
        <v>0</v>
      </c>
      <c r="AL270" s="9"/>
      <c r="AM270" s="9">
        <f>Thu!$R$19</f>
        <v>0</v>
      </c>
      <c r="AN270" s="73" t="str">
        <f t="shared" si="1083"/>
        <v>-100%</v>
      </c>
      <c r="AO270" s="9">
        <f t="shared" si="1084"/>
        <v>0</v>
      </c>
      <c r="AP270" s="9"/>
      <c r="AQ270" s="9">
        <f>Thu!$S$19</f>
        <v>0</v>
      </c>
      <c r="AR270" s="73" t="str">
        <f t="shared" si="1085"/>
        <v>-100%</v>
      </c>
      <c r="AS270" s="9">
        <f t="shared" si="1086"/>
        <v>0</v>
      </c>
      <c r="AT270" s="9"/>
      <c r="AU270" s="9">
        <f>Thu!$T$19</f>
        <v>0</v>
      </c>
      <c r="AV270" s="73" t="str">
        <f t="shared" si="1087"/>
        <v>-100%</v>
      </c>
      <c r="AW270" s="9">
        <f t="shared" si="1088"/>
        <v>0</v>
      </c>
      <c r="AX270" s="9"/>
      <c r="AY270" s="9">
        <f>Thu!$U$19</f>
        <v>0</v>
      </c>
      <c r="AZ270" s="73" t="str">
        <f t="shared" si="1089"/>
        <v>-100%</v>
      </c>
      <c r="BA270" s="9">
        <f t="shared" si="1090"/>
        <v>0</v>
      </c>
      <c r="BB270" s="9"/>
      <c r="BC270" s="9">
        <f>Thu!$V$19</f>
        <v>0</v>
      </c>
      <c r="BD270" s="73" t="str">
        <f t="shared" si="1091"/>
        <v>-100%</v>
      </c>
      <c r="BE270" s="9">
        <f t="shared" si="1092"/>
        <v>0</v>
      </c>
      <c r="BF270" s="9"/>
      <c r="BG270" s="9">
        <f>Thu!$W$19</f>
        <v>0</v>
      </c>
      <c r="BH270" s="73" t="str">
        <f t="shared" si="1093"/>
        <v>-100%</v>
      </c>
      <c r="BI270" s="9">
        <f t="shared" si="1094"/>
        <v>0</v>
      </c>
    </row>
    <row r="271" spans="1:61" s="54" customFormat="1" x14ac:dyDescent="0.25">
      <c r="A271" s="9" t="str">
        <f>Thu!$A$20</f>
        <v>OVER</v>
      </c>
      <c r="B271" s="72">
        <f>Thu!$C$20</f>
        <v>0</v>
      </c>
      <c r="C271" s="9">
        <f>Thu!$I$20</f>
        <v>0</v>
      </c>
      <c r="D271" s="73" t="str">
        <f t="shared" si="1065"/>
        <v>-100%</v>
      </c>
      <c r="E271" s="9">
        <f t="shared" si="1066"/>
        <v>0</v>
      </c>
      <c r="G271" s="9">
        <f>Thu!$J$20</f>
        <v>0</v>
      </c>
      <c r="H271" s="73" t="str">
        <f t="shared" si="1067"/>
        <v>-100%</v>
      </c>
      <c r="I271" s="9">
        <f t="shared" si="1068"/>
        <v>0</v>
      </c>
      <c r="K271" s="9">
        <f>Thu!$K$20</f>
        <v>0</v>
      </c>
      <c r="L271" s="73" t="str">
        <f t="shared" si="1069"/>
        <v>-100%</v>
      </c>
      <c r="M271" s="9">
        <f t="shared" si="1070"/>
        <v>0</v>
      </c>
      <c r="N271" s="9"/>
      <c r="O271" s="9">
        <f>Thu!$L$20</f>
        <v>0</v>
      </c>
      <c r="P271" s="73" t="str">
        <f t="shared" si="1071"/>
        <v>-100%</v>
      </c>
      <c r="Q271" s="9">
        <f t="shared" si="1072"/>
        <v>0</v>
      </c>
      <c r="R271" s="9"/>
      <c r="S271" s="9">
        <f>Thu!$M$20</f>
        <v>0</v>
      </c>
      <c r="T271" s="73" t="str">
        <f t="shared" si="1073"/>
        <v>-100%</v>
      </c>
      <c r="U271" s="9">
        <f t="shared" si="1074"/>
        <v>0</v>
      </c>
      <c r="V271" s="9"/>
      <c r="W271" s="9">
        <f>Thu!$N$20</f>
        <v>0</v>
      </c>
      <c r="X271" s="73" t="str">
        <f t="shared" si="1075"/>
        <v>-100%</v>
      </c>
      <c r="Y271" s="9">
        <f t="shared" si="1076"/>
        <v>0</v>
      </c>
      <c r="Z271" s="9"/>
      <c r="AA271" s="9">
        <f>Thu!$O$20</f>
        <v>0</v>
      </c>
      <c r="AB271" s="73" t="str">
        <f t="shared" si="1077"/>
        <v>-100%</v>
      </c>
      <c r="AC271" s="9">
        <f t="shared" si="1078"/>
        <v>0</v>
      </c>
      <c r="AD271" s="9"/>
      <c r="AE271" s="9">
        <f>Thu!$P$20</f>
        <v>0</v>
      </c>
      <c r="AF271" s="73" t="str">
        <f t="shared" si="1079"/>
        <v>-100%</v>
      </c>
      <c r="AG271" s="9">
        <f t="shared" si="1080"/>
        <v>0</v>
      </c>
      <c r="AH271" s="9"/>
      <c r="AI271" s="9">
        <f>Thu!$Q$20</f>
        <v>0</v>
      </c>
      <c r="AJ271" s="73" t="str">
        <f t="shared" si="1081"/>
        <v>-100%</v>
      </c>
      <c r="AK271" s="9">
        <f t="shared" si="1082"/>
        <v>0</v>
      </c>
      <c r="AL271" s="9"/>
      <c r="AM271" s="9">
        <f>Thu!$R$20</f>
        <v>0</v>
      </c>
      <c r="AN271" s="73" t="str">
        <f t="shared" si="1083"/>
        <v>-100%</v>
      </c>
      <c r="AO271" s="9">
        <f t="shared" si="1084"/>
        <v>0</v>
      </c>
      <c r="AP271" s="9"/>
      <c r="AQ271" s="9">
        <f>Thu!$S$20</f>
        <v>0</v>
      </c>
      <c r="AR271" s="73" t="str">
        <f t="shared" si="1085"/>
        <v>-100%</v>
      </c>
      <c r="AS271" s="9">
        <f t="shared" si="1086"/>
        <v>0</v>
      </c>
      <c r="AT271" s="9"/>
      <c r="AU271" s="9">
        <f>Thu!$T$20</f>
        <v>0</v>
      </c>
      <c r="AV271" s="73" t="str">
        <f t="shared" si="1087"/>
        <v>-100%</v>
      </c>
      <c r="AW271" s="9">
        <f t="shared" si="1088"/>
        <v>0</v>
      </c>
      <c r="AX271" s="9"/>
      <c r="AY271" s="9">
        <f>Thu!$U$20</f>
        <v>0</v>
      </c>
      <c r="AZ271" s="73" t="str">
        <f t="shared" si="1089"/>
        <v>-100%</v>
      </c>
      <c r="BA271" s="9">
        <f t="shared" si="1090"/>
        <v>0</v>
      </c>
      <c r="BB271" s="9"/>
      <c r="BC271" s="9">
        <f>Thu!$V$20</f>
        <v>0</v>
      </c>
      <c r="BD271" s="73" t="str">
        <f t="shared" si="1091"/>
        <v>-100%</v>
      </c>
      <c r="BE271" s="9">
        <f t="shared" si="1092"/>
        <v>0</v>
      </c>
      <c r="BF271" s="9"/>
      <c r="BG271" s="9">
        <f>Thu!$W$20</f>
        <v>0</v>
      </c>
      <c r="BH271" s="73" t="str">
        <f t="shared" si="1093"/>
        <v>-100%</v>
      </c>
      <c r="BI271" s="9">
        <f t="shared" si="1094"/>
        <v>0</v>
      </c>
    </row>
    <row r="272" spans="1:61" s="54" customFormat="1" x14ac:dyDescent="0.25">
      <c r="A272" s="75"/>
      <c r="B272" s="72"/>
      <c r="C272" s="75"/>
      <c r="D272" s="75"/>
      <c r="E272" s="75"/>
      <c r="G272" s="75"/>
      <c r="H272" s="75"/>
      <c r="I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7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</row>
    <row r="273" spans="1:61" s="54" customFormat="1" x14ac:dyDescent="0.25">
      <c r="A273" s="9">
        <f>Thu!$A$22</f>
        <v>0</v>
      </c>
      <c r="B273" s="72">
        <f>Thu!$C$22</f>
        <v>0</v>
      </c>
      <c r="C273" s="9">
        <f>Thu!$I$22</f>
        <v>0</v>
      </c>
      <c r="D273" s="73" t="str">
        <f>IF($B273="win",100%-D$1,"-100%")</f>
        <v>-100%</v>
      </c>
      <c r="E273" s="9">
        <f>(C273*D273)+(C273*E$1)</f>
        <v>0</v>
      </c>
      <c r="G273" s="9">
        <f>Thu!$J$22</f>
        <v>0</v>
      </c>
      <c r="H273" s="73" t="str">
        <f>IF($B273="win",100%-H$1,"-100%")</f>
        <v>-100%</v>
      </c>
      <c r="I273" s="9">
        <f>(G273*H273)+(G273*I$1)</f>
        <v>0</v>
      </c>
      <c r="K273" s="9">
        <f>Thu!$K$22</f>
        <v>0</v>
      </c>
      <c r="L273" s="73" t="str">
        <f>IF($B273="win",100%-L$1,"-100%")</f>
        <v>-100%</v>
      </c>
      <c r="M273" s="9">
        <f>(K273*L273)+(K273*M$1)</f>
        <v>0</v>
      </c>
      <c r="N273" s="9"/>
      <c r="O273" s="9">
        <f>Thu!$L$22</f>
        <v>0</v>
      </c>
      <c r="P273" s="73" t="str">
        <f>IF($B273="win",100%-P$1,"-100%")</f>
        <v>-100%</v>
      </c>
      <c r="Q273" s="9">
        <f>(O273*P273)+(O273*Q$1)</f>
        <v>0</v>
      </c>
      <c r="R273" s="9"/>
      <c r="S273" s="9">
        <f>Thu!$M$22</f>
        <v>0</v>
      </c>
      <c r="T273" s="73" t="str">
        <f>IF($B273="win",100%-T$1,"-100%")</f>
        <v>-100%</v>
      </c>
      <c r="U273" s="9">
        <f>(S273*T273)+(S273*U$1)</f>
        <v>0</v>
      </c>
      <c r="V273" s="9"/>
      <c r="W273" s="9">
        <f>Thu!$N$22</f>
        <v>0</v>
      </c>
      <c r="X273" s="73" t="str">
        <f>IF($B273="win",100%-X$1,"-100%")</f>
        <v>-100%</v>
      </c>
      <c r="Y273" s="9">
        <f>(W273*X273)+(W273*Y$1)</f>
        <v>0</v>
      </c>
      <c r="Z273" s="9"/>
      <c r="AA273" s="9">
        <f>Thu!$O$22</f>
        <v>0</v>
      </c>
      <c r="AB273" s="73" t="str">
        <f>IF($B273="win",100%-AB$1,"-100%")</f>
        <v>-100%</v>
      </c>
      <c r="AC273" s="9">
        <f>(AA273*AB273)+(AA273*AC$1)</f>
        <v>0</v>
      </c>
      <c r="AD273" s="9"/>
      <c r="AE273" s="9">
        <f>Thu!$P$22</f>
        <v>0</v>
      </c>
      <c r="AF273" s="73" t="str">
        <f>IF($B273="win",100%-AF$1,"-100%")</f>
        <v>-100%</v>
      </c>
      <c r="AG273" s="9">
        <f>(AE273*AF273)+(AE273*AG$1)</f>
        <v>0</v>
      </c>
      <c r="AH273" s="9"/>
      <c r="AI273" s="9">
        <f>Thu!$Q$22</f>
        <v>0</v>
      </c>
      <c r="AJ273" s="73" t="str">
        <f>IF($B273="win",100%-AJ$1,"-100%")</f>
        <v>-100%</v>
      </c>
      <c r="AK273" s="9">
        <f>(AI273*AJ273)+(AI273*AK$1)</f>
        <v>0</v>
      </c>
      <c r="AL273" s="9"/>
      <c r="AM273" s="9">
        <f>Thu!$R$22</f>
        <v>0</v>
      </c>
      <c r="AN273" s="73" t="str">
        <f>IF($B273="win",100%-AN$1,"-100%")</f>
        <v>-100%</v>
      </c>
      <c r="AO273" s="9">
        <f>(AM273*AN273)+(AM273*AO$1)</f>
        <v>0</v>
      </c>
      <c r="AP273" s="9"/>
      <c r="AQ273" s="9">
        <f>Thu!$S$22</f>
        <v>0</v>
      </c>
      <c r="AR273" s="73" t="str">
        <f>IF($B273="win",100%-AR$1,"-100%")</f>
        <v>-100%</v>
      </c>
      <c r="AS273" s="9">
        <f>(AQ273*AR273)+(AQ273*AS$1)</f>
        <v>0</v>
      </c>
      <c r="AT273" s="9"/>
      <c r="AU273" s="9">
        <f>Thu!$T$22</f>
        <v>0</v>
      </c>
      <c r="AV273" s="73" t="str">
        <f>IF($B273="win",100%-AV$1,"-100%")</f>
        <v>-100%</v>
      </c>
      <c r="AW273" s="9">
        <f>(AU273*AV273)+(AU273*AW$1)</f>
        <v>0</v>
      </c>
      <c r="AX273" s="9"/>
      <c r="AY273" s="9">
        <f>Thu!$U$22</f>
        <v>0</v>
      </c>
      <c r="AZ273" s="73" t="str">
        <f>IF($B273="win",100%-AZ$1,"-100%")</f>
        <v>-100%</v>
      </c>
      <c r="BA273" s="9">
        <f>(AY273*AZ273)+(AY273*BA$1)</f>
        <v>0</v>
      </c>
      <c r="BB273" s="9"/>
      <c r="BC273" s="9">
        <f>Thu!$V$22</f>
        <v>0</v>
      </c>
      <c r="BD273" s="73" t="str">
        <f>IF($B273="win",100%-BD$1,"-100%")</f>
        <v>-100%</v>
      </c>
      <c r="BE273" s="9">
        <f>(BC273*BD273)+(BC273*BE$1)</f>
        <v>0</v>
      </c>
      <c r="BF273" s="9"/>
      <c r="BG273" s="9">
        <f>Thu!$W$22</f>
        <v>0</v>
      </c>
      <c r="BH273" s="73" t="str">
        <f>IF($B273="win",100%-BH$1,"-100%")</f>
        <v>-100%</v>
      </c>
      <c r="BI273" s="9">
        <f>(BG273*BH273)+(BG273*BI$1)</f>
        <v>0</v>
      </c>
    </row>
    <row r="274" spans="1:61" s="54" customFormat="1" x14ac:dyDescent="0.25">
      <c r="A274" s="9">
        <f>Thu!$A$23</f>
        <v>0</v>
      </c>
      <c r="B274" s="72">
        <f>Thu!$C$23</f>
        <v>0</v>
      </c>
      <c r="C274" s="9">
        <f>Thu!$I$23</f>
        <v>0</v>
      </c>
      <c r="D274" s="73" t="str">
        <f t="shared" ref="D274:D276" si="1095">IF($B274="win",100%-D$1,"-100%")</f>
        <v>-100%</v>
      </c>
      <c r="E274" s="9">
        <f t="shared" ref="E274:E276" si="1096">(C274*D274)+(C274*E$1)</f>
        <v>0</v>
      </c>
      <c r="G274" s="9">
        <f>Thu!$J$23</f>
        <v>0</v>
      </c>
      <c r="H274" s="73" t="str">
        <f t="shared" ref="H274:H276" si="1097">IF($B274="win",100%-H$1,"-100%")</f>
        <v>-100%</v>
      </c>
      <c r="I274" s="9">
        <f t="shared" ref="I274:I276" si="1098">(G274*H274)+(G274*I$1)</f>
        <v>0</v>
      </c>
      <c r="K274" s="9">
        <f>Thu!$K$23</f>
        <v>0</v>
      </c>
      <c r="L274" s="73" t="str">
        <f t="shared" ref="L274:L276" si="1099">IF($B274="win",100%-L$1,"-100%")</f>
        <v>-100%</v>
      </c>
      <c r="M274" s="9">
        <f t="shared" ref="M274:M276" si="1100">(K274*L274)+(K274*M$1)</f>
        <v>0</v>
      </c>
      <c r="N274" s="9"/>
      <c r="O274" s="9">
        <f>Thu!$L$23</f>
        <v>0</v>
      </c>
      <c r="P274" s="73" t="str">
        <f t="shared" ref="P274:P276" si="1101">IF($B274="win",100%-P$1,"-100%")</f>
        <v>-100%</v>
      </c>
      <c r="Q274" s="9">
        <f t="shared" ref="Q274:Q276" si="1102">(O274*P274)+(O274*Q$1)</f>
        <v>0</v>
      </c>
      <c r="R274" s="9"/>
      <c r="S274" s="9">
        <f>Thu!$M$23</f>
        <v>0</v>
      </c>
      <c r="T274" s="73" t="str">
        <f t="shared" ref="T274:T276" si="1103">IF($B274="win",100%-T$1,"-100%")</f>
        <v>-100%</v>
      </c>
      <c r="U274" s="9">
        <f t="shared" ref="U274:U276" si="1104">(S274*T274)+(S274*U$1)</f>
        <v>0</v>
      </c>
      <c r="V274" s="9"/>
      <c r="W274" s="9">
        <f>Thu!$N$23</f>
        <v>0</v>
      </c>
      <c r="X274" s="73" t="str">
        <f t="shared" ref="X274:X276" si="1105">IF($B274="win",100%-X$1,"-100%")</f>
        <v>-100%</v>
      </c>
      <c r="Y274" s="9">
        <f t="shared" ref="Y274:Y276" si="1106">(W274*X274)+(W274*Y$1)</f>
        <v>0</v>
      </c>
      <c r="Z274" s="9"/>
      <c r="AA274" s="9">
        <f>Thu!$O$23</f>
        <v>0</v>
      </c>
      <c r="AB274" s="73" t="str">
        <f t="shared" ref="AB274:AB276" si="1107">IF($B274="win",100%-AB$1,"-100%")</f>
        <v>-100%</v>
      </c>
      <c r="AC274" s="9">
        <f t="shared" ref="AC274:AC276" si="1108">(AA274*AB274)+(AA274*AC$1)</f>
        <v>0</v>
      </c>
      <c r="AD274" s="9"/>
      <c r="AE274" s="9">
        <f>Thu!$P$23</f>
        <v>0</v>
      </c>
      <c r="AF274" s="73" t="str">
        <f t="shared" ref="AF274:AF276" si="1109">IF($B274="win",100%-AF$1,"-100%")</f>
        <v>-100%</v>
      </c>
      <c r="AG274" s="9">
        <f t="shared" ref="AG274:AG276" si="1110">(AE274*AF274)+(AE274*AG$1)</f>
        <v>0</v>
      </c>
      <c r="AH274" s="9"/>
      <c r="AI274" s="9">
        <f>Thu!$Q$23</f>
        <v>0</v>
      </c>
      <c r="AJ274" s="73" t="str">
        <f t="shared" ref="AJ274:AJ276" si="1111">IF($B274="win",100%-AJ$1,"-100%")</f>
        <v>-100%</v>
      </c>
      <c r="AK274" s="9">
        <f t="shared" ref="AK274:AK276" si="1112">(AI274*AJ274)+(AI274*AK$1)</f>
        <v>0</v>
      </c>
      <c r="AL274" s="9"/>
      <c r="AM274" s="9">
        <f>Thu!$R$23</f>
        <v>0</v>
      </c>
      <c r="AN274" s="73" t="str">
        <f t="shared" ref="AN274:AN276" si="1113">IF($B274="win",100%-AN$1,"-100%")</f>
        <v>-100%</v>
      </c>
      <c r="AO274" s="9">
        <f t="shared" ref="AO274:AO276" si="1114">(AM274*AN274)+(AM274*AO$1)</f>
        <v>0</v>
      </c>
      <c r="AP274" s="9"/>
      <c r="AQ274" s="9">
        <f>Thu!$S$23</f>
        <v>0</v>
      </c>
      <c r="AR274" s="73" t="str">
        <f t="shared" ref="AR274:AR276" si="1115">IF($B274="win",100%-AR$1,"-100%")</f>
        <v>-100%</v>
      </c>
      <c r="AS274" s="9">
        <f t="shared" ref="AS274:AS276" si="1116">(AQ274*AR274)+(AQ274*AS$1)</f>
        <v>0</v>
      </c>
      <c r="AT274" s="9"/>
      <c r="AU274" s="9">
        <f>Thu!$T$23</f>
        <v>0</v>
      </c>
      <c r="AV274" s="73" t="str">
        <f t="shared" ref="AV274:AV276" si="1117">IF($B274="win",100%-AV$1,"-100%")</f>
        <v>-100%</v>
      </c>
      <c r="AW274" s="9">
        <f t="shared" ref="AW274:AW276" si="1118">(AU274*AV274)+(AU274*AW$1)</f>
        <v>0</v>
      </c>
      <c r="AX274" s="9"/>
      <c r="AY274" s="9">
        <f>Thu!$U$23</f>
        <v>0</v>
      </c>
      <c r="AZ274" s="73" t="str">
        <f t="shared" ref="AZ274:AZ276" si="1119">IF($B274="win",100%-AZ$1,"-100%")</f>
        <v>-100%</v>
      </c>
      <c r="BA274" s="9">
        <f t="shared" ref="BA274:BA276" si="1120">(AY274*AZ274)+(AY274*BA$1)</f>
        <v>0</v>
      </c>
      <c r="BB274" s="9"/>
      <c r="BC274" s="9">
        <f>Thu!$V$23</f>
        <v>0</v>
      </c>
      <c r="BD274" s="73" t="str">
        <f t="shared" ref="BD274:BD276" si="1121">IF($B274="win",100%-BD$1,"-100%")</f>
        <v>-100%</v>
      </c>
      <c r="BE274" s="9">
        <f t="shared" ref="BE274:BE276" si="1122">(BC274*BD274)+(BC274*BE$1)</f>
        <v>0</v>
      </c>
      <c r="BF274" s="9"/>
      <c r="BG274" s="9">
        <f>Thu!$W$23</f>
        <v>0</v>
      </c>
      <c r="BH274" s="73" t="str">
        <f t="shared" ref="BH274:BH276" si="1123">IF($B274="win",100%-BH$1,"-100%")</f>
        <v>-100%</v>
      </c>
      <c r="BI274" s="9">
        <f t="shared" ref="BI274:BI276" si="1124">(BG274*BH274)+(BG274*BI$1)</f>
        <v>0</v>
      </c>
    </row>
    <row r="275" spans="1:61" s="54" customFormat="1" x14ac:dyDescent="0.25">
      <c r="A275" s="9" t="str">
        <f>Thu!$A$24</f>
        <v>UNDER</v>
      </c>
      <c r="B275" s="72">
        <f>Thu!$C$24</f>
        <v>0</v>
      </c>
      <c r="C275" s="9">
        <f>Thu!$I$24</f>
        <v>0</v>
      </c>
      <c r="D275" s="73" t="str">
        <f t="shared" si="1095"/>
        <v>-100%</v>
      </c>
      <c r="E275" s="9">
        <f t="shared" si="1096"/>
        <v>0</v>
      </c>
      <c r="G275" s="9">
        <f>Thu!$J$24</f>
        <v>0</v>
      </c>
      <c r="H275" s="73" t="str">
        <f t="shared" si="1097"/>
        <v>-100%</v>
      </c>
      <c r="I275" s="9">
        <f t="shared" si="1098"/>
        <v>0</v>
      </c>
      <c r="K275" s="9">
        <f>Thu!$K$24</f>
        <v>0</v>
      </c>
      <c r="L275" s="73" t="str">
        <f t="shared" si="1099"/>
        <v>-100%</v>
      </c>
      <c r="M275" s="9">
        <f t="shared" si="1100"/>
        <v>0</v>
      </c>
      <c r="N275" s="9"/>
      <c r="O275" s="9">
        <f>Thu!$L$24</f>
        <v>0</v>
      </c>
      <c r="P275" s="73" t="str">
        <f t="shared" si="1101"/>
        <v>-100%</v>
      </c>
      <c r="Q275" s="9">
        <f t="shared" si="1102"/>
        <v>0</v>
      </c>
      <c r="R275" s="9"/>
      <c r="S275" s="9">
        <f>Thu!$M$24</f>
        <v>0</v>
      </c>
      <c r="T275" s="73" t="str">
        <f t="shared" si="1103"/>
        <v>-100%</v>
      </c>
      <c r="U275" s="9">
        <f t="shared" si="1104"/>
        <v>0</v>
      </c>
      <c r="V275" s="9"/>
      <c r="W275" s="9">
        <f>Thu!$N$24</f>
        <v>0</v>
      </c>
      <c r="X275" s="73" t="str">
        <f t="shared" si="1105"/>
        <v>-100%</v>
      </c>
      <c r="Y275" s="9">
        <f t="shared" si="1106"/>
        <v>0</v>
      </c>
      <c r="Z275" s="9"/>
      <c r="AA275" s="9">
        <f>Thu!$O$24</f>
        <v>0</v>
      </c>
      <c r="AB275" s="73" t="str">
        <f t="shared" si="1107"/>
        <v>-100%</v>
      </c>
      <c r="AC275" s="9">
        <f t="shared" si="1108"/>
        <v>0</v>
      </c>
      <c r="AD275" s="9"/>
      <c r="AE275" s="9">
        <f>Thu!$P$24</f>
        <v>0</v>
      </c>
      <c r="AF275" s="73" t="str">
        <f t="shared" si="1109"/>
        <v>-100%</v>
      </c>
      <c r="AG275" s="9">
        <f t="shared" si="1110"/>
        <v>0</v>
      </c>
      <c r="AH275" s="9"/>
      <c r="AI275" s="9">
        <f>Thu!$Q$24</f>
        <v>0</v>
      </c>
      <c r="AJ275" s="73" t="str">
        <f t="shared" si="1111"/>
        <v>-100%</v>
      </c>
      <c r="AK275" s="9">
        <f t="shared" si="1112"/>
        <v>0</v>
      </c>
      <c r="AL275" s="9"/>
      <c r="AM275" s="9">
        <f>Thu!$R$24</f>
        <v>0</v>
      </c>
      <c r="AN275" s="73" t="str">
        <f t="shared" si="1113"/>
        <v>-100%</v>
      </c>
      <c r="AO275" s="9">
        <f t="shared" si="1114"/>
        <v>0</v>
      </c>
      <c r="AP275" s="9"/>
      <c r="AQ275" s="9">
        <f>Thu!$S$24</f>
        <v>0</v>
      </c>
      <c r="AR275" s="73" t="str">
        <f t="shared" si="1115"/>
        <v>-100%</v>
      </c>
      <c r="AS275" s="9">
        <f t="shared" si="1116"/>
        <v>0</v>
      </c>
      <c r="AT275" s="9"/>
      <c r="AU275" s="9">
        <f>Thu!$T$24</f>
        <v>0</v>
      </c>
      <c r="AV275" s="73" t="str">
        <f t="shared" si="1117"/>
        <v>-100%</v>
      </c>
      <c r="AW275" s="9">
        <f t="shared" si="1118"/>
        <v>0</v>
      </c>
      <c r="AX275" s="9"/>
      <c r="AY275" s="9">
        <f>Thu!$U$24</f>
        <v>0</v>
      </c>
      <c r="AZ275" s="73" t="str">
        <f t="shared" si="1119"/>
        <v>-100%</v>
      </c>
      <c r="BA275" s="9">
        <f t="shared" si="1120"/>
        <v>0</v>
      </c>
      <c r="BB275" s="9"/>
      <c r="BC275" s="9">
        <f>Thu!$V$24</f>
        <v>0</v>
      </c>
      <c r="BD275" s="73" t="str">
        <f t="shared" si="1121"/>
        <v>-100%</v>
      </c>
      <c r="BE275" s="9">
        <f t="shared" si="1122"/>
        <v>0</v>
      </c>
      <c r="BF275" s="9"/>
      <c r="BG275" s="9">
        <f>Thu!$W$24</f>
        <v>0</v>
      </c>
      <c r="BH275" s="73" t="str">
        <f t="shared" si="1123"/>
        <v>-100%</v>
      </c>
      <c r="BI275" s="9">
        <f t="shared" si="1124"/>
        <v>0</v>
      </c>
    </row>
    <row r="276" spans="1:61" s="54" customFormat="1" x14ac:dyDescent="0.25">
      <c r="A276" s="9" t="str">
        <f>Thu!$A$25</f>
        <v>OVER</v>
      </c>
      <c r="B276" s="72">
        <f>Thu!$C$25</f>
        <v>0</v>
      </c>
      <c r="C276" s="9">
        <f>Thu!$I$25</f>
        <v>0</v>
      </c>
      <c r="D276" s="73" t="str">
        <f t="shared" si="1095"/>
        <v>-100%</v>
      </c>
      <c r="E276" s="9">
        <f t="shared" si="1096"/>
        <v>0</v>
      </c>
      <c r="G276" s="9">
        <f>Thu!$J$25</f>
        <v>0</v>
      </c>
      <c r="H276" s="73" t="str">
        <f t="shared" si="1097"/>
        <v>-100%</v>
      </c>
      <c r="I276" s="9">
        <f t="shared" si="1098"/>
        <v>0</v>
      </c>
      <c r="K276" s="9">
        <f>Thu!$K$25</f>
        <v>0</v>
      </c>
      <c r="L276" s="73" t="str">
        <f t="shared" si="1099"/>
        <v>-100%</v>
      </c>
      <c r="M276" s="9">
        <f t="shared" si="1100"/>
        <v>0</v>
      </c>
      <c r="N276" s="9"/>
      <c r="O276" s="9">
        <f>Thu!$L$25</f>
        <v>0</v>
      </c>
      <c r="P276" s="73" t="str">
        <f t="shared" si="1101"/>
        <v>-100%</v>
      </c>
      <c r="Q276" s="9">
        <f t="shared" si="1102"/>
        <v>0</v>
      </c>
      <c r="R276" s="9"/>
      <c r="S276" s="9">
        <f>Thu!$M$25</f>
        <v>0</v>
      </c>
      <c r="T276" s="73" t="str">
        <f t="shared" si="1103"/>
        <v>-100%</v>
      </c>
      <c r="U276" s="9">
        <f t="shared" si="1104"/>
        <v>0</v>
      </c>
      <c r="V276" s="9"/>
      <c r="W276" s="9">
        <f>Thu!$N$25</f>
        <v>0</v>
      </c>
      <c r="X276" s="73" t="str">
        <f t="shared" si="1105"/>
        <v>-100%</v>
      </c>
      <c r="Y276" s="9">
        <f t="shared" si="1106"/>
        <v>0</v>
      </c>
      <c r="Z276" s="9"/>
      <c r="AA276" s="9">
        <f>Thu!$O$25</f>
        <v>0</v>
      </c>
      <c r="AB276" s="73" t="str">
        <f t="shared" si="1107"/>
        <v>-100%</v>
      </c>
      <c r="AC276" s="9">
        <f t="shared" si="1108"/>
        <v>0</v>
      </c>
      <c r="AD276" s="9"/>
      <c r="AE276" s="9">
        <f>Thu!$P$25</f>
        <v>0</v>
      </c>
      <c r="AF276" s="73" t="str">
        <f t="shared" si="1109"/>
        <v>-100%</v>
      </c>
      <c r="AG276" s="9">
        <f t="shared" si="1110"/>
        <v>0</v>
      </c>
      <c r="AH276" s="9"/>
      <c r="AI276" s="9">
        <f>Thu!$Q$25</f>
        <v>0</v>
      </c>
      <c r="AJ276" s="73" t="str">
        <f t="shared" si="1111"/>
        <v>-100%</v>
      </c>
      <c r="AK276" s="9">
        <f t="shared" si="1112"/>
        <v>0</v>
      </c>
      <c r="AL276" s="9"/>
      <c r="AM276" s="9">
        <f>Thu!$R$25</f>
        <v>0</v>
      </c>
      <c r="AN276" s="73" t="str">
        <f t="shared" si="1113"/>
        <v>-100%</v>
      </c>
      <c r="AO276" s="9">
        <f t="shared" si="1114"/>
        <v>0</v>
      </c>
      <c r="AP276" s="9"/>
      <c r="AQ276" s="9">
        <f>Thu!$S$25</f>
        <v>0</v>
      </c>
      <c r="AR276" s="73" t="str">
        <f t="shared" si="1115"/>
        <v>-100%</v>
      </c>
      <c r="AS276" s="9">
        <f t="shared" si="1116"/>
        <v>0</v>
      </c>
      <c r="AT276" s="9"/>
      <c r="AU276" s="9">
        <f>Thu!$T$25</f>
        <v>0</v>
      </c>
      <c r="AV276" s="73" t="str">
        <f t="shared" si="1117"/>
        <v>-100%</v>
      </c>
      <c r="AW276" s="9">
        <f t="shared" si="1118"/>
        <v>0</v>
      </c>
      <c r="AX276" s="9"/>
      <c r="AY276" s="9">
        <f>Thu!$U$25</f>
        <v>0</v>
      </c>
      <c r="AZ276" s="73" t="str">
        <f t="shared" si="1119"/>
        <v>-100%</v>
      </c>
      <c r="BA276" s="9">
        <f t="shared" si="1120"/>
        <v>0</v>
      </c>
      <c r="BB276" s="9"/>
      <c r="BC276" s="9">
        <f>Thu!$V$25</f>
        <v>0</v>
      </c>
      <c r="BD276" s="73" t="str">
        <f t="shared" si="1121"/>
        <v>-100%</v>
      </c>
      <c r="BE276" s="9">
        <f t="shared" si="1122"/>
        <v>0</v>
      </c>
      <c r="BF276" s="9"/>
      <c r="BG276" s="9">
        <f>Thu!$W$25</f>
        <v>0</v>
      </c>
      <c r="BH276" s="73" t="str">
        <f t="shared" si="1123"/>
        <v>-100%</v>
      </c>
      <c r="BI276" s="9">
        <f t="shared" si="1124"/>
        <v>0</v>
      </c>
    </row>
    <row r="277" spans="1:61" s="54" customFormat="1" x14ac:dyDescent="0.25">
      <c r="A277" s="75"/>
      <c r="B277" s="72"/>
      <c r="C277" s="75"/>
      <c r="D277" s="75"/>
      <c r="E277" s="75"/>
      <c r="G277" s="75"/>
      <c r="H277" s="75"/>
      <c r="I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</row>
    <row r="278" spans="1:61" s="54" customFormat="1" x14ac:dyDescent="0.25">
      <c r="A278" s="9">
        <f>Thu!$A$27</f>
        <v>0</v>
      </c>
      <c r="B278" s="72">
        <f>Thu!$C$27</f>
        <v>0</v>
      </c>
      <c r="C278" s="9">
        <f>Thu!$I$27</f>
        <v>0</v>
      </c>
      <c r="D278" s="73" t="str">
        <f>IF($B278="win",100%-D$1,"-100%")</f>
        <v>-100%</v>
      </c>
      <c r="E278" s="9">
        <f>(C278*D278)+(C278*E$1)</f>
        <v>0</v>
      </c>
      <c r="G278" s="9">
        <f>Thu!$J$27</f>
        <v>0</v>
      </c>
      <c r="H278" s="73" t="str">
        <f>IF($B278="win",100%-H$1,"-100%")</f>
        <v>-100%</v>
      </c>
      <c r="I278" s="9">
        <f>(G278*H278)+(G278*I$1)</f>
        <v>0</v>
      </c>
      <c r="K278" s="9">
        <f>Thu!$K$27</f>
        <v>0</v>
      </c>
      <c r="L278" s="73" t="str">
        <f>IF($B278="win",100%-L$1,"-100%")</f>
        <v>-100%</v>
      </c>
      <c r="M278" s="9">
        <f>(K278*L278)+(K278*M$1)</f>
        <v>0</v>
      </c>
      <c r="N278" s="9"/>
      <c r="O278" s="9">
        <f>Thu!$L$27</f>
        <v>0</v>
      </c>
      <c r="P278" s="73" t="str">
        <f>IF($B278="win",100%-P$1,"-100%")</f>
        <v>-100%</v>
      </c>
      <c r="Q278" s="9">
        <f>(O278*P278)+(O278*Q$1)</f>
        <v>0</v>
      </c>
      <c r="R278" s="9"/>
      <c r="S278" s="9">
        <f>Thu!$M$27</f>
        <v>0</v>
      </c>
      <c r="T278" s="73" t="str">
        <f>IF($B278="win",100%-T$1,"-100%")</f>
        <v>-100%</v>
      </c>
      <c r="U278" s="9">
        <f>(S278*T278)+(S278*U$1)</f>
        <v>0</v>
      </c>
      <c r="V278" s="9"/>
      <c r="W278" s="9">
        <f>Thu!$N$27</f>
        <v>0</v>
      </c>
      <c r="X278" s="73" t="str">
        <f>IF($B278="win",100%-X$1,"-100%")</f>
        <v>-100%</v>
      </c>
      <c r="Y278" s="9">
        <f>(W278*X278)+(W278*Y$1)</f>
        <v>0</v>
      </c>
      <c r="Z278" s="9"/>
      <c r="AA278" s="9">
        <f>Thu!$O$27</f>
        <v>0</v>
      </c>
      <c r="AB278" s="73" t="str">
        <f>IF($B278="win",100%-AB$1,"-100%")</f>
        <v>-100%</v>
      </c>
      <c r="AC278" s="9">
        <f>(AA278*AB278)+(AA278*AC$1)</f>
        <v>0</v>
      </c>
      <c r="AD278" s="9"/>
      <c r="AE278" s="9">
        <f>Thu!$P$27</f>
        <v>0</v>
      </c>
      <c r="AF278" s="73" t="str">
        <f>IF($B278="win",100%-AF$1,"-100%")</f>
        <v>-100%</v>
      </c>
      <c r="AG278" s="9">
        <f>(AE278*AF278)+(AE278*AG$1)</f>
        <v>0</v>
      </c>
      <c r="AH278" s="9"/>
      <c r="AI278" s="9">
        <f>Thu!$Q$27</f>
        <v>0</v>
      </c>
      <c r="AJ278" s="73" t="str">
        <f>IF($B278="win",100%-AJ$1,"-100%")</f>
        <v>-100%</v>
      </c>
      <c r="AK278" s="9">
        <f>(AI278*AJ278)+(AI278*AK$1)</f>
        <v>0</v>
      </c>
      <c r="AL278" s="9"/>
      <c r="AM278" s="9">
        <f>Thu!$R$27</f>
        <v>0</v>
      </c>
      <c r="AN278" s="73" t="str">
        <f>IF($B278="win",100%-AN$1,"-100%")</f>
        <v>-100%</v>
      </c>
      <c r="AO278" s="9">
        <f>(AM278*AN278)+(AM278*AO$1)</f>
        <v>0</v>
      </c>
      <c r="AP278" s="9"/>
      <c r="AQ278" s="9">
        <f>Thu!$S$27</f>
        <v>0</v>
      </c>
      <c r="AR278" s="73" t="str">
        <f>IF($B278="win",100%-AR$1,"-100%")</f>
        <v>-100%</v>
      </c>
      <c r="AS278" s="9">
        <f>(AQ278*AR278)+(AQ278*AS$1)</f>
        <v>0</v>
      </c>
      <c r="AT278" s="9"/>
      <c r="AU278" s="9">
        <f>Thu!$T$27</f>
        <v>0</v>
      </c>
      <c r="AV278" s="73" t="str">
        <f>IF($B278="win",100%-AV$1,"-100%")</f>
        <v>-100%</v>
      </c>
      <c r="AW278" s="9">
        <f>(AU278*AV278)+(AU278*AW$1)</f>
        <v>0</v>
      </c>
      <c r="AX278" s="9"/>
      <c r="AY278" s="9">
        <f>Thu!$U$27</f>
        <v>0</v>
      </c>
      <c r="AZ278" s="73" t="str">
        <f>IF($B278="win",100%-AZ$1,"-100%")</f>
        <v>-100%</v>
      </c>
      <c r="BA278" s="9">
        <f>(AY278*AZ278)+(AY278*BA$1)</f>
        <v>0</v>
      </c>
      <c r="BB278" s="9"/>
      <c r="BC278" s="9">
        <f>Thu!$V$27</f>
        <v>0</v>
      </c>
      <c r="BD278" s="73" t="str">
        <f>IF($B278="win",100%-BD$1,"-100%")</f>
        <v>-100%</v>
      </c>
      <c r="BE278" s="9">
        <f>(BC278*BD278)+(BC278*BE$1)</f>
        <v>0</v>
      </c>
      <c r="BF278" s="9"/>
      <c r="BG278" s="9">
        <f>Thu!$W$27</f>
        <v>0</v>
      </c>
      <c r="BH278" s="73" t="str">
        <f>IF($B278="win",100%-BH$1,"-100%")</f>
        <v>-100%</v>
      </c>
      <c r="BI278" s="9">
        <f>(BG278*BH278)+(BG278*BI$1)</f>
        <v>0</v>
      </c>
    </row>
    <row r="279" spans="1:61" s="54" customFormat="1" x14ac:dyDescent="0.25">
      <c r="A279" s="9">
        <f>Thu!$A$28</f>
        <v>0</v>
      </c>
      <c r="B279" s="72">
        <f>Thu!$C$28</f>
        <v>0</v>
      </c>
      <c r="C279" s="9">
        <f>Thu!$I$28</f>
        <v>0</v>
      </c>
      <c r="D279" s="73" t="str">
        <f t="shared" ref="D279:D281" si="1125">IF($B279="win",100%-D$1,"-100%")</f>
        <v>-100%</v>
      </c>
      <c r="E279" s="9">
        <f t="shared" ref="E279:E281" si="1126">(C279*D279)+(C279*E$1)</f>
        <v>0</v>
      </c>
      <c r="G279" s="9">
        <f>Thu!$J$28</f>
        <v>0</v>
      </c>
      <c r="H279" s="73" t="str">
        <f t="shared" ref="H279:H281" si="1127">IF($B279="win",100%-H$1,"-100%")</f>
        <v>-100%</v>
      </c>
      <c r="I279" s="9">
        <f t="shared" ref="I279:I281" si="1128">(G279*H279)+(G279*I$1)</f>
        <v>0</v>
      </c>
      <c r="K279" s="9">
        <f>Thu!$K$28</f>
        <v>0</v>
      </c>
      <c r="L279" s="73" t="str">
        <f t="shared" ref="L279:L281" si="1129">IF($B279="win",100%-L$1,"-100%")</f>
        <v>-100%</v>
      </c>
      <c r="M279" s="9">
        <f t="shared" ref="M279:M281" si="1130">(K279*L279)+(K279*M$1)</f>
        <v>0</v>
      </c>
      <c r="N279" s="9"/>
      <c r="O279" s="9">
        <f>Thu!$L$28</f>
        <v>0</v>
      </c>
      <c r="P279" s="73" t="str">
        <f t="shared" ref="P279:P281" si="1131">IF($B279="win",100%-P$1,"-100%")</f>
        <v>-100%</v>
      </c>
      <c r="Q279" s="9">
        <f t="shared" ref="Q279:Q281" si="1132">(O279*P279)+(O279*Q$1)</f>
        <v>0</v>
      </c>
      <c r="R279" s="9"/>
      <c r="S279" s="9">
        <f>Thu!$M$28</f>
        <v>0</v>
      </c>
      <c r="T279" s="73" t="str">
        <f t="shared" ref="T279:T281" si="1133">IF($B279="win",100%-T$1,"-100%")</f>
        <v>-100%</v>
      </c>
      <c r="U279" s="9">
        <f t="shared" ref="U279:U281" si="1134">(S279*T279)+(S279*U$1)</f>
        <v>0</v>
      </c>
      <c r="V279" s="9"/>
      <c r="W279" s="9">
        <f>Thu!$N$28</f>
        <v>0</v>
      </c>
      <c r="X279" s="73" t="str">
        <f t="shared" ref="X279:X281" si="1135">IF($B279="win",100%-X$1,"-100%")</f>
        <v>-100%</v>
      </c>
      <c r="Y279" s="9">
        <f t="shared" ref="Y279:Y281" si="1136">(W279*X279)+(W279*Y$1)</f>
        <v>0</v>
      </c>
      <c r="Z279" s="9"/>
      <c r="AA279" s="9">
        <f>Thu!$O$28</f>
        <v>0</v>
      </c>
      <c r="AB279" s="73" t="str">
        <f t="shared" ref="AB279:AB281" si="1137">IF($B279="win",100%-AB$1,"-100%")</f>
        <v>-100%</v>
      </c>
      <c r="AC279" s="9">
        <f t="shared" ref="AC279:AC281" si="1138">(AA279*AB279)+(AA279*AC$1)</f>
        <v>0</v>
      </c>
      <c r="AD279" s="9"/>
      <c r="AE279" s="9">
        <f>Thu!$P$28</f>
        <v>0</v>
      </c>
      <c r="AF279" s="73" t="str">
        <f t="shared" ref="AF279:AF281" si="1139">IF($B279="win",100%-AF$1,"-100%")</f>
        <v>-100%</v>
      </c>
      <c r="AG279" s="9">
        <f t="shared" ref="AG279:AG281" si="1140">(AE279*AF279)+(AE279*AG$1)</f>
        <v>0</v>
      </c>
      <c r="AH279" s="9"/>
      <c r="AI279" s="9">
        <f>Thu!$Q$28</f>
        <v>0</v>
      </c>
      <c r="AJ279" s="73" t="str">
        <f t="shared" ref="AJ279:AJ281" si="1141">IF($B279="win",100%-AJ$1,"-100%")</f>
        <v>-100%</v>
      </c>
      <c r="AK279" s="9">
        <f t="shared" ref="AK279:AK281" si="1142">(AI279*AJ279)+(AI279*AK$1)</f>
        <v>0</v>
      </c>
      <c r="AL279" s="9"/>
      <c r="AM279" s="9">
        <f>Thu!$R$28</f>
        <v>0</v>
      </c>
      <c r="AN279" s="73" t="str">
        <f t="shared" ref="AN279:AN281" si="1143">IF($B279="win",100%-AN$1,"-100%")</f>
        <v>-100%</v>
      </c>
      <c r="AO279" s="9">
        <f t="shared" ref="AO279:AO281" si="1144">(AM279*AN279)+(AM279*AO$1)</f>
        <v>0</v>
      </c>
      <c r="AP279" s="9"/>
      <c r="AQ279" s="9">
        <f>Thu!$S$28</f>
        <v>0</v>
      </c>
      <c r="AR279" s="73" t="str">
        <f t="shared" ref="AR279:AR281" si="1145">IF($B279="win",100%-AR$1,"-100%")</f>
        <v>-100%</v>
      </c>
      <c r="AS279" s="9">
        <f t="shared" ref="AS279:AS281" si="1146">(AQ279*AR279)+(AQ279*AS$1)</f>
        <v>0</v>
      </c>
      <c r="AT279" s="9"/>
      <c r="AU279" s="9">
        <f>Thu!$T$28</f>
        <v>0</v>
      </c>
      <c r="AV279" s="73" t="str">
        <f t="shared" ref="AV279:AV281" si="1147">IF($B279="win",100%-AV$1,"-100%")</f>
        <v>-100%</v>
      </c>
      <c r="AW279" s="9">
        <f t="shared" ref="AW279:AW281" si="1148">(AU279*AV279)+(AU279*AW$1)</f>
        <v>0</v>
      </c>
      <c r="AX279" s="9"/>
      <c r="AY279" s="9">
        <f>Thu!$U$28</f>
        <v>0</v>
      </c>
      <c r="AZ279" s="73" t="str">
        <f t="shared" ref="AZ279:AZ281" si="1149">IF($B279="win",100%-AZ$1,"-100%")</f>
        <v>-100%</v>
      </c>
      <c r="BA279" s="9">
        <f t="shared" ref="BA279:BA281" si="1150">(AY279*AZ279)+(AY279*BA$1)</f>
        <v>0</v>
      </c>
      <c r="BB279" s="9"/>
      <c r="BC279" s="9">
        <f>Thu!$V$28</f>
        <v>0</v>
      </c>
      <c r="BD279" s="73" t="str">
        <f t="shared" ref="BD279:BD281" si="1151">IF($B279="win",100%-BD$1,"-100%")</f>
        <v>-100%</v>
      </c>
      <c r="BE279" s="9">
        <f t="shared" ref="BE279:BE281" si="1152">(BC279*BD279)+(BC279*BE$1)</f>
        <v>0</v>
      </c>
      <c r="BF279" s="9"/>
      <c r="BG279" s="9">
        <f>Thu!$W$28</f>
        <v>0</v>
      </c>
      <c r="BH279" s="73" t="str">
        <f t="shared" ref="BH279:BH281" si="1153">IF($B279="win",100%-BH$1,"-100%")</f>
        <v>-100%</v>
      </c>
      <c r="BI279" s="9">
        <f t="shared" ref="BI279:BI281" si="1154">(BG279*BH279)+(BG279*BI$1)</f>
        <v>0</v>
      </c>
    </row>
    <row r="280" spans="1:61" s="54" customFormat="1" x14ac:dyDescent="0.25">
      <c r="A280" s="9" t="str">
        <f>Thu!$A$29</f>
        <v>UNDER</v>
      </c>
      <c r="B280" s="72">
        <f>Thu!$C$29</f>
        <v>0</v>
      </c>
      <c r="C280" s="9">
        <f>Thu!$I$29</f>
        <v>0</v>
      </c>
      <c r="D280" s="73" t="str">
        <f t="shared" si="1125"/>
        <v>-100%</v>
      </c>
      <c r="E280" s="9">
        <f t="shared" si="1126"/>
        <v>0</v>
      </c>
      <c r="G280" s="9">
        <f>Thu!$J$29</f>
        <v>0</v>
      </c>
      <c r="H280" s="73" t="str">
        <f t="shared" si="1127"/>
        <v>-100%</v>
      </c>
      <c r="I280" s="9">
        <f t="shared" si="1128"/>
        <v>0</v>
      </c>
      <c r="K280" s="9">
        <f>Thu!$K$29</f>
        <v>0</v>
      </c>
      <c r="L280" s="73" t="str">
        <f t="shared" si="1129"/>
        <v>-100%</v>
      </c>
      <c r="M280" s="9">
        <f t="shared" si="1130"/>
        <v>0</v>
      </c>
      <c r="N280" s="9"/>
      <c r="O280" s="9">
        <f>Thu!$L$29</f>
        <v>0</v>
      </c>
      <c r="P280" s="73" t="str">
        <f t="shared" si="1131"/>
        <v>-100%</v>
      </c>
      <c r="Q280" s="9">
        <f t="shared" si="1132"/>
        <v>0</v>
      </c>
      <c r="R280" s="9"/>
      <c r="S280" s="9">
        <f>Thu!$M$29</f>
        <v>0</v>
      </c>
      <c r="T280" s="73" t="str">
        <f t="shared" si="1133"/>
        <v>-100%</v>
      </c>
      <c r="U280" s="9">
        <f t="shared" si="1134"/>
        <v>0</v>
      </c>
      <c r="V280" s="9"/>
      <c r="W280" s="9">
        <f>Thu!$N$29</f>
        <v>0</v>
      </c>
      <c r="X280" s="73" t="str">
        <f t="shared" si="1135"/>
        <v>-100%</v>
      </c>
      <c r="Y280" s="9">
        <f t="shared" si="1136"/>
        <v>0</v>
      </c>
      <c r="Z280" s="9"/>
      <c r="AA280" s="9">
        <f>Thu!$O$29</f>
        <v>0</v>
      </c>
      <c r="AB280" s="73" t="str">
        <f t="shared" si="1137"/>
        <v>-100%</v>
      </c>
      <c r="AC280" s="9">
        <f t="shared" si="1138"/>
        <v>0</v>
      </c>
      <c r="AD280" s="9"/>
      <c r="AE280" s="9">
        <f>Thu!$P$29</f>
        <v>0</v>
      </c>
      <c r="AF280" s="73" t="str">
        <f t="shared" si="1139"/>
        <v>-100%</v>
      </c>
      <c r="AG280" s="9">
        <f t="shared" si="1140"/>
        <v>0</v>
      </c>
      <c r="AH280" s="9"/>
      <c r="AI280" s="9">
        <f>Thu!$Q$29</f>
        <v>0</v>
      </c>
      <c r="AJ280" s="73" t="str">
        <f t="shared" si="1141"/>
        <v>-100%</v>
      </c>
      <c r="AK280" s="9">
        <f t="shared" si="1142"/>
        <v>0</v>
      </c>
      <c r="AL280" s="9"/>
      <c r="AM280" s="9">
        <f>Thu!$R$29</f>
        <v>0</v>
      </c>
      <c r="AN280" s="73" t="str">
        <f t="shared" si="1143"/>
        <v>-100%</v>
      </c>
      <c r="AO280" s="9">
        <f t="shared" si="1144"/>
        <v>0</v>
      </c>
      <c r="AP280" s="9"/>
      <c r="AQ280" s="9">
        <f>Thu!$S$29</f>
        <v>0</v>
      </c>
      <c r="AR280" s="73" t="str">
        <f t="shared" si="1145"/>
        <v>-100%</v>
      </c>
      <c r="AS280" s="9">
        <f t="shared" si="1146"/>
        <v>0</v>
      </c>
      <c r="AT280" s="9"/>
      <c r="AU280" s="9">
        <f>Thu!$T$29</f>
        <v>0</v>
      </c>
      <c r="AV280" s="73" t="str">
        <f t="shared" si="1147"/>
        <v>-100%</v>
      </c>
      <c r="AW280" s="9">
        <f t="shared" si="1148"/>
        <v>0</v>
      </c>
      <c r="AX280" s="9"/>
      <c r="AY280" s="9">
        <f>Thu!$U$29</f>
        <v>0</v>
      </c>
      <c r="AZ280" s="73" t="str">
        <f t="shared" si="1149"/>
        <v>-100%</v>
      </c>
      <c r="BA280" s="9">
        <f t="shared" si="1150"/>
        <v>0</v>
      </c>
      <c r="BB280" s="9"/>
      <c r="BC280" s="9">
        <f>Thu!$V$29</f>
        <v>0</v>
      </c>
      <c r="BD280" s="73" t="str">
        <f t="shared" si="1151"/>
        <v>-100%</v>
      </c>
      <c r="BE280" s="9">
        <f t="shared" si="1152"/>
        <v>0</v>
      </c>
      <c r="BF280" s="9"/>
      <c r="BG280" s="9">
        <f>Thu!$W$29</f>
        <v>0</v>
      </c>
      <c r="BH280" s="73" t="str">
        <f t="shared" si="1153"/>
        <v>-100%</v>
      </c>
      <c r="BI280" s="9">
        <f t="shared" si="1154"/>
        <v>0</v>
      </c>
    </row>
    <row r="281" spans="1:61" s="54" customFormat="1" x14ac:dyDescent="0.25">
      <c r="A281" s="9" t="str">
        <f>Thu!$A$30</f>
        <v>OVER</v>
      </c>
      <c r="B281" s="72">
        <f>Thu!$C$30</f>
        <v>0</v>
      </c>
      <c r="C281" s="9">
        <f>Thu!$I$30</f>
        <v>0</v>
      </c>
      <c r="D281" s="73" t="str">
        <f t="shared" si="1125"/>
        <v>-100%</v>
      </c>
      <c r="E281" s="9">
        <f t="shared" si="1126"/>
        <v>0</v>
      </c>
      <c r="G281" s="9">
        <f>Thu!$J$30</f>
        <v>0</v>
      </c>
      <c r="H281" s="73" t="str">
        <f t="shared" si="1127"/>
        <v>-100%</v>
      </c>
      <c r="I281" s="9">
        <f t="shared" si="1128"/>
        <v>0</v>
      </c>
      <c r="K281" s="9">
        <f>Thu!$K$30</f>
        <v>0</v>
      </c>
      <c r="L281" s="73" t="str">
        <f t="shared" si="1129"/>
        <v>-100%</v>
      </c>
      <c r="M281" s="9">
        <f t="shared" si="1130"/>
        <v>0</v>
      </c>
      <c r="N281" s="9"/>
      <c r="O281" s="9">
        <f>Thu!$L$30</f>
        <v>0</v>
      </c>
      <c r="P281" s="73" t="str">
        <f t="shared" si="1131"/>
        <v>-100%</v>
      </c>
      <c r="Q281" s="9">
        <f t="shared" si="1132"/>
        <v>0</v>
      </c>
      <c r="R281" s="9"/>
      <c r="S281" s="9">
        <f>Thu!$M$30</f>
        <v>0</v>
      </c>
      <c r="T281" s="73" t="str">
        <f t="shared" si="1133"/>
        <v>-100%</v>
      </c>
      <c r="U281" s="9">
        <f t="shared" si="1134"/>
        <v>0</v>
      </c>
      <c r="V281" s="9"/>
      <c r="W281" s="9">
        <f>Thu!$N$30</f>
        <v>0</v>
      </c>
      <c r="X281" s="73" t="str">
        <f t="shared" si="1135"/>
        <v>-100%</v>
      </c>
      <c r="Y281" s="9">
        <f t="shared" si="1136"/>
        <v>0</v>
      </c>
      <c r="Z281" s="9"/>
      <c r="AA281" s="9">
        <f>Thu!$O$30</f>
        <v>0</v>
      </c>
      <c r="AB281" s="73" t="str">
        <f t="shared" si="1137"/>
        <v>-100%</v>
      </c>
      <c r="AC281" s="9">
        <f t="shared" si="1138"/>
        <v>0</v>
      </c>
      <c r="AD281" s="9"/>
      <c r="AE281" s="9">
        <f>Thu!$P$30</f>
        <v>0</v>
      </c>
      <c r="AF281" s="73" t="str">
        <f t="shared" si="1139"/>
        <v>-100%</v>
      </c>
      <c r="AG281" s="9">
        <f t="shared" si="1140"/>
        <v>0</v>
      </c>
      <c r="AH281" s="9"/>
      <c r="AI281" s="9">
        <f>Thu!$Q$30</f>
        <v>0</v>
      </c>
      <c r="AJ281" s="73" t="str">
        <f t="shared" si="1141"/>
        <v>-100%</v>
      </c>
      <c r="AK281" s="9">
        <f t="shared" si="1142"/>
        <v>0</v>
      </c>
      <c r="AL281" s="9"/>
      <c r="AM281" s="9">
        <f>Thu!$R$30</f>
        <v>0</v>
      </c>
      <c r="AN281" s="73" t="str">
        <f t="shared" si="1143"/>
        <v>-100%</v>
      </c>
      <c r="AO281" s="9">
        <f t="shared" si="1144"/>
        <v>0</v>
      </c>
      <c r="AP281" s="9"/>
      <c r="AQ281" s="9">
        <f>Thu!$S$30</f>
        <v>0</v>
      </c>
      <c r="AR281" s="73" t="str">
        <f t="shared" si="1145"/>
        <v>-100%</v>
      </c>
      <c r="AS281" s="9">
        <f t="shared" si="1146"/>
        <v>0</v>
      </c>
      <c r="AT281" s="9"/>
      <c r="AU281" s="9">
        <f>Thu!$T$30</f>
        <v>0</v>
      </c>
      <c r="AV281" s="73" t="str">
        <f t="shared" si="1147"/>
        <v>-100%</v>
      </c>
      <c r="AW281" s="9">
        <f t="shared" si="1148"/>
        <v>0</v>
      </c>
      <c r="AX281" s="9"/>
      <c r="AY281" s="9">
        <f>Thu!$U$30</f>
        <v>0</v>
      </c>
      <c r="AZ281" s="73" t="str">
        <f t="shared" si="1149"/>
        <v>-100%</v>
      </c>
      <c r="BA281" s="9">
        <f t="shared" si="1150"/>
        <v>0</v>
      </c>
      <c r="BB281" s="9"/>
      <c r="BC281" s="9">
        <f>Thu!$V$30</f>
        <v>0</v>
      </c>
      <c r="BD281" s="73" t="str">
        <f t="shared" si="1151"/>
        <v>-100%</v>
      </c>
      <c r="BE281" s="9">
        <f t="shared" si="1152"/>
        <v>0</v>
      </c>
      <c r="BF281" s="9"/>
      <c r="BG281" s="9">
        <f>Thu!$W$30</f>
        <v>0</v>
      </c>
      <c r="BH281" s="73" t="str">
        <f t="shared" si="1153"/>
        <v>-100%</v>
      </c>
      <c r="BI281" s="9">
        <f t="shared" si="1154"/>
        <v>0</v>
      </c>
    </row>
    <row r="282" spans="1:61" s="54" customFormat="1" x14ac:dyDescent="0.25">
      <c r="A282" s="75"/>
      <c r="B282" s="72"/>
      <c r="C282" s="75"/>
      <c r="D282" s="75"/>
      <c r="E282" s="75"/>
      <c r="G282" s="75"/>
      <c r="H282" s="75"/>
      <c r="I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</row>
    <row r="283" spans="1:61" s="54" customFormat="1" x14ac:dyDescent="0.25">
      <c r="A283" s="9">
        <f>Thu!$A$32</f>
        <v>0</v>
      </c>
      <c r="B283" s="72">
        <f>Thu!$C$32</f>
        <v>0</v>
      </c>
      <c r="C283" s="9">
        <f>Thu!$I$32</f>
        <v>0</v>
      </c>
      <c r="D283" s="73" t="str">
        <f>IF($B283="win",100%-D$1,"-100%")</f>
        <v>-100%</v>
      </c>
      <c r="E283" s="9">
        <f>(C283*D283)+(C283*E$1)</f>
        <v>0</v>
      </c>
      <c r="G283" s="9">
        <f>Thu!$J$32</f>
        <v>0</v>
      </c>
      <c r="H283" s="73" t="str">
        <f>IF($B283="win",100%-H$1,"-100%")</f>
        <v>-100%</v>
      </c>
      <c r="I283" s="9">
        <f>(G283*H283)+(G283*I$1)</f>
        <v>0</v>
      </c>
      <c r="K283" s="9">
        <f>Thu!$K$32</f>
        <v>0</v>
      </c>
      <c r="L283" s="73" t="str">
        <f>IF($B283="win",100%-L$1,"-100%")</f>
        <v>-100%</v>
      </c>
      <c r="M283" s="9">
        <f>(K283*L283)+(K283*M$1)</f>
        <v>0</v>
      </c>
      <c r="N283" s="9"/>
      <c r="O283" s="9">
        <f>Thu!$L$32</f>
        <v>0</v>
      </c>
      <c r="P283" s="73" t="str">
        <f>IF($B283="win",100%-P$1,"-100%")</f>
        <v>-100%</v>
      </c>
      <c r="Q283" s="9">
        <f>(O283*P283)+(O283*Q$1)</f>
        <v>0</v>
      </c>
      <c r="R283" s="9"/>
      <c r="S283" s="9">
        <f>Thu!$M$32</f>
        <v>0</v>
      </c>
      <c r="T283" s="73" t="str">
        <f>IF($B283="win",100%-T$1,"-100%")</f>
        <v>-100%</v>
      </c>
      <c r="U283" s="9">
        <f>(S283*T283)+(S283*U$1)</f>
        <v>0</v>
      </c>
      <c r="V283" s="9"/>
      <c r="W283" s="9">
        <f>Thu!$N$32</f>
        <v>0</v>
      </c>
      <c r="X283" s="73" t="str">
        <f>IF($B283="win",100%-X$1,"-100%")</f>
        <v>-100%</v>
      </c>
      <c r="Y283" s="9">
        <f>(W283*X283)+(W283*Y$1)</f>
        <v>0</v>
      </c>
      <c r="Z283" s="9"/>
      <c r="AA283" s="9">
        <f>Thu!$O$32</f>
        <v>0</v>
      </c>
      <c r="AB283" s="73" t="str">
        <f>IF($B283="win",100%-AB$1,"-100%")</f>
        <v>-100%</v>
      </c>
      <c r="AC283" s="9">
        <f>(AA283*AB283)+(AA283*AC$1)</f>
        <v>0</v>
      </c>
      <c r="AD283" s="9"/>
      <c r="AE283" s="9">
        <f>Thu!$P$32</f>
        <v>0</v>
      </c>
      <c r="AF283" s="73" t="str">
        <f>IF($B283="win",100%-AF$1,"-100%")</f>
        <v>-100%</v>
      </c>
      <c r="AG283" s="9">
        <f>(AE283*AF283)+(AE283*AG$1)</f>
        <v>0</v>
      </c>
      <c r="AH283" s="9"/>
      <c r="AI283" s="9">
        <f>Thu!$Q$32</f>
        <v>0</v>
      </c>
      <c r="AJ283" s="73" t="str">
        <f>IF($B283="win",100%-AJ$1,"-100%")</f>
        <v>-100%</v>
      </c>
      <c r="AK283" s="9">
        <f>(AI283*AJ283)+(AI283*AK$1)</f>
        <v>0</v>
      </c>
      <c r="AL283" s="9"/>
      <c r="AM283" s="9">
        <f>Thu!$R$32</f>
        <v>0</v>
      </c>
      <c r="AN283" s="73" t="str">
        <f>IF($B283="win",100%-AN$1,"-100%")</f>
        <v>-100%</v>
      </c>
      <c r="AO283" s="9">
        <f>(AM283*AN283)+(AM283*AO$1)</f>
        <v>0</v>
      </c>
      <c r="AP283" s="9"/>
      <c r="AQ283" s="9">
        <f>Thu!$S$32</f>
        <v>0</v>
      </c>
      <c r="AR283" s="73" t="str">
        <f>IF($B283="win",100%-AR$1,"-100%")</f>
        <v>-100%</v>
      </c>
      <c r="AS283" s="9">
        <f>(AQ283*AR283)+(AQ283*AS$1)</f>
        <v>0</v>
      </c>
      <c r="AT283" s="9"/>
      <c r="AU283" s="9">
        <f>Thu!$T$32</f>
        <v>0</v>
      </c>
      <c r="AV283" s="73" t="str">
        <f>IF($B283="win",100%-AV$1,"-100%")</f>
        <v>-100%</v>
      </c>
      <c r="AW283" s="9">
        <f>(AU283*AV283)+(AU283*AW$1)</f>
        <v>0</v>
      </c>
      <c r="AX283" s="9"/>
      <c r="AY283" s="9">
        <f>Thu!$U$32</f>
        <v>0</v>
      </c>
      <c r="AZ283" s="73" t="str">
        <f>IF($B283="win",100%-AZ$1,"-100%")</f>
        <v>-100%</v>
      </c>
      <c r="BA283" s="9">
        <f>(AY283*AZ283)+(AY283*BA$1)</f>
        <v>0</v>
      </c>
      <c r="BB283" s="9"/>
      <c r="BC283" s="9">
        <f>Thu!$V$32</f>
        <v>0</v>
      </c>
      <c r="BD283" s="73" t="str">
        <f>IF($B283="win",100%-BD$1,"-100%")</f>
        <v>-100%</v>
      </c>
      <c r="BE283" s="9">
        <f>(BC283*BD283)+(BC283*BE$1)</f>
        <v>0</v>
      </c>
      <c r="BF283" s="9"/>
      <c r="BG283" s="9">
        <f>Thu!$W$32</f>
        <v>0</v>
      </c>
      <c r="BH283" s="73" t="str">
        <f>IF($B283="win",100%-BH$1,"-100%")</f>
        <v>-100%</v>
      </c>
      <c r="BI283" s="9">
        <f>(BG283*BH283)+(BG283*BI$1)</f>
        <v>0</v>
      </c>
    </row>
    <row r="284" spans="1:61" s="54" customFormat="1" x14ac:dyDescent="0.25">
      <c r="A284" s="9">
        <f>Thu!$A$33</f>
        <v>0</v>
      </c>
      <c r="B284" s="72">
        <f>Thu!$C$33</f>
        <v>0</v>
      </c>
      <c r="C284" s="9">
        <f>Thu!$I$33</f>
        <v>0</v>
      </c>
      <c r="D284" s="73" t="str">
        <f t="shared" ref="D284:D286" si="1155">IF($B284="win",100%-D$1,"-100%")</f>
        <v>-100%</v>
      </c>
      <c r="E284" s="9">
        <f t="shared" ref="E284:E286" si="1156">(C284*D284)+(C284*E$1)</f>
        <v>0</v>
      </c>
      <c r="G284" s="9">
        <f>Thu!$J$33</f>
        <v>0</v>
      </c>
      <c r="H284" s="73" t="str">
        <f t="shared" ref="H284:H286" si="1157">IF($B284="win",100%-H$1,"-100%")</f>
        <v>-100%</v>
      </c>
      <c r="I284" s="9">
        <f t="shared" ref="I284:I286" si="1158">(G284*H284)+(G284*I$1)</f>
        <v>0</v>
      </c>
      <c r="K284" s="9">
        <f>Thu!$K$33</f>
        <v>0</v>
      </c>
      <c r="L284" s="73" t="str">
        <f t="shared" ref="L284:L286" si="1159">IF($B284="win",100%-L$1,"-100%")</f>
        <v>-100%</v>
      </c>
      <c r="M284" s="9">
        <f t="shared" ref="M284:M286" si="1160">(K284*L284)+(K284*M$1)</f>
        <v>0</v>
      </c>
      <c r="N284" s="9"/>
      <c r="O284" s="9">
        <f>Thu!$L$33</f>
        <v>0</v>
      </c>
      <c r="P284" s="73" t="str">
        <f t="shared" ref="P284:P286" si="1161">IF($B284="win",100%-P$1,"-100%")</f>
        <v>-100%</v>
      </c>
      <c r="Q284" s="9">
        <f t="shared" ref="Q284:Q286" si="1162">(O284*P284)+(O284*Q$1)</f>
        <v>0</v>
      </c>
      <c r="R284" s="9"/>
      <c r="S284" s="9">
        <f>Thu!$M$33</f>
        <v>0</v>
      </c>
      <c r="T284" s="73" t="str">
        <f t="shared" ref="T284:T286" si="1163">IF($B284="win",100%-T$1,"-100%")</f>
        <v>-100%</v>
      </c>
      <c r="U284" s="9">
        <f t="shared" ref="U284:U286" si="1164">(S284*T284)+(S284*U$1)</f>
        <v>0</v>
      </c>
      <c r="V284" s="9"/>
      <c r="W284" s="9">
        <f>Thu!$N$33</f>
        <v>0</v>
      </c>
      <c r="X284" s="73" t="str">
        <f t="shared" ref="X284:X286" si="1165">IF($B284="win",100%-X$1,"-100%")</f>
        <v>-100%</v>
      </c>
      <c r="Y284" s="9">
        <f t="shared" ref="Y284:Y286" si="1166">(W284*X284)+(W284*Y$1)</f>
        <v>0</v>
      </c>
      <c r="Z284" s="9"/>
      <c r="AA284" s="9">
        <f>Thu!$O$33</f>
        <v>0</v>
      </c>
      <c r="AB284" s="73" t="str">
        <f t="shared" ref="AB284:AB286" si="1167">IF($B284="win",100%-AB$1,"-100%")</f>
        <v>-100%</v>
      </c>
      <c r="AC284" s="9">
        <f t="shared" ref="AC284:AC286" si="1168">(AA284*AB284)+(AA284*AC$1)</f>
        <v>0</v>
      </c>
      <c r="AD284" s="9"/>
      <c r="AE284" s="9">
        <f>Thu!$P$33</f>
        <v>0</v>
      </c>
      <c r="AF284" s="73" t="str">
        <f t="shared" ref="AF284:AF286" si="1169">IF($B284="win",100%-AF$1,"-100%")</f>
        <v>-100%</v>
      </c>
      <c r="AG284" s="9">
        <f t="shared" ref="AG284:AG286" si="1170">(AE284*AF284)+(AE284*AG$1)</f>
        <v>0</v>
      </c>
      <c r="AH284" s="9"/>
      <c r="AI284" s="9">
        <f>Thu!$Q$33</f>
        <v>0</v>
      </c>
      <c r="AJ284" s="73" t="str">
        <f t="shared" ref="AJ284:AJ286" si="1171">IF($B284="win",100%-AJ$1,"-100%")</f>
        <v>-100%</v>
      </c>
      <c r="AK284" s="9">
        <f t="shared" ref="AK284:AK286" si="1172">(AI284*AJ284)+(AI284*AK$1)</f>
        <v>0</v>
      </c>
      <c r="AL284" s="9"/>
      <c r="AM284" s="9">
        <f>Thu!$R$33</f>
        <v>0</v>
      </c>
      <c r="AN284" s="73" t="str">
        <f t="shared" ref="AN284:AN286" si="1173">IF($B284="win",100%-AN$1,"-100%")</f>
        <v>-100%</v>
      </c>
      <c r="AO284" s="9">
        <f t="shared" ref="AO284:AO286" si="1174">(AM284*AN284)+(AM284*AO$1)</f>
        <v>0</v>
      </c>
      <c r="AP284" s="9"/>
      <c r="AQ284" s="9">
        <f>Thu!$S$33</f>
        <v>0</v>
      </c>
      <c r="AR284" s="73" t="str">
        <f t="shared" ref="AR284:AR286" si="1175">IF($B284="win",100%-AR$1,"-100%")</f>
        <v>-100%</v>
      </c>
      <c r="AS284" s="9">
        <f t="shared" ref="AS284:AS286" si="1176">(AQ284*AR284)+(AQ284*AS$1)</f>
        <v>0</v>
      </c>
      <c r="AT284" s="9"/>
      <c r="AU284" s="9">
        <f>Thu!$T$33</f>
        <v>0</v>
      </c>
      <c r="AV284" s="73" t="str">
        <f t="shared" ref="AV284:AV286" si="1177">IF($B284="win",100%-AV$1,"-100%")</f>
        <v>-100%</v>
      </c>
      <c r="AW284" s="9">
        <f t="shared" ref="AW284:AW286" si="1178">(AU284*AV284)+(AU284*AW$1)</f>
        <v>0</v>
      </c>
      <c r="AX284" s="9"/>
      <c r="AY284" s="9">
        <f>Thu!$U$33</f>
        <v>0</v>
      </c>
      <c r="AZ284" s="73" t="str">
        <f t="shared" ref="AZ284:AZ286" si="1179">IF($B284="win",100%-AZ$1,"-100%")</f>
        <v>-100%</v>
      </c>
      <c r="BA284" s="9">
        <f t="shared" ref="BA284:BA286" si="1180">(AY284*AZ284)+(AY284*BA$1)</f>
        <v>0</v>
      </c>
      <c r="BB284" s="9"/>
      <c r="BC284" s="9">
        <f>Thu!$V$33</f>
        <v>0</v>
      </c>
      <c r="BD284" s="73" t="str">
        <f t="shared" ref="BD284:BD286" si="1181">IF($B284="win",100%-BD$1,"-100%")</f>
        <v>-100%</v>
      </c>
      <c r="BE284" s="9">
        <f t="shared" ref="BE284:BE286" si="1182">(BC284*BD284)+(BC284*BE$1)</f>
        <v>0</v>
      </c>
      <c r="BF284" s="9"/>
      <c r="BG284" s="9">
        <f>Thu!$W$33</f>
        <v>0</v>
      </c>
      <c r="BH284" s="73" t="str">
        <f t="shared" ref="BH284:BH286" si="1183">IF($B284="win",100%-BH$1,"-100%")</f>
        <v>-100%</v>
      </c>
      <c r="BI284" s="9">
        <f t="shared" ref="BI284:BI286" si="1184">(BG284*BH284)+(BG284*BI$1)</f>
        <v>0</v>
      </c>
    </row>
    <row r="285" spans="1:61" s="54" customFormat="1" x14ac:dyDescent="0.25">
      <c r="A285" s="9" t="str">
        <f>Thu!$A$34</f>
        <v>UNDER</v>
      </c>
      <c r="B285" s="72">
        <f>Thu!$C$34</f>
        <v>0</v>
      </c>
      <c r="C285" s="9">
        <f>Thu!$I$34</f>
        <v>0</v>
      </c>
      <c r="D285" s="73" t="str">
        <f t="shared" si="1155"/>
        <v>-100%</v>
      </c>
      <c r="E285" s="9">
        <f t="shared" si="1156"/>
        <v>0</v>
      </c>
      <c r="G285" s="9">
        <f>Thu!$J$34</f>
        <v>0</v>
      </c>
      <c r="H285" s="73" t="str">
        <f t="shared" si="1157"/>
        <v>-100%</v>
      </c>
      <c r="I285" s="9">
        <f t="shared" si="1158"/>
        <v>0</v>
      </c>
      <c r="K285" s="9">
        <f>Thu!$K$34</f>
        <v>0</v>
      </c>
      <c r="L285" s="73" t="str">
        <f t="shared" si="1159"/>
        <v>-100%</v>
      </c>
      <c r="M285" s="9">
        <f t="shared" si="1160"/>
        <v>0</v>
      </c>
      <c r="N285" s="9"/>
      <c r="O285" s="9">
        <f>Thu!$L$34</f>
        <v>0</v>
      </c>
      <c r="P285" s="73" t="str">
        <f t="shared" si="1161"/>
        <v>-100%</v>
      </c>
      <c r="Q285" s="9">
        <f t="shared" si="1162"/>
        <v>0</v>
      </c>
      <c r="R285" s="9"/>
      <c r="S285" s="9">
        <f>Thu!$M$34</f>
        <v>0</v>
      </c>
      <c r="T285" s="73" t="str">
        <f t="shared" si="1163"/>
        <v>-100%</v>
      </c>
      <c r="U285" s="9">
        <f t="shared" si="1164"/>
        <v>0</v>
      </c>
      <c r="V285" s="9"/>
      <c r="W285" s="9">
        <f>Thu!$N$34</f>
        <v>0</v>
      </c>
      <c r="X285" s="73" t="str">
        <f t="shared" si="1165"/>
        <v>-100%</v>
      </c>
      <c r="Y285" s="9">
        <f t="shared" si="1166"/>
        <v>0</v>
      </c>
      <c r="Z285" s="9"/>
      <c r="AA285" s="9">
        <f>Thu!$O$34</f>
        <v>0</v>
      </c>
      <c r="AB285" s="73" t="str">
        <f t="shared" si="1167"/>
        <v>-100%</v>
      </c>
      <c r="AC285" s="9">
        <f t="shared" si="1168"/>
        <v>0</v>
      </c>
      <c r="AD285" s="9"/>
      <c r="AE285" s="9">
        <f>Thu!$P$34</f>
        <v>0</v>
      </c>
      <c r="AF285" s="73" t="str">
        <f t="shared" si="1169"/>
        <v>-100%</v>
      </c>
      <c r="AG285" s="9">
        <f t="shared" si="1170"/>
        <v>0</v>
      </c>
      <c r="AH285" s="9"/>
      <c r="AI285" s="9">
        <f>Thu!$Q$34</f>
        <v>0</v>
      </c>
      <c r="AJ285" s="73" t="str">
        <f t="shared" si="1171"/>
        <v>-100%</v>
      </c>
      <c r="AK285" s="9">
        <f t="shared" si="1172"/>
        <v>0</v>
      </c>
      <c r="AL285" s="9"/>
      <c r="AM285" s="9">
        <f>Thu!$R$34</f>
        <v>0</v>
      </c>
      <c r="AN285" s="73" t="str">
        <f t="shared" si="1173"/>
        <v>-100%</v>
      </c>
      <c r="AO285" s="9">
        <f t="shared" si="1174"/>
        <v>0</v>
      </c>
      <c r="AP285" s="9"/>
      <c r="AQ285" s="9">
        <f>Thu!$S$34</f>
        <v>0</v>
      </c>
      <c r="AR285" s="73" t="str">
        <f t="shared" si="1175"/>
        <v>-100%</v>
      </c>
      <c r="AS285" s="9">
        <f t="shared" si="1176"/>
        <v>0</v>
      </c>
      <c r="AT285" s="9"/>
      <c r="AU285" s="9">
        <f>Thu!$T$34</f>
        <v>0</v>
      </c>
      <c r="AV285" s="73" t="str">
        <f t="shared" si="1177"/>
        <v>-100%</v>
      </c>
      <c r="AW285" s="9">
        <f t="shared" si="1178"/>
        <v>0</v>
      </c>
      <c r="AX285" s="9"/>
      <c r="AY285" s="9">
        <f>Thu!$U$34</f>
        <v>0</v>
      </c>
      <c r="AZ285" s="73" t="str">
        <f t="shared" si="1179"/>
        <v>-100%</v>
      </c>
      <c r="BA285" s="9">
        <f t="shared" si="1180"/>
        <v>0</v>
      </c>
      <c r="BB285" s="9"/>
      <c r="BC285" s="9">
        <f>Thu!$V$34</f>
        <v>0</v>
      </c>
      <c r="BD285" s="73" t="str">
        <f t="shared" si="1181"/>
        <v>-100%</v>
      </c>
      <c r="BE285" s="9">
        <f t="shared" si="1182"/>
        <v>0</v>
      </c>
      <c r="BF285" s="9"/>
      <c r="BG285" s="9">
        <f>Thu!$W$34</f>
        <v>0</v>
      </c>
      <c r="BH285" s="73" t="str">
        <f t="shared" si="1183"/>
        <v>-100%</v>
      </c>
      <c r="BI285" s="9">
        <f t="shared" si="1184"/>
        <v>0</v>
      </c>
    </row>
    <row r="286" spans="1:61" s="54" customFormat="1" x14ac:dyDescent="0.25">
      <c r="A286" s="9" t="str">
        <f>Thu!$A$35</f>
        <v>OVER</v>
      </c>
      <c r="B286" s="72">
        <f>Thu!$C$35</f>
        <v>0</v>
      </c>
      <c r="C286" s="9">
        <f>Thu!$I$35</f>
        <v>0</v>
      </c>
      <c r="D286" s="73" t="str">
        <f t="shared" si="1155"/>
        <v>-100%</v>
      </c>
      <c r="E286" s="9">
        <f t="shared" si="1156"/>
        <v>0</v>
      </c>
      <c r="G286" s="9">
        <f>Thu!$J$35</f>
        <v>0</v>
      </c>
      <c r="H286" s="73" t="str">
        <f t="shared" si="1157"/>
        <v>-100%</v>
      </c>
      <c r="I286" s="9">
        <f t="shared" si="1158"/>
        <v>0</v>
      </c>
      <c r="K286" s="9">
        <f>Thu!$K$35</f>
        <v>0</v>
      </c>
      <c r="L286" s="73" t="str">
        <f t="shared" si="1159"/>
        <v>-100%</v>
      </c>
      <c r="M286" s="9">
        <f t="shared" si="1160"/>
        <v>0</v>
      </c>
      <c r="N286" s="9"/>
      <c r="O286" s="9">
        <f>Thu!$L$35</f>
        <v>0</v>
      </c>
      <c r="P286" s="73" t="str">
        <f t="shared" si="1161"/>
        <v>-100%</v>
      </c>
      <c r="Q286" s="9">
        <f t="shared" si="1162"/>
        <v>0</v>
      </c>
      <c r="R286" s="9"/>
      <c r="S286" s="9">
        <f>Thu!$M$35</f>
        <v>0</v>
      </c>
      <c r="T286" s="73" t="str">
        <f t="shared" si="1163"/>
        <v>-100%</v>
      </c>
      <c r="U286" s="9">
        <f t="shared" si="1164"/>
        <v>0</v>
      </c>
      <c r="V286" s="9"/>
      <c r="W286" s="9">
        <f>Thu!$N$35</f>
        <v>0</v>
      </c>
      <c r="X286" s="73" t="str">
        <f t="shared" si="1165"/>
        <v>-100%</v>
      </c>
      <c r="Y286" s="9">
        <f t="shared" si="1166"/>
        <v>0</v>
      </c>
      <c r="Z286" s="9"/>
      <c r="AA286" s="9">
        <f>Thu!$O$35</f>
        <v>0</v>
      </c>
      <c r="AB286" s="73" t="str">
        <f t="shared" si="1167"/>
        <v>-100%</v>
      </c>
      <c r="AC286" s="9">
        <f t="shared" si="1168"/>
        <v>0</v>
      </c>
      <c r="AD286" s="9"/>
      <c r="AE286" s="9">
        <f>Thu!$P$35</f>
        <v>0</v>
      </c>
      <c r="AF286" s="73" t="str">
        <f t="shared" si="1169"/>
        <v>-100%</v>
      </c>
      <c r="AG286" s="9">
        <f t="shared" si="1170"/>
        <v>0</v>
      </c>
      <c r="AH286" s="9"/>
      <c r="AI286" s="9">
        <f>Thu!$Q$35</f>
        <v>0</v>
      </c>
      <c r="AJ286" s="73" t="str">
        <f t="shared" si="1171"/>
        <v>-100%</v>
      </c>
      <c r="AK286" s="9">
        <f t="shared" si="1172"/>
        <v>0</v>
      </c>
      <c r="AL286" s="9"/>
      <c r="AM286" s="9">
        <f>Thu!$R$35</f>
        <v>0</v>
      </c>
      <c r="AN286" s="73" t="str">
        <f t="shared" si="1173"/>
        <v>-100%</v>
      </c>
      <c r="AO286" s="9">
        <f t="shared" si="1174"/>
        <v>0</v>
      </c>
      <c r="AP286" s="9"/>
      <c r="AQ286" s="9">
        <f>Thu!$S$35</f>
        <v>0</v>
      </c>
      <c r="AR286" s="73" t="str">
        <f t="shared" si="1175"/>
        <v>-100%</v>
      </c>
      <c r="AS286" s="9">
        <f t="shared" si="1176"/>
        <v>0</v>
      </c>
      <c r="AT286" s="9"/>
      <c r="AU286" s="9">
        <f>Thu!$T$35</f>
        <v>0</v>
      </c>
      <c r="AV286" s="73" t="str">
        <f t="shared" si="1177"/>
        <v>-100%</v>
      </c>
      <c r="AW286" s="9">
        <f t="shared" si="1178"/>
        <v>0</v>
      </c>
      <c r="AX286" s="9"/>
      <c r="AY286" s="9">
        <f>Thu!$U$35</f>
        <v>0</v>
      </c>
      <c r="AZ286" s="73" t="str">
        <f t="shared" si="1179"/>
        <v>-100%</v>
      </c>
      <c r="BA286" s="9">
        <f t="shared" si="1180"/>
        <v>0</v>
      </c>
      <c r="BB286" s="9"/>
      <c r="BC286" s="9">
        <f>Thu!$V$35</f>
        <v>0</v>
      </c>
      <c r="BD286" s="73" t="str">
        <f t="shared" si="1181"/>
        <v>-100%</v>
      </c>
      <c r="BE286" s="9">
        <f t="shared" si="1182"/>
        <v>0</v>
      </c>
      <c r="BF286" s="9"/>
      <c r="BG286" s="9">
        <f>Thu!$W$35</f>
        <v>0</v>
      </c>
      <c r="BH286" s="73" t="str">
        <f t="shared" si="1183"/>
        <v>-100%</v>
      </c>
      <c r="BI286" s="9">
        <f t="shared" si="1184"/>
        <v>0</v>
      </c>
    </row>
    <row r="287" spans="1:61" s="54" customFormat="1" x14ac:dyDescent="0.25">
      <c r="A287" s="75"/>
      <c r="B287" s="72"/>
      <c r="C287" s="75"/>
      <c r="D287" s="75"/>
      <c r="E287" s="75"/>
      <c r="G287" s="75"/>
      <c r="H287" s="75"/>
      <c r="I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</row>
    <row r="288" spans="1:61" s="54" customFormat="1" x14ac:dyDescent="0.25">
      <c r="A288" s="9">
        <f>Thu!$A$37</f>
        <v>0</v>
      </c>
      <c r="B288" s="72">
        <f>Thu!$C$37</f>
        <v>0</v>
      </c>
      <c r="C288" s="9">
        <f>Thu!$I$37</f>
        <v>0</v>
      </c>
      <c r="D288" s="73" t="str">
        <f>IF($B288="win",100%-D$1,"-100%")</f>
        <v>-100%</v>
      </c>
      <c r="E288" s="9">
        <f>(C288*D288)+(C288*E$1)</f>
        <v>0</v>
      </c>
      <c r="G288" s="9">
        <f>Thu!$J$37</f>
        <v>0</v>
      </c>
      <c r="H288" s="73" t="str">
        <f>IF($B288="win",100%-H$1,"-100%")</f>
        <v>-100%</v>
      </c>
      <c r="I288" s="9">
        <f>(G288*H288)+(G288*I$1)</f>
        <v>0</v>
      </c>
      <c r="K288" s="9">
        <f>Thu!$K$37</f>
        <v>0</v>
      </c>
      <c r="L288" s="73" t="str">
        <f>IF($B288="win",100%-L$1,"-100%")</f>
        <v>-100%</v>
      </c>
      <c r="M288" s="9">
        <f>(K288*L288)+(K288*M$1)</f>
        <v>0</v>
      </c>
      <c r="N288" s="9"/>
      <c r="O288" s="9">
        <f>Thu!$L$37</f>
        <v>0</v>
      </c>
      <c r="P288" s="73" t="str">
        <f>IF($B288="win",100%-P$1,"-100%")</f>
        <v>-100%</v>
      </c>
      <c r="Q288" s="9">
        <f>(O288*P288)+(O288*Q$1)</f>
        <v>0</v>
      </c>
      <c r="R288" s="9"/>
      <c r="S288" s="9">
        <f>Thu!$M$37</f>
        <v>0</v>
      </c>
      <c r="T288" s="73" t="str">
        <f>IF($B288="win",100%-T$1,"-100%")</f>
        <v>-100%</v>
      </c>
      <c r="U288" s="9">
        <f>(S288*T288)+(S288*U$1)</f>
        <v>0</v>
      </c>
      <c r="V288" s="9"/>
      <c r="W288" s="9">
        <f>Thu!$N$37</f>
        <v>0</v>
      </c>
      <c r="X288" s="73" t="str">
        <f>IF($B288="win",100%-X$1,"-100%")</f>
        <v>-100%</v>
      </c>
      <c r="Y288" s="9">
        <f>(W288*X288)+(W288*Y$1)</f>
        <v>0</v>
      </c>
      <c r="Z288" s="9"/>
      <c r="AA288" s="9">
        <f>Thu!$O$37</f>
        <v>0</v>
      </c>
      <c r="AB288" s="73" t="str">
        <f>IF($B288="win",100%-AB$1,"-100%")</f>
        <v>-100%</v>
      </c>
      <c r="AC288" s="9">
        <f>(AA288*AB288)+(AA288*AC$1)</f>
        <v>0</v>
      </c>
      <c r="AD288" s="9"/>
      <c r="AE288" s="9">
        <f>Thu!$P$37</f>
        <v>0</v>
      </c>
      <c r="AF288" s="73" t="str">
        <f>IF($B288="win",100%-AF$1,"-100%")</f>
        <v>-100%</v>
      </c>
      <c r="AG288" s="9">
        <f>(AE288*AF288)+(AE288*AG$1)</f>
        <v>0</v>
      </c>
      <c r="AH288" s="9"/>
      <c r="AI288" s="9">
        <f>Thu!$Q$37</f>
        <v>0</v>
      </c>
      <c r="AJ288" s="73" t="str">
        <f>IF($B288="win",100%-AJ$1,"-100%")</f>
        <v>-100%</v>
      </c>
      <c r="AK288" s="9">
        <f>(AI288*AJ288)+(AI288*AK$1)</f>
        <v>0</v>
      </c>
      <c r="AL288" s="9"/>
      <c r="AM288" s="9">
        <f>Thu!$R$37</f>
        <v>0</v>
      </c>
      <c r="AN288" s="73" t="str">
        <f>IF($B288="win",100%-AN$1,"-100%")</f>
        <v>-100%</v>
      </c>
      <c r="AO288" s="9">
        <f>(AM288*AN288)+(AM288*AO$1)</f>
        <v>0</v>
      </c>
      <c r="AP288" s="9"/>
      <c r="AQ288" s="9">
        <f>Thu!$S$37</f>
        <v>0</v>
      </c>
      <c r="AR288" s="73" t="str">
        <f>IF($B288="win",100%-AR$1,"-100%")</f>
        <v>-100%</v>
      </c>
      <c r="AS288" s="9">
        <f>(AQ288*AR288)+(AQ288*AS$1)</f>
        <v>0</v>
      </c>
      <c r="AT288" s="9"/>
      <c r="AU288" s="9">
        <f>Thu!$T$37</f>
        <v>0</v>
      </c>
      <c r="AV288" s="73" t="str">
        <f>IF($B288="win",100%-AV$1,"-100%")</f>
        <v>-100%</v>
      </c>
      <c r="AW288" s="9">
        <f>(AU288*AV288)+(AU288*AW$1)</f>
        <v>0</v>
      </c>
      <c r="AX288" s="9"/>
      <c r="AY288" s="9">
        <f>Thu!$U$37</f>
        <v>0</v>
      </c>
      <c r="AZ288" s="73" t="str">
        <f>IF($B288="win",100%-AZ$1,"-100%")</f>
        <v>-100%</v>
      </c>
      <c r="BA288" s="9">
        <f>(AY288*AZ288)+(AY288*BA$1)</f>
        <v>0</v>
      </c>
      <c r="BB288" s="9"/>
      <c r="BC288" s="9">
        <f>Thu!$V$37</f>
        <v>0</v>
      </c>
      <c r="BD288" s="73" t="str">
        <f>IF($B288="win",100%-BD$1,"-100%")</f>
        <v>-100%</v>
      </c>
      <c r="BE288" s="9">
        <f>(BC288*BD288)+(BC288*BE$1)</f>
        <v>0</v>
      </c>
      <c r="BF288" s="9"/>
      <c r="BG288" s="9">
        <f>Thu!$W$37</f>
        <v>0</v>
      </c>
      <c r="BH288" s="73" t="str">
        <f>IF($B288="win",100%-BH$1,"-100%")</f>
        <v>-100%</v>
      </c>
      <c r="BI288" s="9">
        <f>(BG288*BH288)+(BG288*BI$1)</f>
        <v>0</v>
      </c>
    </row>
    <row r="289" spans="1:61" s="54" customFormat="1" x14ac:dyDescent="0.25">
      <c r="A289" s="9">
        <f>Thu!$A$38</f>
        <v>0</v>
      </c>
      <c r="B289" s="72">
        <f>Thu!$C$38</f>
        <v>0</v>
      </c>
      <c r="C289" s="9">
        <f>Thu!$I$38</f>
        <v>0</v>
      </c>
      <c r="D289" s="73" t="str">
        <f t="shared" ref="D289:D291" si="1185">IF($B289="win",100%-D$1,"-100%")</f>
        <v>-100%</v>
      </c>
      <c r="E289" s="9">
        <f t="shared" ref="E289:E291" si="1186">(C289*D289)+(C289*E$1)</f>
        <v>0</v>
      </c>
      <c r="G289" s="9">
        <f>Thu!$J$38</f>
        <v>0</v>
      </c>
      <c r="H289" s="73" t="str">
        <f t="shared" ref="H289:H291" si="1187">IF($B289="win",100%-H$1,"-100%")</f>
        <v>-100%</v>
      </c>
      <c r="I289" s="9">
        <f t="shared" ref="I289:I291" si="1188">(G289*H289)+(G289*I$1)</f>
        <v>0</v>
      </c>
      <c r="K289" s="9">
        <f>Thu!$K$38</f>
        <v>0</v>
      </c>
      <c r="L289" s="73" t="str">
        <f t="shared" ref="L289:L291" si="1189">IF($B289="win",100%-L$1,"-100%")</f>
        <v>-100%</v>
      </c>
      <c r="M289" s="9">
        <f t="shared" ref="M289:M291" si="1190">(K289*L289)+(K289*M$1)</f>
        <v>0</v>
      </c>
      <c r="N289" s="9"/>
      <c r="O289" s="9">
        <f>Thu!$L$38</f>
        <v>0</v>
      </c>
      <c r="P289" s="73" t="str">
        <f t="shared" ref="P289:P291" si="1191">IF($B289="win",100%-P$1,"-100%")</f>
        <v>-100%</v>
      </c>
      <c r="Q289" s="9">
        <f t="shared" ref="Q289:Q291" si="1192">(O289*P289)+(O289*Q$1)</f>
        <v>0</v>
      </c>
      <c r="R289" s="9"/>
      <c r="S289" s="9">
        <f>Thu!$M$38</f>
        <v>0</v>
      </c>
      <c r="T289" s="73" t="str">
        <f t="shared" ref="T289:T291" si="1193">IF($B289="win",100%-T$1,"-100%")</f>
        <v>-100%</v>
      </c>
      <c r="U289" s="9">
        <f t="shared" ref="U289:U291" si="1194">(S289*T289)+(S289*U$1)</f>
        <v>0</v>
      </c>
      <c r="V289" s="9"/>
      <c r="W289" s="9">
        <f>Thu!$N$38</f>
        <v>0</v>
      </c>
      <c r="X289" s="73" t="str">
        <f t="shared" ref="X289:X291" si="1195">IF($B289="win",100%-X$1,"-100%")</f>
        <v>-100%</v>
      </c>
      <c r="Y289" s="9">
        <f t="shared" ref="Y289:Y291" si="1196">(W289*X289)+(W289*Y$1)</f>
        <v>0</v>
      </c>
      <c r="Z289" s="9"/>
      <c r="AA289" s="9">
        <f>Thu!$O$38</f>
        <v>0</v>
      </c>
      <c r="AB289" s="73" t="str">
        <f t="shared" ref="AB289:AB291" si="1197">IF($B289="win",100%-AB$1,"-100%")</f>
        <v>-100%</v>
      </c>
      <c r="AC289" s="9">
        <f t="shared" ref="AC289:AC291" si="1198">(AA289*AB289)+(AA289*AC$1)</f>
        <v>0</v>
      </c>
      <c r="AD289" s="9"/>
      <c r="AE289" s="9">
        <f>Thu!$P$38</f>
        <v>0</v>
      </c>
      <c r="AF289" s="73" t="str">
        <f t="shared" ref="AF289:AF291" si="1199">IF($B289="win",100%-AF$1,"-100%")</f>
        <v>-100%</v>
      </c>
      <c r="AG289" s="9">
        <f t="shared" ref="AG289:AG291" si="1200">(AE289*AF289)+(AE289*AG$1)</f>
        <v>0</v>
      </c>
      <c r="AH289" s="9"/>
      <c r="AI289" s="9">
        <f>Thu!$Q$38</f>
        <v>0</v>
      </c>
      <c r="AJ289" s="73" t="str">
        <f t="shared" ref="AJ289:AJ291" si="1201">IF($B289="win",100%-AJ$1,"-100%")</f>
        <v>-100%</v>
      </c>
      <c r="AK289" s="9">
        <f t="shared" ref="AK289:AK291" si="1202">(AI289*AJ289)+(AI289*AK$1)</f>
        <v>0</v>
      </c>
      <c r="AL289" s="9"/>
      <c r="AM289" s="9">
        <f>Thu!$R$38</f>
        <v>0</v>
      </c>
      <c r="AN289" s="73" t="str">
        <f t="shared" ref="AN289:AN291" si="1203">IF($B289="win",100%-AN$1,"-100%")</f>
        <v>-100%</v>
      </c>
      <c r="AO289" s="9">
        <f t="shared" ref="AO289:AO291" si="1204">(AM289*AN289)+(AM289*AO$1)</f>
        <v>0</v>
      </c>
      <c r="AP289" s="9"/>
      <c r="AQ289" s="9">
        <f>Thu!$S$38</f>
        <v>0</v>
      </c>
      <c r="AR289" s="73" t="str">
        <f t="shared" ref="AR289:AR291" si="1205">IF($B289="win",100%-AR$1,"-100%")</f>
        <v>-100%</v>
      </c>
      <c r="AS289" s="9">
        <f t="shared" ref="AS289:AS291" si="1206">(AQ289*AR289)+(AQ289*AS$1)</f>
        <v>0</v>
      </c>
      <c r="AT289" s="9"/>
      <c r="AU289" s="9">
        <f>Thu!$T$38</f>
        <v>0</v>
      </c>
      <c r="AV289" s="73" t="str">
        <f t="shared" ref="AV289:AV291" si="1207">IF($B289="win",100%-AV$1,"-100%")</f>
        <v>-100%</v>
      </c>
      <c r="AW289" s="9">
        <f t="shared" ref="AW289:AW291" si="1208">(AU289*AV289)+(AU289*AW$1)</f>
        <v>0</v>
      </c>
      <c r="AX289" s="9"/>
      <c r="AY289" s="9">
        <f>Thu!$U$38</f>
        <v>0</v>
      </c>
      <c r="AZ289" s="73" t="str">
        <f t="shared" ref="AZ289:AZ291" si="1209">IF($B289="win",100%-AZ$1,"-100%")</f>
        <v>-100%</v>
      </c>
      <c r="BA289" s="9">
        <f t="shared" ref="BA289:BA291" si="1210">(AY289*AZ289)+(AY289*BA$1)</f>
        <v>0</v>
      </c>
      <c r="BB289" s="9"/>
      <c r="BC289" s="9">
        <f>Thu!$V$38</f>
        <v>0</v>
      </c>
      <c r="BD289" s="73" t="str">
        <f t="shared" ref="BD289:BD291" si="1211">IF($B289="win",100%-BD$1,"-100%")</f>
        <v>-100%</v>
      </c>
      <c r="BE289" s="9">
        <f t="shared" ref="BE289:BE291" si="1212">(BC289*BD289)+(BC289*BE$1)</f>
        <v>0</v>
      </c>
      <c r="BF289" s="9"/>
      <c r="BG289" s="9">
        <f>Thu!$W$38</f>
        <v>0</v>
      </c>
      <c r="BH289" s="73" t="str">
        <f t="shared" ref="BH289:BH291" si="1213">IF($B289="win",100%-BH$1,"-100%")</f>
        <v>-100%</v>
      </c>
      <c r="BI289" s="9">
        <f t="shared" ref="BI289:BI291" si="1214">(BG289*BH289)+(BG289*BI$1)</f>
        <v>0</v>
      </c>
    </row>
    <row r="290" spans="1:61" s="12" customFormat="1" x14ac:dyDescent="0.25">
      <c r="A290" s="9" t="str">
        <f>Thu!$A$39</f>
        <v>UNDER</v>
      </c>
      <c r="B290" s="72">
        <f>Thu!$C$39</f>
        <v>0</v>
      </c>
      <c r="C290" s="9">
        <f>Thu!$I$39</f>
        <v>0</v>
      </c>
      <c r="D290" s="73" t="str">
        <f t="shared" si="1185"/>
        <v>-100%</v>
      </c>
      <c r="E290" s="9">
        <f t="shared" si="1186"/>
        <v>0</v>
      </c>
      <c r="G290" s="9">
        <f>Thu!$J$39</f>
        <v>0</v>
      </c>
      <c r="H290" s="73" t="str">
        <f t="shared" si="1187"/>
        <v>-100%</v>
      </c>
      <c r="I290" s="9">
        <f t="shared" si="1188"/>
        <v>0</v>
      </c>
      <c r="K290" s="9">
        <f>Thu!$K$39</f>
        <v>0</v>
      </c>
      <c r="L290" s="73" t="str">
        <f t="shared" si="1189"/>
        <v>-100%</v>
      </c>
      <c r="M290" s="9">
        <f t="shared" si="1190"/>
        <v>0</v>
      </c>
      <c r="N290" s="9"/>
      <c r="O290" s="9">
        <f>Thu!$L$39</f>
        <v>0</v>
      </c>
      <c r="P290" s="73" t="str">
        <f t="shared" si="1191"/>
        <v>-100%</v>
      </c>
      <c r="Q290" s="9">
        <f t="shared" si="1192"/>
        <v>0</v>
      </c>
      <c r="R290" s="9"/>
      <c r="S290" s="9">
        <f>Thu!$M$39</f>
        <v>0</v>
      </c>
      <c r="T290" s="73" t="str">
        <f t="shared" si="1193"/>
        <v>-100%</v>
      </c>
      <c r="U290" s="9">
        <f t="shared" si="1194"/>
        <v>0</v>
      </c>
      <c r="V290" s="9"/>
      <c r="W290" s="9">
        <f>Thu!$N$39</f>
        <v>0</v>
      </c>
      <c r="X290" s="73" t="str">
        <f t="shared" si="1195"/>
        <v>-100%</v>
      </c>
      <c r="Y290" s="9">
        <f t="shared" si="1196"/>
        <v>0</v>
      </c>
      <c r="Z290" s="9"/>
      <c r="AA290" s="9">
        <f>Thu!$O$39</f>
        <v>0</v>
      </c>
      <c r="AB290" s="73" t="str">
        <f t="shared" si="1197"/>
        <v>-100%</v>
      </c>
      <c r="AC290" s="9">
        <f t="shared" si="1198"/>
        <v>0</v>
      </c>
      <c r="AD290" s="9"/>
      <c r="AE290" s="9">
        <f>Thu!$P$39</f>
        <v>0</v>
      </c>
      <c r="AF290" s="73" t="str">
        <f t="shared" si="1199"/>
        <v>-100%</v>
      </c>
      <c r="AG290" s="9">
        <f t="shared" si="1200"/>
        <v>0</v>
      </c>
      <c r="AH290" s="9"/>
      <c r="AI290" s="9">
        <f>Thu!$Q$39</f>
        <v>0</v>
      </c>
      <c r="AJ290" s="73" t="str">
        <f t="shared" si="1201"/>
        <v>-100%</v>
      </c>
      <c r="AK290" s="9">
        <f t="shared" si="1202"/>
        <v>0</v>
      </c>
      <c r="AL290" s="9"/>
      <c r="AM290" s="9">
        <f>Thu!$R$39</f>
        <v>0</v>
      </c>
      <c r="AN290" s="73" t="str">
        <f t="shared" si="1203"/>
        <v>-100%</v>
      </c>
      <c r="AO290" s="9">
        <f t="shared" si="1204"/>
        <v>0</v>
      </c>
      <c r="AP290" s="9"/>
      <c r="AQ290" s="9">
        <f>Thu!$S$39</f>
        <v>0</v>
      </c>
      <c r="AR290" s="73" t="str">
        <f t="shared" si="1205"/>
        <v>-100%</v>
      </c>
      <c r="AS290" s="9">
        <f t="shared" si="1206"/>
        <v>0</v>
      </c>
      <c r="AT290" s="9"/>
      <c r="AU290" s="9">
        <f>Thu!$T$39</f>
        <v>0</v>
      </c>
      <c r="AV290" s="73" t="str">
        <f t="shared" si="1207"/>
        <v>-100%</v>
      </c>
      <c r="AW290" s="9">
        <f t="shared" si="1208"/>
        <v>0</v>
      </c>
      <c r="AX290" s="9"/>
      <c r="AY290" s="9">
        <f>Thu!$U$39</f>
        <v>0</v>
      </c>
      <c r="AZ290" s="73" t="str">
        <f t="shared" si="1209"/>
        <v>-100%</v>
      </c>
      <c r="BA290" s="9">
        <f t="shared" si="1210"/>
        <v>0</v>
      </c>
      <c r="BB290" s="9"/>
      <c r="BC290" s="9">
        <f>Thu!$V$39</f>
        <v>0</v>
      </c>
      <c r="BD290" s="73" t="str">
        <f t="shared" si="1211"/>
        <v>-100%</v>
      </c>
      <c r="BE290" s="9">
        <f t="shared" si="1212"/>
        <v>0</v>
      </c>
      <c r="BF290" s="9"/>
      <c r="BG290" s="9">
        <f>Thu!$W$39</f>
        <v>0</v>
      </c>
      <c r="BH290" s="73" t="str">
        <f t="shared" si="1213"/>
        <v>-100%</v>
      </c>
      <c r="BI290" s="9">
        <f t="shared" si="1214"/>
        <v>0</v>
      </c>
    </row>
    <row r="291" spans="1:61" s="12" customFormat="1" x14ac:dyDescent="0.25">
      <c r="A291" s="9" t="str">
        <f>Thu!$A$40</f>
        <v>OVER</v>
      </c>
      <c r="B291" s="72">
        <f>Thu!$C$40</f>
        <v>0</v>
      </c>
      <c r="C291" s="9">
        <f>Thu!$I$40</f>
        <v>0</v>
      </c>
      <c r="D291" s="73" t="str">
        <f t="shared" si="1185"/>
        <v>-100%</v>
      </c>
      <c r="E291" s="9">
        <f t="shared" si="1186"/>
        <v>0</v>
      </c>
      <c r="G291" s="9">
        <f>Thu!$J$40</f>
        <v>0</v>
      </c>
      <c r="H291" s="73" t="str">
        <f t="shared" si="1187"/>
        <v>-100%</v>
      </c>
      <c r="I291" s="9">
        <f t="shared" si="1188"/>
        <v>0</v>
      </c>
      <c r="K291" s="9">
        <f>Thu!$K$40</f>
        <v>0</v>
      </c>
      <c r="L291" s="73" t="str">
        <f t="shared" si="1189"/>
        <v>-100%</v>
      </c>
      <c r="M291" s="9">
        <f t="shared" si="1190"/>
        <v>0</v>
      </c>
      <c r="N291" s="9"/>
      <c r="O291" s="9">
        <f>Thu!$L$40</f>
        <v>0</v>
      </c>
      <c r="P291" s="73" t="str">
        <f t="shared" si="1191"/>
        <v>-100%</v>
      </c>
      <c r="Q291" s="9">
        <f t="shared" si="1192"/>
        <v>0</v>
      </c>
      <c r="R291" s="9"/>
      <c r="S291" s="9">
        <f>Thu!$M$40</f>
        <v>0</v>
      </c>
      <c r="T291" s="73" t="str">
        <f t="shared" si="1193"/>
        <v>-100%</v>
      </c>
      <c r="U291" s="9">
        <f t="shared" si="1194"/>
        <v>0</v>
      </c>
      <c r="V291" s="9"/>
      <c r="W291" s="9">
        <f>Thu!$N$40</f>
        <v>0</v>
      </c>
      <c r="X291" s="73" t="str">
        <f t="shared" si="1195"/>
        <v>-100%</v>
      </c>
      <c r="Y291" s="9">
        <f t="shared" si="1196"/>
        <v>0</v>
      </c>
      <c r="Z291" s="9"/>
      <c r="AA291" s="9">
        <f>Thu!$O$40</f>
        <v>0</v>
      </c>
      <c r="AB291" s="73" t="str">
        <f t="shared" si="1197"/>
        <v>-100%</v>
      </c>
      <c r="AC291" s="9">
        <f t="shared" si="1198"/>
        <v>0</v>
      </c>
      <c r="AD291" s="9"/>
      <c r="AE291" s="9">
        <f>Thu!$P$40</f>
        <v>0</v>
      </c>
      <c r="AF291" s="73" t="str">
        <f t="shared" si="1199"/>
        <v>-100%</v>
      </c>
      <c r="AG291" s="9">
        <f t="shared" si="1200"/>
        <v>0</v>
      </c>
      <c r="AH291" s="9"/>
      <c r="AI291" s="9">
        <f>Thu!$Q$40</f>
        <v>0</v>
      </c>
      <c r="AJ291" s="73" t="str">
        <f t="shared" si="1201"/>
        <v>-100%</v>
      </c>
      <c r="AK291" s="9">
        <f t="shared" si="1202"/>
        <v>0</v>
      </c>
      <c r="AL291" s="9"/>
      <c r="AM291" s="9">
        <f>Thu!$R$40</f>
        <v>0</v>
      </c>
      <c r="AN291" s="73" t="str">
        <f t="shared" si="1203"/>
        <v>-100%</v>
      </c>
      <c r="AO291" s="9">
        <f t="shared" si="1204"/>
        <v>0</v>
      </c>
      <c r="AP291" s="9"/>
      <c r="AQ291" s="9">
        <f>Thu!$S$40</f>
        <v>0</v>
      </c>
      <c r="AR291" s="73" t="str">
        <f t="shared" si="1205"/>
        <v>-100%</v>
      </c>
      <c r="AS291" s="9">
        <f t="shared" si="1206"/>
        <v>0</v>
      </c>
      <c r="AT291" s="9"/>
      <c r="AU291" s="9">
        <f>Thu!$T$40</f>
        <v>0</v>
      </c>
      <c r="AV291" s="73" t="str">
        <f t="shared" si="1207"/>
        <v>-100%</v>
      </c>
      <c r="AW291" s="9">
        <f t="shared" si="1208"/>
        <v>0</v>
      </c>
      <c r="AX291" s="9"/>
      <c r="AY291" s="9">
        <f>Thu!$U$40</f>
        <v>0</v>
      </c>
      <c r="AZ291" s="73" t="str">
        <f t="shared" si="1209"/>
        <v>-100%</v>
      </c>
      <c r="BA291" s="9">
        <f t="shared" si="1210"/>
        <v>0</v>
      </c>
      <c r="BB291" s="9"/>
      <c r="BC291" s="9">
        <f>Thu!$V$40</f>
        <v>0</v>
      </c>
      <c r="BD291" s="73" t="str">
        <f t="shared" si="1211"/>
        <v>-100%</v>
      </c>
      <c r="BE291" s="9">
        <f t="shared" si="1212"/>
        <v>0</v>
      </c>
      <c r="BF291" s="9"/>
      <c r="BG291" s="9">
        <f>Thu!$W$40</f>
        <v>0</v>
      </c>
      <c r="BH291" s="73" t="str">
        <f t="shared" si="1213"/>
        <v>-100%</v>
      </c>
      <c r="BI291" s="9">
        <f t="shared" si="1214"/>
        <v>0</v>
      </c>
    </row>
    <row r="292" spans="1:61" s="12" customFormat="1" x14ac:dyDescent="0.25">
      <c r="A292" s="75"/>
      <c r="B292" s="72"/>
      <c r="C292" s="75"/>
      <c r="D292" s="75"/>
      <c r="E292" s="75"/>
      <c r="G292" s="75"/>
      <c r="H292" s="75"/>
      <c r="I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</row>
    <row r="293" spans="1:61" s="12" customFormat="1" x14ac:dyDescent="0.25">
      <c r="A293" s="9">
        <f>Thu!A42</f>
        <v>0</v>
      </c>
      <c r="B293" s="72">
        <f>Thu!C42</f>
        <v>0</v>
      </c>
      <c r="C293" s="9">
        <f>Thu!I42</f>
        <v>0</v>
      </c>
      <c r="D293" s="73" t="str">
        <f>IF(B293="win",100%-D1,"-100%")</f>
        <v>-100%</v>
      </c>
      <c r="E293" s="9">
        <f>(C293*D293)+(C293*E1)</f>
        <v>0</v>
      </c>
      <c r="G293" s="9">
        <f>Thu!J42</f>
        <v>0</v>
      </c>
      <c r="H293" s="73" t="str">
        <f>IF($B293="win",100%-H$1,"-100%")</f>
        <v>-100%</v>
      </c>
      <c r="I293" s="9">
        <f>(G293*H293)+(G293*I1)</f>
        <v>0</v>
      </c>
      <c r="K293" s="9">
        <f>Thu!K42</f>
        <v>0</v>
      </c>
      <c r="L293" s="73" t="str">
        <f>IF(B293="win",100%-L1,"-100%")</f>
        <v>-100%</v>
      </c>
      <c r="M293" s="9">
        <f>(K293*L293)+(K293*M1)</f>
        <v>0</v>
      </c>
      <c r="N293" s="9"/>
      <c r="O293" s="9">
        <f>Thu!L42</f>
        <v>0</v>
      </c>
      <c r="P293" s="73" t="str">
        <f>IF(B293="win",100%-P1,"-100%")</f>
        <v>-100%</v>
      </c>
      <c r="Q293" s="9">
        <f>(O293*P293)+(O293*Q1)</f>
        <v>0</v>
      </c>
      <c r="R293" s="9"/>
      <c r="S293" s="9">
        <f>Thu!M42</f>
        <v>0</v>
      </c>
      <c r="T293" s="73" t="str">
        <f>IF(B293="win",100%-T1,"-100%")</f>
        <v>-100%</v>
      </c>
      <c r="U293" s="9">
        <f>(S293*T293)+(S293*U1)</f>
        <v>0</v>
      </c>
      <c r="V293" s="9"/>
      <c r="W293" s="9">
        <f>Thu!N42</f>
        <v>0</v>
      </c>
      <c r="X293" s="73" t="str">
        <f>IF(B293="win",100%-X1,"-100%")</f>
        <v>-100%</v>
      </c>
      <c r="Y293" s="9">
        <f>(W293*X293)+(W293*Y1)</f>
        <v>0</v>
      </c>
      <c r="Z293" s="9"/>
      <c r="AA293" s="9">
        <f>Thu!O42</f>
        <v>0</v>
      </c>
      <c r="AB293" s="73" t="str">
        <f>IF(B293="win",100%-AB1,"-100%")</f>
        <v>-100%</v>
      </c>
      <c r="AC293" s="9">
        <f>(AA293*AB293)+(AA293*AC1)</f>
        <v>0</v>
      </c>
      <c r="AD293" s="9"/>
      <c r="AE293" s="9">
        <f>Thu!P42</f>
        <v>0</v>
      </c>
      <c r="AF293" s="73" t="str">
        <f>IF(B293="win",100%-AF1,"-100%")</f>
        <v>-100%</v>
      </c>
      <c r="AG293" s="9">
        <f>(AE293*AF293)+(AE293*AG1)</f>
        <v>0</v>
      </c>
      <c r="AH293" s="9"/>
      <c r="AI293" s="9">
        <f>Thu!Q42</f>
        <v>0</v>
      </c>
      <c r="AJ293" s="73" t="str">
        <f>IF(B293="win",100%-AJ1,"-100%")</f>
        <v>-100%</v>
      </c>
      <c r="AK293" s="9">
        <f>(AI293*AJ293)+(AI293*AK1)</f>
        <v>0</v>
      </c>
      <c r="AL293" s="9"/>
      <c r="AM293" s="9">
        <f>Thu!R42</f>
        <v>0</v>
      </c>
      <c r="AN293" s="73" t="str">
        <f>IF(B293="win",100%-AN1,"-100%")</f>
        <v>-100%</v>
      </c>
      <c r="AO293" s="9">
        <f>(AM293*AN293)+(AM293*AO1)</f>
        <v>0</v>
      </c>
      <c r="AP293" s="9"/>
      <c r="AQ293" s="9">
        <f>Thu!S42</f>
        <v>0</v>
      </c>
      <c r="AR293" s="73" t="str">
        <f>IF(B293="win",100%-AR1,"-100%")</f>
        <v>-100%</v>
      </c>
      <c r="AS293" s="9">
        <f>(AQ293*AR293)+(AQ293*AS1)</f>
        <v>0</v>
      </c>
      <c r="AT293" s="9"/>
      <c r="AU293" s="9">
        <f>Thu!T42</f>
        <v>0</v>
      </c>
      <c r="AV293" s="73" t="str">
        <f>IF(B293="win",100%-AV1,"-100%")</f>
        <v>-100%</v>
      </c>
      <c r="AW293" s="9">
        <f>(AU293*AV293)+(AU293*AW1)</f>
        <v>0</v>
      </c>
      <c r="AX293" s="9"/>
      <c r="AY293" s="9">
        <f>Thu!U42</f>
        <v>0</v>
      </c>
      <c r="AZ293" s="73" t="str">
        <f>IF(B293="win",100%-AZ1,"-100%")</f>
        <v>-100%</v>
      </c>
      <c r="BA293" s="9">
        <f>(AY293*AZ293)+(AY293*BA1)</f>
        <v>0</v>
      </c>
      <c r="BB293" s="9"/>
      <c r="BC293" s="9">
        <f>Thu!V42</f>
        <v>0</v>
      </c>
      <c r="BD293" s="73" t="str">
        <f>IF(B293="win",100%-BD1,"-100%")</f>
        <v>-100%</v>
      </c>
      <c r="BE293" s="9">
        <f>(BC293*BD293)+(BC293*BE1)</f>
        <v>0</v>
      </c>
      <c r="BF293" s="9"/>
      <c r="BG293" s="9">
        <f>Thu!W42</f>
        <v>0</v>
      </c>
      <c r="BH293" s="73" t="str">
        <f>IF(B293="win",100%-BH1,"-100%")</f>
        <v>-100%</v>
      </c>
      <c r="BI293" s="9">
        <f>(BG293*BH293)+(BG293*BI1)</f>
        <v>0</v>
      </c>
    </row>
    <row r="294" spans="1:61" s="12" customFormat="1" x14ac:dyDescent="0.25">
      <c r="A294" s="9">
        <f>Thu!A43</f>
        <v>0</v>
      </c>
      <c r="B294" s="72">
        <f>Thu!C43</f>
        <v>0</v>
      </c>
      <c r="C294" s="9">
        <f>Thu!I43</f>
        <v>0</v>
      </c>
      <c r="D294" s="73" t="str">
        <f>IF(B294="win",100%-D1,"-100%")</f>
        <v>-100%</v>
      </c>
      <c r="E294" s="9">
        <f>(C294*D294)+(C294*E1)</f>
        <v>0</v>
      </c>
      <c r="G294" s="9">
        <f>Thu!J43</f>
        <v>0</v>
      </c>
      <c r="H294" s="73" t="str">
        <f t="shared" ref="H294:H296" si="1215">IF($B294="win",100%-H$1,"-100%")</f>
        <v>-100%</v>
      </c>
      <c r="I294" s="9">
        <f>(G294*H294)+(G294*I1)</f>
        <v>0</v>
      </c>
      <c r="K294" s="9">
        <f>Thu!K43</f>
        <v>0</v>
      </c>
      <c r="L294" s="73" t="str">
        <f>IF(B294="win",100%-L1,"-100%")</f>
        <v>-100%</v>
      </c>
      <c r="M294" s="9">
        <f>(K294*L294)+(K294*M1)</f>
        <v>0</v>
      </c>
      <c r="N294" s="9"/>
      <c r="O294" s="9">
        <f>Thu!L43</f>
        <v>0</v>
      </c>
      <c r="P294" s="73" t="str">
        <f>IF(B294="win",100%-P1,"-100%")</f>
        <v>-100%</v>
      </c>
      <c r="Q294" s="9">
        <f>(O294*P294)+(O294*Q1)</f>
        <v>0</v>
      </c>
      <c r="R294" s="9"/>
      <c r="S294" s="9">
        <f>Thu!M43</f>
        <v>0</v>
      </c>
      <c r="T294" s="73" t="str">
        <f>IF(B294="win",100%-T1,"-100%")</f>
        <v>-100%</v>
      </c>
      <c r="U294" s="9">
        <f>(S294*T294)+(S294*U1)</f>
        <v>0</v>
      </c>
      <c r="V294" s="9"/>
      <c r="W294" s="9">
        <f>Thu!N43</f>
        <v>0</v>
      </c>
      <c r="X294" s="73" t="str">
        <f>IF(B294="win",100%-X1,"-100%")</f>
        <v>-100%</v>
      </c>
      <c r="Y294" s="9">
        <f>(W294*X294)+(W294*Y1)</f>
        <v>0</v>
      </c>
      <c r="Z294" s="9"/>
      <c r="AA294" s="9">
        <f>Thu!O43</f>
        <v>0</v>
      </c>
      <c r="AB294" s="73" t="str">
        <f>IF(B294="win",100%-AB1,"-100%")</f>
        <v>-100%</v>
      </c>
      <c r="AC294" s="9">
        <f>(AA294*AB294)+(AA294*AC1)</f>
        <v>0</v>
      </c>
      <c r="AD294" s="9"/>
      <c r="AE294" s="9">
        <f>Thu!P43</f>
        <v>0</v>
      </c>
      <c r="AF294" s="73" t="str">
        <f>IF(B294="win",100%-AF1,"-100%")</f>
        <v>-100%</v>
      </c>
      <c r="AG294" s="9">
        <f>(AE294*AF294)+(AE294*AG1)</f>
        <v>0</v>
      </c>
      <c r="AH294" s="9"/>
      <c r="AI294" s="9">
        <f>Thu!Q43</f>
        <v>0</v>
      </c>
      <c r="AJ294" s="73" t="str">
        <f>IF(B294="win",100%-AJ1,"-100%")</f>
        <v>-100%</v>
      </c>
      <c r="AK294" s="9">
        <f>(AI294*AJ294)+(AI294*AK1)</f>
        <v>0</v>
      </c>
      <c r="AL294" s="9"/>
      <c r="AM294" s="9">
        <f>Thu!R43</f>
        <v>0</v>
      </c>
      <c r="AN294" s="73" t="str">
        <f>IF(B294="win",100%-AN1,"-100%")</f>
        <v>-100%</v>
      </c>
      <c r="AO294" s="9">
        <f>(AM294*AN294)+(AM294*AO1)</f>
        <v>0</v>
      </c>
      <c r="AP294" s="9"/>
      <c r="AQ294" s="9">
        <f>Thu!S43</f>
        <v>0</v>
      </c>
      <c r="AR294" s="73" t="str">
        <f>IF(B294="win",100%-AR1,"-100%")</f>
        <v>-100%</v>
      </c>
      <c r="AS294" s="9">
        <f>(AQ294*AR294)+(AQ294*AS1)</f>
        <v>0</v>
      </c>
      <c r="AT294" s="9"/>
      <c r="AU294" s="9">
        <f>Thu!T43</f>
        <v>0</v>
      </c>
      <c r="AV294" s="73" t="str">
        <f>IF(B294="win",100%-AV1,"-100%")</f>
        <v>-100%</v>
      </c>
      <c r="AW294" s="9">
        <f>(AU294*AV294)+(AU294*AW1)</f>
        <v>0</v>
      </c>
      <c r="AX294" s="9"/>
      <c r="AY294" s="9">
        <f>Thu!U43</f>
        <v>0</v>
      </c>
      <c r="AZ294" s="73" t="str">
        <f>IF(B294="win",100%-AZ1,"-100%")</f>
        <v>-100%</v>
      </c>
      <c r="BA294" s="9">
        <f>(AY294*AZ294)+(AY294*BA1)</f>
        <v>0</v>
      </c>
      <c r="BB294" s="9"/>
      <c r="BC294" s="9">
        <f>Thu!V43</f>
        <v>0</v>
      </c>
      <c r="BD294" s="73" t="str">
        <f>IF(B294="win",100%-BD1,"-100%")</f>
        <v>-100%</v>
      </c>
      <c r="BE294" s="9">
        <f>(BC294*BD294)+(BC294*BE1)</f>
        <v>0</v>
      </c>
      <c r="BF294" s="9"/>
      <c r="BG294" s="9">
        <f>Thu!W43</f>
        <v>0</v>
      </c>
      <c r="BH294" s="73" t="str">
        <f>IF(B294="win",100%-BH1,"-100%")</f>
        <v>-100%</v>
      </c>
      <c r="BI294" s="9">
        <f>(BG294*BH294)+(BG294*BI1)</f>
        <v>0</v>
      </c>
    </row>
    <row r="295" spans="1:61" s="12" customFormat="1" x14ac:dyDescent="0.25">
      <c r="A295" s="9" t="str">
        <f>Thu!A44</f>
        <v>UNDER</v>
      </c>
      <c r="B295" s="72">
        <f>Thu!C44</f>
        <v>0</v>
      </c>
      <c r="C295" s="9">
        <f>Thu!I44</f>
        <v>0</v>
      </c>
      <c r="D295" s="73" t="str">
        <f>IF(B295="win",100%-D1,"-100%")</f>
        <v>-100%</v>
      </c>
      <c r="E295" s="9">
        <f>(C295*D295)+(C295*E1)</f>
        <v>0</v>
      </c>
      <c r="G295" s="9">
        <f>Thu!J44</f>
        <v>0</v>
      </c>
      <c r="H295" s="73" t="str">
        <f t="shared" si="1215"/>
        <v>-100%</v>
      </c>
      <c r="I295" s="9">
        <f>(G295*H295)+(G295*I1)</f>
        <v>0</v>
      </c>
      <c r="K295" s="9">
        <f>Thu!K44</f>
        <v>0</v>
      </c>
      <c r="L295" s="73" t="str">
        <f>IF(B295="win",100%-L1,"-100%")</f>
        <v>-100%</v>
      </c>
      <c r="M295" s="9">
        <f>(K295*L295)+(K295*M1)</f>
        <v>0</v>
      </c>
      <c r="N295" s="9"/>
      <c r="O295" s="9">
        <f>Thu!L44</f>
        <v>0</v>
      </c>
      <c r="P295" s="73" t="str">
        <f>IF(B295="win",100%-P1,"-100%")</f>
        <v>-100%</v>
      </c>
      <c r="Q295" s="9">
        <f>(O295*P295)+(O295*Q1)</f>
        <v>0</v>
      </c>
      <c r="R295" s="9"/>
      <c r="S295" s="9">
        <f>Thu!M44</f>
        <v>0</v>
      </c>
      <c r="T295" s="73" t="str">
        <f>IF(B295="win",100%-T1,"-100%")</f>
        <v>-100%</v>
      </c>
      <c r="U295" s="9">
        <f>(S295*T295)+(S295*U1)</f>
        <v>0</v>
      </c>
      <c r="V295" s="9"/>
      <c r="W295" s="9">
        <f>Thu!N44</f>
        <v>0</v>
      </c>
      <c r="X295" s="73" t="str">
        <f>IF(B295="win",100%-X1,"-100%")</f>
        <v>-100%</v>
      </c>
      <c r="Y295" s="9">
        <f>(W295*X295)+(W295*Y1)</f>
        <v>0</v>
      </c>
      <c r="Z295" s="9"/>
      <c r="AA295" s="9">
        <f>Thu!O44</f>
        <v>0</v>
      </c>
      <c r="AB295" s="73" t="str">
        <f>IF(B295="win",100%-AB1,"-100%")</f>
        <v>-100%</v>
      </c>
      <c r="AC295" s="9">
        <f>(AA295*AB295)+(AA295*AC1)</f>
        <v>0</v>
      </c>
      <c r="AD295" s="9"/>
      <c r="AE295" s="9">
        <f>Thu!P44</f>
        <v>0</v>
      </c>
      <c r="AF295" s="73" t="str">
        <f>IF(B295="win",100%-AF1,"-100%")</f>
        <v>-100%</v>
      </c>
      <c r="AG295" s="9">
        <f>(AE295*AF295)+(AE295*AG1)</f>
        <v>0</v>
      </c>
      <c r="AH295" s="9"/>
      <c r="AI295" s="9">
        <f>Thu!Q44</f>
        <v>0</v>
      </c>
      <c r="AJ295" s="73" t="str">
        <f>IF(B295="win",100%-AJ1,"-100%")</f>
        <v>-100%</v>
      </c>
      <c r="AK295" s="9">
        <f>(AI295*AJ295)+(AI295*AK1)</f>
        <v>0</v>
      </c>
      <c r="AL295" s="9"/>
      <c r="AM295" s="9">
        <f>Thu!R44</f>
        <v>0</v>
      </c>
      <c r="AN295" s="73" t="str">
        <f>IF(B295="win",100%-AN1,"-100%")</f>
        <v>-100%</v>
      </c>
      <c r="AO295" s="9">
        <f>(AM295*AN295)+(AM295*AO1)</f>
        <v>0</v>
      </c>
      <c r="AP295" s="9"/>
      <c r="AQ295" s="9">
        <f>Thu!S44</f>
        <v>0</v>
      </c>
      <c r="AR295" s="73" t="str">
        <f>IF(B295="win",100%-AR1,"-100%")</f>
        <v>-100%</v>
      </c>
      <c r="AS295" s="9">
        <f>(AQ295*AR295)+(AQ295*AS1)</f>
        <v>0</v>
      </c>
      <c r="AT295" s="9"/>
      <c r="AU295" s="9">
        <f>Thu!T44</f>
        <v>0</v>
      </c>
      <c r="AV295" s="73" t="str">
        <f>IF(B295="win",100%-AV1,"-100%")</f>
        <v>-100%</v>
      </c>
      <c r="AW295" s="9">
        <f>(AU295*AV295)+(AU295*AW1)</f>
        <v>0</v>
      </c>
      <c r="AX295" s="9"/>
      <c r="AY295" s="9">
        <f>Thu!U44</f>
        <v>0</v>
      </c>
      <c r="AZ295" s="73" t="str">
        <f>IF(B295="win",100%-AZ1,"-100%")</f>
        <v>-100%</v>
      </c>
      <c r="BA295" s="9">
        <f>(AY295*AZ295)+(AY295*BA1)</f>
        <v>0</v>
      </c>
      <c r="BB295" s="9"/>
      <c r="BC295" s="9">
        <f>Thu!V44</f>
        <v>0</v>
      </c>
      <c r="BD295" s="73" t="str">
        <f>IF(B295="win",100%-BD1,"-100%")</f>
        <v>-100%</v>
      </c>
      <c r="BE295" s="9">
        <f>(BC295*BD295)+(BC295*BE1)</f>
        <v>0</v>
      </c>
      <c r="BF295" s="9"/>
      <c r="BG295" s="9">
        <f>Thu!W44</f>
        <v>0</v>
      </c>
      <c r="BH295" s="73" t="str">
        <f>IF(B295="win",100%-BH1,"-100%")</f>
        <v>-100%</v>
      </c>
      <c r="BI295" s="9">
        <f>(BG295*BH295)+(BG295*BI1)</f>
        <v>0</v>
      </c>
    </row>
    <row r="296" spans="1:61" s="12" customFormat="1" x14ac:dyDescent="0.25">
      <c r="A296" s="9" t="str">
        <f>Thu!A45</f>
        <v>OVER</v>
      </c>
      <c r="B296" s="72">
        <f>Thu!C45</f>
        <v>0</v>
      </c>
      <c r="C296" s="9">
        <f>Thu!I45</f>
        <v>0</v>
      </c>
      <c r="D296" s="73" t="str">
        <f>IF(B296="win",100%-D1,"-100%")</f>
        <v>-100%</v>
      </c>
      <c r="E296" s="9">
        <f>(C296*D296)+(C296*E1)</f>
        <v>0</v>
      </c>
      <c r="G296" s="9">
        <f>Thu!J45</f>
        <v>0</v>
      </c>
      <c r="H296" s="73" t="str">
        <f t="shared" si="1215"/>
        <v>-100%</v>
      </c>
      <c r="I296" s="9">
        <f>(G296*H296)+(G296*I1)</f>
        <v>0</v>
      </c>
      <c r="K296" s="9">
        <f>Thu!K45</f>
        <v>0</v>
      </c>
      <c r="L296" s="73" t="str">
        <f>IF(B296="win",100%-L1,"-100%")</f>
        <v>-100%</v>
      </c>
      <c r="M296" s="9">
        <f>(K296*L296)+(K296*M1)</f>
        <v>0</v>
      </c>
      <c r="N296" s="9"/>
      <c r="O296" s="9">
        <f>Thu!L45</f>
        <v>0</v>
      </c>
      <c r="P296" s="73" t="str">
        <f>IF(B296="win",100%-P1,"-100%")</f>
        <v>-100%</v>
      </c>
      <c r="Q296" s="9">
        <f>(O296*P296)+(O296*Q1)</f>
        <v>0</v>
      </c>
      <c r="R296" s="9"/>
      <c r="S296" s="9">
        <f>Thu!M45</f>
        <v>0</v>
      </c>
      <c r="T296" s="73" t="str">
        <f>IF(B296="win",100%-T1,"-100%")</f>
        <v>-100%</v>
      </c>
      <c r="U296" s="9">
        <f>(S296*T296)+(S296*U1)</f>
        <v>0</v>
      </c>
      <c r="V296" s="9"/>
      <c r="W296" s="9">
        <f>Thu!N45</f>
        <v>0</v>
      </c>
      <c r="X296" s="73" t="str">
        <f>IF(B296="win",100%-X1,"-100%")</f>
        <v>-100%</v>
      </c>
      <c r="Y296" s="9">
        <f>(W296*X296)+(W296*Y1)</f>
        <v>0</v>
      </c>
      <c r="Z296" s="9"/>
      <c r="AA296" s="9">
        <f>Thu!O45</f>
        <v>0</v>
      </c>
      <c r="AB296" s="73" t="str">
        <f>IF(B296="win",100%-AB1,"-100%")</f>
        <v>-100%</v>
      </c>
      <c r="AC296" s="9">
        <f>(AA296*AB296)+(AA296*AC1)</f>
        <v>0</v>
      </c>
      <c r="AD296" s="9"/>
      <c r="AE296" s="9">
        <f>Thu!P45</f>
        <v>0</v>
      </c>
      <c r="AF296" s="73" t="str">
        <f>IF(B296="win",100%-AF1,"-100%")</f>
        <v>-100%</v>
      </c>
      <c r="AG296" s="9">
        <f>(AE296*AF296)+(AE296*AG1)</f>
        <v>0</v>
      </c>
      <c r="AH296" s="9"/>
      <c r="AI296" s="9">
        <f>Thu!Q45</f>
        <v>0</v>
      </c>
      <c r="AJ296" s="73" t="str">
        <f>IF(B296="win",100%-AJ1,"-100%")</f>
        <v>-100%</v>
      </c>
      <c r="AK296" s="9">
        <f>(AI296*AJ296)+(AI296*AK1)</f>
        <v>0</v>
      </c>
      <c r="AL296" s="9"/>
      <c r="AM296" s="9">
        <f>Thu!R45</f>
        <v>0</v>
      </c>
      <c r="AN296" s="73" t="str">
        <f>IF(B296="win",100%-AN1,"-100%")</f>
        <v>-100%</v>
      </c>
      <c r="AO296" s="9">
        <f>(AM296*AN296)+(AM296*AO1)</f>
        <v>0</v>
      </c>
      <c r="AP296" s="9"/>
      <c r="AQ296" s="9">
        <f>Thu!S45</f>
        <v>0</v>
      </c>
      <c r="AR296" s="73" t="str">
        <f>IF(B296="win",100%-AR1,"-100%")</f>
        <v>-100%</v>
      </c>
      <c r="AS296" s="9">
        <f>(AQ296*AR296)+(AQ296*AS1)</f>
        <v>0</v>
      </c>
      <c r="AT296" s="9"/>
      <c r="AU296" s="9">
        <f>Thu!T45</f>
        <v>0</v>
      </c>
      <c r="AV296" s="73" t="str">
        <f>IF(B296="win",100%-AV1,"-100%")</f>
        <v>-100%</v>
      </c>
      <c r="AW296" s="9">
        <f>(AU296*AV296)+(AU296*AW1)</f>
        <v>0</v>
      </c>
      <c r="AX296" s="9"/>
      <c r="AY296" s="9">
        <f>Thu!U45</f>
        <v>0</v>
      </c>
      <c r="AZ296" s="73" t="str">
        <f>IF(B296="win",100%-AZ1,"-100%")</f>
        <v>-100%</v>
      </c>
      <c r="BA296" s="9">
        <f>(AY296*AZ296)+(AY296*BA1)</f>
        <v>0</v>
      </c>
      <c r="BB296" s="9"/>
      <c r="BC296" s="9">
        <f>Thu!V45</f>
        <v>0</v>
      </c>
      <c r="BD296" s="73" t="str">
        <f>IF(B296="win",100%-BD1,"-100%")</f>
        <v>-100%</v>
      </c>
      <c r="BE296" s="9">
        <f>(BC296*BD296)+(BC296*BE1)</f>
        <v>0</v>
      </c>
      <c r="BF296" s="9"/>
      <c r="BG296" s="9">
        <f>Thu!W45</f>
        <v>0</v>
      </c>
      <c r="BH296" s="73" t="str">
        <f>IF(B296="win",100%-BH1,"-100%")</f>
        <v>-100%</v>
      </c>
      <c r="BI296" s="9">
        <f>(BG296*BH296)+(BG296*BI1)</f>
        <v>0</v>
      </c>
    </row>
    <row r="297" spans="1:61" s="12" customFormat="1" x14ac:dyDescent="0.25">
      <c r="A297" s="75"/>
      <c r="B297" s="72"/>
      <c r="C297" s="75"/>
      <c r="D297" s="75"/>
      <c r="E297" s="75"/>
      <c r="G297" s="75"/>
      <c r="H297" s="75"/>
      <c r="I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</row>
    <row r="298" spans="1:61" s="12" customFormat="1" x14ac:dyDescent="0.25">
      <c r="A298" s="9">
        <f>Thu!A47</f>
        <v>0</v>
      </c>
      <c r="B298" s="72">
        <f>Thu!C47</f>
        <v>0</v>
      </c>
      <c r="C298" s="9">
        <f>Thu!I47</f>
        <v>0</v>
      </c>
      <c r="D298" s="73" t="str">
        <f>IF(B298="win",100%-D1,"-100%")</f>
        <v>-100%</v>
      </c>
      <c r="E298" s="9">
        <f>(C298*D298)+(C298*E1)</f>
        <v>0</v>
      </c>
      <c r="G298" s="9">
        <f>Thu!J47</f>
        <v>0</v>
      </c>
      <c r="H298" s="73" t="str">
        <f>IF($B298="win",100%-H$1,"-100%")</f>
        <v>-100%</v>
      </c>
      <c r="I298" s="9">
        <f>(G298*H298)+(G298*I1)</f>
        <v>0</v>
      </c>
      <c r="K298" s="9">
        <f>Thu!K47</f>
        <v>0</v>
      </c>
      <c r="L298" s="73" t="str">
        <f>IF(B298="win",100%-L1,"-100%")</f>
        <v>-100%</v>
      </c>
      <c r="M298" s="9">
        <f>(K298*L298)+(K298*M1)</f>
        <v>0</v>
      </c>
      <c r="N298" s="9"/>
      <c r="O298" s="9">
        <f>Thu!L47</f>
        <v>0</v>
      </c>
      <c r="P298" s="73" t="str">
        <f>IF(B298="win",100%-P1,"-100%")</f>
        <v>-100%</v>
      </c>
      <c r="Q298" s="9">
        <f>(O298*P298)+(O298*Q1)</f>
        <v>0</v>
      </c>
      <c r="R298" s="9"/>
      <c r="S298" s="9">
        <f>Thu!M47</f>
        <v>0</v>
      </c>
      <c r="T298" s="73" t="str">
        <f>IF(B298="win",100%-T1,"-100%")</f>
        <v>-100%</v>
      </c>
      <c r="U298" s="9">
        <f>(S298*T298)+(S298*U1)</f>
        <v>0</v>
      </c>
      <c r="V298" s="9"/>
      <c r="W298" s="9">
        <f>Thu!N47</f>
        <v>0</v>
      </c>
      <c r="X298" s="73" t="str">
        <f>IF(B298="win",100%-X1,"-100%")</f>
        <v>-100%</v>
      </c>
      <c r="Y298" s="9">
        <f>(W298*X298)+(W298*Y1)</f>
        <v>0</v>
      </c>
      <c r="Z298" s="9"/>
      <c r="AA298" s="9">
        <f>Thu!O47</f>
        <v>0</v>
      </c>
      <c r="AB298" s="73" t="str">
        <f>IF(B298="win",100%-AB1,"-100%")</f>
        <v>-100%</v>
      </c>
      <c r="AC298" s="9">
        <f>(AA298*AB298)+(AA298*AC1)</f>
        <v>0</v>
      </c>
      <c r="AD298" s="9"/>
      <c r="AE298" s="9">
        <f>Thu!P47</f>
        <v>0</v>
      </c>
      <c r="AF298" s="73" t="str">
        <f>IF(B298="win",100%-AF1,"-100%")</f>
        <v>-100%</v>
      </c>
      <c r="AG298" s="9">
        <f>(AE298*AF298)+(AE298*AG1)</f>
        <v>0</v>
      </c>
      <c r="AH298" s="9"/>
      <c r="AI298" s="9">
        <f>Thu!Q47</f>
        <v>0</v>
      </c>
      <c r="AJ298" s="73" t="str">
        <f>IF(B298="win",100%-AJ1,"-100%")</f>
        <v>-100%</v>
      </c>
      <c r="AK298" s="9">
        <f>(AI298*AJ298)+(AI298*AK1)</f>
        <v>0</v>
      </c>
      <c r="AL298" s="9"/>
      <c r="AM298" s="9">
        <f>Thu!R47</f>
        <v>0</v>
      </c>
      <c r="AN298" s="73" t="str">
        <f>IF(B298="win",100%-AN1,"-100%")</f>
        <v>-100%</v>
      </c>
      <c r="AO298" s="9">
        <f>(AM298*AN298)+(AM298*AO1)</f>
        <v>0</v>
      </c>
      <c r="AP298" s="9"/>
      <c r="AQ298" s="9">
        <f>Thu!S47</f>
        <v>0</v>
      </c>
      <c r="AR298" s="73" t="str">
        <f>IF(B298="win",100%-AR1,"-100%")</f>
        <v>-100%</v>
      </c>
      <c r="AS298" s="9">
        <f>(AQ298*AR298)+(AQ298*AS1)</f>
        <v>0</v>
      </c>
      <c r="AT298" s="9"/>
      <c r="AU298" s="9">
        <f>Thu!T47</f>
        <v>0</v>
      </c>
      <c r="AV298" s="73" t="str">
        <f>IF(B298="win",100%-AV1,"-100%")</f>
        <v>-100%</v>
      </c>
      <c r="AW298" s="9">
        <f>(AU298*AV298)+(AU298*AW1)</f>
        <v>0</v>
      </c>
      <c r="AX298" s="9"/>
      <c r="AY298" s="9">
        <f>Thu!U47</f>
        <v>0</v>
      </c>
      <c r="AZ298" s="73" t="str">
        <f>IF(B298="win",100%-AZ1,"-100%")</f>
        <v>-100%</v>
      </c>
      <c r="BA298" s="9">
        <f>(AY298*AZ298)+(AY298*BA1)</f>
        <v>0</v>
      </c>
      <c r="BB298" s="9"/>
      <c r="BC298" s="9">
        <f>Thu!V47</f>
        <v>0</v>
      </c>
      <c r="BD298" s="73" t="str">
        <f>IF(B298="win",100%-BD1,"-100%")</f>
        <v>-100%</v>
      </c>
      <c r="BE298" s="9">
        <f>(BC298*BD298)+(BC298*BE1)</f>
        <v>0</v>
      </c>
      <c r="BF298" s="9"/>
      <c r="BG298" s="9">
        <f>Thu!W47</f>
        <v>0</v>
      </c>
      <c r="BH298" s="73" t="str">
        <f>IF(B298="win",100%-BH1,"-100%")</f>
        <v>-100%</v>
      </c>
      <c r="BI298" s="9">
        <f>(BG298*BH298)+(BG298*BI1)</f>
        <v>0</v>
      </c>
    </row>
    <row r="299" spans="1:61" s="12" customFormat="1" x14ac:dyDescent="0.25">
      <c r="A299" s="9">
        <f>Thu!A48</f>
        <v>0</v>
      </c>
      <c r="B299" s="72">
        <f>Thu!C48</f>
        <v>0</v>
      </c>
      <c r="C299" s="9">
        <f>Thu!I48</f>
        <v>0</v>
      </c>
      <c r="D299" s="73" t="str">
        <f>IF(B299="win",100%-D1,"-100%")</f>
        <v>-100%</v>
      </c>
      <c r="E299" s="9">
        <f>(C299*D299)+(C299*E1)</f>
        <v>0</v>
      </c>
      <c r="G299" s="9">
        <f>Thu!J48</f>
        <v>0</v>
      </c>
      <c r="H299" s="73" t="str">
        <f t="shared" ref="H299:H301" si="1216">IF($B299="win",100%-H$1,"-100%")</f>
        <v>-100%</v>
      </c>
      <c r="I299" s="9">
        <f>(G299*H299)+(G299*I1)</f>
        <v>0</v>
      </c>
      <c r="K299" s="9">
        <f>Thu!K48</f>
        <v>0</v>
      </c>
      <c r="L299" s="73" t="str">
        <f>IF(B299="win",100%-L1,"-100%")</f>
        <v>-100%</v>
      </c>
      <c r="M299" s="9">
        <f>(K299*L299)+(K299*M1)</f>
        <v>0</v>
      </c>
      <c r="N299" s="9"/>
      <c r="O299" s="9">
        <f>Thu!L48</f>
        <v>0</v>
      </c>
      <c r="P299" s="73" t="str">
        <f>IF(B299="win",100%-P1,"-100%")</f>
        <v>-100%</v>
      </c>
      <c r="Q299" s="9">
        <f>(O299*P299)+(O299*Q1)</f>
        <v>0</v>
      </c>
      <c r="R299" s="9"/>
      <c r="S299" s="9">
        <f>Thu!M48</f>
        <v>0</v>
      </c>
      <c r="T299" s="73" t="str">
        <f>IF(B299="win",100%-T1,"-100%")</f>
        <v>-100%</v>
      </c>
      <c r="U299" s="9">
        <f>(S299*T299)+(S299*U1)</f>
        <v>0</v>
      </c>
      <c r="V299" s="9"/>
      <c r="W299" s="9">
        <f>Thu!N48</f>
        <v>0</v>
      </c>
      <c r="X299" s="73" t="str">
        <f>IF(B299="win",100%-X1,"-100%")</f>
        <v>-100%</v>
      </c>
      <c r="Y299" s="9">
        <f>(W299*X299)+(W299*Y1)</f>
        <v>0</v>
      </c>
      <c r="Z299" s="9"/>
      <c r="AA299" s="9">
        <f>Thu!O48</f>
        <v>0</v>
      </c>
      <c r="AB299" s="73" t="str">
        <f>IF(B299="win",100%-AB1,"-100%")</f>
        <v>-100%</v>
      </c>
      <c r="AC299" s="9">
        <f>(AA299*AB299)+(AA299*AC1)</f>
        <v>0</v>
      </c>
      <c r="AD299" s="9"/>
      <c r="AE299" s="9">
        <f>Thu!P48</f>
        <v>0</v>
      </c>
      <c r="AF299" s="73" t="str">
        <f>IF(B299="win",100%-AF1,"-100%")</f>
        <v>-100%</v>
      </c>
      <c r="AG299" s="9">
        <f>(AE299*AF299)+(AE299*AG1)</f>
        <v>0</v>
      </c>
      <c r="AH299" s="9"/>
      <c r="AI299" s="9">
        <f>Thu!Q48</f>
        <v>0</v>
      </c>
      <c r="AJ299" s="73" t="str">
        <f>IF(B299="win",100%-AJ1,"-100%")</f>
        <v>-100%</v>
      </c>
      <c r="AK299" s="9">
        <f>(AI299*AJ299)+(AI299*AK1)</f>
        <v>0</v>
      </c>
      <c r="AL299" s="9"/>
      <c r="AM299" s="9">
        <f>Thu!R48</f>
        <v>0</v>
      </c>
      <c r="AN299" s="73" t="str">
        <f>IF(B299="win",100%-AN1,"-100%")</f>
        <v>-100%</v>
      </c>
      <c r="AO299" s="9">
        <f>(AM299*AN299)+(AM299*AO1)</f>
        <v>0</v>
      </c>
      <c r="AP299" s="9"/>
      <c r="AQ299" s="9">
        <f>Thu!S48</f>
        <v>0</v>
      </c>
      <c r="AR299" s="73" t="str">
        <f>IF(B299="win",100%-AR$1,"-100%")</f>
        <v>-100%</v>
      </c>
      <c r="AS299" s="9">
        <f>(AQ299*AR299)+(AQ299*AS1)</f>
        <v>0</v>
      </c>
      <c r="AT299" s="9"/>
      <c r="AU299" s="9">
        <f>Thu!T48</f>
        <v>0</v>
      </c>
      <c r="AV299" s="73" t="str">
        <f>IF(B299="win",100%-AV1,"-100%")</f>
        <v>-100%</v>
      </c>
      <c r="AW299" s="9">
        <f>(AU299*AV299)+(AU299*AW1)</f>
        <v>0</v>
      </c>
      <c r="AX299" s="9"/>
      <c r="AY299" s="9">
        <f>Thu!U48</f>
        <v>0</v>
      </c>
      <c r="AZ299" s="73" t="str">
        <f>IF(B299="win",100%-AZ1,"-100%")</f>
        <v>-100%</v>
      </c>
      <c r="BA299" s="9">
        <f>(AY299*AZ299)+(AY299*BA1)</f>
        <v>0</v>
      </c>
      <c r="BB299" s="9"/>
      <c r="BC299" s="9">
        <f>Thu!V48</f>
        <v>0</v>
      </c>
      <c r="BD299" s="73" t="str">
        <f>IF(B299="win",100%-BD1,"-100%")</f>
        <v>-100%</v>
      </c>
      <c r="BE299" s="9">
        <f>(BC299*BD299)+(BC299*BE1)</f>
        <v>0</v>
      </c>
      <c r="BF299" s="9"/>
      <c r="BG299" s="9">
        <f>Thu!W48</f>
        <v>0</v>
      </c>
      <c r="BH299" s="73" t="str">
        <f>IF(B299="win",100%-BH1,"-100%")</f>
        <v>-100%</v>
      </c>
      <c r="BI299" s="9">
        <f>(BG299*BH299)+(BG299*BI1)</f>
        <v>0</v>
      </c>
    </row>
    <row r="300" spans="1:61" s="12" customFormat="1" x14ac:dyDescent="0.25">
      <c r="A300" s="9" t="str">
        <f>Thu!A49</f>
        <v>UNDER</v>
      </c>
      <c r="B300" s="72">
        <f>Thu!C49</f>
        <v>0</v>
      </c>
      <c r="C300" s="9">
        <f>Thu!I49</f>
        <v>0</v>
      </c>
      <c r="D300" s="73" t="str">
        <f>IF(B300="win",100%-D1,"-100%")</f>
        <v>-100%</v>
      </c>
      <c r="E300" s="9">
        <f>(C300*D300)+(C300*E1)</f>
        <v>0</v>
      </c>
      <c r="G300" s="9">
        <f>Thu!J49</f>
        <v>0</v>
      </c>
      <c r="H300" s="73" t="str">
        <f t="shared" si="1216"/>
        <v>-100%</v>
      </c>
      <c r="I300" s="9">
        <f>(G300*H300)+(G300*I1)</f>
        <v>0</v>
      </c>
      <c r="K300" s="9">
        <f>Thu!K49</f>
        <v>0</v>
      </c>
      <c r="L300" s="73" t="str">
        <f>IF(B300="win",100%-L1,"-100%")</f>
        <v>-100%</v>
      </c>
      <c r="M300" s="9">
        <f>(K300*L300)+(K300*M1)</f>
        <v>0</v>
      </c>
      <c r="N300" s="9"/>
      <c r="O300" s="9">
        <f>Thu!L49</f>
        <v>0</v>
      </c>
      <c r="P300" s="73" t="str">
        <f>IF(B300="win",100%-P1,"-100%")</f>
        <v>-100%</v>
      </c>
      <c r="Q300" s="9">
        <f>(O300*P300)+(O300*Q1)</f>
        <v>0</v>
      </c>
      <c r="R300" s="9"/>
      <c r="S300" s="9">
        <f>Thu!M49</f>
        <v>0</v>
      </c>
      <c r="T300" s="73" t="str">
        <f>IF(B300="win",100%-T1,"-100%")</f>
        <v>-100%</v>
      </c>
      <c r="U300" s="9">
        <f>(S300*T300)+(S300*U1)</f>
        <v>0</v>
      </c>
      <c r="V300" s="9"/>
      <c r="W300" s="9">
        <f>Thu!N49</f>
        <v>0</v>
      </c>
      <c r="X300" s="73" t="str">
        <f>IF(B300="win",100%-X1,"-100%")</f>
        <v>-100%</v>
      </c>
      <c r="Y300" s="9">
        <f>(W300*X300)+(W300*Y1)</f>
        <v>0</v>
      </c>
      <c r="Z300" s="9"/>
      <c r="AA300" s="9">
        <f>Thu!O49</f>
        <v>0</v>
      </c>
      <c r="AB300" s="73" t="str">
        <f>IF(B300="win",100%-AB1,"-100%")</f>
        <v>-100%</v>
      </c>
      <c r="AC300" s="9">
        <f>(AA300*AB300)+(AA300*AC1)</f>
        <v>0</v>
      </c>
      <c r="AD300" s="9"/>
      <c r="AE300" s="9">
        <f>Thu!P49</f>
        <v>0</v>
      </c>
      <c r="AF300" s="73" t="str">
        <f>IF(B300="win",100%-AF1,"-100%")</f>
        <v>-100%</v>
      </c>
      <c r="AG300" s="9">
        <f>(AE300*AF300)+(AE300*AG1)</f>
        <v>0</v>
      </c>
      <c r="AH300" s="9"/>
      <c r="AI300" s="9">
        <f>Thu!Q49</f>
        <v>0</v>
      </c>
      <c r="AJ300" s="73" t="str">
        <f>IF(B300="win",100%-AJ1,"-100%")</f>
        <v>-100%</v>
      </c>
      <c r="AK300" s="9">
        <f>(AI300*AJ300)+(AI300*AK1)</f>
        <v>0</v>
      </c>
      <c r="AL300" s="9"/>
      <c r="AM300" s="9">
        <f>Thu!R49</f>
        <v>0</v>
      </c>
      <c r="AN300" s="73" t="str">
        <f>IF(B300="win",100%-AN1,"-100%")</f>
        <v>-100%</v>
      </c>
      <c r="AO300" s="9">
        <f>(AM300*AN300)+(AM300*AO1)</f>
        <v>0</v>
      </c>
      <c r="AP300" s="9"/>
      <c r="AQ300" s="9">
        <f>Thu!S49</f>
        <v>0</v>
      </c>
      <c r="AR300" s="73" t="str">
        <f>IF(B300="win",100%-AR1,"-100%")</f>
        <v>-100%</v>
      </c>
      <c r="AS300" s="9">
        <f>(AQ300*AR300)+(AQ300*AS1)</f>
        <v>0</v>
      </c>
      <c r="AT300" s="9"/>
      <c r="AU300" s="9">
        <f>Thu!T49</f>
        <v>0</v>
      </c>
      <c r="AV300" s="73" t="str">
        <f>IF(B300="win",100%-AV1,"-100%")</f>
        <v>-100%</v>
      </c>
      <c r="AW300" s="9">
        <f>(AU300*AV300)+(AU300*AW1)</f>
        <v>0</v>
      </c>
      <c r="AX300" s="9"/>
      <c r="AY300" s="9">
        <f>Thu!U49</f>
        <v>0</v>
      </c>
      <c r="AZ300" s="73" t="str">
        <f>IF(B300="win",100%-AZ1,"-100%")</f>
        <v>-100%</v>
      </c>
      <c r="BA300" s="9">
        <f>(AY300*AZ300)+(AY300*BA1)</f>
        <v>0</v>
      </c>
      <c r="BB300" s="9"/>
      <c r="BC300" s="9">
        <f>Thu!V49</f>
        <v>0</v>
      </c>
      <c r="BD300" s="73" t="str">
        <f>IF(B300="win",100%-BD1,"-100%")</f>
        <v>-100%</v>
      </c>
      <c r="BE300" s="9">
        <f>(BC300*BD300)+(BC300*BE1)</f>
        <v>0</v>
      </c>
      <c r="BF300" s="9"/>
      <c r="BG300" s="9">
        <f>Thu!W49</f>
        <v>0</v>
      </c>
      <c r="BH300" s="73" t="str">
        <f>IF(B300="win",100%-BH1,"-100%")</f>
        <v>-100%</v>
      </c>
      <c r="BI300" s="9">
        <f>(BG300*BH300)+(BG300*BI1)</f>
        <v>0</v>
      </c>
    </row>
    <row r="301" spans="1:61" s="12" customFormat="1" x14ac:dyDescent="0.25">
      <c r="A301" s="9" t="str">
        <f>Thu!A50</f>
        <v>OVER</v>
      </c>
      <c r="B301" s="72">
        <f>Thu!C50</f>
        <v>0</v>
      </c>
      <c r="C301" s="9">
        <f>Thu!I50</f>
        <v>0</v>
      </c>
      <c r="D301" s="73" t="str">
        <f>IF(B301="win",100%-D1,"-100%")</f>
        <v>-100%</v>
      </c>
      <c r="E301" s="9">
        <f>(C301*D301)+(C301*E1)</f>
        <v>0</v>
      </c>
      <c r="G301" s="9">
        <f>Thu!J50</f>
        <v>0</v>
      </c>
      <c r="H301" s="73" t="str">
        <f t="shared" si="1216"/>
        <v>-100%</v>
      </c>
      <c r="I301" s="9">
        <f>(G301*H301)+(G301*I1)</f>
        <v>0</v>
      </c>
      <c r="K301" s="9">
        <f>Thu!K50</f>
        <v>0</v>
      </c>
      <c r="L301" s="73" t="str">
        <f>IF(B301="win",100%-L1,"-100%")</f>
        <v>-100%</v>
      </c>
      <c r="M301" s="9">
        <f>(K301*L301)+(K301*M1)</f>
        <v>0</v>
      </c>
      <c r="N301" s="9"/>
      <c r="O301" s="9">
        <f>Thu!L50</f>
        <v>0</v>
      </c>
      <c r="P301" s="73" t="str">
        <f>IF(B301="win",100%-P1,"-100%")</f>
        <v>-100%</v>
      </c>
      <c r="Q301" s="9">
        <f>(O301*P301)+(O301*Q1)</f>
        <v>0</v>
      </c>
      <c r="R301" s="9"/>
      <c r="S301" s="9">
        <f>Thu!M50</f>
        <v>0</v>
      </c>
      <c r="T301" s="73" t="str">
        <f>IF(B301="win",100%-T1,"-100%")</f>
        <v>-100%</v>
      </c>
      <c r="U301" s="9">
        <f>(S301*T301)+(S301*U1)</f>
        <v>0</v>
      </c>
      <c r="V301" s="9"/>
      <c r="W301" s="9">
        <f>Thu!N50</f>
        <v>0</v>
      </c>
      <c r="X301" s="73" t="str">
        <f>IF(B301="win",100%-X1,"-100%")</f>
        <v>-100%</v>
      </c>
      <c r="Y301" s="9">
        <f>(W301*X301)+(W301*Y1)</f>
        <v>0</v>
      </c>
      <c r="Z301" s="9"/>
      <c r="AA301" s="9">
        <f>Thu!O50</f>
        <v>0</v>
      </c>
      <c r="AB301" s="73" t="str">
        <f>IF(B301="win",100%-AB1,"-100%")</f>
        <v>-100%</v>
      </c>
      <c r="AC301" s="9">
        <f>(AA301*AB301)+(AA301*AC1)</f>
        <v>0</v>
      </c>
      <c r="AD301" s="9"/>
      <c r="AE301" s="9">
        <f>Thu!P50</f>
        <v>0</v>
      </c>
      <c r="AF301" s="73" t="str">
        <f>IF(B301="win",100%-AF1,"-100%")</f>
        <v>-100%</v>
      </c>
      <c r="AG301" s="9">
        <f>(AE301*AF301)+(AE301*AG1)</f>
        <v>0</v>
      </c>
      <c r="AH301" s="9"/>
      <c r="AI301" s="9">
        <f>Thu!Q50</f>
        <v>0</v>
      </c>
      <c r="AJ301" s="73" t="str">
        <f>IF(B301="win",100%-AJ1,"-100%")</f>
        <v>-100%</v>
      </c>
      <c r="AK301" s="9">
        <f>(AI301*AJ301)+(AI301*AK1)</f>
        <v>0</v>
      </c>
      <c r="AL301" s="9"/>
      <c r="AM301" s="9">
        <f>Thu!R50</f>
        <v>0</v>
      </c>
      <c r="AN301" s="73" t="str">
        <f>IF(B301="win",100%-AN1,"-100%")</f>
        <v>-100%</v>
      </c>
      <c r="AO301" s="9">
        <f>(AM301*AN301)+(AM301*AO1)</f>
        <v>0</v>
      </c>
      <c r="AP301" s="9"/>
      <c r="AQ301" s="9">
        <f>Thu!S50</f>
        <v>0</v>
      </c>
      <c r="AR301" s="73" t="str">
        <f>IF(B301="win",100%-AR1,"-100%")</f>
        <v>-100%</v>
      </c>
      <c r="AS301" s="9">
        <f>(AQ301*AR301)+(AQ301*AS1)</f>
        <v>0</v>
      </c>
      <c r="AT301" s="9"/>
      <c r="AU301" s="9">
        <f>Thu!T50</f>
        <v>0</v>
      </c>
      <c r="AV301" s="73" t="str">
        <f>IF(B301="win",100%-AV1,"-100%")</f>
        <v>-100%</v>
      </c>
      <c r="AW301" s="9">
        <f>(AU301*AV301)+(AU301*AW1)</f>
        <v>0</v>
      </c>
      <c r="AX301" s="9"/>
      <c r="AY301" s="9">
        <f>Thu!U50</f>
        <v>0</v>
      </c>
      <c r="AZ301" s="73" t="str">
        <f>IF(B301="win",100%-AZ1,"-100%")</f>
        <v>-100%</v>
      </c>
      <c r="BA301" s="9">
        <f>(AY301*AZ301)+(AY301*BA1)</f>
        <v>0</v>
      </c>
      <c r="BB301" s="9"/>
      <c r="BC301" s="9">
        <f>Thu!V50</f>
        <v>0</v>
      </c>
      <c r="BD301" s="73" t="str">
        <f>IF(B301="win",100%-BD1,"-100%")</f>
        <v>-100%</v>
      </c>
      <c r="BE301" s="9">
        <f>(BC301*BD301)+(BC301*BE1)</f>
        <v>0</v>
      </c>
      <c r="BF301" s="9"/>
      <c r="BG301" s="9">
        <f>Thu!W50</f>
        <v>0</v>
      </c>
      <c r="BH301" s="73" t="str">
        <f>IF(B301="win",100%-BH1,"-100%")</f>
        <v>-100%</v>
      </c>
      <c r="BI301" s="9">
        <f>(BG301*BH301)+(BG301*BI1)</f>
        <v>0</v>
      </c>
    </row>
    <row r="302" spans="1:61" s="12" customFormat="1" x14ac:dyDescent="0.25">
      <c r="A302" s="75"/>
      <c r="B302" s="72"/>
      <c r="C302" s="75"/>
      <c r="D302" s="75"/>
      <c r="E302" s="75"/>
      <c r="G302" s="75"/>
      <c r="H302" s="75"/>
      <c r="I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</row>
    <row r="303" spans="1:61" s="12" customFormat="1" x14ac:dyDescent="0.25">
      <c r="A303" s="9">
        <f>Thu!A52</f>
        <v>0</v>
      </c>
      <c r="B303" s="72">
        <f>Thu!C52</f>
        <v>0</v>
      </c>
      <c r="C303" s="9">
        <f>Thu!I52</f>
        <v>0</v>
      </c>
      <c r="D303" s="73" t="str">
        <f>IF(B303="win",100%-D1,"-100%")</f>
        <v>-100%</v>
      </c>
      <c r="E303" s="9">
        <f>(C303*D303)+(C303*E1)</f>
        <v>0</v>
      </c>
      <c r="G303" s="9">
        <f>Thu!J52</f>
        <v>0</v>
      </c>
      <c r="H303" s="73" t="str">
        <f>IF($B303="win",100%-H$1,"-100%")</f>
        <v>-100%</v>
      </c>
      <c r="I303" s="9">
        <f>(G303*H303)+(G303*I1)</f>
        <v>0</v>
      </c>
      <c r="K303" s="9">
        <f>Thu!K52</f>
        <v>0</v>
      </c>
      <c r="L303" s="73" t="str">
        <f>IF(B303="win",100%-L1,"-100%")</f>
        <v>-100%</v>
      </c>
      <c r="M303" s="9">
        <f>(K303*L303)+(K303*M1)</f>
        <v>0</v>
      </c>
      <c r="N303" s="9"/>
      <c r="O303" s="9">
        <f>Thu!L52</f>
        <v>0</v>
      </c>
      <c r="P303" s="73" t="str">
        <f>IF(B303="win",100%-P1,"-100%")</f>
        <v>-100%</v>
      </c>
      <c r="Q303" s="9">
        <f>(O303*P303)+(O303*Q1)</f>
        <v>0</v>
      </c>
      <c r="R303" s="9"/>
      <c r="S303" s="9">
        <f>Thu!M52</f>
        <v>0</v>
      </c>
      <c r="T303" s="73" t="str">
        <f>IF(B303="win",100%-T1,"-100%")</f>
        <v>-100%</v>
      </c>
      <c r="U303" s="9">
        <f>(S303*T303)+(S303*U1)</f>
        <v>0</v>
      </c>
      <c r="V303" s="9"/>
      <c r="W303" s="9">
        <f>Thu!N52</f>
        <v>0</v>
      </c>
      <c r="X303" s="73" t="str">
        <f>IF(B303="win",100%-X1,"-100%")</f>
        <v>-100%</v>
      </c>
      <c r="Y303" s="9">
        <f>(W303*X303)+(W303*Y1)</f>
        <v>0</v>
      </c>
      <c r="Z303" s="9"/>
      <c r="AA303" s="9">
        <f>Thu!O52</f>
        <v>0</v>
      </c>
      <c r="AB303" s="73" t="str">
        <f>IF(B303="win",100%-AB1,"-100%")</f>
        <v>-100%</v>
      </c>
      <c r="AC303" s="9">
        <f>(AA303*AB303)+(AA303*AC1)</f>
        <v>0</v>
      </c>
      <c r="AD303" s="9"/>
      <c r="AE303" s="9">
        <f>Thu!P52</f>
        <v>0</v>
      </c>
      <c r="AF303" s="73" t="str">
        <f>IF(B303="win",100%-AF1,"-100%")</f>
        <v>-100%</v>
      </c>
      <c r="AG303" s="9">
        <f>(AE303*AF303)+(AE303*AG1)</f>
        <v>0</v>
      </c>
      <c r="AH303" s="9"/>
      <c r="AI303" s="9">
        <f>Thu!Q52</f>
        <v>0</v>
      </c>
      <c r="AJ303" s="73" t="str">
        <f>IF(B303="win",100%-AJ1,"-100%")</f>
        <v>-100%</v>
      </c>
      <c r="AK303" s="9">
        <f>(AI303*AJ303)+(AI303*AK1)</f>
        <v>0</v>
      </c>
      <c r="AL303" s="9"/>
      <c r="AM303" s="9">
        <f>Thu!R52</f>
        <v>0</v>
      </c>
      <c r="AN303" s="73" t="str">
        <f>IF(B303="win",100%-AN1,"-100%")</f>
        <v>-100%</v>
      </c>
      <c r="AO303" s="9">
        <f>(AM303*AN303)+(AM303*AO1)</f>
        <v>0</v>
      </c>
      <c r="AP303" s="9"/>
      <c r="AQ303" s="9">
        <f>Thu!S52</f>
        <v>0</v>
      </c>
      <c r="AR303" s="73" t="str">
        <f>IF(B303="win",100%-AR1,"-100%")</f>
        <v>-100%</v>
      </c>
      <c r="AS303" s="9">
        <f>(AQ303*AR303)+(AQ303*AS1)</f>
        <v>0</v>
      </c>
      <c r="AT303" s="9"/>
      <c r="AU303" s="9">
        <f>Thu!T52</f>
        <v>0</v>
      </c>
      <c r="AV303" s="73" t="str">
        <f>IF(B303="win",100%-AV1,"-100%")</f>
        <v>-100%</v>
      </c>
      <c r="AW303" s="9">
        <f>(AU303*AV303)+(AU303*AW1)</f>
        <v>0</v>
      </c>
      <c r="AX303" s="9"/>
      <c r="AY303" s="9">
        <f>Thu!U52</f>
        <v>0</v>
      </c>
      <c r="AZ303" s="73" t="str">
        <f>IF(B303="win",100%-AZ1,"-100%")</f>
        <v>-100%</v>
      </c>
      <c r="BA303" s="9">
        <f>(AY303*AZ303)+(AY303*BA1)</f>
        <v>0</v>
      </c>
      <c r="BB303" s="9"/>
      <c r="BC303" s="9">
        <f>Thu!V52</f>
        <v>0</v>
      </c>
      <c r="BD303" s="73" t="str">
        <f>IF(B303="win",100%-BD1,"-100%")</f>
        <v>-100%</v>
      </c>
      <c r="BE303" s="9">
        <f>(BC303*BD303)+(BC303*BE1)</f>
        <v>0</v>
      </c>
      <c r="BF303" s="9"/>
      <c r="BG303" s="9">
        <f>Thu!W52</f>
        <v>0</v>
      </c>
      <c r="BH303" s="73" t="str">
        <f>IF(B303="win",100%-BH1,"-100%")</f>
        <v>-100%</v>
      </c>
      <c r="BI303" s="9">
        <f>(BG303*BH303)+(BG303*BI1)</f>
        <v>0</v>
      </c>
    </row>
    <row r="304" spans="1:61" s="12" customFormat="1" x14ac:dyDescent="0.25">
      <c r="A304" s="9">
        <f>Thu!A53</f>
        <v>0</v>
      </c>
      <c r="B304" s="72">
        <f>Thu!C53</f>
        <v>0</v>
      </c>
      <c r="C304" s="9">
        <f>Thu!I53</f>
        <v>0</v>
      </c>
      <c r="D304" s="73" t="str">
        <f>IF(B304="win",100%-D1,"-100%")</f>
        <v>-100%</v>
      </c>
      <c r="E304" s="9">
        <f>(C304*D304)+(C304*E1)</f>
        <v>0</v>
      </c>
      <c r="G304" s="9">
        <f>Thu!J53</f>
        <v>0</v>
      </c>
      <c r="H304" s="73" t="str">
        <f t="shared" ref="H304:H306" si="1217">IF($B304="win",100%-H$1,"-100%")</f>
        <v>-100%</v>
      </c>
      <c r="I304" s="9">
        <f>(G304*H304)+(G304*I1)</f>
        <v>0</v>
      </c>
      <c r="K304" s="9">
        <f>Thu!K53</f>
        <v>0</v>
      </c>
      <c r="L304" s="73" t="str">
        <f>IF(B304="win",100%-L1,"-100%")</f>
        <v>-100%</v>
      </c>
      <c r="M304" s="9">
        <f>(K304*L304)+(K304*M1)</f>
        <v>0</v>
      </c>
      <c r="N304" s="9"/>
      <c r="O304" s="9">
        <f>Thu!L53</f>
        <v>0</v>
      </c>
      <c r="P304" s="73" t="str">
        <f>IF(B304="win",100%-P1,"-100%")</f>
        <v>-100%</v>
      </c>
      <c r="Q304" s="9">
        <f>(O304*P304)+(O304*Q1)</f>
        <v>0</v>
      </c>
      <c r="R304" s="9"/>
      <c r="S304" s="9">
        <f>Thu!M53</f>
        <v>0</v>
      </c>
      <c r="T304" s="73" t="str">
        <f>IF(B304="win",100%-T1,"-100%")</f>
        <v>-100%</v>
      </c>
      <c r="U304" s="9">
        <f>(S304*T304)+(S304*U1)</f>
        <v>0</v>
      </c>
      <c r="V304" s="9"/>
      <c r="W304" s="9">
        <f>Thu!N53</f>
        <v>0</v>
      </c>
      <c r="X304" s="73" t="str">
        <f>IF(B304="win",100%-X1,"-100%")</f>
        <v>-100%</v>
      </c>
      <c r="Y304" s="9">
        <f>(W304*X304)+(W304*Y1)</f>
        <v>0</v>
      </c>
      <c r="Z304" s="9"/>
      <c r="AA304" s="9">
        <f>Thu!O53</f>
        <v>0</v>
      </c>
      <c r="AB304" s="73" t="str">
        <f>IF(B304="win",100%-AB1,"-100%")</f>
        <v>-100%</v>
      </c>
      <c r="AC304" s="9">
        <f>(AA304*AB304)+(AA304*AC1)</f>
        <v>0</v>
      </c>
      <c r="AD304" s="9"/>
      <c r="AE304" s="9">
        <f>Thu!P53</f>
        <v>0</v>
      </c>
      <c r="AF304" s="73" t="str">
        <f>IF(B304="win",100%-AF1,"-100%")</f>
        <v>-100%</v>
      </c>
      <c r="AG304" s="9">
        <f>(AE304*AF304)+(AE304*AG1)</f>
        <v>0</v>
      </c>
      <c r="AH304" s="9"/>
      <c r="AI304" s="9">
        <f>Thu!Q53</f>
        <v>0</v>
      </c>
      <c r="AJ304" s="73" t="str">
        <f>IF(B304="win",100%-AJ1,"-100%")</f>
        <v>-100%</v>
      </c>
      <c r="AK304" s="9">
        <f>(AI304*AJ304)+(AI304*AK1)</f>
        <v>0</v>
      </c>
      <c r="AL304" s="9"/>
      <c r="AM304" s="9">
        <f>Thu!R53</f>
        <v>0</v>
      </c>
      <c r="AN304" s="73" t="str">
        <f>IF(B304="win",100%-AN1,"-100%")</f>
        <v>-100%</v>
      </c>
      <c r="AO304" s="9">
        <f>(AM304*AN304)+(AM304*AO1)</f>
        <v>0</v>
      </c>
      <c r="AP304" s="9"/>
      <c r="AQ304" s="9">
        <f>Thu!S53</f>
        <v>0</v>
      </c>
      <c r="AR304" s="73" t="str">
        <f>IF(B304="win",100%-AR1,"-100%")</f>
        <v>-100%</v>
      </c>
      <c r="AS304" s="9">
        <f>(AQ304*AR304)+(AQ304*AS1)</f>
        <v>0</v>
      </c>
      <c r="AT304" s="9"/>
      <c r="AU304" s="9">
        <f>Thu!T53</f>
        <v>0</v>
      </c>
      <c r="AV304" s="73" t="str">
        <f>IF(B304="win",100%-AV1,"-100%")</f>
        <v>-100%</v>
      </c>
      <c r="AW304" s="9">
        <f>(AU304*AV304)+(AU304*AW1)</f>
        <v>0</v>
      </c>
      <c r="AX304" s="9"/>
      <c r="AY304" s="9">
        <f>Thu!U53</f>
        <v>0</v>
      </c>
      <c r="AZ304" s="73" t="str">
        <f>IF(B304="win",100%-AZ1,"-100%")</f>
        <v>-100%</v>
      </c>
      <c r="BA304" s="9">
        <f>(AY304*AZ304)+(AY304*BA1)</f>
        <v>0</v>
      </c>
      <c r="BB304" s="9"/>
      <c r="BC304" s="9">
        <f>Thu!V53</f>
        <v>0</v>
      </c>
      <c r="BD304" s="73" t="str">
        <f>IF(B304="win",100%-BD1,"-100%")</f>
        <v>-100%</v>
      </c>
      <c r="BE304" s="9">
        <f>(BC304*BD304)+(BC304*BE1)</f>
        <v>0</v>
      </c>
      <c r="BF304" s="9"/>
      <c r="BG304" s="9">
        <f>Thu!W53</f>
        <v>0</v>
      </c>
      <c r="BH304" s="73" t="str">
        <f>IF(B304="win",100%-BH1,"-100%")</f>
        <v>-100%</v>
      </c>
      <c r="BI304" s="9">
        <f>(BG304*BH304)+(BG304*BI1)</f>
        <v>0</v>
      </c>
    </row>
    <row r="305" spans="1:61" s="12" customFormat="1" x14ac:dyDescent="0.25">
      <c r="A305" s="9" t="str">
        <f>Thu!A54</f>
        <v>UNDER</v>
      </c>
      <c r="B305" s="72">
        <f>Thu!C54</f>
        <v>0</v>
      </c>
      <c r="C305" s="9">
        <f>Thu!I54</f>
        <v>0</v>
      </c>
      <c r="D305" s="73" t="str">
        <f>IF(B305="win",100%-D1,"-100%")</f>
        <v>-100%</v>
      </c>
      <c r="E305" s="9">
        <f>(C305*D305)+(C305*E1)</f>
        <v>0</v>
      </c>
      <c r="G305" s="9">
        <f>Thu!J54</f>
        <v>0</v>
      </c>
      <c r="H305" s="73" t="str">
        <f t="shared" si="1217"/>
        <v>-100%</v>
      </c>
      <c r="I305" s="9">
        <f>(G305*H305)+(G305*I1)</f>
        <v>0</v>
      </c>
      <c r="K305" s="9">
        <f>Thu!K54</f>
        <v>0</v>
      </c>
      <c r="L305" s="73" t="str">
        <f>IF(B305="win",100%-L1,"-100%")</f>
        <v>-100%</v>
      </c>
      <c r="M305" s="9">
        <f>(K305*L305)+(K305*M1)</f>
        <v>0</v>
      </c>
      <c r="N305" s="9"/>
      <c r="O305" s="9">
        <f>Thu!L54</f>
        <v>0</v>
      </c>
      <c r="P305" s="73" t="str">
        <f>IF(B305="win",100%-P1,"-100%")</f>
        <v>-100%</v>
      </c>
      <c r="Q305" s="9">
        <f>(O305*P305)+(O305*Q1)</f>
        <v>0</v>
      </c>
      <c r="R305" s="9"/>
      <c r="S305" s="9">
        <f>Thu!M54</f>
        <v>0</v>
      </c>
      <c r="T305" s="73" t="str">
        <f>IF(B305="win",100%-T1,"-100%")</f>
        <v>-100%</v>
      </c>
      <c r="U305" s="9">
        <f>(S305*T305)+(S305*U1)</f>
        <v>0</v>
      </c>
      <c r="V305" s="9"/>
      <c r="W305" s="9">
        <f>Thu!N54</f>
        <v>0</v>
      </c>
      <c r="X305" s="73" t="str">
        <f>IF(B305="win",100%-X1,"-100%")</f>
        <v>-100%</v>
      </c>
      <c r="Y305" s="9">
        <f>(W305*X305)+(W305*Y1)</f>
        <v>0</v>
      </c>
      <c r="Z305" s="9"/>
      <c r="AA305" s="9">
        <f>Thu!O54</f>
        <v>0</v>
      </c>
      <c r="AB305" s="73" t="str">
        <f>IF(B305="win",100%-AB1,"-100%")</f>
        <v>-100%</v>
      </c>
      <c r="AC305" s="9">
        <f>(AA305*AB305)+(AA305*AC1)</f>
        <v>0</v>
      </c>
      <c r="AD305" s="9"/>
      <c r="AE305" s="9">
        <f>Thu!P54</f>
        <v>0</v>
      </c>
      <c r="AF305" s="73" t="str">
        <f>IF(B305="win",100%-AF1,"-100%")</f>
        <v>-100%</v>
      </c>
      <c r="AG305" s="9">
        <f>(AE305*AF305)+(AE305*AG1)</f>
        <v>0</v>
      </c>
      <c r="AH305" s="9"/>
      <c r="AI305" s="9">
        <f>Thu!Q54</f>
        <v>0</v>
      </c>
      <c r="AJ305" s="73" t="str">
        <f>IF(B305="win",100%-AJ1,"-100%")</f>
        <v>-100%</v>
      </c>
      <c r="AK305" s="9">
        <f>(AI305*AJ305)+(AI305*AK1)</f>
        <v>0</v>
      </c>
      <c r="AL305" s="9"/>
      <c r="AM305" s="9">
        <f>Thu!R54</f>
        <v>0</v>
      </c>
      <c r="AN305" s="73" t="str">
        <f>IF(B305="win",100%-AN1,"-100%")</f>
        <v>-100%</v>
      </c>
      <c r="AO305" s="9">
        <f>(AM305*AN305)+(AM305*AO1)</f>
        <v>0</v>
      </c>
      <c r="AP305" s="9"/>
      <c r="AQ305" s="9">
        <f>Thu!S54</f>
        <v>0</v>
      </c>
      <c r="AR305" s="73" t="str">
        <f>IF(B305="win",100%-AR1,"-100%")</f>
        <v>-100%</v>
      </c>
      <c r="AS305" s="9">
        <f>(AQ305*AR305)+(AQ305*AS1)</f>
        <v>0</v>
      </c>
      <c r="AT305" s="9"/>
      <c r="AU305" s="9">
        <f>Thu!T54</f>
        <v>0</v>
      </c>
      <c r="AV305" s="73" t="str">
        <f>IF(B305="win",100%-AV1,"-100%")</f>
        <v>-100%</v>
      </c>
      <c r="AW305" s="9">
        <f>(AU305*AV305)+(AU305*AW1)</f>
        <v>0</v>
      </c>
      <c r="AX305" s="9"/>
      <c r="AY305" s="9">
        <f>Thu!U54</f>
        <v>0</v>
      </c>
      <c r="AZ305" s="73" t="str">
        <f>IF(B305="win",100%-AZ1,"-100%")</f>
        <v>-100%</v>
      </c>
      <c r="BA305" s="9">
        <f>(AY305*AZ305)+(AY305*BA1)</f>
        <v>0</v>
      </c>
      <c r="BB305" s="9"/>
      <c r="BC305" s="9">
        <f>Thu!V54</f>
        <v>0</v>
      </c>
      <c r="BD305" s="73" t="str">
        <f>IF(B305="win",100%-BD1,"-100%")</f>
        <v>-100%</v>
      </c>
      <c r="BE305" s="9">
        <f>(BC305*BD305)+(BC305*BE1)</f>
        <v>0</v>
      </c>
      <c r="BF305" s="9"/>
      <c r="BG305" s="9">
        <f>Thu!W54</f>
        <v>0</v>
      </c>
      <c r="BH305" s="73" t="str">
        <f>IF(B305="win",100%-BH1,"-100%")</f>
        <v>-100%</v>
      </c>
      <c r="BI305" s="9">
        <f>(BG305*BH305)+(BG305*BI1)</f>
        <v>0</v>
      </c>
    </row>
    <row r="306" spans="1:61" s="12" customFormat="1" x14ac:dyDescent="0.25">
      <c r="A306" s="9" t="str">
        <f>Thu!A55</f>
        <v>OVER</v>
      </c>
      <c r="B306" s="72">
        <f>Thu!C55</f>
        <v>0</v>
      </c>
      <c r="C306" s="9">
        <f>Thu!I55</f>
        <v>0</v>
      </c>
      <c r="D306" s="73" t="str">
        <f>IF(B306="win",100%-D1,"-100%")</f>
        <v>-100%</v>
      </c>
      <c r="E306" s="9">
        <f>(C306*D306)+(C306*E1)</f>
        <v>0</v>
      </c>
      <c r="G306" s="9">
        <f>Thu!J55</f>
        <v>0</v>
      </c>
      <c r="H306" s="73" t="str">
        <f t="shared" si="1217"/>
        <v>-100%</v>
      </c>
      <c r="I306" s="9">
        <f>(G306*H306)+(G306*I1)</f>
        <v>0</v>
      </c>
      <c r="K306" s="9">
        <f>Thu!K55</f>
        <v>0</v>
      </c>
      <c r="L306" s="73" t="str">
        <f>IF(B306="win",100%-L1,"-100%")</f>
        <v>-100%</v>
      </c>
      <c r="M306" s="9">
        <f>(K306*L306)+(K306*M1)</f>
        <v>0</v>
      </c>
      <c r="N306" s="9"/>
      <c r="O306" s="9">
        <f>Thu!L55</f>
        <v>0</v>
      </c>
      <c r="P306" s="73" t="str">
        <f>IF(B306="win",100%-P1,"-100%")</f>
        <v>-100%</v>
      </c>
      <c r="Q306" s="9">
        <f>(O306*P306)+(O306*Q1)</f>
        <v>0</v>
      </c>
      <c r="R306" s="9"/>
      <c r="S306" s="9">
        <f>Thu!M55</f>
        <v>0</v>
      </c>
      <c r="T306" s="73" t="str">
        <f>IF(B306="win",100%-T1,"-100%")</f>
        <v>-100%</v>
      </c>
      <c r="U306" s="9">
        <f>(S306*T306)+(S306*U1)</f>
        <v>0</v>
      </c>
      <c r="V306" s="9"/>
      <c r="W306" s="9">
        <f>Thu!N55</f>
        <v>0</v>
      </c>
      <c r="X306" s="73" t="str">
        <f>IF(B306="win",100%-X1,"-100%")</f>
        <v>-100%</v>
      </c>
      <c r="Y306" s="9">
        <f>(W306*X306)+(W306*Y1)</f>
        <v>0</v>
      </c>
      <c r="Z306" s="9"/>
      <c r="AA306" s="9">
        <f>Thu!O55</f>
        <v>0</v>
      </c>
      <c r="AB306" s="73" t="str">
        <f>IF(B306="win",100%-AB1,"-100%")</f>
        <v>-100%</v>
      </c>
      <c r="AC306" s="9">
        <f>(AA306*AB306)+(AA306*AC1)</f>
        <v>0</v>
      </c>
      <c r="AD306" s="9"/>
      <c r="AE306" s="9">
        <f>Thu!P55</f>
        <v>0</v>
      </c>
      <c r="AF306" s="73" t="str">
        <f>IF(B306="win",100%-AF1,"-100%")</f>
        <v>-100%</v>
      </c>
      <c r="AG306" s="9">
        <f>(AE306*AF306)+(AE306*AG1)</f>
        <v>0</v>
      </c>
      <c r="AH306" s="9"/>
      <c r="AI306" s="9">
        <f>Thu!Q55</f>
        <v>0</v>
      </c>
      <c r="AJ306" s="73" t="str">
        <f>IF(B306="win",100%-AJ1,"-100%")</f>
        <v>-100%</v>
      </c>
      <c r="AK306" s="9">
        <f>(AI306*AJ306)+(AI306*AK1)</f>
        <v>0</v>
      </c>
      <c r="AL306" s="9"/>
      <c r="AM306" s="9">
        <f>Thu!R55</f>
        <v>0</v>
      </c>
      <c r="AN306" s="73" t="str">
        <f>IF(B306="win",100%-AN1,"-100%")</f>
        <v>-100%</v>
      </c>
      <c r="AO306" s="9">
        <f>(AM306*AN306)+(AM306*AO1)</f>
        <v>0</v>
      </c>
      <c r="AP306" s="9"/>
      <c r="AQ306" s="9">
        <f>Thu!S55</f>
        <v>0</v>
      </c>
      <c r="AR306" s="73" t="str">
        <f>IF(B306="win",100%-AR1,"-100%")</f>
        <v>-100%</v>
      </c>
      <c r="AS306" s="9">
        <f>(AQ306*AR306)+(AQ306*AS1)</f>
        <v>0</v>
      </c>
      <c r="AT306" s="9"/>
      <c r="AU306" s="9">
        <f>Thu!T55</f>
        <v>0</v>
      </c>
      <c r="AV306" s="73" t="str">
        <f>IF(B306="win",100%-AV1,"-100%")</f>
        <v>-100%</v>
      </c>
      <c r="AW306" s="9">
        <f>(AU306*AV306)+(AU306*AW1)</f>
        <v>0</v>
      </c>
      <c r="AX306" s="9"/>
      <c r="AY306" s="9">
        <f>Thu!U55</f>
        <v>0</v>
      </c>
      <c r="AZ306" s="73" t="str">
        <f>IF(B306="win",100%-AZ1,"-100%")</f>
        <v>-100%</v>
      </c>
      <c r="BA306" s="9">
        <f>(AY306*AZ306)+(AY306*BA1)</f>
        <v>0</v>
      </c>
      <c r="BB306" s="9"/>
      <c r="BC306" s="9">
        <f>Thu!V55</f>
        <v>0</v>
      </c>
      <c r="BD306" s="73" t="str">
        <f>IF(B306="win",100%-BD1,"-100%")</f>
        <v>-100%</v>
      </c>
      <c r="BE306" s="9">
        <f>(BC306*BD306)+(BC306*BE1)</f>
        <v>0</v>
      </c>
      <c r="BF306" s="9"/>
      <c r="BG306" s="9">
        <f>Thu!W55</f>
        <v>0</v>
      </c>
      <c r="BH306" s="73" t="str">
        <f>IF(B306="win",100%-BH1,"-100%")</f>
        <v>-100%</v>
      </c>
      <c r="BI306" s="9">
        <f>(BG306*BH306)+(BG306*BI1)</f>
        <v>0</v>
      </c>
    </row>
    <row r="307" spans="1:61" s="12" customFormat="1" x14ac:dyDescent="0.25">
      <c r="A307" s="75"/>
      <c r="B307" s="72"/>
      <c r="C307" s="75"/>
      <c r="D307" s="75"/>
      <c r="E307" s="75"/>
      <c r="G307" s="75"/>
      <c r="H307" s="75"/>
      <c r="I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</row>
    <row r="308" spans="1:61" s="12" customFormat="1" x14ac:dyDescent="0.25">
      <c r="A308" s="9">
        <f>Thu!A57</f>
        <v>0</v>
      </c>
      <c r="B308" s="72">
        <f>Thu!C57</f>
        <v>0</v>
      </c>
      <c r="C308" s="9">
        <f>Thu!I57</f>
        <v>0</v>
      </c>
      <c r="D308" s="73" t="str">
        <f>IF(B308="win",100%-D1,"-100%")</f>
        <v>-100%</v>
      </c>
      <c r="E308" s="9">
        <f>(C308*D308)+(C308*E1)</f>
        <v>0</v>
      </c>
      <c r="G308" s="9">
        <f>Thu!J57</f>
        <v>0</v>
      </c>
      <c r="H308" s="73" t="str">
        <f>IF($B308="win",100%-H$1,"-100%")</f>
        <v>-100%</v>
      </c>
      <c r="I308" s="9">
        <f>(G308*H308)+(G308*I1)</f>
        <v>0</v>
      </c>
      <c r="K308" s="9">
        <f>Thu!K57</f>
        <v>0</v>
      </c>
      <c r="L308" s="73" t="str">
        <f>IF(B308="win",100%-L1,"-100%")</f>
        <v>-100%</v>
      </c>
      <c r="M308" s="9">
        <f>(K308*L308)+(K308*M1)</f>
        <v>0</v>
      </c>
      <c r="N308" s="9"/>
      <c r="O308" s="9">
        <f>Thu!L57</f>
        <v>0</v>
      </c>
      <c r="P308" s="73" t="str">
        <f>IF(B308="win",100%-P1,"-100%")</f>
        <v>-100%</v>
      </c>
      <c r="Q308" s="9">
        <f>(O308*P308)+(O308*Q1)</f>
        <v>0</v>
      </c>
      <c r="R308" s="9"/>
      <c r="S308" s="9">
        <f>Thu!M57</f>
        <v>0</v>
      </c>
      <c r="T308" s="73" t="str">
        <f>IF(B308="win",100%-T1,"-100%")</f>
        <v>-100%</v>
      </c>
      <c r="U308" s="9">
        <f>(S308*T308)+(S308*U1)</f>
        <v>0</v>
      </c>
      <c r="V308" s="9"/>
      <c r="W308" s="9">
        <f>Thu!N57</f>
        <v>0</v>
      </c>
      <c r="X308" s="73" t="str">
        <f>IF(B308="win",100%-X1,"-100%")</f>
        <v>-100%</v>
      </c>
      <c r="Y308" s="9">
        <f>(W308*X308)+(W308*Y1)</f>
        <v>0</v>
      </c>
      <c r="Z308" s="9"/>
      <c r="AA308" s="9">
        <f>Thu!O57</f>
        <v>0</v>
      </c>
      <c r="AB308" s="73" t="str">
        <f>IF(B308="win",100%-AB1,"-100%")</f>
        <v>-100%</v>
      </c>
      <c r="AC308" s="9">
        <f>(AA308*AB308)+(AA308*AC1)</f>
        <v>0</v>
      </c>
      <c r="AD308" s="9"/>
      <c r="AE308" s="9">
        <f>Thu!P57</f>
        <v>0</v>
      </c>
      <c r="AF308" s="73" t="str">
        <f>IF(B308="win",100%-AF1,"-100%")</f>
        <v>-100%</v>
      </c>
      <c r="AG308" s="9">
        <f>(AE308*AF308)+(AE308*AG1)</f>
        <v>0</v>
      </c>
      <c r="AH308" s="9"/>
      <c r="AI308" s="9">
        <f>Thu!Q57</f>
        <v>0</v>
      </c>
      <c r="AJ308" s="73" t="str">
        <f>IF(B308="win",100%-AJ1,"-100%")</f>
        <v>-100%</v>
      </c>
      <c r="AK308" s="9">
        <f>(AI308*AJ308)+(AI308*AK1)</f>
        <v>0</v>
      </c>
      <c r="AL308" s="9"/>
      <c r="AM308" s="9">
        <f>Thu!R57</f>
        <v>0</v>
      </c>
      <c r="AN308" s="73" t="str">
        <f>IF(B308="win",100%-AN1,"-100%")</f>
        <v>-100%</v>
      </c>
      <c r="AO308" s="9">
        <f>(AM308*AN308)+(AM308*AO1)</f>
        <v>0</v>
      </c>
      <c r="AP308" s="9"/>
      <c r="AQ308" s="9">
        <f>Thu!S57</f>
        <v>0</v>
      </c>
      <c r="AR308" s="73" t="str">
        <f>IF(B308="win",100%-AR1,"-100%")</f>
        <v>-100%</v>
      </c>
      <c r="AS308" s="9">
        <f>(AQ308*AR308)+(AQ308*AS1)</f>
        <v>0</v>
      </c>
      <c r="AT308" s="9"/>
      <c r="AU308" s="9">
        <f>Thu!T57</f>
        <v>0</v>
      </c>
      <c r="AV308" s="73" t="str">
        <f>IF(B308="win",100%-AV1,"-100%")</f>
        <v>-100%</v>
      </c>
      <c r="AW308" s="9">
        <f>(AU308*AV308)+(AU308*AW1)</f>
        <v>0</v>
      </c>
      <c r="AX308" s="9"/>
      <c r="AY308" s="9">
        <f>Thu!U57</f>
        <v>0</v>
      </c>
      <c r="AZ308" s="73" t="str">
        <f>IF(B308="win",100%-AZ1,"-100%")</f>
        <v>-100%</v>
      </c>
      <c r="BA308" s="9">
        <f>(AY308*AZ308)+(AY308*BA1)</f>
        <v>0</v>
      </c>
      <c r="BB308" s="9"/>
      <c r="BC308" s="9">
        <f>Thu!V57</f>
        <v>0</v>
      </c>
      <c r="BD308" s="73" t="str">
        <f>IF(B308="win",100%-BD1,"-100%")</f>
        <v>-100%</v>
      </c>
      <c r="BE308" s="9">
        <f>(BC308*BD308)+(BC308*BE1)</f>
        <v>0</v>
      </c>
      <c r="BF308" s="9"/>
      <c r="BG308" s="9">
        <f>Thu!W57</f>
        <v>0</v>
      </c>
      <c r="BH308" s="73" t="str">
        <f>IF(B308="win",100%-BH1,"-100%")</f>
        <v>-100%</v>
      </c>
      <c r="BI308" s="9">
        <f>(BG308*BH308)+(BG308*BI1)</f>
        <v>0</v>
      </c>
    </row>
    <row r="309" spans="1:61" s="12" customFormat="1" x14ac:dyDescent="0.25">
      <c r="A309" s="9">
        <f>Thu!A58</f>
        <v>0</v>
      </c>
      <c r="B309" s="72">
        <f>Thu!C58</f>
        <v>0</v>
      </c>
      <c r="C309" s="9">
        <f>Thu!I58</f>
        <v>0</v>
      </c>
      <c r="D309" s="73" t="str">
        <f>IF(B309="win",100%-D1,"-100%")</f>
        <v>-100%</v>
      </c>
      <c r="E309" s="9">
        <f>(C309*D309)+(C309*E1)</f>
        <v>0</v>
      </c>
      <c r="G309" s="9">
        <f>Thu!J58</f>
        <v>0</v>
      </c>
      <c r="H309" s="73" t="str">
        <f t="shared" ref="H309:H311" si="1218">IF($B309="win",100%-H$1,"-100%")</f>
        <v>-100%</v>
      </c>
      <c r="I309" s="9">
        <f>(G309*H309)+(G309*I1)</f>
        <v>0</v>
      </c>
      <c r="K309" s="9">
        <f>Thu!K58</f>
        <v>0</v>
      </c>
      <c r="L309" s="73" t="str">
        <f>IF(B309="win",100%-L1,"-100%")</f>
        <v>-100%</v>
      </c>
      <c r="M309" s="9">
        <f>(K309*L309)+(K309*M1)</f>
        <v>0</v>
      </c>
      <c r="N309" s="9"/>
      <c r="O309" s="9">
        <f>Thu!L58</f>
        <v>0</v>
      </c>
      <c r="P309" s="73" t="str">
        <f>IF(B309="win",100%-P1,"-100%")</f>
        <v>-100%</v>
      </c>
      <c r="Q309" s="9">
        <f>(O309*P309)+(O309*Q1)</f>
        <v>0</v>
      </c>
      <c r="R309" s="9"/>
      <c r="S309" s="9">
        <f>Thu!M58</f>
        <v>0</v>
      </c>
      <c r="T309" s="73" t="str">
        <f>IF(B309="win",100%-T1,"-100%")</f>
        <v>-100%</v>
      </c>
      <c r="U309" s="9">
        <f>(S309*T309)+(S309*U1)</f>
        <v>0</v>
      </c>
      <c r="V309" s="9"/>
      <c r="W309" s="9">
        <f>Thu!N58</f>
        <v>0</v>
      </c>
      <c r="X309" s="73" t="str">
        <f>IF(B309="win",100%-X1,"-100%")</f>
        <v>-100%</v>
      </c>
      <c r="Y309" s="9">
        <f>(W309*X309)+(W309*Y1)</f>
        <v>0</v>
      </c>
      <c r="Z309" s="9"/>
      <c r="AA309" s="9">
        <f>Thu!O58</f>
        <v>0</v>
      </c>
      <c r="AB309" s="73" t="str">
        <f>IF(B309="win",100%-AB1,"-100%")</f>
        <v>-100%</v>
      </c>
      <c r="AC309" s="9">
        <f>(AA309*AB309)+(AA309*AC1)</f>
        <v>0</v>
      </c>
      <c r="AD309" s="9"/>
      <c r="AE309" s="9">
        <f>Thu!P58</f>
        <v>0</v>
      </c>
      <c r="AF309" s="73" t="str">
        <f>IF(B309="win",100%-AF1,"-100%")</f>
        <v>-100%</v>
      </c>
      <c r="AG309" s="9">
        <f>(AE309*AF309)+(AE309*AG1)</f>
        <v>0</v>
      </c>
      <c r="AH309" s="9"/>
      <c r="AI309" s="9">
        <f>Thu!Q58</f>
        <v>0</v>
      </c>
      <c r="AJ309" s="73" t="str">
        <f>IF(B309="win",100%-AJ1,"-100%")</f>
        <v>-100%</v>
      </c>
      <c r="AK309" s="9">
        <f>(AI309*AJ309)+(AI309*AK1)</f>
        <v>0</v>
      </c>
      <c r="AL309" s="9"/>
      <c r="AM309" s="9">
        <f>Thu!R58</f>
        <v>0</v>
      </c>
      <c r="AN309" s="73" t="str">
        <f>IF(B309="win",100%-AN1,"-100%")</f>
        <v>-100%</v>
      </c>
      <c r="AO309" s="9">
        <f>(AM309*AN309)+(AM309*AO1)</f>
        <v>0</v>
      </c>
      <c r="AP309" s="9"/>
      <c r="AQ309" s="9">
        <f>Thu!S58</f>
        <v>0</v>
      </c>
      <c r="AR309" s="73" t="str">
        <f>IF(B309="win",100%-AR1,"-100%")</f>
        <v>-100%</v>
      </c>
      <c r="AS309" s="9">
        <f>(AQ309*AR309)+(AQ309*AS1)</f>
        <v>0</v>
      </c>
      <c r="AT309" s="9"/>
      <c r="AU309" s="9">
        <f>Thu!T58</f>
        <v>0</v>
      </c>
      <c r="AV309" s="73" t="str">
        <f>IF(B309="win",100%-AV1,"-100%")</f>
        <v>-100%</v>
      </c>
      <c r="AW309" s="9">
        <f>(AU309*AV309)+(AU309*AW1)</f>
        <v>0</v>
      </c>
      <c r="AX309" s="9"/>
      <c r="AY309" s="9">
        <f>Thu!U58</f>
        <v>0</v>
      </c>
      <c r="AZ309" s="73" t="str">
        <f>IF(B309="win",100%-AZ1,"-100%")</f>
        <v>-100%</v>
      </c>
      <c r="BA309" s="9">
        <f>(AY309*AZ309)+(AY309*BA1)</f>
        <v>0</v>
      </c>
      <c r="BB309" s="9"/>
      <c r="BC309" s="9">
        <f>Thu!V58</f>
        <v>0</v>
      </c>
      <c r="BD309" s="73" t="str">
        <f>IF(B309="win",100%-BD1,"-100%")</f>
        <v>-100%</v>
      </c>
      <c r="BE309" s="9">
        <f>(BC309*BD309)+(BC309*BE1)</f>
        <v>0</v>
      </c>
      <c r="BF309" s="9"/>
      <c r="BG309" s="9">
        <f>Thu!W58</f>
        <v>0</v>
      </c>
      <c r="BH309" s="73" t="str">
        <f>IF(B309="win",100%-BH1,"-100%")</f>
        <v>-100%</v>
      </c>
      <c r="BI309" s="9">
        <f>(BG309*BH309)+(BG309*BI1)</f>
        <v>0</v>
      </c>
    </row>
    <row r="310" spans="1:61" s="12" customFormat="1" x14ac:dyDescent="0.25">
      <c r="A310" s="9" t="str">
        <f>Thu!A59</f>
        <v>UNDER</v>
      </c>
      <c r="B310" s="72">
        <f>Thu!C59</f>
        <v>0</v>
      </c>
      <c r="C310" s="9">
        <f>Thu!I59</f>
        <v>0</v>
      </c>
      <c r="D310" s="73" t="str">
        <f>IF(B310="win",100%-D1,"-100%")</f>
        <v>-100%</v>
      </c>
      <c r="E310" s="9">
        <f>(C310*D310)+(C310*E1)</f>
        <v>0</v>
      </c>
      <c r="G310" s="9">
        <f>Thu!J59</f>
        <v>0</v>
      </c>
      <c r="H310" s="73" t="str">
        <f t="shared" si="1218"/>
        <v>-100%</v>
      </c>
      <c r="I310" s="9">
        <f>(G310*H310)+(G310*I1)</f>
        <v>0</v>
      </c>
      <c r="K310" s="9">
        <f>Thu!K59</f>
        <v>0</v>
      </c>
      <c r="L310" s="73" t="str">
        <f>IF(B310="win",100%-L1,"-100%")</f>
        <v>-100%</v>
      </c>
      <c r="M310" s="9">
        <f>(K310*L310)+(K310*M1)</f>
        <v>0</v>
      </c>
      <c r="N310" s="9"/>
      <c r="O310" s="9">
        <f>Thu!L59</f>
        <v>0</v>
      </c>
      <c r="P310" s="73" t="str">
        <f>IF(B310="win",100%-P1,"-100%")</f>
        <v>-100%</v>
      </c>
      <c r="Q310" s="9">
        <f>(O310*P310)+(O310*Q1)</f>
        <v>0</v>
      </c>
      <c r="R310" s="9"/>
      <c r="S310" s="9">
        <f>Thu!M59</f>
        <v>0</v>
      </c>
      <c r="T310" s="73" t="str">
        <f>IF(B310="win",100%-T1,"-100%")</f>
        <v>-100%</v>
      </c>
      <c r="U310" s="9">
        <f>(S310*T310)+(S310*U1)</f>
        <v>0</v>
      </c>
      <c r="V310" s="9"/>
      <c r="W310" s="9">
        <f>Thu!N59</f>
        <v>0</v>
      </c>
      <c r="X310" s="73" t="str">
        <f>IF(B310="win",100%-X1,"-100%")</f>
        <v>-100%</v>
      </c>
      <c r="Y310" s="9">
        <f>(W310*X310)+(W310*Y1)</f>
        <v>0</v>
      </c>
      <c r="Z310" s="9"/>
      <c r="AA310" s="9">
        <f>Thu!O59</f>
        <v>0</v>
      </c>
      <c r="AB310" s="73" t="str">
        <f>IF(B310="win",100%-AB1,"-100%")</f>
        <v>-100%</v>
      </c>
      <c r="AC310" s="9">
        <f>(AA310*AB310)+(AA310*AC1)</f>
        <v>0</v>
      </c>
      <c r="AD310" s="9"/>
      <c r="AE310" s="9">
        <f>Thu!P59</f>
        <v>0</v>
      </c>
      <c r="AF310" s="73" t="str">
        <f>IF(B310="win",100%-AF1,"-100%")</f>
        <v>-100%</v>
      </c>
      <c r="AG310" s="9">
        <f>(AE310*AF310)+(AE310*AG1)</f>
        <v>0</v>
      </c>
      <c r="AH310" s="9"/>
      <c r="AI310" s="9">
        <f>Thu!Q59</f>
        <v>0</v>
      </c>
      <c r="AJ310" s="73" t="str">
        <f>IF(B310="win",100%-AJ1,"-100%")</f>
        <v>-100%</v>
      </c>
      <c r="AK310" s="9">
        <f>(AI310*AJ310)+(AI310*AK1)</f>
        <v>0</v>
      </c>
      <c r="AL310" s="9"/>
      <c r="AM310" s="9">
        <f>Thu!R59</f>
        <v>0</v>
      </c>
      <c r="AN310" s="73" t="str">
        <f>IF(B310="win",100%-AN1,"-100%")</f>
        <v>-100%</v>
      </c>
      <c r="AO310" s="9">
        <f>(AM310*AN310)+(AM310*AO1)</f>
        <v>0</v>
      </c>
      <c r="AP310" s="9"/>
      <c r="AQ310" s="9">
        <f>Thu!S59</f>
        <v>0</v>
      </c>
      <c r="AR310" s="73" t="str">
        <f>IF(B310="win",100%-AR1,"-100%")</f>
        <v>-100%</v>
      </c>
      <c r="AS310" s="9">
        <f>(AQ310*AR310)+(AQ310*AS1)</f>
        <v>0</v>
      </c>
      <c r="AT310" s="9"/>
      <c r="AU310" s="9">
        <f>Thu!T59</f>
        <v>0</v>
      </c>
      <c r="AV310" s="73" t="str">
        <f>IF(B310="win",100%-AV1,"-100%")</f>
        <v>-100%</v>
      </c>
      <c r="AW310" s="9">
        <f>(AU310*AV310)+(AU310*AW1)</f>
        <v>0</v>
      </c>
      <c r="AX310" s="9"/>
      <c r="AY310" s="9">
        <f>Thu!U59</f>
        <v>0</v>
      </c>
      <c r="AZ310" s="73" t="str">
        <f>IF(B310="win",100%-AZ1,"-100%")</f>
        <v>-100%</v>
      </c>
      <c r="BA310" s="9">
        <f>(AY310*AZ310)+(AY310*BA1)</f>
        <v>0</v>
      </c>
      <c r="BB310" s="9"/>
      <c r="BC310" s="9">
        <f>Thu!V59</f>
        <v>0</v>
      </c>
      <c r="BD310" s="73" t="str">
        <f>IF(B310="win",100%-BD1,"-100%")</f>
        <v>-100%</v>
      </c>
      <c r="BE310" s="9">
        <f>(BC310*BD310)+(BC310*BE1)</f>
        <v>0</v>
      </c>
      <c r="BF310" s="9"/>
      <c r="BG310" s="9">
        <f>Thu!W59</f>
        <v>0</v>
      </c>
      <c r="BH310" s="73" t="str">
        <f>IF(B310="win",100%-BH1,"-100%")</f>
        <v>-100%</v>
      </c>
      <c r="BI310" s="9">
        <f>(BG310*BH310)+(BG310*BI1)</f>
        <v>0</v>
      </c>
    </row>
    <row r="311" spans="1:61" s="12" customFormat="1" x14ac:dyDescent="0.25">
      <c r="A311" s="9" t="str">
        <f>Thu!A60</f>
        <v>OVER</v>
      </c>
      <c r="B311" s="72">
        <f>Thu!C60</f>
        <v>0</v>
      </c>
      <c r="C311" s="9">
        <f>Thu!I60</f>
        <v>0</v>
      </c>
      <c r="D311" s="73" t="str">
        <f>IF(B311="win",100%-D1,"-100%")</f>
        <v>-100%</v>
      </c>
      <c r="E311" s="9">
        <f>(C311*D311)+(C311*E1)</f>
        <v>0</v>
      </c>
      <c r="G311" s="9">
        <f>Thu!J60</f>
        <v>0</v>
      </c>
      <c r="H311" s="73" t="str">
        <f t="shared" si="1218"/>
        <v>-100%</v>
      </c>
      <c r="I311" s="9">
        <f>(G311*H311)+(G311*I1)</f>
        <v>0</v>
      </c>
      <c r="K311" s="9">
        <f>Thu!K60</f>
        <v>0</v>
      </c>
      <c r="L311" s="73" t="str">
        <f>IF(B311="win",100%-L1,"-100%")</f>
        <v>-100%</v>
      </c>
      <c r="M311" s="9">
        <f>(K311*L311)+(K311*M1)</f>
        <v>0</v>
      </c>
      <c r="N311" s="9"/>
      <c r="O311" s="9">
        <f>Thu!L60</f>
        <v>0</v>
      </c>
      <c r="P311" s="73" t="str">
        <f>IF(B311="win",100%-P1,"-100%")</f>
        <v>-100%</v>
      </c>
      <c r="Q311" s="9">
        <f>(O311*P311)+(O311*Q1)</f>
        <v>0</v>
      </c>
      <c r="R311" s="9"/>
      <c r="S311" s="9">
        <f>Thu!M60</f>
        <v>0</v>
      </c>
      <c r="T311" s="73" t="str">
        <f>IF(B311="win",100%-T1,"-100%")</f>
        <v>-100%</v>
      </c>
      <c r="U311" s="9">
        <f>(S311*T311)+(S311*U1)</f>
        <v>0</v>
      </c>
      <c r="V311" s="9"/>
      <c r="W311" s="9">
        <f>Thu!N60</f>
        <v>0</v>
      </c>
      <c r="X311" s="73" t="str">
        <f>IF(B311="win",100%-X1,"-100%")</f>
        <v>-100%</v>
      </c>
      <c r="Y311" s="9">
        <f>(W311*X311)+(W311*Y1)</f>
        <v>0</v>
      </c>
      <c r="Z311" s="9"/>
      <c r="AA311" s="9">
        <f>Thu!O60</f>
        <v>0</v>
      </c>
      <c r="AB311" s="73" t="str">
        <f>IF(B311="win",100%-AB1,"-100%")</f>
        <v>-100%</v>
      </c>
      <c r="AC311" s="9">
        <f>(AA311*AB311)+(AA311*AC1)</f>
        <v>0</v>
      </c>
      <c r="AD311" s="9"/>
      <c r="AE311" s="9">
        <f>Thu!P60</f>
        <v>0</v>
      </c>
      <c r="AF311" s="73" t="str">
        <f>IF(B311="win",100%-AF1,"-100%")</f>
        <v>-100%</v>
      </c>
      <c r="AG311" s="9">
        <f>(AE311*AF311)+(AE311*AG1)</f>
        <v>0</v>
      </c>
      <c r="AH311" s="9"/>
      <c r="AI311" s="9">
        <f>Thu!Q60</f>
        <v>0</v>
      </c>
      <c r="AJ311" s="73" t="str">
        <f>IF(B311="win",100%-AJ1,"-100%")</f>
        <v>-100%</v>
      </c>
      <c r="AK311" s="9">
        <f>(AI311*AJ311)+(AI311*AK1)</f>
        <v>0</v>
      </c>
      <c r="AL311" s="9"/>
      <c r="AM311" s="9">
        <f>Thu!R60</f>
        <v>0</v>
      </c>
      <c r="AN311" s="73" t="str">
        <f>IF(B311="win",100%-AN1,"-100%")</f>
        <v>-100%</v>
      </c>
      <c r="AO311" s="9">
        <f>(AM311*AN311)+(AM311*AO1)</f>
        <v>0</v>
      </c>
      <c r="AP311" s="9"/>
      <c r="AQ311" s="9">
        <f>Thu!S60</f>
        <v>0</v>
      </c>
      <c r="AR311" s="73" t="str">
        <f>IF(B311="win",100%-AR1,"-100%")</f>
        <v>-100%</v>
      </c>
      <c r="AS311" s="9">
        <f>(AQ311*AR311)+(AQ311*AS1)</f>
        <v>0</v>
      </c>
      <c r="AT311" s="9"/>
      <c r="AU311" s="9">
        <f>Thu!T60</f>
        <v>0</v>
      </c>
      <c r="AV311" s="73" t="str">
        <f>IF(B311="win",100%-AV1,"-100%")</f>
        <v>-100%</v>
      </c>
      <c r="AW311" s="9">
        <f>(AU311*AV311)+(AU311*AW1)</f>
        <v>0</v>
      </c>
      <c r="AX311" s="9"/>
      <c r="AY311" s="9">
        <f>Thu!U60</f>
        <v>0</v>
      </c>
      <c r="AZ311" s="73" t="str">
        <f>IF(B311="win",100%-AZ1,"-100%")</f>
        <v>-100%</v>
      </c>
      <c r="BA311" s="9">
        <f>(AY311*AZ311)+(AY311*BA1)</f>
        <v>0</v>
      </c>
      <c r="BB311" s="9"/>
      <c r="BC311" s="9">
        <f>Thu!V60</f>
        <v>0</v>
      </c>
      <c r="BD311" s="73" t="str">
        <f>IF(B311="win",100%-BD1,"-100%")</f>
        <v>-100%</v>
      </c>
      <c r="BE311" s="9">
        <f>(BC311*BD311)+(BC311*BE1)</f>
        <v>0</v>
      </c>
      <c r="BF311" s="9"/>
      <c r="BG311" s="9">
        <f>Thu!W60</f>
        <v>0</v>
      </c>
      <c r="BH311" s="73" t="str">
        <f>IF(B311="win",100%-BH1,"-100%")</f>
        <v>-100%</v>
      </c>
      <c r="BI311" s="9">
        <f>(BG311*BH311)+(BG311*BI1)</f>
        <v>0</v>
      </c>
    </row>
    <row r="312" spans="1:61" s="12" customFormat="1" x14ac:dyDescent="0.25">
      <c r="A312" s="75"/>
      <c r="B312" s="72"/>
      <c r="C312" s="75"/>
      <c r="D312" s="75"/>
      <c r="E312" s="75"/>
      <c r="G312" s="75"/>
      <c r="H312" s="75"/>
      <c r="I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</row>
    <row r="313" spans="1:61" s="12" customFormat="1" x14ac:dyDescent="0.25">
      <c r="A313" s="9">
        <f>Thu!A62</f>
        <v>0</v>
      </c>
      <c r="B313" s="72">
        <f>Thu!C62</f>
        <v>0</v>
      </c>
      <c r="C313" s="9">
        <f>Thu!I62</f>
        <v>0</v>
      </c>
      <c r="D313" s="73" t="str">
        <f>IF(B313="win",100%-D1,"-100%")</f>
        <v>-100%</v>
      </c>
      <c r="E313" s="9">
        <f>(C313*D313)+(C313*E1)</f>
        <v>0</v>
      </c>
      <c r="G313" s="9">
        <f>Thu!J62</f>
        <v>0</v>
      </c>
      <c r="H313" s="73" t="str">
        <f>IF($B313="win",100%-H$1,"-100%")</f>
        <v>-100%</v>
      </c>
      <c r="I313" s="9">
        <f>(G313*H313)+(G313*I1)</f>
        <v>0</v>
      </c>
      <c r="K313" s="9">
        <f>Thu!K62</f>
        <v>0</v>
      </c>
      <c r="L313" s="73" t="str">
        <f>IF(B313="win",100%-L1,"-100%")</f>
        <v>-100%</v>
      </c>
      <c r="M313" s="9">
        <f>(K313*L313)+(K313*M1)</f>
        <v>0</v>
      </c>
      <c r="N313" s="9"/>
      <c r="O313" s="9">
        <f>Thu!L62</f>
        <v>0</v>
      </c>
      <c r="P313" s="73" t="str">
        <f>IF(B313="win",100%-P1,"-100%")</f>
        <v>-100%</v>
      </c>
      <c r="Q313" s="9">
        <f>(O313*P313)+(O313*Q1)</f>
        <v>0</v>
      </c>
      <c r="R313" s="9"/>
      <c r="S313" s="9">
        <f>Thu!M62</f>
        <v>0</v>
      </c>
      <c r="T313" s="73" t="str">
        <f>IF(B313="win",100%-T1,"-100%")</f>
        <v>-100%</v>
      </c>
      <c r="U313" s="9">
        <f>(S313*T313)+(S313*U1)</f>
        <v>0</v>
      </c>
      <c r="V313" s="9"/>
      <c r="W313" s="9">
        <f>Thu!N62</f>
        <v>0</v>
      </c>
      <c r="X313" s="73" t="str">
        <f>IF(B313="win",100%-X1,"-100%")</f>
        <v>-100%</v>
      </c>
      <c r="Y313" s="9">
        <f>(W313*X313)+(W313*Y1)</f>
        <v>0</v>
      </c>
      <c r="Z313" s="9"/>
      <c r="AA313" s="9">
        <f>Thu!O62</f>
        <v>0</v>
      </c>
      <c r="AB313" s="73" t="str">
        <f>IF(B313="win",100%-AB1,"-100%")</f>
        <v>-100%</v>
      </c>
      <c r="AC313" s="9">
        <f>(AA313*AB313)+(AA313*AC1)</f>
        <v>0</v>
      </c>
      <c r="AD313" s="9"/>
      <c r="AE313" s="9">
        <f>Thu!P62</f>
        <v>0</v>
      </c>
      <c r="AF313" s="73" t="str">
        <f>IF(B313="win",100%-AF1,"-100%")</f>
        <v>-100%</v>
      </c>
      <c r="AG313" s="9">
        <f>(AE313*AF313)+(AE313*AG1)</f>
        <v>0</v>
      </c>
      <c r="AH313" s="9"/>
      <c r="AI313" s="9">
        <f>Thu!Q62</f>
        <v>0</v>
      </c>
      <c r="AJ313" s="73" t="str">
        <f>IF(B313="win",100%-AJ1,"-100%")</f>
        <v>-100%</v>
      </c>
      <c r="AK313" s="9">
        <f>(AI313*AJ313)+(AI313*AK1)</f>
        <v>0</v>
      </c>
      <c r="AL313" s="9"/>
      <c r="AM313" s="9">
        <f>Thu!R62</f>
        <v>0</v>
      </c>
      <c r="AN313" s="73" t="str">
        <f>IF(B313="win",100%-AN1,"-100%")</f>
        <v>-100%</v>
      </c>
      <c r="AO313" s="9">
        <f>(AM313*AN313)+(AM313*AO1)</f>
        <v>0</v>
      </c>
      <c r="AP313" s="9"/>
      <c r="AQ313" s="9">
        <f>Thu!S62</f>
        <v>0</v>
      </c>
      <c r="AR313" s="73" t="str">
        <f>IF(B313="win",100%-AR1,"-100%")</f>
        <v>-100%</v>
      </c>
      <c r="AS313" s="9">
        <f>(AQ313*AR313)+(AQ313*AS1)</f>
        <v>0</v>
      </c>
      <c r="AT313" s="9"/>
      <c r="AU313" s="9">
        <f>Thu!T62</f>
        <v>0</v>
      </c>
      <c r="AV313" s="73" t="str">
        <f>IF(B313="win",100%-AV1,"-100%")</f>
        <v>-100%</v>
      </c>
      <c r="AW313" s="9">
        <f>(AU313*AV313)+(AU313*AW1)</f>
        <v>0</v>
      </c>
      <c r="AX313" s="9"/>
      <c r="AY313" s="9">
        <f>Thu!U62</f>
        <v>0</v>
      </c>
      <c r="AZ313" s="73" t="str">
        <f>IF(B313="win",100%-AZ1,"-100%")</f>
        <v>-100%</v>
      </c>
      <c r="BA313" s="9">
        <f>(AY313*AZ313)+(AY313*BA1)</f>
        <v>0</v>
      </c>
      <c r="BB313" s="9"/>
      <c r="BC313" s="9">
        <f>Thu!V62</f>
        <v>0</v>
      </c>
      <c r="BD313" s="73" t="str">
        <f>IF(B313="win",100%-BD1,"-100%")</f>
        <v>-100%</v>
      </c>
      <c r="BE313" s="9">
        <f>(BC313*BD313)+(BC313*BE1)</f>
        <v>0</v>
      </c>
      <c r="BF313" s="9"/>
      <c r="BG313" s="9">
        <f>Thu!W62</f>
        <v>0</v>
      </c>
      <c r="BH313" s="73" t="str">
        <f>IF(B313="win",100%-BH1,"-100%")</f>
        <v>-100%</v>
      </c>
      <c r="BI313" s="9">
        <f>(BG313*BH313)+(BG313*BI1)</f>
        <v>0</v>
      </c>
    </row>
    <row r="314" spans="1:61" s="12" customFormat="1" x14ac:dyDescent="0.25">
      <c r="A314" s="9">
        <f>Thu!A63</f>
        <v>0</v>
      </c>
      <c r="B314" s="72">
        <f>Thu!C63</f>
        <v>0</v>
      </c>
      <c r="C314" s="9">
        <f>Thu!I63</f>
        <v>0</v>
      </c>
      <c r="D314" s="73" t="str">
        <f>IF(B314="win",100%-D1,"-100%")</f>
        <v>-100%</v>
      </c>
      <c r="E314" s="9">
        <f>(C314*D314)+(C314*E1)</f>
        <v>0</v>
      </c>
      <c r="G314" s="9">
        <f>Thu!J63</f>
        <v>0</v>
      </c>
      <c r="H314" s="73" t="str">
        <f t="shared" ref="H314:H316" si="1219">IF($B314="win",100%-H$1,"-100%")</f>
        <v>-100%</v>
      </c>
      <c r="I314" s="9">
        <f>(G314*H314)+(G314*I1)</f>
        <v>0</v>
      </c>
      <c r="K314" s="9">
        <f>Thu!K63</f>
        <v>0</v>
      </c>
      <c r="L314" s="73" t="str">
        <f>IF(B314="win",100%-L1,"-100%")</f>
        <v>-100%</v>
      </c>
      <c r="M314" s="9">
        <f>(K314*L314)+(K314*M1)</f>
        <v>0</v>
      </c>
      <c r="N314" s="9"/>
      <c r="O314" s="9">
        <f>Thu!L63</f>
        <v>0</v>
      </c>
      <c r="P314" s="73" t="str">
        <f>IF(B314="win",100%-P1,"-100%")</f>
        <v>-100%</v>
      </c>
      <c r="Q314" s="9">
        <f>(O314*P314)+(O314*Q1)</f>
        <v>0</v>
      </c>
      <c r="R314" s="9"/>
      <c r="S314" s="9">
        <f>Thu!M63</f>
        <v>0</v>
      </c>
      <c r="T314" s="73" t="str">
        <f>IF(B314="win",100%-T1,"-100%")</f>
        <v>-100%</v>
      </c>
      <c r="U314" s="9">
        <f>(S314*T314)+(S314*U1)</f>
        <v>0</v>
      </c>
      <c r="V314" s="9"/>
      <c r="W314" s="9">
        <f>Thu!N63</f>
        <v>0</v>
      </c>
      <c r="X314" s="73" t="str">
        <f>IF(B314="win",100%-X1,"-100%")</f>
        <v>-100%</v>
      </c>
      <c r="Y314" s="9">
        <f>(W314*X314)+(W314*Y1)</f>
        <v>0</v>
      </c>
      <c r="Z314" s="9"/>
      <c r="AA314" s="9">
        <f>Thu!O63</f>
        <v>0</v>
      </c>
      <c r="AB314" s="73" t="str">
        <f>IF(B314="win",100%-AB1,"-100%")</f>
        <v>-100%</v>
      </c>
      <c r="AC314" s="9">
        <f>(AA314*AB314)+(AA314*AC1)</f>
        <v>0</v>
      </c>
      <c r="AD314" s="9"/>
      <c r="AE314" s="9">
        <f>Thu!P63</f>
        <v>0</v>
      </c>
      <c r="AF314" s="73" t="str">
        <f>IF(B314="win",100%-AF1,"-100%")</f>
        <v>-100%</v>
      </c>
      <c r="AG314" s="9">
        <f>(AE314*AF314)+(AE314*AG1)</f>
        <v>0</v>
      </c>
      <c r="AH314" s="9"/>
      <c r="AI314" s="9">
        <f>Thu!Q63</f>
        <v>0</v>
      </c>
      <c r="AJ314" s="73" t="str">
        <f>IF(B314="win",100%-AJ1,"-100%")</f>
        <v>-100%</v>
      </c>
      <c r="AK314" s="9">
        <f>(AI314*AJ314)+(AI314*AK1)</f>
        <v>0</v>
      </c>
      <c r="AL314" s="9"/>
      <c r="AM314" s="9">
        <f>Thu!R63</f>
        <v>0</v>
      </c>
      <c r="AN314" s="73" t="str">
        <f>IF(B314="win",100%-AN1,"-100%")</f>
        <v>-100%</v>
      </c>
      <c r="AO314" s="9">
        <f>(AM314*AN314)+(AM314*AO1)</f>
        <v>0</v>
      </c>
      <c r="AP314" s="9"/>
      <c r="AQ314" s="9">
        <f>Thu!S63</f>
        <v>0</v>
      </c>
      <c r="AR314" s="73" t="str">
        <f>IF(B314="win",100%-AR1,"-100%")</f>
        <v>-100%</v>
      </c>
      <c r="AS314" s="9">
        <f>(AQ314*AR314)+(AQ314*AS1)</f>
        <v>0</v>
      </c>
      <c r="AT314" s="9"/>
      <c r="AU314" s="9">
        <f>Thu!T63</f>
        <v>0</v>
      </c>
      <c r="AV314" s="73" t="str">
        <f>IF(B314="win",100%-AV1,"-100%")</f>
        <v>-100%</v>
      </c>
      <c r="AW314" s="9">
        <f>(AU314*AV314)+(AU314*AW1)</f>
        <v>0</v>
      </c>
      <c r="AX314" s="9"/>
      <c r="AY314" s="9">
        <f>Thu!U63</f>
        <v>0</v>
      </c>
      <c r="AZ314" s="73" t="str">
        <f>IF(B314="win",100%-AZ1,"-100%")</f>
        <v>-100%</v>
      </c>
      <c r="BA314" s="9">
        <f>(AY314*AZ314)+(AY314*BA1)</f>
        <v>0</v>
      </c>
      <c r="BB314" s="9"/>
      <c r="BC314" s="9">
        <f>Thu!V63</f>
        <v>0</v>
      </c>
      <c r="BD314" s="73" t="str">
        <f>IF(B314="win",100%-BD1,"-100%")</f>
        <v>-100%</v>
      </c>
      <c r="BE314" s="9">
        <f>(BC314*BD314)+(BC314*BE1)</f>
        <v>0</v>
      </c>
      <c r="BF314" s="9"/>
      <c r="BG314" s="9">
        <f>Thu!W63</f>
        <v>0</v>
      </c>
      <c r="BH314" s="73" t="str">
        <f>IF(B314="win",100%-BH1,"-100%")</f>
        <v>-100%</v>
      </c>
      <c r="BI314" s="9">
        <f>(BG314*BH314)+(BG314*BI1)</f>
        <v>0</v>
      </c>
    </row>
    <row r="315" spans="1:61" s="12" customFormat="1" x14ac:dyDescent="0.25">
      <c r="A315" s="9" t="str">
        <f>Thu!A64</f>
        <v>UNDER</v>
      </c>
      <c r="B315" s="72">
        <f>Thu!C64</f>
        <v>0</v>
      </c>
      <c r="C315" s="9">
        <f>Thu!I64</f>
        <v>0</v>
      </c>
      <c r="D315" s="73" t="str">
        <f>IF(B315="win",100%-D1,"-100%")</f>
        <v>-100%</v>
      </c>
      <c r="E315" s="9">
        <f>(C315*D315)+(C315*E1)</f>
        <v>0</v>
      </c>
      <c r="G315" s="9">
        <f>Thu!J64</f>
        <v>0</v>
      </c>
      <c r="H315" s="73" t="str">
        <f t="shared" si="1219"/>
        <v>-100%</v>
      </c>
      <c r="I315" s="9">
        <f>(G315*H315)+(G315*I1)</f>
        <v>0</v>
      </c>
      <c r="K315" s="9">
        <f>Thu!K64</f>
        <v>0</v>
      </c>
      <c r="L315" s="73" t="str">
        <f>IF(B315="win",100%-L1,"-100%")</f>
        <v>-100%</v>
      </c>
      <c r="M315" s="9">
        <f>(K315*L315)+(K315*M1)</f>
        <v>0</v>
      </c>
      <c r="N315" s="9"/>
      <c r="O315" s="9">
        <f>Thu!L64</f>
        <v>0</v>
      </c>
      <c r="P315" s="73" t="str">
        <f>IF(B315="win",100%-P1,"-100%")</f>
        <v>-100%</v>
      </c>
      <c r="Q315" s="9">
        <f>(O315*P315)+(O315*Q1)</f>
        <v>0</v>
      </c>
      <c r="R315" s="9"/>
      <c r="S315" s="9">
        <f>Thu!M64</f>
        <v>0</v>
      </c>
      <c r="T315" s="73" t="str">
        <f>IF(B315="win",100%-T1,"-100%")</f>
        <v>-100%</v>
      </c>
      <c r="U315" s="9">
        <f>(S315*T315)+(S315*U1)</f>
        <v>0</v>
      </c>
      <c r="V315" s="9"/>
      <c r="W315" s="9">
        <f>Thu!N64</f>
        <v>0</v>
      </c>
      <c r="X315" s="73" t="str">
        <f>IF(B315="win",100%-X1,"-100%")</f>
        <v>-100%</v>
      </c>
      <c r="Y315" s="9">
        <f>(W315*X315)+(W315*Y1)</f>
        <v>0</v>
      </c>
      <c r="Z315" s="9"/>
      <c r="AA315" s="9">
        <f>Thu!O64</f>
        <v>0</v>
      </c>
      <c r="AB315" s="73" t="str">
        <f>IF(B315="win",100%-AB1,"-100%")</f>
        <v>-100%</v>
      </c>
      <c r="AC315" s="9">
        <f>(AA315*AB315)+(AA315*AC1)</f>
        <v>0</v>
      </c>
      <c r="AD315" s="9"/>
      <c r="AE315" s="9">
        <f>Thu!P64</f>
        <v>0</v>
      </c>
      <c r="AF315" s="73" t="str">
        <f>IF(B315="win",100%-AF1,"-100%")</f>
        <v>-100%</v>
      </c>
      <c r="AG315" s="9">
        <f>(AE315*AF315)+(AE315*AG1)</f>
        <v>0</v>
      </c>
      <c r="AH315" s="9"/>
      <c r="AI315" s="9">
        <f>Thu!Q64</f>
        <v>0</v>
      </c>
      <c r="AJ315" s="73" t="str">
        <f>IF(B315="win",100%-AJ1,"-100%")</f>
        <v>-100%</v>
      </c>
      <c r="AK315" s="9">
        <f>(AI315*AJ315)+(AI315*AK1)</f>
        <v>0</v>
      </c>
      <c r="AL315" s="9"/>
      <c r="AM315" s="9">
        <f>Thu!R64</f>
        <v>0</v>
      </c>
      <c r="AN315" s="73" t="str">
        <f>IF(B315="win",100%-AN1,"-100%")</f>
        <v>-100%</v>
      </c>
      <c r="AO315" s="9">
        <f>(AM315*AN315)+(AM315*AO1)</f>
        <v>0</v>
      </c>
      <c r="AP315" s="9"/>
      <c r="AQ315" s="9">
        <f>Thu!S64</f>
        <v>0</v>
      </c>
      <c r="AR315" s="73" t="str">
        <f>IF(B315="win",100%-AR1,"-100%")</f>
        <v>-100%</v>
      </c>
      <c r="AS315" s="9">
        <f>(AQ315*AR315)+(AQ315*AS1)</f>
        <v>0</v>
      </c>
      <c r="AT315" s="9"/>
      <c r="AU315" s="9">
        <f>Thu!T64</f>
        <v>0</v>
      </c>
      <c r="AV315" s="73" t="str">
        <f>IF(B315="win",100%-AV1,"-100%")</f>
        <v>-100%</v>
      </c>
      <c r="AW315" s="9">
        <f>(AU315*AV315)+(AU315*AW1)</f>
        <v>0</v>
      </c>
      <c r="AX315" s="9"/>
      <c r="AY315" s="9">
        <f>Thu!U64</f>
        <v>0</v>
      </c>
      <c r="AZ315" s="73" t="str">
        <f>IF(B315="win",100%-AZ1,"-100%")</f>
        <v>-100%</v>
      </c>
      <c r="BA315" s="9">
        <f>(AY315*AZ315)+(AY315*BA1)</f>
        <v>0</v>
      </c>
      <c r="BB315" s="9"/>
      <c r="BC315" s="9">
        <f>Thu!V64</f>
        <v>0</v>
      </c>
      <c r="BD315" s="73" t="str">
        <f>IF(B315="win",100%-BD1,"-100%")</f>
        <v>-100%</v>
      </c>
      <c r="BE315" s="9">
        <f>(BC315*BD315)+(BC315*BE1)</f>
        <v>0</v>
      </c>
      <c r="BF315" s="9"/>
      <c r="BG315" s="9">
        <f>Thu!W64</f>
        <v>0</v>
      </c>
      <c r="BH315" s="73" t="str">
        <f>IF(B315="win",100%-BH1,"-100%")</f>
        <v>-100%</v>
      </c>
      <c r="BI315" s="9">
        <f>(BG315*BH315)+(BG315*BI1)</f>
        <v>0</v>
      </c>
    </row>
    <row r="316" spans="1:61" s="12" customFormat="1" x14ac:dyDescent="0.25">
      <c r="A316" s="9" t="str">
        <f>Thu!A65</f>
        <v>OVER</v>
      </c>
      <c r="B316" s="72">
        <f>Thu!C65</f>
        <v>0</v>
      </c>
      <c r="C316" s="9">
        <f>Thu!I65</f>
        <v>0</v>
      </c>
      <c r="D316" s="73" t="str">
        <f>IF(B316="win",100%-D1,"-100%")</f>
        <v>-100%</v>
      </c>
      <c r="E316" s="9">
        <f>(C316*D316)+(C316*E1)</f>
        <v>0</v>
      </c>
      <c r="G316" s="9">
        <f>Thu!J65</f>
        <v>0</v>
      </c>
      <c r="H316" s="73" t="str">
        <f t="shared" si="1219"/>
        <v>-100%</v>
      </c>
      <c r="I316" s="9">
        <f>(G316*H316)+(G316*I1)</f>
        <v>0</v>
      </c>
      <c r="K316" s="9">
        <f>Thu!K65</f>
        <v>0</v>
      </c>
      <c r="L316" s="73" t="str">
        <f>IF(B316="win",100%-L1,"-100%")</f>
        <v>-100%</v>
      </c>
      <c r="M316" s="9">
        <f>(K316*L316)+(K316*M1)</f>
        <v>0</v>
      </c>
      <c r="N316" s="9"/>
      <c r="O316" s="9">
        <f>Thu!L65</f>
        <v>0</v>
      </c>
      <c r="P316" s="73" t="str">
        <f>IF(B316="win",100%-P1,"-100%")</f>
        <v>-100%</v>
      </c>
      <c r="Q316" s="9">
        <f>(O316*P316)+(O316*Q1)</f>
        <v>0</v>
      </c>
      <c r="R316" s="9"/>
      <c r="S316" s="9">
        <f>Thu!M65</f>
        <v>0</v>
      </c>
      <c r="T316" s="73" t="str">
        <f>IF(B316="win",100%-T1,"-100%")</f>
        <v>-100%</v>
      </c>
      <c r="U316" s="9">
        <f>(S316*T316)+(S316*U1)</f>
        <v>0</v>
      </c>
      <c r="V316" s="9"/>
      <c r="W316" s="9">
        <f>Thu!N65</f>
        <v>0</v>
      </c>
      <c r="X316" s="73" t="str">
        <f>IF(B316="win",100%-X1,"-100%")</f>
        <v>-100%</v>
      </c>
      <c r="Y316" s="9">
        <f>(W316*X316)+(W316*Y1)</f>
        <v>0</v>
      </c>
      <c r="Z316" s="9"/>
      <c r="AA316" s="9">
        <f>Thu!O65</f>
        <v>0</v>
      </c>
      <c r="AB316" s="73" t="str">
        <f>IF(B316="win",100%-AB1,"-100%")</f>
        <v>-100%</v>
      </c>
      <c r="AC316" s="9">
        <f>(AA316*AB316)+(AA316*AC1)</f>
        <v>0</v>
      </c>
      <c r="AD316" s="9"/>
      <c r="AE316" s="9">
        <f>Thu!P65</f>
        <v>0</v>
      </c>
      <c r="AF316" s="73" t="str">
        <f>IF(B316="win",100%-AF1,"-100%")</f>
        <v>-100%</v>
      </c>
      <c r="AG316" s="9">
        <f>(AE316*AF316)+(AE316*AG1)</f>
        <v>0</v>
      </c>
      <c r="AH316" s="9"/>
      <c r="AI316" s="9">
        <f>Thu!Q65</f>
        <v>0</v>
      </c>
      <c r="AJ316" s="73" t="str">
        <f>IF(B316="win",100%-AJ1,"-100%")</f>
        <v>-100%</v>
      </c>
      <c r="AK316" s="9">
        <f>(AI316*AJ316)+(AI316*AK1)</f>
        <v>0</v>
      </c>
      <c r="AL316" s="9"/>
      <c r="AM316" s="9">
        <f>Thu!R65</f>
        <v>0</v>
      </c>
      <c r="AN316" s="73" t="str">
        <f>IF(B316="win",100%-AN1,"-100%")</f>
        <v>-100%</v>
      </c>
      <c r="AO316" s="9">
        <f>(AM316*AN316)+(AM316*AO1)</f>
        <v>0</v>
      </c>
      <c r="AP316" s="9"/>
      <c r="AQ316" s="9">
        <f>Thu!S65</f>
        <v>0</v>
      </c>
      <c r="AR316" s="73" t="str">
        <f>IF(B316="win",100%-AR1,"-100%")</f>
        <v>-100%</v>
      </c>
      <c r="AS316" s="9">
        <f>(AQ316*AR316)+(AQ316*AS1)</f>
        <v>0</v>
      </c>
      <c r="AT316" s="9"/>
      <c r="AU316" s="9">
        <f>Thu!T65</f>
        <v>0</v>
      </c>
      <c r="AV316" s="73" t="str">
        <f>IF(B316="win",100%-AV1,"-100%")</f>
        <v>-100%</v>
      </c>
      <c r="AW316" s="9">
        <f>(AU316*AV316)+(AU316*AW1)</f>
        <v>0</v>
      </c>
      <c r="AX316" s="9"/>
      <c r="AY316" s="9">
        <f>Thu!U65</f>
        <v>0</v>
      </c>
      <c r="AZ316" s="73" t="str">
        <f>IF(B316="win",100%-AZ1,"-100%")</f>
        <v>-100%</v>
      </c>
      <c r="BA316" s="9">
        <f>(AY316*AZ316)+(AY316*BA1)</f>
        <v>0</v>
      </c>
      <c r="BB316" s="9"/>
      <c r="BC316" s="9">
        <f>Thu!V65</f>
        <v>0</v>
      </c>
      <c r="BD316" s="73" t="str">
        <f>IF(B316="win",100%-BD1,"-100%")</f>
        <v>-100%</v>
      </c>
      <c r="BE316" s="9">
        <f>(BC316*BD316)+(BC316*BE1)</f>
        <v>0</v>
      </c>
      <c r="BF316" s="9"/>
      <c r="BG316" s="9">
        <f>Thu!W65</f>
        <v>0</v>
      </c>
      <c r="BH316" s="73" t="str">
        <f>IF(B316="win",100%-BH1,"-100%")</f>
        <v>-100%</v>
      </c>
      <c r="BI316" s="9">
        <f>(BG316*BH316)+(BG316*BI1)</f>
        <v>0</v>
      </c>
    </row>
    <row r="317" spans="1:61" s="12" customFormat="1" x14ac:dyDescent="0.25">
      <c r="A317" s="75"/>
      <c r="B317" s="72"/>
      <c r="C317" s="75"/>
      <c r="D317" s="75"/>
      <c r="E317" s="75"/>
      <c r="G317" s="75"/>
      <c r="H317" s="75"/>
      <c r="I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</row>
    <row r="318" spans="1:61" s="12" customFormat="1" x14ac:dyDescent="0.25">
      <c r="A318" s="9">
        <f>Thu!A67</f>
        <v>0</v>
      </c>
      <c r="B318" s="72">
        <f>Thu!C67</f>
        <v>0</v>
      </c>
      <c r="C318" s="9">
        <f>Thu!I67</f>
        <v>0</v>
      </c>
      <c r="D318" s="73" t="str">
        <f>IF(B318="win",100%-D1,"-100%")</f>
        <v>-100%</v>
      </c>
      <c r="E318" s="9">
        <f>(C318*D318)+(C318*E1)</f>
        <v>0</v>
      </c>
      <c r="G318" s="9">
        <f>Thu!J67</f>
        <v>0</v>
      </c>
      <c r="H318" s="73" t="str">
        <f>IF($B318="win",100%-H$1,"-100%")</f>
        <v>-100%</v>
      </c>
      <c r="I318" s="9">
        <f>(G318*H318)+(G318*I1)</f>
        <v>0</v>
      </c>
      <c r="K318" s="9">
        <f>Thu!K67</f>
        <v>0</v>
      </c>
      <c r="L318" s="73" t="str">
        <f>IF(B318="win",100%-L1,"-100%")</f>
        <v>-100%</v>
      </c>
      <c r="M318" s="9">
        <f>(K318*L318)+(K318*M1)</f>
        <v>0</v>
      </c>
      <c r="N318" s="9"/>
      <c r="O318" s="9">
        <f>Thu!L67</f>
        <v>0</v>
      </c>
      <c r="P318" s="73" t="str">
        <f>IF(B318="win",100%-P1,"-100%")</f>
        <v>-100%</v>
      </c>
      <c r="Q318" s="9">
        <f>(O318*P318)+(O318*Q1)</f>
        <v>0</v>
      </c>
      <c r="R318" s="9"/>
      <c r="S318" s="9">
        <f>Thu!M67</f>
        <v>0</v>
      </c>
      <c r="T318" s="73" t="str">
        <f>IF(B318="win",100%-T1,"-100%")</f>
        <v>-100%</v>
      </c>
      <c r="U318" s="9">
        <f>(S318*T318)+(S318*U1)</f>
        <v>0</v>
      </c>
      <c r="V318" s="9"/>
      <c r="W318" s="9">
        <f>Thu!N67</f>
        <v>0</v>
      </c>
      <c r="X318" s="73" t="str">
        <f>IF(B318="win",100%-X1,"-100%")</f>
        <v>-100%</v>
      </c>
      <c r="Y318" s="9">
        <f>(W318*X318)+(W318*Y1)</f>
        <v>0</v>
      </c>
      <c r="Z318" s="9"/>
      <c r="AA318" s="9">
        <f>Thu!O67</f>
        <v>0</v>
      </c>
      <c r="AB318" s="73" t="str">
        <f>IF(B318="win",100%-AB1,"-100%")</f>
        <v>-100%</v>
      </c>
      <c r="AC318" s="9">
        <f>(AA318*AB318)+(AA318*AC1)</f>
        <v>0</v>
      </c>
      <c r="AD318" s="9"/>
      <c r="AE318" s="9">
        <f>Thu!P67</f>
        <v>0</v>
      </c>
      <c r="AF318" s="73" t="str">
        <f>IF(B318="win",100%-AF1,"-100%")</f>
        <v>-100%</v>
      </c>
      <c r="AG318" s="9">
        <f>(AE318*AF318)+(AE318*AG1)</f>
        <v>0</v>
      </c>
      <c r="AH318" s="9"/>
      <c r="AI318" s="9">
        <f>Thu!Q67</f>
        <v>0</v>
      </c>
      <c r="AJ318" s="73" t="str">
        <f>IF(B318="win",100%-AJ1,"-100%")</f>
        <v>-100%</v>
      </c>
      <c r="AK318" s="9">
        <f>(AI318*AJ318)+(AI318*AK1)</f>
        <v>0</v>
      </c>
      <c r="AL318" s="9"/>
      <c r="AM318" s="9">
        <f>Thu!R67</f>
        <v>0</v>
      </c>
      <c r="AN318" s="73" t="str">
        <f>IF(B318="win",100%-AN1,"-100%")</f>
        <v>-100%</v>
      </c>
      <c r="AO318" s="9">
        <f>(AM318*AN318)+(AM318*AO1)</f>
        <v>0</v>
      </c>
      <c r="AP318" s="9"/>
      <c r="AQ318" s="9">
        <f>Thu!S67</f>
        <v>0</v>
      </c>
      <c r="AR318" s="73" t="str">
        <f>IF(B318="win",100%-AR1,"-100%")</f>
        <v>-100%</v>
      </c>
      <c r="AS318" s="9">
        <f>(AQ318*AR318)+(AQ318*AS1)</f>
        <v>0</v>
      </c>
      <c r="AT318" s="9"/>
      <c r="AU318" s="9">
        <f>Thu!T67</f>
        <v>0</v>
      </c>
      <c r="AV318" s="73" t="str">
        <f>IF(B318="win",100%-AV1,"-100%")</f>
        <v>-100%</v>
      </c>
      <c r="AW318" s="9">
        <f>(AU318*AV318)+(AU318*AW1)</f>
        <v>0</v>
      </c>
      <c r="AX318" s="9"/>
      <c r="AY318" s="9">
        <f>Thu!U67</f>
        <v>0</v>
      </c>
      <c r="AZ318" s="73" t="str">
        <f>IF(B318="win",100%-AZ1,"-100%")</f>
        <v>-100%</v>
      </c>
      <c r="BA318" s="9">
        <f>(AY318*AZ318)+(AY318*BA1)</f>
        <v>0</v>
      </c>
      <c r="BB318" s="9"/>
      <c r="BC318" s="9">
        <f>Thu!V67</f>
        <v>0</v>
      </c>
      <c r="BD318" s="73" t="str">
        <f>IF(B318="win",100%-BD1,"-100%")</f>
        <v>-100%</v>
      </c>
      <c r="BE318" s="9">
        <f>(BC318*BD318)+(BC318*BE1)</f>
        <v>0</v>
      </c>
      <c r="BF318" s="9"/>
      <c r="BG318" s="9">
        <f>Thu!W67</f>
        <v>0</v>
      </c>
      <c r="BH318" s="73" t="str">
        <f>IF(B318="win",100%-BH1,"-100%")</f>
        <v>-100%</v>
      </c>
      <c r="BI318" s="9">
        <f>(BG318*BH318)+(BG318*BI1)</f>
        <v>0</v>
      </c>
    </row>
    <row r="319" spans="1:61" s="12" customFormat="1" x14ac:dyDescent="0.25">
      <c r="A319" s="9">
        <f>Thu!A68</f>
        <v>0</v>
      </c>
      <c r="B319" s="72">
        <f>Thu!C68</f>
        <v>0</v>
      </c>
      <c r="C319" s="9">
        <f>Thu!I68</f>
        <v>0</v>
      </c>
      <c r="D319" s="73" t="str">
        <f>IF(B319="win",100%-D1,"-100%")</f>
        <v>-100%</v>
      </c>
      <c r="E319" s="9">
        <f>(C319*D319)+(C319*E1)</f>
        <v>0</v>
      </c>
      <c r="G319" s="9">
        <f>Thu!J68</f>
        <v>0</v>
      </c>
      <c r="H319" s="73" t="str">
        <f t="shared" ref="H319:H321" si="1220">IF($B319="win",100%-H$1,"-100%")</f>
        <v>-100%</v>
      </c>
      <c r="I319" s="9">
        <f>(G319*H319)+(G319*I1)</f>
        <v>0</v>
      </c>
      <c r="K319" s="9">
        <f>Thu!K68</f>
        <v>0</v>
      </c>
      <c r="L319" s="73" t="str">
        <f>IF(B319="win",100%-L1,"-100%")</f>
        <v>-100%</v>
      </c>
      <c r="M319" s="9">
        <f>(K319*L319)+(K319*M1)</f>
        <v>0</v>
      </c>
      <c r="N319" s="9"/>
      <c r="O319" s="9">
        <f>Thu!L68</f>
        <v>0</v>
      </c>
      <c r="P319" s="73" t="str">
        <f>IF(B319="win",100%-P1,"-100%")</f>
        <v>-100%</v>
      </c>
      <c r="Q319" s="9">
        <f>(O319*P319)+(O319*Q1)</f>
        <v>0</v>
      </c>
      <c r="R319" s="9"/>
      <c r="S319" s="9">
        <f>Thu!M68</f>
        <v>0</v>
      </c>
      <c r="T319" s="73" t="str">
        <f>IF(B319="win",100%-T1,"-100%")</f>
        <v>-100%</v>
      </c>
      <c r="U319" s="9">
        <f>(S319*T319)+(S319*U1)</f>
        <v>0</v>
      </c>
      <c r="V319" s="9"/>
      <c r="W319" s="9">
        <f>Thu!N68</f>
        <v>0</v>
      </c>
      <c r="X319" s="73" t="str">
        <f>IF(B319="win",100%-X1,"-100%")</f>
        <v>-100%</v>
      </c>
      <c r="Y319" s="9">
        <f>(W319*X319)+(W319*Y1)</f>
        <v>0</v>
      </c>
      <c r="Z319" s="9"/>
      <c r="AA319" s="9">
        <f>Thu!O68</f>
        <v>0</v>
      </c>
      <c r="AB319" s="73" t="str">
        <f>IF(B319="win",100%-AB1,"-100%")</f>
        <v>-100%</v>
      </c>
      <c r="AC319" s="9">
        <f>(AA319*AB319)+(AA319*AC1)</f>
        <v>0</v>
      </c>
      <c r="AD319" s="9"/>
      <c r="AE319" s="9">
        <f>Thu!P68</f>
        <v>0</v>
      </c>
      <c r="AF319" s="73" t="str">
        <f>IF(B319="win",100%-AF1,"-100%")</f>
        <v>-100%</v>
      </c>
      <c r="AG319" s="9">
        <f>(AE319*AF319)+(AE319*AG1)</f>
        <v>0</v>
      </c>
      <c r="AH319" s="9"/>
      <c r="AI319" s="9">
        <f>Thu!Q68</f>
        <v>0</v>
      </c>
      <c r="AJ319" s="73" t="str">
        <f>IF(B319="win",100%-AJ1,"-100%")</f>
        <v>-100%</v>
      </c>
      <c r="AK319" s="9">
        <f>(AI319*AJ319)+(AI319*AK1)</f>
        <v>0</v>
      </c>
      <c r="AL319" s="9"/>
      <c r="AM319" s="9">
        <f>Thu!R68</f>
        <v>0</v>
      </c>
      <c r="AN319" s="73" t="str">
        <f>IF(B319="win",100%-AN1,"-100%")</f>
        <v>-100%</v>
      </c>
      <c r="AO319" s="9">
        <f>(AM319*AN319)+(AM319*AO1)</f>
        <v>0</v>
      </c>
      <c r="AP319" s="9"/>
      <c r="AQ319" s="9">
        <f>Thu!S68</f>
        <v>0</v>
      </c>
      <c r="AR319" s="73" t="str">
        <f>IF(B319="win",100%-AR1,"-100%")</f>
        <v>-100%</v>
      </c>
      <c r="AS319" s="9">
        <f>(AQ319*AR319)+(AQ319*AS1)</f>
        <v>0</v>
      </c>
      <c r="AT319" s="9"/>
      <c r="AU319" s="9">
        <f>Thu!T68</f>
        <v>0</v>
      </c>
      <c r="AV319" s="73" t="str">
        <f>IF(B319="win",100%-AV1,"-100%")</f>
        <v>-100%</v>
      </c>
      <c r="AW319" s="9">
        <f>(AU319*AV319)+(AU319*AW1)</f>
        <v>0</v>
      </c>
      <c r="AX319" s="9"/>
      <c r="AY319" s="9">
        <f>Thu!U68</f>
        <v>0</v>
      </c>
      <c r="AZ319" s="73" t="str">
        <f>IF(B319="win",100%-AZ1,"-100%")</f>
        <v>-100%</v>
      </c>
      <c r="BA319" s="9">
        <f>(AY319*AZ319)+(AY319*BA1)</f>
        <v>0</v>
      </c>
      <c r="BB319" s="9"/>
      <c r="BC319" s="9">
        <f>Thu!V68</f>
        <v>0</v>
      </c>
      <c r="BD319" s="73" t="str">
        <f>IF(B319="win",100%-BD1,"-100%")</f>
        <v>-100%</v>
      </c>
      <c r="BE319" s="9">
        <f>(BC319*BD319)+(BC319*BE1)</f>
        <v>0</v>
      </c>
      <c r="BF319" s="9"/>
      <c r="BG319" s="9">
        <f>Thu!W68</f>
        <v>0</v>
      </c>
      <c r="BH319" s="73" t="str">
        <f>IF(B319="win",100%-BH1,"-100%")</f>
        <v>-100%</v>
      </c>
      <c r="BI319" s="9">
        <f>(BG319*BH319)+(BG319*BI1)</f>
        <v>0</v>
      </c>
    </row>
    <row r="320" spans="1:61" s="12" customFormat="1" x14ac:dyDescent="0.25">
      <c r="A320" s="9" t="str">
        <f>Thu!A69</f>
        <v>UNDER</v>
      </c>
      <c r="B320" s="72">
        <f>Thu!C69</f>
        <v>0</v>
      </c>
      <c r="C320" s="9">
        <f>Thu!I69</f>
        <v>0</v>
      </c>
      <c r="D320" s="73" t="str">
        <f>IF(B320="win",100%-D1,"-100%")</f>
        <v>-100%</v>
      </c>
      <c r="E320" s="9">
        <f>(C320*D320)+(C320*E1)</f>
        <v>0</v>
      </c>
      <c r="G320" s="9">
        <f>Thu!J69</f>
        <v>0</v>
      </c>
      <c r="H320" s="73" t="str">
        <f t="shared" si="1220"/>
        <v>-100%</v>
      </c>
      <c r="I320" s="9">
        <f>(G320*H320)+(G320*I1)</f>
        <v>0</v>
      </c>
      <c r="K320" s="9">
        <f>Thu!K69</f>
        <v>0</v>
      </c>
      <c r="L320" s="73" t="str">
        <f>IF(B320="win",100%-L1,"-100%")</f>
        <v>-100%</v>
      </c>
      <c r="M320" s="9">
        <f>(K320*L320)+(K320*M1)</f>
        <v>0</v>
      </c>
      <c r="N320" s="9"/>
      <c r="O320" s="9">
        <f>Thu!L69</f>
        <v>0</v>
      </c>
      <c r="P320" s="73" t="str">
        <f>IF(B320="win",100%-P1,"-100%")</f>
        <v>-100%</v>
      </c>
      <c r="Q320" s="9">
        <f>(O320*P320)+(O320*Q1)</f>
        <v>0</v>
      </c>
      <c r="R320" s="9"/>
      <c r="S320" s="9">
        <f>Thu!M69</f>
        <v>0</v>
      </c>
      <c r="T320" s="73" t="str">
        <f>IF(B320="win",100%-T1,"-100%")</f>
        <v>-100%</v>
      </c>
      <c r="U320" s="9">
        <f>(S320*T320)+(S320*U1)</f>
        <v>0</v>
      </c>
      <c r="V320" s="9"/>
      <c r="W320" s="9">
        <f>Thu!N69</f>
        <v>0</v>
      </c>
      <c r="X320" s="73" t="str">
        <f>IF(B320="win",100%-X1,"-100%")</f>
        <v>-100%</v>
      </c>
      <c r="Y320" s="9">
        <f>(W320*X320)+(W320*Y1)</f>
        <v>0</v>
      </c>
      <c r="Z320" s="9"/>
      <c r="AA320" s="9">
        <f>Thu!O69</f>
        <v>0</v>
      </c>
      <c r="AB320" s="73" t="str">
        <f>IF(B320="win",100%-AB1,"-100%")</f>
        <v>-100%</v>
      </c>
      <c r="AC320" s="9">
        <f>(AA320*AB320)+(AA320*AC1)</f>
        <v>0</v>
      </c>
      <c r="AD320" s="9"/>
      <c r="AE320" s="9">
        <f>Thu!P69</f>
        <v>0</v>
      </c>
      <c r="AF320" s="73" t="str">
        <f>IF(B320="win",100%-AF1,"-100%")</f>
        <v>-100%</v>
      </c>
      <c r="AG320" s="9">
        <f>(AE320*AF320)+(AE320*AG1)</f>
        <v>0</v>
      </c>
      <c r="AH320" s="9"/>
      <c r="AI320" s="9">
        <f>Thu!Q69</f>
        <v>0</v>
      </c>
      <c r="AJ320" s="73" t="str">
        <f>IF(B320="win",100%-AJ1,"-100%")</f>
        <v>-100%</v>
      </c>
      <c r="AK320" s="9">
        <f>(AI320*AJ320)+(AI320*AK1)</f>
        <v>0</v>
      </c>
      <c r="AL320" s="9"/>
      <c r="AM320" s="9">
        <f>Thu!R69</f>
        <v>0</v>
      </c>
      <c r="AN320" s="73" t="str">
        <f>IF(B320="win",100%-AN1,"-100%")</f>
        <v>-100%</v>
      </c>
      <c r="AO320" s="9">
        <f>(AM320*AN320)+(AM320*AO1)</f>
        <v>0</v>
      </c>
      <c r="AP320" s="9"/>
      <c r="AQ320" s="9">
        <f>Thu!S69</f>
        <v>0</v>
      </c>
      <c r="AR320" s="73" t="str">
        <f>IF(B320="win",100%-AR1,"-100%")</f>
        <v>-100%</v>
      </c>
      <c r="AS320" s="9">
        <f>(AQ320*AR320)+(AQ320*AS1)</f>
        <v>0</v>
      </c>
      <c r="AT320" s="9"/>
      <c r="AU320" s="9">
        <f>Thu!T69</f>
        <v>0</v>
      </c>
      <c r="AV320" s="73" t="str">
        <f>IF(B320="win",100%-AV1,"-100%")</f>
        <v>-100%</v>
      </c>
      <c r="AW320" s="9">
        <f>(AU320*AV320)+(AU320*AW1)</f>
        <v>0</v>
      </c>
      <c r="AX320" s="9"/>
      <c r="AY320" s="9">
        <f>Thu!U69</f>
        <v>0</v>
      </c>
      <c r="AZ320" s="73" t="str">
        <f>IF(B320="win",100%-AZ1,"-100%")</f>
        <v>-100%</v>
      </c>
      <c r="BA320" s="9">
        <f>(AY320*AZ320)+(AY320*BA1)</f>
        <v>0</v>
      </c>
      <c r="BB320" s="9"/>
      <c r="BC320" s="9">
        <f>Thu!V69</f>
        <v>0</v>
      </c>
      <c r="BD320" s="73" t="str">
        <f>IF(B320="win",100%-BD1,"-100%")</f>
        <v>-100%</v>
      </c>
      <c r="BE320" s="9">
        <f>(BC320*BD320)+(BC320*BE1)</f>
        <v>0</v>
      </c>
      <c r="BF320" s="9"/>
      <c r="BG320" s="9">
        <f>Thu!W69</f>
        <v>0</v>
      </c>
      <c r="BH320" s="73" t="str">
        <f>IF(B320="win",100%-BH1,"-100%")</f>
        <v>-100%</v>
      </c>
      <c r="BI320" s="9">
        <f>(BG320*BH320)+(BG320*BI1)</f>
        <v>0</v>
      </c>
    </row>
    <row r="321" spans="1:61" s="12" customFormat="1" x14ac:dyDescent="0.25">
      <c r="A321" s="9" t="str">
        <f>Thu!A70</f>
        <v>OVER</v>
      </c>
      <c r="B321" s="72">
        <f>Thu!C70</f>
        <v>0</v>
      </c>
      <c r="C321" s="9">
        <f>Thu!I70</f>
        <v>0</v>
      </c>
      <c r="D321" s="73" t="str">
        <f>IF(B321="win",100%-D1,"-100%")</f>
        <v>-100%</v>
      </c>
      <c r="E321" s="9">
        <f>(C321*D321)+(C321*E1)</f>
        <v>0</v>
      </c>
      <c r="G321" s="9">
        <f>Thu!J70</f>
        <v>0</v>
      </c>
      <c r="H321" s="73" t="str">
        <f t="shared" si="1220"/>
        <v>-100%</v>
      </c>
      <c r="I321" s="9">
        <f>(G321*H321)+(G321*I1)</f>
        <v>0</v>
      </c>
      <c r="K321" s="9">
        <f>Thu!K70</f>
        <v>0</v>
      </c>
      <c r="L321" s="73" t="str">
        <f>IF(B321="win",100%-L1,"-100%")</f>
        <v>-100%</v>
      </c>
      <c r="M321" s="9">
        <f>(K321*L321)+(K321*M1)</f>
        <v>0</v>
      </c>
      <c r="N321" s="9"/>
      <c r="O321" s="9">
        <f>Thu!L70</f>
        <v>0</v>
      </c>
      <c r="P321" s="73" t="str">
        <f>IF(B321="win",100%-P1,"-100%")</f>
        <v>-100%</v>
      </c>
      <c r="Q321" s="9">
        <f>(O321*P321)+(O321*Q1)</f>
        <v>0</v>
      </c>
      <c r="R321" s="9"/>
      <c r="S321" s="9">
        <f>Thu!M70</f>
        <v>0</v>
      </c>
      <c r="T321" s="73" t="str">
        <f>IF(B321="win",100%-T1,"-100%")</f>
        <v>-100%</v>
      </c>
      <c r="U321" s="9">
        <f>(S321*T321)+(S321*U1)</f>
        <v>0</v>
      </c>
      <c r="V321" s="9"/>
      <c r="W321" s="9">
        <f>Thu!N70</f>
        <v>0</v>
      </c>
      <c r="X321" s="73" t="str">
        <f>IF(B321="win",100%-X1,"-100%")</f>
        <v>-100%</v>
      </c>
      <c r="Y321" s="9">
        <f>(W321*X321)+(W321*Y1)</f>
        <v>0</v>
      </c>
      <c r="Z321" s="9"/>
      <c r="AA321" s="9">
        <f>Thu!O70</f>
        <v>0</v>
      </c>
      <c r="AB321" s="73" t="str">
        <f>IF(B321="win",100%-AB1,"-100%")</f>
        <v>-100%</v>
      </c>
      <c r="AC321" s="9">
        <f>(AA321*AB321)+(AA321*AC1)</f>
        <v>0</v>
      </c>
      <c r="AD321" s="9"/>
      <c r="AE321" s="9">
        <f>Thu!P70</f>
        <v>0</v>
      </c>
      <c r="AF321" s="73" t="str">
        <f>IF(B321="win",100%-AF1,"-100%")</f>
        <v>-100%</v>
      </c>
      <c r="AG321" s="9">
        <f>(AE321*AF321)+(AE321*AG1)</f>
        <v>0</v>
      </c>
      <c r="AH321" s="9"/>
      <c r="AI321" s="9">
        <f>Thu!Q70</f>
        <v>0</v>
      </c>
      <c r="AJ321" s="73" t="str">
        <f>IF(B321="win",100%-AJ1,"-100%")</f>
        <v>-100%</v>
      </c>
      <c r="AK321" s="9">
        <f>(AI321*AJ321)+(AI321*AK1)</f>
        <v>0</v>
      </c>
      <c r="AL321" s="9"/>
      <c r="AM321" s="9">
        <f>Thu!R70</f>
        <v>0</v>
      </c>
      <c r="AN321" s="73" t="str">
        <f>IF(B321="win",100%-AN1,"-100%")</f>
        <v>-100%</v>
      </c>
      <c r="AO321" s="9">
        <f>(AM321*AN321)+(AM321*AO1)</f>
        <v>0</v>
      </c>
      <c r="AP321" s="9"/>
      <c r="AQ321" s="9">
        <f>Thu!S70</f>
        <v>0</v>
      </c>
      <c r="AR321" s="73" t="str">
        <f>IF(B321="win",100%-AR1,"-100%")</f>
        <v>-100%</v>
      </c>
      <c r="AS321" s="9">
        <f>(AQ321*AR321)+(AQ321*AS1)</f>
        <v>0</v>
      </c>
      <c r="AT321" s="9"/>
      <c r="AU321" s="9">
        <f>Thu!T70</f>
        <v>0</v>
      </c>
      <c r="AV321" s="73" t="str">
        <f>IF(B321="win",100%-AV1,"-100%")</f>
        <v>-100%</v>
      </c>
      <c r="AW321" s="9">
        <f>(AU321*AV321)+(AU321*AW1)</f>
        <v>0</v>
      </c>
      <c r="AX321" s="9"/>
      <c r="AY321" s="9">
        <f>Thu!U70</f>
        <v>0</v>
      </c>
      <c r="AZ321" s="73" t="str">
        <f>IF(B321="win",100%-AZ1,"-100%")</f>
        <v>-100%</v>
      </c>
      <c r="BA321" s="9">
        <f>(AY321*AZ321)+(AY321*BA1)</f>
        <v>0</v>
      </c>
      <c r="BB321" s="9"/>
      <c r="BC321" s="9">
        <f>Thu!V70</f>
        <v>0</v>
      </c>
      <c r="BD321" s="73" t="str">
        <f>IF(B321="win",100%-BD1,"-100%")</f>
        <v>-100%</v>
      </c>
      <c r="BE321" s="9">
        <f>(BC321*BD321)+(BC321*BE1)</f>
        <v>0</v>
      </c>
      <c r="BF321" s="9"/>
      <c r="BG321" s="9">
        <f>Thu!W70</f>
        <v>0</v>
      </c>
      <c r="BH321" s="73" t="str">
        <f>IF(B321="win",100%-BH1,"-100%")</f>
        <v>-100%</v>
      </c>
      <c r="BI321" s="9">
        <f>(BG321*BH321)+(BG321*BI1)</f>
        <v>0</v>
      </c>
    </row>
    <row r="322" spans="1:61" s="12" customFormat="1" x14ac:dyDescent="0.25">
      <c r="A322" s="75"/>
      <c r="B322" s="72"/>
      <c r="C322" s="75"/>
      <c r="D322" s="75"/>
      <c r="E322" s="75"/>
      <c r="G322" s="75"/>
      <c r="H322" s="75"/>
      <c r="I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5"/>
    </row>
    <row r="323" spans="1:61" s="12" customFormat="1" x14ac:dyDescent="0.25">
      <c r="A323" s="9">
        <f>Thu!A72</f>
        <v>0</v>
      </c>
      <c r="B323" s="72">
        <f>Thu!C72</f>
        <v>0</v>
      </c>
      <c r="C323" s="9">
        <f>Thu!I72</f>
        <v>0</v>
      </c>
      <c r="D323" s="73" t="str">
        <f>IF(B323="win",100%-D1,"-100%")</f>
        <v>-100%</v>
      </c>
      <c r="E323" s="9">
        <f>(C323*D323)+(C323*E1)</f>
        <v>0</v>
      </c>
      <c r="G323" s="9">
        <f>Thu!J72</f>
        <v>0</v>
      </c>
      <c r="H323" s="73" t="str">
        <f>IF($B323="win",100%-H$1,"-100%")</f>
        <v>-100%</v>
      </c>
      <c r="I323" s="9">
        <f>(G323*H323)+(G323*I1)</f>
        <v>0</v>
      </c>
      <c r="K323" s="9">
        <f>Thu!K72</f>
        <v>0</v>
      </c>
      <c r="L323" s="73" t="str">
        <f>IF(B323="win",100%-L1,"-100%")</f>
        <v>-100%</v>
      </c>
      <c r="M323" s="9">
        <f>(K323*L323)+(K323*M1)</f>
        <v>0</v>
      </c>
      <c r="N323" s="9"/>
      <c r="O323" s="9">
        <f>Thu!L72</f>
        <v>0</v>
      </c>
      <c r="P323" s="73" t="str">
        <f>IF(B323="win",100%-P1,"-100%")</f>
        <v>-100%</v>
      </c>
      <c r="Q323" s="9">
        <f>(O323*P323)+(O323*Q1)</f>
        <v>0</v>
      </c>
      <c r="R323" s="9"/>
      <c r="S323" s="9">
        <f>Thu!M72</f>
        <v>0</v>
      </c>
      <c r="T323" s="73" t="str">
        <f>IF(B323="win",100%-T1,"-100%")</f>
        <v>-100%</v>
      </c>
      <c r="U323" s="9">
        <f>(S323*T323)+(S323*U1)</f>
        <v>0</v>
      </c>
      <c r="V323" s="9"/>
      <c r="W323" s="9">
        <f>Thu!N72</f>
        <v>0</v>
      </c>
      <c r="X323" s="73" t="str">
        <f>IF(B323="win",100%-X1,"-100%")</f>
        <v>-100%</v>
      </c>
      <c r="Y323" s="9">
        <f>(W323*X323)+(W323*Y1)</f>
        <v>0</v>
      </c>
      <c r="Z323" s="9"/>
      <c r="AA323" s="9">
        <f>Thu!O72</f>
        <v>0</v>
      </c>
      <c r="AB323" s="73" t="str">
        <f>IF(B323="win",100%-AB1,"-100%")</f>
        <v>-100%</v>
      </c>
      <c r="AC323" s="9">
        <f>(AA323*AB323)+(AA323*AC1)</f>
        <v>0</v>
      </c>
      <c r="AD323" s="9"/>
      <c r="AE323" s="9">
        <f>Thu!P72</f>
        <v>0</v>
      </c>
      <c r="AF323" s="73" t="str">
        <f>IF(B323="win",100%-AF1,"-100%")</f>
        <v>-100%</v>
      </c>
      <c r="AG323" s="9">
        <f>(AE323*AF323)+(AE323*AG1)</f>
        <v>0</v>
      </c>
      <c r="AH323" s="9"/>
      <c r="AI323" s="9">
        <f>Thu!Q72</f>
        <v>0</v>
      </c>
      <c r="AJ323" s="73" t="str">
        <f>IF(B323="win",100%-AJ1,"-100%")</f>
        <v>-100%</v>
      </c>
      <c r="AK323" s="9">
        <f>(AI323*AJ323)+(AI323*AK1)</f>
        <v>0</v>
      </c>
      <c r="AL323" s="9"/>
      <c r="AM323" s="9">
        <f>Thu!R72</f>
        <v>0</v>
      </c>
      <c r="AN323" s="73" t="str">
        <f>IF(B323="win",100%-AN1,"-100%")</f>
        <v>-100%</v>
      </c>
      <c r="AO323" s="9">
        <f>(AM323*AN323)+(AM323*AO1)</f>
        <v>0</v>
      </c>
      <c r="AP323" s="9"/>
      <c r="AQ323" s="9">
        <f>Thu!S72</f>
        <v>0</v>
      </c>
      <c r="AR323" s="73" t="str">
        <f>IF(B323="win",100%-AR1,"-100%")</f>
        <v>-100%</v>
      </c>
      <c r="AS323" s="9">
        <f>(AQ323*AR323)+(AQ323*AS1)</f>
        <v>0</v>
      </c>
      <c r="AT323" s="9"/>
      <c r="AU323" s="9">
        <f>Thu!T72</f>
        <v>0</v>
      </c>
      <c r="AV323" s="73" t="str">
        <f>IF(B323="win",100%-AV1,"-100%")</f>
        <v>-100%</v>
      </c>
      <c r="AW323" s="9">
        <f>(AU323*AV323)+(AU323*AW1)</f>
        <v>0</v>
      </c>
      <c r="AX323" s="9"/>
      <c r="AY323" s="9">
        <f>Thu!U72</f>
        <v>0</v>
      </c>
      <c r="AZ323" s="73" t="str">
        <f>IF(B323="win",100%-AZ1,"-100%")</f>
        <v>-100%</v>
      </c>
      <c r="BA323" s="9">
        <f>(AY323*AZ323)+(AY323*BA1)</f>
        <v>0</v>
      </c>
      <c r="BB323" s="9"/>
      <c r="BC323" s="9">
        <f>Thu!V72</f>
        <v>0</v>
      </c>
      <c r="BD323" s="73" t="str">
        <f>IF(B323="win",100%-BD1,"-100%")</f>
        <v>-100%</v>
      </c>
      <c r="BE323" s="9">
        <f>(BC323*BD323)+(BC323*BE1)</f>
        <v>0</v>
      </c>
      <c r="BF323" s="9"/>
      <c r="BG323" s="9">
        <f>Thu!W72</f>
        <v>0</v>
      </c>
      <c r="BH323" s="73" t="str">
        <f>IF(B323="win",100%-BH1,"-100%")</f>
        <v>-100%</v>
      </c>
      <c r="BI323" s="9">
        <f>(BG323*BH323)+(BG323*BI1)</f>
        <v>0</v>
      </c>
    </row>
    <row r="324" spans="1:61" s="12" customFormat="1" x14ac:dyDescent="0.25">
      <c r="A324" s="9">
        <f>Thu!A73</f>
        <v>0</v>
      </c>
      <c r="B324" s="72">
        <f>Thu!C73</f>
        <v>0</v>
      </c>
      <c r="C324" s="9">
        <f>Thu!I73</f>
        <v>0</v>
      </c>
      <c r="D324" s="73" t="str">
        <f>IF(B324="win",100%-D1,"-100%")</f>
        <v>-100%</v>
      </c>
      <c r="E324" s="9">
        <f>(C324*D324)+(C324*E1)</f>
        <v>0</v>
      </c>
      <c r="G324" s="9">
        <f>Thu!J73</f>
        <v>0</v>
      </c>
      <c r="H324" s="73" t="str">
        <f t="shared" ref="H324:H326" si="1221">IF($B324="win",100%-H$1,"-100%")</f>
        <v>-100%</v>
      </c>
      <c r="I324" s="9">
        <f>(G324*H324)+(G324*I1)</f>
        <v>0</v>
      </c>
      <c r="K324" s="9">
        <f>Thu!K73</f>
        <v>0</v>
      </c>
      <c r="L324" s="73" t="str">
        <f>IF(B324="win",100%-L1,"-100%")</f>
        <v>-100%</v>
      </c>
      <c r="M324" s="9">
        <f>(K324*L324)+(K324*M1)</f>
        <v>0</v>
      </c>
      <c r="N324" s="9"/>
      <c r="O324" s="9">
        <f>Thu!L73</f>
        <v>0</v>
      </c>
      <c r="P324" s="73" t="str">
        <f>IF(B324="win",100%-P1,"-100%")</f>
        <v>-100%</v>
      </c>
      <c r="Q324" s="9">
        <f>(O324*P324)+(O324*Q1)</f>
        <v>0</v>
      </c>
      <c r="R324" s="9"/>
      <c r="S324" s="9">
        <f>Thu!M73</f>
        <v>0</v>
      </c>
      <c r="T324" s="73" t="str">
        <f>IF(B324="win",100%-T1,"-100%")</f>
        <v>-100%</v>
      </c>
      <c r="U324" s="9">
        <f>(S324*T324)+(S324*U1)</f>
        <v>0</v>
      </c>
      <c r="V324" s="9"/>
      <c r="W324" s="9">
        <f>Thu!N73</f>
        <v>0</v>
      </c>
      <c r="X324" s="73" t="str">
        <f>IF(B324="win",100%-X1,"-100%")</f>
        <v>-100%</v>
      </c>
      <c r="Y324" s="9">
        <f>(W324*X324)+(W324*Y1)</f>
        <v>0</v>
      </c>
      <c r="Z324" s="9"/>
      <c r="AA324" s="9">
        <f>Thu!O73</f>
        <v>0</v>
      </c>
      <c r="AB324" s="73" t="str">
        <f>IF(B324="win",100%-AB1,"-100%")</f>
        <v>-100%</v>
      </c>
      <c r="AC324" s="9">
        <f>(AA324*AB324)+(AA324*AC1)</f>
        <v>0</v>
      </c>
      <c r="AD324" s="9"/>
      <c r="AE324" s="9">
        <f>Thu!P73</f>
        <v>0</v>
      </c>
      <c r="AF324" s="73" t="str">
        <f>IF(B324="win",100%-AF1,"-100%")</f>
        <v>-100%</v>
      </c>
      <c r="AG324" s="9">
        <f>(AE324*AF324)+(AE324*AG1)</f>
        <v>0</v>
      </c>
      <c r="AH324" s="9"/>
      <c r="AI324" s="9">
        <f>Thu!Q73</f>
        <v>0</v>
      </c>
      <c r="AJ324" s="73" t="str">
        <f>IF(B324="win",100%-AJ1,"-100%")</f>
        <v>-100%</v>
      </c>
      <c r="AK324" s="9">
        <f>(AI324*AJ324)+(AI324*AK1)</f>
        <v>0</v>
      </c>
      <c r="AL324" s="9"/>
      <c r="AM324" s="9">
        <f>Thu!R73</f>
        <v>0</v>
      </c>
      <c r="AN324" s="73" t="str">
        <f>IF(B324="win",100%-AN1,"-100%")</f>
        <v>-100%</v>
      </c>
      <c r="AO324" s="9">
        <f>(AM324*AN324)+(AM324*AO1)</f>
        <v>0</v>
      </c>
      <c r="AP324" s="9"/>
      <c r="AQ324" s="9">
        <f>Thu!S73</f>
        <v>0</v>
      </c>
      <c r="AR324" s="73" t="str">
        <f>IF(B324="win",100%-AR1,"-100%")</f>
        <v>-100%</v>
      </c>
      <c r="AS324" s="9">
        <f>(AQ324*AR324)+(AQ324*AS1)</f>
        <v>0</v>
      </c>
      <c r="AT324" s="9"/>
      <c r="AU324" s="9">
        <f>Thu!T73</f>
        <v>0</v>
      </c>
      <c r="AV324" s="73" t="str">
        <f>IF(B324="win",100%-AV1,"-100%")</f>
        <v>-100%</v>
      </c>
      <c r="AW324" s="9">
        <f>(AU324*AV324)+(AU324*AW1)</f>
        <v>0</v>
      </c>
      <c r="AX324" s="9"/>
      <c r="AY324" s="9">
        <f>Thu!U73</f>
        <v>0</v>
      </c>
      <c r="AZ324" s="73" t="str">
        <f>IF(B324="win",100%-AZ1,"-100%")</f>
        <v>-100%</v>
      </c>
      <c r="BA324" s="9">
        <f>(AY324*AZ324)+(AY324*BA1)</f>
        <v>0</v>
      </c>
      <c r="BB324" s="9"/>
      <c r="BC324" s="9">
        <f>Thu!V73</f>
        <v>0</v>
      </c>
      <c r="BD324" s="73" t="str">
        <f>IF(B324="win",100%-BD1,"-100%")</f>
        <v>-100%</v>
      </c>
      <c r="BE324" s="9">
        <f>(BC324*BD324)+(BC324*BE1)</f>
        <v>0</v>
      </c>
      <c r="BF324" s="9"/>
      <c r="BG324" s="9">
        <f>Thu!W73</f>
        <v>0</v>
      </c>
      <c r="BH324" s="73" t="str">
        <f>IF(B324="win",100%-BH1,"-100%")</f>
        <v>-100%</v>
      </c>
      <c r="BI324" s="9">
        <f>(BG324*BH324)+(BG324*BI1)</f>
        <v>0</v>
      </c>
    </row>
    <row r="325" spans="1:61" s="12" customFormat="1" x14ac:dyDescent="0.25">
      <c r="A325" s="9" t="str">
        <f>Thu!A74</f>
        <v>UNDER</v>
      </c>
      <c r="B325" s="72">
        <f>Thu!C74</f>
        <v>0</v>
      </c>
      <c r="C325" s="9">
        <f>Thu!I74</f>
        <v>0</v>
      </c>
      <c r="D325" s="73" t="str">
        <f>IF(B325="win",100%-D1,"-100%")</f>
        <v>-100%</v>
      </c>
      <c r="E325" s="9">
        <f>(C325*D325)+(C325*E1)</f>
        <v>0</v>
      </c>
      <c r="G325" s="9">
        <f>Thu!J74</f>
        <v>0</v>
      </c>
      <c r="H325" s="73" t="str">
        <f t="shared" si="1221"/>
        <v>-100%</v>
      </c>
      <c r="I325" s="9">
        <f>(G325*H325)+(G325*I1)</f>
        <v>0</v>
      </c>
      <c r="K325" s="9">
        <f>Thu!K74</f>
        <v>0</v>
      </c>
      <c r="L325" s="73" t="str">
        <f>IF(B325="win",100%-L1,"-100%")</f>
        <v>-100%</v>
      </c>
      <c r="M325" s="9">
        <f>(K325*L325)+(K325*M1)</f>
        <v>0</v>
      </c>
      <c r="N325" s="9"/>
      <c r="O325" s="9">
        <f>Thu!L74</f>
        <v>0</v>
      </c>
      <c r="P325" s="73" t="str">
        <f>IF(B325="win",100%-P1,"-100%")</f>
        <v>-100%</v>
      </c>
      <c r="Q325" s="9">
        <f>(O325*P325)+(O325*Q1)</f>
        <v>0</v>
      </c>
      <c r="R325" s="9"/>
      <c r="S325" s="9">
        <f>Thu!M74</f>
        <v>0</v>
      </c>
      <c r="T325" s="73" t="str">
        <f>IF(B325="win",100%-T1,"-100%")</f>
        <v>-100%</v>
      </c>
      <c r="U325" s="9">
        <f>(S325*T325)+(S325*U1)</f>
        <v>0</v>
      </c>
      <c r="V325" s="9"/>
      <c r="W325" s="9">
        <f>Thu!N74</f>
        <v>0</v>
      </c>
      <c r="X325" s="73" t="str">
        <f>IF(B325="win",100%-X1,"-100%")</f>
        <v>-100%</v>
      </c>
      <c r="Y325" s="9">
        <f>(W325*X325)+(W325*Y1)</f>
        <v>0</v>
      </c>
      <c r="Z325" s="9"/>
      <c r="AA325" s="9">
        <f>Thu!O74</f>
        <v>0</v>
      </c>
      <c r="AB325" s="73" t="str">
        <f>IF(B325="win",100%-AB1,"-100%")</f>
        <v>-100%</v>
      </c>
      <c r="AC325" s="9">
        <f>(AA325*AB325)+(AA325*AC1)</f>
        <v>0</v>
      </c>
      <c r="AD325" s="9"/>
      <c r="AE325" s="9">
        <f>Thu!P74</f>
        <v>0</v>
      </c>
      <c r="AF325" s="73" t="str">
        <f>IF(B325="win",100%-AF1,"-100%")</f>
        <v>-100%</v>
      </c>
      <c r="AG325" s="9">
        <f>(AE325*AF325)+(AE325*AG1)</f>
        <v>0</v>
      </c>
      <c r="AH325" s="9"/>
      <c r="AI325" s="9">
        <f>Thu!Q74</f>
        <v>0</v>
      </c>
      <c r="AJ325" s="73" t="str">
        <f>IF(B325="win",100%-AJ1,"-100%")</f>
        <v>-100%</v>
      </c>
      <c r="AK325" s="9">
        <f>(AI325*AJ325)+(AI325*AK1)</f>
        <v>0</v>
      </c>
      <c r="AL325" s="9"/>
      <c r="AM325" s="9">
        <f>Thu!R74</f>
        <v>0</v>
      </c>
      <c r="AN325" s="73" t="str">
        <f>IF(B325="win",100%-AN1,"-100%")</f>
        <v>-100%</v>
      </c>
      <c r="AO325" s="9">
        <f>(AM325*AN325)+(AM325*AO1)</f>
        <v>0</v>
      </c>
      <c r="AP325" s="9"/>
      <c r="AQ325" s="9">
        <f>Thu!S74</f>
        <v>0</v>
      </c>
      <c r="AR325" s="73" t="str">
        <f>IF(B325="win",100%-AR1,"-100%")</f>
        <v>-100%</v>
      </c>
      <c r="AS325" s="9">
        <f>(AQ325*AR325)+(AQ325*AS1)</f>
        <v>0</v>
      </c>
      <c r="AT325" s="9"/>
      <c r="AU325" s="9">
        <f>Thu!T74</f>
        <v>0</v>
      </c>
      <c r="AV325" s="73" t="str">
        <f>IF(B325="win",100%-AV1,"-100%")</f>
        <v>-100%</v>
      </c>
      <c r="AW325" s="9">
        <f>(AU325*AV325)+(AU325*AW1)</f>
        <v>0</v>
      </c>
      <c r="AX325" s="9"/>
      <c r="AY325" s="9">
        <f>Thu!U74</f>
        <v>0</v>
      </c>
      <c r="AZ325" s="73" t="str">
        <f>IF(B325="win",100%-AZ1,"-100%")</f>
        <v>-100%</v>
      </c>
      <c r="BA325" s="9">
        <f>(AY325*AZ325)+(AY325*BA1)</f>
        <v>0</v>
      </c>
      <c r="BB325" s="9"/>
      <c r="BC325" s="9">
        <f>Thu!V74</f>
        <v>0</v>
      </c>
      <c r="BD325" s="73" t="str">
        <f>IF(B325="win",100%-BD1,"-100%")</f>
        <v>-100%</v>
      </c>
      <c r="BE325" s="9">
        <f>(BC325*BD325)+(BC325*BE1)</f>
        <v>0</v>
      </c>
      <c r="BF325" s="9"/>
      <c r="BG325" s="9">
        <f>Thu!W74</f>
        <v>0</v>
      </c>
      <c r="BH325" s="73" t="str">
        <f>IF(B325="win",100%-BH1,"-100%")</f>
        <v>-100%</v>
      </c>
      <c r="BI325" s="9">
        <f>(BG325*BH325)+(BG325*BI1)</f>
        <v>0</v>
      </c>
    </row>
    <row r="326" spans="1:61" s="12" customFormat="1" x14ac:dyDescent="0.25">
      <c r="A326" s="9" t="str">
        <f>Thu!A75</f>
        <v>OVER</v>
      </c>
      <c r="B326" s="72">
        <f>Thu!C75</f>
        <v>0</v>
      </c>
      <c r="C326" s="9">
        <f>Thu!I75</f>
        <v>0</v>
      </c>
      <c r="D326" s="73" t="str">
        <f>IF(B326="win",100%-D1,"-100%")</f>
        <v>-100%</v>
      </c>
      <c r="E326" s="9">
        <f>(C326*D326)+(C326*E1)</f>
        <v>0</v>
      </c>
      <c r="G326" s="9">
        <f>Thu!J75</f>
        <v>0</v>
      </c>
      <c r="H326" s="73" t="str">
        <f t="shared" si="1221"/>
        <v>-100%</v>
      </c>
      <c r="I326" s="9">
        <f>(G326*H326)+(G326*I1)</f>
        <v>0</v>
      </c>
      <c r="K326" s="9">
        <f>Thu!K75</f>
        <v>0</v>
      </c>
      <c r="L326" s="73" t="str">
        <f>IF(B326="win",100%-L1,"-100%")</f>
        <v>-100%</v>
      </c>
      <c r="M326" s="9">
        <f>(K326*L326)+(K326*M1)</f>
        <v>0</v>
      </c>
      <c r="N326" s="9"/>
      <c r="O326" s="9">
        <f>Thu!L75</f>
        <v>0</v>
      </c>
      <c r="P326" s="73" t="str">
        <f>IF(B326="win",100%-P1,"-100%")</f>
        <v>-100%</v>
      </c>
      <c r="Q326" s="9">
        <f>(O326*P326)+(O326*Q1)</f>
        <v>0</v>
      </c>
      <c r="R326" s="9"/>
      <c r="S326" s="9">
        <f>Thu!M75</f>
        <v>0</v>
      </c>
      <c r="T326" s="73" t="str">
        <f>IF(B326="win",100%-T1,"-100%")</f>
        <v>-100%</v>
      </c>
      <c r="U326" s="9">
        <f>(S326*T326)+(S326*U1)</f>
        <v>0</v>
      </c>
      <c r="V326" s="9"/>
      <c r="W326" s="9">
        <f>Thu!N75</f>
        <v>0</v>
      </c>
      <c r="X326" s="73" t="str">
        <f>IF(B326="win",100%-X1,"-100%")</f>
        <v>-100%</v>
      </c>
      <c r="Y326" s="9">
        <f>(W326*X326)+(W326*Y1)</f>
        <v>0</v>
      </c>
      <c r="Z326" s="9"/>
      <c r="AA326" s="9">
        <f>Thu!O75</f>
        <v>0</v>
      </c>
      <c r="AB326" s="73" t="str">
        <f>IF(B326="win",100%-AB1,"-100%")</f>
        <v>-100%</v>
      </c>
      <c r="AC326" s="9">
        <f>(AA326*AB326)+(AA326*AC1)</f>
        <v>0</v>
      </c>
      <c r="AD326" s="9"/>
      <c r="AE326" s="9">
        <f>Thu!P75</f>
        <v>0</v>
      </c>
      <c r="AF326" s="73" t="str">
        <f>IF(B326="win",100%-AF1,"-100%")</f>
        <v>-100%</v>
      </c>
      <c r="AG326" s="9">
        <f>(AE326*AF326)+(AE326*AG1)</f>
        <v>0</v>
      </c>
      <c r="AH326" s="9"/>
      <c r="AI326" s="9">
        <f>Thu!Q75</f>
        <v>0</v>
      </c>
      <c r="AJ326" s="73" t="str">
        <f>IF(B326="win",100%-AJ1,"-100%")</f>
        <v>-100%</v>
      </c>
      <c r="AK326" s="9">
        <f>(AI326*AJ326)+(AI326*AK1)</f>
        <v>0</v>
      </c>
      <c r="AL326" s="9"/>
      <c r="AM326" s="9">
        <f>Thu!R75</f>
        <v>0</v>
      </c>
      <c r="AN326" s="73" t="str">
        <f>IF(B326="win",100%-AN1,"-100%")</f>
        <v>-100%</v>
      </c>
      <c r="AO326" s="9">
        <f>(AM326*AN326)+(AM326*AO1)</f>
        <v>0</v>
      </c>
      <c r="AP326" s="9"/>
      <c r="AQ326" s="9">
        <f>Thu!S75</f>
        <v>0</v>
      </c>
      <c r="AR326" s="73" t="str">
        <f>IF(B326="win",100%-AR1,"-100%")</f>
        <v>-100%</v>
      </c>
      <c r="AS326" s="9">
        <f>(AQ326*AR326)+(AQ326*AS1)</f>
        <v>0</v>
      </c>
      <c r="AT326" s="9"/>
      <c r="AU326" s="9">
        <f>Thu!T75</f>
        <v>0</v>
      </c>
      <c r="AV326" s="73" t="str">
        <f>IF(B326="win",100%-AV1,"-100%")</f>
        <v>-100%</v>
      </c>
      <c r="AW326" s="9">
        <f>(AU326*AV326)+(AU326*AW1)</f>
        <v>0</v>
      </c>
      <c r="AX326" s="9"/>
      <c r="AY326" s="9">
        <f>Thu!U75</f>
        <v>0</v>
      </c>
      <c r="AZ326" s="73" t="str">
        <f>IF(B326="win",100%-AZ1,"-100%")</f>
        <v>-100%</v>
      </c>
      <c r="BA326" s="9">
        <f>(AY326*AZ326)+(AY326*BA1)</f>
        <v>0</v>
      </c>
      <c r="BB326" s="9"/>
      <c r="BC326" s="9">
        <f>Thu!V75</f>
        <v>0</v>
      </c>
      <c r="BD326" s="73" t="str">
        <f>IF(B326="win",100%-BD1,"-100%")</f>
        <v>-100%</v>
      </c>
      <c r="BE326" s="9">
        <f>(BC326*BD326)+(BC326*BE1)</f>
        <v>0</v>
      </c>
      <c r="BF326" s="9"/>
      <c r="BG326" s="9">
        <f>Thu!W75</f>
        <v>0</v>
      </c>
      <c r="BH326" s="73" t="str">
        <f>IF(B326="win",100%-BH1,"-100%")</f>
        <v>-100%</v>
      </c>
      <c r="BI326" s="9">
        <f>(BG326*BH326)+(BG326*BI1)</f>
        <v>0</v>
      </c>
    </row>
    <row r="327" spans="1:61" s="12" customFormat="1" x14ac:dyDescent="0.25">
      <c r="A327" s="75"/>
      <c r="B327" s="72"/>
      <c r="C327" s="75"/>
      <c r="D327" s="75"/>
      <c r="E327" s="75"/>
      <c r="G327" s="75"/>
      <c r="H327" s="75"/>
      <c r="I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</row>
    <row r="328" spans="1:61" s="12" customFormat="1" x14ac:dyDescent="0.25">
      <c r="A328" s="9">
        <f>Thu!A77</f>
        <v>0</v>
      </c>
      <c r="B328" s="72">
        <f>Thu!C77</f>
        <v>0</v>
      </c>
      <c r="C328" s="9">
        <f>Thu!I77</f>
        <v>0</v>
      </c>
      <c r="D328" s="73" t="str">
        <f>IF(B328="win",100%-D1,"-100%")</f>
        <v>-100%</v>
      </c>
      <c r="E328" s="9">
        <f>(C328*D328)+(C328*E1)</f>
        <v>0</v>
      </c>
      <c r="G328" s="9">
        <f>Thu!J77</f>
        <v>0</v>
      </c>
      <c r="H328" s="73" t="str">
        <f>IF($B328="win",100%-H$1,"-100%")</f>
        <v>-100%</v>
      </c>
      <c r="I328" s="9">
        <f>(G328*H328)+(G328*I1)</f>
        <v>0</v>
      </c>
      <c r="K328" s="9">
        <f>Thu!K77</f>
        <v>0</v>
      </c>
      <c r="L328" s="73" t="str">
        <f>IF(B328="win",100%-L1,"-100%")</f>
        <v>-100%</v>
      </c>
      <c r="M328" s="9">
        <f>(K328*L328)+(K328*M1)</f>
        <v>0</v>
      </c>
      <c r="N328" s="9"/>
      <c r="O328" s="9">
        <f>Thu!L77</f>
        <v>0</v>
      </c>
      <c r="P328" s="73" t="str">
        <f>IF(B328="win",100%-P1,"-100%")</f>
        <v>-100%</v>
      </c>
      <c r="Q328" s="9">
        <f>(O328*P328)+(O328*Q1)</f>
        <v>0</v>
      </c>
      <c r="R328" s="9"/>
      <c r="S328" s="9">
        <f>Thu!M77</f>
        <v>0</v>
      </c>
      <c r="T328" s="73" t="str">
        <f>IF(B328="win",100%-T1,"-100%")</f>
        <v>-100%</v>
      </c>
      <c r="U328" s="9">
        <f>(S328*T328)+(S328*U1)</f>
        <v>0</v>
      </c>
      <c r="V328" s="9"/>
      <c r="W328" s="9">
        <f>Thu!N77</f>
        <v>0</v>
      </c>
      <c r="X328" s="73" t="str">
        <f>IF(B328="win",100%-X1,"-100%")</f>
        <v>-100%</v>
      </c>
      <c r="Y328" s="9">
        <f>(W328*X328)+(W328*Y1)</f>
        <v>0</v>
      </c>
      <c r="Z328" s="9"/>
      <c r="AA328" s="9">
        <f>Thu!O77</f>
        <v>0</v>
      </c>
      <c r="AB328" s="73" t="str">
        <f>IF(B328="win",100%-AB1,"-100%")</f>
        <v>-100%</v>
      </c>
      <c r="AC328" s="9">
        <f>(AA328*AB328)+(AA328*AC1)</f>
        <v>0</v>
      </c>
      <c r="AD328" s="9"/>
      <c r="AE328" s="9">
        <f>Thu!P77</f>
        <v>0</v>
      </c>
      <c r="AF328" s="73" t="str">
        <f>IF(B328="win",100%-AF1,"-100%")</f>
        <v>-100%</v>
      </c>
      <c r="AG328" s="9">
        <f>(AE328*AF328)+(AE328*AG1)</f>
        <v>0</v>
      </c>
      <c r="AH328" s="9"/>
      <c r="AI328" s="9">
        <f>Thu!Q77</f>
        <v>0</v>
      </c>
      <c r="AJ328" s="73" t="str">
        <f>IF(B328="win",100%-AJ1,"-100%")</f>
        <v>-100%</v>
      </c>
      <c r="AK328" s="9">
        <f>(AI328*AJ328)+(AI328*AK1)</f>
        <v>0</v>
      </c>
      <c r="AL328" s="9"/>
      <c r="AM328" s="9">
        <f>Thu!R77</f>
        <v>0</v>
      </c>
      <c r="AN328" s="73" t="str">
        <f>IF(B328="win",100%-AN1,"-100%")</f>
        <v>-100%</v>
      </c>
      <c r="AO328" s="9">
        <f>(AM328*AN328)+(AM328*AO1)</f>
        <v>0</v>
      </c>
      <c r="AP328" s="9"/>
      <c r="AQ328" s="9">
        <f>Thu!S77</f>
        <v>0</v>
      </c>
      <c r="AR328" s="73" t="str">
        <f>IF(B328="win",100%-AR1,"-100%")</f>
        <v>-100%</v>
      </c>
      <c r="AS328" s="9">
        <f>(AQ328*AR328)+(AQ328*AS1)</f>
        <v>0</v>
      </c>
      <c r="AT328" s="9"/>
      <c r="AU328" s="9">
        <f>Thu!T77</f>
        <v>0</v>
      </c>
      <c r="AV328" s="73" t="str">
        <f>IF(B328="win",100%-AV1,"-100%")</f>
        <v>-100%</v>
      </c>
      <c r="AW328" s="9">
        <f>(AU328*AV328)+(AU328*AW1)</f>
        <v>0</v>
      </c>
      <c r="AX328" s="9"/>
      <c r="AY328" s="9">
        <f>Thu!U77</f>
        <v>0</v>
      </c>
      <c r="AZ328" s="73" t="str">
        <f>IF(B328="win",100%-AZ1,"-100%")</f>
        <v>-100%</v>
      </c>
      <c r="BA328" s="9">
        <f>(AY328*AZ328)+(AY328*BA1)</f>
        <v>0</v>
      </c>
      <c r="BB328" s="9"/>
      <c r="BC328" s="9">
        <f>Thu!V77</f>
        <v>0</v>
      </c>
      <c r="BD328" s="73" t="str">
        <f>IF(B328="win",100%-BD1,"-100%")</f>
        <v>-100%</v>
      </c>
      <c r="BE328" s="9">
        <f>(BC328*BD328)+(BC328*BE1)</f>
        <v>0</v>
      </c>
      <c r="BF328" s="9"/>
      <c r="BG328" s="9">
        <f>Thu!W77</f>
        <v>0</v>
      </c>
      <c r="BH328" s="73" t="str">
        <f>IF(B328="win",100%-BH1,"-100%")</f>
        <v>-100%</v>
      </c>
      <c r="BI328" s="9">
        <f>(BG328*BH328)+(BG328*BI1)</f>
        <v>0</v>
      </c>
    </row>
    <row r="329" spans="1:61" s="12" customFormat="1" x14ac:dyDescent="0.25">
      <c r="A329" s="9">
        <f>Thu!A78</f>
        <v>0</v>
      </c>
      <c r="B329" s="72">
        <f>Thu!C78</f>
        <v>0</v>
      </c>
      <c r="C329" s="9">
        <f>Thu!I78</f>
        <v>0</v>
      </c>
      <c r="D329" s="73" t="str">
        <f>IF(B329="win",100%-D1,"-100%")</f>
        <v>-100%</v>
      </c>
      <c r="E329" s="9">
        <f>(C329*D329)+(C329*E1)</f>
        <v>0</v>
      </c>
      <c r="G329" s="9">
        <f>Thu!J78</f>
        <v>0</v>
      </c>
      <c r="H329" s="73" t="str">
        <f t="shared" ref="H329:H331" si="1222">IF($B329="win",100%-H$1,"-100%")</f>
        <v>-100%</v>
      </c>
      <c r="I329" s="9">
        <f>(G329*H329)+(G329*I1)</f>
        <v>0</v>
      </c>
      <c r="K329" s="9">
        <f>Thu!K78</f>
        <v>0</v>
      </c>
      <c r="L329" s="73" t="str">
        <f>IF(B329="win",100%-L1,"-100%")</f>
        <v>-100%</v>
      </c>
      <c r="M329" s="9">
        <f>(K329*L329)+(K329*M1)</f>
        <v>0</v>
      </c>
      <c r="N329" s="9"/>
      <c r="O329" s="9">
        <f>Thu!L78</f>
        <v>0</v>
      </c>
      <c r="P329" s="73" t="str">
        <f>IF(B329="win",100%-P1,"-100%")</f>
        <v>-100%</v>
      </c>
      <c r="Q329" s="9">
        <f>(O329*P329)+(O329*Q1)</f>
        <v>0</v>
      </c>
      <c r="R329" s="9"/>
      <c r="S329" s="9">
        <f>Thu!M78</f>
        <v>0</v>
      </c>
      <c r="T329" s="73" t="str">
        <f>IF(B329="win",100%-T1,"-100%")</f>
        <v>-100%</v>
      </c>
      <c r="U329" s="9">
        <f>(S329*T329)+(S329*U1)</f>
        <v>0</v>
      </c>
      <c r="V329" s="9"/>
      <c r="W329" s="9">
        <f>Thu!N78</f>
        <v>0</v>
      </c>
      <c r="X329" s="73" t="str">
        <f>IF(B329="win",100%-X1,"-100%")</f>
        <v>-100%</v>
      </c>
      <c r="Y329" s="9">
        <f>(W329*X329)+(W329*Y1)</f>
        <v>0</v>
      </c>
      <c r="Z329" s="9"/>
      <c r="AA329" s="9">
        <f>Thu!O78</f>
        <v>0</v>
      </c>
      <c r="AB329" s="73" t="str">
        <f>IF(B329="win",100%-AB1,"-100%")</f>
        <v>-100%</v>
      </c>
      <c r="AC329" s="9">
        <f>(AA329*AB329)+(AA329*AC1)</f>
        <v>0</v>
      </c>
      <c r="AD329" s="9"/>
      <c r="AE329" s="9">
        <f>Thu!P78</f>
        <v>0</v>
      </c>
      <c r="AF329" s="73" t="str">
        <f>IF(B329="win",100%-AF1,"-100%")</f>
        <v>-100%</v>
      </c>
      <c r="AG329" s="9">
        <f>(AE329*AF329)+(AE329*AG1)</f>
        <v>0</v>
      </c>
      <c r="AH329" s="9"/>
      <c r="AI329" s="9">
        <f>Thu!Q78</f>
        <v>0</v>
      </c>
      <c r="AJ329" s="73" t="str">
        <f>IF(B329="win",100%-AJ1,"-100%")</f>
        <v>-100%</v>
      </c>
      <c r="AK329" s="9">
        <f>(AI329*AJ329)+(AI329*AK1)</f>
        <v>0</v>
      </c>
      <c r="AL329" s="9"/>
      <c r="AM329" s="9">
        <f>Thu!R78</f>
        <v>0</v>
      </c>
      <c r="AN329" s="73" t="str">
        <f>IF(B329="win",100%-AN1,"-100%")</f>
        <v>-100%</v>
      </c>
      <c r="AO329" s="9">
        <f>(AM329*AN329)+(AM329*AO1)</f>
        <v>0</v>
      </c>
      <c r="AP329" s="9"/>
      <c r="AQ329" s="9">
        <f>Thu!S78</f>
        <v>0</v>
      </c>
      <c r="AR329" s="73" t="str">
        <f>IF(B329="win",100%-AR1,"-100%")</f>
        <v>-100%</v>
      </c>
      <c r="AS329" s="9">
        <f>(AQ329*AR329)+(AQ329*AS1)</f>
        <v>0</v>
      </c>
      <c r="AT329" s="9"/>
      <c r="AU329" s="9">
        <f>Thu!T78</f>
        <v>0</v>
      </c>
      <c r="AV329" s="73" t="str">
        <f>IF(B329="win",100%-AV1,"-100%")</f>
        <v>-100%</v>
      </c>
      <c r="AW329" s="9">
        <f>(AU329*AV329)+(AU329*AW1)</f>
        <v>0</v>
      </c>
      <c r="AX329" s="9"/>
      <c r="AY329" s="9">
        <f>Thu!U78</f>
        <v>0</v>
      </c>
      <c r="AZ329" s="73" t="str">
        <f>IF(B329="win",100%-AZ1,"-100%")</f>
        <v>-100%</v>
      </c>
      <c r="BA329" s="9">
        <f>(AY329*AZ329)+(AY329*BA1)</f>
        <v>0</v>
      </c>
      <c r="BB329" s="9"/>
      <c r="BC329" s="9">
        <f>Thu!V78</f>
        <v>0</v>
      </c>
      <c r="BD329" s="73" t="str">
        <f>IF(B329="win",100%-BD1,"-100%")</f>
        <v>-100%</v>
      </c>
      <c r="BE329" s="9">
        <f>(BC329*BD329)+(BC329*BE1)</f>
        <v>0</v>
      </c>
      <c r="BF329" s="9"/>
      <c r="BG329" s="9">
        <f>Thu!W78</f>
        <v>0</v>
      </c>
      <c r="BH329" s="73" t="str">
        <f>IF(B329="win",100%-BH1,"-100%")</f>
        <v>-100%</v>
      </c>
      <c r="BI329" s="9">
        <f>(BG329*BH329)+(BG329*BI1)</f>
        <v>0</v>
      </c>
    </row>
    <row r="330" spans="1:61" s="12" customFormat="1" x14ac:dyDescent="0.25">
      <c r="A330" s="9" t="str">
        <f>Thu!A79</f>
        <v>UNDER</v>
      </c>
      <c r="B330" s="72">
        <f>Thu!C79</f>
        <v>0</v>
      </c>
      <c r="C330" s="9">
        <f>Thu!I79</f>
        <v>0</v>
      </c>
      <c r="D330" s="73" t="str">
        <f>IF(B330="win",100%-D1,"-100%")</f>
        <v>-100%</v>
      </c>
      <c r="E330" s="9">
        <f>(C330*D330)+(C330*E1)</f>
        <v>0</v>
      </c>
      <c r="G330" s="9">
        <f>Thu!J79</f>
        <v>0</v>
      </c>
      <c r="H330" s="73" t="str">
        <f t="shared" si="1222"/>
        <v>-100%</v>
      </c>
      <c r="I330" s="9">
        <f>(G330*H330)+(G330*I1)</f>
        <v>0</v>
      </c>
      <c r="K330" s="9">
        <f>Thu!K79</f>
        <v>0</v>
      </c>
      <c r="L330" s="73" t="str">
        <f>IF(B330="win",100%-L1,"-100%")</f>
        <v>-100%</v>
      </c>
      <c r="M330" s="9">
        <f>(K330*L330)+(K330*M1)</f>
        <v>0</v>
      </c>
      <c r="N330" s="9"/>
      <c r="O330" s="9">
        <f>Thu!L79</f>
        <v>0</v>
      </c>
      <c r="P330" s="73" t="str">
        <f>IF(B330="win",100%-P1,"-100%")</f>
        <v>-100%</v>
      </c>
      <c r="Q330" s="9">
        <f>(O330*P330)+(O330*Q1)</f>
        <v>0</v>
      </c>
      <c r="R330" s="9"/>
      <c r="S330" s="9">
        <f>Thu!M79</f>
        <v>0</v>
      </c>
      <c r="T330" s="73" t="str">
        <f>IF(B330="win",100%-T1,"-100%")</f>
        <v>-100%</v>
      </c>
      <c r="U330" s="9">
        <f>(S330*T330)+(S330*U1)</f>
        <v>0</v>
      </c>
      <c r="V330" s="9"/>
      <c r="W330" s="9">
        <f>Thu!N79</f>
        <v>0</v>
      </c>
      <c r="X330" s="73" t="str">
        <f>IF(B330="win",100%-X1,"-100%")</f>
        <v>-100%</v>
      </c>
      <c r="Y330" s="9">
        <f>(W330*X330)+(W330*Y1)</f>
        <v>0</v>
      </c>
      <c r="Z330" s="9"/>
      <c r="AA330" s="9">
        <f>Thu!O79</f>
        <v>0</v>
      </c>
      <c r="AB330" s="73" t="str">
        <f>IF(B330="win",100%-AB1,"-100%")</f>
        <v>-100%</v>
      </c>
      <c r="AC330" s="9">
        <f>(AA330*AB330)+(AA330*AC1)</f>
        <v>0</v>
      </c>
      <c r="AD330" s="9"/>
      <c r="AE330" s="9">
        <f>Thu!P79</f>
        <v>0</v>
      </c>
      <c r="AF330" s="73" t="str">
        <f>IF(B330="win",100%-AF1,"-100%")</f>
        <v>-100%</v>
      </c>
      <c r="AG330" s="9">
        <f>(AE330*AF330)+(AE330*AG1)</f>
        <v>0</v>
      </c>
      <c r="AH330" s="9"/>
      <c r="AI330" s="9">
        <f>Thu!Q79</f>
        <v>0</v>
      </c>
      <c r="AJ330" s="73" t="str">
        <f>IF(B330="win",100%-AJ1,"-100%")</f>
        <v>-100%</v>
      </c>
      <c r="AK330" s="9">
        <f>(AI330*AJ330)+(AI330*AK1)</f>
        <v>0</v>
      </c>
      <c r="AL330" s="9"/>
      <c r="AM330" s="9">
        <f>Thu!R79</f>
        <v>0</v>
      </c>
      <c r="AN330" s="73" t="str">
        <f>IF(B330="win",100%-AN1,"-100%")</f>
        <v>-100%</v>
      </c>
      <c r="AO330" s="9">
        <f>(AM330*AN330)+(AM330*AO1)</f>
        <v>0</v>
      </c>
      <c r="AP330" s="9"/>
      <c r="AQ330" s="9">
        <f>Thu!S79</f>
        <v>0</v>
      </c>
      <c r="AR330" s="73" t="str">
        <f>IF(B330="win",100%-AR1,"-100%")</f>
        <v>-100%</v>
      </c>
      <c r="AS330" s="9">
        <f>(AQ330*AR330)+(AQ330*AS1)</f>
        <v>0</v>
      </c>
      <c r="AT330" s="9"/>
      <c r="AU330" s="9">
        <f>Thu!T79</f>
        <v>0</v>
      </c>
      <c r="AV330" s="73" t="str">
        <f>IF(B330="win",100%-AV1,"-100%")</f>
        <v>-100%</v>
      </c>
      <c r="AW330" s="9">
        <f>(AU330*AV330)+(AU330*AW1)</f>
        <v>0</v>
      </c>
      <c r="AX330" s="9"/>
      <c r="AY330" s="9">
        <f>Thu!U79</f>
        <v>0</v>
      </c>
      <c r="AZ330" s="73" t="str">
        <f>IF(B330="win",100%-AZ1,"-100%")</f>
        <v>-100%</v>
      </c>
      <c r="BA330" s="9">
        <f>(AY330*AZ330)+(AY330*BA1)</f>
        <v>0</v>
      </c>
      <c r="BB330" s="9"/>
      <c r="BC330" s="9">
        <f>Thu!V79</f>
        <v>0</v>
      </c>
      <c r="BD330" s="73" t="str">
        <f>IF(B330="win",100%-BD1,"-100%")</f>
        <v>-100%</v>
      </c>
      <c r="BE330" s="9">
        <f>(BC330*BD330)+(BC330*BE1)</f>
        <v>0</v>
      </c>
      <c r="BF330" s="9"/>
      <c r="BG330" s="9">
        <f>Thu!W79</f>
        <v>0</v>
      </c>
      <c r="BH330" s="73" t="str">
        <f>IF(B330="win",100%-BH1,"-100%")</f>
        <v>-100%</v>
      </c>
      <c r="BI330" s="9">
        <f>(BG330*BH330)+(BG330*BI1)</f>
        <v>0</v>
      </c>
    </row>
    <row r="331" spans="1:61" s="12" customFormat="1" x14ac:dyDescent="0.25">
      <c r="A331" s="9" t="str">
        <f>Thu!A80</f>
        <v>OVER</v>
      </c>
      <c r="B331" s="72">
        <f>Thu!C80</f>
        <v>0</v>
      </c>
      <c r="C331" s="9">
        <f>Thu!I80</f>
        <v>0</v>
      </c>
      <c r="D331" s="73" t="str">
        <f>IF(B331="win",100%-D1,"-100%")</f>
        <v>-100%</v>
      </c>
      <c r="E331" s="9">
        <f>(C331*D331)+(C331*E1)</f>
        <v>0</v>
      </c>
      <c r="G331" s="9">
        <f>Thu!J80</f>
        <v>0</v>
      </c>
      <c r="H331" s="73" t="str">
        <f t="shared" si="1222"/>
        <v>-100%</v>
      </c>
      <c r="I331" s="9">
        <f>(G331*H331)+(G331*I1)</f>
        <v>0</v>
      </c>
      <c r="K331" s="9">
        <f>Thu!K80</f>
        <v>0</v>
      </c>
      <c r="L331" s="73" t="str">
        <f>IF(B331="win",100%-L1,"-100%")</f>
        <v>-100%</v>
      </c>
      <c r="M331" s="9">
        <f>(K331*L331)+(K331*M1)</f>
        <v>0</v>
      </c>
      <c r="N331" s="9"/>
      <c r="O331" s="9">
        <f>Thu!L80</f>
        <v>0</v>
      </c>
      <c r="P331" s="73" t="str">
        <f>IF(B331="win",100%-P1,"-100%")</f>
        <v>-100%</v>
      </c>
      <c r="Q331" s="9">
        <f>(O331*P331)+(O331*Q1)</f>
        <v>0</v>
      </c>
      <c r="R331" s="9"/>
      <c r="S331" s="9">
        <f>Thu!M80</f>
        <v>0</v>
      </c>
      <c r="T331" s="73" t="str">
        <f>IF(B331="win",100%-T1,"-100%")</f>
        <v>-100%</v>
      </c>
      <c r="U331" s="9">
        <f>(S331*T331)+(S331*U1)</f>
        <v>0</v>
      </c>
      <c r="V331" s="9"/>
      <c r="W331" s="9">
        <f>Thu!N80</f>
        <v>0</v>
      </c>
      <c r="X331" s="73" t="str">
        <f>IF(B331="win",100%-X1,"-100%")</f>
        <v>-100%</v>
      </c>
      <c r="Y331" s="9">
        <f>(W331*X331)+(W331*Y1)</f>
        <v>0</v>
      </c>
      <c r="Z331" s="9"/>
      <c r="AA331" s="9">
        <f>Thu!O80</f>
        <v>0</v>
      </c>
      <c r="AB331" s="73" t="str">
        <f>IF(B331="win",100%-AB1,"-100%")</f>
        <v>-100%</v>
      </c>
      <c r="AC331" s="9">
        <f>(AA331*AB331)+(AA331*AC1)</f>
        <v>0</v>
      </c>
      <c r="AD331" s="9"/>
      <c r="AE331" s="9">
        <f>Thu!P80</f>
        <v>0</v>
      </c>
      <c r="AF331" s="73" t="str">
        <f>IF(B331="win",100%-AF1,"-100%")</f>
        <v>-100%</v>
      </c>
      <c r="AG331" s="9">
        <f>(AE331*AF331)+(AE331*AG1)</f>
        <v>0</v>
      </c>
      <c r="AH331" s="9"/>
      <c r="AI331" s="9">
        <f>Thu!Q80</f>
        <v>0</v>
      </c>
      <c r="AJ331" s="73" t="str">
        <f>IF(B331="win",100%-AJ1,"-100%")</f>
        <v>-100%</v>
      </c>
      <c r="AK331" s="9">
        <f>(AI331*AJ331)+(AI331*AK1)</f>
        <v>0</v>
      </c>
      <c r="AL331" s="9"/>
      <c r="AM331" s="9">
        <f>Thu!R80</f>
        <v>0</v>
      </c>
      <c r="AN331" s="73" t="str">
        <f>IF(B331="win",100%-AN1,"-100%")</f>
        <v>-100%</v>
      </c>
      <c r="AO331" s="9">
        <f>(AM331*AN331)+(AM331*AO1)</f>
        <v>0</v>
      </c>
      <c r="AP331" s="9"/>
      <c r="AQ331" s="9">
        <f>Thu!S80</f>
        <v>0</v>
      </c>
      <c r="AR331" s="73" t="str">
        <f>IF(B331="win",100%-AR1,"-100%")</f>
        <v>-100%</v>
      </c>
      <c r="AS331" s="9">
        <f>(AQ331*AR331)+(AQ331*AS1)</f>
        <v>0</v>
      </c>
      <c r="AT331" s="9"/>
      <c r="AU331" s="9">
        <f>Thu!T80</f>
        <v>0</v>
      </c>
      <c r="AV331" s="73" t="str">
        <f>IF(B331="win",100%-AV1,"-100%")</f>
        <v>-100%</v>
      </c>
      <c r="AW331" s="9">
        <f>(AU331*AV331)+(AU331*AW1)</f>
        <v>0</v>
      </c>
      <c r="AX331" s="9"/>
      <c r="AY331" s="9">
        <f>Thu!U80</f>
        <v>0</v>
      </c>
      <c r="AZ331" s="73" t="str">
        <f>IF(B331="win",100%-AZ1,"-100%")</f>
        <v>-100%</v>
      </c>
      <c r="BA331" s="9">
        <f>(AY331*AZ331)+(AY331*BA1)</f>
        <v>0</v>
      </c>
      <c r="BB331" s="9"/>
      <c r="BC331" s="9">
        <f>Thu!V80</f>
        <v>0</v>
      </c>
      <c r="BD331" s="73" t="str">
        <f>IF(B331="win",100%-BD1,"-100%")</f>
        <v>-100%</v>
      </c>
      <c r="BE331" s="9">
        <f>(BC331*BD331)+(BC331*BE1)</f>
        <v>0</v>
      </c>
      <c r="BF331" s="9"/>
      <c r="BG331" s="9">
        <f>Thu!W80</f>
        <v>0</v>
      </c>
      <c r="BH331" s="73" t="str">
        <f>IF(B331="win",100%-BH1,"-100%")</f>
        <v>-100%</v>
      </c>
      <c r="BI331" s="9">
        <f>(BG331*BH331)+(BG331*BI1)</f>
        <v>0</v>
      </c>
    </row>
    <row r="332" ht="13.5" customHeight="1" spans="2:2" s="12" customFormat="1" x14ac:dyDescent="0.25">
      <c r="B332" s="61"/>
    </row>
    <row r="333" ht="16.5" customHeight="1" spans="1:61" s="67" customFormat="1" x14ac:dyDescent="0.25">
      <c r="A333" s="80">
        <f>Summary!B6</f>
        <v>NaN</v>
      </c>
      <c r="B333" s="81"/>
      <c r="C333" s="82">
        <f>Summary!A6</f>
        <v>41817</v>
      </c>
      <c r="E333" s="67">
        <f>SUM(E334:E412)</f>
        <v>91080</v>
      </c>
      <c r="G333" s="80">
        <f>$A$333</f>
        <v>NaN</v>
      </c>
      <c r="I333" s="67">
        <f>SUM(I334:I412)</f>
        <v>46000</v>
      </c>
      <c r="K333" s="80">
        <f>$C$333</f>
        <v>41817</v>
      </c>
      <c r="M333" s="67">
        <f>SUM(M334:M412)</f>
        <v>0</v>
      </c>
      <c r="O333" s="80">
        <f>$A$333</f>
        <v>NaN</v>
      </c>
      <c r="Q333" s="67">
        <f>SUM(Q334:Q412)</f>
        <v>102300</v>
      </c>
      <c r="S333" s="80">
        <f>K333</f>
        <v>41817</v>
      </c>
      <c r="U333" s="67">
        <f>SUM(U334:U412)</f>
        <v>30820</v>
      </c>
      <c r="W333" s="80">
        <f>$A$333</f>
        <v>NaN</v>
      </c>
      <c r="Y333" s="67">
        <f>SUM(Y334:Y412)</f>
        <v>8280</v>
      </c>
      <c r="AA333" s="80">
        <f>S333</f>
        <v>41817</v>
      </c>
      <c r="AC333" s="67">
        <f>SUM(AC334:AC412)</f>
        <v>17205</v>
      </c>
      <c r="AE333" s="80">
        <f>$A$333</f>
        <v>NaN</v>
      </c>
      <c r="AG333" s="67">
        <f>SUM(AG334:AG412)</f>
        <v>0</v>
      </c>
      <c r="AI333" s="80">
        <f>AA333</f>
        <v>41817</v>
      </c>
      <c r="AK333" s="67">
        <f>SUM(AK334:AK412)</f>
        <v>0</v>
      </c>
      <c r="AM333" s="80">
        <f>$A$333</f>
        <v>NaN</v>
      </c>
      <c r="AO333" s="67">
        <f>SUM(AO334:AO412)</f>
        <v>0</v>
      </c>
      <c r="AQ333" s="80">
        <f>AI333</f>
        <v>41817</v>
      </c>
      <c r="AS333" s="67">
        <f>SUM(AS334:AS412)</f>
        <v>0</v>
      </c>
      <c r="AU333" s="80">
        <f>$A$333</f>
        <v>NaN</v>
      </c>
      <c r="AW333" s="67">
        <f>SUM(AW334:AW412)</f>
        <v>0</v>
      </c>
      <c r="AY333" s="80">
        <f>AQ333</f>
        <v>41817</v>
      </c>
      <c r="BA333" s="67">
        <f>SUM(BA334:BA412)</f>
        <v>350000</v>
      </c>
      <c r="BC333" s="80">
        <f>$A$333</f>
        <v>NaN</v>
      </c>
      <c r="BE333" s="67">
        <f>SUM(BE334:BE412)</f>
        <v>0</v>
      </c>
      <c r="BG333" s="80">
        <f>AY333</f>
        <v>41817</v>
      </c>
      <c r="BI333" s="67">
        <f>SUM(BI334:BI412)</f>
        <v>0</v>
      </c>
    </row>
    <row r="334" spans="1:61" s="12" customFormat="1" x14ac:dyDescent="0.25">
      <c r="A334" s="9" t="str">
        <f>Fri!$A$2</f>
        <v>evening</v>
      </c>
      <c r="B334" s="72" t="str">
        <f>Fri!$C$2</f>
        <v>lose</v>
      </c>
      <c r="C334" s="9">
        <f>Fri!$I$2</f>
        <v>0</v>
      </c>
      <c r="D334" s="73" t="str">
        <f>IF($B334="win",100%-D$1,"-100%")</f>
        <v>-100%</v>
      </c>
      <c r="E334" s="9">
        <f>(C334*D334)+(C334*E$1)</f>
        <v>0</v>
      </c>
      <c r="G334" s="9">
        <f>Fri!$J$2</f>
        <v>0</v>
      </c>
      <c r="H334" s="73" t="str">
        <f>IF($B334="win",100%-H$1,"-100%")</f>
        <v>-100%</v>
      </c>
      <c r="I334" s="9">
        <f>(G334*H334)+(G334*I$1)</f>
        <v>0</v>
      </c>
      <c r="K334" s="9">
        <f>Fri!$K$2</f>
        <v>0</v>
      </c>
      <c r="L334" s="73" t="str">
        <f>IF($B334="win",100%-L$1,"-100%")</f>
        <v>-100%</v>
      </c>
      <c r="M334" s="9">
        <f>(K334*L334)+(K334*M$1)</f>
        <v>0</v>
      </c>
      <c r="N334" s="9"/>
      <c r="O334" s="9">
        <f>Fri!$L$2</f>
        <v>0</v>
      </c>
      <c r="P334" s="73" t="str">
        <f>IF($B334="win",100%-P$1,"-100%")</f>
        <v>-100%</v>
      </c>
      <c r="Q334" s="9">
        <f>(O334*P334)+(O334*Q$1)</f>
        <v>0</v>
      </c>
      <c r="R334" s="9"/>
      <c r="S334" s="9">
        <f>Fri!$M$2</f>
        <v>0</v>
      </c>
      <c r="T334" s="73" t="str">
        <f>IF($B334="win",100%-T$1,"-100%")</f>
        <v>-100%</v>
      </c>
      <c r="U334" s="9">
        <f>(S334*T334)+(S334*U$1)</f>
        <v>0</v>
      </c>
      <c r="V334" s="9"/>
      <c r="W334" s="9">
        <f>Fri!$N$2</f>
        <v>0</v>
      </c>
      <c r="X334" s="73" t="str">
        <f>IF($B334="win",100%-X$1,"-100%")</f>
        <v>-100%</v>
      </c>
      <c r="Y334" s="9">
        <f>(W334*X334)+(W334*Y$1)</f>
        <v>0</v>
      </c>
      <c r="Z334" s="9"/>
      <c r="AA334" s="9">
        <f>Fri!$O$2</f>
        <v>0</v>
      </c>
      <c r="AB334" s="73" t="str">
        <f>IF($B334="win",100%-AB$1,"-100%")</f>
        <v>-100%</v>
      </c>
      <c r="AC334" s="9">
        <f>(AA334*AB334)+(AA334*AC$1)</f>
        <v>0</v>
      </c>
      <c r="AD334" s="9"/>
      <c r="AE334" s="9">
        <f>Fri!$P$2</f>
        <v>0</v>
      </c>
      <c r="AF334" s="73" t="str">
        <f>IF($B334="win",100%-AF$1,"-100%")</f>
        <v>-100%</v>
      </c>
      <c r="AG334" s="9">
        <f>(AE334*AF334)+(AE334*AG$1)</f>
        <v>0</v>
      </c>
      <c r="AH334" s="9"/>
      <c r="AI334" s="9">
        <f>Fri!$Q$2</f>
        <v>0</v>
      </c>
      <c r="AJ334" s="73" t="str">
        <f>IF($B334="win",100%-AJ$1,"-100%")</f>
        <v>-100%</v>
      </c>
      <c r="AK334" s="9">
        <f>(AI334*AJ334)+(AI334*AK$1)</f>
        <v>0</v>
      </c>
      <c r="AL334" s="9"/>
      <c r="AM334" s="9">
        <f>Fri!$R$2</f>
        <v>0</v>
      </c>
      <c r="AN334" s="73" t="str">
        <f>IF($B334="win",100%-AN$1,"-100%")</f>
        <v>-100%</v>
      </c>
      <c r="AO334" s="9">
        <f>(AM334*AN334)+(AM334*AO$1)</f>
        <v>0</v>
      </c>
      <c r="AP334" s="9"/>
      <c r="AQ334" s="9">
        <f>Fri!$S$2</f>
        <v>0</v>
      </c>
      <c r="AR334" s="73" t="str">
        <f>IF($B334="win",100%-AR$1,"-100%")</f>
        <v>-100%</v>
      </c>
      <c r="AS334" s="9">
        <f>(AQ334*AR334)+(AQ334*AS$1)</f>
        <v>0</v>
      </c>
      <c r="AT334" s="9"/>
      <c r="AU334" s="9">
        <f>Fri!$T$2</f>
        <v>0</v>
      </c>
      <c r="AV334" s="73" t="str">
        <f>IF($B334="win",100%-AV$1,"-100%")</f>
        <v>-100%</v>
      </c>
      <c r="AW334" s="9">
        <f>(AU334*AV334)+(AU334*AW$1)</f>
        <v>0</v>
      </c>
      <c r="AX334" s="9"/>
      <c r="AY334" s="9">
        <f>Fri!$U$2</f>
        <v>0</v>
      </c>
      <c r="AZ334" s="73" t="str">
        <f>IF($B334="win",100%-AZ$1,"-100%")</f>
        <v>-100%</v>
      </c>
      <c r="BA334" s="9">
        <f>(AY334*AZ334)+(AY334*BA$1)</f>
        <v>0</v>
      </c>
      <c r="BB334" s="9"/>
      <c r="BC334" s="9">
        <f>Fri!$V$2</f>
        <v>0</v>
      </c>
      <c r="BD334" s="73" t="str">
        <f>IF($B334="win",100%-BD$1,"-100%")</f>
        <v>-100%</v>
      </c>
      <c r="BE334" s="9">
        <f>(BC334*BD334)+(BC334*BE$1)</f>
        <v>0</v>
      </c>
      <c r="BF334" s="9"/>
      <c r="BG334" s="9">
        <f>Fri!$W$2</f>
        <v>0</v>
      </c>
      <c r="BH334" s="73" t="str">
        <f>IF($B334="win",100%-BH$1,"-100%")</f>
        <v>-100%</v>
      </c>
      <c r="BI334" s="9">
        <f>(BG334*BH334)+(BG334*BI$1)</f>
        <v>0</v>
      </c>
    </row>
    <row r="335" spans="1:61" s="12" customFormat="1" x14ac:dyDescent="0.25">
      <c r="A335" s="9" t="str">
        <f>Fri!$A$3</f>
        <v>morning</v>
      </c>
      <c r="B335" s="72" t="str">
        <f>Fri!$C$3</f>
        <v>lose</v>
      </c>
      <c r="C335" s="9">
        <f>Fri!$I$3</f>
        <v>0</v>
      </c>
      <c r="D335" s="73" t="str">
        <f t="shared" ref="D335:D337" si="1223">IF($B335="win",100%-D$1,"-100%")</f>
        <v>-100%</v>
      </c>
      <c r="E335" s="9">
        <f t="shared" ref="E335:E337" si="1224">(C335*D335)+(C335*E$1)</f>
        <v>0</v>
      </c>
      <c r="G335" s="9">
        <f>Fri!$J$3</f>
        <v>0</v>
      </c>
      <c r="H335" s="73" t="str">
        <f t="shared" ref="H335:H337" si="1225">IF($B335="win",100%-H$1,"-100%")</f>
        <v>-100%</v>
      </c>
      <c r="I335" s="9">
        <f t="shared" ref="I335:I337" si="1226">(G335*H335)+(G335*I$1)</f>
        <v>0</v>
      </c>
      <c r="K335" s="9">
        <f>Fri!$K$3</f>
        <v>0</v>
      </c>
      <c r="L335" s="73" t="str">
        <f t="shared" ref="L335:L337" si="1227">IF($B335="win",100%-L$1,"-100%")</f>
        <v>-100%</v>
      </c>
      <c r="M335" s="9">
        <f t="shared" ref="M335:M337" si="1228">(K335*L335)+(K335*M$1)</f>
        <v>0</v>
      </c>
      <c r="N335" s="9"/>
      <c r="O335" s="9">
        <f>Fri!$L$3</f>
        <v>0</v>
      </c>
      <c r="P335" s="73" t="str">
        <f t="shared" ref="P335:P337" si="1229">IF($B335="win",100%-P$1,"-100%")</f>
        <v>-100%</v>
      </c>
      <c r="Q335" s="9">
        <f t="shared" ref="Q335:Q337" si="1230">(O335*P335)+(O335*Q$1)</f>
        <v>0</v>
      </c>
      <c r="R335" s="9"/>
      <c r="S335" s="9">
        <f>Fri!$M$3</f>
        <v>0</v>
      </c>
      <c r="T335" s="73" t="str">
        <f t="shared" ref="T335:T337" si="1231">IF($B335="win",100%-T$1,"-100%")</f>
        <v>-100%</v>
      </c>
      <c r="U335" s="9">
        <f t="shared" ref="U335:U337" si="1232">(S335*T335)+(S335*U$1)</f>
        <v>0</v>
      </c>
      <c r="V335" s="9"/>
      <c r="W335" s="9">
        <f>Fri!$N$3</f>
        <v>0</v>
      </c>
      <c r="X335" s="73" t="str">
        <f t="shared" ref="X335:X337" si="1233">IF($B335="win",100%-X$1,"-100%")</f>
        <v>-100%</v>
      </c>
      <c r="Y335" s="9">
        <f t="shared" ref="Y335:Y337" si="1234">(W335*X335)+(W335*Y$1)</f>
        <v>0</v>
      </c>
      <c r="Z335" s="9"/>
      <c r="AA335" s="9">
        <f>Fri!$O$3</f>
        <v>0</v>
      </c>
      <c r="AB335" s="73" t="str">
        <f t="shared" ref="AB335:AB337" si="1235">IF($B335="win",100%-AB$1,"-100%")</f>
        <v>-100%</v>
      </c>
      <c r="AC335" s="9">
        <f t="shared" ref="AC335:AC337" si="1236">(AA335*AB335)+(AA335*AC$1)</f>
        <v>0</v>
      </c>
      <c r="AD335" s="9"/>
      <c r="AE335" s="9">
        <f>Fri!$P$3</f>
        <v>0</v>
      </c>
      <c r="AF335" s="73" t="str">
        <f t="shared" ref="AF335:AF337" si="1237">IF($B335="win",100%-AF$1,"-100%")</f>
        <v>-100%</v>
      </c>
      <c r="AG335" s="9">
        <f t="shared" ref="AG335:AG337" si="1238">(AE335*AF335)+(AE335*AG$1)</f>
        <v>0</v>
      </c>
      <c r="AH335" s="9"/>
      <c r="AI335" s="9">
        <f>Fri!$Q$3</f>
        <v>0</v>
      </c>
      <c r="AJ335" s="73" t="str">
        <f t="shared" ref="AJ335:AJ337" si="1239">IF($B335="win",100%-AJ$1,"-100%")</f>
        <v>-100%</v>
      </c>
      <c r="AK335" s="9">
        <f t="shared" ref="AK335:AK337" si="1240">(AI335*AJ335)+(AI335*AK$1)</f>
        <v>0</v>
      </c>
      <c r="AL335" s="9"/>
      <c r="AM335" s="9">
        <f>Fri!$R$3</f>
        <v>0</v>
      </c>
      <c r="AN335" s="73" t="str">
        <f t="shared" ref="AN335:AN337" si="1241">IF($B335="win",100%-AN$1,"-100%")</f>
        <v>-100%</v>
      </c>
      <c r="AO335" s="9">
        <f t="shared" ref="AO335:AO337" si="1242">(AM335*AN335)+(AM335*AO$1)</f>
        <v>0</v>
      </c>
      <c r="AP335" s="9"/>
      <c r="AQ335" s="9">
        <f>Fri!$S$3</f>
        <v>0</v>
      </c>
      <c r="AR335" s="73" t="str">
        <f t="shared" ref="AR335:AR337" si="1243">IF($B335="win",100%-AR$1,"-100%")</f>
        <v>-100%</v>
      </c>
      <c r="AS335" s="9">
        <f t="shared" ref="AS335:AS337" si="1244">(AQ335*AR335)+(AQ335*AS$1)</f>
        <v>0</v>
      </c>
      <c r="AT335" s="9"/>
      <c r="AU335" s="9">
        <f>Fri!$T$3</f>
        <v>0</v>
      </c>
      <c r="AV335" s="73" t="str">
        <f t="shared" ref="AV335:AV337" si="1245">IF($B335="win",100%-AV$1,"-100%")</f>
        <v>-100%</v>
      </c>
      <c r="AW335" s="9">
        <f t="shared" ref="AW335:AW337" si="1246">(AU335*AV335)+(AU335*AW$1)</f>
        <v>0</v>
      </c>
      <c r="AX335" s="9"/>
      <c r="AY335" s="9">
        <f>Fri!$U$3</f>
        <v>0</v>
      </c>
      <c r="AZ335" s="73" t="str">
        <f t="shared" ref="AZ335:AZ337" si="1247">IF($B335="win",100%-AZ$1,"-100%")</f>
        <v>-100%</v>
      </c>
      <c r="BA335" s="9">
        <f t="shared" ref="BA335:BA337" si="1248">(AY335*AZ335)+(AY335*BA$1)</f>
        <v>0</v>
      </c>
      <c r="BB335" s="9"/>
      <c r="BC335" s="9">
        <f>Fri!$V$3</f>
        <v>0</v>
      </c>
      <c r="BD335" s="73" t="str">
        <f t="shared" ref="BD335:BD337" si="1249">IF($B335="win",100%-BD$1,"-100%")</f>
        <v>-100%</v>
      </c>
      <c r="BE335" s="9">
        <f t="shared" ref="BE335:BE337" si="1250">(BC335*BD335)+(BC335*BE$1)</f>
        <v>0</v>
      </c>
      <c r="BF335" s="9"/>
      <c r="BG335" s="9">
        <f>Fri!$W$3</f>
        <v>0</v>
      </c>
      <c r="BH335" s="73" t="str">
        <f t="shared" ref="BH335:BH337" si="1251">IF($B335="win",100%-BH$1,"-100%")</f>
        <v>-100%</v>
      </c>
      <c r="BI335" s="9">
        <f t="shared" ref="BI335:BI337" si="1252">(BG335*BH335)+(BG335*BI$1)</f>
        <v>0</v>
      </c>
    </row>
    <row r="336" spans="1:61" s="12" customFormat="1" x14ac:dyDescent="0.25">
      <c r="A336" s="9" t="str">
        <f>Fri!$A$4</f>
        <v>UNDER</v>
      </c>
      <c r="B336" s="72" t="str">
        <f>Fri!$C$4</f>
        <v>win</v>
      </c>
      <c r="C336" s="9">
        <f>Fri!$I$4</f>
        <v>0</v>
      </c>
      <c r="D336" s="73">
        <f t="shared" si="1223"/>
        <v>0.9</v>
      </c>
      <c r="E336" s="9">
        <f t="shared" si="1224"/>
        <v>0</v>
      </c>
      <c r="G336" s="9">
        <f>Fri!$J$4</f>
        <v>0</v>
      </c>
      <c r="H336" s="73">
        <f t="shared" si="1225"/>
        <v>0.9</v>
      </c>
      <c r="I336" s="9">
        <f t="shared" si="1226"/>
        <v>0</v>
      </c>
      <c r="K336" s="9">
        <f>Fri!$K$4</f>
        <v>0</v>
      </c>
      <c r="L336" s="73">
        <f t="shared" si="1227"/>
        <v>0.9</v>
      </c>
      <c r="M336" s="9">
        <f t="shared" si="1228"/>
        <v>0</v>
      </c>
      <c r="N336" s="9"/>
      <c r="O336" s="9">
        <f>Fri!$L$4</f>
        <v>0</v>
      </c>
      <c r="P336" s="73">
        <f t="shared" si="1229"/>
        <v>0.9</v>
      </c>
      <c r="Q336" s="9">
        <f t="shared" si="1230"/>
        <v>0</v>
      </c>
      <c r="R336" s="9"/>
      <c r="S336" s="9">
        <f>Fri!$M$4</f>
        <v>0</v>
      </c>
      <c r="T336" s="73">
        <f t="shared" si="1231"/>
        <v>0.9</v>
      </c>
      <c r="U336" s="9">
        <f t="shared" si="1232"/>
        <v>0</v>
      </c>
      <c r="V336" s="9"/>
      <c r="W336" s="9">
        <f>Fri!$N$4</f>
        <v>0</v>
      </c>
      <c r="X336" s="73">
        <f t="shared" si="1233"/>
        <v>0.9</v>
      </c>
      <c r="Y336" s="9">
        <f t="shared" si="1234"/>
        <v>0</v>
      </c>
      <c r="Z336" s="9"/>
      <c r="AA336" s="9">
        <f>Fri!$O$4</f>
        <v>0</v>
      </c>
      <c r="AB336" s="73">
        <f t="shared" si="1235"/>
        <v>0.9</v>
      </c>
      <c r="AC336" s="9">
        <f t="shared" si="1236"/>
        <v>0</v>
      </c>
      <c r="AD336" s="9"/>
      <c r="AE336" s="9">
        <f>Fri!$P$4</f>
        <v>0</v>
      </c>
      <c r="AF336" s="73">
        <f t="shared" si="1237"/>
        <v>0.9</v>
      </c>
      <c r="AG336" s="9">
        <f t="shared" si="1238"/>
        <v>0</v>
      </c>
      <c r="AH336" s="9"/>
      <c r="AI336" s="9">
        <f>Fri!$Q$4</f>
        <v>0</v>
      </c>
      <c r="AJ336" s="73">
        <f t="shared" si="1239"/>
        <v>0.9</v>
      </c>
      <c r="AK336" s="9">
        <f t="shared" si="1240"/>
        <v>0</v>
      </c>
      <c r="AL336" s="9"/>
      <c r="AM336" s="9">
        <f>Fri!$R$4</f>
        <v>0</v>
      </c>
      <c r="AN336" s="73">
        <f t="shared" si="1241"/>
        <v>0.9</v>
      </c>
      <c r="AO336" s="9">
        <f t="shared" si="1242"/>
        <v>0</v>
      </c>
      <c r="AP336" s="9"/>
      <c r="AQ336" s="9">
        <f>Fri!$S$4</f>
        <v>0</v>
      </c>
      <c r="AR336" s="73">
        <f t="shared" si="1243"/>
        <v>0.9</v>
      </c>
      <c r="AS336" s="9">
        <f t="shared" si="1244"/>
        <v>0</v>
      </c>
      <c r="AT336" s="9"/>
      <c r="AU336" s="9">
        <f>Fri!$T$4</f>
        <v>0</v>
      </c>
      <c r="AV336" s="73">
        <f t="shared" si="1245"/>
        <v>0.9</v>
      </c>
      <c r="AW336" s="9">
        <f t="shared" si="1246"/>
        <v>0</v>
      </c>
      <c r="AX336" s="9"/>
      <c r="AY336" s="9">
        <f>Fri!$U$4</f>
        <v>0</v>
      </c>
      <c r="AZ336" s="73">
        <f t="shared" si="1247"/>
        <v>1</v>
      </c>
      <c r="BA336" s="9">
        <f t="shared" si="1248"/>
        <v>0</v>
      </c>
      <c r="BB336" s="9"/>
      <c r="BC336" s="9">
        <f>Fri!$V$4</f>
        <v>0</v>
      </c>
      <c r="BD336" s="73">
        <f t="shared" si="1249"/>
        <v>1</v>
      </c>
      <c r="BE336" s="9">
        <f t="shared" si="1250"/>
        <v>0</v>
      </c>
      <c r="BF336" s="9"/>
      <c r="BG336" s="9">
        <f>Fri!$W$4</f>
        <v>0</v>
      </c>
      <c r="BH336" s="73">
        <f t="shared" si="1251"/>
        <v>0.9</v>
      </c>
      <c r="BI336" s="9">
        <f t="shared" si="1252"/>
        <v>0</v>
      </c>
    </row>
    <row r="337" spans="1:61" s="43" customFormat="1" x14ac:dyDescent="0.25">
      <c r="A337" s="9" t="str">
        <f>Fri!$A$5</f>
        <v>OVER</v>
      </c>
      <c r="B337" s="72">
        <f>Fri!$C$5</f>
        <v>0</v>
      </c>
      <c r="C337" s="9">
        <f>Fri!$I$5</f>
        <v>0</v>
      </c>
      <c r="D337" s="73" t="str">
        <f t="shared" si="1223"/>
        <v>-100%</v>
      </c>
      <c r="E337" s="9">
        <f t="shared" si="1224"/>
        <v>0</v>
      </c>
      <c r="F337" s="12"/>
      <c r="G337" s="9">
        <f>Fri!$J$5</f>
        <v>0</v>
      </c>
      <c r="H337" s="73" t="str">
        <f t="shared" si="1225"/>
        <v>-100%</v>
      </c>
      <c r="I337" s="9">
        <f t="shared" si="1226"/>
        <v>0</v>
      </c>
      <c r="J337" s="12"/>
      <c r="K337" s="9">
        <f>Fri!$K$5</f>
        <v>0</v>
      </c>
      <c r="L337" s="73" t="str">
        <f t="shared" si="1227"/>
        <v>-100%</v>
      </c>
      <c r="M337" s="9">
        <f t="shared" si="1228"/>
        <v>0</v>
      </c>
      <c r="N337" s="9"/>
      <c r="O337" s="9">
        <f>Fri!$L$5</f>
        <v>0</v>
      </c>
      <c r="P337" s="73" t="str">
        <f t="shared" si="1229"/>
        <v>-100%</v>
      </c>
      <c r="Q337" s="9">
        <f t="shared" si="1230"/>
        <v>0</v>
      </c>
      <c r="R337" s="9"/>
      <c r="S337" s="9">
        <f>Fri!$M$5</f>
        <v>0</v>
      </c>
      <c r="T337" s="73" t="str">
        <f t="shared" si="1231"/>
        <v>-100%</v>
      </c>
      <c r="U337" s="9">
        <f t="shared" si="1232"/>
        <v>0</v>
      </c>
      <c r="V337" s="9"/>
      <c r="W337" s="9">
        <f>Fri!$N$5</f>
        <v>0</v>
      </c>
      <c r="X337" s="73" t="str">
        <f t="shared" si="1233"/>
        <v>-100%</v>
      </c>
      <c r="Y337" s="9">
        <f t="shared" si="1234"/>
        <v>0</v>
      </c>
      <c r="Z337" s="9"/>
      <c r="AA337" s="9">
        <f>Fri!$O$5</f>
        <v>0</v>
      </c>
      <c r="AB337" s="73" t="str">
        <f t="shared" si="1235"/>
        <v>-100%</v>
      </c>
      <c r="AC337" s="9">
        <f t="shared" si="1236"/>
        <v>0</v>
      </c>
      <c r="AD337" s="9"/>
      <c r="AE337" s="9">
        <f>Fri!$P$5</f>
        <v>0</v>
      </c>
      <c r="AF337" s="73" t="str">
        <f t="shared" si="1237"/>
        <v>-100%</v>
      </c>
      <c r="AG337" s="9">
        <f t="shared" si="1238"/>
        <v>0</v>
      </c>
      <c r="AH337" s="9"/>
      <c r="AI337" s="9">
        <f>Fri!$Q$5</f>
        <v>0</v>
      </c>
      <c r="AJ337" s="73" t="str">
        <f t="shared" si="1239"/>
        <v>-100%</v>
      </c>
      <c r="AK337" s="9">
        <f t="shared" si="1240"/>
        <v>0</v>
      </c>
      <c r="AL337" s="9"/>
      <c r="AM337" s="9">
        <f>Fri!$R$5</f>
        <v>0</v>
      </c>
      <c r="AN337" s="73" t="str">
        <f t="shared" si="1241"/>
        <v>-100%</v>
      </c>
      <c r="AO337" s="9">
        <f t="shared" si="1242"/>
        <v>0</v>
      </c>
      <c r="AP337" s="9"/>
      <c r="AQ337" s="9">
        <f>Fri!$S$5</f>
        <v>0</v>
      </c>
      <c r="AR337" s="73" t="str">
        <f t="shared" si="1243"/>
        <v>-100%</v>
      </c>
      <c r="AS337" s="9">
        <f t="shared" si="1244"/>
        <v>0</v>
      </c>
      <c r="AT337" s="9"/>
      <c r="AU337" s="9">
        <f>Fri!$T$5</f>
        <v>0</v>
      </c>
      <c r="AV337" s="73" t="str">
        <f t="shared" si="1245"/>
        <v>-100%</v>
      </c>
      <c r="AW337" s="9">
        <f t="shared" si="1246"/>
        <v>0</v>
      </c>
      <c r="AX337" s="9"/>
      <c r="AY337" s="9">
        <f>Fri!$U$5</f>
        <v>0</v>
      </c>
      <c r="AZ337" s="73" t="str">
        <f t="shared" si="1247"/>
        <v>-100%</v>
      </c>
      <c r="BA337" s="9">
        <f t="shared" si="1248"/>
        <v>0</v>
      </c>
      <c r="BB337" s="9"/>
      <c r="BC337" s="9">
        <f>Fri!$V$5</f>
        <v>0</v>
      </c>
      <c r="BD337" s="73" t="str">
        <f t="shared" si="1249"/>
        <v>-100%</v>
      </c>
      <c r="BE337" s="9">
        <f t="shared" si="1250"/>
        <v>0</v>
      </c>
      <c r="BF337" s="9"/>
      <c r="BG337" s="9">
        <f>Fri!$W$5</f>
        <v>0</v>
      </c>
      <c r="BH337" s="73" t="str">
        <f t="shared" si="1251"/>
        <v>-100%</v>
      </c>
      <c r="BI337" s="9">
        <f t="shared" si="1252"/>
        <v>0</v>
      </c>
    </row>
    <row r="338" spans="1:61" s="12" customFormat="1" x14ac:dyDescent="0.25">
      <c r="A338" s="75"/>
      <c r="B338" s="72"/>
      <c r="C338" s="75"/>
      <c r="D338" s="75"/>
      <c r="E338" s="75"/>
      <c r="G338" s="75"/>
      <c r="H338" s="75"/>
      <c r="I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</row>
    <row r="339" spans="1:61" s="12" customFormat="1" x14ac:dyDescent="0.25">
      <c r="A339" s="9" t="str">
        <f>Fri!$A$7</f>
        <v>lva</v>
      </c>
      <c r="B339" s="72" t="str">
        <f>Fri!$C$7</f>
        <v>lose</v>
      </c>
      <c r="C339" s="9">
        <f>Fri!$I$7</f>
        <v>0</v>
      </c>
      <c r="D339" s="73" t="str">
        <f>IF($B339="win",100%-D$1,"-100%")</f>
        <v>-100%</v>
      </c>
      <c r="E339" s="9">
        <f>(C339*D339)+(C339*E$1)</f>
        <v>0</v>
      </c>
      <c r="G339" s="9">
        <f>Fri!$J$7</f>
        <v>0</v>
      </c>
      <c r="H339" s="73" t="str">
        <f>IF($B339="win",100%-H$1,"-100%")</f>
        <v>-100%</v>
      </c>
      <c r="I339" s="9">
        <f>(G339*H339)+(G339*I$1)</f>
        <v>0</v>
      </c>
      <c r="K339" s="9">
        <f>Fri!$K$7</f>
        <v>0</v>
      </c>
      <c r="L339" s="73" t="str">
        <f>IF($B339="win",100%-L$1,"-100%")</f>
        <v>-100%</v>
      </c>
      <c r="M339" s="9">
        <f>(K339*L339)+(K339*M$1)</f>
        <v>0</v>
      </c>
      <c r="N339" s="9"/>
      <c r="O339" s="9">
        <f>Fri!$L$7</f>
        <v>0</v>
      </c>
      <c r="P339" s="73" t="str">
        <f>IF($B339="win",100%-P$1,"-100%")</f>
        <v>-100%</v>
      </c>
      <c r="Q339" s="9">
        <f>(O339*P339)+(O339*Q$1)</f>
        <v>0</v>
      </c>
      <c r="R339" s="9"/>
      <c r="S339" s="9">
        <f>Fri!$M$7</f>
        <v>0</v>
      </c>
      <c r="T339" s="73" t="str">
        <f>IF($B339="win",100%-T$1,"-100%")</f>
        <v>-100%</v>
      </c>
      <c r="U339" s="9">
        <f>(S339*T339)+(S339*U$1)</f>
        <v>0</v>
      </c>
      <c r="V339" s="9"/>
      <c r="W339" s="9">
        <f>Fri!$N$7</f>
        <v>0</v>
      </c>
      <c r="X339" s="73" t="str">
        <f>IF($B339="win",100%-X$1,"-100%")</f>
        <v>-100%</v>
      </c>
      <c r="Y339" s="9">
        <f>(W339*X339)+(W339*Y$1)</f>
        <v>0</v>
      </c>
      <c r="Z339" s="9"/>
      <c r="AA339" s="9">
        <f>Fri!$O$7</f>
        <v>0</v>
      </c>
      <c r="AB339" s="73" t="str">
        <f>IF($B339="win",100%-AB$1,"-100%")</f>
        <v>-100%</v>
      </c>
      <c r="AC339" s="9">
        <f>(AA339*AB339)+(AA339*AC$1)</f>
        <v>0</v>
      </c>
      <c r="AD339" s="9"/>
      <c r="AE339" s="9">
        <f>Fri!$P$7</f>
        <v>0</v>
      </c>
      <c r="AF339" s="73" t="str">
        <f>IF($B339="win",100%-AF$1,"-100%")</f>
        <v>-100%</v>
      </c>
      <c r="AG339" s="9">
        <f>(AE339*AF339)+(AE339*AG$1)</f>
        <v>0</v>
      </c>
      <c r="AH339" s="9"/>
      <c r="AI339" s="9">
        <f>Fri!$Q$7</f>
        <v>0</v>
      </c>
      <c r="AJ339" s="73" t="str">
        <f>IF($B339="win",100%-AJ$1,"-100%")</f>
        <v>-100%</v>
      </c>
      <c r="AK339" s="9">
        <f>(AI339*AJ339)+(AI339*AK$1)</f>
        <v>0</v>
      </c>
      <c r="AL339" s="9"/>
      <c r="AM339" s="9">
        <f>Fri!$R$7</f>
        <v>0</v>
      </c>
      <c r="AN339" s="73" t="str">
        <f>IF($B339="win",100%-AN$1,"-100%")</f>
        <v>-100%</v>
      </c>
      <c r="AO339" s="9">
        <f>(AM339*AN339)+(AM339*AO$1)</f>
        <v>0</v>
      </c>
      <c r="AP339" s="9"/>
      <c r="AQ339" s="9">
        <f>Fri!$S$7</f>
        <v>0</v>
      </c>
      <c r="AR339" s="73" t="str">
        <f>IF($B339="win",100%-AR$1,"-100%")</f>
        <v>-100%</v>
      </c>
      <c r="AS339" s="9">
        <f>(AQ339*AR339)+(AQ339*AS$1)</f>
        <v>0</v>
      </c>
      <c r="AT339" s="9"/>
      <c r="AU339" s="9">
        <f>Fri!$T$7</f>
        <v>0</v>
      </c>
      <c r="AV339" s="73" t="str">
        <f>IF($B339="win",100%-AV$1,"-100%")</f>
        <v>-100%</v>
      </c>
      <c r="AW339" s="9">
        <f>(AU339*AV339)+(AU339*AW$1)</f>
        <v>0</v>
      </c>
      <c r="AX339" s="9"/>
      <c r="AY339" s="9">
        <f>Fri!$U$7</f>
        <v>-200000</v>
      </c>
      <c r="AZ339" s="73" t="str">
        <f>IF($B339="win",100%-AZ$1,"-100%")</f>
        <v>-100%</v>
      </c>
      <c r="BA339" s="9">
        <f>(AY339*AZ339)+(AY339*BA$1)</f>
        <v>200000</v>
      </c>
      <c r="BB339" s="9"/>
      <c r="BC339" s="9">
        <f>Fri!$V$7</f>
        <v>0</v>
      </c>
      <c r="BD339" s="73" t="str">
        <f>IF($B339="win",100%-BD$1,"-100%")</f>
        <v>-100%</v>
      </c>
      <c r="BE339" s="9">
        <f>(BC339*BD339)+(BC339*BE$1)</f>
        <v>0</v>
      </c>
      <c r="BF339" s="9"/>
      <c r="BG339" s="9">
        <f>Fri!$W$7</f>
        <v>0</v>
      </c>
      <c r="BH339" s="73" t="str">
        <f>IF($B339="win",100%-BH$1,"-100%")</f>
        <v>-100%</v>
      </c>
      <c r="BI339" s="9">
        <f>(BG339*BH339)+(BG339*BI$1)</f>
        <v>0</v>
      </c>
    </row>
    <row r="340" spans="1:61" s="12" customFormat="1" x14ac:dyDescent="0.25">
      <c r="A340" s="9" t="str">
        <f>Fri!$A$8</f>
        <v>con</v>
      </c>
      <c r="B340" s="72" t="str">
        <f>Fri!$C$8</f>
        <v>win</v>
      </c>
      <c r="C340" s="9">
        <f>Fri!$I$8</f>
        <v>49000</v>
      </c>
      <c r="D340" s="73">
        <f t="shared" ref="D340:D342" si="1253">IF($B340="win",100%-D$1,"-100%")</f>
        <v>0.9</v>
      </c>
      <c r="E340" s="9">
        <f t="shared" ref="E340:E342" si="1254">(C340*D340)+(C340*E$1)</f>
        <v>45080</v>
      </c>
      <c r="G340" s="9">
        <f>Fri!$J$8</f>
        <v>50000</v>
      </c>
      <c r="H340" s="73">
        <f t="shared" ref="H340:H342" si="1255">IF($B340="win",100%-H$1,"-100%")</f>
        <v>0.9</v>
      </c>
      <c r="I340" s="9">
        <f t="shared" ref="I340:I342" si="1256">(G340*H340)+(G340*I$1)</f>
        <v>46000</v>
      </c>
      <c r="K340" s="9">
        <f>Fri!$K$8</f>
        <v>0</v>
      </c>
      <c r="L340" s="73">
        <f t="shared" ref="L340:L342" si="1257">IF($B340="win",100%-L$1,"-100%")</f>
        <v>0.9</v>
      </c>
      <c r="M340" s="9">
        <f t="shared" ref="M340:M342" si="1258">(K340*L340)+(K340*M$1)</f>
        <v>0</v>
      </c>
      <c r="N340" s="9"/>
      <c r="O340" s="9">
        <f>Fri!$L$8</f>
        <v>80000</v>
      </c>
      <c r="P340" s="73">
        <f t="shared" ref="P340:P342" si="1259">IF($B340="win",100%-P$1,"-100%")</f>
        <v>0.9</v>
      </c>
      <c r="Q340" s="9">
        <f t="shared" ref="Q340:Q342" si="1260">(O340*P340)+(O340*Q$1)</f>
        <v>74400</v>
      </c>
      <c r="R340" s="9"/>
      <c r="S340" s="9">
        <f>Fri!$M$8</f>
        <v>33500</v>
      </c>
      <c r="T340" s="73">
        <f t="shared" ref="T340:T342" si="1261">IF($B340="win",100%-T$1,"-100%")</f>
        <v>0.9</v>
      </c>
      <c r="U340" s="9">
        <f t="shared" ref="U340:U342" si="1262">(S340*T340)+(S340*U$1)</f>
        <v>30820</v>
      </c>
      <c r="V340" s="9"/>
      <c r="W340" s="9">
        <f>Fri!$N$8</f>
        <v>6000</v>
      </c>
      <c r="X340" s="73">
        <f t="shared" ref="X340:X342" si="1263">IF($B340="win",100%-X$1,"-100%")</f>
        <v>0.9</v>
      </c>
      <c r="Y340" s="9">
        <f t="shared" ref="Y340:Y342" si="1264">(W340*X340)+(W340*Y$1)</f>
        <v>5520</v>
      </c>
      <c r="Z340" s="9"/>
      <c r="AA340" s="9">
        <f>Fri!$O$8</f>
        <v>11700</v>
      </c>
      <c r="AB340" s="73">
        <f t="shared" ref="AB340:AB342" si="1265">IF($B340="win",100%-AB$1,"-100%")</f>
        <v>0.9</v>
      </c>
      <c r="AC340" s="9">
        <f t="shared" ref="AC340:AC342" si="1266">(AA340*AB340)+(AA340*AC$1)</f>
        <v>10822.5</v>
      </c>
      <c r="AD340" s="9"/>
      <c r="AE340" s="9">
        <f>Fri!$P$8</f>
        <v>0</v>
      </c>
      <c r="AF340" s="73">
        <f t="shared" ref="AF340:AF342" si="1267">IF($B340="win",100%-AF$1,"-100%")</f>
        <v>0.9</v>
      </c>
      <c r="AG340" s="9">
        <f t="shared" ref="AG340:AG342" si="1268">(AE340*AF340)+(AE340*AG$1)</f>
        <v>0</v>
      </c>
      <c r="AH340" s="9"/>
      <c r="AI340" s="9">
        <f>Fri!$Q$8</f>
        <v>0</v>
      </c>
      <c r="AJ340" s="73">
        <f t="shared" ref="AJ340:AJ342" si="1269">IF($B340="win",100%-AJ$1,"-100%")</f>
        <v>0.9</v>
      </c>
      <c r="AK340" s="9">
        <f t="shared" ref="AK340:AK342" si="1270">(AI340*AJ340)+(AI340*AK$1)</f>
        <v>0</v>
      </c>
      <c r="AL340" s="9"/>
      <c r="AM340" s="9">
        <f>Fri!$R$8</f>
        <v>0</v>
      </c>
      <c r="AN340" s="73">
        <f t="shared" ref="AN340:AN342" si="1271">IF($B340="win",100%-AN$1,"-100%")</f>
        <v>0.9</v>
      </c>
      <c r="AO340" s="9">
        <f t="shared" ref="AO340:AO342" si="1272">(AM340*AN340)+(AM340*AO$1)</f>
        <v>0</v>
      </c>
      <c r="AP340" s="9"/>
      <c r="AQ340" s="9">
        <f>Fri!$S$8</f>
        <v>0</v>
      </c>
      <c r="AR340" s="73">
        <f t="shared" ref="AR340:AR342" si="1273">IF($B340="win",100%-AR$1,"-100%")</f>
        <v>0.9</v>
      </c>
      <c r="AS340" s="9">
        <f t="shared" ref="AS340:AS342" si="1274">(AQ340*AR340)+(AQ340*AS$1)</f>
        <v>0</v>
      </c>
      <c r="AT340" s="9"/>
      <c r="AU340" s="9">
        <f>Fri!$T$8</f>
        <v>0</v>
      </c>
      <c r="AV340" s="73">
        <f t="shared" ref="AV340:AV342" si="1275">IF($B340="win",100%-AV$1,"-100%")</f>
        <v>0.9</v>
      </c>
      <c r="AW340" s="9">
        <f t="shared" ref="AW340:AW342" si="1276">(AU340*AV340)+(AU340*AW$1)</f>
        <v>0</v>
      </c>
      <c r="AX340" s="9"/>
      <c r="AY340" s="9">
        <f>Fri!$U$8</f>
        <v>0</v>
      </c>
      <c r="AZ340" s="73">
        <f t="shared" ref="AZ340:AZ342" si="1277">IF($B340="win",100%-AZ$1,"-100%")</f>
        <v>1</v>
      </c>
      <c r="BA340" s="9">
        <f t="shared" ref="BA340:BA342" si="1278">(AY340*AZ340)+(AY340*BA$1)</f>
        <v>0</v>
      </c>
      <c r="BB340" s="9"/>
      <c r="BC340" s="9">
        <f>Fri!$V$8</f>
        <v>0</v>
      </c>
      <c r="BD340" s="73">
        <f t="shared" ref="BD340:BD342" si="1279">IF($B340="win",100%-BD$1,"-100%")</f>
        <v>1</v>
      </c>
      <c r="BE340" s="9">
        <f t="shared" ref="BE340:BE342" si="1280">(BC340*BD340)+(BC340*BE$1)</f>
        <v>0</v>
      </c>
      <c r="BF340" s="9"/>
      <c r="BG340" s="9">
        <f>Fri!$W$8</f>
        <v>0</v>
      </c>
      <c r="BH340" s="73">
        <f t="shared" ref="BH340:BH342" si="1281">IF($B340="win",100%-BH$1,"-100%")</f>
        <v>0.9</v>
      </c>
      <c r="BI340" s="9">
        <f t="shared" ref="BI340:BI342" si="1282">(BG340*BH340)+(BG340*BI$1)</f>
        <v>0</v>
      </c>
    </row>
    <row r="341" spans="1:61" s="12" customFormat="1" x14ac:dyDescent="0.25">
      <c r="A341" s="9" t="str">
        <f>Fri!$A$9</f>
        <v>lva under</v>
      </c>
      <c r="B341" s="72" t="str">
        <f>Fri!$C$9</f>
        <v>lose</v>
      </c>
      <c r="C341" s="9">
        <f>Fri!$I$9</f>
        <v>0</v>
      </c>
      <c r="D341" s="73" t="str">
        <f t="shared" si="1253"/>
        <v>-100%</v>
      </c>
      <c r="E341" s="9">
        <f t="shared" si="1254"/>
        <v>0</v>
      </c>
      <c r="G341" s="9">
        <f>Fri!$J$9</f>
        <v>0</v>
      </c>
      <c r="H341" s="73" t="str">
        <f t="shared" si="1255"/>
        <v>-100%</v>
      </c>
      <c r="I341" s="9">
        <f t="shared" si="1256"/>
        <v>0</v>
      </c>
      <c r="K341" s="9">
        <f>Fri!$K$9</f>
        <v>0</v>
      </c>
      <c r="L341" s="73" t="str">
        <f t="shared" si="1257"/>
        <v>-100%</v>
      </c>
      <c r="M341" s="9">
        <f t="shared" si="1258"/>
        <v>0</v>
      </c>
      <c r="N341" s="9"/>
      <c r="O341" s="9">
        <f>Fri!$L$9</f>
        <v>0</v>
      </c>
      <c r="P341" s="73" t="str">
        <f t="shared" si="1259"/>
        <v>-100%</v>
      </c>
      <c r="Q341" s="9">
        <f t="shared" si="1260"/>
        <v>0</v>
      </c>
      <c r="R341" s="9"/>
      <c r="S341" s="9">
        <f>Fri!$M$9</f>
        <v>0</v>
      </c>
      <c r="T341" s="73" t="str">
        <f t="shared" si="1261"/>
        <v>-100%</v>
      </c>
      <c r="U341" s="9">
        <f t="shared" si="1262"/>
        <v>0</v>
      </c>
      <c r="V341" s="9"/>
      <c r="W341" s="9">
        <f>Fri!$N$9</f>
        <v>0</v>
      </c>
      <c r="X341" s="73" t="str">
        <f t="shared" si="1263"/>
        <v>-100%</v>
      </c>
      <c r="Y341" s="9">
        <f t="shared" si="1264"/>
        <v>0</v>
      </c>
      <c r="Z341" s="9"/>
      <c r="AA341" s="9">
        <f>Fri!$O$9</f>
        <v>0</v>
      </c>
      <c r="AB341" s="73" t="str">
        <f t="shared" si="1265"/>
        <v>-100%</v>
      </c>
      <c r="AC341" s="9">
        <f t="shared" si="1266"/>
        <v>0</v>
      </c>
      <c r="AD341" s="9"/>
      <c r="AE341" s="9">
        <f>Fri!$P$9</f>
        <v>0</v>
      </c>
      <c r="AF341" s="73" t="str">
        <f t="shared" si="1267"/>
        <v>-100%</v>
      </c>
      <c r="AG341" s="9">
        <f t="shared" si="1268"/>
        <v>0</v>
      </c>
      <c r="AH341" s="9"/>
      <c r="AI341" s="9">
        <f>Fri!$Q$9</f>
        <v>0</v>
      </c>
      <c r="AJ341" s="73" t="str">
        <f t="shared" si="1269"/>
        <v>-100%</v>
      </c>
      <c r="AK341" s="9">
        <f t="shared" si="1270"/>
        <v>0</v>
      </c>
      <c r="AL341" s="9"/>
      <c r="AM341" s="9">
        <f>Fri!$R$9</f>
        <v>0</v>
      </c>
      <c r="AN341" s="73" t="str">
        <f t="shared" si="1271"/>
        <v>-100%</v>
      </c>
      <c r="AO341" s="9">
        <f t="shared" si="1272"/>
        <v>0</v>
      </c>
      <c r="AP341" s="9"/>
      <c r="AQ341" s="9">
        <f>Fri!$S$9</f>
        <v>0</v>
      </c>
      <c r="AR341" s="73" t="str">
        <f t="shared" si="1273"/>
        <v>-100%</v>
      </c>
      <c r="AS341" s="9">
        <f t="shared" si="1274"/>
        <v>0</v>
      </c>
      <c r="AT341" s="9"/>
      <c r="AU341" s="9">
        <f>Fri!$T$9</f>
        <v>0</v>
      </c>
      <c r="AV341" s="73" t="str">
        <f t="shared" si="1275"/>
        <v>-100%</v>
      </c>
      <c r="AW341" s="9">
        <f t="shared" si="1276"/>
        <v>0</v>
      </c>
      <c r="AX341" s="9"/>
      <c r="AY341" s="9">
        <f>Fri!$U$9</f>
        <v>-150000</v>
      </c>
      <c r="AZ341" s="73" t="str">
        <f t="shared" si="1277"/>
        <v>-100%</v>
      </c>
      <c r="BA341" s="9">
        <f t="shared" si="1278"/>
        <v>150000</v>
      </c>
      <c r="BB341" s="9"/>
      <c r="BC341" s="9">
        <f>Fri!$V$9</f>
        <v>0</v>
      </c>
      <c r="BD341" s="73" t="str">
        <f t="shared" si="1279"/>
        <v>-100%</v>
      </c>
      <c r="BE341" s="9">
        <f t="shared" si="1280"/>
        <v>0</v>
      </c>
      <c r="BF341" s="9"/>
      <c r="BG341" s="9">
        <f>Fri!$W$9</f>
        <v>0</v>
      </c>
      <c r="BH341" s="73" t="str">
        <f t="shared" si="1281"/>
        <v>-100%</v>
      </c>
      <c r="BI341" s="9">
        <f t="shared" si="1282"/>
        <v>0</v>
      </c>
    </row>
    <row r="342" spans="1:61" s="12" customFormat="1" x14ac:dyDescent="0.25">
      <c r="A342" s="9" t="str">
        <f>Fri!$A$10</f>
        <v>lva over</v>
      </c>
      <c r="B342" s="72" t="str">
        <f>Fri!$C$10</f>
        <v>win</v>
      </c>
      <c r="C342" s="9">
        <f>Fri!$I$10</f>
        <v>50000</v>
      </c>
      <c r="D342" s="73">
        <f t="shared" si="1253"/>
        <v>0.9</v>
      </c>
      <c r="E342" s="9">
        <f t="shared" si="1254"/>
        <v>46000</v>
      </c>
      <c r="G342" s="9">
        <f>Fri!$J$10</f>
        <v>0</v>
      </c>
      <c r="H342" s="73">
        <f t="shared" si="1255"/>
        <v>0.9</v>
      </c>
      <c r="I342" s="9">
        <f t="shared" si="1256"/>
        <v>0</v>
      </c>
      <c r="K342" s="9">
        <f>Fri!$K$10</f>
        <v>0</v>
      </c>
      <c r="L342" s="73">
        <f t="shared" si="1257"/>
        <v>0.9</v>
      </c>
      <c r="M342" s="9">
        <f t="shared" si="1258"/>
        <v>0</v>
      </c>
      <c r="N342" s="9"/>
      <c r="O342" s="9">
        <f>Fri!$L$10</f>
        <v>30000</v>
      </c>
      <c r="P342" s="73">
        <f t="shared" si="1259"/>
        <v>0.9</v>
      </c>
      <c r="Q342" s="9">
        <f t="shared" si="1260"/>
        <v>27900</v>
      </c>
      <c r="R342" s="9"/>
      <c r="S342" s="9">
        <f>Fri!$M$10</f>
        <v>0</v>
      </c>
      <c r="T342" s="73">
        <f t="shared" si="1261"/>
        <v>0.9</v>
      </c>
      <c r="U342" s="9">
        <f t="shared" si="1262"/>
        <v>0</v>
      </c>
      <c r="V342" s="9"/>
      <c r="W342" s="9">
        <f>Fri!$N$10</f>
        <v>3000</v>
      </c>
      <c r="X342" s="73">
        <f t="shared" si="1263"/>
        <v>0.9</v>
      </c>
      <c r="Y342" s="9">
        <f t="shared" si="1264"/>
        <v>2760</v>
      </c>
      <c r="Z342" s="9"/>
      <c r="AA342" s="9">
        <f>Fri!$O$10</f>
        <v>6900</v>
      </c>
      <c r="AB342" s="73">
        <f t="shared" si="1265"/>
        <v>0.9</v>
      </c>
      <c r="AC342" s="9">
        <f t="shared" si="1266"/>
        <v>6382.5</v>
      </c>
      <c r="AD342" s="9"/>
      <c r="AE342" s="9">
        <f>Fri!$P$10</f>
        <v>0</v>
      </c>
      <c r="AF342" s="73">
        <f t="shared" si="1267"/>
        <v>0.9</v>
      </c>
      <c r="AG342" s="9">
        <f t="shared" si="1268"/>
        <v>0</v>
      </c>
      <c r="AH342" s="9"/>
      <c r="AI342" s="9">
        <f>Fri!$Q$10</f>
        <v>0</v>
      </c>
      <c r="AJ342" s="73">
        <f t="shared" si="1269"/>
        <v>0.9</v>
      </c>
      <c r="AK342" s="9">
        <f t="shared" si="1270"/>
        <v>0</v>
      </c>
      <c r="AL342" s="9"/>
      <c r="AM342" s="9">
        <f>Fri!$R$10</f>
        <v>0</v>
      </c>
      <c r="AN342" s="73">
        <f t="shared" si="1271"/>
        <v>0.9</v>
      </c>
      <c r="AO342" s="9">
        <f t="shared" si="1272"/>
        <v>0</v>
      </c>
      <c r="AP342" s="9"/>
      <c r="AQ342" s="9">
        <f>Fri!$S$10</f>
        <v>0</v>
      </c>
      <c r="AR342" s="73">
        <f t="shared" si="1273"/>
        <v>0.9</v>
      </c>
      <c r="AS342" s="9">
        <f t="shared" si="1274"/>
        <v>0</v>
      </c>
      <c r="AT342" s="9"/>
      <c r="AU342" s="9">
        <f>Fri!$T$10</f>
        <v>0</v>
      </c>
      <c r="AV342" s="73">
        <f t="shared" si="1275"/>
        <v>0.9</v>
      </c>
      <c r="AW342" s="9">
        <f t="shared" si="1276"/>
        <v>0</v>
      </c>
      <c r="AX342" s="9"/>
      <c r="AY342" s="9">
        <f>Fri!$U$10</f>
        <v>0</v>
      </c>
      <c r="AZ342" s="73">
        <f t="shared" si="1277"/>
        <v>1</v>
      </c>
      <c r="BA342" s="9">
        <f t="shared" si="1278"/>
        <v>0</v>
      </c>
      <c r="BB342" s="9"/>
      <c r="BC342" s="9">
        <f>Fri!$V$10</f>
        <v>0</v>
      </c>
      <c r="BD342" s="73">
        <f t="shared" si="1279"/>
        <v>1</v>
      </c>
      <c r="BE342" s="9">
        <f t="shared" si="1280"/>
        <v>0</v>
      </c>
      <c r="BF342" s="9"/>
      <c r="BG342" s="9">
        <f>Fri!$W$10</f>
        <v>0</v>
      </c>
      <c r="BH342" s="73">
        <f t="shared" si="1281"/>
        <v>0.9</v>
      </c>
      <c r="BI342" s="9">
        <f t="shared" si="1282"/>
        <v>0</v>
      </c>
    </row>
    <row r="343" spans="1:61" s="12" customFormat="1" x14ac:dyDescent="0.25">
      <c r="A343" s="75"/>
      <c r="B343" s="72"/>
      <c r="C343" s="75"/>
      <c r="D343" s="75"/>
      <c r="E343" s="75"/>
      <c r="G343" s="75"/>
      <c r="H343" s="75"/>
      <c r="I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</row>
    <row r="344" spans="1:61" s="12" customFormat="1" x14ac:dyDescent="0.25">
      <c r="A344" s="9">
        <f>Fri!$A$12</f>
        <v>0</v>
      </c>
      <c r="B344" s="72">
        <f>Fri!$C$12</f>
        <v>0</v>
      </c>
      <c r="C344" s="9">
        <f>Fri!$I$12</f>
        <v>0</v>
      </c>
      <c r="D344" s="73" t="str">
        <f>IF($B344="win",100%-D$1,"-100%")</f>
        <v>-100%</v>
      </c>
      <c r="E344" s="9">
        <f>(C344*D344)+(C344*E$1)</f>
        <v>0</v>
      </c>
      <c r="G344" s="9">
        <f>Fri!$J$12</f>
        <v>0</v>
      </c>
      <c r="H344" s="73" t="str">
        <f>IF($B344="win",100%-H$1,"-100%")</f>
        <v>-100%</v>
      </c>
      <c r="I344" s="9">
        <f>(G344*H344)+(G344*I$1)</f>
        <v>0</v>
      </c>
      <c r="K344" s="9">
        <f>Fri!$K$12</f>
        <v>0</v>
      </c>
      <c r="L344" s="73" t="str">
        <f>IF($B344="win",100%-L$1,"-100%")</f>
        <v>-100%</v>
      </c>
      <c r="M344" s="9">
        <f>(K344*L344)+(K344*M$1)</f>
        <v>0</v>
      </c>
      <c r="N344" s="9"/>
      <c r="O344" s="9">
        <f>Fri!$L$12</f>
        <v>0</v>
      </c>
      <c r="P344" s="73" t="str">
        <f>IF($B344="win",100%-P$1,"-100%")</f>
        <v>-100%</v>
      </c>
      <c r="Q344" s="9">
        <f>(O344*P344)+(O344*Q$1)</f>
        <v>0</v>
      </c>
      <c r="R344" s="9"/>
      <c r="S344" s="9">
        <f>Fri!$M$12</f>
        <v>0</v>
      </c>
      <c r="T344" s="73" t="str">
        <f>IF($B344="win",100%-T$1,"-100%")</f>
        <v>-100%</v>
      </c>
      <c r="U344" s="9">
        <f>(S344*T344)+(S344*U$1)</f>
        <v>0</v>
      </c>
      <c r="V344" s="9"/>
      <c r="W344" s="9">
        <f>Fri!$N$12</f>
        <v>0</v>
      </c>
      <c r="X344" s="73" t="str">
        <f>IF($B344="win",100%-X$1,"-100%")</f>
        <v>-100%</v>
      </c>
      <c r="Y344" s="9">
        <f>(W344*X344)+(W344*Y$1)</f>
        <v>0</v>
      </c>
      <c r="Z344" s="9"/>
      <c r="AA344" s="9">
        <f>Fri!$O$12</f>
        <v>0</v>
      </c>
      <c r="AB344" s="73" t="str">
        <f>IF($B344="win",100%-AB$1,"-100%")</f>
        <v>-100%</v>
      </c>
      <c r="AC344" s="9">
        <f>(AA344*AB344)+(AA344*AC$1)</f>
        <v>0</v>
      </c>
      <c r="AD344" s="9"/>
      <c r="AE344" s="9">
        <f>Fri!$P$12</f>
        <v>0</v>
      </c>
      <c r="AF344" s="73" t="str">
        <f>IF($B344="win",100%-AF$1,"-100%")</f>
        <v>-100%</v>
      </c>
      <c r="AG344" s="9">
        <f>(AE344*AF344)+(AE344*AG$1)</f>
        <v>0</v>
      </c>
      <c r="AH344" s="9"/>
      <c r="AI344" s="9">
        <f>Fri!$Q$12</f>
        <v>0</v>
      </c>
      <c r="AJ344" s="73" t="str">
        <f>IF($B344="win",100%-AJ$1,"-100%")</f>
        <v>-100%</v>
      </c>
      <c r="AK344" s="9">
        <f>(AI344*AJ344)+(AI344*AK$1)</f>
        <v>0</v>
      </c>
      <c r="AL344" s="9"/>
      <c r="AM344" s="9">
        <f>Fri!$R$12</f>
        <v>0</v>
      </c>
      <c r="AN344" s="73" t="str">
        <f>IF($B344="win",100%-AN$1,"-100%")</f>
        <v>-100%</v>
      </c>
      <c r="AO344" s="9">
        <f>(AM344*AN344)+(AM344*AO$1)</f>
        <v>0</v>
      </c>
      <c r="AP344" s="9"/>
      <c r="AQ344" s="9">
        <f>Fri!$S$12</f>
        <v>0</v>
      </c>
      <c r="AR344" s="73" t="str">
        <f>IF($B344="win",100%-AR$1,"-100%")</f>
        <v>-100%</v>
      </c>
      <c r="AS344" s="9">
        <f>(AQ344*AR344)+(AQ344*AS$1)</f>
        <v>0</v>
      </c>
      <c r="AT344" s="9"/>
      <c r="AU344" s="9">
        <f>Fri!$T$12</f>
        <v>0</v>
      </c>
      <c r="AV344" s="73" t="str">
        <f>IF($B344="win",100%-AV$1,"-100%")</f>
        <v>-100%</v>
      </c>
      <c r="AW344" s="9">
        <f>(AU344*AV344)+(AU344*AW$1)</f>
        <v>0</v>
      </c>
      <c r="AX344" s="9"/>
      <c r="AY344" s="9">
        <f>Fri!$U$12</f>
        <v>0</v>
      </c>
      <c r="AZ344" s="73" t="str">
        <f>IF($B344="win",100%-AZ$1,"-100%")</f>
        <v>-100%</v>
      </c>
      <c r="BA344" s="9">
        <f>(AY344*AZ344)+(AY344*BA$1)</f>
        <v>0</v>
      </c>
      <c r="BB344" s="9"/>
      <c r="BC344" s="9">
        <f>Fri!$V$12</f>
        <v>0</v>
      </c>
      <c r="BD344" s="73" t="str">
        <f>IF($B344="win",100%-BD$1,"-100%")</f>
        <v>-100%</v>
      </c>
      <c r="BE344" s="9">
        <f>(BC344*BD344)+(BC344*BE$1)</f>
        <v>0</v>
      </c>
      <c r="BF344" s="9"/>
      <c r="BG344" s="9">
        <f>Fri!$W$12</f>
        <v>0</v>
      </c>
      <c r="BH344" s="73" t="str">
        <f>IF($B344="win",100%-BH$1,"-100%")</f>
        <v>-100%</v>
      </c>
      <c r="BI344" s="9">
        <f>(BG344*BH344)+(BG344*BI$1)</f>
        <v>0</v>
      </c>
    </row>
    <row r="345" spans="1:61" s="12" customFormat="1" x14ac:dyDescent="0.25">
      <c r="A345" s="9">
        <f>Fri!$A$13</f>
        <v>0</v>
      </c>
      <c r="B345" s="72">
        <f>Fri!$C$13</f>
        <v>0</v>
      </c>
      <c r="C345" s="9">
        <f>Fri!$I$13</f>
        <v>0</v>
      </c>
      <c r="D345" s="73" t="str">
        <f t="shared" ref="D345:D347" si="1283">IF($B345="win",100%-D$1,"-100%")</f>
        <v>-100%</v>
      </c>
      <c r="E345" s="9">
        <f t="shared" ref="E345:E347" si="1284">(C345*D345)+(C345*E$1)</f>
        <v>0</v>
      </c>
      <c r="G345" s="9">
        <f>Fri!$J$13</f>
        <v>0</v>
      </c>
      <c r="H345" s="73" t="str">
        <f t="shared" ref="H345:H347" si="1285">IF($B345="win",100%-H$1,"-100%")</f>
        <v>-100%</v>
      </c>
      <c r="I345" s="9">
        <f t="shared" ref="I345:I347" si="1286">(G345*H345)+(G345*I$1)</f>
        <v>0</v>
      </c>
      <c r="K345" s="9">
        <f>Fri!$K$13</f>
        <v>0</v>
      </c>
      <c r="L345" s="73" t="str">
        <f t="shared" ref="L345:L347" si="1287">IF($B345="win",100%-L$1,"-100%")</f>
        <v>-100%</v>
      </c>
      <c r="M345" s="9">
        <f t="shared" ref="M345:M347" si="1288">(K345*L345)+(K345*M$1)</f>
        <v>0</v>
      </c>
      <c r="N345" s="9"/>
      <c r="O345" s="9">
        <f>Fri!$L$13</f>
        <v>0</v>
      </c>
      <c r="P345" s="73" t="str">
        <f t="shared" ref="P345:P347" si="1289">IF($B345="win",100%-P$1,"-100%")</f>
        <v>-100%</v>
      </c>
      <c r="Q345" s="9">
        <f t="shared" ref="Q345:Q347" si="1290">(O345*P345)+(O345*Q$1)</f>
        <v>0</v>
      </c>
      <c r="R345" s="9"/>
      <c r="S345" s="9">
        <f>Fri!$M$13</f>
        <v>0</v>
      </c>
      <c r="T345" s="73" t="str">
        <f t="shared" ref="T345:T347" si="1291">IF($B345="win",100%-T$1,"-100%")</f>
        <v>-100%</v>
      </c>
      <c r="U345" s="9">
        <f t="shared" ref="U345:U347" si="1292">(S345*T345)+(S345*U$1)</f>
        <v>0</v>
      </c>
      <c r="V345" s="9"/>
      <c r="W345" s="9">
        <f>Fri!$N$13</f>
        <v>0</v>
      </c>
      <c r="X345" s="73" t="str">
        <f t="shared" ref="X345:X347" si="1293">IF($B345="win",100%-X$1,"-100%")</f>
        <v>-100%</v>
      </c>
      <c r="Y345" s="9">
        <f t="shared" ref="Y345:Y347" si="1294">(W345*X345)+(W345*Y$1)</f>
        <v>0</v>
      </c>
      <c r="Z345" s="9"/>
      <c r="AA345" s="9">
        <f>Fri!$O$13</f>
        <v>0</v>
      </c>
      <c r="AB345" s="73" t="str">
        <f t="shared" ref="AB345:AB347" si="1295">IF($B345="win",100%-AB$1,"-100%")</f>
        <v>-100%</v>
      </c>
      <c r="AC345" s="9">
        <f t="shared" ref="AC345:AC347" si="1296">(AA345*AB345)+(AA345*AC$1)</f>
        <v>0</v>
      </c>
      <c r="AD345" s="9"/>
      <c r="AE345" s="9">
        <f>Fri!$P$13</f>
        <v>0</v>
      </c>
      <c r="AF345" s="73" t="str">
        <f t="shared" ref="AF345:AF347" si="1297">IF($B345="win",100%-AF$1,"-100%")</f>
        <v>-100%</v>
      </c>
      <c r="AG345" s="9">
        <f t="shared" ref="AG345:AG347" si="1298">(AE345*AF345)+(AE345*AG$1)</f>
        <v>0</v>
      </c>
      <c r="AH345" s="9"/>
      <c r="AI345" s="9">
        <f>Fri!$Q$13</f>
        <v>0</v>
      </c>
      <c r="AJ345" s="73" t="str">
        <f t="shared" ref="AJ345:AJ347" si="1299">IF($B345="win",100%-AJ$1,"-100%")</f>
        <v>-100%</v>
      </c>
      <c r="AK345" s="9">
        <f t="shared" ref="AK345:AK347" si="1300">(AI345*AJ345)+(AI345*AK$1)</f>
        <v>0</v>
      </c>
      <c r="AL345" s="9"/>
      <c r="AM345" s="9">
        <f>Fri!$R$13</f>
        <v>0</v>
      </c>
      <c r="AN345" s="73" t="str">
        <f t="shared" ref="AN345:AN347" si="1301">IF($B345="win",100%-AN$1,"-100%")</f>
        <v>-100%</v>
      </c>
      <c r="AO345" s="9">
        <f t="shared" ref="AO345:AO347" si="1302">(AM345*AN345)+(AM345*AO$1)</f>
        <v>0</v>
      </c>
      <c r="AP345" s="9"/>
      <c r="AQ345" s="9">
        <f>Fri!$S$13</f>
        <v>0</v>
      </c>
      <c r="AR345" s="73" t="str">
        <f t="shared" ref="AR345:AR347" si="1303">IF($B345="win",100%-AR$1,"-100%")</f>
        <v>-100%</v>
      </c>
      <c r="AS345" s="9">
        <f t="shared" ref="AS345:AS347" si="1304">(AQ345*AR345)+(AQ345*AS$1)</f>
        <v>0</v>
      </c>
      <c r="AT345" s="9"/>
      <c r="AU345" s="9">
        <f>Fri!$T$13</f>
        <v>0</v>
      </c>
      <c r="AV345" s="73" t="str">
        <f t="shared" ref="AV345:AV347" si="1305">IF($B345="win",100%-AV$1,"-100%")</f>
        <v>-100%</v>
      </c>
      <c r="AW345" s="9">
        <f t="shared" ref="AW345:AW347" si="1306">(AU345*AV345)+(AU345*AW$1)</f>
        <v>0</v>
      </c>
      <c r="AX345" s="9"/>
      <c r="AY345" s="9">
        <f>Fri!$U$13</f>
        <v>0</v>
      </c>
      <c r="AZ345" s="73" t="str">
        <f t="shared" ref="AZ345:AZ347" si="1307">IF($B345="win",100%-AZ$1,"-100%")</f>
        <v>-100%</v>
      </c>
      <c r="BA345" s="9">
        <f t="shared" ref="BA345:BA347" si="1308">(AY345*AZ345)+(AY345*BA$1)</f>
        <v>0</v>
      </c>
      <c r="BB345" s="9"/>
      <c r="BC345" s="9">
        <f>Fri!$V$13</f>
        <v>0</v>
      </c>
      <c r="BD345" s="73" t="str">
        <f t="shared" ref="BD345:BD347" si="1309">IF($B345="win",100%-BD$1,"-100%")</f>
        <v>-100%</v>
      </c>
      <c r="BE345" s="9">
        <f t="shared" ref="BE345:BE347" si="1310">(BC345*BD345)+(BC345*BE$1)</f>
        <v>0</v>
      </c>
      <c r="BF345" s="9"/>
      <c r="BG345" s="9">
        <f>Fri!$W$13</f>
        <v>0</v>
      </c>
      <c r="BH345" s="73" t="str">
        <f t="shared" ref="BH345:BH347" si="1311">IF($B345="win",100%-BH$1,"-100%")</f>
        <v>-100%</v>
      </c>
      <c r="BI345" s="9">
        <f t="shared" ref="BI345:BI347" si="1312">(BG345*BH345)+(BG345*BI$1)</f>
        <v>0</v>
      </c>
    </row>
    <row r="346" spans="1:61" s="12" customFormat="1" x14ac:dyDescent="0.25">
      <c r="A346" s="9" t="str">
        <f>Fri!$A$14</f>
        <v>UNDER</v>
      </c>
      <c r="B346" s="72">
        <f>Fri!$C$14</f>
        <v>0</v>
      </c>
      <c r="C346" s="9">
        <f>Fri!$I$14</f>
        <v>0</v>
      </c>
      <c r="D346" s="73" t="str">
        <f t="shared" si="1283"/>
        <v>-100%</v>
      </c>
      <c r="E346" s="9">
        <f t="shared" si="1284"/>
        <v>0</v>
      </c>
      <c r="G346" s="9">
        <f>Fri!$J$14</f>
        <v>0</v>
      </c>
      <c r="H346" s="73" t="str">
        <f t="shared" si="1285"/>
        <v>-100%</v>
      </c>
      <c r="I346" s="9">
        <f t="shared" si="1286"/>
        <v>0</v>
      </c>
      <c r="K346" s="9">
        <f>Fri!$K$14</f>
        <v>0</v>
      </c>
      <c r="L346" s="73" t="str">
        <f t="shared" si="1287"/>
        <v>-100%</v>
      </c>
      <c r="M346" s="9">
        <f t="shared" si="1288"/>
        <v>0</v>
      </c>
      <c r="N346" s="9"/>
      <c r="O346" s="9">
        <f>Fri!$L$14</f>
        <v>0</v>
      </c>
      <c r="P346" s="73" t="str">
        <f t="shared" si="1289"/>
        <v>-100%</v>
      </c>
      <c r="Q346" s="9">
        <f t="shared" si="1290"/>
        <v>0</v>
      </c>
      <c r="R346" s="9"/>
      <c r="S346" s="9">
        <f>Fri!$M$14</f>
        <v>0</v>
      </c>
      <c r="T346" s="73" t="str">
        <f t="shared" si="1291"/>
        <v>-100%</v>
      </c>
      <c r="U346" s="9">
        <f t="shared" si="1292"/>
        <v>0</v>
      </c>
      <c r="V346" s="9"/>
      <c r="W346" s="9">
        <f>Fri!$N$14</f>
        <v>0</v>
      </c>
      <c r="X346" s="73" t="str">
        <f t="shared" si="1293"/>
        <v>-100%</v>
      </c>
      <c r="Y346" s="9">
        <f t="shared" si="1294"/>
        <v>0</v>
      </c>
      <c r="Z346" s="9"/>
      <c r="AA346" s="9">
        <f>Fri!$O$14</f>
        <v>0</v>
      </c>
      <c r="AB346" s="73" t="str">
        <f t="shared" si="1295"/>
        <v>-100%</v>
      </c>
      <c r="AC346" s="9">
        <f t="shared" si="1296"/>
        <v>0</v>
      </c>
      <c r="AD346" s="9"/>
      <c r="AE346" s="9">
        <f>Fri!$P$14</f>
        <v>0</v>
      </c>
      <c r="AF346" s="73" t="str">
        <f t="shared" si="1297"/>
        <v>-100%</v>
      </c>
      <c r="AG346" s="9">
        <f t="shared" si="1298"/>
        <v>0</v>
      </c>
      <c r="AH346" s="9"/>
      <c r="AI346" s="9">
        <f>Fri!$Q$14</f>
        <v>0</v>
      </c>
      <c r="AJ346" s="73" t="str">
        <f t="shared" si="1299"/>
        <v>-100%</v>
      </c>
      <c r="AK346" s="9">
        <f t="shared" si="1300"/>
        <v>0</v>
      </c>
      <c r="AL346" s="9"/>
      <c r="AM346" s="9">
        <f>Fri!$R$14</f>
        <v>0</v>
      </c>
      <c r="AN346" s="73" t="str">
        <f t="shared" si="1301"/>
        <v>-100%</v>
      </c>
      <c r="AO346" s="9">
        <f t="shared" si="1302"/>
        <v>0</v>
      </c>
      <c r="AP346" s="9"/>
      <c r="AQ346" s="9">
        <f>Fri!$S$14</f>
        <v>0</v>
      </c>
      <c r="AR346" s="73" t="str">
        <f t="shared" si="1303"/>
        <v>-100%</v>
      </c>
      <c r="AS346" s="9">
        <f t="shared" si="1304"/>
        <v>0</v>
      </c>
      <c r="AT346" s="9"/>
      <c r="AU346" s="9">
        <f>Fri!$T$14</f>
        <v>0</v>
      </c>
      <c r="AV346" s="73" t="str">
        <f t="shared" si="1305"/>
        <v>-100%</v>
      </c>
      <c r="AW346" s="9">
        <f t="shared" si="1306"/>
        <v>0</v>
      </c>
      <c r="AX346" s="9"/>
      <c r="AY346" s="9">
        <f>Fri!$U$14</f>
        <v>0</v>
      </c>
      <c r="AZ346" s="73" t="str">
        <f t="shared" si="1307"/>
        <v>-100%</v>
      </c>
      <c r="BA346" s="9">
        <f t="shared" si="1308"/>
        <v>0</v>
      </c>
      <c r="BB346" s="9"/>
      <c r="BC346" s="9">
        <f>Fri!$V$14</f>
        <v>0</v>
      </c>
      <c r="BD346" s="73" t="str">
        <f t="shared" si="1309"/>
        <v>-100%</v>
      </c>
      <c r="BE346" s="9">
        <f t="shared" si="1310"/>
        <v>0</v>
      </c>
      <c r="BF346" s="9"/>
      <c r="BG346" s="9">
        <f>Fri!$W$14</f>
        <v>0</v>
      </c>
      <c r="BH346" s="73" t="str">
        <f t="shared" si="1311"/>
        <v>-100%</v>
      </c>
      <c r="BI346" s="9">
        <f t="shared" si="1312"/>
        <v>0</v>
      </c>
    </row>
    <row r="347" spans="1:61" s="12" customFormat="1" x14ac:dyDescent="0.25">
      <c r="A347" s="9" t="str">
        <f>Fri!$A$15</f>
        <v>OVER</v>
      </c>
      <c r="B347" s="72">
        <f>Fri!$C$15</f>
        <v>0</v>
      </c>
      <c r="C347" s="9">
        <f>Fri!$I$15</f>
        <v>0</v>
      </c>
      <c r="D347" s="73" t="str">
        <f t="shared" si="1283"/>
        <v>-100%</v>
      </c>
      <c r="E347" s="9">
        <f t="shared" si="1284"/>
        <v>0</v>
      </c>
      <c r="G347" s="9">
        <f>Fri!$J$15</f>
        <v>0</v>
      </c>
      <c r="H347" s="73" t="str">
        <f t="shared" si="1285"/>
        <v>-100%</v>
      </c>
      <c r="I347" s="9">
        <f t="shared" si="1286"/>
        <v>0</v>
      </c>
      <c r="K347" s="9">
        <f>Fri!$K$15</f>
        <v>0</v>
      </c>
      <c r="L347" s="73" t="str">
        <f t="shared" si="1287"/>
        <v>-100%</v>
      </c>
      <c r="M347" s="9">
        <f t="shared" si="1288"/>
        <v>0</v>
      </c>
      <c r="N347" s="9"/>
      <c r="O347" s="9">
        <f>Fri!$L$15</f>
        <v>0</v>
      </c>
      <c r="P347" s="73" t="str">
        <f t="shared" si="1289"/>
        <v>-100%</v>
      </c>
      <c r="Q347" s="9">
        <f t="shared" si="1290"/>
        <v>0</v>
      </c>
      <c r="R347" s="9"/>
      <c r="S347" s="9">
        <f>Fri!$M$15</f>
        <v>0</v>
      </c>
      <c r="T347" s="73" t="str">
        <f t="shared" si="1291"/>
        <v>-100%</v>
      </c>
      <c r="U347" s="9">
        <f t="shared" si="1292"/>
        <v>0</v>
      </c>
      <c r="V347" s="9"/>
      <c r="W347" s="9">
        <f>Fri!$N$15</f>
        <v>0</v>
      </c>
      <c r="X347" s="73" t="str">
        <f t="shared" si="1293"/>
        <v>-100%</v>
      </c>
      <c r="Y347" s="9">
        <f t="shared" si="1294"/>
        <v>0</v>
      </c>
      <c r="Z347" s="9"/>
      <c r="AA347" s="9">
        <f>Fri!$O$15</f>
        <v>0</v>
      </c>
      <c r="AB347" s="73" t="str">
        <f t="shared" si="1295"/>
        <v>-100%</v>
      </c>
      <c r="AC347" s="9">
        <f t="shared" si="1296"/>
        <v>0</v>
      </c>
      <c r="AD347" s="9"/>
      <c r="AE347" s="9">
        <f>Fri!$P$15</f>
        <v>0</v>
      </c>
      <c r="AF347" s="73" t="str">
        <f t="shared" si="1297"/>
        <v>-100%</v>
      </c>
      <c r="AG347" s="9">
        <f t="shared" si="1298"/>
        <v>0</v>
      </c>
      <c r="AH347" s="9"/>
      <c r="AI347" s="9">
        <f>Fri!$Q$15</f>
        <v>0</v>
      </c>
      <c r="AJ347" s="73" t="str">
        <f t="shared" si="1299"/>
        <v>-100%</v>
      </c>
      <c r="AK347" s="9">
        <f t="shared" si="1300"/>
        <v>0</v>
      </c>
      <c r="AL347" s="9"/>
      <c r="AM347" s="9">
        <f>Fri!$R$15</f>
        <v>0</v>
      </c>
      <c r="AN347" s="73" t="str">
        <f t="shared" si="1301"/>
        <v>-100%</v>
      </c>
      <c r="AO347" s="9">
        <f t="shared" si="1302"/>
        <v>0</v>
      </c>
      <c r="AP347" s="9"/>
      <c r="AQ347" s="9">
        <f>Fri!$S$15</f>
        <v>0</v>
      </c>
      <c r="AR347" s="73" t="str">
        <f t="shared" si="1303"/>
        <v>-100%</v>
      </c>
      <c r="AS347" s="9">
        <f t="shared" si="1304"/>
        <v>0</v>
      </c>
      <c r="AT347" s="9"/>
      <c r="AU347" s="9">
        <f>Fri!$T$15</f>
        <v>0</v>
      </c>
      <c r="AV347" s="73" t="str">
        <f t="shared" si="1305"/>
        <v>-100%</v>
      </c>
      <c r="AW347" s="9">
        <f t="shared" si="1306"/>
        <v>0</v>
      </c>
      <c r="AX347" s="9"/>
      <c r="AY347" s="9">
        <f>Fri!$U$15</f>
        <v>0</v>
      </c>
      <c r="AZ347" s="73" t="str">
        <f t="shared" si="1307"/>
        <v>-100%</v>
      </c>
      <c r="BA347" s="9">
        <f t="shared" si="1308"/>
        <v>0</v>
      </c>
      <c r="BB347" s="9"/>
      <c r="BC347" s="9">
        <f>Fri!$V$15</f>
        <v>0</v>
      </c>
      <c r="BD347" s="73" t="str">
        <f t="shared" si="1309"/>
        <v>-100%</v>
      </c>
      <c r="BE347" s="9">
        <f t="shared" si="1310"/>
        <v>0</v>
      </c>
      <c r="BF347" s="9"/>
      <c r="BG347" s="9">
        <f>Fri!$W$15</f>
        <v>0</v>
      </c>
      <c r="BH347" s="73" t="str">
        <f t="shared" si="1311"/>
        <v>-100%</v>
      </c>
      <c r="BI347" s="9">
        <f t="shared" si="1312"/>
        <v>0</v>
      </c>
    </row>
    <row r="348" spans="1:61" s="12" customFormat="1" x14ac:dyDescent="0.25">
      <c r="A348" s="75"/>
      <c r="B348" s="72"/>
      <c r="C348" s="75"/>
      <c r="D348" s="75"/>
      <c r="E348" s="75"/>
      <c r="G348" s="75"/>
      <c r="H348" s="75"/>
      <c r="I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</row>
    <row r="349" spans="1:61" s="12" customFormat="1" x14ac:dyDescent="0.25">
      <c r="A349" s="9">
        <f>Fri!$A$17</f>
        <v>0</v>
      </c>
      <c r="B349" s="72">
        <f>Fri!$C$17</f>
        <v>0</v>
      </c>
      <c r="C349" s="9">
        <f>Fri!$I$17</f>
        <v>0</v>
      </c>
      <c r="D349" s="73" t="str">
        <f>IF($B349="win",100%-D$1,"-100%")</f>
        <v>-100%</v>
      </c>
      <c r="E349" s="9">
        <f>(C349*D349)+(C349*E$1)</f>
        <v>0</v>
      </c>
      <c r="G349" s="9">
        <f>Fri!$J$17</f>
        <v>0</v>
      </c>
      <c r="H349" s="73" t="str">
        <f>IF($B349="win",100%-H$1,"-100%")</f>
        <v>-100%</v>
      </c>
      <c r="I349" s="9">
        <f>(G349*H349)+(G349*I$1)</f>
        <v>0</v>
      </c>
      <c r="K349" s="9">
        <f>Fri!$K$17</f>
        <v>0</v>
      </c>
      <c r="L349" s="73" t="str">
        <f>IF($B349="win",100%-L$1,"-100%")</f>
        <v>-100%</v>
      </c>
      <c r="M349" s="9">
        <f>(K349*L349)+(K349*M$1)</f>
        <v>0</v>
      </c>
      <c r="N349" s="9"/>
      <c r="O349" s="9">
        <f>Fri!$L$17</f>
        <v>0</v>
      </c>
      <c r="P349" s="73" t="str">
        <f>IF($B349="win",100%-P$1,"-100%")</f>
        <v>-100%</v>
      </c>
      <c r="Q349" s="9">
        <f>(O349*P349)+(O349*Q$1)</f>
        <v>0</v>
      </c>
      <c r="R349" s="9"/>
      <c r="S349" s="9">
        <f>Fri!$M$17</f>
        <v>0</v>
      </c>
      <c r="T349" s="73" t="str">
        <f>IF($B349="win",100%-T$1,"-100%")</f>
        <v>-100%</v>
      </c>
      <c r="U349" s="9">
        <f>(S349*T349)+(S349*U$1)</f>
        <v>0</v>
      </c>
      <c r="V349" s="9"/>
      <c r="W349" s="9">
        <f>Fri!$N$17</f>
        <v>0</v>
      </c>
      <c r="X349" s="73" t="str">
        <f>IF($B349="win",100%-X$1,"-100%")</f>
        <v>-100%</v>
      </c>
      <c r="Y349" s="9">
        <f>(W349*X349)+(W349*Y$1)</f>
        <v>0</v>
      </c>
      <c r="Z349" s="9"/>
      <c r="AA349" s="9">
        <f>Fri!$O$17</f>
        <v>0</v>
      </c>
      <c r="AB349" s="73" t="str">
        <f>IF($B349="win",100%-AB$1,"-100%")</f>
        <v>-100%</v>
      </c>
      <c r="AC349" s="9">
        <f>(AA349*AB349)+(AA349*AC$1)</f>
        <v>0</v>
      </c>
      <c r="AD349" s="9"/>
      <c r="AE349" s="9">
        <f>Fri!$P$17</f>
        <v>0</v>
      </c>
      <c r="AF349" s="73" t="str">
        <f>IF($B349="win",100%-AF$1,"-100%")</f>
        <v>-100%</v>
      </c>
      <c r="AG349" s="9">
        <f>(AE349*AF349)+(AE349*AG$1)</f>
        <v>0</v>
      </c>
      <c r="AH349" s="9"/>
      <c r="AI349" s="9">
        <f>Fri!$Q$17</f>
        <v>0</v>
      </c>
      <c r="AJ349" s="73" t="str">
        <f>IF($B349="win",100%-AJ$1,"-100%")</f>
        <v>-100%</v>
      </c>
      <c r="AK349" s="9">
        <f>(AI349*AJ349)+(AI349*AK$1)</f>
        <v>0</v>
      </c>
      <c r="AL349" s="9"/>
      <c r="AM349" s="9">
        <f>Fri!$R$17</f>
        <v>0</v>
      </c>
      <c r="AN349" s="73" t="str">
        <f>IF($B349="win",100%-AN$1,"-100%")</f>
        <v>-100%</v>
      </c>
      <c r="AO349" s="9">
        <f>(AM349*AN349)+(AM349*AO$1)</f>
        <v>0</v>
      </c>
      <c r="AP349" s="9"/>
      <c r="AQ349" s="9">
        <f>Fri!$S$17</f>
        <v>0</v>
      </c>
      <c r="AR349" s="73" t="str">
        <f>IF($B349="win",100%-AR$1,"-100%")</f>
        <v>-100%</v>
      </c>
      <c r="AS349" s="9">
        <f>(AQ349*AR349)+(AQ349*AS$1)</f>
        <v>0</v>
      </c>
      <c r="AT349" s="9"/>
      <c r="AU349" s="9">
        <f>Fri!$T$17</f>
        <v>0</v>
      </c>
      <c r="AV349" s="73" t="str">
        <f>IF($B349="win",100%-AV$1,"-100%")</f>
        <v>-100%</v>
      </c>
      <c r="AW349" s="9">
        <f>(AU349*AV349)+(AU349*AW$1)</f>
        <v>0</v>
      </c>
      <c r="AX349" s="9"/>
      <c r="AY349" s="9">
        <f>Fri!$U$17</f>
        <v>0</v>
      </c>
      <c r="AZ349" s="73" t="str">
        <f>IF($B349="win",100%-AZ$1,"-100%")</f>
        <v>-100%</v>
      </c>
      <c r="BA349" s="9">
        <f>(AY349*AZ349)+(AY349*BA$1)</f>
        <v>0</v>
      </c>
      <c r="BB349" s="9"/>
      <c r="BC349" s="9">
        <f>Fri!$V$17</f>
        <v>0</v>
      </c>
      <c r="BD349" s="73" t="str">
        <f>IF($B349="win",100%-BD$1,"-100%")</f>
        <v>-100%</v>
      </c>
      <c r="BE349" s="9">
        <f>(BC349*BD349)+(BC349*BE$1)</f>
        <v>0</v>
      </c>
      <c r="BF349" s="9"/>
      <c r="BG349" s="9">
        <f>Fri!$W$17</f>
        <v>0</v>
      </c>
      <c r="BH349" s="73" t="str">
        <f>IF($B349="win",100%-BH$1,"-100%")</f>
        <v>-100%</v>
      </c>
      <c r="BI349" s="9">
        <f>(BG349*BH349)+(BG349*BI$1)</f>
        <v>0</v>
      </c>
    </row>
    <row r="350" spans="1:61" s="12" customFormat="1" x14ac:dyDescent="0.25">
      <c r="A350" s="9">
        <f>Fri!$A$18</f>
        <v>0</v>
      </c>
      <c r="B350" s="72">
        <f>Fri!$C$18</f>
        <v>0</v>
      </c>
      <c r="C350" s="9">
        <f>Fri!$I$18</f>
        <v>0</v>
      </c>
      <c r="D350" s="73" t="str">
        <f t="shared" ref="D350:D352" si="1313">IF($B350="win",100%-D$1,"-100%")</f>
        <v>-100%</v>
      </c>
      <c r="E350" s="9">
        <f t="shared" ref="E350:E352" si="1314">(C350*D350)+(C350*E$1)</f>
        <v>0</v>
      </c>
      <c r="G350" s="9">
        <f>Fri!$J$18</f>
        <v>0</v>
      </c>
      <c r="H350" s="73" t="str">
        <f t="shared" ref="H350:H352" si="1315">IF($B350="win",100%-H$1,"-100%")</f>
        <v>-100%</v>
      </c>
      <c r="I350" s="9">
        <f t="shared" ref="I350:I352" si="1316">(G350*H350)+(G350*I$1)</f>
        <v>0</v>
      </c>
      <c r="K350" s="9">
        <f>Fri!$K$18</f>
        <v>0</v>
      </c>
      <c r="L350" s="73" t="str">
        <f t="shared" ref="L350:L352" si="1317">IF($B350="win",100%-L$1,"-100%")</f>
        <v>-100%</v>
      </c>
      <c r="M350" s="9">
        <f t="shared" ref="M350:M352" si="1318">(K350*L350)+(K350*M$1)</f>
        <v>0</v>
      </c>
      <c r="N350" s="9"/>
      <c r="O350" s="9">
        <f>Fri!$L$18</f>
        <v>0</v>
      </c>
      <c r="P350" s="73" t="str">
        <f t="shared" ref="P350:P352" si="1319">IF($B350="win",100%-P$1,"-100%")</f>
        <v>-100%</v>
      </c>
      <c r="Q350" s="9">
        <f t="shared" ref="Q350:Q352" si="1320">(O350*P350)+(O350*Q$1)</f>
        <v>0</v>
      </c>
      <c r="R350" s="9"/>
      <c r="S350" s="9">
        <f>Fri!$M$18</f>
        <v>0</v>
      </c>
      <c r="T350" s="73" t="str">
        <f t="shared" ref="T350:T352" si="1321">IF($B350="win",100%-T$1,"-100%")</f>
        <v>-100%</v>
      </c>
      <c r="U350" s="9">
        <f t="shared" ref="U350:U352" si="1322">(S350*T350)+(S350*U$1)</f>
        <v>0</v>
      </c>
      <c r="V350" s="9"/>
      <c r="W350" s="9">
        <f>Fri!$N$18</f>
        <v>0</v>
      </c>
      <c r="X350" s="73" t="str">
        <f t="shared" ref="X350:X352" si="1323">IF($B350="win",100%-X$1,"-100%")</f>
        <v>-100%</v>
      </c>
      <c r="Y350" s="9">
        <f t="shared" ref="Y350:Y352" si="1324">(W350*X350)+(W350*Y$1)</f>
        <v>0</v>
      </c>
      <c r="Z350" s="9"/>
      <c r="AA350" s="9">
        <f>Fri!$O$18</f>
        <v>0</v>
      </c>
      <c r="AB350" s="73" t="str">
        <f t="shared" ref="AB350:AB352" si="1325">IF($B350="win",100%-AB$1,"-100%")</f>
        <v>-100%</v>
      </c>
      <c r="AC350" s="9">
        <f t="shared" ref="AC350:AC352" si="1326">(AA350*AB350)+(AA350*AC$1)</f>
        <v>0</v>
      </c>
      <c r="AD350" s="9"/>
      <c r="AE350" s="9">
        <f>Fri!$P$18</f>
        <v>0</v>
      </c>
      <c r="AF350" s="73" t="str">
        <f t="shared" ref="AF350:AF352" si="1327">IF($B350="win",100%-AF$1,"-100%")</f>
        <v>-100%</v>
      </c>
      <c r="AG350" s="9">
        <f t="shared" ref="AG350:AG352" si="1328">(AE350*AF350)+(AE350*AG$1)</f>
        <v>0</v>
      </c>
      <c r="AH350" s="9"/>
      <c r="AI350" s="9">
        <f>Fri!$Q$18</f>
        <v>0</v>
      </c>
      <c r="AJ350" s="73" t="str">
        <f t="shared" ref="AJ350:AJ352" si="1329">IF($B350="win",100%-AJ$1,"-100%")</f>
        <v>-100%</v>
      </c>
      <c r="AK350" s="9">
        <f t="shared" ref="AK350:AK352" si="1330">(AI350*AJ350)+(AI350*AK$1)</f>
        <v>0</v>
      </c>
      <c r="AL350" s="9"/>
      <c r="AM350" s="9">
        <f>Fri!$R$18</f>
        <v>0</v>
      </c>
      <c r="AN350" s="73" t="str">
        <f t="shared" ref="AN350:AN352" si="1331">IF($B350="win",100%-AN$1,"-100%")</f>
        <v>-100%</v>
      </c>
      <c r="AO350" s="9">
        <f t="shared" ref="AO350:AO352" si="1332">(AM350*AN350)+(AM350*AO$1)</f>
        <v>0</v>
      </c>
      <c r="AP350" s="9"/>
      <c r="AQ350" s="9">
        <f>Fri!$S$18</f>
        <v>0</v>
      </c>
      <c r="AR350" s="73" t="str">
        <f t="shared" ref="AR350:AR352" si="1333">IF($B350="win",100%-AR$1,"-100%")</f>
        <v>-100%</v>
      </c>
      <c r="AS350" s="9">
        <f t="shared" ref="AS350:AS352" si="1334">(AQ350*AR350)+(AQ350*AS$1)</f>
        <v>0</v>
      </c>
      <c r="AT350" s="9"/>
      <c r="AU350" s="9">
        <f>Fri!$T$18</f>
        <v>0</v>
      </c>
      <c r="AV350" s="73" t="str">
        <f t="shared" ref="AV350:AV352" si="1335">IF($B350="win",100%-AV$1,"-100%")</f>
        <v>-100%</v>
      </c>
      <c r="AW350" s="9">
        <f t="shared" ref="AW350:AW352" si="1336">(AU350*AV350)+(AU350*AW$1)</f>
        <v>0</v>
      </c>
      <c r="AX350" s="9"/>
      <c r="AY350" s="9">
        <f>Fri!$U$18</f>
        <v>0</v>
      </c>
      <c r="AZ350" s="73" t="str">
        <f t="shared" ref="AZ350:AZ352" si="1337">IF($B350="win",100%-AZ$1,"-100%")</f>
        <v>-100%</v>
      </c>
      <c r="BA350" s="9">
        <f t="shared" ref="BA350:BA352" si="1338">(AY350*AZ350)+(AY350*BA$1)</f>
        <v>0</v>
      </c>
      <c r="BB350" s="9"/>
      <c r="BC350" s="9">
        <f>Fri!$V$18</f>
        <v>0</v>
      </c>
      <c r="BD350" s="73" t="str">
        <f t="shared" ref="BD350:BD352" si="1339">IF($B350="win",100%-BD$1,"-100%")</f>
        <v>-100%</v>
      </c>
      <c r="BE350" s="9">
        <f t="shared" ref="BE350:BE352" si="1340">(BC350*BD350)+(BC350*BE$1)</f>
        <v>0</v>
      </c>
      <c r="BF350" s="9"/>
      <c r="BG350" s="9">
        <f>Fri!$W$18</f>
        <v>0</v>
      </c>
      <c r="BH350" s="73" t="str">
        <f t="shared" ref="BH350:BH352" si="1341">IF($B350="win",100%-BH$1,"-100%")</f>
        <v>-100%</v>
      </c>
      <c r="BI350" s="9">
        <f t="shared" ref="BI350:BI352" si="1342">(BG350*BH350)+(BG350*BI$1)</f>
        <v>0</v>
      </c>
    </row>
    <row r="351" spans="1:61" s="12" customFormat="1" x14ac:dyDescent="0.25">
      <c r="A351" s="9" t="str">
        <f>Fri!$A$19</f>
        <v>UNDER</v>
      </c>
      <c r="B351" s="72">
        <f>Fri!$C$19</f>
        <v>0</v>
      </c>
      <c r="C351" s="9">
        <f>Fri!$I$19</f>
        <v>0</v>
      </c>
      <c r="D351" s="73" t="str">
        <f t="shared" si="1313"/>
        <v>-100%</v>
      </c>
      <c r="E351" s="9">
        <f t="shared" si="1314"/>
        <v>0</v>
      </c>
      <c r="G351" s="9">
        <f>Fri!$J$19</f>
        <v>0</v>
      </c>
      <c r="H351" s="73" t="str">
        <f t="shared" si="1315"/>
        <v>-100%</v>
      </c>
      <c r="I351" s="9">
        <f t="shared" si="1316"/>
        <v>0</v>
      </c>
      <c r="K351" s="9">
        <f>Fri!$K$19</f>
        <v>0</v>
      </c>
      <c r="L351" s="73" t="str">
        <f t="shared" si="1317"/>
        <v>-100%</v>
      </c>
      <c r="M351" s="9">
        <f t="shared" si="1318"/>
        <v>0</v>
      </c>
      <c r="N351" s="9"/>
      <c r="O351" s="9">
        <f>Fri!$L$19</f>
        <v>0</v>
      </c>
      <c r="P351" s="73" t="str">
        <f t="shared" si="1319"/>
        <v>-100%</v>
      </c>
      <c r="Q351" s="9">
        <f t="shared" si="1320"/>
        <v>0</v>
      </c>
      <c r="R351" s="9"/>
      <c r="S351" s="9">
        <f>Fri!$M$19</f>
        <v>0</v>
      </c>
      <c r="T351" s="73" t="str">
        <f t="shared" si="1321"/>
        <v>-100%</v>
      </c>
      <c r="U351" s="9">
        <f t="shared" si="1322"/>
        <v>0</v>
      </c>
      <c r="V351" s="9"/>
      <c r="W351" s="9">
        <f>Fri!$N$19</f>
        <v>0</v>
      </c>
      <c r="X351" s="73" t="str">
        <f t="shared" si="1323"/>
        <v>-100%</v>
      </c>
      <c r="Y351" s="9">
        <f t="shared" si="1324"/>
        <v>0</v>
      </c>
      <c r="Z351" s="9"/>
      <c r="AA351" s="9">
        <f>Fri!$O$19</f>
        <v>0</v>
      </c>
      <c r="AB351" s="73" t="str">
        <f t="shared" si="1325"/>
        <v>-100%</v>
      </c>
      <c r="AC351" s="9">
        <f t="shared" si="1326"/>
        <v>0</v>
      </c>
      <c r="AD351" s="9"/>
      <c r="AE351" s="9">
        <f>Fri!$P$19</f>
        <v>0</v>
      </c>
      <c r="AF351" s="73" t="str">
        <f t="shared" si="1327"/>
        <v>-100%</v>
      </c>
      <c r="AG351" s="9">
        <f t="shared" si="1328"/>
        <v>0</v>
      </c>
      <c r="AH351" s="9"/>
      <c r="AI351" s="9">
        <f>Fri!$Q$19</f>
        <v>0</v>
      </c>
      <c r="AJ351" s="73" t="str">
        <f t="shared" si="1329"/>
        <v>-100%</v>
      </c>
      <c r="AK351" s="9">
        <f t="shared" si="1330"/>
        <v>0</v>
      </c>
      <c r="AL351" s="9"/>
      <c r="AM351" s="9">
        <f>Fri!$R$19</f>
        <v>0</v>
      </c>
      <c r="AN351" s="73" t="str">
        <f t="shared" si="1331"/>
        <v>-100%</v>
      </c>
      <c r="AO351" s="9">
        <f t="shared" si="1332"/>
        <v>0</v>
      </c>
      <c r="AP351" s="9"/>
      <c r="AQ351" s="9">
        <f>Fri!$S$19</f>
        <v>0</v>
      </c>
      <c r="AR351" s="73" t="str">
        <f t="shared" si="1333"/>
        <v>-100%</v>
      </c>
      <c r="AS351" s="9">
        <f t="shared" si="1334"/>
        <v>0</v>
      </c>
      <c r="AT351" s="9"/>
      <c r="AU351" s="9">
        <f>Fri!$T$19</f>
        <v>0</v>
      </c>
      <c r="AV351" s="73" t="str">
        <f t="shared" si="1335"/>
        <v>-100%</v>
      </c>
      <c r="AW351" s="9">
        <f t="shared" si="1336"/>
        <v>0</v>
      </c>
      <c r="AX351" s="9"/>
      <c r="AY351" s="9">
        <f>Fri!$U$19</f>
        <v>0</v>
      </c>
      <c r="AZ351" s="73" t="str">
        <f t="shared" si="1337"/>
        <v>-100%</v>
      </c>
      <c r="BA351" s="9">
        <f t="shared" si="1338"/>
        <v>0</v>
      </c>
      <c r="BB351" s="9"/>
      <c r="BC351" s="9">
        <f>Fri!$V$19</f>
        <v>0</v>
      </c>
      <c r="BD351" s="73" t="str">
        <f t="shared" si="1339"/>
        <v>-100%</v>
      </c>
      <c r="BE351" s="9">
        <f t="shared" si="1340"/>
        <v>0</v>
      </c>
      <c r="BF351" s="9"/>
      <c r="BG351" s="9">
        <f>Fri!$W$19</f>
        <v>0</v>
      </c>
      <c r="BH351" s="73" t="str">
        <f t="shared" si="1341"/>
        <v>-100%</v>
      </c>
      <c r="BI351" s="9">
        <f t="shared" si="1342"/>
        <v>0</v>
      </c>
    </row>
    <row r="352" spans="1:61" s="12" customFormat="1" x14ac:dyDescent="0.25">
      <c r="A352" s="9" t="str">
        <f>Fri!$A$20</f>
        <v>OVER</v>
      </c>
      <c r="B352" s="72">
        <f>Fri!$C$20</f>
        <v>0</v>
      </c>
      <c r="C352" s="9">
        <f>Fri!$I$20</f>
        <v>0</v>
      </c>
      <c r="D352" s="73" t="str">
        <f t="shared" si="1313"/>
        <v>-100%</v>
      </c>
      <c r="E352" s="9">
        <f t="shared" si="1314"/>
        <v>0</v>
      </c>
      <c r="G352" s="9">
        <f>Fri!$J$20</f>
        <v>0</v>
      </c>
      <c r="H352" s="73" t="str">
        <f t="shared" si="1315"/>
        <v>-100%</v>
      </c>
      <c r="I352" s="9">
        <f t="shared" si="1316"/>
        <v>0</v>
      </c>
      <c r="K352" s="9">
        <f>Fri!$K$20</f>
        <v>0</v>
      </c>
      <c r="L352" s="73" t="str">
        <f t="shared" si="1317"/>
        <v>-100%</v>
      </c>
      <c r="M352" s="9">
        <f t="shared" si="1318"/>
        <v>0</v>
      </c>
      <c r="N352" s="9"/>
      <c r="O352" s="9">
        <f>Fri!$L$20</f>
        <v>0</v>
      </c>
      <c r="P352" s="73" t="str">
        <f t="shared" si="1319"/>
        <v>-100%</v>
      </c>
      <c r="Q352" s="9">
        <f t="shared" si="1320"/>
        <v>0</v>
      </c>
      <c r="R352" s="9"/>
      <c r="S352" s="9">
        <f>Fri!$M$20</f>
        <v>0</v>
      </c>
      <c r="T352" s="73" t="str">
        <f t="shared" si="1321"/>
        <v>-100%</v>
      </c>
      <c r="U352" s="9">
        <f t="shared" si="1322"/>
        <v>0</v>
      </c>
      <c r="V352" s="9"/>
      <c r="W352" s="9">
        <f>Fri!$N$20</f>
        <v>0</v>
      </c>
      <c r="X352" s="73" t="str">
        <f t="shared" si="1323"/>
        <v>-100%</v>
      </c>
      <c r="Y352" s="9">
        <f t="shared" si="1324"/>
        <v>0</v>
      </c>
      <c r="Z352" s="9"/>
      <c r="AA352" s="9">
        <f>Fri!$O$20</f>
        <v>0</v>
      </c>
      <c r="AB352" s="73" t="str">
        <f t="shared" si="1325"/>
        <v>-100%</v>
      </c>
      <c r="AC352" s="9">
        <f t="shared" si="1326"/>
        <v>0</v>
      </c>
      <c r="AD352" s="9"/>
      <c r="AE352" s="9">
        <f>Fri!$P$20</f>
        <v>0</v>
      </c>
      <c r="AF352" s="73" t="str">
        <f t="shared" si="1327"/>
        <v>-100%</v>
      </c>
      <c r="AG352" s="9">
        <f t="shared" si="1328"/>
        <v>0</v>
      </c>
      <c r="AH352" s="9"/>
      <c r="AI352" s="9">
        <f>Fri!$Q$20</f>
        <v>0</v>
      </c>
      <c r="AJ352" s="73" t="str">
        <f t="shared" si="1329"/>
        <v>-100%</v>
      </c>
      <c r="AK352" s="9">
        <f t="shared" si="1330"/>
        <v>0</v>
      </c>
      <c r="AL352" s="9"/>
      <c r="AM352" s="9">
        <f>Fri!$R$20</f>
        <v>0</v>
      </c>
      <c r="AN352" s="73" t="str">
        <f t="shared" si="1331"/>
        <v>-100%</v>
      </c>
      <c r="AO352" s="9">
        <f t="shared" si="1332"/>
        <v>0</v>
      </c>
      <c r="AP352" s="9"/>
      <c r="AQ352" s="9">
        <f>Fri!$S$20</f>
        <v>0</v>
      </c>
      <c r="AR352" s="73" t="str">
        <f t="shared" si="1333"/>
        <v>-100%</v>
      </c>
      <c r="AS352" s="9">
        <f t="shared" si="1334"/>
        <v>0</v>
      </c>
      <c r="AT352" s="9"/>
      <c r="AU352" s="9">
        <f>Fri!$T$20</f>
        <v>0</v>
      </c>
      <c r="AV352" s="73" t="str">
        <f t="shared" si="1335"/>
        <v>-100%</v>
      </c>
      <c r="AW352" s="9">
        <f t="shared" si="1336"/>
        <v>0</v>
      </c>
      <c r="AX352" s="9"/>
      <c r="AY352" s="9">
        <f>Fri!$U$20</f>
        <v>0</v>
      </c>
      <c r="AZ352" s="73" t="str">
        <f t="shared" si="1337"/>
        <v>-100%</v>
      </c>
      <c r="BA352" s="9">
        <f t="shared" si="1338"/>
        <v>0</v>
      </c>
      <c r="BB352" s="9"/>
      <c r="BC352" s="9">
        <f>Fri!$V$20</f>
        <v>0</v>
      </c>
      <c r="BD352" s="73" t="str">
        <f t="shared" si="1339"/>
        <v>-100%</v>
      </c>
      <c r="BE352" s="9">
        <f t="shared" si="1340"/>
        <v>0</v>
      </c>
      <c r="BF352" s="9"/>
      <c r="BG352" s="9">
        <f>Fri!$W$20</f>
        <v>0</v>
      </c>
      <c r="BH352" s="73" t="str">
        <f t="shared" si="1341"/>
        <v>-100%</v>
      </c>
      <c r="BI352" s="9">
        <f t="shared" si="1342"/>
        <v>0</v>
      </c>
    </row>
    <row r="353" spans="1:61" s="12" customFormat="1" x14ac:dyDescent="0.25">
      <c r="A353" s="75"/>
      <c r="B353" s="72"/>
      <c r="C353" s="75"/>
      <c r="D353" s="75"/>
      <c r="E353" s="75"/>
      <c r="G353" s="75"/>
      <c r="H353" s="75"/>
      <c r="I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7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</row>
    <row r="354" spans="1:61" s="54" customFormat="1" x14ac:dyDescent="0.25">
      <c r="A354" s="9">
        <f>Fri!$A$22</f>
        <v>0</v>
      </c>
      <c r="B354" s="72">
        <f>Fri!$C$22</f>
        <v>0</v>
      </c>
      <c r="C354" s="9">
        <f>Fri!$I$22</f>
        <v>0</v>
      </c>
      <c r="D354" s="73" t="str">
        <f>IF($B354="win",100%-D$1,"-100%")</f>
        <v>-100%</v>
      </c>
      <c r="E354" s="9">
        <f>(C354*D354)+(C354*E$1)</f>
        <v>0</v>
      </c>
      <c r="G354" s="9">
        <f>Fri!$J$22</f>
        <v>0</v>
      </c>
      <c r="H354" s="73" t="str">
        <f>IF($B354="win",100%-H$1,"-100%")</f>
        <v>-100%</v>
      </c>
      <c r="I354" s="9">
        <f>(G354*H354)+(G354*I$1)</f>
        <v>0</v>
      </c>
      <c r="K354" s="9">
        <f>Fri!$K$22</f>
        <v>0</v>
      </c>
      <c r="L354" s="73" t="str">
        <f>IF($B354="win",100%-L$1,"-100%")</f>
        <v>-100%</v>
      </c>
      <c r="M354" s="9">
        <f>(K354*L354)+(K354*M$1)</f>
        <v>0</v>
      </c>
      <c r="N354" s="9"/>
      <c r="O354" s="9">
        <f>Fri!$L$22</f>
        <v>0</v>
      </c>
      <c r="P354" s="73" t="str">
        <f>IF($B354="win",100%-P$1,"-100%")</f>
        <v>-100%</v>
      </c>
      <c r="Q354" s="9">
        <f>(O354*P354)+(O354*Q$1)</f>
        <v>0</v>
      </c>
      <c r="R354" s="9"/>
      <c r="S354" s="9">
        <f>Fri!$M$22</f>
        <v>0</v>
      </c>
      <c r="T354" s="73" t="str">
        <f>IF($B354="win",100%-T$1,"-100%")</f>
        <v>-100%</v>
      </c>
      <c r="U354" s="9">
        <f>(S354*T354)+(S354*U$1)</f>
        <v>0</v>
      </c>
      <c r="V354" s="9"/>
      <c r="W354" s="9">
        <f>Fri!$N$22</f>
        <v>0</v>
      </c>
      <c r="X354" s="73" t="str">
        <f>IF($B354="win",100%-X$1,"-100%")</f>
        <v>-100%</v>
      </c>
      <c r="Y354" s="9">
        <f>(W354*X354)+(W354*Y$1)</f>
        <v>0</v>
      </c>
      <c r="Z354" s="9"/>
      <c r="AA354" s="9">
        <f>Fri!$O$22</f>
        <v>0</v>
      </c>
      <c r="AB354" s="73" t="str">
        <f>IF($B354="win",100%-AB$1,"-100%")</f>
        <v>-100%</v>
      </c>
      <c r="AC354" s="9">
        <f>(AA354*AB354)+(AA354*AC$1)</f>
        <v>0</v>
      </c>
      <c r="AD354" s="9"/>
      <c r="AE354" s="9">
        <f>Fri!$P$22</f>
        <v>0</v>
      </c>
      <c r="AF354" s="73" t="str">
        <f>IF($B354="win",100%-AF$1,"-100%")</f>
        <v>-100%</v>
      </c>
      <c r="AG354" s="9">
        <f>(AE354*AF354)+(AE354*AG$1)</f>
        <v>0</v>
      </c>
      <c r="AH354" s="9"/>
      <c r="AI354" s="9">
        <f>Fri!$Q$22</f>
        <v>0</v>
      </c>
      <c r="AJ354" s="73" t="str">
        <f>IF($B354="win",100%-AJ$1,"-100%")</f>
        <v>-100%</v>
      </c>
      <c r="AK354" s="9">
        <f>(AI354*AJ354)+(AI354*AK$1)</f>
        <v>0</v>
      </c>
      <c r="AL354" s="9"/>
      <c r="AM354" s="9">
        <f>Fri!$R$22</f>
        <v>0</v>
      </c>
      <c r="AN354" s="73" t="str">
        <f>IF($B354="win",100%-AN$1,"-100%")</f>
        <v>-100%</v>
      </c>
      <c r="AO354" s="9">
        <f>(AM354*AN354)+(AM354*AO$1)</f>
        <v>0</v>
      </c>
      <c r="AP354" s="9"/>
      <c r="AQ354" s="9">
        <f>Fri!$S$22</f>
        <v>0</v>
      </c>
      <c r="AR354" s="73" t="str">
        <f>IF($B354="win",100%-AR$1,"-100%")</f>
        <v>-100%</v>
      </c>
      <c r="AS354" s="9">
        <f>(AQ354*AR354)+(AQ354*AS$1)</f>
        <v>0</v>
      </c>
      <c r="AT354" s="9"/>
      <c r="AU354" s="9">
        <f>Fri!$T$22</f>
        <v>0</v>
      </c>
      <c r="AV354" s="73" t="str">
        <f>IF($B354="win",100%-AV$1,"-100%")</f>
        <v>-100%</v>
      </c>
      <c r="AW354" s="9">
        <f>(AU354*AV354)+(AU354*AW$1)</f>
        <v>0</v>
      </c>
      <c r="AX354" s="9"/>
      <c r="AY354" s="9">
        <f>Fri!$U$22</f>
        <v>0</v>
      </c>
      <c r="AZ354" s="73" t="str">
        <f>IF($B354="win",100%-AZ$1,"-100%")</f>
        <v>-100%</v>
      </c>
      <c r="BA354" s="9">
        <f>(AY354*AZ354)+(AY354*BA$1)</f>
        <v>0</v>
      </c>
      <c r="BB354" s="9"/>
      <c r="BC354" s="9">
        <f>Fri!$V$22</f>
        <v>0</v>
      </c>
      <c r="BD354" s="73" t="str">
        <f>IF($B354="win",100%-BD$1,"-100%")</f>
        <v>-100%</v>
      </c>
      <c r="BE354" s="9">
        <f>(BC354*BD354)+(BC354*BE$1)</f>
        <v>0</v>
      </c>
      <c r="BF354" s="9"/>
      <c r="BG354" s="9">
        <f>Fri!$W$22</f>
        <v>0</v>
      </c>
      <c r="BH354" s="73" t="str">
        <f>IF($B354="win",100%-BH$1,"-100%")</f>
        <v>-100%</v>
      </c>
      <c r="BI354" s="9">
        <f>(BG354*BH354)+(BG354*BI$1)</f>
        <v>0</v>
      </c>
    </row>
    <row r="355" spans="1:61" s="12" customFormat="1" x14ac:dyDescent="0.25">
      <c r="A355" s="9">
        <f>Fri!$A$23</f>
        <v>0</v>
      </c>
      <c r="B355" s="72">
        <f>Fri!$C$23</f>
        <v>0</v>
      </c>
      <c r="C355" s="9">
        <f>Fri!$I$23</f>
        <v>0</v>
      </c>
      <c r="D355" s="73" t="str">
        <f t="shared" ref="D355:D357" si="1343">IF($B355="win",100%-D$1,"-100%")</f>
        <v>-100%</v>
      </c>
      <c r="E355" s="9">
        <f t="shared" ref="E355:E357" si="1344">(C355*D355)+(C355*E$1)</f>
        <v>0</v>
      </c>
      <c r="G355" s="9">
        <f>Fri!$J$23</f>
        <v>0</v>
      </c>
      <c r="H355" s="73" t="str">
        <f t="shared" ref="H355:H357" si="1345">IF($B355="win",100%-H$1,"-100%")</f>
        <v>-100%</v>
      </c>
      <c r="I355" s="9">
        <f t="shared" ref="I355:I357" si="1346">(G355*H355)+(G355*I$1)</f>
        <v>0</v>
      </c>
      <c r="K355" s="9">
        <f>Fri!$K$23</f>
        <v>0</v>
      </c>
      <c r="L355" s="73" t="str">
        <f t="shared" ref="L355:L357" si="1347">IF($B355="win",100%-L$1,"-100%")</f>
        <v>-100%</v>
      </c>
      <c r="M355" s="9">
        <f t="shared" ref="M355:M357" si="1348">(K355*L355)+(K355*M$1)</f>
        <v>0</v>
      </c>
      <c r="N355" s="9"/>
      <c r="O355" s="9">
        <f>Fri!$L$23</f>
        <v>0</v>
      </c>
      <c r="P355" s="73" t="str">
        <f t="shared" ref="P355:P357" si="1349">IF($B355="win",100%-P$1,"-100%")</f>
        <v>-100%</v>
      </c>
      <c r="Q355" s="9">
        <f t="shared" ref="Q355:Q357" si="1350">(O355*P355)+(O355*Q$1)</f>
        <v>0</v>
      </c>
      <c r="R355" s="9"/>
      <c r="S355" s="9">
        <f>Fri!$M$23</f>
        <v>0</v>
      </c>
      <c r="T355" s="73" t="str">
        <f t="shared" ref="T355:T357" si="1351">IF($B355="win",100%-T$1,"-100%")</f>
        <v>-100%</v>
      </c>
      <c r="U355" s="9">
        <f t="shared" ref="U355:U357" si="1352">(S355*T355)+(S355*U$1)</f>
        <v>0</v>
      </c>
      <c r="V355" s="9"/>
      <c r="W355" s="9">
        <f>Fri!$N$23</f>
        <v>0</v>
      </c>
      <c r="X355" s="73" t="str">
        <f t="shared" ref="X355:X357" si="1353">IF($B355="win",100%-X$1,"-100%")</f>
        <v>-100%</v>
      </c>
      <c r="Y355" s="9">
        <f t="shared" ref="Y355:Y357" si="1354">(W355*X355)+(W355*Y$1)</f>
        <v>0</v>
      </c>
      <c r="Z355" s="9"/>
      <c r="AA355" s="9">
        <f>Fri!$O$23</f>
        <v>0</v>
      </c>
      <c r="AB355" s="73" t="str">
        <f t="shared" ref="AB355:AB357" si="1355">IF($B355="win",100%-AB$1,"-100%")</f>
        <v>-100%</v>
      </c>
      <c r="AC355" s="9">
        <f t="shared" ref="AC355:AC357" si="1356">(AA355*AB355)+(AA355*AC$1)</f>
        <v>0</v>
      </c>
      <c r="AD355" s="9"/>
      <c r="AE355" s="9">
        <f>Fri!$P$23</f>
        <v>0</v>
      </c>
      <c r="AF355" s="73" t="str">
        <f t="shared" ref="AF355:AF357" si="1357">IF($B355="win",100%-AF$1,"-100%")</f>
        <v>-100%</v>
      </c>
      <c r="AG355" s="9">
        <f t="shared" ref="AG355:AG357" si="1358">(AE355*AF355)+(AE355*AG$1)</f>
        <v>0</v>
      </c>
      <c r="AH355" s="9"/>
      <c r="AI355" s="9">
        <f>Fri!$Q$23</f>
        <v>0</v>
      </c>
      <c r="AJ355" s="73" t="str">
        <f t="shared" ref="AJ355:AJ357" si="1359">IF($B355="win",100%-AJ$1,"-100%")</f>
        <v>-100%</v>
      </c>
      <c r="AK355" s="9">
        <f t="shared" ref="AK355:AK357" si="1360">(AI355*AJ355)+(AI355*AK$1)</f>
        <v>0</v>
      </c>
      <c r="AL355" s="9"/>
      <c r="AM355" s="9">
        <f>Fri!$R$23</f>
        <v>0</v>
      </c>
      <c r="AN355" s="73" t="str">
        <f t="shared" ref="AN355:AN357" si="1361">IF($B355="win",100%-AN$1,"-100%")</f>
        <v>-100%</v>
      </c>
      <c r="AO355" s="9">
        <f t="shared" ref="AO355:AO357" si="1362">(AM355*AN355)+(AM355*AO$1)</f>
        <v>0</v>
      </c>
      <c r="AP355" s="9"/>
      <c r="AQ355" s="9">
        <f>Fri!$S$23</f>
        <v>0</v>
      </c>
      <c r="AR355" s="73" t="str">
        <f t="shared" ref="AR355:AR357" si="1363">IF($B355="win",100%-AR$1,"-100%")</f>
        <v>-100%</v>
      </c>
      <c r="AS355" s="9">
        <f t="shared" ref="AS355:AS357" si="1364">(AQ355*AR355)+(AQ355*AS$1)</f>
        <v>0</v>
      </c>
      <c r="AT355" s="9"/>
      <c r="AU355" s="9">
        <f>Fri!$T$23</f>
        <v>0</v>
      </c>
      <c r="AV355" s="73" t="str">
        <f t="shared" ref="AV355:AV357" si="1365">IF($B355="win",100%-AV$1,"-100%")</f>
        <v>-100%</v>
      </c>
      <c r="AW355" s="9">
        <f t="shared" ref="AW355:AW357" si="1366">(AU355*AV355)+(AU355*AW$1)</f>
        <v>0</v>
      </c>
      <c r="AX355" s="9"/>
      <c r="AY355" s="9">
        <f>Fri!$U$23</f>
        <v>0</v>
      </c>
      <c r="AZ355" s="73" t="str">
        <f t="shared" ref="AZ355:AZ357" si="1367">IF($B355="win",100%-AZ$1,"-100%")</f>
        <v>-100%</v>
      </c>
      <c r="BA355" s="9">
        <f t="shared" ref="BA355:BA357" si="1368">(AY355*AZ355)+(AY355*BA$1)</f>
        <v>0</v>
      </c>
      <c r="BB355" s="9"/>
      <c r="BC355" s="9">
        <f>Fri!$V$23</f>
        <v>0</v>
      </c>
      <c r="BD355" s="73" t="str">
        <f t="shared" ref="BD355:BD357" si="1369">IF($B355="win",100%-BD$1,"-100%")</f>
        <v>-100%</v>
      </c>
      <c r="BE355" s="9">
        <f t="shared" ref="BE355:BE357" si="1370">(BC355*BD355)+(BC355*BE$1)</f>
        <v>0</v>
      </c>
      <c r="BF355" s="9"/>
      <c r="BG355" s="9">
        <f>Fri!$W$23</f>
        <v>0</v>
      </c>
      <c r="BH355" s="73" t="str">
        <f t="shared" ref="BH355:BH357" si="1371">IF($B355="win",100%-BH$1,"-100%")</f>
        <v>-100%</v>
      </c>
      <c r="BI355" s="9">
        <f t="shared" ref="BI355:BI357" si="1372">(BG355*BH355)+(BG355*BI$1)</f>
        <v>0</v>
      </c>
    </row>
    <row r="356" spans="1:61" s="12" customFormat="1" x14ac:dyDescent="0.25">
      <c r="A356" s="9" t="str">
        <f>Fri!$A$24</f>
        <v>UNDER</v>
      </c>
      <c r="B356" s="72">
        <f>Fri!$C$24</f>
        <v>0</v>
      </c>
      <c r="C356" s="9">
        <f>Fri!$I$24</f>
        <v>0</v>
      </c>
      <c r="D356" s="73" t="str">
        <f t="shared" si="1343"/>
        <v>-100%</v>
      </c>
      <c r="E356" s="9">
        <f t="shared" si="1344"/>
        <v>0</v>
      </c>
      <c r="G356" s="9">
        <f>Fri!$J$24</f>
        <v>0</v>
      </c>
      <c r="H356" s="73" t="str">
        <f t="shared" si="1345"/>
        <v>-100%</v>
      </c>
      <c r="I356" s="9">
        <f t="shared" si="1346"/>
        <v>0</v>
      </c>
      <c r="K356" s="9">
        <f>Fri!$K$24</f>
        <v>0</v>
      </c>
      <c r="L356" s="73" t="str">
        <f t="shared" si="1347"/>
        <v>-100%</v>
      </c>
      <c r="M356" s="9">
        <f t="shared" si="1348"/>
        <v>0</v>
      </c>
      <c r="N356" s="9"/>
      <c r="O356" s="9">
        <f>Fri!$L$24</f>
        <v>0</v>
      </c>
      <c r="P356" s="73" t="str">
        <f t="shared" si="1349"/>
        <v>-100%</v>
      </c>
      <c r="Q356" s="9">
        <f t="shared" si="1350"/>
        <v>0</v>
      </c>
      <c r="R356" s="9"/>
      <c r="S356" s="9">
        <f>Fri!$M$24</f>
        <v>0</v>
      </c>
      <c r="T356" s="73" t="str">
        <f t="shared" si="1351"/>
        <v>-100%</v>
      </c>
      <c r="U356" s="9">
        <f t="shared" si="1352"/>
        <v>0</v>
      </c>
      <c r="V356" s="9"/>
      <c r="W356" s="9">
        <f>Fri!$N$24</f>
        <v>0</v>
      </c>
      <c r="X356" s="73" t="str">
        <f t="shared" si="1353"/>
        <v>-100%</v>
      </c>
      <c r="Y356" s="9">
        <f t="shared" si="1354"/>
        <v>0</v>
      </c>
      <c r="Z356" s="9"/>
      <c r="AA356" s="9">
        <f>Fri!$O$24</f>
        <v>0</v>
      </c>
      <c r="AB356" s="73" t="str">
        <f t="shared" si="1355"/>
        <v>-100%</v>
      </c>
      <c r="AC356" s="9">
        <f t="shared" si="1356"/>
        <v>0</v>
      </c>
      <c r="AD356" s="9"/>
      <c r="AE356" s="9">
        <f>Fri!$P$24</f>
        <v>0</v>
      </c>
      <c r="AF356" s="73" t="str">
        <f t="shared" si="1357"/>
        <v>-100%</v>
      </c>
      <c r="AG356" s="9">
        <f t="shared" si="1358"/>
        <v>0</v>
      </c>
      <c r="AH356" s="9"/>
      <c r="AI356" s="9">
        <f>Fri!$Q$24</f>
        <v>0</v>
      </c>
      <c r="AJ356" s="73" t="str">
        <f t="shared" si="1359"/>
        <v>-100%</v>
      </c>
      <c r="AK356" s="9">
        <f t="shared" si="1360"/>
        <v>0</v>
      </c>
      <c r="AL356" s="9"/>
      <c r="AM356" s="9">
        <f>Fri!$R$24</f>
        <v>0</v>
      </c>
      <c r="AN356" s="73" t="str">
        <f t="shared" si="1361"/>
        <v>-100%</v>
      </c>
      <c r="AO356" s="9">
        <f t="shared" si="1362"/>
        <v>0</v>
      </c>
      <c r="AP356" s="9"/>
      <c r="AQ356" s="9">
        <f>Fri!$S$24</f>
        <v>0</v>
      </c>
      <c r="AR356" s="73" t="str">
        <f t="shared" si="1363"/>
        <v>-100%</v>
      </c>
      <c r="AS356" s="9">
        <f t="shared" si="1364"/>
        <v>0</v>
      </c>
      <c r="AT356" s="9"/>
      <c r="AU356" s="9">
        <f>Fri!$T$24</f>
        <v>0</v>
      </c>
      <c r="AV356" s="73" t="str">
        <f t="shared" si="1365"/>
        <v>-100%</v>
      </c>
      <c r="AW356" s="9">
        <f t="shared" si="1366"/>
        <v>0</v>
      </c>
      <c r="AX356" s="9"/>
      <c r="AY356" s="9">
        <f>Fri!$U$24</f>
        <v>0</v>
      </c>
      <c r="AZ356" s="73" t="str">
        <f t="shared" si="1367"/>
        <v>-100%</v>
      </c>
      <c r="BA356" s="9">
        <f t="shared" si="1368"/>
        <v>0</v>
      </c>
      <c r="BB356" s="9"/>
      <c r="BC356" s="9">
        <f>Fri!$V$24</f>
        <v>0</v>
      </c>
      <c r="BD356" s="73" t="str">
        <f t="shared" si="1369"/>
        <v>-100%</v>
      </c>
      <c r="BE356" s="9">
        <f t="shared" si="1370"/>
        <v>0</v>
      </c>
      <c r="BF356" s="9"/>
      <c r="BG356" s="9">
        <f>Fri!$W$24</f>
        <v>0</v>
      </c>
      <c r="BH356" s="73" t="str">
        <f t="shared" si="1371"/>
        <v>-100%</v>
      </c>
      <c r="BI356" s="9">
        <f t="shared" si="1372"/>
        <v>0</v>
      </c>
    </row>
    <row r="357" spans="1:61" s="12" customFormat="1" x14ac:dyDescent="0.25">
      <c r="A357" s="9" t="str">
        <f>Fri!$A$25</f>
        <v>OVER</v>
      </c>
      <c r="B357" s="72">
        <f>Fri!$C$25</f>
        <v>0</v>
      </c>
      <c r="C357" s="9">
        <f>Fri!$I$25</f>
        <v>0</v>
      </c>
      <c r="D357" s="73" t="str">
        <f t="shared" si="1343"/>
        <v>-100%</v>
      </c>
      <c r="E357" s="9">
        <f t="shared" si="1344"/>
        <v>0</v>
      </c>
      <c r="G357" s="9">
        <f>Fri!$J$25</f>
        <v>0</v>
      </c>
      <c r="H357" s="73" t="str">
        <f t="shared" si="1345"/>
        <v>-100%</v>
      </c>
      <c r="I357" s="9">
        <f t="shared" si="1346"/>
        <v>0</v>
      </c>
      <c r="K357" s="9">
        <f>Fri!$K$25</f>
        <v>0</v>
      </c>
      <c r="L357" s="73" t="str">
        <f t="shared" si="1347"/>
        <v>-100%</v>
      </c>
      <c r="M357" s="9">
        <f t="shared" si="1348"/>
        <v>0</v>
      </c>
      <c r="N357" s="9"/>
      <c r="O357" s="9">
        <f>Fri!$L$25</f>
        <v>0</v>
      </c>
      <c r="P357" s="73" t="str">
        <f t="shared" si="1349"/>
        <v>-100%</v>
      </c>
      <c r="Q357" s="9">
        <f t="shared" si="1350"/>
        <v>0</v>
      </c>
      <c r="R357" s="9"/>
      <c r="S357" s="9">
        <f>Fri!$M$25</f>
        <v>0</v>
      </c>
      <c r="T357" s="73" t="str">
        <f t="shared" si="1351"/>
        <v>-100%</v>
      </c>
      <c r="U357" s="9">
        <f t="shared" si="1352"/>
        <v>0</v>
      </c>
      <c r="V357" s="9"/>
      <c r="W357" s="9">
        <f>Fri!$N$25</f>
        <v>0</v>
      </c>
      <c r="X357" s="73" t="str">
        <f t="shared" si="1353"/>
        <v>-100%</v>
      </c>
      <c r="Y357" s="9">
        <f t="shared" si="1354"/>
        <v>0</v>
      </c>
      <c r="Z357" s="9"/>
      <c r="AA357" s="9">
        <f>Fri!$O$25</f>
        <v>0</v>
      </c>
      <c r="AB357" s="73" t="str">
        <f t="shared" si="1355"/>
        <v>-100%</v>
      </c>
      <c r="AC357" s="9">
        <f t="shared" si="1356"/>
        <v>0</v>
      </c>
      <c r="AD357" s="9"/>
      <c r="AE357" s="9">
        <f>Fri!$P$25</f>
        <v>0</v>
      </c>
      <c r="AF357" s="73" t="str">
        <f t="shared" si="1357"/>
        <v>-100%</v>
      </c>
      <c r="AG357" s="9">
        <f t="shared" si="1358"/>
        <v>0</v>
      </c>
      <c r="AH357" s="9"/>
      <c r="AI357" s="9">
        <f>Fri!$Q$25</f>
        <v>0</v>
      </c>
      <c r="AJ357" s="73" t="str">
        <f t="shared" si="1359"/>
        <v>-100%</v>
      </c>
      <c r="AK357" s="9">
        <f t="shared" si="1360"/>
        <v>0</v>
      </c>
      <c r="AL357" s="9"/>
      <c r="AM357" s="9">
        <f>Fri!$R$25</f>
        <v>0</v>
      </c>
      <c r="AN357" s="73" t="str">
        <f t="shared" si="1361"/>
        <v>-100%</v>
      </c>
      <c r="AO357" s="9">
        <f t="shared" si="1362"/>
        <v>0</v>
      </c>
      <c r="AP357" s="9"/>
      <c r="AQ357" s="9">
        <f>Fri!$S$25</f>
        <v>0</v>
      </c>
      <c r="AR357" s="73" t="str">
        <f t="shared" si="1363"/>
        <v>-100%</v>
      </c>
      <c r="AS357" s="9">
        <f t="shared" si="1364"/>
        <v>0</v>
      </c>
      <c r="AT357" s="9"/>
      <c r="AU357" s="9">
        <f>Fri!$T$25</f>
        <v>0</v>
      </c>
      <c r="AV357" s="73" t="str">
        <f t="shared" si="1365"/>
        <v>-100%</v>
      </c>
      <c r="AW357" s="9">
        <f t="shared" si="1366"/>
        <v>0</v>
      </c>
      <c r="AX357" s="9"/>
      <c r="AY357" s="9">
        <f>Fri!$U$25</f>
        <v>0</v>
      </c>
      <c r="AZ357" s="73" t="str">
        <f t="shared" si="1367"/>
        <v>-100%</v>
      </c>
      <c r="BA357" s="9">
        <f t="shared" si="1368"/>
        <v>0</v>
      </c>
      <c r="BB357" s="9"/>
      <c r="BC357" s="9">
        <f>Fri!$V$25</f>
        <v>0</v>
      </c>
      <c r="BD357" s="73" t="str">
        <f t="shared" si="1369"/>
        <v>-100%</v>
      </c>
      <c r="BE357" s="9">
        <f t="shared" si="1370"/>
        <v>0</v>
      </c>
      <c r="BF357" s="9"/>
      <c r="BG357" s="9">
        <f>Fri!$W$25</f>
        <v>0</v>
      </c>
      <c r="BH357" s="73" t="str">
        <f t="shared" si="1371"/>
        <v>-100%</v>
      </c>
      <c r="BI357" s="9">
        <f t="shared" si="1372"/>
        <v>0</v>
      </c>
    </row>
    <row r="358" spans="1:61" s="12" customFormat="1" x14ac:dyDescent="0.25">
      <c r="A358" s="75"/>
      <c r="B358" s="72"/>
      <c r="C358" s="75"/>
      <c r="D358" s="75"/>
      <c r="E358" s="75"/>
      <c r="G358" s="75"/>
      <c r="H358" s="75"/>
      <c r="I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</row>
    <row r="359" spans="1:61" s="12" customFormat="1" x14ac:dyDescent="0.25">
      <c r="A359" s="9">
        <f>Fri!$A$27</f>
        <v>0</v>
      </c>
      <c r="B359" s="72">
        <f>Fri!$C$27</f>
        <v>0</v>
      </c>
      <c r="C359" s="9">
        <f>Fri!$I$27</f>
        <v>0</v>
      </c>
      <c r="D359" s="73" t="str">
        <f>IF($B359="win",100%-D$1,"-100%")</f>
        <v>-100%</v>
      </c>
      <c r="E359" s="9">
        <f>(C359*D359)+(C359*E$1)</f>
        <v>0</v>
      </c>
      <c r="G359" s="9">
        <f>Fri!$J$27</f>
        <v>0</v>
      </c>
      <c r="H359" s="73" t="str">
        <f>IF($B359="win",100%-H$1,"-100%")</f>
        <v>-100%</v>
      </c>
      <c r="I359" s="9">
        <f>(G359*H359)+(G359*I$1)</f>
        <v>0</v>
      </c>
      <c r="K359" s="9">
        <f>Fri!$K$27</f>
        <v>0</v>
      </c>
      <c r="L359" s="73" t="str">
        <f>IF($B359="win",100%-L$1,"-100%")</f>
        <v>-100%</v>
      </c>
      <c r="M359" s="9">
        <f>(K359*L359)+(K359*M$1)</f>
        <v>0</v>
      </c>
      <c r="N359" s="9"/>
      <c r="O359" s="9">
        <f>Fri!$L$27</f>
        <v>0</v>
      </c>
      <c r="P359" s="73" t="str">
        <f>IF($B359="win",100%-P$1,"-100%")</f>
        <v>-100%</v>
      </c>
      <c r="Q359" s="9">
        <f>(O359*P359)+(O359*Q$1)</f>
        <v>0</v>
      </c>
      <c r="R359" s="9"/>
      <c r="S359" s="9">
        <f>Fri!$M$27</f>
        <v>0</v>
      </c>
      <c r="T359" s="73" t="str">
        <f>IF($B359="win",100%-T$1,"-100%")</f>
        <v>-100%</v>
      </c>
      <c r="U359" s="9">
        <f>(S359*T359)+(S359*U$1)</f>
        <v>0</v>
      </c>
      <c r="V359" s="9"/>
      <c r="W359" s="9">
        <f>Fri!$N$27</f>
        <v>0</v>
      </c>
      <c r="X359" s="73" t="str">
        <f>IF($B359="win",100%-X$1,"-100%")</f>
        <v>-100%</v>
      </c>
      <c r="Y359" s="9">
        <f>(W359*X359)+(W359*Y$1)</f>
        <v>0</v>
      </c>
      <c r="Z359" s="9"/>
      <c r="AA359" s="9">
        <f>Fri!$O$27</f>
        <v>0</v>
      </c>
      <c r="AB359" s="73" t="str">
        <f>IF($B359="win",100%-AB$1,"-100%")</f>
        <v>-100%</v>
      </c>
      <c r="AC359" s="9">
        <f>(AA359*AB359)+(AA359*AC$1)</f>
        <v>0</v>
      </c>
      <c r="AD359" s="9"/>
      <c r="AE359" s="9">
        <f>Fri!$P$27</f>
        <v>0</v>
      </c>
      <c r="AF359" s="73" t="str">
        <f>IF($B359="win",100%-AF$1,"-100%")</f>
        <v>-100%</v>
      </c>
      <c r="AG359" s="9">
        <f>(AE359*AF359)+(AE359*AG$1)</f>
        <v>0</v>
      </c>
      <c r="AH359" s="9"/>
      <c r="AI359" s="9">
        <f>Fri!$Q$27</f>
        <v>0</v>
      </c>
      <c r="AJ359" s="73" t="str">
        <f>IF($B359="win",100%-AJ$1,"-100%")</f>
        <v>-100%</v>
      </c>
      <c r="AK359" s="9">
        <f>(AI359*AJ359)+(AI359*AK$1)</f>
        <v>0</v>
      </c>
      <c r="AL359" s="9"/>
      <c r="AM359" s="9">
        <f>Fri!$R$27</f>
        <v>0</v>
      </c>
      <c r="AN359" s="73" t="str">
        <f>IF($B359="win",100%-AN$1,"-100%")</f>
        <v>-100%</v>
      </c>
      <c r="AO359" s="9">
        <f>(AM359*AN359)+(AM359*AO$1)</f>
        <v>0</v>
      </c>
      <c r="AP359" s="9"/>
      <c r="AQ359" s="9">
        <f>Fri!$S$27</f>
        <v>0</v>
      </c>
      <c r="AR359" s="73" t="str">
        <f>IF($B359="win",100%-AR$1,"-100%")</f>
        <v>-100%</v>
      </c>
      <c r="AS359" s="9">
        <f>(AQ359*AR359)+(AQ359*AS$1)</f>
        <v>0</v>
      </c>
      <c r="AT359" s="9"/>
      <c r="AU359" s="9">
        <f>Fri!$T$27</f>
        <v>0</v>
      </c>
      <c r="AV359" s="73" t="str">
        <f>IF($B359="win",100%-AV$1,"-100%")</f>
        <v>-100%</v>
      </c>
      <c r="AW359" s="9">
        <f>(AU359*AV359)+(AU359*AW$1)</f>
        <v>0</v>
      </c>
      <c r="AX359" s="9"/>
      <c r="AY359" s="9">
        <f>Fri!$U$27</f>
        <v>0</v>
      </c>
      <c r="AZ359" s="73" t="str">
        <f>IF($B359="win",100%-AZ$1,"-100%")</f>
        <v>-100%</v>
      </c>
      <c r="BA359" s="9">
        <f>(AY359*AZ359)+(AY359*BA$1)</f>
        <v>0</v>
      </c>
      <c r="BB359" s="9"/>
      <c r="BC359" s="9">
        <f>Fri!$V$27</f>
        <v>0</v>
      </c>
      <c r="BD359" s="73" t="str">
        <f>IF($B359="win",100%-BD$1,"-100%")</f>
        <v>-100%</v>
      </c>
      <c r="BE359" s="9">
        <f>(BC359*BD359)+(BC359*BE$1)</f>
        <v>0</v>
      </c>
      <c r="BF359" s="9"/>
      <c r="BG359" s="9">
        <f>Fri!$W$27</f>
        <v>0</v>
      </c>
      <c r="BH359" s="73" t="str">
        <f>IF($B359="win",100%-BH$1,"-100%")</f>
        <v>-100%</v>
      </c>
      <c r="BI359" s="9">
        <f>(BG359*BH359)+(BG359*BI$1)</f>
        <v>0</v>
      </c>
    </row>
    <row r="360" spans="1:61" s="12" customFormat="1" x14ac:dyDescent="0.25">
      <c r="A360" s="9">
        <f>Fri!$A$28</f>
        <v>0</v>
      </c>
      <c r="B360" s="72">
        <f>Fri!$C$28</f>
        <v>0</v>
      </c>
      <c r="C360" s="9">
        <f>Fri!$I$28</f>
        <v>0</v>
      </c>
      <c r="D360" s="73" t="str">
        <f t="shared" ref="D360:D362" si="1373">IF($B360="win",100%-D$1,"-100%")</f>
        <v>-100%</v>
      </c>
      <c r="E360" s="9">
        <f t="shared" ref="E360:E362" si="1374">(C360*D360)+(C360*E$1)</f>
        <v>0</v>
      </c>
      <c r="G360" s="9">
        <f>Fri!$J$28</f>
        <v>0</v>
      </c>
      <c r="H360" s="73" t="str">
        <f t="shared" ref="H360:H362" si="1375">IF($B360="win",100%-H$1,"-100%")</f>
        <v>-100%</v>
      </c>
      <c r="I360" s="9">
        <f t="shared" ref="I360:I362" si="1376">(G360*H360)+(G360*I$1)</f>
        <v>0</v>
      </c>
      <c r="K360" s="9">
        <f>Fri!$K$28</f>
        <v>0</v>
      </c>
      <c r="L360" s="73" t="str">
        <f t="shared" ref="L360:L362" si="1377">IF($B360="win",100%-L$1,"-100%")</f>
        <v>-100%</v>
      </c>
      <c r="M360" s="9">
        <f t="shared" ref="M360:M362" si="1378">(K360*L360)+(K360*M$1)</f>
        <v>0</v>
      </c>
      <c r="N360" s="9"/>
      <c r="O360" s="9">
        <f>Fri!$L$28</f>
        <v>0</v>
      </c>
      <c r="P360" s="73" t="str">
        <f t="shared" ref="P360:P362" si="1379">IF($B360="win",100%-P$1,"-100%")</f>
        <v>-100%</v>
      </c>
      <c r="Q360" s="9">
        <f t="shared" ref="Q360:Q362" si="1380">(O360*P360)+(O360*Q$1)</f>
        <v>0</v>
      </c>
      <c r="R360" s="9"/>
      <c r="S360" s="9">
        <f>Fri!$M$28</f>
        <v>0</v>
      </c>
      <c r="T360" s="73" t="str">
        <f t="shared" ref="T360:T362" si="1381">IF($B360="win",100%-T$1,"-100%")</f>
        <v>-100%</v>
      </c>
      <c r="U360" s="9">
        <f t="shared" ref="U360:U362" si="1382">(S360*T360)+(S360*U$1)</f>
        <v>0</v>
      </c>
      <c r="V360" s="9"/>
      <c r="W360" s="9">
        <f>Fri!$N$28</f>
        <v>0</v>
      </c>
      <c r="X360" s="73" t="str">
        <f t="shared" ref="X360:X362" si="1383">IF($B360="win",100%-X$1,"-100%")</f>
        <v>-100%</v>
      </c>
      <c r="Y360" s="9">
        <f t="shared" ref="Y360:Y362" si="1384">(W360*X360)+(W360*Y$1)</f>
        <v>0</v>
      </c>
      <c r="Z360" s="9"/>
      <c r="AA360" s="9">
        <f>Fri!$O$28</f>
        <v>0</v>
      </c>
      <c r="AB360" s="73" t="str">
        <f t="shared" ref="AB360:AB362" si="1385">IF($B360="win",100%-AB$1,"-100%")</f>
        <v>-100%</v>
      </c>
      <c r="AC360" s="9">
        <f t="shared" ref="AC360:AC362" si="1386">(AA360*AB360)+(AA360*AC$1)</f>
        <v>0</v>
      </c>
      <c r="AD360" s="9"/>
      <c r="AE360" s="9">
        <f>Fri!$P$28</f>
        <v>0</v>
      </c>
      <c r="AF360" s="73" t="str">
        <f t="shared" ref="AF360:AF362" si="1387">IF($B360="win",100%-AF$1,"-100%")</f>
        <v>-100%</v>
      </c>
      <c r="AG360" s="9">
        <f t="shared" ref="AG360:AG362" si="1388">(AE360*AF360)+(AE360*AG$1)</f>
        <v>0</v>
      </c>
      <c r="AH360" s="9"/>
      <c r="AI360" s="9">
        <f>Fri!$Q$28</f>
        <v>0</v>
      </c>
      <c r="AJ360" s="73" t="str">
        <f t="shared" ref="AJ360:AJ362" si="1389">IF($B360="win",100%-AJ$1,"-100%")</f>
        <v>-100%</v>
      </c>
      <c r="AK360" s="9">
        <f t="shared" ref="AK360:AK362" si="1390">(AI360*AJ360)+(AI360*AK$1)</f>
        <v>0</v>
      </c>
      <c r="AL360" s="9"/>
      <c r="AM360" s="9">
        <f>Fri!$R$28</f>
        <v>0</v>
      </c>
      <c r="AN360" s="73" t="str">
        <f t="shared" ref="AN360:AN362" si="1391">IF($B360="win",100%-AN$1,"-100%")</f>
        <v>-100%</v>
      </c>
      <c r="AO360" s="9">
        <f t="shared" ref="AO360:AO362" si="1392">(AM360*AN360)+(AM360*AO$1)</f>
        <v>0</v>
      </c>
      <c r="AP360" s="9"/>
      <c r="AQ360" s="9">
        <f>Fri!$S$28</f>
        <v>0</v>
      </c>
      <c r="AR360" s="73" t="str">
        <f t="shared" ref="AR360:AR362" si="1393">IF($B360="win",100%-AR$1,"-100%")</f>
        <v>-100%</v>
      </c>
      <c r="AS360" s="9">
        <f t="shared" ref="AS360:AS362" si="1394">(AQ360*AR360)+(AQ360*AS$1)</f>
        <v>0</v>
      </c>
      <c r="AT360" s="9"/>
      <c r="AU360" s="9">
        <f>Fri!$T$28</f>
        <v>0</v>
      </c>
      <c r="AV360" s="73" t="str">
        <f t="shared" ref="AV360:AV362" si="1395">IF($B360="win",100%-AV$1,"-100%")</f>
        <v>-100%</v>
      </c>
      <c r="AW360" s="9">
        <f t="shared" ref="AW360:AW362" si="1396">(AU360*AV360)+(AU360*AW$1)</f>
        <v>0</v>
      </c>
      <c r="AX360" s="9"/>
      <c r="AY360" s="9">
        <f>Fri!$U$28</f>
        <v>0</v>
      </c>
      <c r="AZ360" s="73" t="str">
        <f t="shared" ref="AZ360:AZ362" si="1397">IF($B360="win",100%-AZ$1,"-100%")</f>
        <v>-100%</v>
      </c>
      <c r="BA360" s="9">
        <f t="shared" ref="BA360:BA362" si="1398">(AY360*AZ360)+(AY360*BA$1)</f>
        <v>0</v>
      </c>
      <c r="BB360" s="9"/>
      <c r="BC360" s="9">
        <f>Fri!$V$28</f>
        <v>0</v>
      </c>
      <c r="BD360" s="73" t="str">
        <f t="shared" ref="BD360:BD362" si="1399">IF($B360="win",100%-BD$1,"-100%")</f>
        <v>-100%</v>
      </c>
      <c r="BE360" s="9">
        <f t="shared" ref="BE360:BE362" si="1400">(BC360*BD360)+(BC360*BE$1)</f>
        <v>0</v>
      </c>
      <c r="BF360" s="9"/>
      <c r="BG360" s="9">
        <f>Fri!$W$28</f>
        <v>0</v>
      </c>
      <c r="BH360" s="73" t="str">
        <f t="shared" ref="BH360:BH362" si="1401">IF($B360="win",100%-BH$1,"-100%")</f>
        <v>-100%</v>
      </c>
      <c r="BI360" s="9">
        <f t="shared" ref="BI360:BI362" si="1402">(BG360*BH360)+(BG360*BI$1)</f>
        <v>0</v>
      </c>
    </row>
    <row r="361" spans="1:61" s="12" customFormat="1" x14ac:dyDescent="0.25">
      <c r="A361" s="9" t="str">
        <f>Fri!$A$29</f>
        <v>UNDER</v>
      </c>
      <c r="B361" s="72">
        <f>Fri!$C$29</f>
        <v>0</v>
      </c>
      <c r="C361" s="9">
        <f>Fri!$I$29</f>
        <v>0</v>
      </c>
      <c r="D361" s="73" t="str">
        <f t="shared" si="1373"/>
        <v>-100%</v>
      </c>
      <c r="E361" s="9">
        <f t="shared" si="1374"/>
        <v>0</v>
      </c>
      <c r="G361" s="9">
        <f>Fri!$J$29</f>
        <v>0</v>
      </c>
      <c r="H361" s="73" t="str">
        <f t="shared" si="1375"/>
        <v>-100%</v>
      </c>
      <c r="I361" s="9">
        <f t="shared" si="1376"/>
        <v>0</v>
      </c>
      <c r="K361" s="9">
        <f>Fri!$K$29</f>
        <v>0</v>
      </c>
      <c r="L361" s="73" t="str">
        <f t="shared" si="1377"/>
        <v>-100%</v>
      </c>
      <c r="M361" s="9">
        <f t="shared" si="1378"/>
        <v>0</v>
      </c>
      <c r="N361" s="9"/>
      <c r="O361" s="9">
        <f>Fri!$L$29</f>
        <v>0</v>
      </c>
      <c r="P361" s="73" t="str">
        <f t="shared" si="1379"/>
        <v>-100%</v>
      </c>
      <c r="Q361" s="9">
        <f t="shared" si="1380"/>
        <v>0</v>
      </c>
      <c r="R361" s="9"/>
      <c r="S361" s="9">
        <f>Fri!$M$29</f>
        <v>0</v>
      </c>
      <c r="T361" s="73" t="str">
        <f t="shared" si="1381"/>
        <v>-100%</v>
      </c>
      <c r="U361" s="9">
        <f t="shared" si="1382"/>
        <v>0</v>
      </c>
      <c r="V361" s="9"/>
      <c r="W361" s="9">
        <f>Fri!$N$29</f>
        <v>0</v>
      </c>
      <c r="X361" s="73" t="str">
        <f t="shared" si="1383"/>
        <v>-100%</v>
      </c>
      <c r="Y361" s="9">
        <f t="shared" si="1384"/>
        <v>0</v>
      </c>
      <c r="Z361" s="9"/>
      <c r="AA361" s="9">
        <f>Fri!$O$29</f>
        <v>0</v>
      </c>
      <c r="AB361" s="73" t="str">
        <f t="shared" si="1385"/>
        <v>-100%</v>
      </c>
      <c r="AC361" s="9">
        <f t="shared" si="1386"/>
        <v>0</v>
      </c>
      <c r="AD361" s="9"/>
      <c r="AE361" s="9">
        <f>Fri!$P$29</f>
        <v>0</v>
      </c>
      <c r="AF361" s="73" t="str">
        <f t="shared" si="1387"/>
        <v>-100%</v>
      </c>
      <c r="AG361" s="9">
        <f t="shared" si="1388"/>
        <v>0</v>
      </c>
      <c r="AH361" s="9"/>
      <c r="AI361" s="9">
        <f>Fri!$Q$29</f>
        <v>0</v>
      </c>
      <c r="AJ361" s="73" t="str">
        <f t="shared" si="1389"/>
        <v>-100%</v>
      </c>
      <c r="AK361" s="9">
        <f t="shared" si="1390"/>
        <v>0</v>
      </c>
      <c r="AL361" s="9"/>
      <c r="AM361" s="9">
        <f>Fri!$R$29</f>
        <v>0</v>
      </c>
      <c r="AN361" s="73" t="str">
        <f t="shared" si="1391"/>
        <v>-100%</v>
      </c>
      <c r="AO361" s="9">
        <f t="shared" si="1392"/>
        <v>0</v>
      </c>
      <c r="AP361" s="9"/>
      <c r="AQ361" s="9">
        <f>Fri!$S$29</f>
        <v>0</v>
      </c>
      <c r="AR361" s="73" t="str">
        <f t="shared" si="1393"/>
        <v>-100%</v>
      </c>
      <c r="AS361" s="9">
        <f t="shared" si="1394"/>
        <v>0</v>
      </c>
      <c r="AT361" s="9"/>
      <c r="AU361" s="9">
        <f>Fri!$T$29</f>
        <v>0</v>
      </c>
      <c r="AV361" s="73" t="str">
        <f t="shared" si="1395"/>
        <v>-100%</v>
      </c>
      <c r="AW361" s="9">
        <f t="shared" si="1396"/>
        <v>0</v>
      </c>
      <c r="AX361" s="9"/>
      <c r="AY361" s="9">
        <f>Fri!$U$29</f>
        <v>0</v>
      </c>
      <c r="AZ361" s="73" t="str">
        <f t="shared" si="1397"/>
        <v>-100%</v>
      </c>
      <c r="BA361" s="9">
        <f t="shared" si="1398"/>
        <v>0</v>
      </c>
      <c r="BB361" s="9"/>
      <c r="BC361" s="9">
        <f>Fri!$V$29</f>
        <v>0</v>
      </c>
      <c r="BD361" s="73" t="str">
        <f t="shared" si="1399"/>
        <v>-100%</v>
      </c>
      <c r="BE361" s="9">
        <f t="shared" si="1400"/>
        <v>0</v>
      </c>
      <c r="BF361" s="9"/>
      <c r="BG361" s="9">
        <f>Fri!$W$29</f>
        <v>0</v>
      </c>
      <c r="BH361" s="73" t="str">
        <f t="shared" si="1401"/>
        <v>-100%</v>
      </c>
      <c r="BI361" s="9">
        <f t="shared" si="1402"/>
        <v>0</v>
      </c>
    </row>
    <row r="362" spans="1:61" s="12" customFormat="1" x14ac:dyDescent="0.25">
      <c r="A362" s="9" t="str">
        <f>Fri!$A$30</f>
        <v>OVER</v>
      </c>
      <c r="B362" s="72">
        <f>Fri!$C$30</f>
        <v>0</v>
      </c>
      <c r="C362" s="9">
        <f>Fri!$I$30</f>
        <v>0</v>
      </c>
      <c r="D362" s="73" t="str">
        <f t="shared" si="1373"/>
        <v>-100%</v>
      </c>
      <c r="E362" s="9">
        <f t="shared" si="1374"/>
        <v>0</v>
      </c>
      <c r="G362" s="9">
        <f>Fri!$J$30</f>
        <v>0</v>
      </c>
      <c r="H362" s="73" t="str">
        <f t="shared" si="1375"/>
        <v>-100%</v>
      </c>
      <c r="I362" s="9">
        <f t="shared" si="1376"/>
        <v>0</v>
      </c>
      <c r="K362" s="9">
        <f>Fri!$K$30</f>
        <v>0</v>
      </c>
      <c r="L362" s="73" t="str">
        <f t="shared" si="1377"/>
        <v>-100%</v>
      </c>
      <c r="M362" s="9">
        <f t="shared" si="1378"/>
        <v>0</v>
      </c>
      <c r="N362" s="9"/>
      <c r="O362" s="9">
        <f>Fri!$L$30</f>
        <v>0</v>
      </c>
      <c r="P362" s="73" t="str">
        <f t="shared" si="1379"/>
        <v>-100%</v>
      </c>
      <c r="Q362" s="9">
        <f t="shared" si="1380"/>
        <v>0</v>
      </c>
      <c r="R362" s="9"/>
      <c r="S362" s="9">
        <f>Fri!$M$30</f>
        <v>0</v>
      </c>
      <c r="T362" s="73" t="str">
        <f t="shared" si="1381"/>
        <v>-100%</v>
      </c>
      <c r="U362" s="9">
        <f t="shared" si="1382"/>
        <v>0</v>
      </c>
      <c r="V362" s="9"/>
      <c r="W362" s="9">
        <f>Fri!$N$30</f>
        <v>0</v>
      </c>
      <c r="X362" s="73" t="str">
        <f t="shared" si="1383"/>
        <v>-100%</v>
      </c>
      <c r="Y362" s="9">
        <f t="shared" si="1384"/>
        <v>0</v>
      </c>
      <c r="Z362" s="9"/>
      <c r="AA362" s="9">
        <f>Fri!$O$30</f>
        <v>0</v>
      </c>
      <c r="AB362" s="73" t="str">
        <f t="shared" si="1385"/>
        <v>-100%</v>
      </c>
      <c r="AC362" s="9">
        <f t="shared" si="1386"/>
        <v>0</v>
      </c>
      <c r="AD362" s="9"/>
      <c r="AE362" s="9">
        <f>Fri!$P$30</f>
        <v>0</v>
      </c>
      <c r="AF362" s="73" t="str">
        <f t="shared" si="1387"/>
        <v>-100%</v>
      </c>
      <c r="AG362" s="9">
        <f t="shared" si="1388"/>
        <v>0</v>
      </c>
      <c r="AH362" s="9"/>
      <c r="AI362" s="9">
        <f>Fri!$Q$30</f>
        <v>0</v>
      </c>
      <c r="AJ362" s="73" t="str">
        <f t="shared" si="1389"/>
        <v>-100%</v>
      </c>
      <c r="AK362" s="9">
        <f t="shared" si="1390"/>
        <v>0</v>
      </c>
      <c r="AL362" s="9"/>
      <c r="AM362" s="9">
        <f>Fri!$R$30</f>
        <v>0</v>
      </c>
      <c r="AN362" s="73" t="str">
        <f t="shared" si="1391"/>
        <v>-100%</v>
      </c>
      <c r="AO362" s="9">
        <f t="shared" si="1392"/>
        <v>0</v>
      </c>
      <c r="AP362" s="9"/>
      <c r="AQ362" s="9">
        <f>Fri!$S$30</f>
        <v>0</v>
      </c>
      <c r="AR362" s="73" t="str">
        <f t="shared" si="1393"/>
        <v>-100%</v>
      </c>
      <c r="AS362" s="9">
        <f t="shared" si="1394"/>
        <v>0</v>
      </c>
      <c r="AT362" s="9"/>
      <c r="AU362" s="9">
        <f>Fri!$T$30</f>
        <v>0</v>
      </c>
      <c r="AV362" s="73" t="str">
        <f t="shared" si="1395"/>
        <v>-100%</v>
      </c>
      <c r="AW362" s="9">
        <f t="shared" si="1396"/>
        <v>0</v>
      </c>
      <c r="AX362" s="9"/>
      <c r="AY362" s="9">
        <f>Fri!$U$30</f>
        <v>0</v>
      </c>
      <c r="AZ362" s="73" t="str">
        <f t="shared" si="1397"/>
        <v>-100%</v>
      </c>
      <c r="BA362" s="9">
        <f t="shared" si="1398"/>
        <v>0</v>
      </c>
      <c r="BB362" s="9"/>
      <c r="BC362" s="9">
        <f>Fri!$V$30</f>
        <v>0</v>
      </c>
      <c r="BD362" s="73" t="str">
        <f t="shared" si="1399"/>
        <v>-100%</v>
      </c>
      <c r="BE362" s="9">
        <f t="shared" si="1400"/>
        <v>0</v>
      </c>
      <c r="BF362" s="9"/>
      <c r="BG362" s="9">
        <f>Fri!$W$30</f>
        <v>0</v>
      </c>
      <c r="BH362" s="73" t="str">
        <f t="shared" si="1401"/>
        <v>-100%</v>
      </c>
      <c r="BI362" s="9">
        <f t="shared" si="1402"/>
        <v>0</v>
      </c>
    </row>
    <row r="363" spans="1:61" s="12" customFormat="1" x14ac:dyDescent="0.25">
      <c r="A363" s="75"/>
      <c r="B363" s="72"/>
      <c r="C363" s="75"/>
      <c r="D363" s="75"/>
      <c r="E363" s="75"/>
      <c r="G363" s="75"/>
      <c r="H363" s="75"/>
      <c r="I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</row>
    <row r="364" spans="1:61" s="12" customFormat="1" x14ac:dyDescent="0.25">
      <c r="A364" s="9">
        <f>Fri!$A$32</f>
        <v>0</v>
      </c>
      <c r="B364" s="72">
        <f>Fri!$C$32</f>
        <v>0</v>
      </c>
      <c r="C364" s="9">
        <f>Fri!$I$32</f>
        <v>0</v>
      </c>
      <c r="D364" s="73" t="str">
        <f>IF($B364="win",100%-D$1,"-100%")</f>
        <v>-100%</v>
      </c>
      <c r="E364" s="9">
        <f>(C364*D364)+(C364*E$1)</f>
        <v>0</v>
      </c>
      <c r="G364" s="9">
        <f>Fri!$J$32</f>
        <v>0</v>
      </c>
      <c r="H364" s="73" t="str">
        <f>IF($B364="win",100%-H$1,"-100%")</f>
        <v>-100%</v>
      </c>
      <c r="I364" s="9">
        <f>(G364*H364)+(G364*I$1)</f>
        <v>0</v>
      </c>
      <c r="K364" s="9">
        <f>Fri!$K$32</f>
        <v>0</v>
      </c>
      <c r="L364" s="73" t="str">
        <f>IF($B364="win",100%-L$1,"-100%")</f>
        <v>-100%</v>
      </c>
      <c r="M364" s="9">
        <f>(K364*L364)+(K364*M$1)</f>
        <v>0</v>
      </c>
      <c r="N364" s="9"/>
      <c r="O364" s="9">
        <f>Fri!$L$32</f>
        <v>0</v>
      </c>
      <c r="P364" s="73" t="str">
        <f>IF($B364="win",100%-P$1,"-100%")</f>
        <v>-100%</v>
      </c>
      <c r="Q364" s="9">
        <f>(O364*P364)+(O364*Q$1)</f>
        <v>0</v>
      </c>
      <c r="R364" s="9"/>
      <c r="S364" s="9">
        <f>Fri!$M$32</f>
        <v>0</v>
      </c>
      <c r="T364" s="73" t="str">
        <f>IF($B364="win",100%-T$1,"-100%")</f>
        <v>-100%</v>
      </c>
      <c r="U364" s="9">
        <f>(S364*T364)+(S364*U$1)</f>
        <v>0</v>
      </c>
      <c r="V364" s="9"/>
      <c r="W364" s="9">
        <f>Fri!$N$32</f>
        <v>0</v>
      </c>
      <c r="X364" s="73" t="str">
        <f>IF($B364="win",100%-X$1,"-100%")</f>
        <v>-100%</v>
      </c>
      <c r="Y364" s="9">
        <f>(W364*X364)+(W364*Y$1)</f>
        <v>0</v>
      </c>
      <c r="Z364" s="9"/>
      <c r="AA364" s="9">
        <f>Fri!$O$32</f>
        <v>0</v>
      </c>
      <c r="AB364" s="73" t="str">
        <f>IF($B364="win",100%-AB$1,"-100%")</f>
        <v>-100%</v>
      </c>
      <c r="AC364" s="9">
        <f>(AA364*AB364)+(AA364*AC$1)</f>
        <v>0</v>
      </c>
      <c r="AD364" s="9"/>
      <c r="AE364" s="9">
        <f>Fri!$P$32</f>
        <v>0</v>
      </c>
      <c r="AF364" s="73" t="str">
        <f>IF($B364="win",100%-AF$1,"-100%")</f>
        <v>-100%</v>
      </c>
      <c r="AG364" s="9">
        <f>(AE364*AF364)+(AE364*AG$1)</f>
        <v>0</v>
      </c>
      <c r="AH364" s="9"/>
      <c r="AI364" s="9">
        <f>Fri!$Q$32</f>
        <v>0</v>
      </c>
      <c r="AJ364" s="73" t="str">
        <f>IF($B364="win",100%-AJ$1,"-100%")</f>
        <v>-100%</v>
      </c>
      <c r="AK364" s="9">
        <f>(AI364*AJ364)+(AI364*AK$1)</f>
        <v>0</v>
      </c>
      <c r="AL364" s="9"/>
      <c r="AM364" s="9">
        <f>Fri!$R$32</f>
        <v>0</v>
      </c>
      <c r="AN364" s="73" t="str">
        <f>IF($B364="win",100%-AN$1,"-100%")</f>
        <v>-100%</v>
      </c>
      <c r="AO364" s="9">
        <f>(AM364*AN364)+(AM364*AO$1)</f>
        <v>0</v>
      </c>
      <c r="AP364" s="9"/>
      <c r="AQ364" s="9">
        <f>Fri!$S$32</f>
        <v>0</v>
      </c>
      <c r="AR364" s="73" t="str">
        <f>IF($B364="win",100%-AR$1,"-100%")</f>
        <v>-100%</v>
      </c>
      <c r="AS364" s="9">
        <f>(AQ364*AR364)+(AQ364*AS$1)</f>
        <v>0</v>
      </c>
      <c r="AT364" s="9"/>
      <c r="AU364" s="9">
        <f>Fri!$T$32</f>
        <v>0</v>
      </c>
      <c r="AV364" s="73" t="str">
        <f>IF($B364="win",100%-AV$1,"-100%")</f>
        <v>-100%</v>
      </c>
      <c r="AW364" s="9">
        <f>(AU364*AV364)+(AU364*AW$1)</f>
        <v>0</v>
      </c>
      <c r="AX364" s="9"/>
      <c r="AY364" s="9">
        <f>Fri!$U$32</f>
        <v>0</v>
      </c>
      <c r="AZ364" s="73" t="str">
        <f>IF($B364="win",100%-AZ$1,"-100%")</f>
        <v>-100%</v>
      </c>
      <c r="BA364" s="9">
        <f>(AY364*AZ364)+(AY364*BA$1)</f>
        <v>0</v>
      </c>
      <c r="BB364" s="9"/>
      <c r="BC364" s="9">
        <f>Fri!$V$32</f>
        <v>0</v>
      </c>
      <c r="BD364" s="73" t="str">
        <f>IF($B364="win",100%-BD$1,"-100%")</f>
        <v>-100%</v>
      </c>
      <c r="BE364" s="9">
        <f>(BC364*BD364)+(BC364*BE$1)</f>
        <v>0</v>
      </c>
      <c r="BF364" s="9"/>
      <c r="BG364" s="9">
        <f>Fri!$W$32</f>
        <v>0</v>
      </c>
      <c r="BH364" s="73" t="str">
        <f>IF($B364="win",100%-BH$1,"-100%")</f>
        <v>-100%</v>
      </c>
      <c r="BI364" s="9">
        <f>(BG364*BH364)+(BG364*BI$1)</f>
        <v>0</v>
      </c>
    </row>
    <row r="365" spans="1:61" s="12" customFormat="1" x14ac:dyDescent="0.25">
      <c r="A365" s="9">
        <f>Fri!$A$33</f>
        <v>0</v>
      </c>
      <c r="B365" s="72">
        <f>Fri!$C$33</f>
        <v>0</v>
      </c>
      <c r="C365" s="9">
        <f>Fri!$I$33</f>
        <v>0</v>
      </c>
      <c r="D365" s="73" t="str">
        <f t="shared" ref="D365:D367" si="1403">IF($B365="win",100%-D$1,"-100%")</f>
        <v>-100%</v>
      </c>
      <c r="E365" s="9">
        <f t="shared" ref="E365:E367" si="1404">(C365*D365)+(C365*E$1)</f>
        <v>0</v>
      </c>
      <c r="G365" s="9">
        <f>Fri!$J$33</f>
        <v>0</v>
      </c>
      <c r="H365" s="73" t="str">
        <f t="shared" ref="H365:H367" si="1405">IF($B365="win",100%-H$1,"-100%")</f>
        <v>-100%</v>
      </c>
      <c r="I365" s="9">
        <f t="shared" ref="I365:I367" si="1406">(G365*H365)+(G365*I$1)</f>
        <v>0</v>
      </c>
      <c r="K365" s="9">
        <f>Fri!$K$33</f>
        <v>0</v>
      </c>
      <c r="L365" s="73" t="str">
        <f t="shared" ref="L365:L367" si="1407">IF($B365="win",100%-L$1,"-100%")</f>
        <v>-100%</v>
      </c>
      <c r="M365" s="9">
        <f t="shared" ref="M365:M367" si="1408">(K365*L365)+(K365*M$1)</f>
        <v>0</v>
      </c>
      <c r="N365" s="9"/>
      <c r="O365" s="9">
        <f>Fri!$L$33</f>
        <v>0</v>
      </c>
      <c r="P365" s="73" t="str">
        <f t="shared" ref="P365:P367" si="1409">IF($B365="win",100%-P$1,"-100%")</f>
        <v>-100%</v>
      </c>
      <c r="Q365" s="9">
        <f t="shared" ref="Q365:Q367" si="1410">(O365*P365)+(O365*Q$1)</f>
        <v>0</v>
      </c>
      <c r="R365" s="9"/>
      <c r="S365" s="9">
        <f>Fri!$M$33</f>
        <v>0</v>
      </c>
      <c r="T365" s="73" t="str">
        <f t="shared" ref="T365:T367" si="1411">IF($B365="win",100%-T$1,"-100%")</f>
        <v>-100%</v>
      </c>
      <c r="U365" s="9">
        <f t="shared" ref="U365:U367" si="1412">(S365*T365)+(S365*U$1)</f>
        <v>0</v>
      </c>
      <c r="V365" s="9"/>
      <c r="W365" s="9">
        <f>Fri!$N$33</f>
        <v>0</v>
      </c>
      <c r="X365" s="73" t="str">
        <f t="shared" ref="X365:X367" si="1413">IF($B365="win",100%-X$1,"-100%")</f>
        <v>-100%</v>
      </c>
      <c r="Y365" s="9">
        <f t="shared" ref="Y365:Y367" si="1414">(W365*X365)+(W365*Y$1)</f>
        <v>0</v>
      </c>
      <c r="Z365" s="9"/>
      <c r="AA365" s="9">
        <f>Fri!$O$33</f>
        <v>0</v>
      </c>
      <c r="AB365" s="73" t="str">
        <f t="shared" ref="AB365:AB367" si="1415">IF($B365="win",100%-AB$1,"-100%")</f>
        <v>-100%</v>
      </c>
      <c r="AC365" s="9">
        <f t="shared" ref="AC365:AC367" si="1416">(AA365*AB365)+(AA365*AC$1)</f>
        <v>0</v>
      </c>
      <c r="AD365" s="9"/>
      <c r="AE365" s="9">
        <f>Fri!$P$33</f>
        <v>0</v>
      </c>
      <c r="AF365" s="73" t="str">
        <f t="shared" ref="AF365:AF367" si="1417">IF($B365="win",100%-AF$1,"-100%")</f>
        <v>-100%</v>
      </c>
      <c r="AG365" s="9">
        <f t="shared" ref="AG365:AG367" si="1418">(AE365*AF365)+(AE365*AG$1)</f>
        <v>0</v>
      </c>
      <c r="AH365" s="9"/>
      <c r="AI365" s="9">
        <f>Fri!$Q$33</f>
        <v>0</v>
      </c>
      <c r="AJ365" s="73" t="str">
        <f t="shared" ref="AJ365:AJ367" si="1419">IF($B365="win",100%-AJ$1,"-100%")</f>
        <v>-100%</v>
      </c>
      <c r="AK365" s="9">
        <f t="shared" ref="AK365:AK367" si="1420">(AI365*AJ365)+(AI365*AK$1)</f>
        <v>0</v>
      </c>
      <c r="AL365" s="9"/>
      <c r="AM365" s="9">
        <f>Fri!$R$33</f>
        <v>0</v>
      </c>
      <c r="AN365" s="73" t="str">
        <f t="shared" ref="AN365:AN367" si="1421">IF($B365="win",100%-AN$1,"-100%")</f>
        <v>-100%</v>
      </c>
      <c r="AO365" s="9">
        <f t="shared" ref="AO365:AO367" si="1422">(AM365*AN365)+(AM365*AO$1)</f>
        <v>0</v>
      </c>
      <c r="AP365" s="9"/>
      <c r="AQ365" s="9">
        <f>Fri!$S$33</f>
        <v>0</v>
      </c>
      <c r="AR365" s="73" t="str">
        <f t="shared" ref="AR365:AR367" si="1423">IF($B365="win",100%-AR$1,"-100%")</f>
        <v>-100%</v>
      </c>
      <c r="AS365" s="9">
        <f t="shared" ref="AS365:AS367" si="1424">(AQ365*AR365)+(AQ365*AS$1)</f>
        <v>0</v>
      </c>
      <c r="AT365" s="9"/>
      <c r="AU365" s="9">
        <f>Fri!$T$33</f>
        <v>0</v>
      </c>
      <c r="AV365" s="73" t="str">
        <f t="shared" ref="AV365:AV367" si="1425">IF($B365="win",100%-AV$1,"-100%")</f>
        <v>-100%</v>
      </c>
      <c r="AW365" s="9">
        <f t="shared" ref="AW365:AW367" si="1426">(AU365*AV365)+(AU365*AW$1)</f>
        <v>0</v>
      </c>
      <c r="AX365" s="9"/>
      <c r="AY365" s="9">
        <f>Fri!$U$33</f>
        <v>0</v>
      </c>
      <c r="AZ365" s="73" t="str">
        <f t="shared" ref="AZ365:AZ367" si="1427">IF($B365="win",100%-AZ$1,"-100%")</f>
        <v>-100%</v>
      </c>
      <c r="BA365" s="9">
        <f t="shared" ref="BA365:BA367" si="1428">(AY365*AZ365)+(AY365*BA$1)</f>
        <v>0</v>
      </c>
      <c r="BB365" s="9"/>
      <c r="BC365" s="9">
        <f>Fri!$V$33</f>
        <v>0</v>
      </c>
      <c r="BD365" s="73" t="str">
        <f t="shared" ref="BD365:BD367" si="1429">IF($B365="win",100%-BD$1,"-100%")</f>
        <v>-100%</v>
      </c>
      <c r="BE365" s="9">
        <f t="shared" ref="BE365:BE367" si="1430">(BC365*BD365)+(BC365*BE$1)</f>
        <v>0</v>
      </c>
      <c r="BF365" s="9"/>
      <c r="BG365" s="9">
        <f>Fri!$W$33</f>
        <v>0</v>
      </c>
      <c r="BH365" s="73" t="str">
        <f t="shared" ref="BH365:BH367" si="1431">IF($B365="win",100%-BH$1,"-100%")</f>
        <v>-100%</v>
      </c>
      <c r="BI365" s="9">
        <f t="shared" ref="BI365:BI367" si="1432">(BG365*BH365)+(BG365*BI$1)</f>
        <v>0</v>
      </c>
    </row>
    <row r="366" spans="1:61" s="12" customFormat="1" x14ac:dyDescent="0.25">
      <c r="A366" s="9" t="str">
        <f>Fri!$A$34</f>
        <v>UNDER</v>
      </c>
      <c r="B366" s="72">
        <f>Fri!$C$34</f>
        <v>0</v>
      </c>
      <c r="C366" s="9">
        <f>Fri!$I$34</f>
        <v>0</v>
      </c>
      <c r="D366" s="73" t="str">
        <f t="shared" si="1403"/>
        <v>-100%</v>
      </c>
      <c r="E366" s="9">
        <f t="shared" si="1404"/>
        <v>0</v>
      </c>
      <c r="G366" s="9">
        <f>Fri!$J$34</f>
        <v>0</v>
      </c>
      <c r="H366" s="73" t="str">
        <f t="shared" si="1405"/>
        <v>-100%</v>
      </c>
      <c r="I366" s="9">
        <f t="shared" si="1406"/>
        <v>0</v>
      </c>
      <c r="K366" s="9">
        <f>Fri!$K$34</f>
        <v>0</v>
      </c>
      <c r="L366" s="73" t="str">
        <f t="shared" si="1407"/>
        <v>-100%</v>
      </c>
      <c r="M366" s="9">
        <f t="shared" si="1408"/>
        <v>0</v>
      </c>
      <c r="N366" s="9"/>
      <c r="O366" s="9">
        <f>Fri!$L$34</f>
        <v>0</v>
      </c>
      <c r="P366" s="73" t="str">
        <f t="shared" si="1409"/>
        <v>-100%</v>
      </c>
      <c r="Q366" s="9">
        <f t="shared" si="1410"/>
        <v>0</v>
      </c>
      <c r="R366" s="9"/>
      <c r="S366" s="9">
        <f>Fri!$M$34</f>
        <v>0</v>
      </c>
      <c r="T366" s="73" t="str">
        <f t="shared" si="1411"/>
        <v>-100%</v>
      </c>
      <c r="U366" s="9">
        <f t="shared" si="1412"/>
        <v>0</v>
      </c>
      <c r="V366" s="9"/>
      <c r="W366" s="9">
        <f>Fri!$N$34</f>
        <v>0</v>
      </c>
      <c r="X366" s="73" t="str">
        <f t="shared" si="1413"/>
        <v>-100%</v>
      </c>
      <c r="Y366" s="9">
        <f t="shared" si="1414"/>
        <v>0</v>
      </c>
      <c r="Z366" s="9"/>
      <c r="AA366" s="9">
        <f>Fri!$O$34</f>
        <v>0</v>
      </c>
      <c r="AB366" s="73" t="str">
        <f t="shared" si="1415"/>
        <v>-100%</v>
      </c>
      <c r="AC366" s="9">
        <f t="shared" si="1416"/>
        <v>0</v>
      </c>
      <c r="AD366" s="9"/>
      <c r="AE366" s="9">
        <f>Fri!$P$34</f>
        <v>0</v>
      </c>
      <c r="AF366" s="73" t="str">
        <f t="shared" si="1417"/>
        <v>-100%</v>
      </c>
      <c r="AG366" s="9">
        <f t="shared" si="1418"/>
        <v>0</v>
      </c>
      <c r="AH366" s="9"/>
      <c r="AI366" s="9">
        <f>Fri!$Q$34</f>
        <v>0</v>
      </c>
      <c r="AJ366" s="73" t="str">
        <f t="shared" si="1419"/>
        <v>-100%</v>
      </c>
      <c r="AK366" s="9">
        <f t="shared" si="1420"/>
        <v>0</v>
      </c>
      <c r="AL366" s="9"/>
      <c r="AM366" s="9">
        <f>Fri!$R$34</f>
        <v>0</v>
      </c>
      <c r="AN366" s="73" t="str">
        <f t="shared" si="1421"/>
        <v>-100%</v>
      </c>
      <c r="AO366" s="9">
        <f t="shared" si="1422"/>
        <v>0</v>
      </c>
      <c r="AP366" s="9"/>
      <c r="AQ366" s="9">
        <f>Fri!$S$34</f>
        <v>0</v>
      </c>
      <c r="AR366" s="73" t="str">
        <f t="shared" si="1423"/>
        <v>-100%</v>
      </c>
      <c r="AS366" s="9">
        <f t="shared" si="1424"/>
        <v>0</v>
      </c>
      <c r="AT366" s="9"/>
      <c r="AU366" s="9">
        <f>Fri!$T$34</f>
        <v>0</v>
      </c>
      <c r="AV366" s="73" t="str">
        <f t="shared" si="1425"/>
        <v>-100%</v>
      </c>
      <c r="AW366" s="9">
        <f t="shared" si="1426"/>
        <v>0</v>
      </c>
      <c r="AX366" s="9"/>
      <c r="AY366" s="9">
        <f>Fri!$U$34</f>
        <v>0</v>
      </c>
      <c r="AZ366" s="73" t="str">
        <f t="shared" si="1427"/>
        <v>-100%</v>
      </c>
      <c r="BA366" s="9">
        <f t="shared" si="1428"/>
        <v>0</v>
      </c>
      <c r="BB366" s="9"/>
      <c r="BC366" s="9">
        <f>Fri!$V$34</f>
        <v>0</v>
      </c>
      <c r="BD366" s="73" t="str">
        <f t="shared" si="1429"/>
        <v>-100%</v>
      </c>
      <c r="BE366" s="9">
        <f t="shared" si="1430"/>
        <v>0</v>
      </c>
      <c r="BF366" s="9"/>
      <c r="BG366" s="9">
        <f>Fri!$W$34</f>
        <v>0</v>
      </c>
      <c r="BH366" s="73" t="str">
        <f t="shared" si="1431"/>
        <v>-100%</v>
      </c>
      <c r="BI366" s="9">
        <f t="shared" si="1432"/>
        <v>0</v>
      </c>
    </row>
    <row r="367" spans="1:61" s="12" customFormat="1" x14ac:dyDescent="0.25">
      <c r="A367" s="9" t="str">
        <f>Fri!$A$35</f>
        <v>OVER</v>
      </c>
      <c r="B367" s="72">
        <f>Fri!$C$35</f>
        <v>0</v>
      </c>
      <c r="C367" s="9">
        <f>Fri!$I$35</f>
        <v>0</v>
      </c>
      <c r="D367" s="73" t="str">
        <f t="shared" si="1403"/>
        <v>-100%</v>
      </c>
      <c r="E367" s="9">
        <f t="shared" si="1404"/>
        <v>0</v>
      </c>
      <c r="G367" s="9">
        <f>Fri!$J$35</f>
        <v>0</v>
      </c>
      <c r="H367" s="73" t="str">
        <f t="shared" si="1405"/>
        <v>-100%</v>
      </c>
      <c r="I367" s="9">
        <f t="shared" si="1406"/>
        <v>0</v>
      </c>
      <c r="K367" s="9">
        <f>Fri!$K$35</f>
        <v>0</v>
      </c>
      <c r="L367" s="73" t="str">
        <f t="shared" si="1407"/>
        <v>-100%</v>
      </c>
      <c r="M367" s="9">
        <f t="shared" si="1408"/>
        <v>0</v>
      </c>
      <c r="N367" s="9"/>
      <c r="O367" s="9">
        <f>Fri!$L$35</f>
        <v>0</v>
      </c>
      <c r="P367" s="73" t="str">
        <f t="shared" si="1409"/>
        <v>-100%</v>
      </c>
      <c r="Q367" s="9">
        <f t="shared" si="1410"/>
        <v>0</v>
      </c>
      <c r="R367" s="9"/>
      <c r="S367" s="9">
        <f>Fri!$M$35</f>
        <v>0</v>
      </c>
      <c r="T367" s="73" t="str">
        <f t="shared" si="1411"/>
        <v>-100%</v>
      </c>
      <c r="U367" s="9">
        <f t="shared" si="1412"/>
        <v>0</v>
      </c>
      <c r="V367" s="9"/>
      <c r="W367" s="9">
        <f>Fri!$N$35</f>
        <v>0</v>
      </c>
      <c r="X367" s="73" t="str">
        <f t="shared" si="1413"/>
        <v>-100%</v>
      </c>
      <c r="Y367" s="9">
        <f t="shared" si="1414"/>
        <v>0</v>
      </c>
      <c r="Z367" s="9"/>
      <c r="AA367" s="9">
        <f>Fri!$O$35</f>
        <v>0</v>
      </c>
      <c r="AB367" s="73" t="str">
        <f t="shared" si="1415"/>
        <v>-100%</v>
      </c>
      <c r="AC367" s="9">
        <f t="shared" si="1416"/>
        <v>0</v>
      </c>
      <c r="AD367" s="9"/>
      <c r="AE367" s="9">
        <f>Fri!$P$35</f>
        <v>0</v>
      </c>
      <c r="AF367" s="73" t="str">
        <f t="shared" si="1417"/>
        <v>-100%</v>
      </c>
      <c r="AG367" s="9">
        <f t="shared" si="1418"/>
        <v>0</v>
      </c>
      <c r="AH367" s="9"/>
      <c r="AI367" s="9">
        <f>Fri!$Q$35</f>
        <v>0</v>
      </c>
      <c r="AJ367" s="73" t="str">
        <f t="shared" si="1419"/>
        <v>-100%</v>
      </c>
      <c r="AK367" s="9">
        <f t="shared" si="1420"/>
        <v>0</v>
      </c>
      <c r="AL367" s="9"/>
      <c r="AM367" s="9">
        <f>Fri!$R$35</f>
        <v>0</v>
      </c>
      <c r="AN367" s="73" t="str">
        <f t="shared" si="1421"/>
        <v>-100%</v>
      </c>
      <c r="AO367" s="9">
        <f t="shared" si="1422"/>
        <v>0</v>
      </c>
      <c r="AP367" s="9"/>
      <c r="AQ367" s="9">
        <f>Fri!$S$35</f>
        <v>0</v>
      </c>
      <c r="AR367" s="73" t="str">
        <f t="shared" si="1423"/>
        <v>-100%</v>
      </c>
      <c r="AS367" s="9">
        <f t="shared" si="1424"/>
        <v>0</v>
      </c>
      <c r="AT367" s="9"/>
      <c r="AU367" s="9">
        <f>Fri!$T$35</f>
        <v>0</v>
      </c>
      <c r="AV367" s="73" t="str">
        <f t="shared" si="1425"/>
        <v>-100%</v>
      </c>
      <c r="AW367" s="9">
        <f t="shared" si="1426"/>
        <v>0</v>
      </c>
      <c r="AX367" s="9"/>
      <c r="AY367" s="9">
        <f>Fri!$U$35</f>
        <v>0</v>
      </c>
      <c r="AZ367" s="73" t="str">
        <f t="shared" si="1427"/>
        <v>-100%</v>
      </c>
      <c r="BA367" s="9">
        <f t="shared" si="1428"/>
        <v>0</v>
      </c>
      <c r="BB367" s="9"/>
      <c r="BC367" s="9">
        <f>Fri!$V$35</f>
        <v>0</v>
      </c>
      <c r="BD367" s="73" t="str">
        <f t="shared" si="1429"/>
        <v>-100%</v>
      </c>
      <c r="BE367" s="9">
        <f t="shared" si="1430"/>
        <v>0</v>
      </c>
      <c r="BF367" s="9"/>
      <c r="BG367" s="9">
        <f>Fri!$W$35</f>
        <v>0</v>
      </c>
      <c r="BH367" s="73" t="str">
        <f t="shared" si="1431"/>
        <v>-100%</v>
      </c>
      <c r="BI367" s="9">
        <f t="shared" si="1432"/>
        <v>0</v>
      </c>
    </row>
    <row r="368" spans="1:61" s="12" customFormat="1" x14ac:dyDescent="0.25">
      <c r="A368" s="75"/>
      <c r="B368" s="72"/>
      <c r="C368" s="75"/>
      <c r="D368" s="75"/>
      <c r="E368" s="75"/>
      <c r="G368" s="75"/>
      <c r="H368" s="75"/>
      <c r="I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5"/>
      <c r="BD368" s="75"/>
      <c r="BE368" s="75"/>
      <c r="BF368" s="75"/>
      <c r="BG368" s="75"/>
      <c r="BH368" s="75"/>
      <c r="BI368" s="75"/>
    </row>
    <row r="369" spans="1:61" s="12" customFormat="1" x14ac:dyDescent="0.25">
      <c r="A369" s="9">
        <f>Fri!$A$37</f>
        <v>0</v>
      </c>
      <c r="B369" s="72">
        <f>Fri!$C$37</f>
        <v>0</v>
      </c>
      <c r="C369" s="9">
        <f>Fri!$I$37</f>
        <v>0</v>
      </c>
      <c r="D369" s="73" t="str">
        <f>IF($B369="win",100%-D$1,"-100%")</f>
        <v>-100%</v>
      </c>
      <c r="E369" s="9">
        <f>(C369*D369)+(C369*E$1)</f>
        <v>0</v>
      </c>
      <c r="G369" s="9">
        <f>Fri!$J$37</f>
        <v>0</v>
      </c>
      <c r="H369" s="73" t="str">
        <f>IF($B369="win",100%-H$1,"-100%")</f>
        <v>-100%</v>
      </c>
      <c r="I369" s="9">
        <f>(G369*H369)+(G369*I$1)</f>
        <v>0</v>
      </c>
      <c r="K369" s="9">
        <f>Fri!$K$37</f>
        <v>0</v>
      </c>
      <c r="L369" s="73" t="str">
        <f>IF($B369="win",100%-L$1,"-100%")</f>
        <v>-100%</v>
      </c>
      <c r="M369" s="9">
        <f>(K369*L369)+(K369*M$1)</f>
        <v>0</v>
      </c>
      <c r="N369" s="9"/>
      <c r="O369" s="9">
        <f>Fri!$L$37</f>
        <v>0</v>
      </c>
      <c r="P369" s="73" t="str">
        <f>IF($B369="win",100%-P$1,"-100%")</f>
        <v>-100%</v>
      </c>
      <c r="Q369" s="9">
        <f>(O369*P369)+(O369*Q$1)</f>
        <v>0</v>
      </c>
      <c r="R369" s="9"/>
      <c r="S369" s="9">
        <f>Fri!$M$37</f>
        <v>0</v>
      </c>
      <c r="T369" s="73" t="str">
        <f>IF($B369="win",100%-T$1,"-100%")</f>
        <v>-100%</v>
      </c>
      <c r="U369" s="9">
        <f>(S369*T369)+(S369*U$1)</f>
        <v>0</v>
      </c>
      <c r="V369" s="9"/>
      <c r="W369" s="9">
        <f>Fri!$N$37</f>
        <v>0</v>
      </c>
      <c r="X369" s="73" t="str">
        <f>IF($B369="win",100%-X$1,"-100%")</f>
        <v>-100%</v>
      </c>
      <c r="Y369" s="9">
        <f>(W369*X369)+(W369*Y$1)</f>
        <v>0</v>
      </c>
      <c r="Z369" s="9"/>
      <c r="AA369" s="9">
        <f>Fri!$O$37</f>
        <v>0</v>
      </c>
      <c r="AB369" s="73" t="str">
        <f>IF($B369="win",100%-AB$1,"-100%")</f>
        <v>-100%</v>
      </c>
      <c r="AC369" s="9">
        <f>(AA369*AB369)+(AA369*AC$1)</f>
        <v>0</v>
      </c>
      <c r="AD369" s="9"/>
      <c r="AE369" s="9">
        <f>Fri!$P$37</f>
        <v>0</v>
      </c>
      <c r="AF369" s="73" t="str">
        <f>IF($B369="win",100%-AF$1,"-100%")</f>
        <v>-100%</v>
      </c>
      <c r="AG369" s="9">
        <f>(AE369*AF369)+(AE369*AG$1)</f>
        <v>0</v>
      </c>
      <c r="AH369" s="9"/>
      <c r="AI369" s="9">
        <f>Fri!$Q$37</f>
        <v>0</v>
      </c>
      <c r="AJ369" s="73" t="str">
        <f>IF($B369="win",100%-AJ$1,"-100%")</f>
        <v>-100%</v>
      </c>
      <c r="AK369" s="9">
        <f>(AI369*AJ369)+(AI369*AK$1)</f>
        <v>0</v>
      </c>
      <c r="AL369" s="9"/>
      <c r="AM369" s="9">
        <f>Fri!$R$37</f>
        <v>0</v>
      </c>
      <c r="AN369" s="73" t="str">
        <f>IF($B369="win",100%-AN$1,"-100%")</f>
        <v>-100%</v>
      </c>
      <c r="AO369" s="9">
        <f>(AM369*AN369)+(AM369*AO$1)</f>
        <v>0</v>
      </c>
      <c r="AP369" s="9"/>
      <c r="AQ369" s="9">
        <f>Fri!$S$37</f>
        <v>0</v>
      </c>
      <c r="AR369" s="73" t="str">
        <f>IF($B369="win",100%-AR$1,"-100%")</f>
        <v>-100%</v>
      </c>
      <c r="AS369" s="9">
        <f>(AQ369*AR369)+(AQ369*AS$1)</f>
        <v>0</v>
      </c>
      <c r="AT369" s="9"/>
      <c r="AU369" s="9">
        <f>Fri!$T$37</f>
        <v>0</v>
      </c>
      <c r="AV369" s="73" t="str">
        <f>IF($B369="win",100%-AV$1,"-100%")</f>
        <v>-100%</v>
      </c>
      <c r="AW369" s="9">
        <f>(AU369*AV369)+(AU369*AW$1)</f>
        <v>0</v>
      </c>
      <c r="AX369" s="9"/>
      <c r="AY369" s="9">
        <f>Fri!$U$37</f>
        <v>0</v>
      </c>
      <c r="AZ369" s="73" t="str">
        <f>IF($B369="win",100%-AZ$1,"-100%")</f>
        <v>-100%</v>
      </c>
      <c r="BA369" s="9">
        <f>(AY369*AZ369)+(AY369*BA$1)</f>
        <v>0</v>
      </c>
      <c r="BB369" s="9"/>
      <c r="BC369" s="9">
        <f>Fri!$V$37</f>
        <v>0</v>
      </c>
      <c r="BD369" s="73" t="str">
        <f>IF($B369="win",100%-BD$1,"-100%")</f>
        <v>-100%</v>
      </c>
      <c r="BE369" s="9">
        <f>(BC369*BD369)+(BC369*BE$1)</f>
        <v>0</v>
      </c>
      <c r="BF369" s="9"/>
      <c r="BG369" s="9">
        <f>Fri!$W$37</f>
        <v>0</v>
      </c>
      <c r="BH369" s="73" t="str">
        <f>IF($B369="win",100%-BH$1,"-100%")</f>
        <v>-100%</v>
      </c>
      <c r="BI369" s="9">
        <f>(BG369*BH369)+(BG369*BI$1)</f>
        <v>0</v>
      </c>
    </row>
    <row r="370" spans="1:61" s="12" customFormat="1" x14ac:dyDescent="0.25">
      <c r="A370" s="9">
        <f>Fri!$A$38</f>
        <v>0</v>
      </c>
      <c r="B370" s="72">
        <f>Fri!$C$38</f>
        <v>0</v>
      </c>
      <c r="C370" s="9">
        <f>Fri!$I$38</f>
        <v>0</v>
      </c>
      <c r="D370" s="73" t="str">
        <f t="shared" ref="D370:D372" si="1433">IF($B370="win",100%-D$1,"-100%")</f>
        <v>-100%</v>
      </c>
      <c r="E370" s="9">
        <f t="shared" ref="E370:E372" si="1434">(C370*D370)+(C370*E$1)</f>
        <v>0</v>
      </c>
      <c r="G370" s="9">
        <f>Fri!$J$38</f>
        <v>0</v>
      </c>
      <c r="H370" s="73" t="str">
        <f t="shared" ref="H370:H372" si="1435">IF($B370="win",100%-H$1,"-100%")</f>
        <v>-100%</v>
      </c>
      <c r="I370" s="9">
        <f t="shared" ref="I370:I372" si="1436">(G370*H370)+(G370*I$1)</f>
        <v>0</v>
      </c>
      <c r="K370" s="9">
        <f>Fri!$K$38</f>
        <v>0</v>
      </c>
      <c r="L370" s="73" t="str">
        <f t="shared" ref="L370:L372" si="1437">IF($B370="win",100%-L$1,"-100%")</f>
        <v>-100%</v>
      </c>
      <c r="M370" s="9">
        <f t="shared" ref="M370:M372" si="1438">(K370*L370)+(K370*M$1)</f>
        <v>0</v>
      </c>
      <c r="N370" s="9"/>
      <c r="O370" s="9">
        <f>Fri!$L$38</f>
        <v>0</v>
      </c>
      <c r="P370" s="73" t="str">
        <f t="shared" ref="P370:P372" si="1439">IF($B370="win",100%-P$1,"-100%")</f>
        <v>-100%</v>
      </c>
      <c r="Q370" s="9">
        <f t="shared" ref="Q370:Q372" si="1440">(O370*P370)+(O370*Q$1)</f>
        <v>0</v>
      </c>
      <c r="R370" s="9"/>
      <c r="S370" s="9">
        <f>Fri!$M$38</f>
        <v>0</v>
      </c>
      <c r="T370" s="73" t="str">
        <f t="shared" ref="T370:T372" si="1441">IF($B370="win",100%-T$1,"-100%")</f>
        <v>-100%</v>
      </c>
      <c r="U370" s="9">
        <f t="shared" ref="U370:U372" si="1442">(S370*T370)+(S370*U$1)</f>
        <v>0</v>
      </c>
      <c r="V370" s="9"/>
      <c r="W370" s="9">
        <f>Fri!$N$38</f>
        <v>0</v>
      </c>
      <c r="X370" s="73" t="str">
        <f t="shared" ref="X370:X372" si="1443">IF($B370="win",100%-X$1,"-100%")</f>
        <v>-100%</v>
      </c>
      <c r="Y370" s="9">
        <f t="shared" ref="Y370:Y372" si="1444">(W370*X370)+(W370*Y$1)</f>
        <v>0</v>
      </c>
      <c r="Z370" s="9"/>
      <c r="AA370" s="9">
        <f>Fri!$O$38</f>
        <v>0</v>
      </c>
      <c r="AB370" s="73" t="str">
        <f t="shared" ref="AB370:AB372" si="1445">IF($B370="win",100%-AB$1,"-100%")</f>
        <v>-100%</v>
      </c>
      <c r="AC370" s="9">
        <f t="shared" ref="AC370:AC372" si="1446">(AA370*AB370)+(AA370*AC$1)</f>
        <v>0</v>
      </c>
      <c r="AD370" s="9"/>
      <c r="AE370" s="9">
        <f>Fri!$P$38</f>
        <v>0</v>
      </c>
      <c r="AF370" s="73" t="str">
        <f t="shared" ref="AF370:AF372" si="1447">IF($B370="win",100%-AF$1,"-100%")</f>
        <v>-100%</v>
      </c>
      <c r="AG370" s="9">
        <f t="shared" ref="AG370:AG372" si="1448">(AE370*AF370)+(AE370*AG$1)</f>
        <v>0</v>
      </c>
      <c r="AH370" s="9"/>
      <c r="AI370" s="9">
        <f>Fri!$Q$38</f>
        <v>0</v>
      </c>
      <c r="AJ370" s="73" t="str">
        <f t="shared" ref="AJ370:AJ372" si="1449">IF($B370="win",100%-AJ$1,"-100%")</f>
        <v>-100%</v>
      </c>
      <c r="AK370" s="9">
        <f t="shared" ref="AK370:AK372" si="1450">(AI370*AJ370)+(AI370*AK$1)</f>
        <v>0</v>
      </c>
      <c r="AL370" s="9"/>
      <c r="AM370" s="9">
        <f>Fri!$R$38</f>
        <v>0</v>
      </c>
      <c r="AN370" s="73" t="str">
        <f t="shared" ref="AN370:AN372" si="1451">IF($B370="win",100%-AN$1,"-100%")</f>
        <v>-100%</v>
      </c>
      <c r="AO370" s="9">
        <f t="shared" ref="AO370:AO372" si="1452">(AM370*AN370)+(AM370*AO$1)</f>
        <v>0</v>
      </c>
      <c r="AP370" s="9"/>
      <c r="AQ370" s="9">
        <f>Fri!$S$38</f>
        <v>0</v>
      </c>
      <c r="AR370" s="73" t="str">
        <f t="shared" ref="AR370:AR372" si="1453">IF($B370="win",100%-AR$1,"-100%")</f>
        <v>-100%</v>
      </c>
      <c r="AS370" s="9">
        <f t="shared" ref="AS370:AS372" si="1454">(AQ370*AR370)+(AQ370*AS$1)</f>
        <v>0</v>
      </c>
      <c r="AT370" s="9"/>
      <c r="AU370" s="9">
        <f>Fri!$T$38</f>
        <v>0</v>
      </c>
      <c r="AV370" s="73" t="str">
        <f t="shared" ref="AV370:AV372" si="1455">IF($B370="win",100%-AV$1,"-100%")</f>
        <v>-100%</v>
      </c>
      <c r="AW370" s="9">
        <f t="shared" ref="AW370:AW372" si="1456">(AU370*AV370)+(AU370*AW$1)</f>
        <v>0</v>
      </c>
      <c r="AX370" s="9"/>
      <c r="AY370" s="9">
        <f>Fri!$U$38</f>
        <v>0</v>
      </c>
      <c r="AZ370" s="73" t="str">
        <f t="shared" ref="AZ370:AZ372" si="1457">IF($B370="win",100%-AZ$1,"-100%")</f>
        <v>-100%</v>
      </c>
      <c r="BA370" s="9">
        <f t="shared" ref="BA370:BA372" si="1458">(AY370*AZ370)+(AY370*BA$1)</f>
        <v>0</v>
      </c>
      <c r="BB370" s="9"/>
      <c r="BC370" s="9">
        <f>Fri!$V$38</f>
        <v>0</v>
      </c>
      <c r="BD370" s="73" t="str">
        <f t="shared" ref="BD370:BD372" si="1459">IF($B370="win",100%-BD$1,"-100%")</f>
        <v>-100%</v>
      </c>
      <c r="BE370" s="9">
        <f t="shared" ref="BE370:BE372" si="1460">(BC370*BD370)+(BC370*BE$1)</f>
        <v>0</v>
      </c>
      <c r="BF370" s="9"/>
      <c r="BG370" s="9">
        <f>Fri!$W$38</f>
        <v>0</v>
      </c>
      <c r="BH370" s="73" t="str">
        <f t="shared" ref="BH370:BH372" si="1461">IF($B370="win",100%-BH$1,"-100%")</f>
        <v>-100%</v>
      </c>
      <c r="BI370" s="9">
        <f t="shared" ref="BI370:BI372" si="1462">(BG370*BH370)+(BG370*BI$1)</f>
        <v>0</v>
      </c>
    </row>
    <row r="371" spans="1:61" s="12" customFormat="1" x14ac:dyDescent="0.25">
      <c r="A371" s="9" t="str">
        <f>Fri!$A$39</f>
        <v>UNDER</v>
      </c>
      <c r="B371" s="72">
        <f>Fri!$C$39</f>
        <v>0</v>
      </c>
      <c r="C371" s="9">
        <f>Fri!$I$39</f>
        <v>0</v>
      </c>
      <c r="D371" s="73" t="str">
        <f t="shared" si="1433"/>
        <v>-100%</v>
      </c>
      <c r="E371" s="9">
        <f t="shared" si="1434"/>
        <v>0</v>
      </c>
      <c r="G371" s="9">
        <f>Fri!$J$39</f>
        <v>0</v>
      </c>
      <c r="H371" s="73" t="str">
        <f t="shared" si="1435"/>
        <v>-100%</v>
      </c>
      <c r="I371" s="9">
        <f t="shared" si="1436"/>
        <v>0</v>
      </c>
      <c r="K371" s="9">
        <f>Fri!$K$39</f>
        <v>0</v>
      </c>
      <c r="L371" s="73" t="str">
        <f t="shared" si="1437"/>
        <v>-100%</v>
      </c>
      <c r="M371" s="9">
        <f t="shared" si="1438"/>
        <v>0</v>
      </c>
      <c r="N371" s="9"/>
      <c r="O371" s="9">
        <f>Fri!$L$39</f>
        <v>0</v>
      </c>
      <c r="P371" s="73" t="str">
        <f t="shared" si="1439"/>
        <v>-100%</v>
      </c>
      <c r="Q371" s="9">
        <f t="shared" si="1440"/>
        <v>0</v>
      </c>
      <c r="R371" s="9"/>
      <c r="S371" s="9">
        <f>Fri!$M$39</f>
        <v>0</v>
      </c>
      <c r="T371" s="73" t="str">
        <f t="shared" si="1441"/>
        <v>-100%</v>
      </c>
      <c r="U371" s="9">
        <f t="shared" si="1442"/>
        <v>0</v>
      </c>
      <c r="V371" s="9"/>
      <c r="W371" s="9">
        <f>Fri!$N$39</f>
        <v>0</v>
      </c>
      <c r="X371" s="73" t="str">
        <f t="shared" si="1443"/>
        <v>-100%</v>
      </c>
      <c r="Y371" s="9">
        <f t="shared" si="1444"/>
        <v>0</v>
      </c>
      <c r="Z371" s="9"/>
      <c r="AA371" s="9">
        <f>Fri!$O$39</f>
        <v>0</v>
      </c>
      <c r="AB371" s="73" t="str">
        <f t="shared" si="1445"/>
        <v>-100%</v>
      </c>
      <c r="AC371" s="9">
        <f t="shared" si="1446"/>
        <v>0</v>
      </c>
      <c r="AD371" s="9"/>
      <c r="AE371" s="9">
        <f>Fri!$P$39</f>
        <v>0</v>
      </c>
      <c r="AF371" s="73" t="str">
        <f t="shared" si="1447"/>
        <v>-100%</v>
      </c>
      <c r="AG371" s="9">
        <f t="shared" si="1448"/>
        <v>0</v>
      </c>
      <c r="AH371" s="9"/>
      <c r="AI371" s="9">
        <f>Fri!$Q$39</f>
        <v>0</v>
      </c>
      <c r="AJ371" s="73" t="str">
        <f t="shared" si="1449"/>
        <v>-100%</v>
      </c>
      <c r="AK371" s="9">
        <f t="shared" si="1450"/>
        <v>0</v>
      </c>
      <c r="AL371" s="9"/>
      <c r="AM371" s="9">
        <f>Fri!$R$39</f>
        <v>0</v>
      </c>
      <c r="AN371" s="73" t="str">
        <f t="shared" si="1451"/>
        <v>-100%</v>
      </c>
      <c r="AO371" s="9">
        <f t="shared" si="1452"/>
        <v>0</v>
      </c>
      <c r="AP371" s="9"/>
      <c r="AQ371" s="9">
        <f>Fri!$S$39</f>
        <v>0</v>
      </c>
      <c r="AR371" s="73" t="str">
        <f t="shared" si="1453"/>
        <v>-100%</v>
      </c>
      <c r="AS371" s="9">
        <f t="shared" si="1454"/>
        <v>0</v>
      </c>
      <c r="AT371" s="9"/>
      <c r="AU371" s="9">
        <f>Fri!$T$39</f>
        <v>0</v>
      </c>
      <c r="AV371" s="73" t="str">
        <f t="shared" si="1455"/>
        <v>-100%</v>
      </c>
      <c r="AW371" s="9">
        <f t="shared" si="1456"/>
        <v>0</v>
      </c>
      <c r="AX371" s="9"/>
      <c r="AY371" s="9">
        <f>Fri!$U$39</f>
        <v>0</v>
      </c>
      <c r="AZ371" s="73" t="str">
        <f t="shared" si="1457"/>
        <v>-100%</v>
      </c>
      <c r="BA371" s="9">
        <f t="shared" si="1458"/>
        <v>0</v>
      </c>
      <c r="BB371" s="9"/>
      <c r="BC371" s="9">
        <f>Fri!$V$39</f>
        <v>0</v>
      </c>
      <c r="BD371" s="73" t="str">
        <f t="shared" si="1459"/>
        <v>-100%</v>
      </c>
      <c r="BE371" s="9">
        <f t="shared" si="1460"/>
        <v>0</v>
      </c>
      <c r="BF371" s="9"/>
      <c r="BG371" s="9">
        <f>Fri!$W$39</f>
        <v>0</v>
      </c>
      <c r="BH371" s="73" t="str">
        <f t="shared" si="1461"/>
        <v>-100%</v>
      </c>
      <c r="BI371" s="9">
        <f t="shared" si="1462"/>
        <v>0</v>
      </c>
    </row>
    <row r="372" spans="1:61" s="12" customFormat="1" x14ac:dyDescent="0.25">
      <c r="A372" s="9" t="str">
        <f>Fri!$A$40</f>
        <v>OVER</v>
      </c>
      <c r="B372" s="72">
        <f>Fri!$C$40</f>
        <v>0</v>
      </c>
      <c r="C372" s="9">
        <f>Fri!$I$40</f>
        <v>0</v>
      </c>
      <c r="D372" s="73" t="str">
        <f t="shared" si="1433"/>
        <v>-100%</v>
      </c>
      <c r="E372" s="9">
        <f t="shared" si="1434"/>
        <v>0</v>
      </c>
      <c r="G372" s="9">
        <f>Fri!$J$40</f>
        <v>0</v>
      </c>
      <c r="H372" s="73" t="str">
        <f t="shared" si="1435"/>
        <v>-100%</v>
      </c>
      <c r="I372" s="9">
        <f t="shared" si="1436"/>
        <v>0</v>
      </c>
      <c r="K372" s="9">
        <f>Fri!$K$40</f>
        <v>0</v>
      </c>
      <c r="L372" s="73" t="str">
        <f t="shared" si="1437"/>
        <v>-100%</v>
      </c>
      <c r="M372" s="9">
        <f t="shared" si="1438"/>
        <v>0</v>
      </c>
      <c r="N372" s="9"/>
      <c r="O372" s="9">
        <f>Fri!$L$40</f>
        <v>0</v>
      </c>
      <c r="P372" s="73" t="str">
        <f t="shared" si="1439"/>
        <v>-100%</v>
      </c>
      <c r="Q372" s="9">
        <f t="shared" si="1440"/>
        <v>0</v>
      </c>
      <c r="R372" s="9"/>
      <c r="S372" s="9">
        <f>Fri!$M$40</f>
        <v>0</v>
      </c>
      <c r="T372" s="73" t="str">
        <f t="shared" si="1441"/>
        <v>-100%</v>
      </c>
      <c r="U372" s="9">
        <f t="shared" si="1442"/>
        <v>0</v>
      </c>
      <c r="V372" s="9"/>
      <c r="W372" s="9">
        <f>Fri!$N$40</f>
        <v>0</v>
      </c>
      <c r="X372" s="73" t="str">
        <f t="shared" si="1443"/>
        <v>-100%</v>
      </c>
      <c r="Y372" s="9">
        <f t="shared" si="1444"/>
        <v>0</v>
      </c>
      <c r="Z372" s="9"/>
      <c r="AA372" s="9">
        <f>Fri!$O$40</f>
        <v>0</v>
      </c>
      <c r="AB372" s="73" t="str">
        <f t="shared" si="1445"/>
        <v>-100%</v>
      </c>
      <c r="AC372" s="9">
        <f t="shared" si="1446"/>
        <v>0</v>
      </c>
      <c r="AD372" s="9"/>
      <c r="AE372" s="9">
        <f>Fri!$P$40</f>
        <v>0</v>
      </c>
      <c r="AF372" s="73" t="str">
        <f t="shared" si="1447"/>
        <v>-100%</v>
      </c>
      <c r="AG372" s="9">
        <f t="shared" si="1448"/>
        <v>0</v>
      </c>
      <c r="AH372" s="9"/>
      <c r="AI372" s="9">
        <f>Fri!$Q$40</f>
        <v>0</v>
      </c>
      <c r="AJ372" s="73" t="str">
        <f t="shared" si="1449"/>
        <v>-100%</v>
      </c>
      <c r="AK372" s="9">
        <f t="shared" si="1450"/>
        <v>0</v>
      </c>
      <c r="AL372" s="9"/>
      <c r="AM372" s="9">
        <f>Fri!$R$40</f>
        <v>0</v>
      </c>
      <c r="AN372" s="73" t="str">
        <f t="shared" si="1451"/>
        <v>-100%</v>
      </c>
      <c r="AO372" s="9">
        <f t="shared" si="1452"/>
        <v>0</v>
      </c>
      <c r="AP372" s="9"/>
      <c r="AQ372" s="9">
        <f>Fri!$S$40</f>
        <v>0</v>
      </c>
      <c r="AR372" s="73" t="str">
        <f t="shared" si="1453"/>
        <v>-100%</v>
      </c>
      <c r="AS372" s="9">
        <f t="shared" si="1454"/>
        <v>0</v>
      </c>
      <c r="AT372" s="9"/>
      <c r="AU372" s="9">
        <f>Fri!$T$40</f>
        <v>0</v>
      </c>
      <c r="AV372" s="73" t="str">
        <f t="shared" si="1455"/>
        <v>-100%</v>
      </c>
      <c r="AW372" s="9">
        <f t="shared" si="1456"/>
        <v>0</v>
      </c>
      <c r="AX372" s="9"/>
      <c r="AY372" s="9">
        <f>Fri!$U$40</f>
        <v>0</v>
      </c>
      <c r="AZ372" s="73" t="str">
        <f t="shared" si="1457"/>
        <v>-100%</v>
      </c>
      <c r="BA372" s="9">
        <f t="shared" si="1458"/>
        <v>0</v>
      </c>
      <c r="BB372" s="9"/>
      <c r="BC372" s="9">
        <f>Fri!$V$40</f>
        <v>0</v>
      </c>
      <c r="BD372" s="73" t="str">
        <f t="shared" si="1459"/>
        <v>-100%</v>
      </c>
      <c r="BE372" s="9">
        <f t="shared" si="1460"/>
        <v>0</v>
      </c>
      <c r="BF372" s="9"/>
      <c r="BG372" s="9">
        <f>Fri!$W$40</f>
        <v>0</v>
      </c>
      <c r="BH372" s="73" t="str">
        <f t="shared" si="1461"/>
        <v>-100%</v>
      </c>
      <c r="BI372" s="9">
        <f t="shared" si="1462"/>
        <v>0</v>
      </c>
    </row>
    <row r="373" spans="1:61" s="12" customFormat="1" x14ac:dyDescent="0.25">
      <c r="A373" s="75"/>
      <c r="B373" s="72"/>
      <c r="C373" s="75"/>
      <c r="D373" s="75"/>
      <c r="E373" s="75"/>
      <c r="G373" s="75"/>
      <c r="H373" s="75"/>
      <c r="I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5"/>
      <c r="BD373" s="75"/>
      <c r="BE373" s="75"/>
      <c r="BF373" s="75"/>
      <c r="BG373" s="75"/>
      <c r="BH373" s="75"/>
      <c r="BI373" s="75"/>
    </row>
    <row r="374" spans="1:61" s="12" customFormat="1" x14ac:dyDescent="0.25">
      <c r="A374" s="9">
        <f>Fri!A42</f>
        <v>0</v>
      </c>
      <c r="B374" s="72">
        <f>Fri!C42</f>
        <v>0</v>
      </c>
      <c r="C374" s="9">
        <f>Fri!I42</f>
        <v>0</v>
      </c>
      <c r="D374" s="73" t="str">
        <f>IF(B374="win",100%-D1,"-100%")</f>
        <v>-100%</v>
      </c>
      <c r="E374" s="9">
        <f>(C374*D374)+(C374*E1)</f>
        <v>0</v>
      </c>
      <c r="G374" s="9">
        <f>Fri!J42</f>
        <v>0</v>
      </c>
      <c r="H374" s="73" t="str">
        <f>IF($B374="win",100%-H$1,"-100%")</f>
        <v>-100%</v>
      </c>
      <c r="I374" s="9">
        <f>(G374*H374)+(G374*I1)</f>
        <v>0</v>
      </c>
      <c r="K374" s="9">
        <f>Fri!K42</f>
        <v>0</v>
      </c>
      <c r="L374" s="73" t="str">
        <f>IF(B374="win",100%-L1,"-100%")</f>
        <v>-100%</v>
      </c>
      <c r="M374" s="9">
        <f>(K374*L374)+(K374*M1)</f>
        <v>0</v>
      </c>
      <c r="N374" s="9"/>
      <c r="O374" s="9">
        <f>Fri!L42</f>
        <v>0</v>
      </c>
      <c r="P374" s="73" t="str">
        <f>IF(B374="win",100%-P1,"-100%")</f>
        <v>-100%</v>
      </c>
      <c r="Q374" s="9">
        <f>(O374*P374)+(O374*Q1)</f>
        <v>0</v>
      </c>
      <c r="R374" s="9"/>
      <c r="S374" s="9">
        <f>Fri!M42</f>
        <v>0</v>
      </c>
      <c r="T374" s="73" t="str">
        <f>IF(B374="win",100%-T1,"-100%")</f>
        <v>-100%</v>
      </c>
      <c r="U374" s="9">
        <f>(S374*T374)+(S374*U1)</f>
        <v>0</v>
      </c>
      <c r="V374" s="9"/>
      <c r="W374" s="9">
        <f>Fri!N42</f>
        <v>0</v>
      </c>
      <c r="X374" s="73" t="str">
        <f>IF(B374="win",100%-X1,"-100%")</f>
        <v>-100%</v>
      </c>
      <c r="Y374" s="9">
        <f>(W374*X374)+(W374*Y1)</f>
        <v>0</v>
      </c>
      <c r="Z374" s="9"/>
      <c r="AA374" s="9">
        <f>Fri!O42</f>
        <v>0</v>
      </c>
      <c r="AB374" s="73" t="str">
        <f>IF(B374="win",100%-AB1,"-100%")</f>
        <v>-100%</v>
      </c>
      <c r="AC374" s="9">
        <f>(AA374*AB374)+(AA374*AC1)</f>
        <v>0</v>
      </c>
      <c r="AD374" s="9"/>
      <c r="AE374" s="9">
        <f>Fri!P42</f>
        <v>0</v>
      </c>
      <c r="AF374" s="73" t="str">
        <f>IF(B374="win",100%-AF1,"-100%")</f>
        <v>-100%</v>
      </c>
      <c r="AG374" s="9">
        <f>(AE374*AF374)+(AE374*AG1)</f>
        <v>0</v>
      </c>
      <c r="AH374" s="9"/>
      <c r="AI374" s="9">
        <f>Fri!Q42</f>
        <v>0</v>
      </c>
      <c r="AJ374" s="73" t="str">
        <f>IF(B374="win",100%-AJ1,"-100%")</f>
        <v>-100%</v>
      </c>
      <c r="AK374" s="9">
        <f>(AI374*AJ374)+(AI374*AK1)</f>
        <v>0</v>
      </c>
      <c r="AL374" s="9"/>
      <c r="AM374" s="9">
        <f>Fri!R42</f>
        <v>0</v>
      </c>
      <c r="AN374" s="73" t="str">
        <f>IF(B374="win",100%-AN1,"-100%")</f>
        <v>-100%</v>
      </c>
      <c r="AO374" s="9">
        <f>(AM374*AN374)+(AM374*AO1)</f>
        <v>0</v>
      </c>
      <c r="AP374" s="9"/>
      <c r="AQ374" s="9">
        <f>Fri!S42</f>
        <v>0</v>
      </c>
      <c r="AR374" s="73" t="str">
        <f>IF(B374="win",100%-AR1,"-100%")</f>
        <v>-100%</v>
      </c>
      <c r="AS374" s="9">
        <f>(AQ374*AR374)+(AQ374*AS1)</f>
        <v>0</v>
      </c>
      <c r="AT374" s="9"/>
      <c r="AU374" s="9">
        <f>Fri!T42</f>
        <v>0</v>
      </c>
      <c r="AV374" s="73" t="str">
        <f>IF(B374="win",100%-AV1,"-100%")</f>
        <v>-100%</v>
      </c>
      <c r="AW374" s="9">
        <f>(AU374*AV374)+(AU374*AW1)</f>
        <v>0</v>
      </c>
      <c r="AX374" s="9"/>
      <c r="AY374" s="9">
        <f>Fri!U42</f>
        <v>0</v>
      </c>
      <c r="AZ374" s="73" t="str">
        <f>IF(B374="win",100%-AZ1,"-100%")</f>
        <v>-100%</v>
      </c>
      <c r="BA374" s="9">
        <f>(AY374*AZ374)+(AY374*BA1)</f>
        <v>0</v>
      </c>
      <c r="BB374" s="9"/>
      <c r="BC374" s="9">
        <f>Fri!V42</f>
        <v>0</v>
      </c>
      <c r="BD374" s="73" t="str">
        <f>IF(B374="win",100%-BD1,"-100%")</f>
        <v>-100%</v>
      </c>
      <c r="BE374" s="9">
        <f>(BC374*BD374)+(BC374*BE1)</f>
        <v>0</v>
      </c>
      <c r="BF374" s="9"/>
      <c r="BG374" s="9">
        <f>Fri!W42</f>
        <v>0</v>
      </c>
      <c r="BH374" s="73" t="str">
        <f>IF(B374="win",100%-BH1,"-100%")</f>
        <v>-100%</v>
      </c>
      <c r="BI374" s="9">
        <f>(BG374*BH374)+(BG374*BI1)</f>
        <v>0</v>
      </c>
    </row>
    <row r="375" spans="1:61" s="12" customFormat="1" x14ac:dyDescent="0.25">
      <c r="A375" s="9">
        <f>Fri!A43</f>
        <v>0</v>
      </c>
      <c r="B375" s="72">
        <f>Fri!C43</f>
        <v>0</v>
      </c>
      <c r="C375" s="9">
        <f>Fri!I43</f>
        <v>0</v>
      </c>
      <c r="D375" s="73" t="str">
        <f>IF(B375="win",100%-D1,"-100%")</f>
        <v>-100%</v>
      </c>
      <c r="E375" s="9">
        <f>(C375*D375)+(C375*E1)</f>
        <v>0</v>
      </c>
      <c r="G375" s="9">
        <f>Fri!J43</f>
        <v>0</v>
      </c>
      <c r="H375" s="73" t="str">
        <f t="shared" ref="H375:H377" si="1463">IF($B375="win",100%-H$1,"-100%")</f>
        <v>-100%</v>
      </c>
      <c r="I375" s="9">
        <f>(G375*H375)+(G375*I1)</f>
        <v>0</v>
      </c>
      <c r="K375" s="9">
        <f>Fri!K43</f>
        <v>0</v>
      </c>
      <c r="L375" s="73" t="str">
        <f>IF(B375="win",100%-L1,"-100%")</f>
        <v>-100%</v>
      </c>
      <c r="M375" s="9">
        <f>(K375*L375)+(K375*M1)</f>
        <v>0</v>
      </c>
      <c r="N375" s="9"/>
      <c r="O375" s="9">
        <f>Fri!L43</f>
        <v>0</v>
      </c>
      <c r="P375" s="73" t="str">
        <f>IF(B375="win",100%-P1,"-100%")</f>
        <v>-100%</v>
      </c>
      <c r="Q375" s="9">
        <f>(O375*P375)+(O375*Q1)</f>
        <v>0</v>
      </c>
      <c r="R375" s="9"/>
      <c r="S375" s="9">
        <f>Fri!M43</f>
        <v>0</v>
      </c>
      <c r="T375" s="73" t="str">
        <f>IF(B375="win",100%-T1,"-100%")</f>
        <v>-100%</v>
      </c>
      <c r="U375" s="9">
        <f>(S375*T375)+(S375*U1)</f>
        <v>0</v>
      </c>
      <c r="V375" s="9"/>
      <c r="W375" s="9">
        <f>Fri!N43</f>
        <v>0</v>
      </c>
      <c r="X375" s="73" t="str">
        <f>IF(B375="win",100%-X1,"-100%")</f>
        <v>-100%</v>
      </c>
      <c r="Y375" s="9">
        <f>(W375*X375)+(W375*Y1)</f>
        <v>0</v>
      </c>
      <c r="Z375" s="9"/>
      <c r="AA375" s="9">
        <f>Fri!O43</f>
        <v>0</v>
      </c>
      <c r="AB375" s="73" t="str">
        <f>IF(B375="win",100%-AB1,"-100%")</f>
        <v>-100%</v>
      </c>
      <c r="AC375" s="9">
        <f>(AA375*AB375)+(AA375*AC1)</f>
        <v>0</v>
      </c>
      <c r="AD375" s="9"/>
      <c r="AE375" s="9">
        <f>Fri!P43</f>
        <v>0</v>
      </c>
      <c r="AF375" s="73" t="str">
        <f>IF(B375="win",100%-AF1,"-100%")</f>
        <v>-100%</v>
      </c>
      <c r="AG375" s="9">
        <f>(AE375*AF375)+(AE375*AG1)</f>
        <v>0</v>
      </c>
      <c r="AH375" s="9"/>
      <c r="AI375" s="9">
        <f>Fri!Q43</f>
        <v>0</v>
      </c>
      <c r="AJ375" s="73" t="str">
        <f>IF(B375="win",100%-AJ1,"-100%")</f>
        <v>-100%</v>
      </c>
      <c r="AK375" s="9">
        <f>(AI375*AJ375)+(AI375*AK1)</f>
        <v>0</v>
      </c>
      <c r="AL375" s="9"/>
      <c r="AM375" s="9">
        <f>Fri!R43</f>
        <v>0</v>
      </c>
      <c r="AN375" s="73" t="str">
        <f>IF(B375="win",100%-AN1,"-100%")</f>
        <v>-100%</v>
      </c>
      <c r="AO375" s="9">
        <f>(AM375*AN375)+(AM375*AO1)</f>
        <v>0</v>
      </c>
      <c r="AP375" s="9"/>
      <c r="AQ375" s="9">
        <f>Fri!S43</f>
        <v>0</v>
      </c>
      <c r="AR375" s="73" t="str">
        <f>IF(B375="win",100%-AR1,"-100%")</f>
        <v>-100%</v>
      </c>
      <c r="AS375" s="9">
        <f>(AQ375*AR375)+(AQ375*AS1)</f>
        <v>0</v>
      </c>
      <c r="AT375" s="9"/>
      <c r="AU375" s="9">
        <f>Fri!T43</f>
        <v>0</v>
      </c>
      <c r="AV375" s="73" t="str">
        <f>IF(B375="win",100%-AV1,"-100%")</f>
        <v>-100%</v>
      </c>
      <c r="AW375" s="9">
        <f>(AU375*AV375)+(AU375*AW1)</f>
        <v>0</v>
      </c>
      <c r="AX375" s="9"/>
      <c r="AY375" s="9">
        <f>Fri!U43</f>
        <v>0</v>
      </c>
      <c r="AZ375" s="73" t="str">
        <f>IF(B375="win",100%-AZ1,"-100%")</f>
        <v>-100%</v>
      </c>
      <c r="BA375" s="9">
        <f>(AY375*AZ375)+(AY375*BA1)</f>
        <v>0</v>
      </c>
      <c r="BB375" s="9"/>
      <c r="BC375" s="9">
        <f>Fri!V43</f>
        <v>0</v>
      </c>
      <c r="BD375" s="73" t="str">
        <f>IF(B375="win",100%-BD1,"-100%")</f>
        <v>-100%</v>
      </c>
      <c r="BE375" s="9">
        <f>(BC375*BD375)+(BC375*BE1)</f>
        <v>0</v>
      </c>
      <c r="BF375" s="9"/>
      <c r="BG375" s="9">
        <f>Fri!W43</f>
        <v>0</v>
      </c>
      <c r="BH375" s="73" t="str">
        <f>IF(B375="win",100%-BH1,"-100%")</f>
        <v>-100%</v>
      </c>
      <c r="BI375" s="9">
        <f>(BG375*BH375)+(BG375*BI1)</f>
        <v>0</v>
      </c>
    </row>
    <row r="376" spans="1:61" s="12" customFormat="1" x14ac:dyDescent="0.25">
      <c r="A376" s="9" t="str">
        <f>Fri!A44</f>
        <v>UNDER</v>
      </c>
      <c r="B376" s="72">
        <f>Fri!C44</f>
        <v>0</v>
      </c>
      <c r="C376" s="9">
        <f>Fri!I44</f>
        <v>0</v>
      </c>
      <c r="D376" s="73" t="str">
        <f>IF(B376="win",100%-D1,"-100%")</f>
        <v>-100%</v>
      </c>
      <c r="E376" s="9">
        <f>(C376*D376)+(C376*E1)</f>
        <v>0</v>
      </c>
      <c r="G376" s="9">
        <f>Fri!J44</f>
        <v>0</v>
      </c>
      <c r="H376" s="73" t="str">
        <f t="shared" si="1463"/>
        <v>-100%</v>
      </c>
      <c r="I376" s="9">
        <f>(G376*H376)+(G376*I1)</f>
        <v>0</v>
      </c>
      <c r="K376" s="9">
        <f>Fri!K44</f>
        <v>0</v>
      </c>
      <c r="L376" s="73" t="str">
        <f>IF(B376="win",100%-L1,"-100%")</f>
        <v>-100%</v>
      </c>
      <c r="M376" s="9">
        <f>(K376*L376)+(K376*M1)</f>
        <v>0</v>
      </c>
      <c r="N376" s="9"/>
      <c r="O376" s="9">
        <f>Fri!L44</f>
        <v>0</v>
      </c>
      <c r="P376" s="73" t="str">
        <f>IF(B376="win",100%-P1,"-100%")</f>
        <v>-100%</v>
      </c>
      <c r="Q376" s="9">
        <f>(O376*P376)+(O376*Q1)</f>
        <v>0</v>
      </c>
      <c r="R376" s="9"/>
      <c r="S376" s="9">
        <f>Fri!M44</f>
        <v>0</v>
      </c>
      <c r="T376" s="73" t="str">
        <f>IF(B376="win",100%-T1,"-100%")</f>
        <v>-100%</v>
      </c>
      <c r="U376" s="9">
        <f>(S376*T376)+(S376*U1)</f>
        <v>0</v>
      </c>
      <c r="V376" s="9"/>
      <c r="W376" s="9">
        <f>Fri!N44</f>
        <v>0</v>
      </c>
      <c r="X376" s="73" t="str">
        <f>IF(B376="win",100%-X1,"-100%")</f>
        <v>-100%</v>
      </c>
      <c r="Y376" s="9">
        <f>(W376*X376)+(W376*Y1)</f>
        <v>0</v>
      </c>
      <c r="Z376" s="9"/>
      <c r="AA376" s="9">
        <f>Fri!O44</f>
        <v>0</v>
      </c>
      <c r="AB376" s="73" t="str">
        <f>IF(B376="win",100%-AB1,"-100%")</f>
        <v>-100%</v>
      </c>
      <c r="AC376" s="9">
        <f>(AA376*AB376)+(AA376*AC1)</f>
        <v>0</v>
      </c>
      <c r="AD376" s="9"/>
      <c r="AE376" s="9">
        <f>Fri!P44</f>
        <v>0</v>
      </c>
      <c r="AF376" s="73" t="str">
        <f>IF(B376="win",100%-AF1,"-100%")</f>
        <v>-100%</v>
      </c>
      <c r="AG376" s="9">
        <f>(AE376*AF376)+(AE376*AG1)</f>
        <v>0</v>
      </c>
      <c r="AH376" s="9"/>
      <c r="AI376" s="9">
        <f>Fri!Q44</f>
        <v>0</v>
      </c>
      <c r="AJ376" s="73" t="str">
        <f>IF(B376="win",100%-AJ1,"-100%")</f>
        <v>-100%</v>
      </c>
      <c r="AK376" s="9">
        <f>(AI376*AJ376)+(AI376*AK1)</f>
        <v>0</v>
      </c>
      <c r="AL376" s="9"/>
      <c r="AM376" s="9">
        <f>Fri!R44</f>
        <v>0</v>
      </c>
      <c r="AN376" s="73" t="str">
        <f>IF(B376="win",100%-AN1,"-100%")</f>
        <v>-100%</v>
      </c>
      <c r="AO376" s="9">
        <f>(AM376*AN376)+(AM376*AO1)</f>
        <v>0</v>
      </c>
      <c r="AP376" s="9"/>
      <c r="AQ376" s="9">
        <f>Fri!S44</f>
        <v>0</v>
      </c>
      <c r="AR376" s="73" t="str">
        <f>IF(B376="win",100%-AR1,"-100%")</f>
        <v>-100%</v>
      </c>
      <c r="AS376" s="9">
        <f>(AQ376*AR376)+(AQ376*AS1)</f>
        <v>0</v>
      </c>
      <c r="AT376" s="9"/>
      <c r="AU376" s="9">
        <f>Fri!T44</f>
        <v>0</v>
      </c>
      <c r="AV376" s="73" t="str">
        <f>IF(B376="win",100%-AV1,"-100%")</f>
        <v>-100%</v>
      </c>
      <c r="AW376" s="9">
        <f>(AU376*AV376)+(AU376*AW1)</f>
        <v>0</v>
      </c>
      <c r="AX376" s="9"/>
      <c r="AY376" s="9">
        <f>Fri!U44</f>
        <v>0</v>
      </c>
      <c r="AZ376" s="73" t="str">
        <f>IF(B376="win",100%-AZ1,"-100%")</f>
        <v>-100%</v>
      </c>
      <c r="BA376" s="9">
        <f>(AY376*AZ376)+(AY376*BA1)</f>
        <v>0</v>
      </c>
      <c r="BB376" s="9"/>
      <c r="BC376" s="9">
        <f>Fri!V44</f>
        <v>0</v>
      </c>
      <c r="BD376" s="73" t="str">
        <f>IF(B376="win",100%-BD1,"-100%")</f>
        <v>-100%</v>
      </c>
      <c r="BE376" s="9">
        <f>(BC376*BD376)+(BC376*BE1)</f>
        <v>0</v>
      </c>
      <c r="BF376" s="9"/>
      <c r="BG376" s="9">
        <f>Fri!W44</f>
        <v>0</v>
      </c>
      <c r="BH376" s="73" t="str">
        <f>IF(B376="win",100%-BH1,"-100%")</f>
        <v>-100%</v>
      </c>
      <c r="BI376" s="9">
        <f>(BG376*BH376)+(BG376*BI1)</f>
        <v>0</v>
      </c>
    </row>
    <row r="377" spans="1:61" s="12" customFormat="1" x14ac:dyDescent="0.25">
      <c r="A377" s="9" t="str">
        <f>Fri!A45</f>
        <v>OVER</v>
      </c>
      <c r="B377" s="72">
        <f>Fri!C45</f>
        <v>0</v>
      </c>
      <c r="C377" s="9">
        <f>Fri!I45</f>
        <v>0</v>
      </c>
      <c r="D377" s="73" t="str">
        <f>IF(B377="win",100%-D1,"-100%")</f>
        <v>-100%</v>
      </c>
      <c r="E377" s="9">
        <f>(C377*D377)+(C377*E1)</f>
        <v>0</v>
      </c>
      <c r="G377" s="9">
        <f>Fri!J45</f>
        <v>0</v>
      </c>
      <c r="H377" s="73" t="str">
        <f t="shared" si="1463"/>
        <v>-100%</v>
      </c>
      <c r="I377" s="9">
        <f>(G377*H377)+(G377*I1)</f>
        <v>0</v>
      </c>
      <c r="K377" s="9">
        <f>Fri!K45</f>
        <v>0</v>
      </c>
      <c r="L377" s="73" t="str">
        <f>IF(B377="win",100%-L1,"-100%")</f>
        <v>-100%</v>
      </c>
      <c r="M377" s="9">
        <f>(K377*L377)+(K377*M1)</f>
        <v>0</v>
      </c>
      <c r="N377" s="9"/>
      <c r="O377" s="9">
        <f>Fri!L45</f>
        <v>0</v>
      </c>
      <c r="P377" s="73" t="str">
        <f>IF(B377="win",100%-P1,"-100%")</f>
        <v>-100%</v>
      </c>
      <c r="Q377" s="9">
        <f>(O377*P377)+(O377*Q1)</f>
        <v>0</v>
      </c>
      <c r="R377" s="9"/>
      <c r="S377" s="9">
        <f>Fri!M45</f>
        <v>0</v>
      </c>
      <c r="T377" s="73" t="str">
        <f>IF(B377="win",100%-T1,"-100%")</f>
        <v>-100%</v>
      </c>
      <c r="U377" s="9">
        <f>(S377*T377)+(S377*U1)</f>
        <v>0</v>
      </c>
      <c r="V377" s="9"/>
      <c r="W377" s="9">
        <f>Fri!N45</f>
        <v>0</v>
      </c>
      <c r="X377" s="73" t="str">
        <f>IF(B377="win",100%-X1,"-100%")</f>
        <v>-100%</v>
      </c>
      <c r="Y377" s="9">
        <f>(W377*X377)+(W377*Y1)</f>
        <v>0</v>
      </c>
      <c r="Z377" s="9"/>
      <c r="AA377" s="9">
        <f>Fri!O45</f>
        <v>0</v>
      </c>
      <c r="AB377" s="73" t="str">
        <f>IF(B377="win",100%-AB1,"-100%")</f>
        <v>-100%</v>
      </c>
      <c r="AC377" s="9">
        <f>(AA377*AB377)+(AA377*AC1)</f>
        <v>0</v>
      </c>
      <c r="AD377" s="9"/>
      <c r="AE377" s="9">
        <f>Fri!P45</f>
        <v>0</v>
      </c>
      <c r="AF377" s="73" t="str">
        <f>IF(B377="win",100%-AF1,"-100%")</f>
        <v>-100%</v>
      </c>
      <c r="AG377" s="9">
        <f>(AE377*AF377)+(AE377*AG1)</f>
        <v>0</v>
      </c>
      <c r="AH377" s="9"/>
      <c r="AI377" s="9">
        <f>Fri!Q45</f>
        <v>0</v>
      </c>
      <c r="AJ377" s="73" t="str">
        <f>IF(B377="win",100%-AJ1,"-100%")</f>
        <v>-100%</v>
      </c>
      <c r="AK377" s="9">
        <f>(AI377*AJ377)+(AI377*AK1)</f>
        <v>0</v>
      </c>
      <c r="AL377" s="9"/>
      <c r="AM377" s="9">
        <f>Fri!R45</f>
        <v>0</v>
      </c>
      <c r="AN377" s="73" t="str">
        <f>IF(B377="win",100%-AN1,"-100%")</f>
        <v>-100%</v>
      </c>
      <c r="AO377" s="9">
        <f>(AM377*AN377)+(AM377*AO1)</f>
        <v>0</v>
      </c>
      <c r="AP377" s="9"/>
      <c r="AQ377" s="9">
        <f>Fri!S45</f>
        <v>0</v>
      </c>
      <c r="AR377" s="73" t="str">
        <f>IF(B377="win",100%-AR1,"-100%")</f>
        <v>-100%</v>
      </c>
      <c r="AS377" s="9">
        <f>(AQ377*AR377)+(AQ377*AS1)</f>
        <v>0</v>
      </c>
      <c r="AT377" s="9"/>
      <c r="AU377" s="9">
        <f>Fri!T45</f>
        <v>0</v>
      </c>
      <c r="AV377" s="73" t="str">
        <f>IF(B377="win",100%-AV1,"-100%")</f>
        <v>-100%</v>
      </c>
      <c r="AW377" s="9">
        <f>(AU377*AV377)+(AU377*AW1)</f>
        <v>0</v>
      </c>
      <c r="AX377" s="9"/>
      <c r="AY377" s="9">
        <f>Fri!U45</f>
        <v>0</v>
      </c>
      <c r="AZ377" s="73" t="str">
        <f>IF(B377="win",100%-AZ1,"-100%")</f>
        <v>-100%</v>
      </c>
      <c r="BA377" s="9">
        <f>(AY377*AZ377)+(AY377*BA1)</f>
        <v>0</v>
      </c>
      <c r="BB377" s="9"/>
      <c r="BC377" s="9">
        <f>Fri!V45</f>
        <v>0</v>
      </c>
      <c r="BD377" s="73" t="str">
        <f>IF(B377="win",100%-BD1,"-100%")</f>
        <v>-100%</v>
      </c>
      <c r="BE377" s="9">
        <f>(BC377*BD377)+(BC377*BE1)</f>
        <v>0</v>
      </c>
      <c r="BF377" s="9"/>
      <c r="BG377" s="9">
        <f>Fri!W45</f>
        <v>0</v>
      </c>
      <c r="BH377" s="73" t="str">
        <f>IF(B377="win",100%-BH1,"-100%")</f>
        <v>-100%</v>
      </c>
      <c r="BI377" s="9">
        <f>(BG377*BH377)+(BG377*BI1)</f>
        <v>0</v>
      </c>
    </row>
    <row r="378" spans="1:61" s="12" customFormat="1" x14ac:dyDescent="0.25">
      <c r="A378" s="75"/>
      <c r="B378" s="72"/>
      <c r="C378" s="75"/>
      <c r="D378" s="75"/>
      <c r="E378" s="75"/>
      <c r="G378" s="75"/>
      <c r="H378" s="75"/>
      <c r="I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</row>
    <row r="379" spans="1:61" s="12" customFormat="1" x14ac:dyDescent="0.25">
      <c r="A379" s="9">
        <f>Fri!A47</f>
        <v>0</v>
      </c>
      <c r="B379" s="72">
        <f>Fri!C47</f>
        <v>0</v>
      </c>
      <c r="C379" s="9">
        <f>Fri!I47</f>
        <v>0</v>
      </c>
      <c r="D379" s="73" t="str">
        <f>IF(B379="win",100%-D1,"-100%")</f>
        <v>-100%</v>
      </c>
      <c r="E379" s="9">
        <f>(C379*D379)+(C379*E1)</f>
        <v>0</v>
      </c>
      <c r="G379" s="9">
        <f>Fri!J47</f>
        <v>0</v>
      </c>
      <c r="H379" s="73" t="str">
        <f>IF($B379="win",100%-H$1,"-100%")</f>
        <v>-100%</v>
      </c>
      <c r="I379" s="9">
        <f>(G379*H379)+(G379*I1)</f>
        <v>0</v>
      </c>
      <c r="K379" s="9">
        <f>Fri!K47</f>
        <v>0</v>
      </c>
      <c r="L379" s="73" t="str">
        <f>IF(B379="win",100%-L1,"-100%")</f>
        <v>-100%</v>
      </c>
      <c r="M379" s="9">
        <f>(K379*L379)+(K379*M1)</f>
        <v>0</v>
      </c>
      <c r="N379" s="9"/>
      <c r="O379" s="9">
        <f>Fri!L47</f>
        <v>0</v>
      </c>
      <c r="P379" s="73" t="str">
        <f>IF(B379="win",100%-P1,"-100%")</f>
        <v>-100%</v>
      </c>
      <c r="Q379" s="9">
        <f>(O379*P379)+(O379*Q1)</f>
        <v>0</v>
      </c>
      <c r="R379" s="9"/>
      <c r="S379" s="9">
        <f>Fri!M47</f>
        <v>0</v>
      </c>
      <c r="T379" s="73" t="str">
        <f>IF(B379="win",100%-T1,"-100%")</f>
        <v>-100%</v>
      </c>
      <c r="U379" s="9">
        <f>(S379*T379)+(S379*U1)</f>
        <v>0</v>
      </c>
      <c r="V379" s="9"/>
      <c r="W379" s="9">
        <f>Fri!N47</f>
        <v>0</v>
      </c>
      <c r="X379" s="73" t="str">
        <f>IF(B379="win",100%-X1,"-100%")</f>
        <v>-100%</v>
      </c>
      <c r="Y379" s="9">
        <f>(W379*X379)+(W379*Y1)</f>
        <v>0</v>
      </c>
      <c r="Z379" s="9"/>
      <c r="AA379" s="9">
        <f>Fri!O47</f>
        <v>0</v>
      </c>
      <c r="AB379" s="73" t="str">
        <f>IF(B379="win",100%-AB1,"-100%")</f>
        <v>-100%</v>
      </c>
      <c r="AC379" s="9">
        <f>(AA379*AB379)+(AA379*AC1)</f>
        <v>0</v>
      </c>
      <c r="AD379" s="9"/>
      <c r="AE379" s="9">
        <f>Fri!P47</f>
        <v>0</v>
      </c>
      <c r="AF379" s="73" t="str">
        <f>IF(B379="win",100%-AF1,"-100%")</f>
        <v>-100%</v>
      </c>
      <c r="AG379" s="9">
        <f>(AE379*AF379)+(AE379*AG1)</f>
        <v>0</v>
      </c>
      <c r="AH379" s="9"/>
      <c r="AI379" s="9">
        <f>Fri!Q47</f>
        <v>0</v>
      </c>
      <c r="AJ379" s="73" t="str">
        <f>IF(B379="win",100%-AJ1,"-100%")</f>
        <v>-100%</v>
      </c>
      <c r="AK379" s="9">
        <f>(AI379*AJ379)+(AI379*AK1)</f>
        <v>0</v>
      </c>
      <c r="AL379" s="9"/>
      <c r="AM379" s="9">
        <f>Fri!R47</f>
        <v>0</v>
      </c>
      <c r="AN379" s="73" t="str">
        <f>IF(B379="win",100%-AN1,"-100%")</f>
        <v>-100%</v>
      </c>
      <c r="AO379" s="9">
        <f>(AM379*AN379)+(AM379*AO1)</f>
        <v>0</v>
      </c>
      <c r="AP379" s="9"/>
      <c r="AQ379" s="9">
        <f>Fri!S47</f>
        <v>0</v>
      </c>
      <c r="AR379" s="73" t="str">
        <f>IF(B379="win",100%-AR1,"-100%")</f>
        <v>-100%</v>
      </c>
      <c r="AS379" s="9">
        <f>(AQ379*AR379)+(AQ379*AS1)</f>
        <v>0</v>
      </c>
      <c r="AT379" s="9"/>
      <c r="AU379" s="9">
        <f>Fri!T47</f>
        <v>0</v>
      </c>
      <c r="AV379" s="73" t="str">
        <f>IF(B379="win",100%-AV1,"-100%")</f>
        <v>-100%</v>
      </c>
      <c r="AW379" s="9">
        <f>(AU379*AV379)+(AU379*AW1)</f>
        <v>0</v>
      </c>
      <c r="AX379" s="9"/>
      <c r="AY379" s="9">
        <f>Fri!U47</f>
        <v>0</v>
      </c>
      <c r="AZ379" s="73" t="str">
        <f>IF(B379="win",100%-AZ1,"-100%")</f>
        <v>-100%</v>
      </c>
      <c r="BA379" s="9">
        <f>(AY379*AZ379)+(AY379*BA1)</f>
        <v>0</v>
      </c>
      <c r="BB379" s="9"/>
      <c r="BC379" s="9">
        <f>Fri!V47</f>
        <v>0</v>
      </c>
      <c r="BD379" s="73" t="str">
        <f>IF(B379="win",100%-BD1,"-100%")</f>
        <v>-100%</v>
      </c>
      <c r="BE379" s="9">
        <f>(BC379*BD379)+(BC379*BE1)</f>
        <v>0</v>
      </c>
      <c r="BF379" s="9"/>
      <c r="BG379" s="9">
        <f>Fri!W47</f>
        <v>0</v>
      </c>
      <c r="BH379" s="73" t="str">
        <f>IF(B379="win",100%-BH1,"-100%")</f>
        <v>-100%</v>
      </c>
      <c r="BI379" s="9">
        <f>(BG379*BH379)+(BG379*BI1)</f>
        <v>0</v>
      </c>
    </row>
    <row r="380" spans="1:61" s="12" customFormat="1" x14ac:dyDescent="0.25">
      <c r="A380" s="9">
        <f>Fri!A48</f>
        <v>0</v>
      </c>
      <c r="B380" s="72">
        <f>Fri!C48</f>
        <v>0</v>
      </c>
      <c r="C380" s="9">
        <f>Fri!I48</f>
        <v>0</v>
      </c>
      <c r="D380" s="73" t="str">
        <f>IF(B380="win",100%-D1,"-100%")</f>
        <v>-100%</v>
      </c>
      <c r="E380" s="9">
        <f>(C380*D380)+(C380*E1)</f>
        <v>0</v>
      </c>
      <c r="G380" s="9">
        <f>Fri!J48</f>
        <v>0</v>
      </c>
      <c r="H380" s="73" t="str">
        <f t="shared" ref="H380:H382" si="1464">IF($B380="win",100%-H$1,"-100%")</f>
        <v>-100%</v>
      </c>
      <c r="I380" s="9">
        <f>(G380*H380)+(G380*I1)</f>
        <v>0</v>
      </c>
      <c r="K380" s="9">
        <f>Fri!K48</f>
        <v>0</v>
      </c>
      <c r="L380" s="73" t="str">
        <f>IF(B380="win",100%-L1,"-100%")</f>
        <v>-100%</v>
      </c>
      <c r="M380" s="9">
        <f>(K380*L380)+(K380*M1)</f>
        <v>0</v>
      </c>
      <c r="N380" s="9"/>
      <c r="O380" s="9">
        <f>Fri!L48</f>
        <v>0</v>
      </c>
      <c r="P380" s="73" t="str">
        <f>IF(B380="win",100%-P1,"-100%")</f>
        <v>-100%</v>
      </c>
      <c r="Q380" s="9">
        <f>(O380*P380)+(O380*Q1)</f>
        <v>0</v>
      </c>
      <c r="R380" s="9"/>
      <c r="S380" s="9">
        <f>Fri!M48</f>
        <v>0</v>
      </c>
      <c r="T380" s="73" t="str">
        <f>IF(B380="win",100%-T1,"-100%")</f>
        <v>-100%</v>
      </c>
      <c r="U380" s="9">
        <f>(S380*T380)+(S380*U1)</f>
        <v>0</v>
      </c>
      <c r="V380" s="9"/>
      <c r="W380" s="9">
        <f>Fri!N48</f>
        <v>0</v>
      </c>
      <c r="X380" s="73" t="str">
        <f>IF(B380="win",100%-X1,"-100%")</f>
        <v>-100%</v>
      </c>
      <c r="Y380" s="9">
        <f>(W380*X380)+(W380*Y1)</f>
        <v>0</v>
      </c>
      <c r="Z380" s="9"/>
      <c r="AA380" s="9">
        <f>Fri!O48</f>
        <v>0</v>
      </c>
      <c r="AB380" s="73" t="str">
        <f>IF(B380="win",100%-AB1,"-100%")</f>
        <v>-100%</v>
      </c>
      <c r="AC380" s="9">
        <f>(AA380*AB380)+(AA380*AC1)</f>
        <v>0</v>
      </c>
      <c r="AD380" s="9"/>
      <c r="AE380" s="9">
        <f>Fri!P48</f>
        <v>0</v>
      </c>
      <c r="AF380" s="73" t="str">
        <f>IF(B380="win",100%-AF1,"-100%")</f>
        <v>-100%</v>
      </c>
      <c r="AG380" s="9">
        <f>(AE380*AF380)+(AE380*AG1)</f>
        <v>0</v>
      </c>
      <c r="AH380" s="9"/>
      <c r="AI380" s="9">
        <f>Fri!Q48</f>
        <v>0</v>
      </c>
      <c r="AJ380" s="73" t="str">
        <f>IF(B380="win",100%-AJ1,"-100%")</f>
        <v>-100%</v>
      </c>
      <c r="AK380" s="9">
        <f>(AI380*AJ380)+(AI380*AK1)</f>
        <v>0</v>
      </c>
      <c r="AL380" s="9"/>
      <c r="AM380" s="9">
        <f>Fri!R48</f>
        <v>0</v>
      </c>
      <c r="AN380" s="73" t="str">
        <f>IF(B380="win",100%-AN1,"-100%")</f>
        <v>-100%</v>
      </c>
      <c r="AO380" s="9">
        <f>(AM380*AN380)+(AM380*AO1)</f>
        <v>0</v>
      </c>
      <c r="AP380" s="9"/>
      <c r="AQ380" s="9">
        <f>Fri!S48</f>
        <v>0</v>
      </c>
      <c r="AR380" s="73" t="str">
        <f>IF(B380="win",100%-AR1,"-100%")</f>
        <v>-100%</v>
      </c>
      <c r="AS380" s="9">
        <f>(AQ380*AR380)+(AQ380*AS1)</f>
        <v>0</v>
      </c>
      <c r="AT380" s="9"/>
      <c r="AU380" s="9">
        <f>Fri!T48</f>
        <v>0</v>
      </c>
      <c r="AV380" s="73" t="str">
        <f>IF(B380="win",100%-AV1,"-100%")</f>
        <v>-100%</v>
      </c>
      <c r="AW380" s="9">
        <f>(AU380*AV380)+(AU380*AW1)</f>
        <v>0</v>
      </c>
      <c r="AX380" s="9"/>
      <c r="AY380" s="9">
        <f>Fri!U48</f>
        <v>0</v>
      </c>
      <c r="AZ380" s="73" t="str">
        <f>IF(B380="win",100%-AZ1,"-100%")</f>
        <v>-100%</v>
      </c>
      <c r="BA380" s="9">
        <f>(AY380*AZ380)+(AY380*BA1)</f>
        <v>0</v>
      </c>
      <c r="BB380" s="9"/>
      <c r="BC380" s="9">
        <f>Fri!V48</f>
        <v>0</v>
      </c>
      <c r="BD380" s="73" t="str">
        <f>IF(B380="win",100%-BD1,"-100%")</f>
        <v>-100%</v>
      </c>
      <c r="BE380" s="9">
        <f>(BC380*BD380)+(BC380*BE1)</f>
        <v>0</v>
      </c>
      <c r="BF380" s="9"/>
      <c r="BG380" s="9">
        <f>Fri!W48</f>
        <v>0</v>
      </c>
      <c r="BH380" s="73" t="str">
        <f>IF(B380="win",100%-BH1,"-100%")</f>
        <v>-100%</v>
      </c>
      <c r="BI380" s="9">
        <f>(BG380*BH380)+(BG380*BI1)</f>
        <v>0</v>
      </c>
    </row>
    <row r="381" spans="1:61" s="12" customFormat="1" x14ac:dyDescent="0.25">
      <c r="A381" s="9" t="str">
        <f>Fri!A49</f>
        <v>UNDER</v>
      </c>
      <c r="B381" s="72">
        <f>Fri!C49</f>
        <v>0</v>
      </c>
      <c r="C381" s="9">
        <f>Fri!I49</f>
        <v>0</v>
      </c>
      <c r="D381" s="73" t="str">
        <f>IF(B381="win",100%-D1,"-100%")</f>
        <v>-100%</v>
      </c>
      <c r="E381" s="9">
        <f>(C381*D381)+(C381*E1)</f>
        <v>0</v>
      </c>
      <c r="G381" s="9">
        <f>Fri!J49</f>
        <v>0</v>
      </c>
      <c r="H381" s="73" t="str">
        <f t="shared" si="1464"/>
        <v>-100%</v>
      </c>
      <c r="I381" s="9">
        <f>(G381*H381)+(G381*I1)</f>
        <v>0</v>
      </c>
      <c r="K381" s="9">
        <f>Fri!K49</f>
        <v>0</v>
      </c>
      <c r="L381" s="73" t="str">
        <f>IF(B381="win",100%-L1,"-100%")</f>
        <v>-100%</v>
      </c>
      <c r="M381" s="9">
        <f>(K381*L381)+(K381*M1)</f>
        <v>0</v>
      </c>
      <c r="N381" s="9"/>
      <c r="O381" s="9">
        <f>Fri!L49</f>
        <v>0</v>
      </c>
      <c r="P381" s="73" t="str">
        <f>IF(B381="win",100%-P1,"-100%")</f>
        <v>-100%</v>
      </c>
      <c r="Q381" s="9">
        <f>(O381*P381)+(O381*Q1)</f>
        <v>0</v>
      </c>
      <c r="R381" s="9"/>
      <c r="S381" s="9">
        <f>Fri!M49</f>
        <v>0</v>
      </c>
      <c r="T381" s="73" t="str">
        <f>IF(B381="win",100%-T1,"-100%")</f>
        <v>-100%</v>
      </c>
      <c r="U381" s="9">
        <f>(S381*T381)+(S381*U1)</f>
        <v>0</v>
      </c>
      <c r="V381" s="9"/>
      <c r="W381" s="9">
        <f>Fri!N49</f>
        <v>0</v>
      </c>
      <c r="X381" s="73" t="str">
        <f>IF(B381="win",100%-X1,"-100%")</f>
        <v>-100%</v>
      </c>
      <c r="Y381" s="9">
        <f>(W381*X381)+(W381*Y1)</f>
        <v>0</v>
      </c>
      <c r="Z381" s="9"/>
      <c r="AA381" s="9">
        <f>Fri!O49</f>
        <v>0</v>
      </c>
      <c r="AB381" s="73" t="str">
        <f>IF(B381="win",100%-AB1,"-100%")</f>
        <v>-100%</v>
      </c>
      <c r="AC381" s="9">
        <f>(AA381*AB381)+(AA381*AC1)</f>
        <v>0</v>
      </c>
      <c r="AD381" s="9"/>
      <c r="AE381" s="9">
        <f>Fri!P49</f>
        <v>0</v>
      </c>
      <c r="AF381" s="73" t="str">
        <f>IF(B381="win",100%-AF1,"-100%")</f>
        <v>-100%</v>
      </c>
      <c r="AG381" s="9">
        <f>(AE381*AF381)+(AE381*AG1)</f>
        <v>0</v>
      </c>
      <c r="AH381" s="9"/>
      <c r="AI381" s="9">
        <f>Fri!Q49</f>
        <v>0</v>
      </c>
      <c r="AJ381" s="73" t="str">
        <f>IF(B381="win",100%-AJ1,"-100%")</f>
        <v>-100%</v>
      </c>
      <c r="AK381" s="9">
        <f>(AI381*AJ381)+(AI381*AK1)</f>
        <v>0</v>
      </c>
      <c r="AL381" s="9"/>
      <c r="AM381" s="9">
        <f>Fri!R49</f>
        <v>0</v>
      </c>
      <c r="AN381" s="73" t="str">
        <f>IF(B381="win",100%-AN1,"-100%")</f>
        <v>-100%</v>
      </c>
      <c r="AO381" s="9">
        <f>(AM381*AN381)+(AM381*AO1)</f>
        <v>0</v>
      </c>
      <c r="AP381" s="9"/>
      <c r="AQ381" s="9">
        <f>Fri!S49</f>
        <v>0</v>
      </c>
      <c r="AR381" s="73" t="str">
        <f>IF(B381="win",100%-AR1,"-100%")</f>
        <v>-100%</v>
      </c>
      <c r="AS381" s="9">
        <f>(AQ381*AR381)+(AQ381*AS1)</f>
        <v>0</v>
      </c>
      <c r="AT381" s="9"/>
      <c r="AU381" s="9">
        <f>Fri!T49</f>
        <v>0</v>
      </c>
      <c r="AV381" s="73" t="str">
        <f>IF(B381="win",100%-AV1,"-100%")</f>
        <v>-100%</v>
      </c>
      <c r="AW381" s="9">
        <f>(AU381*AV381)+(AU381*AW1)</f>
        <v>0</v>
      </c>
      <c r="AX381" s="9"/>
      <c r="AY381" s="9">
        <f>Fri!U49</f>
        <v>0</v>
      </c>
      <c r="AZ381" s="73" t="str">
        <f>IF(B381="win",100%-AZ1,"-100%")</f>
        <v>-100%</v>
      </c>
      <c r="BA381" s="9">
        <f>(AY381*AZ381)+(AY381*BA1)</f>
        <v>0</v>
      </c>
      <c r="BB381" s="9"/>
      <c r="BC381" s="9">
        <f>Fri!V49</f>
        <v>0</v>
      </c>
      <c r="BD381" s="73" t="str">
        <f>IF(B381="win",100%-BD1,"-100%")</f>
        <v>-100%</v>
      </c>
      <c r="BE381" s="9">
        <f>(BC381*BD381)+(BC381*BE1)</f>
        <v>0</v>
      </c>
      <c r="BF381" s="9"/>
      <c r="BG381" s="9">
        <f>Fri!W49</f>
        <v>0</v>
      </c>
      <c r="BH381" s="73" t="str">
        <f>IF(B381="win",100%-BH1,"-100%")</f>
        <v>-100%</v>
      </c>
      <c r="BI381" s="9">
        <f>(BG381*BH381)+(BG381*BI1)</f>
        <v>0</v>
      </c>
    </row>
    <row r="382" spans="1:61" s="12" customFormat="1" x14ac:dyDescent="0.25">
      <c r="A382" s="9" t="str">
        <f>Fri!A50</f>
        <v>OVER</v>
      </c>
      <c r="B382" s="72">
        <f>Fri!C50</f>
        <v>0</v>
      </c>
      <c r="C382" s="9">
        <f>Fri!I50</f>
        <v>0</v>
      </c>
      <c r="D382" s="73" t="str">
        <f>IF(B382="win",100%-D1,"-100%")</f>
        <v>-100%</v>
      </c>
      <c r="E382" s="9">
        <f>(C382*D382)+(C382*E1)</f>
        <v>0</v>
      </c>
      <c r="G382" s="9">
        <f>Fri!J50</f>
        <v>0</v>
      </c>
      <c r="H382" s="73" t="str">
        <f t="shared" si="1464"/>
        <v>-100%</v>
      </c>
      <c r="I382" s="9">
        <f>(G382*H382)+(G382*I1)</f>
        <v>0</v>
      </c>
      <c r="K382" s="9">
        <f>Fri!K50</f>
        <v>0</v>
      </c>
      <c r="L382" s="73" t="str">
        <f>IF(B382="win",100%-L1,"-100%")</f>
        <v>-100%</v>
      </c>
      <c r="M382" s="9">
        <f>(K382*L382)+(K382*M1)</f>
        <v>0</v>
      </c>
      <c r="N382" s="9"/>
      <c r="O382" s="9">
        <f>Fri!L50</f>
        <v>0</v>
      </c>
      <c r="P382" s="73" t="str">
        <f>IF(B382="win",100%-P1,"-100%")</f>
        <v>-100%</v>
      </c>
      <c r="Q382" s="9">
        <f>(O382*P382)+(O382*Q1)</f>
        <v>0</v>
      </c>
      <c r="R382" s="9"/>
      <c r="S382" s="9">
        <f>Fri!M50</f>
        <v>0</v>
      </c>
      <c r="T382" s="73" t="str">
        <f>IF(B382="win",100%-T1,"-100%")</f>
        <v>-100%</v>
      </c>
      <c r="U382" s="9">
        <f>(S382*T382)+(S382*U1)</f>
        <v>0</v>
      </c>
      <c r="V382" s="9"/>
      <c r="W382" s="9">
        <f>Fri!N50</f>
        <v>0</v>
      </c>
      <c r="X382" s="73" t="str">
        <f>IF(B382="win",100%-X1,"-100%")</f>
        <v>-100%</v>
      </c>
      <c r="Y382" s="9">
        <f>(W382*X382)+(W382*Y1)</f>
        <v>0</v>
      </c>
      <c r="Z382" s="9"/>
      <c r="AA382" s="9">
        <f>Fri!O50</f>
        <v>0</v>
      </c>
      <c r="AB382" s="73" t="str">
        <f>IF(B382="win",100%-AB1,"-100%")</f>
        <v>-100%</v>
      </c>
      <c r="AC382" s="9">
        <f>(AA382*AB382)+(AA382*AC1)</f>
        <v>0</v>
      </c>
      <c r="AD382" s="9"/>
      <c r="AE382" s="9">
        <f>Fri!P50</f>
        <v>0</v>
      </c>
      <c r="AF382" s="73" t="str">
        <f>IF(B382="win",100%-AF1,"-100%")</f>
        <v>-100%</v>
      </c>
      <c r="AG382" s="9">
        <f>(AE382*AF382)+(AE382*AG1)</f>
        <v>0</v>
      </c>
      <c r="AH382" s="9"/>
      <c r="AI382" s="9">
        <f>Fri!Q50</f>
        <v>0</v>
      </c>
      <c r="AJ382" s="73" t="str">
        <f>IF(B382="win",100%-AJ1,"-100%")</f>
        <v>-100%</v>
      </c>
      <c r="AK382" s="9">
        <f>(AI382*AJ382)+(AI382*AK1)</f>
        <v>0</v>
      </c>
      <c r="AL382" s="9"/>
      <c r="AM382" s="9">
        <f>Fri!R50</f>
        <v>0</v>
      </c>
      <c r="AN382" s="73" t="str">
        <f>IF(B382="win",100%-AN1,"-100%")</f>
        <v>-100%</v>
      </c>
      <c r="AO382" s="9">
        <f>(AM382*AN382)+(AM382*AO1)</f>
        <v>0</v>
      </c>
      <c r="AP382" s="9"/>
      <c r="AQ382" s="9">
        <f>Fri!S50</f>
        <v>0</v>
      </c>
      <c r="AR382" s="73" t="str">
        <f>IF(B382="win",100%-AR1,"-100%")</f>
        <v>-100%</v>
      </c>
      <c r="AS382" s="9">
        <f>(AQ382*AR382)+(AQ382*AS1)</f>
        <v>0</v>
      </c>
      <c r="AT382" s="9"/>
      <c r="AU382" s="9">
        <f>Fri!T50</f>
        <v>0</v>
      </c>
      <c r="AV382" s="73" t="str">
        <f>IF(B382="win",100%-AV1,"-100%")</f>
        <v>-100%</v>
      </c>
      <c r="AW382" s="9">
        <f>(AU382*AV382)+(AU382*AW1)</f>
        <v>0</v>
      </c>
      <c r="AX382" s="9"/>
      <c r="AY382" s="9">
        <f>Fri!U50</f>
        <v>0</v>
      </c>
      <c r="AZ382" s="73" t="str">
        <f>IF(B382="win",100%-AZ1,"-100%")</f>
        <v>-100%</v>
      </c>
      <c r="BA382" s="9">
        <f>(AY382*AZ382)+(AY382*BA1)</f>
        <v>0</v>
      </c>
      <c r="BB382" s="9"/>
      <c r="BC382" s="9">
        <f>Fri!V50</f>
        <v>0</v>
      </c>
      <c r="BD382" s="73" t="str">
        <f>IF(B382="win",100%-BD1,"-100%")</f>
        <v>-100%</v>
      </c>
      <c r="BE382" s="9">
        <f>(BC382*BD382)+(BC382*BE1)</f>
        <v>0</v>
      </c>
      <c r="BF382" s="9"/>
      <c r="BG382" s="9">
        <f>Fri!W50</f>
        <v>0</v>
      </c>
      <c r="BH382" s="73" t="str">
        <f>IF(B382="win",100%-BH1,"-100%")</f>
        <v>-100%</v>
      </c>
      <c r="BI382" s="9">
        <f>(BG382*BH382)+(BG382*BI1)</f>
        <v>0</v>
      </c>
    </row>
    <row r="383" spans="1:61" s="12" customFormat="1" x14ac:dyDescent="0.25">
      <c r="A383" s="75"/>
      <c r="B383" s="72"/>
      <c r="C383" s="75"/>
      <c r="D383" s="75"/>
      <c r="E383" s="75"/>
      <c r="G383" s="75"/>
      <c r="H383" s="75"/>
      <c r="I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5"/>
      <c r="BD383" s="75"/>
      <c r="BE383" s="75"/>
      <c r="BF383" s="75"/>
      <c r="BG383" s="75"/>
      <c r="BH383" s="75"/>
      <c r="BI383" s="75"/>
    </row>
    <row r="384" spans="1:61" s="12" customFormat="1" x14ac:dyDescent="0.25">
      <c r="A384" s="9">
        <f>Fri!A52</f>
        <v>0</v>
      </c>
      <c r="B384" s="72">
        <f>Fri!C52</f>
        <v>0</v>
      </c>
      <c r="C384" s="9">
        <f>Fri!I52</f>
        <v>0</v>
      </c>
      <c r="D384" s="73" t="str">
        <f>IF(B384="win",100%-D1,"-100%")</f>
        <v>-100%</v>
      </c>
      <c r="E384" s="9">
        <f>(C384*D384)+(C384*E1)</f>
        <v>0</v>
      </c>
      <c r="G384" s="9">
        <f>Fri!J52</f>
        <v>0</v>
      </c>
      <c r="H384" s="73" t="str">
        <f>IF($B384="win",100%-H$1,"-100%")</f>
        <v>-100%</v>
      </c>
      <c r="I384" s="9">
        <f>(G384*H384)+(G384*I1)</f>
        <v>0</v>
      </c>
      <c r="K384" s="9">
        <f>Fri!K52</f>
        <v>0</v>
      </c>
      <c r="L384" s="73" t="str">
        <f>IF(B384="win",100%-L1,"-100%")</f>
        <v>-100%</v>
      </c>
      <c r="M384" s="9">
        <f>(K384*L384)+(K384*M1)</f>
        <v>0</v>
      </c>
      <c r="N384" s="9"/>
      <c r="O384" s="9">
        <f>Fri!L52</f>
        <v>0</v>
      </c>
      <c r="P384" s="73" t="str">
        <f>IF(B384="win",100%-P1,"-100%")</f>
        <v>-100%</v>
      </c>
      <c r="Q384" s="9">
        <f>(O384*P384)+(O384*Q1)</f>
        <v>0</v>
      </c>
      <c r="R384" s="9"/>
      <c r="S384" s="9">
        <f>Fri!M52</f>
        <v>0</v>
      </c>
      <c r="T384" s="73" t="str">
        <f>IF(B384="win",100%-T1,"-100%")</f>
        <v>-100%</v>
      </c>
      <c r="U384" s="9">
        <f>(S384*T384)+(S384*U1)</f>
        <v>0</v>
      </c>
      <c r="V384" s="9"/>
      <c r="W384" s="9">
        <f>Fri!N52</f>
        <v>0</v>
      </c>
      <c r="X384" s="73" t="str">
        <f>IF(B384="win",100%-X1,"-100%")</f>
        <v>-100%</v>
      </c>
      <c r="Y384" s="9">
        <f>(W384*X384)+(W384*Y1)</f>
        <v>0</v>
      </c>
      <c r="Z384" s="9"/>
      <c r="AA384" s="9">
        <f>Fri!O52</f>
        <v>0</v>
      </c>
      <c r="AB384" s="73" t="str">
        <f>IF(B384="win",100%-AB1,"-100%")</f>
        <v>-100%</v>
      </c>
      <c r="AC384" s="9">
        <f>(AA384*AB384)+(AA384*AC1)</f>
        <v>0</v>
      </c>
      <c r="AD384" s="9"/>
      <c r="AE384" s="9">
        <f>Fri!P52</f>
        <v>0</v>
      </c>
      <c r="AF384" s="73" t="str">
        <f>IF(B384="win",100%-AF1,"-100%")</f>
        <v>-100%</v>
      </c>
      <c r="AG384" s="9">
        <f>(AE384*AF384)+(AE384*AG1)</f>
        <v>0</v>
      </c>
      <c r="AH384" s="9"/>
      <c r="AI384" s="9">
        <f>Fri!Q52</f>
        <v>0</v>
      </c>
      <c r="AJ384" s="73" t="str">
        <f>IF(B384="win",100%-AJ1,"-100%")</f>
        <v>-100%</v>
      </c>
      <c r="AK384" s="9">
        <f>(AI384*AJ384)+(AI384*AK1)</f>
        <v>0</v>
      </c>
      <c r="AL384" s="9"/>
      <c r="AM384" s="9">
        <f>Fri!R52</f>
        <v>0</v>
      </c>
      <c r="AN384" s="73" t="str">
        <f>IF(B384="win",100%-AN1,"-100%")</f>
        <v>-100%</v>
      </c>
      <c r="AO384" s="9">
        <f>(AM384*AN384)+(AM384*AO1)</f>
        <v>0</v>
      </c>
      <c r="AP384" s="9"/>
      <c r="AQ384" s="9">
        <f>Fri!S52</f>
        <v>0</v>
      </c>
      <c r="AR384" s="73" t="str">
        <f>IF(B384="win",100%-AR1,"-100%")</f>
        <v>-100%</v>
      </c>
      <c r="AS384" s="9">
        <f>(AQ384*AR384)+(AQ384*AS1)</f>
        <v>0</v>
      </c>
      <c r="AT384" s="9"/>
      <c r="AU384" s="9">
        <f>Fri!T52</f>
        <v>0</v>
      </c>
      <c r="AV384" s="73" t="str">
        <f>IF(B384="win",100%-AV1,"-100%")</f>
        <v>-100%</v>
      </c>
      <c r="AW384" s="9">
        <f>(AU384*AV384)+(AU384*AW1)</f>
        <v>0</v>
      </c>
      <c r="AX384" s="9"/>
      <c r="AY384" s="9">
        <f>Fri!U52</f>
        <v>0</v>
      </c>
      <c r="AZ384" s="73" t="str">
        <f>IF(B384="win",100%-AZ1,"-100%")</f>
        <v>-100%</v>
      </c>
      <c r="BA384" s="9">
        <f>(AY384*AZ384)+(AY384*BA1)</f>
        <v>0</v>
      </c>
      <c r="BB384" s="9"/>
      <c r="BC384" s="9">
        <f>Fri!V52</f>
        <v>0</v>
      </c>
      <c r="BD384" s="73" t="str">
        <f>IF(B384="win",100%-BD1,"-100%")</f>
        <v>-100%</v>
      </c>
      <c r="BE384" s="9">
        <f>(BC384*BD384)+(BC384*BE1)</f>
        <v>0</v>
      </c>
      <c r="BF384" s="9"/>
      <c r="BG384" s="9">
        <f>Fri!W52</f>
        <v>0</v>
      </c>
      <c r="BH384" s="73" t="str">
        <f>IF(B384="win",100%-BH1,"-100%")</f>
        <v>-100%</v>
      </c>
      <c r="BI384" s="9">
        <f>(BG384*BH384)+(BG384*BI1)</f>
        <v>0</v>
      </c>
    </row>
    <row r="385" spans="1:61" s="12" customFormat="1" x14ac:dyDescent="0.25">
      <c r="A385" s="9">
        <f>Fri!A53</f>
        <v>0</v>
      </c>
      <c r="B385" s="72">
        <f>Fri!C53</f>
        <v>0</v>
      </c>
      <c r="C385" s="9">
        <f>Fri!I53</f>
        <v>0</v>
      </c>
      <c r="D385" s="73" t="str">
        <f>IF(B385="win",100%-D1,"-100%")</f>
        <v>-100%</v>
      </c>
      <c r="E385" s="9">
        <f>(C385*D385)+(C385*E1)</f>
        <v>0</v>
      </c>
      <c r="G385" s="9">
        <f>Fri!J53</f>
        <v>0</v>
      </c>
      <c r="H385" s="73" t="str">
        <f t="shared" ref="H385:H387" si="1465">IF($B385="win",100%-H$1,"-100%")</f>
        <v>-100%</v>
      </c>
      <c r="I385" s="9">
        <f>(G385*H385)+(G385*I1)</f>
        <v>0</v>
      </c>
      <c r="K385" s="9">
        <f>Fri!K53</f>
        <v>0</v>
      </c>
      <c r="L385" s="73" t="str">
        <f>IF(B385="win",100%-L1,"-100%")</f>
        <v>-100%</v>
      </c>
      <c r="M385" s="9">
        <f>(K385*L385)+(K385*M1)</f>
        <v>0</v>
      </c>
      <c r="N385" s="9"/>
      <c r="O385" s="9">
        <f>Fri!L53</f>
        <v>0</v>
      </c>
      <c r="P385" s="73" t="str">
        <f>IF(B385="win",100%-P1,"-100%")</f>
        <v>-100%</v>
      </c>
      <c r="Q385" s="9">
        <f>(O385*P385)+(O385*Q1)</f>
        <v>0</v>
      </c>
      <c r="R385" s="9"/>
      <c r="S385" s="9">
        <f>Fri!M53</f>
        <v>0</v>
      </c>
      <c r="T385" s="73" t="str">
        <f>IF(B385="win",100%-T1,"-100%")</f>
        <v>-100%</v>
      </c>
      <c r="U385" s="9">
        <f>(S385*T385)+(S385*U1)</f>
        <v>0</v>
      </c>
      <c r="V385" s="9"/>
      <c r="W385" s="9">
        <f>Fri!N53</f>
        <v>0</v>
      </c>
      <c r="X385" s="73" t="str">
        <f>IF(B385="win",100%-X1,"-100%")</f>
        <v>-100%</v>
      </c>
      <c r="Y385" s="9">
        <f>(W385*X385)+(W385*Y1)</f>
        <v>0</v>
      </c>
      <c r="Z385" s="9"/>
      <c r="AA385" s="9">
        <f>Fri!O53</f>
        <v>0</v>
      </c>
      <c r="AB385" s="73" t="str">
        <f>IF(B385="win",100%-AB1,"-100%")</f>
        <v>-100%</v>
      </c>
      <c r="AC385" s="9">
        <f>(AA385*AB385)+(AA385*AC1)</f>
        <v>0</v>
      </c>
      <c r="AD385" s="9"/>
      <c r="AE385" s="9">
        <f>Fri!P53</f>
        <v>0</v>
      </c>
      <c r="AF385" s="73" t="str">
        <f>IF(B385="win",100%-AF1,"-100%")</f>
        <v>-100%</v>
      </c>
      <c r="AG385" s="9">
        <f>(AE385*AF385)+(AE385*AG1)</f>
        <v>0</v>
      </c>
      <c r="AH385" s="9"/>
      <c r="AI385" s="9">
        <f>Fri!Q53</f>
        <v>0</v>
      </c>
      <c r="AJ385" s="73" t="str">
        <f>IF(B385="win",100%-AJ1,"-100%")</f>
        <v>-100%</v>
      </c>
      <c r="AK385" s="9">
        <f>(AI385*AJ385)+(AI385*AK1)</f>
        <v>0</v>
      </c>
      <c r="AL385" s="9"/>
      <c r="AM385" s="9">
        <f>Fri!R53</f>
        <v>0</v>
      </c>
      <c r="AN385" s="73" t="str">
        <f>IF(B385="win",100%-AN1,"-100%")</f>
        <v>-100%</v>
      </c>
      <c r="AO385" s="9">
        <f>(AM385*AN385)+(AM385*AO1)</f>
        <v>0</v>
      </c>
      <c r="AP385" s="9"/>
      <c r="AQ385" s="9">
        <f>Fri!S53</f>
        <v>0</v>
      </c>
      <c r="AR385" s="73" t="str">
        <f>IF(B385="win",100%-AR1,"-100%")</f>
        <v>-100%</v>
      </c>
      <c r="AS385" s="9">
        <f>(AQ385*AR385)+(AQ385*AS1)</f>
        <v>0</v>
      </c>
      <c r="AT385" s="9"/>
      <c r="AU385" s="9">
        <f>Fri!T53</f>
        <v>0</v>
      </c>
      <c r="AV385" s="73" t="str">
        <f>IF(B385="win",100%-AV1,"-100%")</f>
        <v>-100%</v>
      </c>
      <c r="AW385" s="9">
        <f>(AU385*AV385)+(AU385*AW1)</f>
        <v>0</v>
      </c>
      <c r="AX385" s="9"/>
      <c r="AY385" s="9">
        <f>Fri!U53</f>
        <v>0</v>
      </c>
      <c r="AZ385" s="73" t="str">
        <f>IF(B385="win",100%-AZ1,"-100%")</f>
        <v>-100%</v>
      </c>
      <c r="BA385" s="9">
        <f>(AY385*AZ385)+(AY385*BA1)</f>
        <v>0</v>
      </c>
      <c r="BB385" s="9"/>
      <c r="BC385" s="9">
        <f>Fri!V53</f>
        <v>0</v>
      </c>
      <c r="BD385" s="73" t="str">
        <f>IF(B385="win",100%-BD1,"-100%")</f>
        <v>-100%</v>
      </c>
      <c r="BE385" s="9">
        <f>(BC385*BD385)+(BC385*BE1)</f>
        <v>0</v>
      </c>
      <c r="BF385" s="9"/>
      <c r="BG385" s="9">
        <f>Fri!W53</f>
        <v>0</v>
      </c>
      <c r="BH385" s="73" t="str">
        <f>IF(B385="win",100%-BH1,"-100%")</f>
        <v>-100%</v>
      </c>
      <c r="BI385" s="9">
        <f>(BG385*BH385)+(BG385*BI1)</f>
        <v>0</v>
      </c>
    </row>
    <row r="386" spans="1:61" s="12" customFormat="1" x14ac:dyDescent="0.25">
      <c r="A386" s="9" t="str">
        <f>Fri!A54</f>
        <v>UNDER</v>
      </c>
      <c r="B386" s="72">
        <f>Fri!C54</f>
        <v>0</v>
      </c>
      <c r="C386" s="9">
        <f>Fri!I54</f>
        <v>0</v>
      </c>
      <c r="D386" s="73" t="str">
        <f>IF(B386="win",100%-D1,"-100%")</f>
        <v>-100%</v>
      </c>
      <c r="E386" s="9">
        <f>(C386*D386)+(C386*E1)</f>
        <v>0</v>
      </c>
      <c r="G386" s="9">
        <f>Fri!J54</f>
        <v>0</v>
      </c>
      <c r="H386" s="73" t="str">
        <f t="shared" si="1465"/>
        <v>-100%</v>
      </c>
      <c r="I386" s="9">
        <f>(G386*H386)+(G386*I1)</f>
        <v>0</v>
      </c>
      <c r="K386" s="9">
        <f>Fri!K54</f>
        <v>0</v>
      </c>
      <c r="L386" s="73" t="str">
        <f>IF(B386="win",100%-L1,"-100%")</f>
        <v>-100%</v>
      </c>
      <c r="M386" s="9">
        <f>(K386*L386)+(K386*M1)</f>
        <v>0</v>
      </c>
      <c r="N386" s="9"/>
      <c r="O386" s="9">
        <f>Fri!L54</f>
        <v>0</v>
      </c>
      <c r="P386" s="73" t="str">
        <f>IF(B386="win",100%-P1,"-100%")</f>
        <v>-100%</v>
      </c>
      <c r="Q386" s="9">
        <f>(O386*P386)+(O386*Q1)</f>
        <v>0</v>
      </c>
      <c r="R386" s="9"/>
      <c r="S386" s="9">
        <f>Fri!M54</f>
        <v>0</v>
      </c>
      <c r="T386" s="73" t="str">
        <f>IF(B386="win",100%-T1,"-100%")</f>
        <v>-100%</v>
      </c>
      <c r="U386" s="9">
        <f>(S386*T386)+(S386*U1)</f>
        <v>0</v>
      </c>
      <c r="V386" s="9"/>
      <c r="W386" s="9">
        <f>Fri!N54</f>
        <v>0</v>
      </c>
      <c r="X386" s="73" t="str">
        <f>IF(B386="win",100%-X1,"-100%")</f>
        <v>-100%</v>
      </c>
      <c r="Y386" s="9">
        <f>(W386*X386)+(W386*Y1)</f>
        <v>0</v>
      </c>
      <c r="Z386" s="9"/>
      <c r="AA386" s="9">
        <f>Fri!O54</f>
        <v>0</v>
      </c>
      <c r="AB386" s="73" t="str">
        <f>IF(B386="win",100%-AB1,"-100%")</f>
        <v>-100%</v>
      </c>
      <c r="AC386" s="9">
        <f>(AA386*AB386)+(AA386*AC1)</f>
        <v>0</v>
      </c>
      <c r="AD386" s="9"/>
      <c r="AE386" s="9">
        <f>Fri!P54</f>
        <v>0</v>
      </c>
      <c r="AF386" s="73" t="str">
        <f>IF(B386="win",100%-AF1,"-100%")</f>
        <v>-100%</v>
      </c>
      <c r="AG386" s="9">
        <f>(AE386*AF386)+(AE386*AG1)</f>
        <v>0</v>
      </c>
      <c r="AH386" s="9"/>
      <c r="AI386" s="9">
        <f>Fri!Q54</f>
        <v>0</v>
      </c>
      <c r="AJ386" s="73" t="str">
        <f>IF(B386="win",100%-AJ1,"-100%")</f>
        <v>-100%</v>
      </c>
      <c r="AK386" s="9">
        <f>(AI386*AJ386)+(AI386*AK1)</f>
        <v>0</v>
      </c>
      <c r="AL386" s="9"/>
      <c r="AM386" s="9">
        <f>Fri!R54</f>
        <v>0</v>
      </c>
      <c r="AN386" s="73" t="str">
        <f>IF(B386="win",100%-AN1,"-100%")</f>
        <v>-100%</v>
      </c>
      <c r="AO386" s="9">
        <f>(AM386*AN386)+(AM386*AO1)</f>
        <v>0</v>
      </c>
      <c r="AP386" s="9"/>
      <c r="AQ386" s="9">
        <f>Fri!S54</f>
        <v>0</v>
      </c>
      <c r="AR386" s="73" t="str">
        <f>IF(B386="win",100%-AR1,"-100%")</f>
        <v>-100%</v>
      </c>
      <c r="AS386" s="9">
        <f>(AQ386*AR386)+(AQ386*AS1)</f>
        <v>0</v>
      </c>
      <c r="AT386" s="9"/>
      <c r="AU386" s="9">
        <f>Fri!T54</f>
        <v>0</v>
      </c>
      <c r="AV386" s="73" t="str">
        <f>IF(B386="win",100%-AV1,"-100%")</f>
        <v>-100%</v>
      </c>
      <c r="AW386" s="9">
        <f>(AU386*AV386)+(AU386*AW1)</f>
        <v>0</v>
      </c>
      <c r="AX386" s="9"/>
      <c r="AY386" s="9">
        <f>Fri!U54</f>
        <v>0</v>
      </c>
      <c r="AZ386" s="73" t="str">
        <f>IF(B386="win",100%-AZ1,"-100%")</f>
        <v>-100%</v>
      </c>
      <c r="BA386" s="9">
        <f>(AY386*AZ386)+(AY386*BA1)</f>
        <v>0</v>
      </c>
      <c r="BB386" s="9"/>
      <c r="BC386" s="9">
        <f>Fri!V54</f>
        <v>0</v>
      </c>
      <c r="BD386" s="73" t="str">
        <f>IF(B386="win",100%-BD1,"-100%")</f>
        <v>-100%</v>
      </c>
      <c r="BE386" s="9">
        <f>(BC386*BD386)+(BC386*BE1)</f>
        <v>0</v>
      </c>
      <c r="BF386" s="9"/>
      <c r="BG386" s="9">
        <f>Fri!W54</f>
        <v>0</v>
      </c>
      <c r="BH386" s="73" t="str">
        <f>IF(B386="win",100%-BH1,"-100%")</f>
        <v>-100%</v>
      </c>
      <c r="BI386" s="9">
        <f>(BG386*BH386)+(BG386*BI1)</f>
        <v>0</v>
      </c>
    </row>
    <row r="387" spans="1:61" s="12" customFormat="1" x14ac:dyDescent="0.25">
      <c r="A387" s="9" t="str">
        <f>Fri!A55</f>
        <v>OVER</v>
      </c>
      <c r="B387" s="72">
        <f>Fri!C55</f>
        <v>0</v>
      </c>
      <c r="C387" s="9">
        <f>Fri!I55</f>
        <v>0</v>
      </c>
      <c r="D387" s="73" t="str">
        <f>IF(B387="win",100%-D1,"-100%")</f>
        <v>-100%</v>
      </c>
      <c r="E387" s="9">
        <f>(C387*D387)+(C387*E1)</f>
        <v>0</v>
      </c>
      <c r="G387" s="9">
        <f>Fri!J55</f>
        <v>0</v>
      </c>
      <c r="H387" s="73" t="str">
        <f t="shared" si="1465"/>
        <v>-100%</v>
      </c>
      <c r="I387" s="9">
        <f>(G387*H387)+(G387*I1)</f>
        <v>0</v>
      </c>
      <c r="K387" s="9">
        <f>Fri!K55</f>
        <v>0</v>
      </c>
      <c r="L387" s="73" t="str">
        <f>IF(B387="win",100%-L1,"-100%")</f>
        <v>-100%</v>
      </c>
      <c r="M387" s="9">
        <f>(K387*L387)+(K387*M1)</f>
        <v>0</v>
      </c>
      <c r="N387" s="9"/>
      <c r="O387" s="9">
        <f>Fri!L55</f>
        <v>0</v>
      </c>
      <c r="P387" s="73" t="str">
        <f>IF(B387="win",100%-P1,"-100%")</f>
        <v>-100%</v>
      </c>
      <c r="Q387" s="9">
        <f>(O387*P387)+(O387*Q1)</f>
        <v>0</v>
      </c>
      <c r="R387" s="9"/>
      <c r="S387" s="9">
        <f>Fri!M55</f>
        <v>0</v>
      </c>
      <c r="T387" s="73" t="str">
        <f>IF(B387="win",100%-T1,"-100%")</f>
        <v>-100%</v>
      </c>
      <c r="U387" s="9">
        <f>(S387*T387)+(S387*U1)</f>
        <v>0</v>
      </c>
      <c r="V387" s="9"/>
      <c r="W387" s="9">
        <f>Fri!N55</f>
        <v>0</v>
      </c>
      <c r="X387" s="73" t="str">
        <f>IF(B387="win",100%-X1,"-100%")</f>
        <v>-100%</v>
      </c>
      <c r="Y387" s="9">
        <f>(W387*X387)+(W387*Y1)</f>
        <v>0</v>
      </c>
      <c r="Z387" s="9"/>
      <c r="AA387" s="9">
        <f>Fri!O55</f>
        <v>0</v>
      </c>
      <c r="AB387" s="73" t="str">
        <f>IF(B387="win",100%-AB1,"-100%")</f>
        <v>-100%</v>
      </c>
      <c r="AC387" s="9">
        <f>(AA387*AB387)+(AA387*AC1)</f>
        <v>0</v>
      </c>
      <c r="AD387" s="9"/>
      <c r="AE387" s="9">
        <f>Fri!P55</f>
        <v>0</v>
      </c>
      <c r="AF387" s="73" t="str">
        <f>IF(B387="win",100%-AF1,"-100%")</f>
        <v>-100%</v>
      </c>
      <c r="AG387" s="9">
        <f>(AE387*AF387)+(AE387*AG1)</f>
        <v>0</v>
      </c>
      <c r="AH387" s="9"/>
      <c r="AI387" s="9">
        <f>Fri!Q55</f>
        <v>0</v>
      </c>
      <c r="AJ387" s="73" t="str">
        <f>IF(B387="win",100%-AJ1,"-100%")</f>
        <v>-100%</v>
      </c>
      <c r="AK387" s="9">
        <f>(AI387*AJ387)+(AI387*AK1)</f>
        <v>0</v>
      </c>
      <c r="AL387" s="9"/>
      <c r="AM387" s="9">
        <f>Fri!R55</f>
        <v>0</v>
      </c>
      <c r="AN387" s="73" t="str">
        <f>IF(B387="win",100%-AN1,"-100%")</f>
        <v>-100%</v>
      </c>
      <c r="AO387" s="9">
        <f>(AM387*AN387)+(AM387*AO1)</f>
        <v>0</v>
      </c>
      <c r="AP387" s="9"/>
      <c r="AQ387" s="9">
        <f>Fri!S55</f>
        <v>0</v>
      </c>
      <c r="AR387" s="73" t="str">
        <f>IF(B387="win",100%-AR1,"-100%")</f>
        <v>-100%</v>
      </c>
      <c r="AS387" s="9">
        <f>(AQ387*AR387)+(AQ387*AS1)</f>
        <v>0</v>
      </c>
      <c r="AT387" s="9"/>
      <c r="AU387" s="9">
        <f>Fri!T55</f>
        <v>0</v>
      </c>
      <c r="AV387" s="73" t="str">
        <f>IF(B387="win",100%-AV1,"-100%")</f>
        <v>-100%</v>
      </c>
      <c r="AW387" s="9">
        <f>(AU387*AV387)+(AU387*AW1)</f>
        <v>0</v>
      </c>
      <c r="AX387" s="9"/>
      <c r="AY387" s="9">
        <f>Fri!U55</f>
        <v>0</v>
      </c>
      <c r="AZ387" s="73" t="str">
        <f>IF(B387="win",100%-AZ1,"-100%")</f>
        <v>-100%</v>
      </c>
      <c r="BA387" s="9">
        <f>(AY387*AZ387)+(AY387*BA1)</f>
        <v>0</v>
      </c>
      <c r="BB387" s="9"/>
      <c r="BC387" s="9">
        <f>Fri!V55</f>
        <v>0</v>
      </c>
      <c r="BD387" s="73" t="str">
        <f>IF(B387="win",100%-BD1,"-100%")</f>
        <v>-100%</v>
      </c>
      <c r="BE387" s="9">
        <f>(BC387*BD387)+(BC387*BE1)</f>
        <v>0</v>
      </c>
      <c r="BF387" s="9"/>
      <c r="BG387" s="9">
        <f>Fri!W55</f>
        <v>0</v>
      </c>
      <c r="BH387" s="73" t="str">
        <f>IF(B387="win",100%-BH1,"-100%")</f>
        <v>-100%</v>
      </c>
      <c r="BI387" s="9">
        <f>(BG387*BH387)+(BG387*BI1)</f>
        <v>0</v>
      </c>
    </row>
    <row r="388" spans="1:61" s="12" customFormat="1" x14ac:dyDescent="0.25">
      <c r="A388" s="75"/>
      <c r="B388" s="72"/>
      <c r="C388" s="75"/>
      <c r="D388" s="75"/>
      <c r="E388" s="75"/>
      <c r="G388" s="75"/>
      <c r="H388" s="75"/>
      <c r="I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</row>
    <row r="389" spans="1:61" s="12" customFormat="1" x14ac:dyDescent="0.25">
      <c r="A389" s="9">
        <f>Fri!A57</f>
        <v>0</v>
      </c>
      <c r="B389" s="72">
        <f>Fri!C57</f>
        <v>0</v>
      </c>
      <c r="C389" s="9">
        <f>Fri!I57</f>
        <v>0</v>
      </c>
      <c r="D389" s="73" t="str">
        <f>IF(B389="win",100%-D1,"-100%")</f>
        <v>-100%</v>
      </c>
      <c r="E389" s="9">
        <f>(C389*D389)+(C389*E1)</f>
        <v>0</v>
      </c>
      <c r="G389" s="9">
        <f>Fri!J57</f>
        <v>0</v>
      </c>
      <c r="H389" s="73" t="str">
        <f>IF($B389="win",100%-H$1,"-100%")</f>
        <v>-100%</v>
      </c>
      <c r="I389" s="9">
        <f>(G389*H389)+(G389*I1)</f>
        <v>0</v>
      </c>
      <c r="K389" s="9">
        <f>Fri!K57</f>
        <v>0</v>
      </c>
      <c r="L389" s="73" t="str">
        <f>IF(B389="win",100%-L1,"-100%")</f>
        <v>-100%</v>
      </c>
      <c r="M389" s="9">
        <f>(K389*L389)+(K389*M1)</f>
        <v>0</v>
      </c>
      <c r="N389" s="9"/>
      <c r="O389" s="9">
        <f>Fri!L57</f>
        <v>0</v>
      </c>
      <c r="P389" s="73" t="str">
        <f>IF(B389="win",100%-P1,"-100%")</f>
        <v>-100%</v>
      </c>
      <c r="Q389" s="9">
        <f>(O389*P389)+(O389*Q1)</f>
        <v>0</v>
      </c>
      <c r="R389" s="9"/>
      <c r="S389" s="9">
        <f>Fri!M57</f>
        <v>0</v>
      </c>
      <c r="T389" s="73" t="str">
        <f>IF(B389="win",100%-T1,"-100%")</f>
        <v>-100%</v>
      </c>
      <c r="U389" s="9">
        <f>(S389*T389)+(S389*U1)</f>
        <v>0</v>
      </c>
      <c r="V389" s="9"/>
      <c r="W389" s="9">
        <f>Fri!N57</f>
        <v>0</v>
      </c>
      <c r="X389" s="73" t="str">
        <f>IF(B389="win",100%-X1,"-100%")</f>
        <v>-100%</v>
      </c>
      <c r="Y389" s="9">
        <f>(W389*X389)+(W389*Y1)</f>
        <v>0</v>
      </c>
      <c r="Z389" s="9"/>
      <c r="AA389" s="9">
        <f>Fri!O57</f>
        <v>0</v>
      </c>
      <c r="AB389" s="73" t="str">
        <f>IF(B389="win",100%-AB1,"-100%")</f>
        <v>-100%</v>
      </c>
      <c r="AC389" s="9">
        <f>(AA389*AB389)+(AA389*AC1)</f>
        <v>0</v>
      </c>
      <c r="AD389" s="9"/>
      <c r="AE389" s="9">
        <f>Fri!P57</f>
        <v>0</v>
      </c>
      <c r="AF389" s="73" t="str">
        <f>IF(B389="win",100%-AF1,"-100%")</f>
        <v>-100%</v>
      </c>
      <c r="AG389" s="9">
        <f>(AE389*AF389)+(AE389*AG1)</f>
        <v>0</v>
      </c>
      <c r="AH389" s="9"/>
      <c r="AI389" s="9">
        <f>Fri!Q57</f>
        <v>0</v>
      </c>
      <c r="AJ389" s="73" t="str">
        <f>IF(B389="win",100%-AJ1,"-100%")</f>
        <v>-100%</v>
      </c>
      <c r="AK389" s="9">
        <f>(AI389*AJ389)+(AI389*AK1)</f>
        <v>0</v>
      </c>
      <c r="AL389" s="9"/>
      <c r="AM389" s="9">
        <f>Fri!R57</f>
        <v>0</v>
      </c>
      <c r="AN389" s="73" t="str">
        <f>IF(B389="win",100%-AN1,"-100%")</f>
        <v>-100%</v>
      </c>
      <c r="AO389" s="9">
        <f>(AM389*AN389)+(AM389*AO1)</f>
        <v>0</v>
      </c>
      <c r="AP389" s="9"/>
      <c r="AQ389" s="9">
        <f>Fri!S57</f>
        <v>0</v>
      </c>
      <c r="AR389" s="73" t="str">
        <f>IF(B389="win",100%-AR1,"-100%")</f>
        <v>-100%</v>
      </c>
      <c r="AS389" s="9">
        <f>(AQ389*AR389)+(AQ389*AS1)</f>
        <v>0</v>
      </c>
      <c r="AT389" s="9"/>
      <c r="AU389" s="9">
        <f>Fri!T57</f>
        <v>0</v>
      </c>
      <c r="AV389" s="73" t="str">
        <f>IF(B389="win",100%-AV1,"-100%")</f>
        <v>-100%</v>
      </c>
      <c r="AW389" s="9">
        <f>(AU389*AV389)+(AU389*AW1)</f>
        <v>0</v>
      </c>
      <c r="AX389" s="9"/>
      <c r="AY389" s="9">
        <f>Fri!U57</f>
        <v>0</v>
      </c>
      <c r="AZ389" s="73" t="str">
        <f>IF(B389="win",100%-AZ1,"-100%")</f>
        <v>-100%</v>
      </c>
      <c r="BA389" s="9">
        <f>(AY389*AZ389)+(AY389*BA1)</f>
        <v>0</v>
      </c>
      <c r="BB389" s="9"/>
      <c r="BC389" s="9">
        <f>Fri!V57</f>
        <v>0</v>
      </c>
      <c r="BD389" s="73" t="str">
        <f>IF(B389="win",100%-BD1,"-100%")</f>
        <v>-100%</v>
      </c>
      <c r="BE389" s="9">
        <f>(BC389*BD389)+(BC389*BE1)</f>
        <v>0</v>
      </c>
      <c r="BF389" s="9"/>
      <c r="BG389" s="9">
        <f>Fri!W57</f>
        <v>0</v>
      </c>
      <c r="BH389" s="73" t="str">
        <f>IF(B389="win",100%-BH1,"-100%")</f>
        <v>-100%</v>
      </c>
      <c r="BI389" s="9">
        <f>(BG389*BH389)+(BG389*BI1)</f>
        <v>0</v>
      </c>
    </row>
    <row r="390" spans="1:61" s="12" customFormat="1" x14ac:dyDescent="0.25">
      <c r="A390" s="9">
        <f>Fri!A58</f>
        <v>0</v>
      </c>
      <c r="B390" s="72">
        <f>Fri!C58</f>
        <v>0</v>
      </c>
      <c r="C390" s="9">
        <f>Fri!I58</f>
        <v>0</v>
      </c>
      <c r="D390" s="73" t="str">
        <f>IF(B390="win",100%-D1,"-100%")</f>
        <v>-100%</v>
      </c>
      <c r="E390" s="9">
        <f>(C390*D390)+(C390*E1)</f>
        <v>0</v>
      </c>
      <c r="G390" s="9">
        <f>Fri!J58</f>
        <v>0</v>
      </c>
      <c r="H390" s="73" t="str">
        <f t="shared" ref="H390:H392" si="1466">IF($B390="win",100%-H$1,"-100%")</f>
        <v>-100%</v>
      </c>
      <c r="I390" s="9">
        <f>(G390*H390)+(G390*I1)</f>
        <v>0</v>
      </c>
      <c r="K390" s="9">
        <f>Fri!K58</f>
        <v>0</v>
      </c>
      <c r="L390" s="73" t="str">
        <f>IF(B390="win",100%-L1,"-100%")</f>
        <v>-100%</v>
      </c>
      <c r="M390" s="9">
        <f>(K390*L390)+(K390*M1)</f>
        <v>0</v>
      </c>
      <c r="N390" s="9"/>
      <c r="O390" s="9">
        <f>Fri!L58</f>
        <v>0</v>
      </c>
      <c r="P390" s="73" t="str">
        <f>IF(B390="win",100%-P1,"-100%")</f>
        <v>-100%</v>
      </c>
      <c r="Q390" s="9">
        <f>(O390*P390)+(O390*Q1)</f>
        <v>0</v>
      </c>
      <c r="R390" s="9"/>
      <c r="S390" s="9">
        <f>Fri!M58</f>
        <v>0</v>
      </c>
      <c r="T390" s="73" t="str">
        <f>IF(B390="win",100%-T1,"-100%")</f>
        <v>-100%</v>
      </c>
      <c r="U390" s="9">
        <f>(S390*T390)+(S390*U1)</f>
        <v>0</v>
      </c>
      <c r="V390" s="9"/>
      <c r="W390" s="9">
        <f>Fri!N58</f>
        <v>0</v>
      </c>
      <c r="X390" s="73" t="str">
        <f>IF(B390="win",100%-X1,"-100%")</f>
        <v>-100%</v>
      </c>
      <c r="Y390" s="9">
        <f>(W390*X390)+(W390*Y1)</f>
        <v>0</v>
      </c>
      <c r="Z390" s="9"/>
      <c r="AA390" s="9">
        <f>Fri!O58</f>
        <v>0</v>
      </c>
      <c r="AB390" s="73" t="str">
        <f>IF(B390="win",100%-AB1,"-100%")</f>
        <v>-100%</v>
      </c>
      <c r="AC390" s="9">
        <f>(AA390*AB390)+(AA390*AC1)</f>
        <v>0</v>
      </c>
      <c r="AD390" s="9"/>
      <c r="AE390" s="9">
        <f>Fri!P58</f>
        <v>0</v>
      </c>
      <c r="AF390" s="73" t="str">
        <f>IF(B390="win",100%-AF1,"-100%")</f>
        <v>-100%</v>
      </c>
      <c r="AG390" s="9">
        <f>(AE390*AF390)+(AE390*AG1)</f>
        <v>0</v>
      </c>
      <c r="AH390" s="9"/>
      <c r="AI390" s="9">
        <f>Fri!Q58</f>
        <v>0</v>
      </c>
      <c r="AJ390" s="73" t="str">
        <f>IF(B390="win",100%-AJ1,"-100%")</f>
        <v>-100%</v>
      </c>
      <c r="AK390" s="9">
        <f>(AI390*AJ390)+(AI390*AK1)</f>
        <v>0</v>
      </c>
      <c r="AL390" s="9"/>
      <c r="AM390" s="9">
        <f>Fri!R58</f>
        <v>0</v>
      </c>
      <c r="AN390" s="73" t="str">
        <f>IF(B390="win",100%-AN1,"-100%")</f>
        <v>-100%</v>
      </c>
      <c r="AO390" s="9">
        <f>(AM390*AN390)+(AM390*AO1)</f>
        <v>0</v>
      </c>
      <c r="AP390" s="9"/>
      <c r="AQ390" s="9">
        <f>Fri!S58</f>
        <v>0</v>
      </c>
      <c r="AR390" s="73" t="str">
        <f>IF(B390="win",100%-AR1,"-100%")</f>
        <v>-100%</v>
      </c>
      <c r="AS390" s="9">
        <f>(AQ390*AR390)+(AQ390*AS1)</f>
        <v>0</v>
      </c>
      <c r="AT390" s="9"/>
      <c r="AU390" s="9">
        <f>Fri!T58</f>
        <v>0</v>
      </c>
      <c r="AV390" s="73" t="str">
        <f>IF(B390="win",100%-AV1,"-100%")</f>
        <v>-100%</v>
      </c>
      <c r="AW390" s="9">
        <f>(AU390*AV390)+(AU390*AW1)</f>
        <v>0</v>
      </c>
      <c r="AX390" s="9"/>
      <c r="AY390" s="9">
        <f>Fri!U58</f>
        <v>0</v>
      </c>
      <c r="AZ390" s="73" t="str">
        <f>IF(B390="win",100%-AZ1,"-100%")</f>
        <v>-100%</v>
      </c>
      <c r="BA390" s="9">
        <f>(AY390*AZ390)+(AY390*BA1)</f>
        <v>0</v>
      </c>
      <c r="BB390" s="9"/>
      <c r="BC390" s="9">
        <f>Fri!V58</f>
        <v>0</v>
      </c>
      <c r="BD390" s="73" t="str">
        <f>IF(B390="win",100%-BD1,"-100%")</f>
        <v>-100%</v>
      </c>
      <c r="BE390" s="9">
        <f>(BC390*BD390)+(BC390*BE1)</f>
        <v>0</v>
      </c>
      <c r="BF390" s="9"/>
      <c r="BG390" s="9">
        <f>Fri!W58</f>
        <v>0</v>
      </c>
      <c r="BH390" s="73" t="str">
        <f>IF(B390="win",100%-BH1,"-100%")</f>
        <v>-100%</v>
      </c>
      <c r="BI390" s="9">
        <f>(BG390*BH390)+(BG390*BI1)</f>
        <v>0</v>
      </c>
    </row>
    <row r="391" spans="1:61" s="12" customFormat="1" x14ac:dyDescent="0.25">
      <c r="A391" s="9" t="str">
        <f>Fri!A59</f>
        <v>UNDER</v>
      </c>
      <c r="B391" s="72">
        <f>Fri!C59</f>
        <v>0</v>
      </c>
      <c r="C391" s="9">
        <f>Fri!I59</f>
        <v>0</v>
      </c>
      <c r="D391" s="73" t="str">
        <f>IF(B391="win",100%-D1,"-100%")</f>
        <v>-100%</v>
      </c>
      <c r="E391" s="9">
        <f>(C391*D391)+(C391*E1)</f>
        <v>0</v>
      </c>
      <c r="G391" s="9">
        <f>Fri!J59</f>
        <v>0</v>
      </c>
      <c r="H391" s="73" t="str">
        <f t="shared" si="1466"/>
        <v>-100%</v>
      </c>
      <c r="I391" s="9">
        <f>(G391*H391)+(G391*I1)</f>
        <v>0</v>
      </c>
      <c r="K391" s="9">
        <f>Fri!K59</f>
        <v>0</v>
      </c>
      <c r="L391" s="73" t="str">
        <f>IF(B391="win",100%-L1,"-100%")</f>
        <v>-100%</v>
      </c>
      <c r="M391" s="9">
        <f>(K391*L391)+(K391*M1)</f>
        <v>0</v>
      </c>
      <c r="N391" s="9"/>
      <c r="O391" s="9">
        <f>Fri!L59</f>
        <v>0</v>
      </c>
      <c r="P391" s="73" t="str">
        <f>IF(B391="win",100%-P1,"-100%")</f>
        <v>-100%</v>
      </c>
      <c r="Q391" s="9">
        <f>(O391*P391)+(O391*Q1)</f>
        <v>0</v>
      </c>
      <c r="R391" s="9"/>
      <c r="S391" s="9">
        <f>Fri!M59</f>
        <v>0</v>
      </c>
      <c r="T391" s="73" t="str">
        <f>IF(B391="win",100%-T1,"-100%")</f>
        <v>-100%</v>
      </c>
      <c r="U391" s="9">
        <f>(S391*T391)+(S391*U1)</f>
        <v>0</v>
      </c>
      <c r="V391" s="9"/>
      <c r="W391" s="9">
        <f>Fri!N59</f>
        <v>0</v>
      </c>
      <c r="X391" s="73" t="str">
        <f>IF(B391="win",100%-X1,"-100%")</f>
        <v>-100%</v>
      </c>
      <c r="Y391" s="9">
        <f>(W391*X391)+(W391*Y1)</f>
        <v>0</v>
      </c>
      <c r="Z391" s="9"/>
      <c r="AA391" s="9">
        <f>Fri!O59</f>
        <v>0</v>
      </c>
      <c r="AB391" s="73" t="str">
        <f>IF(B391="win",100%-AB1,"-100%")</f>
        <v>-100%</v>
      </c>
      <c r="AC391" s="9">
        <f>(AA391*AB391)+(AA391*AC1)</f>
        <v>0</v>
      </c>
      <c r="AD391" s="9"/>
      <c r="AE391" s="9">
        <f>Fri!P59</f>
        <v>0</v>
      </c>
      <c r="AF391" s="73" t="str">
        <f>IF(B391="win",100%-AF1,"-100%")</f>
        <v>-100%</v>
      </c>
      <c r="AG391" s="9">
        <f>(AE391*AF391)+(AE391*AG1)</f>
        <v>0</v>
      </c>
      <c r="AH391" s="9"/>
      <c r="AI391" s="9">
        <f>Fri!Q59</f>
        <v>0</v>
      </c>
      <c r="AJ391" s="73" t="str">
        <f>IF(B391="win",100%-AJ1,"-100%")</f>
        <v>-100%</v>
      </c>
      <c r="AK391" s="9">
        <f>(AI391*AJ391)+(AI391*AK1)</f>
        <v>0</v>
      </c>
      <c r="AL391" s="9"/>
      <c r="AM391" s="9">
        <f>Fri!R59</f>
        <v>0</v>
      </c>
      <c r="AN391" s="73" t="str">
        <f>IF(B391="win",100%-AN1,"-100%")</f>
        <v>-100%</v>
      </c>
      <c r="AO391" s="9">
        <f>(AM391*AN391)+(AM391*AO1)</f>
        <v>0</v>
      </c>
      <c r="AP391" s="9"/>
      <c r="AQ391" s="9">
        <f>Fri!S59</f>
        <v>0</v>
      </c>
      <c r="AR391" s="73" t="str">
        <f>IF(B391="win",100%-AR1,"-100%")</f>
        <v>-100%</v>
      </c>
      <c r="AS391" s="9">
        <f>(AQ391*AR391)+(AQ391*AS1)</f>
        <v>0</v>
      </c>
      <c r="AT391" s="9"/>
      <c r="AU391" s="9">
        <f>Fri!T59</f>
        <v>0</v>
      </c>
      <c r="AV391" s="73" t="str">
        <f>IF(B391="win",100%-AV1,"-100%")</f>
        <v>-100%</v>
      </c>
      <c r="AW391" s="9">
        <f>(AU391*AV391)+(AU391*AW1)</f>
        <v>0</v>
      </c>
      <c r="AX391" s="9"/>
      <c r="AY391" s="9">
        <f>Fri!U59</f>
        <v>0</v>
      </c>
      <c r="AZ391" s="73" t="str">
        <f>IF(B391="win",100%-AZ1,"-100%")</f>
        <v>-100%</v>
      </c>
      <c r="BA391" s="9">
        <f>(AY391*AZ391)+(AY391*BA1)</f>
        <v>0</v>
      </c>
      <c r="BB391" s="9"/>
      <c r="BC391" s="9">
        <f>Fri!V59</f>
        <v>0</v>
      </c>
      <c r="BD391" s="73" t="str">
        <f>IF(B391="win",100%-BD1,"-100%")</f>
        <v>-100%</v>
      </c>
      <c r="BE391" s="9">
        <f>(BC391*BD391)+(BC391*BE1)</f>
        <v>0</v>
      </c>
      <c r="BF391" s="9"/>
      <c r="BG391" s="9">
        <f>Fri!W59</f>
        <v>0</v>
      </c>
      <c r="BH391" s="73" t="str">
        <f>IF(B391="win",100%-BH1,"-100%")</f>
        <v>-100%</v>
      </c>
      <c r="BI391" s="9">
        <f>(BG391*BH391)+(BG391*BI1)</f>
        <v>0</v>
      </c>
    </row>
    <row r="392" spans="1:61" s="12" customFormat="1" x14ac:dyDescent="0.25">
      <c r="A392" s="9" t="str">
        <f>Fri!A60</f>
        <v>OVER</v>
      </c>
      <c r="B392" s="72">
        <f>Fri!C60</f>
        <v>0</v>
      </c>
      <c r="C392" s="9">
        <f>Fri!I60</f>
        <v>0</v>
      </c>
      <c r="D392" s="73" t="str">
        <f>IF(B392="win",100%-D1,"-100%")</f>
        <v>-100%</v>
      </c>
      <c r="E392" s="9">
        <f>(C392*D392)+(C392*E1)</f>
        <v>0</v>
      </c>
      <c r="G392" s="9">
        <f>Fri!J60</f>
        <v>0</v>
      </c>
      <c r="H392" s="73" t="str">
        <f t="shared" si="1466"/>
        <v>-100%</v>
      </c>
      <c r="I392" s="9">
        <f>(G392*H392)+(G392*I1)</f>
        <v>0</v>
      </c>
      <c r="K392" s="9">
        <f>Fri!K60</f>
        <v>0</v>
      </c>
      <c r="L392" s="73" t="str">
        <f>IF(B392="win",100%-L1,"-100%")</f>
        <v>-100%</v>
      </c>
      <c r="M392" s="9">
        <f>(K392*L392)+(K392*M1)</f>
        <v>0</v>
      </c>
      <c r="N392" s="9"/>
      <c r="O392" s="9">
        <f>Fri!L60</f>
        <v>0</v>
      </c>
      <c r="P392" s="73" t="str">
        <f>IF(B392="win",100%-P1,"-100%")</f>
        <v>-100%</v>
      </c>
      <c r="Q392" s="9">
        <f>(O392*P392)+(O392*Q1)</f>
        <v>0</v>
      </c>
      <c r="R392" s="9"/>
      <c r="S392" s="9">
        <f>Fri!M60</f>
        <v>0</v>
      </c>
      <c r="T392" s="73" t="str">
        <f>IF(B392="win",100%-T1,"-100%")</f>
        <v>-100%</v>
      </c>
      <c r="U392" s="9">
        <f>(S392*T392)+(S392*U1)</f>
        <v>0</v>
      </c>
      <c r="V392" s="9"/>
      <c r="W392" s="9">
        <f>Fri!N60</f>
        <v>0</v>
      </c>
      <c r="X392" s="73" t="str">
        <f>IF(B392="win",100%-X1,"-100%")</f>
        <v>-100%</v>
      </c>
      <c r="Y392" s="9">
        <f>(W392*X392)+(W392*Y1)</f>
        <v>0</v>
      </c>
      <c r="Z392" s="9"/>
      <c r="AA392" s="9">
        <f>Fri!O60</f>
        <v>0</v>
      </c>
      <c r="AB392" s="73" t="str">
        <f>IF(B392="win",100%-AB1,"-100%")</f>
        <v>-100%</v>
      </c>
      <c r="AC392" s="9">
        <f>(AA392*AB392)+(AA392*AC1)</f>
        <v>0</v>
      </c>
      <c r="AD392" s="9"/>
      <c r="AE392" s="9">
        <f>Fri!P60</f>
        <v>0</v>
      </c>
      <c r="AF392" s="73" t="str">
        <f>IF(B392="win",100%-AF1,"-100%")</f>
        <v>-100%</v>
      </c>
      <c r="AG392" s="9">
        <f>(AE392*AF392)+(AE392*AG1)</f>
        <v>0</v>
      </c>
      <c r="AH392" s="9"/>
      <c r="AI392" s="9">
        <f>Fri!Q60</f>
        <v>0</v>
      </c>
      <c r="AJ392" s="73" t="str">
        <f>IF(B392="win",100%-AJ1,"-100%")</f>
        <v>-100%</v>
      </c>
      <c r="AK392" s="9">
        <f>(AI392*AJ392)+(AI392*AK1)</f>
        <v>0</v>
      </c>
      <c r="AL392" s="9"/>
      <c r="AM392" s="9">
        <f>Fri!R60</f>
        <v>0</v>
      </c>
      <c r="AN392" s="73" t="str">
        <f>IF(B392="win",100%-AN1,"-100%")</f>
        <v>-100%</v>
      </c>
      <c r="AO392" s="9">
        <f>(AM392*AN392)+(AM392*AO1)</f>
        <v>0</v>
      </c>
      <c r="AP392" s="9"/>
      <c r="AQ392" s="9">
        <f>Fri!S60</f>
        <v>0</v>
      </c>
      <c r="AR392" s="73" t="str">
        <f>IF(B392="win",100%-AR1,"-100%")</f>
        <v>-100%</v>
      </c>
      <c r="AS392" s="9">
        <f>(AQ392*AR392)+(AQ392*AS1)</f>
        <v>0</v>
      </c>
      <c r="AT392" s="9"/>
      <c r="AU392" s="9">
        <f>Fri!T60</f>
        <v>0</v>
      </c>
      <c r="AV392" s="73" t="str">
        <f>IF(B392="win",100%-AV1,"-100%")</f>
        <v>-100%</v>
      </c>
      <c r="AW392" s="9">
        <f>(AU392*AV392)+(AU392*AW1)</f>
        <v>0</v>
      </c>
      <c r="AX392" s="9"/>
      <c r="AY392" s="9">
        <f>Fri!U60</f>
        <v>0</v>
      </c>
      <c r="AZ392" s="73" t="str">
        <f>IF(B392="win",100%-AZ1,"-100%")</f>
        <v>-100%</v>
      </c>
      <c r="BA392" s="9">
        <f>(AY392*AZ392)+(AY392*BA1)</f>
        <v>0</v>
      </c>
      <c r="BB392" s="9"/>
      <c r="BC392" s="9">
        <f>Fri!V60</f>
        <v>0</v>
      </c>
      <c r="BD392" s="73" t="str">
        <f>IF(B392="win",100%-BD1,"-100%")</f>
        <v>-100%</v>
      </c>
      <c r="BE392" s="9">
        <f>(BC392*BD392)+(BC392*BE1)</f>
        <v>0</v>
      </c>
      <c r="BF392" s="9"/>
      <c r="BG392" s="9">
        <f>Fri!W60</f>
        <v>0</v>
      </c>
      <c r="BH392" s="73" t="str">
        <f>IF(B392="win",100%-BH1,"-100%")</f>
        <v>-100%</v>
      </c>
      <c r="BI392" s="9">
        <f>(BG392*BH392)+(BG392*BI1)</f>
        <v>0</v>
      </c>
    </row>
    <row r="393" spans="1:61" s="12" customFormat="1" x14ac:dyDescent="0.25">
      <c r="A393" s="75"/>
      <c r="B393" s="72"/>
      <c r="C393" s="75"/>
      <c r="D393" s="75"/>
      <c r="E393" s="75"/>
      <c r="G393" s="75"/>
      <c r="H393" s="75"/>
      <c r="I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</row>
    <row r="394" spans="1:61" s="12" customFormat="1" x14ac:dyDescent="0.25">
      <c r="A394" s="9">
        <f>Fri!A62</f>
        <v>0</v>
      </c>
      <c r="B394" s="72">
        <f>Fri!C62</f>
        <v>0</v>
      </c>
      <c r="C394" s="9">
        <f>Fri!I62</f>
        <v>0</v>
      </c>
      <c r="D394" s="73" t="str">
        <f>IF(B394="win",100%-D1,"-100%")</f>
        <v>-100%</v>
      </c>
      <c r="E394" s="9">
        <f>(C394*D394)+(C394*E1)</f>
        <v>0</v>
      </c>
      <c r="G394" s="9">
        <f>Fri!J62</f>
        <v>0</v>
      </c>
      <c r="H394" s="73" t="str">
        <f>IF($B394="win",100%-H$1,"-100%")</f>
        <v>-100%</v>
      </c>
      <c r="I394" s="9">
        <f>(G394*H394)+(G394*I1)</f>
        <v>0</v>
      </c>
      <c r="K394" s="9">
        <f>Fri!K62</f>
        <v>0</v>
      </c>
      <c r="L394" s="73" t="str">
        <f>IF(B394="win",100%-L1,"-100%")</f>
        <v>-100%</v>
      </c>
      <c r="M394" s="9">
        <f>(K394*L394)+(K394*M1)</f>
        <v>0</v>
      </c>
      <c r="N394" s="9"/>
      <c r="O394" s="9">
        <f>Fri!L62</f>
        <v>0</v>
      </c>
      <c r="P394" s="73" t="str">
        <f>IF(B394="win",100%-P1,"-100%")</f>
        <v>-100%</v>
      </c>
      <c r="Q394" s="9">
        <f>(O394*P394)+(O394*Q1)</f>
        <v>0</v>
      </c>
      <c r="R394" s="9"/>
      <c r="S394" s="9">
        <f>Fri!M62</f>
        <v>0</v>
      </c>
      <c r="T394" s="73" t="str">
        <f>IF(B394="win",100%-T1,"-100%")</f>
        <v>-100%</v>
      </c>
      <c r="U394" s="9">
        <f>(S394*T394)+(S394*U1)</f>
        <v>0</v>
      </c>
      <c r="V394" s="9"/>
      <c r="W394" s="9">
        <f>Fri!N62</f>
        <v>0</v>
      </c>
      <c r="X394" s="73" t="str">
        <f>IF(B394="win",100%-X1,"-100%")</f>
        <v>-100%</v>
      </c>
      <c r="Y394" s="9">
        <f>(W394*X394)+(W394*Y1)</f>
        <v>0</v>
      </c>
      <c r="Z394" s="9"/>
      <c r="AA394" s="9">
        <f>Fri!O62</f>
        <v>0</v>
      </c>
      <c r="AB394" s="73" t="str">
        <f>IF(B394="win",100%-AB1,"-100%")</f>
        <v>-100%</v>
      </c>
      <c r="AC394" s="9">
        <f>(AA394*AB394)+(AA394*AC1)</f>
        <v>0</v>
      </c>
      <c r="AD394" s="9"/>
      <c r="AE394" s="9">
        <f>Fri!P62</f>
        <v>0</v>
      </c>
      <c r="AF394" s="73" t="str">
        <f>IF(B394="win",100%-AF1,"-100%")</f>
        <v>-100%</v>
      </c>
      <c r="AG394" s="9">
        <f>(AE394*AF394)+(AE394*AG1)</f>
        <v>0</v>
      </c>
      <c r="AH394" s="9"/>
      <c r="AI394" s="9">
        <f>Fri!Q62</f>
        <v>0</v>
      </c>
      <c r="AJ394" s="73" t="str">
        <f>IF(B394="win",100%-AJ1,"-100%")</f>
        <v>-100%</v>
      </c>
      <c r="AK394" s="9">
        <f>(AI394*AJ394)+(AI394*AK1)</f>
        <v>0</v>
      </c>
      <c r="AL394" s="9"/>
      <c r="AM394" s="9">
        <f>Fri!R62</f>
        <v>0</v>
      </c>
      <c r="AN394" s="73" t="str">
        <f>IF(B394="win",100%-AN1,"-100%")</f>
        <v>-100%</v>
      </c>
      <c r="AO394" s="9">
        <f>(AM394*AN394)+(AM394*AO1)</f>
        <v>0</v>
      </c>
      <c r="AP394" s="9"/>
      <c r="AQ394" s="9">
        <f>Fri!S62</f>
        <v>0</v>
      </c>
      <c r="AR394" s="73" t="str">
        <f>IF(B394="win",100%-AR1,"-100%")</f>
        <v>-100%</v>
      </c>
      <c r="AS394" s="9">
        <f>(AQ394*AR394)+(AQ394*AS1)</f>
        <v>0</v>
      </c>
      <c r="AT394" s="9"/>
      <c r="AU394" s="9">
        <f>Fri!T62</f>
        <v>0</v>
      </c>
      <c r="AV394" s="73" t="str">
        <f>IF(B394="win",100%-AV1,"-100%")</f>
        <v>-100%</v>
      </c>
      <c r="AW394" s="9">
        <f>(AU394*AV394)+(AU394*AW1)</f>
        <v>0</v>
      </c>
      <c r="AX394" s="9"/>
      <c r="AY394" s="9">
        <f>Fri!U62</f>
        <v>0</v>
      </c>
      <c r="AZ394" s="73" t="str">
        <f>IF(B394="win",100%-AZ1,"-100%")</f>
        <v>-100%</v>
      </c>
      <c r="BA394" s="9">
        <f>(AY394*AZ394)+(AY394*BA1)</f>
        <v>0</v>
      </c>
      <c r="BB394" s="9"/>
      <c r="BC394" s="9">
        <f>Fri!V62</f>
        <v>0</v>
      </c>
      <c r="BD394" s="73" t="str">
        <f>IF(B394="win",100%-BD1,"-100%")</f>
        <v>-100%</v>
      </c>
      <c r="BE394" s="9">
        <f>(BC394*BD394)+(BC394*BE1)</f>
        <v>0</v>
      </c>
      <c r="BF394" s="9"/>
      <c r="BG394" s="9">
        <f>Fri!W62</f>
        <v>0</v>
      </c>
      <c r="BH394" s="73" t="str">
        <f>IF(B394="win",100%-BH1,"-100%")</f>
        <v>-100%</v>
      </c>
      <c r="BI394" s="9">
        <f>(BG394*BH394)+(BG394*BI1)</f>
        <v>0</v>
      </c>
    </row>
    <row r="395" spans="1:61" s="12" customFormat="1" x14ac:dyDescent="0.25">
      <c r="A395" s="9">
        <f>Fri!A63</f>
        <v>0</v>
      </c>
      <c r="B395" s="72">
        <f>Fri!C63</f>
        <v>0</v>
      </c>
      <c r="C395" s="9">
        <f>Fri!I63</f>
        <v>0</v>
      </c>
      <c r="D395" s="73" t="str">
        <f>IF(B395="win",100%-D1,"-100%")</f>
        <v>-100%</v>
      </c>
      <c r="E395" s="9">
        <f>(C395*D395)+(C395*E1)</f>
        <v>0</v>
      </c>
      <c r="G395" s="9">
        <f>Fri!J63</f>
        <v>0</v>
      </c>
      <c r="H395" s="73" t="str">
        <f t="shared" ref="H395:H397" si="1467">IF($B395="win",100%-H$1,"-100%")</f>
        <v>-100%</v>
      </c>
      <c r="I395" s="9">
        <f>(G395*H395)+(G395*I1)</f>
        <v>0</v>
      </c>
      <c r="K395" s="9">
        <f>Fri!K63</f>
        <v>0</v>
      </c>
      <c r="L395" s="73" t="str">
        <f>IF(B395="win",100%-L1,"-100%")</f>
        <v>-100%</v>
      </c>
      <c r="M395" s="9">
        <f>(K395*L395)+(K395*M1)</f>
        <v>0</v>
      </c>
      <c r="N395" s="9"/>
      <c r="O395" s="9">
        <f>Fri!L63</f>
        <v>0</v>
      </c>
      <c r="P395" s="73" t="str">
        <f>IF(B395="win",100%-P1,"-100%")</f>
        <v>-100%</v>
      </c>
      <c r="Q395" s="9">
        <f>(O395*P395)+(O395*Q1)</f>
        <v>0</v>
      </c>
      <c r="R395" s="9"/>
      <c r="S395" s="9">
        <f>Fri!M63</f>
        <v>0</v>
      </c>
      <c r="T395" s="73" t="str">
        <f>IF(B395="win",100%-T1,"-100%")</f>
        <v>-100%</v>
      </c>
      <c r="U395" s="9">
        <f>(S395*T395)+(S395*U1)</f>
        <v>0</v>
      </c>
      <c r="V395" s="9"/>
      <c r="W395" s="9">
        <f>Fri!N63</f>
        <v>0</v>
      </c>
      <c r="X395" s="73" t="str">
        <f>IF(B395="win",100%-X1,"-100%")</f>
        <v>-100%</v>
      </c>
      <c r="Y395" s="9">
        <f>(W395*X395)+(W395*Y1)</f>
        <v>0</v>
      </c>
      <c r="Z395" s="9"/>
      <c r="AA395" s="9">
        <f>Fri!O63</f>
        <v>0</v>
      </c>
      <c r="AB395" s="73" t="str">
        <f>IF(B395="win",100%-AB1,"-100%")</f>
        <v>-100%</v>
      </c>
      <c r="AC395" s="9">
        <f>(AA395*AB395)+(AA395*AC1)</f>
        <v>0</v>
      </c>
      <c r="AD395" s="9"/>
      <c r="AE395" s="9">
        <f>Fri!P63</f>
        <v>0</v>
      </c>
      <c r="AF395" s="73" t="str">
        <f>IF(B395="win",100%-AF1,"-100%")</f>
        <v>-100%</v>
      </c>
      <c r="AG395" s="9">
        <f>(AE395*AF395)+(AE395*AG1)</f>
        <v>0</v>
      </c>
      <c r="AH395" s="9"/>
      <c r="AI395" s="9">
        <f>Fri!Q63</f>
        <v>0</v>
      </c>
      <c r="AJ395" s="73" t="str">
        <f>IF(B395="win",100%-AJ1,"-100%")</f>
        <v>-100%</v>
      </c>
      <c r="AK395" s="9">
        <f>(AI395*AJ395)+(AI395*AK1)</f>
        <v>0</v>
      </c>
      <c r="AL395" s="9"/>
      <c r="AM395" s="9">
        <f>Fri!R63</f>
        <v>0</v>
      </c>
      <c r="AN395" s="73" t="str">
        <f>IF(B395="win",100%-AN1,"-100%")</f>
        <v>-100%</v>
      </c>
      <c r="AO395" s="9">
        <f>(AM395*AN395)+(AM395*AO1)</f>
        <v>0</v>
      </c>
      <c r="AP395" s="9"/>
      <c r="AQ395" s="9">
        <f>Fri!S63</f>
        <v>0</v>
      </c>
      <c r="AR395" s="73" t="str">
        <f>IF(B395="win",100%-AR1,"-100%")</f>
        <v>-100%</v>
      </c>
      <c r="AS395" s="9">
        <f>(AQ395*AR395)+(AQ395*AS1)</f>
        <v>0</v>
      </c>
      <c r="AT395" s="9"/>
      <c r="AU395" s="9">
        <f>Fri!T63</f>
        <v>0</v>
      </c>
      <c r="AV395" s="73" t="str">
        <f>IF(B395="win",100%-AV1,"-100%")</f>
        <v>-100%</v>
      </c>
      <c r="AW395" s="9">
        <f>(AU395*AV395)+(AU395*AW1)</f>
        <v>0</v>
      </c>
      <c r="AX395" s="9"/>
      <c r="AY395" s="9">
        <f>Fri!U63</f>
        <v>0</v>
      </c>
      <c r="AZ395" s="73" t="str">
        <f>IF(B395="win",100%-AZ1,"-100%")</f>
        <v>-100%</v>
      </c>
      <c r="BA395" s="9">
        <f>(AY395*AZ395)+(AY395*BA1)</f>
        <v>0</v>
      </c>
      <c r="BB395" s="9"/>
      <c r="BC395" s="9">
        <f>Fri!V63</f>
        <v>0</v>
      </c>
      <c r="BD395" s="73" t="str">
        <f>IF(B395="win",100%-BD1,"-100%")</f>
        <v>-100%</v>
      </c>
      <c r="BE395" s="9">
        <f>(BC395*BD395)+(BC395*BE1)</f>
        <v>0</v>
      </c>
      <c r="BF395" s="9"/>
      <c r="BG395" s="9">
        <f>Fri!W63</f>
        <v>0</v>
      </c>
      <c r="BH395" s="73" t="str">
        <f>IF(B395="win",100%-BH1,"-100%")</f>
        <v>-100%</v>
      </c>
      <c r="BI395" s="9">
        <f>(BG395*BH395)+(BG395*BI1)</f>
        <v>0</v>
      </c>
    </row>
    <row r="396" spans="1:61" s="12" customFormat="1" x14ac:dyDescent="0.25">
      <c r="A396" s="9" t="str">
        <f>Fri!A64</f>
        <v>UNDER</v>
      </c>
      <c r="B396" s="72">
        <f>Fri!C64</f>
        <v>0</v>
      </c>
      <c r="C396" s="9">
        <f>Fri!I64</f>
        <v>0</v>
      </c>
      <c r="D396" s="73" t="str">
        <f>IF(B396="win",100%-D1,"-100%")</f>
        <v>-100%</v>
      </c>
      <c r="E396" s="9">
        <f>(C396*D396)+(C396*E1)</f>
        <v>0</v>
      </c>
      <c r="G396" s="9">
        <f>Fri!J64</f>
        <v>0</v>
      </c>
      <c r="H396" s="73" t="str">
        <f t="shared" si="1467"/>
        <v>-100%</v>
      </c>
      <c r="I396" s="9">
        <f>(G396*H396)+(G396*I1)</f>
        <v>0</v>
      </c>
      <c r="K396" s="9">
        <f>Fri!K64</f>
        <v>0</v>
      </c>
      <c r="L396" s="73" t="str">
        <f>IF(B396="win",100%-L1,"-100%")</f>
        <v>-100%</v>
      </c>
      <c r="M396" s="9">
        <f>(K396*L396)+(K396*M1)</f>
        <v>0</v>
      </c>
      <c r="N396" s="9"/>
      <c r="O396" s="9">
        <f>Fri!L64</f>
        <v>0</v>
      </c>
      <c r="P396" s="73" t="str">
        <f>IF(B396="win",100%-P1,"-100%")</f>
        <v>-100%</v>
      </c>
      <c r="Q396" s="9">
        <f>(O396*P396)+(O396*Q1)</f>
        <v>0</v>
      </c>
      <c r="R396" s="9"/>
      <c r="S396" s="9">
        <f>Fri!M64</f>
        <v>0</v>
      </c>
      <c r="T396" s="73" t="str">
        <f>IF(B396="win",100%-T1,"-100%")</f>
        <v>-100%</v>
      </c>
      <c r="U396" s="9">
        <f>(S396*T396)+(S396*U1)</f>
        <v>0</v>
      </c>
      <c r="V396" s="9"/>
      <c r="W396" s="9">
        <f>Fri!N64</f>
        <v>0</v>
      </c>
      <c r="X396" s="73" t="str">
        <f>IF(B396="win",100%-X1,"-100%")</f>
        <v>-100%</v>
      </c>
      <c r="Y396" s="9">
        <f>(W396*X396)+(W396*Y1)</f>
        <v>0</v>
      </c>
      <c r="Z396" s="9"/>
      <c r="AA396" s="9">
        <f>Fri!O64</f>
        <v>0</v>
      </c>
      <c r="AB396" s="73" t="str">
        <f>IF(B396="win",100%-AB1,"-100%")</f>
        <v>-100%</v>
      </c>
      <c r="AC396" s="9">
        <f>(AA396*AB396)+(AA396*AC1)</f>
        <v>0</v>
      </c>
      <c r="AD396" s="9"/>
      <c r="AE396" s="9">
        <f>Fri!P64</f>
        <v>0</v>
      </c>
      <c r="AF396" s="73" t="str">
        <f>IF(B396="win",100%-AF1,"-100%")</f>
        <v>-100%</v>
      </c>
      <c r="AG396" s="9">
        <f>(AE396*AF396)+(AE396*AG1)</f>
        <v>0</v>
      </c>
      <c r="AH396" s="9"/>
      <c r="AI396" s="9">
        <f>Fri!Q64</f>
        <v>0</v>
      </c>
      <c r="AJ396" s="73" t="str">
        <f>IF(B396="win",100%-AJ1,"-100%")</f>
        <v>-100%</v>
      </c>
      <c r="AK396" s="9">
        <f>(AI396*AJ396)+(AI396*AK1)</f>
        <v>0</v>
      </c>
      <c r="AL396" s="9"/>
      <c r="AM396" s="9">
        <f>Fri!R64</f>
        <v>0</v>
      </c>
      <c r="AN396" s="73" t="str">
        <f>IF(B396="win",100%-AN1,"-100%")</f>
        <v>-100%</v>
      </c>
      <c r="AO396" s="9">
        <f>(AM396*AN396)+(AM396*AO1)</f>
        <v>0</v>
      </c>
      <c r="AP396" s="9"/>
      <c r="AQ396" s="9">
        <f>Fri!S64</f>
        <v>0</v>
      </c>
      <c r="AR396" s="73" t="str">
        <f>IF(B396="win",100%-AR1,"-100%")</f>
        <v>-100%</v>
      </c>
      <c r="AS396" s="9">
        <f>(AQ396*AR396)+(AQ396*AS1)</f>
        <v>0</v>
      </c>
      <c r="AT396" s="9"/>
      <c r="AU396" s="9">
        <f>Fri!T64</f>
        <v>0</v>
      </c>
      <c r="AV396" s="73" t="str">
        <f>IF(B396="win",100%-AV1,"-100%")</f>
        <v>-100%</v>
      </c>
      <c r="AW396" s="9">
        <f>(AU396*AV396)+(AU396*AW1)</f>
        <v>0</v>
      </c>
      <c r="AX396" s="9"/>
      <c r="AY396" s="9">
        <f>Fri!U64</f>
        <v>0</v>
      </c>
      <c r="AZ396" s="73" t="str">
        <f>IF(B396="win",100%-AZ1,"-100%")</f>
        <v>-100%</v>
      </c>
      <c r="BA396" s="9">
        <f>(AY396*AZ396)+(AY396*BA1)</f>
        <v>0</v>
      </c>
      <c r="BB396" s="9"/>
      <c r="BC396" s="9">
        <f>Fri!V64</f>
        <v>0</v>
      </c>
      <c r="BD396" s="73" t="str">
        <f>IF(B396="win",100%-BD1,"-100%")</f>
        <v>-100%</v>
      </c>
      <c r="BE396" s="9">
        <f>(BC396*BD396)+(BC396*BE1)</f>
        <v>0</v>
      </c>
      <c r="BF396" s="9"/>
      <c r="BG396" s="9">
        <f>Fri!W64</f>
        <v>0</v>
      </c>
      <c r="BH396" s="73" t="str">
        <f>IF(B396="win",100%-BH1,"-100%")</f>
        <v>-100%</v>
      </c>
      <c r="BI396" s="9">
        <f>(BG396*BH396)+(BG396*BI1)</f>
        <v>0</v>
      </c>
    </row>
    <row r="397" spans="1:61" s="12" customFormat="1" x14ac:dyDescent="0.25">
      <c r="A397" s="9" t="str">
        <f>Fri!A65</f>
        <v>OVER</v>
      </c>
      <c r="B397" s="72">
        <f>Fri!C65</f>
        <v>0</v>
      </c>
      <c r="C397" s="9">
        <f>Fri!I65</f>
        <v>0</v>
      </c>
      <c r="D397" s="73" t="str">
        <f>IF(B397="win",100%-D1,"-100%")</f>
        <v>-100%</v>
      </c>
      <c r="E397" s="9">
        <f>(C397*D397)+(C397*E1)</f>
        <v>0</v>
      </c>
      <c r="G397" s="9">
        <f>Fri!J65</f>
        <v>0</v>
      </c>
      <c r="H397" s="73" t="str">
        <f t="shared" si="1467"/>
        <v>-100%</v>
      </c>
      <c r="I397" s="9">
        <f>(G397*H397)+(G397*I1)</f>
        <v>0</v>
      </c>
      <c r="K397" s="9">
        <f>Fri!K65</f>
        <v>0</v>
      </c>
      <c r="L397" s="73" t="str">
        <f>IF(B397="win",100%-L1,"-100%")</f>
        <v>-100%</v>
      </c>
      <c r="M397" s="9">
        <f>(K397*L397)+(K397*M1)</f>
        <v>0</v>
      </c>
      <c r="N397" s="9"/>
      <c r="O397" s="9">
        <f>Fri!L65</f>
        <v>0</v>
      </c>
      <c r="P397" s="73" t="str">
        <f>IF(B397="win",100%-P1,"-100%")</f>
        <v>-100%</v>
      </c>
      <c r="Q397" s="9">
        <f>(O397*P397)+(O397*Q1)</f>
        <v>0</v>
      </c>
      <c r="R397" s="9"/>
      <c r="S397" s="9">
        <f>Fri!M65</f>
        <v>0</v>
      </c>
      <c r="T397" s="73" t="str">
        <f>IF(B397="win",100%-T1,"-100%")</f>
        <v>-100%</v>
      </c>
      <c r="U397" s="9">
        <f>(S397*T397)+(S397*U1)</f>
        <v>0</v>
      </c>
      <c r="V397" s="9"/>
      <c r="W397" s="9">
        <f>Fri!N65</f>
        <v>0</v>
      </c>
      <c r="X397" s="73" t="str">
        <f>IF(B397="win",100%-X1,"-100%")</f>
        <v>-100%</v>
      </c>
      <c r="Y397" s="9">
        <f>(W397*X397)+(W397*Y1)</f>
        <v>0</v>
      </c>
      <c r="Z397" s="9"/>
      <c r="AA397" s="9">
        <f>Fri!O65</f>
        <v>0</v>
      </c>
      <c r="AB397" s="73" t="str">
        <f>IF(B397="win",100%-AB1,"-100%")</f>
        <v>-100%</v>
      </c>
      <c r="AC397" s="9">
        <f>(AA397*AB397)+(AA397*AC1)</f>
        <v>0</v>
      </c>
      <c r="AD397" s="9"/>
      <c r="AE397" s="9">
        <f>Fri!P65</f>
        <v>0</v>
      </c>
      <c r="AF397" s="73" t="str">
        <f>IF(B397="win",100%-AF1,"-100%")</f>
        <v>-100%</v>
      </c>
      <c r="AG397" s="9">
        <f>(AE397*AF397)+(AE397*AG1)</f>
        <v>0</v>
      </c>
      <c r="AH397" s="9"/>
      <c r="AI397" s="9">
        <f>Fri!Q65</f>
        <v>0</v>
      </c>
      <c r="AJ397" s="73" t="str">
        <f>IF(B397="win",100%-AJ1,"-100%")</f>
        <v>-100%</v>
      </c>
      <c r="AK397" s="9">
        <f>(AI397*AJ397)+(AI397*AK1)</f>
        <v>0</v>
      </c>
      <c r="AL397" s="9"/>
      <c r="AM397" s="9">
        <f>Fri!R65</f>
        <v>0</v>
      </c>
      <c r="AN397" s="73" t="str">
        <f>IF(B397="win",100%-AN1,"-100%")</f>
        <v>-100%</v>
      </c>
      <c r="AO397" s="9">
        <f>(AM397*AN397)+(AM397*AO1)</f>
        <v>0</v>
      </c>
      <c r="AP397" s="9"/>
      <c r="AQ397" s="9">
        <f>Fri!S65</f>
        <v>0</v>
      </c>
      <c r="AR397" s="73" t="str">
        <f>IF(B397="win",100%-AR1,"-100%")</f>
        <v>-100%</v>
      </c>
      <c r="AS397" s="9">
        <f>(AQ397*AR397)+(AQ397*AS1)</f>
        <v>0</v>
      </c>
      <c r="AT397" s="9"/>
      <c r="AU397" s="9">
        <f>Fri!T65</f>
        <v>0</v>
      </c>
      <c r="AV397" s="73" t="str">
        <f>IF(B397="win",100%-AV1,"-100%")</f>
        <v>-100%</v>
      </c>
      <c r="AW397" s="9">
        <f>(AU397*AV397)+(AU397*AW1)</f>
        <v>0</v>
      </c>
      <c r="AX397" s="9"/>
      <c r="AY397" s="9">
        <f>Fri!U65</f>
        <v>0</v>
      </c>
      <c r="AZ397" s="73" t="str">
        <f>IF(B397="win",100%-AZ1,"-100%")</f>
        <v>-100%</v>
      </c>
      <c r="BA397" s="9">
        <f>(AY397*AZ397)+(AY397*BA1)</f>
        <v>0</v>
      </c>
      <c r="BB397" s="9"/>
      <c r="BC397" s="9">
        <f>Fri!V65</f>
        <v>0</v>
      </c>
      <c r="BD397" s="73" t="str">
        <f>IF(B397="win",100%-BD1,"-100%")</f>
        <v>-100%</v>
      </c>
      <c r="BE397" s="9">
        <f>(BC397*BD397)+(BC397*BE1)</f>
        <v>0</v>
      </c>
      <c r="BF397" s="9"/>
      <c r="BG397" s="9">
        <f>Fri!W65</f>
        <v>0</v>
      </c>
      <c r="BH397" s="73" t="str">
        <f>IF(B397="win",100%-BH1,"-100%")</f>
        <v>-100%</v>
      </c>
      <c r="BI397" s="9">
        <f>(BG397*BH397)+(BG397*BI1)</f>
        <v>0</v>
      </c>
    </row>
    <row r="398" spans="1:61" s="12" customFormat="1" x14ac:dyDescent="0.25">
      <c r="A398" s="75"/>
      <c r="B398" s="72"/>
      <c r="C398" s="75"/>
      <c r="D398" s="75"/>
      <c r="E398" s="75"/>
      <c r="G398" s="75"/>
      <c r="H398" s="75"/>
      <c r="I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</row>
    <row r="399" spans="1:61" s="12" customFormat="1" x14ac:dyDescent="0.25">
      <c r="A399" s="9">
        <f>Fri!A67</f>
        <v>0</v>
      </c>
      <c r="B399" s="72">
        <f>Fri!C67</f>
        <v>0</v>
      </c>
      <c r="C399" s="9">
        <f>Fri!I67</f>
        <v>0</v>
      </c>
      <c r="D399" s="73" t="str">
        <f>IF(B399="win",100%-D1,"-100%")</f>
        <v>-100%</v>
      </c>
      <c r="E399" s="9">
        <f>(C399*D399)+(C399*E1)</f>
        <v>0</v>
      </c>
      <c r="G399" s="9">
        <f>Fri!J67</f>
        <v>0</v>
      </c>
      <c r="H399" s="73" t="str">
        <f>IF($B399="win",100%-H$1,"-100%")</f>
        <v>-100%</v>
      </c>
      <c r="I399" s="9">
        <f>(G399*H399)+(G399*I1)</f>
        <v>0</v>
      </c>
      <c r="K399" s="9">
        <f>Fri!K67</f>
        <v>0</v>
      </c>
      <c r="L399" s="73" t="str">
        <f>IF(B399="win",100%-L1,"-100%")</f>
        <v>-100%</v>
      </c>
      <c r="M399" s="9">
        <f>(K399*L399)+(K399*M1)</f>
        <v>0</v>
      </c>
      <c r="N399" s="9"/>
      <c r="O399" s="9">
        <f>Fri!L67</f>
        <v>0</v>
      </c>
      <c r="P399" s="73" t="str">
        <f>IF(B399="win",100%-P1,"-100%")</f>
        <v>-100%</v>
      </c>
      <c r="Q399" s="9">
        <f>(O399*P399)+(O399*Q1)</f>
        <v>0</v>
      </c>
      <c r="R399" s="9"/>
      <c r="S399" s="9">
        <f>Fri!M67</f>
        <v>0</v>
      </c>
      <c r="T399" s="73" t="str">
        <f>IF(B399="win",100%-T1,"-100%")</f>
        <v>-100%</v>
      </c>
      <c r="U399" s="9">
        <f>(S399*T399)+(S399*U1)</f>
        <v>0</v>
      </c>
      <c r="V399" s="9"/>
      <c r="W399" s="9">
        <f>Fri!N67</f>
        <v>0</v>
      </c>
      <c r="X399" s="73" t="str">
        <f>IF(B399="win",100%-X1,"-100%")</f>
        <v>-100%</v>
      </c>
      <c r="Y399" s="9">
        <f>(W399*X399)+(W399*Y1)</f>
        <v>0</v>
      </c>
      <c r="Z399" s="9"/>
      <c r="AA399" s="9">
        <f>Fri!O67</f>
        <v>0</v>
      </c>
      <c r="AB399" s="73" t="str">
        <f>IF(B399="win",100%-AB1,"-100%")</f>
        <v>-100%</v>
      </c>
      <c r="AC399" s="9">
        <f>(AA399*AB399)+(AA399*AC1)</f>
        <v>0</v>
      </c>
      <c r="AD399" s="9"/>
      <c r="AE399" s="9">
        <f>Fri!P67</f>
        <v>0</v>
      </c>
      <c r="AF399" s="73" t="str">
        <f>IF(B399="win",100%-AF1,"-100%")</f>
        <v>-100%</v>
      </c>
      <c r="AG399" s="9">
        <f>(AE399*AF399)+(AE399*AG1)</f>
        <v>0</v>
      </c>
      <c r="AH399" s="9"/>
      <c r="AI399" s="9">
        <f>Fri!Q67</f>
        <v>0</v>
      </c>
      <c r="AJ399" s="73" t="str">
        <f>IF(B399="win",100%-AJ1,"-100%")</f>
        <v>-100%</v>
      </c>
      <c r="AK399" s="9">
        <f>(AI399*AJ399)+(AI399*AK1)</f>
        <v>0</v>
      </c>
      <c r="AL399" s="9"/>
      <c r="AM399" s="9">
        <f>Fri!R67</f>
        <v>0</v>
      </c>
      <c r="AN399" s="73" t="str">
        <f>IF(B399="win",100%-AN1,"-100%")</f>
        <v>-100%</v>
      </c>
      <c r="AO399" s="9">
        <f>(AM399*AN399)+(AM399*AO1)</f>
        <v>0</v>
      </c>
      <c r="AP399" s="9"/>
      <c r="AQ399" s="9">
        <f>Fri!S67</f>
        <v>0</v>
      </c>
      <c r="AR399" s="73" t="str">
        <f>IF(B399="win",100%-AR1,"-100%")</f>
        <v>-100%</v>
      </c>
      <c r="AS399" s="9">
        <f>(AQ399*AR399)+(AQ399*AS1)</f>
        <v>0</v>
      </c>
      <c r="AT399" s="9"/>
      <c r="AU399" s="9">
        <f>Fri!T67</f>
        <v>0</v>
      </c>
      <c r="AV399" s="73" t="str">
        <f>IF(B399="win",100%-AV1,"-100%")</f>
        <v>-100%</v>
      </c>
      <c r="AW399" s="9">
        <f>(AU399*AV399)+(AU399*AW1)</f>
        <v>0</v>
      </c>
      <c r="AX399" s="9"/>
      <c r="AY399" s="9">
        <f>Fri!U67</f>
        <v>0</v>
      </c>
      <c r="AZ399" s="73" t="str">
        <f>IF(B399="win",100%-AZ1,"-100%")</f>
        <v>-100%</v>
      </c>
      <c r="BA399" s="9">
        <f>(AY399*AZ399)+(AY399*BA1)</f>
        <v>0</v>
      </c>
      <c r="BB399" s="9"/>
      <c r="BC399" s="9">
        <f>Fri!V67</f>
        <v>0</v>
      </c>
      <c r="BD399" s="73" t="str">
        <f>IF(B399="win",100%-BD1,"-100%")</f>
        <v>-100%</v>
      </c>
      <c r="BE399" s="9">
        <f>(BC399*BD399)+(BC399*BE1)</f>
        <v>0</v>
      </c>
      <c r="BF399" s="9"/>
      <c r="BG399" s="9">
        <f>Fri!W67</f>
        <v>0</v>
      </c>
      <c r="BH399" s="73" t="str">
        <f>IF(B399="win",100%-BH1,"-100%")</f>
        <v>-100%</v>
      </c>
      <c r="BI399" s="9">
        <f>(BG399*BH399)+(BG399*BI1)</f>
        <v>0</v>
      </c>
    </row>
    <row r="400" spans="1:61" s="12" customFormat="1" x14ac:dyDescent="0.25">
      <c r="A400" s="9">
        <f>Fri!A68</f>
        <v>0</v>
      </c>
      <c r="B400" s="72">
        <f>Fri!C68</f>
        <v>0</v>
      </c>
      <c r="C400" s="9">
        <f>Fri!I68</f>
        <v>0</v>
      </c>
      <c r="D400" s="73" t="str">
        <f>IF(B400="win",100%-D1,"-100%")</f>
        <v>-100%</v>
      </c>
      <c r="E400" s="9">
        <f>(C400*D400)+(C400*E1)</f>
        <v>0</v>
      </c>
      <c r="G400" s="9">
        <f>Fri!J68</f>
        <v>0</v>
      </c>
      <c r="H400" s="73" t="str">
        <f t="shared" ref="H400:H402" si="1468">IF($B400="win",100%-H$1,"-100%")</f>
        <v>-100%</v>
      </c>
      <c r="I400" s="9">
        <f>(G400*H400)+(G400*I1)</f>
        <v>0</v>
      </c>
      <c r="K400" s="9">
        <f>Fri!K68</f>
        <v>0</v>
      </c>
      <c r="L400" s="73" t="str">
        <f>IF(B400="win",100%-L1,"-100%")</f>
        <v>-100%</v>
      </c>
      <c r="M400" s="9">
        <f>(K400*L400)+(K400*M1)</f>
        <v>0</v>
      </c>
      <c r="N400" s="9"/>
      <c r="O400" s="9">
        <f>Fri!L68</f>
        <v>0</v>
      </c>
      <c r="P400" s="73" t="str">
        <f>IF(B400="win",100%-P1,"-100%")</f>
        <v>-100%</v>
      </c>
      <c r="Q400" s="9">
        <f>(O400*P400)+(O400*Q1)</f>
        <v>0</v>
      </c>
      <c r="R400" s="9"/>
      <c r="S400" s="9">
        <f>Fri!M68</f>
        <v>0</v>
      </c>
      <c r="T400" s="73" t="str">
        <f>IF(B400="win",100%-T1,"-100%")</f>
        <v>-100%</v>
      </c>
      <c r="U400" s="9">
        <f>(S400*T400)+(S400*U1)</f>
        <v>0</v>
      </c>
      <c r="V400" s="9"/>
      <c r="W400" s="9">
        <f>Fri!N68</f>
        <v>0</v>
      </c>
      <c r="X400" s="73" t="str">
        <f>IF(B400="win",100%-X1,"-100%")</f>
        <v>-100%</v>
      </c>
      <c r="Y400" s="9">
        <f>(W400*X400)+(W400*Y1)</f>
        <v>0</v>
      </c>
      <c r="Z400" s="9"/>
      <c r="AA400" s="9">
        <f>Fri!O68</f>
        <v>0</v>
      </c>
      <c r="AB400" s="73" t="str">
        <f>IF(B400="win",100%-AB1,"-100%")</f>
        <v>-100%</v>
      </c>
      <c r="AC400" s="9">
        <f>(AA400*AB400)+(AA400*AC1)</f>
        <v>0</v>
      </c>
      <c r="AD400" s="9"/>
      <c r="AE400" s="9">
        <f>Fri!P68</f>
        <v>0</v>
      </c>
      <c r="AF400" s="73" t="str">
        <f>IF(B400="win",100%-AF1,"-100%")</f>
        <v>-100%</v>
      </c>
      <c r="AG400" s="9">
        <f>(AE400*AF400)+(AE400*AG1)</f>
        <v>0</v>
      </c>
      <c r="AH400" s="9"/>
      <c r="AI400" s="9">
        <f>Fri!Q68</f>
        <v>0</v>
      </c>
      <c r="AJ400" s="73" t="str">
        <f>IF(B400="win",100%-AJ1,"-100%")</f>
        <v>-100%</v>
      </c>
      <c r="AK400" s="9">
        <f>(AI400*AJ400)+(AI400*AK1)</f>
        <v>0</v>
      </c>
      <c r="AL400" s="9"/>
      <c r="AM400" s="9">
        <f>Fri!R68</f>
        <v>0</v>
      </c>
      <c r="AN400" s="73" t="str">
        <f>IF(B400="win",100%-AN1,"-100%")</f>
        <v>-100%</v>
      </c>
      <c r="AO400" s="9">
        <f>(AM400*AN400)+(AM400*AO1)</f>
        <v>0</v>
      </c>
      <c r="AP400" s="9"/>
      <c r="AQ400" s="9">
        <f>Fri!S68</f>
        <v>0</v>
      </c>
      <c r="AR400" s="73" t="str">
        <f>IF(B400="win",100%-AR1,"-100%")</f>
        <v>-100%</v>
      </c>
      <c r="AS400" s="9">
        <f>(AQ400*AR400)+(AQ400*AS1)</f>
        <v>0</v>
      </c>
      <c r="AT400" s="9"/>
      <c r="AU400" s="9">
        <f>Fri!T68</f>
        <v>0</v>
      </c>
      <c r="AV400" s="73" t="str">
        <f>IF(B400="win",100%-AV1,"-100%")</f>
        <v>-100%</v>
      </c>
      <c r="AW400" s="9">
        <f>(AU400*AV400)+(AU400*AW1)</f>
        <v>0</v>
      </c>
      <c r="AX400" s="9"/>
      <c r="AY400" s="9">
        <f>Fri!U68</f>
        <v>0</v>
      </c>
      <c r="AZ400" s="73" t="str">
        <f>IF(B400="win",100%-AZ1,"-100%")</f>
        <v>-100%</v>
      </c>
      <c r="BA400" s="9">
        <f>(AY400*AZ400)+(AY400*BA1)</f>
        <v>0</v>
      </c>
      <c r="BB400" s="9"/>
      <c r="BC400" s="9">
        <f>Fri!V68</f>
        <v>0</v>
      </c>
      <c r="BD400" s="73" t="str">
        <f>IF(B400="win",100%-BD1,"-100%")</f>
        <v>-100%</v>
      </c>
      <c r="BE400" s="9">
        <f>(BC400*BD400)+(BC400*BE1)</f>
        <v>0</v>
      </c>
      <c r="BF400" s="9"/>
      <c r="BG400" s="9">
        <f>Fri!W68</f>
        <v>0</v>
      </c>
      <c r="BH400" s="73" t="str">
        <f>IF(B400="win",100%-BH1,"-100%")</f>
        <v>-100%</v>
      </c>
      <c r="BI400" s="9">
        <f>(BG400*BH400)+(BG400*BI1)</f>
        <v>0</v>
      </c>
    </row>
    <row r="401" spans="1:61" s="12" customFormat="1" x14ac:dyDescent="0.25">
      <c r="A401" s="9" t="str">
        <f>Fri!A69</f>
        <v>UNDER</v>
      </c>
      <c r="B401" s="72">
        <f>Fri!C69</f>
        <v>0</v>
      </c>
      <c r="C401" s="9">
        <f>Fri!I69</f>
        <v>0</v>
      </c>
      <c r="D401" s="73" t="str">
        <f>IF(B401="win",100%-D1,"-100%")</f>
        <v>-100%</v>
      </c>
      <c r="E401" s="9">
        <f>(C401*D401)+(C401*E1)</f>
        <v>0</v>
      </c>
      <c r="G401" s="9">
        <f>Fri!J69</f>
        <v>0</v>
      </c>
      <c r="H401" s="73" t="str">
        <f t="shared" si="1468"/>
        <v>-100%</v>
      </c>
      <c r="I401" s="9">
        <f>(G401*H401)+(G401*I1)</f>
        <v>0</v>
      </c>
      <c r="K401" s="9">
        <f>Fri!K69</f>
        <v>0</v>
      </c>
      <c r="L401" s="73" t="str">
        <f>IF(B401="win",100%-L1,"-100%")</f>
        <v>-100%</v>
      </c>
      <c r="M401" s="9">
        <f>(K401*L401)+(K401*M1)</f>
        <v>0</v>
      </c>
      <c r="N401" s="9"/>
      <c r="O401" s="9">
        <f>Fri!L69</f>
        <v>0</v>
      </c>
      <c r="P401" s="73" t="str">
        <f>IF(B401="win",100%-P1,"-100%")</f>
        <v>-100%</v>
      </c>
      <c r="Q401" s="9">
        <f>(O401*P401)+(O401*Q1)</f>
        <v>0</v>
      </c>
      <c r="R401" s="9"/>
      <c r="S401" s="9">
        <f>Fri!M69</f>
        <v>0</v>
      </c>
      <c r="T401" s="73" t="str">
        <f>IF(B401="win",100%-T1,"-100%")</f>
        <v>-100%</v>
      </c>
      <c r="U401" s="9">
        <f>(S401*T401)+(S401*U1)</f>
        <v>0</v>
      </c>
      <c r="V401" s="9"/>
      <c r="W401" s="9">
        <f>Fri!N69</f>
        <v>0</v>
      </c>
      <c r="X401" s="73" t="str">
        <f>IF(B401="win",100%-X1,"-100%")</f>
        <v>-100%</v>
      </c>
      <c r="Y401" s="9">
        <f>(W401*X401)+(W401*Y1)</f>
        <v>0</v>
      </c>
      <c r="Z401" s="9"/>
      <c r="AA401" s="9">
        <f>Fri!O69</f>
        <v>0</v>
      </c>
      <c r="AB401" s="73" t="str">
        <f>IF(B401="win",100%-AB1,"-100%")</f>
        <v>-100%</v>
      </c>
      <c r="AC401" s="9">
        <f>(AA401*AB401)+(AA401*AC1)</f>
        <v>0</v>
      </c>
      <c r="AD401" s="9"/>
      <c r="AE401" s="9">
        <f>Fri!P69</f>
        <v>0</v>
      </c>
      <c r="AF401" s="73" t="str">
        <f>IF(B401="win",100%-AF1,"-100%")</f>
        <v>-100%</v>
      </c>
      <c r="AG401" s="9">
        <f>(AE401*AF401)+(AE401*AG1)</f>
        <v>0</v>
      </c>
      <c r="AH401" s="9"/>
      <c r="AI401" s="9">
        <f>Fri!Q69</f>
        <v>0</v>
      </c>
      <c r="AJ401" s="73" t="str">
        <f>IF(B401="win",100%-AJ1,"-100%")</f>
        <v>-100%</v>
      </c>
      <c r="AK401" s="9">
        <f>(AI401*AJ401)+(AI401*AK1)</f>
        <v>0</v>
      </c>
      <c r="AL401" s="9"/>
      <c r="AM401" s="9">
        <f>Fri!R69</f>
        <v>0</v>
      </c>
      <c r="AN401" s="73" t="str">
        <f>IF(B401="win",100%-AN1,"-100%")</f>
        <v>-100%</v>
      </c>
      <c r="AO401" s="9">
        <f>(AM401*AN401)+(AM401*AO1)</f>
        <v>0</v>
      </c>
      <c r="AP401" s="9"/>
      <c r="AQ401" s="9">
        <f>Fri!S69</f>
        <v>0</v>
      </c>
      <c r="AR401" s="73" t="str">
        <f>IF(B401="win",100%-AR1,"-100%")</f>
        <v>-100%</v>
      </c>
      <c r="AS401" s="9">
        <f>(AQ401*AR401)+(AQ401*AS1)</f>
        <v>0</v>
      </c>
      <c r="AT401" s="9"/>
      <c r="AU401" s="9">
        <f>Fri!T69</f>
        <v>0</v>
      </c>
      <c r="AV401" s="73" t="str">
        <f>IF(B401="win",100%-AV1,"-100%")</f>
        <v>-100%</v>
      </c>
      <c r="AW401" s="9">
        <f>(AU401*AV401)+(AU401*AW1)</f>
        <v>0</v>
      </c>
      <c r="AX401" s="9"/>
      <c r="AY401" s="9">
        <f>Fri!U69</f>
        <v>0</v>
      </c>
      <c r="AZ401" s="73" t="str">
        <f>IF(B401="win",100%-AZ1,"-100%")</f>
        <v>-100%</v>
      </c>
      <c r="BA401" s="9">
        <f>(AY401*AZ401)+(AY401*BA1)</f>
        <v>0</v>
      </c>
      <c r="BB401" s="9"/>
      <c r="BC401" s="9">
        <f>Fri!V69</f>
        <v>0</v>
      </c>
      <c r="BD401" s="73" t="str">
        <f>IF(B401="win",100%-BD1,"-100%")</f>
        <v>-100%</v>
      </c>
      <c r="BE401" s="9">
        <f>(BC401*BD401)+(BC401*BE1)</f>
        <v>0</v>
      </c>
      <c r="BF401" s="9"/>
      <c r="BG401" s="9">
        <f>Fri!W69</f>
        <v>0</v>
      </c>
      <c r="BH401" s="73" t="str">
        <f>IF(B401="win",100%-BH1,"-100%")</f>
        <v>-100%</v>
      </c>
      <c r="BI401" s="9">
        <f>(BG401*BH401)+(BG401*BI1)</f>
        <v>0</v>
      </c>
    </row>
    <row r="402" spans="1:61" s="12" customFormat="1" x14ac:dyDescent="0.25">
      <c r="A402" s="9" t="str">
        <f>Fri!A70</f>
        <v>OVER</v>
      </c>
      <c r="B402" s="72">
        <f>Fri!C70</f>
        <v>0</v>
      </c>
      <c r="C402" s="9">
        <f>Fri!I70</f>
        <v>0</v>
      </c>
      <c r="D402" s="73" t="str">
        <f>IF(B402="win",100%-D1,"-100%")</f>
        <v>-100%</v>
      </c>
      <c r="E402" s="9">
        <f>(C402*D402)+(C402*E1)</f>
        <v>0</v>
      </c>
      <c r="G402" s="9">
        <f>Fri!J70</f>
        <v>0</v>
      </c>
      <c r="H402" s="73" t="str">
        <f t="shared" si="1468"/>
        <v>-100%</v>
      </c>
      <c r="I402" s="9">
        <f>(G402*H402)+(G402*I1)</f>
        <v>0</v>
      </c>
      <c r="K402" s="9">
        <f>Fri!K70</f>
        <v>0</v>
      </c>
      <c r="L402" s="73" t="str">
        <f>IF(B402="win",100%-L1,"-100%")</f>
        <v>-100%</v>
      </c>
      <c r="M402" s="9">
        <f>(K402*L402)+(K402*M1)</f>
        <v>0</v>
      </c>
      <c r="N402" s="9"/>
      <c r="O402" s="9">
        <f>Fri!L70</f>
        <v>0</v>
      </c>
      <c r="P402" s="73" t="str">
        <f>IF(B402="win",100%-P1,"-100%")</f>
        <v>-100%</v>
      </c>
      <c r="Q402" s="9">
        <f>(O402*P402)+(O402*Q1)</f>
        <v>0</v>
      </c>
      <c r="R402" s="9"/>
      <c r="S402" s="9">
        <f>Fri!M70</f>
        <v>0</v>
      </c>
      <c r="T402" s="73" t="str">
        <f>IF(B402="win",100%-T1,"-100%")</f>
        <v>-100%</v>
      </c>
      <c r="U402" s="9">
        <f>(S402*T402)+(S402*U1)</f>
        <v>0</v>
      </c>
      <c r="V402" s="9"/>
      <c r="W402" s="9">
        <f>Fri!N70</f>
        <v>0</v>
      </c>
      <c r="X402" s="73" t="str">
        <f>IF(B402="win",100%-X1,"-100%")</f>
        <v>-100%</v>
      </c>
      <c r="Y402" s="9">
        <f>(W402*X402)+(W402*Y1)</f>
        <v>0</v>
      </c>
      <c r="Z402" s="9"/>
      <c r="AA402" s="9">
        <f>Fri!O70</f>
        <v>0</v>
      </c>
      <c r="AB402" s="73" t="str">
        <f>IF(B402="win",100%-AB1,"-100%")</f>
        <v>-100%</v>
      </c>
      <c r="AC402" s="9">
        <f>(AA402*AB402)+(AA402*AC1)</f>
        <v>0</v>
      </c>
      <c r="AD402" s="9"/>
      <c r="AE402" s="9">
        <f>Fri!P70</f>
        <v>0</v>
      </c>
      <c r="AF402" s="73" t="str">
        <f>IF(B402="win",100%-AF1,"-100%")</f>
        <v>-100%</v>
      </c>
      <c r="AG402" s="9">
        <f>(AE402*AF402)+(AE402*AG1)</f>
        <v>0</v>
      </c>
      <c r="AH402" s="9"/>
      <c r="AI402" s="9">
        <f>Fri!Q70</f>
        <v>0</v>
      </c>
      <c r="AJ402" s="73" t="str">
        <f>IF(B402="win",100%-AJ1,"-100%")</f>
        <v>-100%</v>
      </c>
      <c r="AK402" s="9">
        <f>(AI402*AJ402)+(AI402*AK1)</f>
        <v>0</v>
      </c>
      <c r="AL402" s="9"/>
      <c r="AM402" s="9">
        <f>Fri!R70</f>
        <v>0</v>
      </c>
      <c r="AN402" s="73" t="str">
        <f>IF(B402="win",100%-AN1,"-100%")</f>
        <v>-100%</v>
      </c>
      <c r="AO402" s="9">
        <f>(AM402*AN402)+(AM402*AO1)</f>
        <v>0</v>
      </c>
      <c r="AP402" s="9"/>
      <c r="AQ402" s="9">
        <f>Fri!S70</f>
        <v>0</v>
      </c>
      <c r="AR402" s="73" t="str">
        <f>IF(B402="win",100%-AR1,"-100%")</f>
        <v>-100%</v>
      </c>
      <c r="AS402" s="9">
        <f>(AQ402*AR402)+(AQ402*AS1)</f>
        <v>0</v>
      </c>
      <c r="AT402" s="9"/>
      <c r="AU402" s="9">
        <f>Fri!T70</f>
        <v>0</v>
      </c>
      <c r="AV402" s="73" t="str">
        <f>IF(B402="win",100%-AV1,"-100%")</f>
        <v>-100%</v>
      </c>
      <c r="AW402" s="9">
        <f>(AU402*AV402)+(AU402*AW1)</f>
        <v>0</v>
      </c>
      <c r="AX402" s="9"/>
      <c r="AY402" s="9">
        <f>Fri!U70</f>
        <v>0</v>
      </c>
      <c r="AZ402" s="73" t="str">
        <f>IF(B402="win",100%-AZ1,"-100%")</f>
        <v>-100%</v>
      </c>
      <c r="BA402" s="9">
        <f>(AY402*AZ402)+(AY402*BA1)</f>
        <v>0</v>
      </c>
      <c r="BB402" s="9"/>
      <c r="BC402" s="9">
        <f>Fri!V70</f>
        <v>0</v>
      </c>
      <c r="BD402" s="73" t="str">
        <f>IF(B402="win",100%-BD1,"-100%")</f>
        <v>-100%</v>
      </c>
      <c r="BE402" s="9">
        <f>(BC402*BD402)+(BC402*BE1)</f>
        <v>0</v>
      </c>
      <c r="BF402" s="9"/>
      <c r="BG402" s="9">
        <f>Fri!W70</f>
        <v>0</v>
      </c>
      <c r="BH402" s="73" t="str">
        <f>IF(B402="win",100%-BH1,"-100%")</f>
        <v>-100%</v>
      </c>
      <c r="BI402" s="9">
        <f>(BG402*BH402)+(BG402*BI1)</f>
        <v>0</v>
      </c>
    </row>
    <row r="403" spans="1:61" s="12" customFormat="1" x14ac:dyDescent="0.25">
      <c r="A403" s="75"/>
      <c r="B403" s="72"/>
      <c r="C403" s="75"/>
      <c r="D403" s="75"/>
      <c r="E403" s="75"/>
      <c r="G403" s="75"/>
      <c r="H403" s="75"/>
      <c r="I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</row>
    <row r="404" spans="1:61" s="12" customFormat="1" x14ac:dyDescent="0.25">
      <c r="A404" s="9">
        <f>Fri!A72</f>
        <v>0</v>
      </c>
      <c r="B404" s="72">
        <f>Fri!C72</f>
        <v>0</v>
      </c>
      <c r="C404" s="9">
        <f>Fri!I72</f>
        <v>0</v>
      </c>
      <c r="D404" s="73" t="str">
        <f>IF(B404="win",100%-D1,"-100%")</f>
        <v>-100%</v>
      </c>
      <c r="E404" s="9">
        <f>(C404*D404)+(C404*E1)</f>
        <v>0</v>
      </c>
      <c r="G404" s="9">
        <f>Fri!J72</f>
        <v>0</v>
      </c>
      <c r="H404" s="73" t="str">
        <f>IF($B404="win",100%-H$1,"-100%")</f>
        <v>-100%</v>
      </c>
      <c r="I404" s="9">
        <f>(G404*H404)+(G404*I1)</f>
        <v>0</v>
      </c>
      <c r="K404" s="9">
        <f>Fri!K72</f>
        <v>0</v>
      </c>
      <c r="L404" s="73" t="str">
        <f>IF(B404="win",100%-L1,"-100%")</f>
        <v>-100%</v>
      </c>
      <c r="M404" s="9">
        <f>(K404*L404)+(K404*M1)</f>
        <v>0</v>
      </c>
      <c r="N404" s="9"/>
      <c r="O404" s="9">
        <f>Fri!L72</f>
        <v>0</v>
      </c>
      <c r="P404" s="73" t="str">
        <f>IF(B404="win",100%-P1,"-100%")</f>
        <v>-100%</v>
      </c>
      <c r="Q404" s="9">
        <f>(O404*P404)+(O404*Q1)</f>
        <v>0</v>
      </c>
      <c r="R404" s="9"/>
      <c r="S404" s="9">
        <f>Fri!M72</f>
        <v>0</v>
      </c>
      <c r="T404" s="73" t="str">
        <f>IF(B404="win",100%-T1,"-100%")</f>
        <v>-100%</v>
      </c>
      <c r="U404" s="9">
        <f>(S404*T404)+(S404*U1)</f>
        <v>0</v>
      </c>
      <c r="V404" s="9"/>
      <c r="W404" s="9">
        <f>Fri!N72</f>
        <v>0</v>
      </c>
      <c r="X404" s="73" t="str">
        <f>IF(B404="win",100%-X1,"-100%")</f>
        <v>-100%</v>
      </c>
      <c r="Y404" s="9">
        <f>(W404*X404)+(W404*Y1)</f>
        <v>0</v>
      </c>
      <c r="Z404" s="9"/>
      <c r="AA404" s="9">
        <f>Fri!O72</f>
        <v>0</v>
      </c>
      <c r="AB404" s="73" t="str">
        <f>IF(B404="win",100%-AB1,"-100%")</f>
        <v>-100%</v>
      </c>
      <c r="AC404" s="9">
        <f>(AA404*AB404)+(AA404*AC1)</f>
        <v>0</v>
      </c>
      <c r="AD404" s="9"/>
      <c r="AE404" s="9">
        <f>Fri!P72</f>
        <v>0</v>
      </c>
      <c r="AF404" s="73" t="str">
        <f>IF(B404="win",100%-AF1,"-100%")</f>
        <v>-100%</v>
      </c>
      <c r="AG404" s="9">
        <f>(AE404*AF404)+(AE404*AG1)</f>
        <v>0</v>
      </c>
      <c r="AH404" s="9"/>
      <c r="AI404" s="9">
        <f>Fri!Q72</f>
        <v>0</v>
      </c>
      <c r="AJ404" s="73" t="str">
        <f>IF(B404="win",100%-AJ1,"-100%")</f>
        <v>-100%</v>
      </c>
      <c r="AK404" s="9">
        <f>(AI404*AJ404)+(AI404*AK1)</f>
        <v>0</v>
      </c>
      <c r="AL404" s="9"/>
      <c r="AM404" s="9">
        <f>Fri!R72</f>
        <v>0</v>
      </c>
      <c r="AN404" s="73" t="str">
        <f>IF(B404="win",100%-AN1,"-100%")</f>
        <v>-100%</v>
      </c>
      <c r="AO404" s="9">
        <f>(AM404*AN404)+(AM404*AO1)</f>
        <v>0</v>
      </c>
      <c r="AP404" s="9"/>
      <c r="AQ404" s="9">
        <f>Fri!S72</f>
        <v>0</v>
      </c>
      <c r="AR404" s="73" t="str">
        <f>IF(B404="win",100%-AR1,"-100%")</f>
        <v>-100%</v>
      </c>
      <c r="AS404" s="9">
        <f>(AQ404*AR404)+(AQ404*AS1)</f>
        <v>0</v>
      </c>
      <c r="AT404" s="9"/>
      <c r="AU404" s="9">
        <f>Fri!T72</f>
        <v>0</v>
      </c>
      <c r="AV404" s="73" t="str">
        <f>IF(B404="win",100%-AV1,"-100%")</f>
        <v>-100%</v>
      </c>
      <c r="AW404" s="9">
        <f>(AU404*AV404)+(AU404*AW1)</f>
        <v>0</v>
      </c>
      <c r="AX404" s="9"/>
      <c r="AY404" s="9">
        <f>Fri!U72</f>
        <v>0</v>
      </c>
      <c r="AZ404" s="73" t="str">
        <f>IF(B404="win",100%-AZ1,"-100%")</f>
        <v>-100%</v>
      </c>
      <c r="BA404" s="9">
        <f>(AY404*AZ404)+(AY404*BA1)</f>
        <v>0</v>
      </c>
      <c r="BB404" s="9"/>
      <c r="BC404" s="9">
        <f>Fri!V72</f>
        <v>0</v>
      </c>
      <c r="BD404" s="73" t="str">
        <f>IF(B404="win",100%-BD1,"-100%")</f>
        <v>-100%</v>
      </c>
      <c r="BE404" s="9">
        <f>(BC404*BD404)+(BC404*BE1)</f>
        <v>0</v>
      </c>
      <c r="BF404" s="9"/>
      <c r="BG404" s="9">
        <f>Fri!W72</f>
        <v>0</v>
      </c>
      <c r="BH404" s="73" t="str">
        <f>IF(B404="win",100%-BH1,"-100%")</f>
        <v>-100%</v>
      </c>
      <c r="BI404" s="9">
        <f>(BG404*BH404)+(BG404*BI1)</f>
        <v>0</v>
      </c>
    </row>
    <row r="405" spans="1:61" s="12" customFormat="1" x14ac:dyDescent="0.25">
      <c r="A405" s="9">
        <f>Fri!A73</f>
        <v>0</v>
      </c>
      <c r="B405" s="72">
        <f>Fri!C73</f>
        <v>0</v>
      </c>
      <c r="C405" s="9">
        <f>Fri!I73</f>
        <v>0</v>
      </c>
      <c r="D405" s="73" t="str">
        <f>IF(B405="win",100%-D1,"-100%")</f>
        <v>-100%</v>
      </c>
      <c r="E405" s="9">
        <f>(C405*D405)+(C405*E1)</f>
        <v>0</v>
      </c>
      <c r="G405" s="9">
        <f>Fri!J73</f>
        <v>0</v>
      </c>
      <c r="H405" s="73" t="str">
        <f t="shared" ref="H405:H407" si="1469">IF($B405="win",100%-H$1,"-100%")</f>
        <v>-100%</v>
      </c>
      <c r="I405" s="9">
        <f>(G405*H405)+(G405*I1)</f>
        <v>0</v>
      </c>
      <c r="K405" s="9">
        <f>Fri!K73</f>
        <v>0</v>
      </c>
      <c r="L405" s="73" t="str">
        <f>IF(B405="win",100%-L1,"-100%")</f>
        <v>-100%</v>
      </c>
      <c r="M405" s="9">
        <f>(K405*L405)+(K405*M1)</f>
        <v>0</v>
      </c>
      <c r="N405" s="9"/>
      <c r="O405" s="9">
        <f>Fri!L73</f>
        <v>0</v>
      </c>
      <c r="P405" s="73" t="str">
        <f>IF(B405="win",100%-P1,"-100%")</f>
        <v>-100%</v>
      </c>
      <c r="Q405" s="9">
        <f>(O405*P405)+(O405*Q1)</f>
        <v>0</v>
      </c>
      <c r="R405" s="9"/>
      <c r="S405" s="9">
        <f>Fri!M73</f>
        <v>0</v>
      </c>
      <c r="T405" s="73" t="str">
        <f>IF(B405="win",100%-T1,"-100%")</f>
        <v>-100%</v>
      </c>
      <c r="U405" s="9">
        <f>(S405*T405)+(S405*U1)</f>
        <v>0</v>
      </c>
      <c r="V405" s="9"/>
      <c r="W405" s="9">
        <f>Fri!N73</f>
        <v>0</v>
      </c>
      <c r="X405" s="73" t="str">
        <f>IF(B405="win",100%-X1,"-100%")</f>
        <v>-100%</v>
      </c>
      <c r="Y405" s="9">
        <f>(W405*X405)+(W405*Y1)</f>
        <v>0</v>
      </c>
      <c r="Z405" s="9"/>
      <c r="AA405" s="9">
        <f>Fri!O73</f>
        <v>0</v>
      </c>
      <c r="AB405" s="73" t="str">
        <f>IF(B405="win",100%-AB1,"-100%")</f>
        <v>-100%</v>
      </c>
      <c r="AC405" s="9">
        <f>(AA405*AB405)+(AA405*AC1)</f>
        <v>0</v>
      </c>
      <c r="AD405" s="9"/>
      <c r="AE405" s="9">
        <f>Fri!P73</f>
        <v>0</v>
      </c>
      <c r="AF405" s="73" t="str">
        <f>IF(B405="win",100%-AF1,"-100%")</f>
        <v>-100%</v>
      </c>
      <c r="AG405" s="9">
        <f>(AE405*AF405)+(AE405*AG1)</f>
        <v>0</v>
      </c>
      <c r="AH405" s="9"/>
      <c r="AI405" s="9">
        <f>Fri!Q73</f>
        <v>0</v>
      </c>
      <c r="AJ405" s="73" t="str">
        <f>IF(B405="win",100%-AJ1,"-100%")</f>
        <v>-100%</v>
      </c>
      <c r="AK405" s="9">
        <f>(AI405*AJ405)+(AI405*AK1)</f>
        <v>0</v>
      </c>
      <c r="AL405" s="9"/>
      <c r="AM405" s="9">
        <f>Fri!R73</f>
        <v>0</v>
      </c>
      <c r="AN405" s="73" t="str">
        <f>IF(B405="win",100%-AN1,"-100%")</f>
        <v>-100%</v>
      </c>
      <c r="AO405" s="9">
        <f>(AM405*AN405)+(AM405*AO1)</f>
        <v>0</v>
      </c>
      <c r="AP405" s="9"/>
      <c r="AQ405" s="9">
        <f>Fri!S73</f>
        <v>0</v>
      </c>
      <c r="AR405" s="73" t="str">
        <f>IF(B405="win",100%-AR1,"-100%")</f>
        <v>-100%</v>
      </c>
      <c r="AS405" s="9">
        <f>(AQ405*AR405)+(AQ405*AS1)</f>
        <v>0</v>
      </c>
      <c r="AT405" s="9"/>
      <c r="AU405" s="9">
        <f>Fri!T73</f>
        <v>0</v>
      </c>
      <c r="AV405" s="73" t="str">
        <f>IF(B405="win",100%-AV1,"-100%")</f>
        <v>-100%</v>
      </c>
      <c r="AW405" s="9">
        <f>(AU405*AV405)+(AU405*AW1)</f>
        <v>0</v>
      </c>
      <c r="AX405" s="9"/>
      <c r="AY405" s="9">
        <f>Fri!U73</f>
        <v>0</v>
      </c>
      <c r="AZ405" s="73" t="str">
        <f>IF(B405="win",100%-AZ1,"-100%")</f>
        <v>-100%</v>
      </c>
      <c r="BA405" s="9">
        <f>(AY405*AZ405)+(AY405*BA1)</f>
        <v>0</v>
      </c>
      <c r="BB405" s="9"/>
      <c r="BC405" s="9">
        <f>Fri!V73</f>
        <v>0</v>
      </c>
      <c r="BD405" s="73" t="str">
        <f>IF(B405="win",100%-BD1,"-100%")</f>
        <v>-100%</v>
      </c>
      <c r="BE405" s="9">
        <f>(BC405*BD405)+(BC405*BE1)</f>
        <v>0</v>
      </c>
      <c r="BF405" s="9"/>
      <c r="BG405" s="9">
        <f>Fri!W73</f>
        <v>0</v>
      </c>
      <c r="BH405" s="73" t="str">
        <f>IF(B405="win",100%-BH1,"-100%")</f>
        <v>-100%</v>
      </c>
      <c r="BI405" s="9">
        <f>(BG405*BH405)+(BG405*BI1)</f>
        <v>0</v>
      </c>
    </row>
    <row r="406" spans="1:61" s="12" customFormat="1" x14ac:dyDescent="0.25">
      <c r="A406" s="9" t="str">
        <f>Fri!A74</f>
        <v>UNDER</v>
      </c>
      <c r="B406" s="72">
        <f>Fri!C74</f>
        <v>0</v>
      </c>
      <c r="C406" s="9">
        <f>Fri!I74</f>
        <v>0</v>
      </c>
      <c r="D406" s="73" t="str">
        <f>IF(B406="win",100%-D1,"-100%")</f>
        <v>-100%</v>
      </c>
      <c r="E406" s="9">
        <f>(C406*D406)+(C406*E1)</f>
        <v>0</v>
      </c>
      <c r="G406" s="9">
        <f>Fri!J74</f>
        <v>0</v>
      </c>
      <c r="H406" s="73" t="str">
        <f t="shared" si="1469"/>
        <v>-100%</v>
      </c>
      <c r="I406" s="9">
        <f>(G406*H406)+(G406*I1)</f>
        <v>0</v>
      </c>
      <c r="K406" s="9">
        <f>Fri!K74</f>
        <v>0</v>
      </c>
      <c r="L406" s="73" t="str">
        <f>IF(B406="win",100%-L1,"-100%")</f>
        <v>-100%</v>
      </c>
      <c r="M406" s="9">
        <f>(K406*L406)+(K406*M1)</f>
        <v>0</v>
      </c>
      <c r="N406" s="9"/>
      <c r="O406" s="9">
        <f>Fri!L74</f>
        <v>0</v>
      </c>
      <c r="P406" s="73" t="str">
        <f>IF(B406="win",100%-P1,"-100%")</f>
        <v>-100%</v>
      </c>
      <c r="Q406" s="9">
        <f>(O406*P406)+(O406*Q1)</f>
        <v>0</v>
      </c>
      <c r="R406" s="9"/>
      <c r="S406" s="9">
        <f>Fri!M74</f>
        <v>0</v>
      </c>
      <c r="T406" s="73" t="str">
        <f>IF(B406="win",100%-T1,"-100%")</f>
        <v>-100%</v>
      </c>
      <c r="U406" s="9">
        <f>(S406*T406)+(S406*U1)</f>
        <v>0</v>
      </c>
      <c r="V406" s="9"/>
      <c r="W406" s="9">
        <f>Fri!N74</f>
        <v>0</v>
      </c>
      <c r="X406" s="73" t="str">
        <f>IF(B406="win",100%-X1,"-100%")</f>
        <v>-100%</v>
      </c>
      <c r="Y406" s="9">
        <f>(W406*X406)+(W406*Y1)</f>
        <v>0</v>
      </c>
      <c r="Z406" s="9"/>
      <c r="AA406" s="9">
        <f>Fri!O74</f>
        <v>0</v>
      </c>
      <c r="AB406" s="73" t="str">
        <f>IF(B406="win",100%-AB1,"-100%")</f>
        <v>-100%</v>
      </c>
      <c r="AC406" s="9">
        <f>(AA406*AB406)+(AA406*AC1)</f>
        <v>0</v>
      </c>
      <c r="AD406" s="9"/>
      <c r="AE406" s="9">
        <f>Fri!P74</f>
        <v>0</v>
      </c>
      <c r="AF406" s="73" t="str">
        <f>IF(B406="win",100%-AF1,"-100%")</f>
        <v>-100%</v>
      </c>
      <c r="AG406" s="9">
        <f>(AE406*AF406)+(AE406*AG1)</f>
        <v>0</v>
      </c>
      <c r="AH406" s="9"/>
      <c r="AI406" s="9">
        <f>Fri!Q74</f>
        <v>0</v>
      </c>
      <c r="AJ406" s="73" t="str">
        <f>IF(B406="win",100%-AJ1,"-100%")</f>
        <v>-100%</v>
      </c>
      <c r="AK406" s="9">
        <f>(AI406*AJ406)+(AI406*AK1)</f>
        <v>0</v>
      </c>
      <c r="AL406" s="9"/>
      <c r="AM406" s="9">
        <f>Fri!R74</f>
        <v>0</v>
      </c>
      <c r="AN406" s="73" t="str">
        <f>IF(B406="win",100%-AN1,"-100%")</f>
        <v>-100%</v>
      </c>
      <c r="AO406" s="9">
        <f>(AM406*AN406)+(AM406*AO1)</f>
        <v>0</v>
      </c>
      <c r="AP406" s="9"/>
      <c r="AQ406" s="9">
        <f>Fri!S74</f>
        <v>0</v>
      </c>
      <c r="AR406" s="73" t="str">
        <f>IF(B406="win",100%-AR1,"-100%")</f>
        <v>-100%</v>
      </c>
      <c r="AS406" s="9">
        <f>(AQ406*AR406)+(AQ406*AS1)</f>
        <v>0</v>
      </c>
      <c r="AT406" s="9"/>
      <c r="AU406" s="9">
        <f>Fri!T74</f>
        <v>0</v>
      </c>
      <c r="AV406" s="73" t="str">
        <f>IF(B406="win",100%-AV1,"-100%")</f>
        <v>-100%</v>
      </c>
      <c r="AW406" s="9">
        <f>(AU406*AV406)+(AU406*AW1)</f>
        <v>0</v>
      </c>
      <c r="AX406" s="9"/>
      <c r="AY406" s="9">
        <f>Fri!U74</f>
        <v>0</v>
      </c>
      <c r="AZ406" s="73" t="str">
        <f>IF(B406="win",100%-AZ1,"-100%")</f>
        <v>-100%</v>
      </c>
      <c r="BA406" s="9">
        <f>(AY406*AZ406)+(AY406*BA1)</f>
        <v>0</v>
      </c>
      <c r="BB406" s="9"/>
      <c r="BC406" s="9">
        <f>Fri!V74</f>
        <v>0</v>
      </c>
      <c r="BD406" s="73" t="str">
        <f>IF(B406="win",100%-BD1,"-100%")</f>
        <v>-100%</v>
      </c>
      <c r="BE406" s="9">
        <f>(BC406*BD406)+(BC406*BE1)</f>
        <v>0</v>
      </c>
      <c r="BF406" s="9"/>
      <c r="BG406" s="9">
        <f>Fri!W74</f>
        <v>0</v>
      </c>
      <c r="BH406" s="73" t="str">
        <f>IF(B406="win",100%-BH1,"-100%")</f>
        <v>-100%</v>
      </c>
      <c r="BI406" s="9">
        <f>(BG406*BH406)+(BG406*BI1)</f>
        <v>0</v>
      </c>
    </row>
    <row r="407" spans="1:61" s="12" customFormat="1" x14ac:dyDescent="0.25">
      <c r="A407" s="9" t="str">
        <f>Fri!A75</f>
        <v>OVER</v>
      </c>
      <c r="B407" s="72">
        <f>Fri!C75</f>
        <v>0</v>
      </c>
      <c r="C407" s="9">
        <f>Fri!I75</f>
        <v>0</v>
      </c>
      <c r="D407" s="73" t="str">
        <f>IF(B407="win",100%-D1,"-100%")</f>
        <v>-100%</v>
      </c>
      <c r="E407" s="9">
        <f>(C407*D407)+(C407*E1)</f>
        <v>0</v>
      </c>
      <c r="G407" s="9">
        <f>Fri!J75</f>
        <v>0</v>
      </c>
      <c r="H407" s="73" t="str">
        <f t="shared" si="1469"/>
        <v>-100%</v>
      </c>
      <c r="I407" s="9">
        <f>(G407*H407)+(G407*I1)</f>
        <v>0</v>
      </c>
      <c r="K407" s="9">
        <f>Fri!K75</f>
        <v>0</v>
      </c>
      <c r="L407" s="73" t="str">
        <f>IF(B407="win",100%-L1,"-100%")</f>
        <v>-100%</v>
      </c>
      <c r="M407" s="9">
        <f>(K407*L407)+(K407*M1)</f>
        <v>0</v>
      </c>
      <c r="N407" s="9"/>
      <c r="O407" s="9">
        <f>Fri!L75</f>
        <v>0</v>
      </c>
      <c r="P407" s="73" t="str">
        <f>IF(B407="win",100%-P1,"-100%")</f>
        <v>-100%</v>
      </c>
      <c r="Q407" s="9">
        <f>(O407*P407)+(O407*Q1)</f>
        <v>0</v>
      </c>
      <c r="R407" s="9"/>
      <c r="S407" s="9">
        <f>Fri!M75</f>
        <v>0</v>
      </c>
      <c r="T407" s="73" t="str">
        <f>IF(B407="win",100%-T1,"-100%")</f>
        <v>-100%</v>
      </c>
      <c r="U407" s="9">
        <f>(S407*T407)+(S407*U1)</f>
        <v>0</v>
      </c>
      <c r="V407" s="9"/>
      <c r="W407" s="9">
        <f>Fri!N75</f>
        <v>0</v>
      </c>
      <c r="X407" s="73" t="str">
        <f>IF(B407="win",100%-X1,"-100%")</f>
        <v>-100%</v>
      </c>
      <c r="Y407" s="9">
        <f>(W407*X407)+(W407*Y1)</f>
        <v>0</v>
      </c>
      <c r="Z407" s="9"/>
      <c r="AA407" s="9">
        <f>Fri!O75</f>
        <v>0</v>
      </c>
      <c r="AB407" s="73" t="str">
        <f>IF(B407="win",100%-AB1,"-100%")</f>
        <v>-100%</v>
      </c>
      <c r="AC407" s="9">
        <f>(AA407*AB407)+(AA407*AC1)</f>
        <v>0</v>
      </c>
      <c r="AD407" s="9"/>
      <c r="AE407" s="9">
        <f>Fri!P75</f>
        <v>0</v>
      </c>
      <c r="AF407" s="73" t="str">
        <f>IF(B407="win",100%-AF1,"-100%")</f>
        <v>-100%</v>
      </c>
      <c r="AG407" s="9">
        <f>(AE407*AF407)+(AE407*AG1)</f>
        <v>0</v>
      </c>
      <c r="AH407" s="9"/>
      <c r="AI407" s="9">
        <f>Fri!Q75</f>
        <v>0</v>
      </c>
      <c r="AJ407" s="73" t="str">
        <f>IF(B407="win",100%-AJ1,"-100%")</f>
        <v>-100%</v>
      </c>
      <c r="AK407" s="9">
        <f>(AI407*AJ407)+(AI407*AK1)</f>
        <v>0</v>
      </c>
      <c r="AL407" s="9"/>
      <c r="AM407" s="9">
        <f>Fri!R75</f>
        <v>0</v>
      </c>
      <c r="AN407" s="73" t="str">
        <f>IF(B407="win",100%-AN1,"-100%")</f>
        <v>-100%</v>
      </c>
      <c r="AO407" s="9">
        <f>(AM407*AN407)+(AM407*AO1)</f>
        <v>0</v>
      </c>
      <c r="AP407" s="9"/>
      <c r="AQ407" s="9">
        <f>Fri!S75</f>
        <v>0</v>
      </c>
      <c r="AR407" s="73" t="str">
        <f>IF(B407="win",100%-AR1,"-100%")</f>
        <v>-100%</v>
      </c>
      <c r="AS407" s="9">
        <f>(AQ407*AR407)+(AQ407*AS1)</f>
        <v>0</v>
      </c>
      <c r="AT407" s="9"/>
      <c r="AU407" s="9">
        <f>Fri!T75</f>
        <v>0</v>
      </c>
      <c r="AV407" s="73" t="str">
        <f>IF(B407="win",100%-AV1,"-100%")</f>
        <v>-100%</v>
      </c>
      <c r="AW407" s="9">
        <f>(AU407*AV407)+(AU407*AW1)</f>
        <v>0</v>
      </c>
      <c r="AX407" s="9"/>
      <c r="AY407" s="9">
        <f>Fri!U75</f>
        <v>0</v>
      </c>
      <c r="AZ407" s="73" t="str">
        <f>IF(B407="win",100%-AZ1,"-100%")</f>
        <v>-100%</v>
      </c>
      <c r="BA407" s="9">
        <f>(AY407*AZ407)+(AY407*BA1)</f>
        <v>0</v>
      </c>
      <c r="BB407" s="9"/>
      <c r="BC407" s="9">
        <f>Fri!V75</f>
        <v>0</v>
      </c>
      <c r="BD407" s="73" t="str">
        <f>IF(B407="win",100%-BD1,"-100%")</f>
        <v>-100%</v>
      </c>
      <c r="BE407" s="9">
        <f>(BC407*BD407)+(BC407*BE1)</f>
        <v>0</v>
      </c>
      <c r="BF407" s="9"/>
      <c r="BG407" s="9">
        <f>Fri!W75</f>
        <v>0</v>
      </c>
      <c r="BH407" s="73" t="str">
        <f>IF(B407="win",100%-BH1,"-100%")</f>
        <v>-100%</v>
      </c>
      <c r="BI407" s="9">
        <f>(BG407*BH407)+(BG407*BI1)</f>
        <v>0</v>
      </c>
    </row>
    <row r="408" spans="1:61" s="12" customFormat="1" x14ac:dyDescent="0.25">
      <c r="A408" s="75"/>
      <c r="B408" s="72"/>
      <c r="C408" s="75"/>
      <c r="D408" s="75"/>
      <c r="E408" s="75"/>
      <c r="G408" s="75"/>
      <c r="H408" s="75"/>
      <c r="I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</row>
    <row r="409" spans="1:61" s="12" customFormat="1" x14ac:dyDescent="0.25">
      <c r="A409" s="9">
        <f>Fri!A77</f>
        <v>0</v>
      </c>
      <c r="B409" s="72">
        <f>Fri!C77</f>
        <v>0</v>
      </c>
      <c r="C409" s="9">
        <f>Fri!I77</f>
        <v>0</v>
      </c>
      <c r="D409" s="73" t="str">
        <f>IF(B409="win",100%-D1,"-100%")</f>
        <v>-100%</v>
      </c>
      <c r="E409" s="9">
        <f>(C409*D409)+(C409*E1)</f>
        <v>0</v>
      </c>
      <c r="G409" s="9">
        <f>Fri!J77</f>
        <v>0</v>
      </c>
      <c r="H409" s="73" t="str">
        <f>IF($B409="win",100%-H$1,"-100%")</f>
        <v>-100%</v>
      </c>
      <c r="I409" s="9">
        <f>(G409*H409)+(G409*I1)</f>
        <v>0</v>
      </c>
      <c r="K409" s="9">
        <f>Fri!K77</f>
        <v>0</v>
      </c>
      <c r="L409" s="73" t="str">
        <f>IF(B409="win",100%-L1,"-100%")</f>
        <v>-100%</v>
      </c>
      <c r="M409" s="9">
        <f>(K409*L409)+(K409*M1)</f>
        <v>0</v>
      </c>
      <c r="N409" s="9"/>
      <c r="O409" s="9">
        <f>Fri!L77</f>
        <v>0</v>
      </c>
      <c r="P409" s="73" t="str">
        <f>IF(B409="win",100%-P1,"-100%")</f>
        <v>-100%</v>
      </c>
      <c r="Q409" s="9">
        <f>(O409*P409)+(O409*Q1)</f>
        <v>0</v>
      </c>
      <c r="R409" s="9"/>
      <c r="S409" s="9">
        <f>Fri!M77</f>
        <v>0</v>
      </c>
      <c r="T409" s="73" t="str">
        <f>IF(B409="win",100%-T1,"-100%")</f>
        <v>-100%</v>
      </c>
      <c r="U409" s="9">
        <f>(S409*T409)+(S409*U1)</f>
        <v>0</v>
      </c>
      <c r="V409" s="9"/>
      <c r="W409" s="9">
        <f>Fri!N77</f>
        <v>0</v>
      </c>
      <c r="X409" s="73" t="str">
        <f>IF(B409="win",100%-X1,"-100%")</f>
        <v>-100%</v>
      </c>
      <c r="Y409" s="9">
        <f>(W409*X409)+(W409*Y1)</f>
        <v>0</v>
      </c>
      <c r="Z409" s="9"/>
      <c r="AA409" s="9">
        <f>Fri!O77</f>
        <v>0</v>
      </c>
      <c r="AB409" s="73" t="str">
        <f>IF(B409="win",100%-AB1,"-100%")</f>
        <v>-100%</v>
      </c>
      <c r="AC409" s="9">
        <f>(AA409*AB409)+(AA409*AC1)</f>
        <v>0</v>
      </c>
      <c r="AD409" s="9"/>
      <c r="AE409" s="9">
        <f>Fri!P77</f>
        <v>0</v>
      </c>
      <c r="AF409" s="73" t="str">
        <f>IF(B409="win",100%-AF1,"-100%")</f>
        <v>-100%</v>
      </c>
      <c r="AG409" s="9">
        <f>(AE409*AF409)+(AE409*AG1)</f>
        <v>0</v>
      </c>
      <c r="AH409" s="9"/>
      <c r="AI409" s="9">
        <f>Fri!Q77</f>
        <v>0</v>
      </c>
      <c r="AJ409" s="73" t="str">
        <f>IF(B409="win",100%-AJ1,"-100%")</f>
        <v>-100%</v>
      </c>
      <c r="AK409" s="9">
        <f>(AI409*AJ409)+(AI409*AK1)</f>
        <v>0</v>
      </c>
      <c r="AL409" s="9"/>
      <c r="AM409" s="9">
        <f>Fri!R77</f>
        <v>0</v>
      </c>
      <c r="AN409" s="73" t="str">
        <f>IF(B409="win",100%-AN1,"-100%")</f>
        <v>-100%</v>
      </c>
      <c r="AO409" s="9">
        <f>(AM409*AN409)+(AM409*AO1)</f>
        <v>0</v>
      </c>
      <c r="AP409" s="9"/>
      <c r="AQ409" s="9">
        <f>Fri!S77</f>
        <v>0</v>
      </c>
      <c r="AR409" s="73" t="str">
        <f>IF(B409="win",100%-AR1,"-100%")</f>
        <v>-100%</v>
      </c>
      <c r="AS409" s="9">
        <f>(AQ409*AR409)+(AQ409*AS1)</f>
        <v>0</v>
      </c>
      <c r="AT409" s="9"/>
      <c r="AU409" s="9">
        <f>Fri!T77</f>
        <v>0</v>
      </c>
      <c r="AV409" s="73" t="str">
        <f>IF(B409="win",100%-AV1,"-100%")</f>
        <v>-100%</v>
      </c>
      <c r="AW409" s="9">
        <f>(AU409*AV409)+(AU409*AW1)</f>
        <v>0</v>
      </c>
      <c r="AX409" s="9"/>
      <c r="AY409" s="9">
        <f>Fri!U77</f>
        <v>0</v>
      </c>
      <c r="AZ409" s="73" t="str">
        <f>IF(B409="win",100%-AZ1,"-100%")</f>
        <v>-100%</v>
      </c>
      <c r="BA409" s="9">
        <f>(AY409*AZ409)+(AY409*BA1)</f>
        <v>0</v>
      </c>
      <c r="BB409" s="9"/>
      <c r="BC409" s="9">
        <f>Fri!V77</f>
        <v>0</v>
      </c>
      <c r="BD409" s="73" t="str">
        <f>IF(B409="win",100%-BD1,"-100%")</f>
        <v>-100%</v>
      </c>
      <c r="BE409" s="9">
        <f>(BC409*BD409)+(BC409*BE1)</f>
        <v>0</v>
      </c>
      <c r="BF409" s="9"/>
      <c r="BG409" s="9">
        <f>Fri!W77</f>
        <v>0</v>
      </c>
      <c r="BH409" s="73" t="str">
        <f>IF(B409="win",100%-BH1,"-100%")</f>
        <v>-100%</v>
      </c>
      <c r="BI409" s="9">
        <f>(BG409*BH409)+(BG409*BI1)</f>
        <v>0</v>
      </c>
    </row>
    <row r="410" spans="1:61" s="12" customFormat="1" x14ac:dyDescent="0.25">
      <c r="A410" s="9">
        <f>Fri!A78</f>
        <v>0</v>
      </c>
      <c r="B410" s="72">
        <f>Fri!C78</f>
        <v>0</v>
      </c>
      <c r="C410" s="9">
        <f>Fri!I78</f>
        <v>0</v>
      </c>
      <c r="D410" s="73" t="str">
        <f>IF(B410="win",100%-D1,"-100%")</f>
        <v>-100%</v>
      </c>
      <c r="E410" s="9">
        <f>(C410*D410)+(C410*E1)</f>
        <v>0</v>
      </c>
      <c r="G410" s="9">
        <f>Fri!J78</f>
        <v>0</v>
      </c>
      <c r="H410" s="73" t="str">
        <f t="shared" ref="H410:H412" si="1470">IF($B410="win",100%-H$1,"-100%")</f>
        <v>-100%</v>
      </c>
      <c r="I410" s="9">
        <f>(G410*H410)+(G410*I1)</f>
        <v>0</v>
      </c>
      <c r="K410" s="9">
        <f>Fri!K78</f>
        <v>0</v>
      </c>
      <c r="L410" s="73" t="str">
        <f>IF(B410="win",100%-L1,"-100%")</f>
        <v>-100%</v>
      </c>
      <c r="M410" s="9">
        <f>(K410*L410)+(K410*M1)</f>
        <v>0</v>
      </c>
      <c r="N410" s="9"/>
      <c r="O410" s="9">
        <f>Fri!L78</f>
        <v>0</v>
      </c>
      <c r="P410" s="73" t="str">
        <f>IF(B410="win",100%-P1,"-100%")</f>
        <v>-100%</v>
      </c>
      <c r="Q410" s="9">
        <f>(O410*P410)+(O410*Q1)</f>
        <v>0</v>
      </c>
      <c r="R410" s="9"/>
      <c r="S410" s="9">
        <f>Fri!M78</f>
        <v>0</v>
      </c>
      <c r="T410" s="73" t="str">
        <f>IF(B410="win",100%-T1,"-100%")</f>
        <v>-100%</v>
      </c>
      <c r="U410" s="9">
        <f>(S410*T410)+(S410*U1)</f>
        <v>0</v>
      </c>
      <c r="V410" s="9"/>
      <c r="W410" s="9">
        <f>Fri!N78</f>
        <v>0</v>
      </c>
      <c r="X410" s="73" t="str">
        <f>IF(B410="win",100%-X1,"-100%")</f>
        <v>-100%</v>
      </c>
      <c r="Y410" s="9">
        <f>(W410*X410)+(W410*Y1)</f>
        <v>0</v>
      </c>
      <c r="Z410" s="9"/>
      <c r="AA410" s="9">
        <f>Fri!O78</f>
        <v>0</v>
      </c>
      <c r="AB410" s="73" t="str">
        <f>IF(B410="win",100%-AB1,"-100%")</f>
        <v>-100%</v>
      </c>
      <c r="AC410" s="9">
        <f>(AA410*AB410)+(AA410*AC1)</f>
        <v>0</v>
      </c>
      <c r="AD410" s="9"/>
      <c r="AE410" s="9">
        <f>Fri!P78</f>
        <v>0</v>
      </c>
      <c r="AF410" s="73" t="str">
        <f>IF(B410="win",100%-AF1,"-100%")</f>
        <v>-100%</v>
      </c>
      <c r="AG410" s="9">
        <f>(AE410*AF410)+(AE410*AG1)</f>
        <v>0</v>
      </c>
      <c r="AH410" s="9"/>
      <c r="AI410" s="9">
        <f>Fri!Q78</f>
        <v>0</v>
      </c>
      <c r="AJ410" s="73" t="str">
        <f>IF(B410="win",100%-AJ1,"-100%")</f>
        <v>-100%</v>
      </c>
      <c r="AK410" s="9">
        <f>(AI410*AJ410)+(AI410*AK1)</f>
        <v>0</v>
      </c>
      <c r="AL410" s="9"/>
      <c r="AM410" s="9">
        <f>Fri!R78</f>
        <v>0</v>
      </c>
      <c r="AN410" s="73" t="str">
        <f>IF(B410="win",100%-AN1,"-100%")</f>
        <v>-100%</v>
      </c>
      <c r="AO410" s="9">
        <f>(AM410*AN410)+(AM410*AO1)</f>
        <v>0</v>
      </c>
      <c r="AP410" s="9"/>
      <c r="AQ410" s="9">
        <f>Fri!S78</f>
        <v>0</v>
      </c>
      <c r="AR410" s="73" t="str">
        <f>IF(B410="win",100%-AR1,"-100%")</f>
        <v>-100%</v>
      </c>
      <c r="AS410" s="9">
        <f>(AQ410*AR410)+(AQ410*AS1)</f>
        <v>0</v>
      </c>
      <c r="AT410" s="9"/>
      <c r="AU410" s="9">
        <f>Fri!T78</f>
        <v>0</v>
      </c>
      <c r="AV410" s="73" t="str">
        <f>IF(B410="win",100%-AV1,"-100%")</f>
        <v>-100%</v>
      </c>
      <c r="AW410" s="9">
        <f>(AU410*AV410)+(AU410*AW1)</f>
        <v>0</v>
      </c>
      <c r="AX410" s="9"/>
      <c r="AY410" s="9">
        <f>Fri!U78</f>
        <v>0</v>
      </c>
      <c r="AZ410" s="73" t="str">
        <f>IF(B410="win",100%-AZ1,"-100%")</f>
        <v>-100%</v>
      </c>
      <c r="BA410" s="9">
        <f>(AY410*AZ410)+(AY410*BA1)</f>
        <v>0</v>
      </c>
      <c r="BB410" s="9"/>
      <c r="BC410" s="9">
        <f>Fri!V78</f>
        <v>0</v>
      </c>
      <c r="BD410" s="73" t="str">
        <f>IF(B410="win",100%-BD1,"-100%")</f>
        <v>-100%</v>
      </c>
      <c r="BE410" s="9">
        <f>(BC410*BD410)+(BC410*BE1)</f>
        <v>0</v>
      </c>
      <c r="BF410" s="9"/>
      <c r="BG410" s="9">
        <f>Fri!W78</f>
        <v>0</v>
      </c>
      <c r="BH410" s="73" t="str">
        <f>IF(B410="win",100%-BH1,"-100%")</f>
        <v>-100%</v>
      </c>
      <c r="BI410" s="9">
        <f>(BG410*BH410)+(BG410*BI1)</f>
        <v>0</v>
      </c>
    </row>
    <row r="411" spans="1:61" s="12" customFormat="1" x14ac:dyDescent="0.25">
      <c r="A411" s="9" t="str">
        <f>Fri!A79</f>
        <v>UNDER</v>
      </c>
      <c r="B411" s="72">
        <f>Fri!C79</f>
        <v>0</v>
      </c>
      <c r="C411" s="9">
        <f>Fri!I79</f>
        <v>0</v>
      </c>
      <c r="D411" s="73" t="str">
        <f>IF(B411="win",100%-D1,"-100%")</f>
        <v>-100%</v>
      </c>
      <c r="E411" s="9">
        <f>(C411*D411)+(C411*E1)</f>
        <v>0</v>
      </c>
      <c r="G411" s="9">
        <f>Fri!J79</f>
        <v>0</v>
      </c>
      <c r="H411" s="73" t="str">
        <f t="shared" si="1470"/>
        <v>-100%</v>
      </c>
      <c r="I411" s="9">
        <f>(G411*H411)+(G411*I1)</f>
        <v>0</v>
      </c>
      <c r="K411" s="9">
        <f>Fri!K79</f>
        <v>0</v>
      </c>
      <c r="L411" s="73" t="str">
        <f>IF(B411="win",100%-L1,"-100%")</f>
        <v>-100%</v>
      </c>
      <c r="M411" s="9">
        <f>(K411*L411)+(K411*M1)</f>
        <v>0</v>
      </c>
      <c r="N411" s="9"/>
      <c r="O411" s="9">
        <f>Fri!L79</f>
        <v>0</v>
      </c>
      <c r="P411" s="73" t="str">
        <f>IF(B411="win",100%-P1,"-100%")</f>
        <v>-100%</v>
      </c>
      <c r="Q411" s="9">
        <f>(O411*P411)+(O411*Q1)</f>
        <v>0</v>
      </c>
      <c r="R411" s="9"/>
      <c r="S411" s="9">
        <f>Fri!M79</f>
        <v>0</v>
      </c>
      <c r="T411" s="73" t="str">
        <f>IF(B411="win",100%-T1,"-100%")</f>
        <v>-100%</v>
      </c>
      <c r="U411" s="9">
        <f>(S411*T411)+(S411*U1)</f>
        <v>0</v>
      </c>
      <c r="V411" s="9"/>
      <c r="W411" s="9">
        <f>Fri!N79</f>
        <v>0</v>
      </c>
      <c r="X411" s="73" t="str">
        <f>IF(B411="win",100%-X1,"-100%")</f>
        <v>-100%</v>
      </c>
      <c r="Y411" s="9">
        <f>(W411*X411)+(W411*Y1)</f>
        <v>0</v>
      </c>
      <c r="Z411" s="9"/>
      <c r="AA411" s="9">
        <f>Fri!O79</f>
        <v>0</v>
      </c>
      <c r="AB411" s="73" t="str">
        <f>IF(B411="win",100%-AB1,"-100%")</f>
        <v>-100%</v>
      </c>
      <c r="AC411" s="9">
        <f>(AA411*AB411)+(AA411*AC1)</f>
        <v>0</v>
      </c>
      <c r="AD411" s="9"/>
      <c r="AE411" s="9">
        <f>Fri!P79</f>
        <v>0</v>
      </c>
      <c r="AF411" s="73" t="str">
        <f>IF(B411="win",100%-AF1,"-100%")</f>
        <v>-100%</v>
      </c>
      <c r="AG411" s="9">
        <f>(AE411*AF411)+(AE411*AG1)</f>
        <v>0</v>
      </c>
      <c r="AH411" s="9"/>
      <c r="AI411" s="9">
        <f>Fri!Q79</f>
        <v>0</v>
      </c>
      <c r="AJ411" s="73" t="str">
        <f>IF(B411="win",100%-AJ1,"-100%")</f>
        <v>-100%</v>
      </c>
      <c r="AK411" s="9">
        <f>(AI411*AJ411)+(AI411*AK1)</f>
        <v>0</v>
      </c>
      <c r="AL411" s="9"/>
      <c r="AM411" s="9">
        <f>Fri!R79</f>
        <v>0</v>
      </c>
      <c r="AN411" s="73" t="str">
        <f>IF(B411="win",100%-AN1,"-100%")</f>
        <v>-100%</v>
      </c>
      <c r="AO411" s="9">
        <f>(AM411*AN411)+(AM411*AO1)</f>
        <v>0</v>
      </c>
      <c r="AP411" s="9"/>
      <c r="AQ411" s="9">
        <f>Fri!S79</f>
        <v>0</v>
      </c>
      <c r="AR411" s="73" t="str">
        <f>IF(B411="win",100%-AR1,"-100%")</f>
        <v>-100%</v>
      </c>
      <c r="AS411" s="9">
        <f>(AQ411*AR411)+(AQ411*AS1)</f>
        <v>0</v>
      </c>
      <c r="AT411" s="9"/>
      <c r="AU411" s="9">
        <f>Fri!T79</f>
        <v>0</v>
      </c>
      <c r="AV411" s="73" t="str">
        <f>IF(B411="win",100%-AV1,"-100%")</f>
        <v>-100%</v>
      </c>
      <c r="AW411" s="9">
        <f>(AU411*AV411)+(AU411*AW1)</f>
        <v>0</v>
      </c>
      <c r="AX411" s="9"/>
      <c r="AY411" s="9">
        <f>Fri!U79</f>
        <v>0</v>
      </c>
      <c r="AZ411" s="73" t="str">
        <f>IF(B411="win",100%-AZ1,"-100%")</f>
        <v>-100%</v>
      </c>
      <c r="BA411" s="9">
        <f>(AY411*AZ411)+(AY411*BA1)</f>
        <v>0</v>
      </c>
      <c r="BB411" s="9"/>
      <c r="BC411" s="9">
        <f>Fri!V79</f>
        <v>0</v>
      </c>
      <c r="BD411" s="73" t="str">
        <f>IF(B411="win",100%-BD1,"-100%")</f>
        <v>-100%</v>
      </c>
      <c r="BE411" s="9">
        <f>(BC411*BD411)+(BC411*BE1)</f>
        <v>0</v>
      </c>
      <c r="BF411" s="9"/>
      <c r="BG411" s="9">
        <f>Fri!W79</f>
        <v>0</v>
      </c>
      <c r="BH411" s="73" t="str">
        <f>IF(B411="win",100%-BH1,"-100%")</f>
        <v>-100%</v>
      </c>
      <c r="BI411" s="9">
        <f>(BG411*BH411)+(BG411*BI1)</f>
        <v>0</v>
      </c>
    </row>
    <row r="412" spans="1:61" s="12" customFormat="1" x14ac:dyDescent="0.25">
      <c r="A412" s="9" t="str">
        <f>Fri!A80</f>
        <v>OVER</v>
      </c>
      <c r="B412" s="72">
        <f>Fri!C80</f>
        <v>0</v>
      </c>
      <c r="C412" s="9">
        <f>Fri!I80</f>
        <v>0</v>
      </c>
      <c r="D412" s="73" t="str">
        <f>IF(B412="win",100%-D1,"-100%")</f>
        <v>-100%</v>
      </c>
      <c r="E412" s="9">
        <f>(C412*D412)+(C412*E1)</f>
        <v>0</v>
      </c>
      <c r="G412" s="9">
        <f>Fri!J80</f>
        <v>0</v>
      </c>
      <c r="H412" s="73" t="str">
        <f t="shared" si="1470"/>
        <v>-100%</v>
      </c>
      <c r="I412" s="9">
        <f>(G412*H412)+(G412*I1)</f>
        <v>0</v>
      </c>
      <c r="K412" s="9">
        <f>Fri!K80</f>
        <v>0</v>
      </c>
      <c r="L412" s="73" t="str">
        <f>IF(B412="win",100%-L1,"-100%")</f>
        <v>-100%</v>
      </c>
      <c r="M412" s="9">
        <f>(K412*L412)+(K412*M1)</f>
        <v>0</v>
      </c>
      <c r="N412" s="9"/>
      <c r="O412" s="9">
        <f>Fri!L80</f>
        <v>0</v>
      </c>
      <c r="P412" s="73" t="str">
        <f>IF(B412="win",100%-P1,"-100%")</f>
        <v>-100%</v>
      </c>
      <c r="Q412" s="9">
        <f>(O412*P412)+(O412*Q1)</f>
        <v>0</v>
      </c>
      <c r="R412" s="9"/>
      <c r="S412" s="9">
        <f>Fri!M80</f>
        <v>0</v>
      </c>
      <c r="T412" s="73" t="str">
        <f>IF(B412="win",100%-T1,"-100%")</f>
        <v>-100%</v>
      </c>
      <c r="U412" s="9">
        <f>(S412*T412)+(S412*U1)</f>
        <v>0</v>
      </c>
      <c r="V412" s="9"/>
      <c r="W412" s="9">
        <f>Fri!N80</f>
        <v>0</v>
      </c>
      <c r="X412" s="73" t="str">
        <f>IF(B412="win",100%-X1,"-100%")</f>
        <v>-100%</v>
      </c>
      <c r="Y412" s="9">
        <f>(W412*X412)+(W412*Y1)</f>
        <v>0</v>
      </c>
      <c r="Z412" s="9"/>
      <c r="AA412" s="9">
        <f>Fri!O80</f>
        <v>0</v>
      </c>
      <c r="AB412" s="73" t="str">
        <f>IF(B412="win",100%-AB1,"-100%")</f>
        <v>-100%</v>
      </c>
      <c r="AC412" s="9">
        <f>(AA412*AB412)+(AA412*AC1)</f>
        <v>0</v>
      </c>
      <c r="AD412" s="9"/>
      <c r="AE412" s="9">
        <f>Fri!P80</f>
        <v>0</v>
      </c>
      <c r="AF412" s="73" t="str">
        <f>IF(B412="win",100%-AF1,"-100%")</f>
        <v>-100%</v>
      </c>
      <c r="AG412" s="9">
        <f>(AE412*AF412)+(AE412*AG1)</f>
        <v>0</v>
      </c>
      <c r="AH412" s="9"/>
      <c r="AI412" s="9">
        <f>Fri!Q80</f>
        <v>0</v>
      </c>
      <c r="AJ412" s="73" t="str">
        <f>IF(B412="win",100%-AJ1,"-100%")</f>
        <v>-100%</v>
      </c>
      <c r="AK412" s="9">
        <f>(AI412*AJ412)+(AI412*AK1)</f>
        <v>0</v>
      </c>
      <c r="AL412" s="9"/>
      <c r="AM412" s="9">
        <f>Fri!R80</f>
        <v>0</v>
      </c>
      <c r="AN412" s="73" t="str">
        <f>IF(B412="win",100%-AN1,"-100%")</f>
        <v>-100%</v>
      </c>
      <c r="AO412" s="9">
        <f>(AM412*AN412)+(AM412*AO1)</f>
        <v>0</v>
      </c>
      <c r="AP412" s="9"/>
      <c r="AQ412" s="9">
        <f>Fri!S80</f>
        <v>0</v>
      </c>
      <c r="AR412" s="73" t="str">
        <f>IF(B412="win",100%-AR1,"-100%")</f>
        <v>-100%</v>
      </c>
      <c r="AS412" s="9">
        <f>(AQ412*AR412)+(AQ412*AS1)</f>
        <v>0</v>
      </c>
      <c r="AT412" s="9"/>
      <c r="AU412" s="9">
        <f>Fri!T80</f>
        <v>0</v>
      </c>
      <c r="AV412" s="73" t="str">
        <f>IF(B412="win",100%-AV1,"-100%")</f>
        <v>-100%</v>
      </c>
      <c r="AW412" s="9">
        <f>(AU412*AV412)+(AU412*AW1)</f>
        <v>0</v>
      </c>
      <c r="AX412" s="9"/>
      <c r="AY412" s="9">
        <f>Fri!U80</f>
        <v>0</v>
      </c>
      <c r="AZ412" s="73" t="str">
        <f>IF(B412="win",100%-AZ1,"-100%")</f>
        <v>-100%</v>
      </c>
      <c r="BA412" s="9">
        <f>(AY412*AZ412)+(AY412*BA1)</f>
        <v>0</v>
      </c>
      <c r="BB412" s="9"/>
      <c r="BC412" s="9">
        <f>Fri!V80</f>
        <v>0</v>
      </c>
      <c r="BD412" s="73" t="str">
        <f>IF(B412="win",100%-BD1,"-100%")</f>
        <v>-100%</v>
      </c>
      <c r="BE412" s="9">
        <f>(BC412*BD412)+(BC412*BE1)</f>
        <v>0</v>
      </c>
      <c r="BF412" s="9"/>
      <c r="BG412" s="9">
        <f>Fri!W80</f>
        <v>0</v>
      </c>
      <c r="BH412" s="73" t="str">
        <f>IF(B412="win",100%-BH1,"-100%")</f>
        <v>-100%</v>
      </c>
      <c r="BI412" s="9">
        <f>(BG412*BH412)+(BG412*BI1)</f>
        <v>0</v>
      </c>
    </row>
    <row r="413" ht="13.5" customHeight="1" spans="2:2" s="12" customFormat="1" x14ac:dyDescent="0.25">
      <c r="B413" s="61"/>
    </row>
    <row r="414" ht="16.5" customHeight="1" spans="1:61" s="67" customFormat="1" x14ac:dyDescent="0.25">
      <c r="A414" s="80">
        <f>Summary!B7</f>
        <v>NaN</v>
      </c>
      <c r="B414" s="81"/>
      <c r="C414" s="82">
        <f>Summary!A7</f>
        <v>41818</v>
      </c>
      <c r="E414" s="67">
        <f>SUM(E415:E493)</f>
        <v>-75020</v>
      </c>
      <c r="G414" s="80">
        <f>$A$414</f>
        <v>NaN</v>
      </c>
      <c r="I414" s="67">
        <f>SUM(I415:I493)</f>
        <v>0</v>
      </c>
      <c r="K414" s="80">
        <f>$C$414</f>
        <v>41818</v>
      </c>
      <c r="M414" s="67">
        <f>SUM(M415:M493)</f>
        <v>0</v>
      </c>
      <c r="O414" s="80">
        <f>$A$414</f>
        <v>NaN</v>
      </c>
      <c r="Q414" s="67">
        <f>SUM(Q415:Q493)</f>
        <v>-19400</v>
      </c>
      <c r="S414" s="80">
        <f>K414</f>
        <v>41818</v>
      </c>
      <c r="U414" s="67">
        <f>SUM(U415:U493)</f>
        <v>-1770</v>
      </c>
      <c r="W414" s="80">
        <f>$A$414</f>
        <v>NaN</v>
      </c>
      <c r="Y414" s="67">
        <f>SUM(Y415:Y493)</f>
        <v>-6150</v>
      </c>
      <c r="AA414" s="80">
        <f>S414</f>
        <v>41818</v>
      </c>
      <c r="AC414" s="67">
        <f>SUM(AC415:AC493)</f>
        <v>0</v>
      </c>
      <c r="AE414" s="80">
        <f>$A$414</f>
        <v>NaN</v>
      </c>
      <c r="AG414" s="67">
        <f>SUM(AG415:AG493)</f>
        <v>41850</v>
      </c>
      <c r="AI414" s="80">
        <f>AA414</f>
        <v>41818</v>
      </c>
      <c r="AK414" s="67">
        <f>SUM(AK415:AK493)</f>
        <v>0</v>
      </c>
      <c r="AM414" s="80">
        <f>$A$414</f>
        <v>NaN</v>
      </c>
      <c r="AO414" s="67">
        <f>SUM(AO415:AO493)</f>
        <v>0</v>
      </c>
      <c r="AQ414" s="80">
        <f>AI414</f>
        <v>41818</v>
      </c>
      <c r="AS414" s="67">
        <f>SUM(AS415:AS493)</f>
        <v>0</v>
      </c>
      <c r="AU414" s="80">
        <f>$A$414</f>
        <v>NaN</v>
      </c>
      <c r="AW414" s="67">
        <f>SUM(AW415:AW493)</f>
        <v>0</v>
      </c>
      <c r="AY414" s="80">
        <f>AQ414</f>
        <v>41818</v>
      </c>
      <c r="BA414" s="67">
        <f>SUM(BA415:BA493)</f>
        <v>0</v>
      </c>
      <c r="BC414" s="80">
        <f>$A$414</f>
        <v>NaN</v>
      </c>
      <c r="BE414" s="67">
        <f>SUM(BE415:BE493)</f>
        <v>0</v>
      </c>
      <c r="BG414" s="80">
        <f>AY414</f>
        <v>41818</v>
      </c>
      <c r="BI414" s="67">
        <f>SUM(BI415:BI493)</f>
        <v>-49000</v>
      </c>
    </row>
    <row r="415" spans="1:61" s="12" customFormat="1" x14ac:dyDescent="0.25">
      <c r="A415" s="9" t="str">
        <f>Sat!$A$2</f>
        <v>evening</v>
      </c>
      <c r="B415" s="72" t="str">
        <f>Sat!$C$2</f>
        <v>lose</v>
      </c>
      <c r="C415" s="9">
        <f>Sat!$I$2</f>
        <v>0</v>
      </c>
      <c r="D415" s="73" t="str">
        <f>IF($B415="win",100%-D$1,"-100%")</f>
        <v>-100%</v>
      </c>
      <c r="E415" s="9">
        <f>(C415*D415)+(C415*E$1)</f>
        <v>0</v>
      </c>
      <c r="G415" s="9">
        <f>Sat!$J$2</f>
        <v>0</v>
      </c>
      <c r="H415" s="73" t="str">
        <f>IF($B415="win",100%-H$1,"-100%")</f>
        <v>-100%</v>
      </c>
      <c r="I415" s="9">
        <f>(G415*H415)+(G415*I$1)</f>
        <v>0</v>
      </c>
      <c r="K415" s="9">
        <f>Sat!$K$2</f>
        <v>0</v>
      </c>
      <c r="L415" s="73" t="str">
        <f>IF($B415="win",100%-L$1,"-100%")</f>
        <v>-100%</v>
      </c>
      <c r="M415" s="9">
        <f>(K415*L415)+(K415*M$1)</f>
        <v>0</v>
      </c>
      <c r="N415" s="9"/>
      <c r="O415" s="9">
        <f>Sat!$L$2</f>
        <v>0</v>
      </c>
      <c r="P415" s="73" t="str">
        <f>IF($B415="win",100%-P$1,"-100%")</f>
        <v>-100%</v>
      </c>
      <c r="Q415" s="9">
        <f>(O415*P415)+(O415*Q$1)</f>
        <v>0</v>
      </c>
      <c r="R415" s="9"/>
      <c r="S415" s="9">
        <f>Sat!$M$2</f>
        <v>0</v>
      </c>
      <c r="T415" s="73" t="str">
        <f>IF($B415="win",100%-T$1,"-100%")</f>
        <v>-100%</v>
      </c>
      <c r="U415" s="9">
        <f>(S415*T415)+(S415*U$1)</f>
        <v>0</v>
      </c>
      <c r="V415" s="9"/>
      <c r="W415" s="9">
        <f>Sat!$N$2</f>
        <v>0</v>
      </c>
      <c r="X415" s="73" t="str">
        <f>IF($B415="win",100%-X$1,"-100%")</f>
        <v>-100%</v>
      </c>
      <c r="Y415" s="9">
        <f>(W415*X415)+(W415*Y$1)</f>
        <v>0</v>
      </c>
      <c r="Z415" s="9"/>
      <c r="AA415" s="9">
        <f>Sat!$O$2</f>
        <v>0</v>
      </c>
      <c r="AB415" s="73" t="str">
        <f>IF($B415="win",100%-AB$1,"-100%")</f>
        <v>-100%</v>
      </c>
      <c r="AC415" s="9">
        <f>(AA415*AB415)+(AA415*AC$1)</f>
        <v>0</v>
      </c>
      <c r="AD415" s="9"/>
      <c r="AE415" s="9">
        <f>Sat!$P$2</f>
        <v>0</v>
      </c>
      <c r="AF415" s="73" t="str">
        <f>IF($B415="win",100%-AF$1,"-100%")</f>
        <v>-100%</v>
      </c>
      <c r="AG415" s="9">
        <f>(AE415*AF415)+(AE415*AG$1)</f>
        <v>0</v>
      </c>
      <c r="AH415" s="9"/>
      <c r="AI415" s="9">
        <f>Sat!$Q$2</f>
        <v>0</v>
      </c>
      <c r="AJ415" s="73" t="str">
        <f>IF($B415="win",100%-AJ$1,"-100%")</f>
        <v>-100%</v>
      </c>
      <c r="AK415" s="9">
        <f>(AI415*AJ415)+(AI415*AK$1)</f>
        <v>0</v>
      </c>
      <c r="AL415" s="9"/>
      <c r="AM415" s="9">
        <f>Sat!$R$2</f>
        <v>0</v>
      </c>
      <c r="AN415" s="73" t="str">
        <f>IF($B415="win",100%-AN$1,"-100%")</f>
        <v>-100%</v>
      </c>
      <c r="AO415" s="9">
        <f>(AM415*AN415)+(AM415*AO$1)</f>
        <v>0</v>
      </c>
      <c r="AP415" s="9"/>
      <c r="AQ415" s="9">
        <f>Sat!$S$2</f>
        <v>0</v>
      </c>
      <c r="AR415" s="73" t="str">
        <f>IF($B415="win",100%-AR$1,"-100%")</f>
        <v>-100%</v>
      </c>
      <c r="AS415" s="9">
        <f>(AQ415*AR415)+(AQ415*AS$1)</f>
        <v>0</v>
      </c>
      <c r="AT415" s="9"/>
      <c r="AU415" s="9">
        <f>Sat!$T$2</f>
        <v>0</v>
      </c>
      <c r="AV415" s="73" t="str">
        <f>IF($B415="win",100%-AV$1,"-100%")</f>
        <v>-100%</v>
      </c>
      <c r="AW415" s="9">
        <f>(AU415*AV415)+(AU415*AW$1)</f>
        <v>0</v>
      </c>
      <c r="AX415" s="9"/>
      <c r="AY415" s="9">
        <f>Sat!$U$2</f>
        <v>0</v>
      </c>
      <c r="AZ415" s="73" t="str">
        <f>IF($B415="win",100%-AZ$1,"-100%")</f>
        <v>-100%</v>
      </c>
      <c r="BA415" s="9">
        <f>(AY415*AZ415)+(AY415*BA$1)</f>
        <v>0</v>
      </c>
      <c r="BB415" s="9"/>
      <c r="BC415" s="9">
        <f>Sat!$V$2</f>
        <v>0</v>
      </c>
      <c r="BD415" s="73" t="str">
        <f>IF($B415="win",100%-BD$1,"-100%")</f>
        <v>-100%</v>
      </c>
      <c r="BE415" s="9">
        <f>(BC415*BD415)+(BC415*BE$1)</f>
        <v>0</v>
      </c>
      <c r="BF415" s="9"/>
      <c r="BG415" s="9">
        <f>Sat!$W$2</f>
        <v>0</v>
      </c>
      <c r="BH415" s="73" t="str">
        <f>IF($B415="win",100%-BH$1,"-100%")</f>
        <v>-100%</v>
      </c>
      <c r="BI415" s="9">
        <f>(BG415*BH415)+(BG415*BI$1)</f>
        <v>0</v>
      </c>
    </row>
    <row r="416" spans="1:61" s="12" customFormat="1" x14ac:dyDescent="0.25">
      <c r="A416" s="9" t="str">
        <f>Sat!$A$3</f>
        <v>morning</v>
      </c>
      <c r="B416" s="72" t="str">
        <f>Sat!$C$3</f>
        <v>lose</v>
      </c>
      <c r="C416" s="9">
        <f>Sat!$I$3</f>
        <v>0</v>
      </c>
      <c r="D416" s="73" t="str">
        <f t="shared" ref="D416:D418" si="1471">IF($B416="win",100%-D$1,"-100%")</f>
        <v>-100%</v>
      </c>
      <c r="E416" s="9">
        <f t="shared" ref="E416:E418" si="1472">(C416*D416)+(C416*E$1)</f>
        <v>0</v>
      </c>
      <c r="G416" s="9">
        <f>Sat!$J$3</f>
        <v>0</v>
      </c>
      <c r="H416" s="73" t="str">
        <f t="shared" ref="H416:H418" si="1473">IF($B416="win",100%-H$1,"-100%")</f>
        <v>-100%</v>
      </c>
      <c r="I416" s="9">
        <f t="shared" ref="I416:I418" si="1474">(G416*H416)+(G416*I$1)</f>
        <v>0</v>
      </c>
      <c r="K416" s="9">
        <f>Sat!$K$3</f>
        <v>0</v>
      </c>
      <c r="L416" s="73" t="str">
        <f t="shared" ref="L416:L418" si="1475">IF($B416="win",100%-L$1,"-100%")</f>
        <v>-100%</v>
      </c>
      <c r="M416" s="9">
        <f t="shared" ref="M416:M418" si="1476">(K416*L416)+(K416*M$1)</f>
        <v>0</v>
      </c>
      <c r="N416" s="9"/>
      <c r="O416" s="9">
        <f>Sat!$L$3</f>
        <v>0</v>
      </c>
      <c r="P416" s="73" t="str">
        <f t="shared" ref="P416:P418" si="1477">IF($B416="win",100%-P$1,"-100%")</f>
        <v>-100%</v>
      </c>
      <c r="Q416" s="9">
        <f t="shared" ref="Q416:Q418" si="1478">(O416*P416)+(O416*Q$1)</f>
        <v>0</v>
      </c>
      <c r="R416" s="9"/>
      <c r="S416" s="9">
        <f>Sat!$M$3</f>
        <v>0</v>
      </c>
      <c r="T416" s="73" t="str">
        <f t="shared" ref="T416:T418" si="1479">IF($B416="win",100%-T$1,"-100%")</f>
        <v>-100%</v>
      </c>
      <c r="U416" s="9">
        <f t="shared" ref="U416:U418" si="1480">(S416*T416)+(S416*U$1)</f>
        <v>0</v>
      </c>
      <c r="V416" s="9"/>
      <c r="W416" s="9">
        <f>Sat!$N$3</f>
        <v>0</v>
      </c>
      <c r="X416" s="73" t="str">
        <f t="shared" ref="X416:X418" si="1481">IF($B416="win",100%-X$1,"-100%")</f>
        <v>-100%</v>
      </c>
      <c r="Y416" s="9">
        <f t="shared" ref="Y416:Y418" si="1482">(W416*X416)+(W416*Y$1)</f>
        <v>0</v>
      </c>
      <c r="Z416" s="9"/>
      <c r="AA416" s="9">
        <f>Sat!$O$3</f>
        <v>0</v>
      </c>
      <c r="AB416" s="73" t="str">
        <f t="shared" ref="AB416:AB418" si="1483">IF($B416="win",100%-AB$1,"-100%")</f>
        <v>-100%</v>
      </c>
      <c r="AC416" s="9">
        <f t="shared" ref="AC416:AC418" si="1484">(AA416*AB416)+(AA416*AC$1)</f>
        <v>0</v>
      </c>
      <c r="AD416" s="9"/>
      <c r="AE416" s="9">
        <f>Sat!$P$3</f>
        <v>0</v>
      </c>
      <c r="AF416" s="73" t="str">
        <f t="shared" ref="AF416:AF418" si="1485">IF($B416="win",100%-AF$1,"-100%")</f>
        <v>-100%</v>
      </c>
      <c r="AG416" s="9">
        <f t="shared" ref="AG416:AG418" si="1486">(AE416*AF416)+(AE416*AG$1)</f>
        <v>0</v>
      </c>
      <c r="AH416" s="9"/>
      <c r="AI416" s="9">
        <f>Sat!$Q$3</f>
        <v>0</v>
      </c>
      <c r="AJ416" s="73" t="str">
        <f t="shared" ref="AJ416:AJ418" si="1487">IF($B416="win",100%-AJ$1,"-100%")</f>
        <v>-100%</v>
      </c>
      <c r="AK416" s="9">
        <f t="shared" ref="AK416:AK418" si="1488">(AI416*AJ416)+(AI416*AK$1)</f>
        <v>0</v>
      </c>
      <c r="AL416" s="9"/>
      <c r="AM416" s="9">
        <f>Sat!$R$3</f>
        <v>0</v>
      </c>
      <c r="AN416" s="73" t="str">
        <f t="shared" ref="AN416:AN418" si="1489">IF($B416="win",100%-AN$1,"-100%")</f>
        <v>-100%</v>
      </c>
      <c r="AO416" s="9">
        <f t="shared" ref="AO416:AO418" si="1490">(AM416*AN416)+(AM416*AO$1)</f>
        <v>0</v>
      </c>
      <c r="AP416" s="9"/>
      <c r="AQ416" s="9">
        <f>Sat!$S$3</f>
        <v>0</v>
      </c>
      <c r="AR416" s="73" t="str">
        <f t="shared" ref="AR416:AR418" si="1491">IF($B416="win",100%-AR$1,"-100%")</f>
        <v>-100%</v>
      </c>
      <c r="AS416" s="9">
        <f t="shared" ref="AS416:AS418" si="1492">(AQ416*AR416)+(AQ416*AS$1)</f>
        <v>0</v>
      </c>
      <c r="AT416" s="9"/>
      <c r="AU416" s="9">
        <f>Sat!$T$3</f>
        <v>0</v>
      </c>
      <c r="AV416" s="73" t="str">
        <f t="shared" ref="AV416:AV418" si="1493">IF($B416="win",100%-AV$1,"-100%")</f>
        <v>-100%</v>
      </c>
      <c r="AW416" s="9">
        <f t="shared" ref="AW416:AW418" si="1494">(AU416*AV416)+(AU416*AW$1)</f>
        <v>0</v>
      </c>
      <c r="AX416" s="9"/>
      <c r="AY416" s="9">
        <f>Sat!$U$3</f>
        <v>0</v>
      </c>
      <c r="AZ416" s="73" t="str">
        <f t="shared" ref="AZ416:AZ418" si="1495">IF($B416="win",100%-AZ$1,"-100%")</f>
        <v>-100%</v>
      </c>
      <c r="BA416" s="9">
        <f t="shared" ref="BA416:BA418" si="1496">(AY416*AZ416)+(AY416*BA$1)</f>
        <v>0</v>
      </c>
      <c r="BB416" s="9"/>
      <c r="BC416" s="9">
        <f>Sat!$V$3</f>
        <v>0</v>
      </c>
      <c r="BD416" s="73" t="str">
        <f t="shared" ref="BD416:BD418" si="1497">IF($B416="win",100%-BD$1,"-100%")</f>
        <v>-100%</v>
      </c>
      <c r="BE416" s="9">
        <f t="shared" ref="BE416:BE418" si="1498">(BC416*BD416)+(BC416*BE$1)</f>
        <v>0</v>
      </c>
      <c r="BF416" s="9"/>
      <c r="BG416" s="9">
        <f>Sat!$W$3</f>
        <v>0</v>
      </c>
      <c r="BH416" s="73" t="str">
        <f t="shared" ref="BH416:BH418" si="1499">IF($B416="win",100%-BH$1,"-100%")</f>
        <v>-100%</v>
      </c>
      <c r="BI416" s="9">
        <f t="shared" ref="BI416:BI418" si="1500">(BG416*BH416)+(BG416*BI$1)</f>
        <v>0</v>
      </c>
    </row>
    <row r="417" spans="1:61" s="12" customFormat="1" x14ac:dyDescent="0.25">
      <c r="A417" s="9" t="str">
        <f>Sat!$A$4</f>
        <v>UNDER</v>
      </c>
      <c r="B417" s="72" t="str">
        <f>Sat!$C$4</f>
        <v>win</v>
      </c>
      <c r="C417" s="9">
        <f>Sat!$I$4</f>
        <v>0</v>
      </c>
      <c r="D417" s="73">
        <f t="shared" si="1471"/>
        <v>0.9</v>
      </c>
      <c r="E417" s="9">
        <f t="shared" si="1472"/>
        <v>0</v>
      </c>
      <c r="G417" s="9">
        <f>Sat!$J$4</f>
        <v>0</v>
      </c>
      <c r="H417" s="73">
        <f t="shared" si="1473"/>
        <v>0.9</v>
      </c>
      <c r="I417" s="9">
        <f t="shared" si="1474"/>
        <v>0</v>
      </c>
      <c r="K417" s="9">
        <f>Sat!$K$4</f>
        <v>0</v>
      </c>
      <c r="L417" s="73">
        <f t="shared" si="1475"/>
        <v>0.9</v>
      </c>
      <c r="M417" s="9">
        <f t="shared" si="1476"/>
        <v>0</v>
      </c>
      <c r="N417" s="9"/>
      <c r="O417" s="9">
        <f>Sat!$L$4</f>
        <v>0</v>
      </c>
      <c r="P417" s="73">
        <f t="shared" si="1477"/>
        <v>0.9</v>
      </c>
      <c r="Q417" s="9">
        <f t="shared" si="1478"/>
        <v>0</v>
      </c>
      <c r="R417" s="9"/>
      <c r="S417" s="9">
        <f>Sat!$M$4</f>
        <v>0</v>
      </c>
      <c r="T417" s="73">
        <f t="shared" si="1479"/>
        <v>0.9</v>
      </c>
      <c r="U417" s="9">
        <f t="shared" si="1480"/>
        <v>0</v>
      </c>
      <c r="V417" s="9"/>
      <c r="W417" s="9">
        <f>Sat!$N$4</f>
        <v>0</v>
      </c>
      <c r="X417" s="73">
        <f t="shared" si="1481"/>
        <v>0.9</v>
      </c>
      <c r="Y417" s="9">
        <f t="shared" si="1482"/>
        <v>0</v>
      </c>
      <c r="Z417" s="9"/>
      <c r="AA417" s="9">
        <f>Sat!$O$4</f>
        <v>0</v>
      </c>
      <c r="AB417" s="73">
        <f t="shared" si="1483"/>
        <v>0.9</v>
      </c>
      <c r="AC417" s="9">
        <f t="shared" si="1484"/>
        <v>0</v>
      </c>
      <c r="AD417" s="9"/>
      <c r="AE417" s="9">
        <f>Sat!$P$4</f>
        <v>0</v>
      </c>
      <c r="AF417" s="73">
        <f t="shared" si="1485"/>
        <v>0.9</v>
      </c>
      <c r="AG417" s="9">
        <f t="shared" si="1486"/>
        <v>0</v>
      </c>
      <c r="AH417" s="9"/>
      <c r="AI417" s="9">
        <f>Sat!$Q$4</f>
        <v>0</v>
      </c>
      <c r="AJ417" s="73">
        <f t="shared" si="1487"/>
        <v>0.9</v>
      </c>
      <c r="AK417" s="9">
        <f t="shared" si="1488"/>
        <v>0</v>
      </c>
      <c r="AL417" s="9"/>
      <c r="AM417" s="9">
        <f>Sat!$R$4</f>
        <v>0</v>
      </c>
      <c r="AN417" s="73">
        <f t="shared" si="1489"/>
        <v>0.9</v>
      </c>
      <c r="AO417" s="9">
        <f t="shared" si="1490"/>
        <v>0</v>
      </c>
      <c r="AP417" s="9"/>
      <c r="AQ417" s="9">
        <f>Sat!$S$4</f>
        <v>0</v>
      </c>
      <c r="AR417" s="73">
        <f t="shared" si="1491"/>
        <v>0.9</v>
      </c>
      <c r="AS417" s="9">
        <f t="shared" si="1492"/>
        <v>0</v>
      </c>
      <c r="AT417" s="9"/>
      <c r="AU417" s="9">
        <f>Sat!$T$4</f>
        <v>0</v>
      </c>
      <c r="AV417" s="73">
        <f t="shared" si="1493"/>
        <v>0.9</v>
      </c>
      <c r="AW417" s="9">
        <f t="shared" si="1494"/>
        <v>0</v>
      </c>
      <c r="AX417" s="9"/>
      <c r="AY417" s="9">
        <f>Sat!$U$4</f>
        <v>0</v>
      </c>
      <c r="AZ417" s="73">
        <f t="shared" si="1495"/>
        <v>1</v>
      </c>
      <c r="BA417" s="9">
        <f t="shared" si="1496"/>
        <v>0</v>
      </c>
      <c r="BB417" s="9"/>
      <c r="BC417" s="9">
        <f>Sat!$V$4</f>
        <v>0</v>
      </c>
      <c r="BD417" s="73">
        <f t="shared" si="1497"/>
        <v>1</v>
      </c>
      <c r="BE417" s="9">
        <f t="shared" si="1498"/>
        <v>0</v>
      </c>
      <c r="BF417" s="9"/>
      <c r="BG417" s="9">
        <f>Sat!$W$4</f>
        <v>0</v>
      </c>
      <c r="BH417" s="73">
        <f t="shared" si="1499"/>
        <v>0.9</v>
      </c>
      <c r="BI417" s="9">
        <f t="shared" si="1500"/>
        <v>0</v>
      </c>
    </row>
    <row r="418" spans="1:61" s="12" customFormat="1" x14ac:dyDescent="0.25">
      <c r="A418" s="9" t="str">
        <f>Sat!$A$5</f>
        <v>OVER</v>
      </c>
      <c r="B418" s="72">
        <f>Sat!$C$5</f>
        <v>0</v>
      </c>
      <c r="C418" s="9">
        <f>Sat!$I$5</f>
        <v>0</v>
      </c>
      <c r="D418" s="73" t="str">
        <f t="shared" si="1471"/>
        <v>-100%</v>
      </c>
      <c r="E418" s="9">
        <f t="shared" si="1472"/>
        <v>0</v>
      </c>
      <c r="G418" s="9">
        <f>Sat!$J$5</f>
        <v>0</v>
      </c>
      <c r="H418" s="73" t="str">
        <f t="shared" si="1473"/>
        <v>-100%</v>
      </c>
      <c r="I418" s="9">
        <f t="shared" si="1474"/>
        <v>0</v>
      </c>
      <c r="K418" s="9">
        <f>Sat!$K$5</f>
        <v>0</v>
      </c>
      <c r="L418" s="73" t="str">
        <f t="shared" si="1475"/>
        <v>-100%</v>
      </c>
      <c r="M418" s="9">
        <f t="shared" si="1476"/>
        <v>0</v>
      </c>
      <c r="N418" s="9"/>
      <c r="O418" s="9">
        <f>Sat!$L$5</f>
        <v>0</v>
      </c>
      <c r="P418" s="73" t="str">
        <f t="shared" si="1477"/>
        <v>-100%</v>
      </c>
      <c r="Q418" s="9">
        <f t="shared" si="1478"/>
        <v>0</v>
      </c>
      <c r="R418" s="9"/>
      <c r="S418" s="9">
        <f>Sat!$M$5</f>
        <v>0</v>
      </c>
      <c r="T418" s="73" t="str">
        <f t="shared" si="1479"/>
        <v>-100%</v>
      </c>
      <c r="U418" s="9">
        <f t="shared" si="1480"/>
        <v>0</v>
      </c>
      <c r="V418" s="9"/>
      <c r="W418" s="9">
        <f>Sat!$N$5</f>
        <v>0</v>
      </c>
      <c r="X418" s="73" t="str">
        <f t="shared" si="1481"/>
        <v>-100%</v>
      </c>
      <c r="Y418" s="9">
        <f t="shared" si="1482"/>
        <v>0</v>
      </c>
      <c r="Z418" s="9"/>
      <c r="AA418" s="9">
        <f>Sat!$O$5</f>
        <v>0</v>
      </c>
      <c r="AB418" s="73" t="str">
        <f t="shared" si="1483"/>
        <v>-100%</v>
      </c>
      <c r="AC418" s="9">
        <f t="shared" si="1484"/>
        <v>0</v>
      </c>
      <c r="AD418" s="9"/>
      <c r="AE418" s="9">
        <f>Sat!$P$5</f>
        <v>0</v>
      </c>
      <c r="AF418" s="73" t="str">
        <f t="shared" si="1485"/>
        <v>-100%</v>
      </c>
      <c r="AG418" s="9">
        <f t="shared" si="1486"/>
        <v>0</v>
      </c>
      <c r="AH418" s="9"/>
      <c r="AI418" s="9">
        <f>Sat!$Q$5</f>
        <v>0</v>
      </c>
      <c r="AJ418" s="73" t="str">
        <f t="shared" si="1487"/>
        <v>-100%</v>
      </c>
      <c r="AK418" s="9">
        <f t="shared" si="1488"/>
        <v>0</v>
      </c>
      <c r="AL418" s="9"/>
      <c r="AM418" s="9">
        <f>Sat!$R$5</f>
        <v>0</v>
      </c>
      <c r="AN418" s="73" t="str">
        <f t="shared" si="1489"/>
        <v>-100%</v>
      </c>
      <c r="AO418" s="9">
        <f t="shared" si="1490"/>
        <v>0</v>
      </c>
      <c r="AP418" s="9"/>
      <c r="AQ418" s="9">
        <f>Sat!$S$5</f>
        <v>0</v>
      </c>
      <c r="AR418" s="73" t="str">
        <f t="shared" si="1491"/>
        <v>-100%</v>
      </c>
      <c r="AS418" s="9">
        <f t="shared" si="1492"/>
        <v>0</v>
      </c>
      <c r="AT418" s="9"/>
      <c r="AU418" s="9">
        <f>Sat!$T$5</f>
        <v>0</v>
      </c>
      <c r="AV418" s="73" t="str">
        <f t="shared" si="1493"/>
        <v>-100%</v>
      </c>
      <c r="AW418" s="9">
        <f t="shared" si="1494"/>
        <v>0</v>
      </c>
      <c r="AX418" s="9"/>
      <c r="AY418" s="9">
        <f>Sat!$U$5</f>
        <v>0</v>
      </c>
      <c r="AZ418" s="73" t="str">
        <f t="shared" si="1495"/>
        <v>-100%</v>
      </c>
      <c r="BA418" s="9">
        <f t="shared" si="1496"/>
        <v>0</v>
      </c>
      <c r="BB418" s="9"/>
      <c r="BC418" s="9">
        <f>Sat!$V$5</f>
        <v>0</v>
      </c>
      <c r="BD418" s="73" t="str">
        <f t="shared" si="1497"/>
        <v>-100%</v>
      </c>
      <c r="BE418" s="9">
        <f t="shared" si="1498"/>
        <v>0</v>
      </c>
      <c r="BF418" s="9"/>
      <c r="BG418" s="9">
        <f>Sat!$W$5</f>
        <v>0</v>
      </c>
      <c r="BH418" s="73" t="str">
        <f t="shared" si="1499"/>
        <v>-100%</v>
      </c>
      <c r="BI418" s="9">
        <f t="shared" si="1500"/>
        <v>0</v>
      </c>
    </row>
    <row r="419" spans="1:61" s="12" customFormat="1" x14ac:dyDescent="0.25">
      <c r="A419" s="75"/>
      <c r="B419" s="72"/>
      <c r="C419" s="75"/>
      <c r="D419" s="75"/>
      <c r="E419" s="75"/>
      <c r="G419" s="75"/>
      <c r="H419" s="75"/>
      <c r="I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</row>
    <row r="420" spans="1:61" s="12" customFormat="1" x14ac:dyDescent="0.25">
      <c r="A420" s="9" t="str">
        <f>Sat!$A$7</f>
        <v>pol</v>
      </c>
      <c r="B420" s="72" t="str">
        <f>Sat!$C$7</f>
        <v>lose</v>
      </c>
      <c r="C420" s="9">
        <f>Sat!$I$7</f>
        <v>68000</v>
      </c>
      <c r="D420" s="73" t="str">
        <f>IF($B420="win",100%-D$1,"-100%")</f>
        <v>-100%</v>
      </c>
      <c r="E420" s="9">
        <f>(C420*D420)+(C420*E$1)</f>
        <v>-66640</v>
      </c>
      <c r="G420" s="9">
        <f>Sat!$J$7</f>
        <v>0</v>
      </c>
      <c r="H420" s="73" t="str">
        <f>IF($B420="win",100%-H$1,"-100%")</f>
        <v>-100%</v>
      </c>
      <c r="I420" s="9">
        <f>(G420*H420)+(G420*I$1)</f>
        <v>0</v>
      </c>
      <c r="K420" s="9">
        <f>Sat!$K$7</f>
        <v>0</v>
      </c>
      <c r="L420" s="73" t="str">
        <f>IF($B420="win",100%-L$1,"-100%")</f>
        <v>-100%</v>
      </c>
      <c r="M420" s="9">
        <f>(K420*L420)+(K420*M$1)</f>
        <v>0</v>
      </c>
      <c r="N420" s="9"/>
      <c r="O420" s="9">
        <f>Sat!$L$7</f>
        <v>20000</v>
      </c>
      <c r="P420" s="73" t="str">
        <f>IF($B420="win",100%-P$1,"-100%")</f>
        <v>-100%</v>
      </c>
      <c r="Q420" s="9">
        <f>(O420*P420)+(O420*Q$1)</f>
        <v>-19400</v>
      </c>
      <c r="R420" s="9"/>
      <c r="S420" s="9">
        <f>Sat!$M$7</f>
        <v>0</v>
      </c>
      <c r="T420" s="73" t="str">
        <f>IF($B420="win",100%-T$1,"-100%")</f>
        <v>-100%</v>
      </c>
      <c r="U420" s="9">
        <f>(S420*T420)+(S420*U$1)</f>
        <v>0</v>
      </c>
      <c r="V420" s="9"/>
      <c r="W420" s="9">
        <f>Sat!$N$7</f>
        <v>0</v>
      </c>
      <c r="X420" s="73" t="str">
        <f>IF($B420="win",100%-X$1,"-100%")</f>
        <v>-100%</v>
      </c>
      <c r="Y420" s="9">
        <f>(W420*X420)+(W420*Y$1)</f>
        <v>0</v>
      </c>
      <c r="Z420" s="9"/>
      <c r="AA420" s="9">
        <f>Sat!$O$7</f>
        <v>0</v>
      </c>
      <c r="AB420" s="73" t="str">
        <f>IF($B420="win",100%-AB$1,"-100%")</f>
        <v>-100%</v>
      </c>
      <c r="AC420" s="9">
        <f>(AA420*AB420)+(AA420*AC$1)</f>
        <v>0</v>
      </c>
      <c r="AD420" s="9"/>
      <c r="AE420" s="9">
        <f>Sat!$P$7</f>
        <v>0</v>
      </c>
      <c r="AF420" s="73" t="str">
        <f>IF($B420="win",100%-AF$1,"-100%")</f>
        <v>-100%</v>
      </c>
      <c r="AG420" s="9">
        <f>(AE420*AF420)+(AE420*AG$1)</f>
        <v>0</v>
      </c>
      <c r="AH420" s="9"/>
      <c r="AI420" s="9">
        <f>Sat!$Q$7</f>
        <v>0</v>
      </c>
      <c r="AJ420" s="73" t="str">
        <f>IF($B420="win",100%-AJ$1,"-100%")</f>
        <v>-100%</v>
      </c>
      <c r="AK420" s="9">
        <f>(AI420*AJ420)+(AI420*AK$1)</f>
        <v>0</v>
      </c>
      <c r="AL420" s="9"/>
      <c r="AM420" s="9">
        <f>Sat!$R$7</f>
        <v>0</v>
      </c>
      <c r="AN420" s="73" t="str">
        <f>IF($B420="win",100%-AN$1,"-100%")</f>
        <v>-100%</v>
      </c>
      <c r="AO420" s="9">
        <f>(AM420*AN420)+(AM420*AO$1)</f>
        <v>0</v>
      </c>
      <c r="AP420" s="9"/>
      <c r="AQ420" s="9">
        <f>Sat!$S$7</f>
        <v>0</v>
      </c>
      <c r="AR420" s="73" t="str">
        <f>IF($B420="win",100%-AR$1,"-100%")</f>
        <v>-100%</v>
      </c>
      <c r="AS420" s="9">
        <f>(AQ420*AR420)+(AQ420*AS$1)</f>
        <v>0</v>
      </c>
      <c r="AT420" s="9"/>
      <c r="AU420" s="9">
        <f>Sat!$T$7</f>
        <v>0</v>
      </c>
      <c r="AV420" s="73" t="str">
        <f>IF($B420="win",100%-AV$1,"-100%")</f>
        <v>-100%</v>
      </c>
      <c r="AW420" s="9">
        <f>(AU420*AV420)+(AU420*AW$1)</f>
        <v>0</v>
      </c>
      <c r="AX420" s="9"/>
      <c r="AY420" s="9">
        <f>Sat!$U$7</f>
        <v>0</v>
      </c>
      <c r="AZ420" s="73" t="str">
        <f>IF($B420="win",100%-AZ$1,"-100%")</f>
        <v>-100%</v>
      </c>
      <c r="BA420" s="9">
        <f>(AY420*AZ420)+(AY420*BA$1)</f>
        <v>0</v>
      </c>
      <c r="BB420" s="9"/>
      <c r="BC420" s="9">
        <f>Sat!$V$7</f>
        <v>0</v>
      </c>
      <c r="BD420" s="73" t="str">
        <f>IF($B420="win",100%-BD$1,"-100%")</f>
        <v>-100%</v>
      </c>
      <c r="BE420" s="9">
        <f>(BC420*BD420)+(BC420*BE$1)</f>
        <v>0</v>
      </c>
      <c r="BF420" s="9"/>
      <c r="BG420" s="9">
        <f>Sat!$W$7</f>
        <v>30000</v>
      </c>
      <c r="BH420" s="73" t="str">
        <f>IF($B420="win",100%-BH$1,"-100%")</f>
        <v>-100%</v>
      </c>
      <c r="BI420" s="9">
        <f>(BG420*BH420)+(BG420*BI$1)</f>
        <v>-29400</v>
      </c>
    </row>
    <row r="421" spans="1:61" s="12" customFormat="1" x14ac:dyDescent="0.25">
      <c r="A421" s="9" t="str">
        <f>Sat!$A$8</f>
        <v>fra</v>
      </c>
      <c r="B421" s="72" t="str">
        <f>Sat!$C$8</f>
        <v>win</v>
      </c>
      <c r="C421" s="9">
        <f>Sat!$I$8</f>
        <v>0</v>
      </c>
      <c r="D421" s="73">
        <f t="shared" ref="D421:D423" si="1501">IF($B421="win",100%-D$1,"-100%")</f>
        <v>0.9</v>
      </c>
      <c r="E421" s="9">
        <f t="shared" ref="E421:E423" si="1502">(C421*D421)+(C421*E$1)</f>
        <v>0</v>
      </c>
      <c r="G421" s="9">
        <f>Sat!$J$8</f>
        <v>0</v>
      </c>
      <c r="H421" s="73">
        <f t="shared" ref="H421:H423" si="1503">IF($B421="win",100%-H$1,"-100%")</f>
        <v>0.9</v>
      </c>
      <c r="I421" s="9">
        <f t="shared" ref="I421:I423" si="1504">(G421*H421)+(G421*I$1)</f>
        <v>0</v>
      </c>
      <c r="K421" s="9">
        <f>Sat!$K$8</f>
        <v>0</v>
      </c>
      <c r="L421" s="73">
        <f t="shared" ref="L421:L423" si="1505">IF($B421="win",100%-L$1,"-100%")</f>
        <v>0.9</v>
      </c>
      <c r="M421" s="9">
        <f t="shared" ref="M421:M423" si="1506">(K421*L421)+(K421*M$1)</f>
        <v>0</v>
      </c>
      <c r="N421" s="9"/>
      <c r="O421" s="9">
        <f>Sat!$L$8</f>
        <v>0</v>
      </c>
      <c r="P421" s="73">
        <f t="shared" ref="P421:P423" si="1507">IF($B421="win",100%-P$1,"-100%")</f>
        <v>0.9</v>
      </c>
      <c r="Q421" s="9">
        <f t="shared" ref="Q421:Q423" si="1508">(O421*P421)+(O421*Q$1)</f>
        <v>0</v>
      </c>
      <c r="R421" s="9"/>
      <c r="S421" s="9">
        <f>Sat!$M$8</f>
        <v>0</v>
      </c>
      <c r="T421" s="73">
        <f t="shared" ref="T421:T423" si="1509">IF($B421="win",100%-T$1,"-100%")</f>
        <v>0.9</v>
      </c>
      <c r="U421" s="9">
        <f t="shared" ref="U421:U423" si="1510">(S421*T421)+(S421*U$1)</f>
        <v>0</v>
      </c>
      <c r="V421" s="9"/>
      <c r="W421" s="9">
        <f>Sat!$N$8</f>
        <v>4500</v>
      </c>
      <c r="X421" s="73">
        <f t="shared" ref="X421:X423" si="1511">IF($B421="win",100%-X$1,"-100%")</f>
        <v>0.9</v>
      </c>
      <c r="Y421" s="9">
        <f t="shared" ref="Y421:Y423" si="1512">(W421*X421)+(W421*Y$1)</f>
        <v>4140</v>
      </c>
      <c r="Z421" s="9"/>
      <c r="AA421" s="9">
        <f>Sat!$O$8</f>
        <v>0</v>
      </c>
      <c r="AB421" s="73">
        <f t="shared" ref="AB421:AB423" si="1513">IF($B421="win",100%-AB$1,"-100%")</f>
        <v>0.9</v>
      </c>
      <c r="AC421" s="9">
        <f t="shared" ref="AC421:AC423" si="1514">(AA421*AB421)+(AA421*AC$1)</f>
        <v>0</v>
      </c>
      <c r="AD421" s="9"/>
      <c r="AE421" s="9">
        <f>Sat!$P$8</f>
        <v>0</v>
      </c>
      <c r="AF421" s="73">
        <f t="shared" ref="AF421:AF423" si="1515">IF($B421="win",100%-AF$1,"-100%")</f>
        <v>0.9</v>
      </c>
      <c r="AG421" s="9">
        <f t="shared" ref="AG421:AG423" si="1516">(AE421*AF421)+(AE421*AG$1)</f>
        <v>0</v>
      </c>
      <c r="AH421" s="9"/>
      <c r="AI421" s="9">
        <f>Sat!$Q$8</f>
        <v>0</v>
      </c>
      <c r="AJ421" s="73">
        <f t="shared" ref="AJ421:AJ423" si="1517">IF($B421="win",100%-AJ$1,"-100%")</f>
        <v>0.9</v>
      </c>
      <c r="AK421" s="9">
        <f t="shared" ref="AK421:AK423" si="1518">(AI421*AJ421)+(AI421*AK$1)</f>
        <v>0</v>
      </c>
      <c r="AL421" s="9"/>
      <c r="AM421" s="9">
        <f>Sat!$R$8</f>
        <v>0</v>
      </c>
      <c r="AN421" s="73">
        <f t="shared" ref="AN421:AN423" si="1519">IF($B421="win",100%-AN$1,"-100%")</f>
        <v>0.9</v>
      </c>
      <c r="AO421" s="9">
        <f t="shared" ref="AO421:AO423" si="1520">(AM421*AN421)+(AM421*AO$1)</f>
        <v>0</v>
      </c>
      <c r="AP421" s="9"/>
      <c r="AQ421" s="9">
        <f>Sat!$S$8</f>
        <v>0</v>
      </c>
      <c r="AR421" s="73">
        <f t="shared" ref="AR421:AR423" si="1521">IF($B421="win",100%-AR$1,"-100%")</f>
        <v>0.9</v>
      </c>
      <c r="AS421" s="9">
        <f t="shared" ref="AS421:AS423" si="1522">(AQ421*AR421)+(AQ421*AS$1)</f>
        <v>0</v>
      </c>
      <c r="AT421" s="9"/>
      <c r="AU421" s="9">
        <f>Sat!$T$8</f>
        <v>0</v>
      </c>
      <c r="AV421" s="73">
        <f t="shared" ref="AV421:AV423" si="1523">IF($B421="win",100%-AV$1,"-100%")</f>
        <v>0.9</v>
      </c>
      <c r="AW421" s="9">
        <f t="shared" ref="AW421:AW423" si="1524">(AU421*AV421)+(AU421*AW$1)</f>
        <v>0</v>
      </c>
      <c r="AX421" s="9"/>
      <c r="AY421" s="9">
        <f>Sat!$U$8</f>
        <v>0</v>
      </c>
      <c r="AZ421" s="73">
        <f t="shared" ref="AZ421:AZ423" si="1525">IF($B421="win",100%-AZ$1,"-100%")</f>
        <v>1</v>
      </c>
      <c r="BA421" s="9">
        <f t="shared" ref="BA421:BA423" si="1526">(AY421*AZ421)+(AY421*BA$1)</f>
        <v>0</v>
      </c>
      <c r="BB421" s="9"/>
      <c r="BC421" s="9">
        <f>Sat!$V$8</f>
        <v>0</v>
      </c>
      <c r="BD421" s="73">
        <f t="shared" ref="BD421:BD423" si="1527">IF($B421="win",100%-BD$1,"-100%")</f>
        <v>1</v>
      </c>
      <c r="BE421" s="9">
        <f t="shared" ref="BE421:BE423" si="1528">(BC421*BD421)+(BC421*BE$1)</f>
        <v>0</v>
      </c>
      <c r="BF421" s="9"/>
      <c r="BG421" s="9">
        <f>Sat!$W$8</f>
        <v>0</v>
      </c>
      <c r="BH421" s="73">
        <f t="shared" ref="BH421:BH423" si="1529">IF($B421="win",100%-BH$1,"-100%")</f>
        <v>0.9</v>
      </c>
      <c r="BI421" s="9">
        <f t="shared" ref="BI421:BI423" si="1530">(BG421*BH421)+(BG421*BI$1)</f>
        <v>0</v>
      </c>
    </row>
    <row r="422" spans="1:61" s="12" customFormat="1" x14ac:dyDescent="0.25">
      <c r="A422" s="9" t="str">
        <f>Sat!$A$9</f>
        <v>pol under</v>
      </c>
      <c r="B422" s="72" t="str">
        <f>Sat!$C$9</f>
        <v>win</v>
      </c>
      <c r="C422" s="9">
        <f>Sat!$I$9</f>
        <v>0</v>
      </c>
      <c r="D422" s="73">
        <f t="shared" si="1501"/>
        <v>0.9</v>
      </c>
      <c r="E422" s="9">
        <f t="shared" si="1502"/>
        <v>0</v>
      </c>
      <c r="G422" s="9">
        <f>Sat!$J$9</f>
        <v>0</v>
      </c>
      <c r="H422" s="73">
        <f t="shared" si="1503"/>
        <v>0.9</v>
      </c>
      <c r="I422" s="9">
        <f t="shared" si="1504"/>
        <v>0</v>
      </c>
      <c r="K422" s="9">
        <f>Sat!$K$9</f>
        <v>0</v>
      </c>
      <c r="L422" s="73">
        <f t="shared" si="1505"/>
        <v>0.9</v>
      </c>
      <c r="M422" s="9">
        <f t="shared" si="1506"/>
        <v>0</v>
      </c>
      <c r="N422" s="9"/>
      <c r="O422" s="9">
        <f>Sat!$L$9</f>
        <v>0</v>
      </c>
      <c r="P422" s="73">
        <f t="shared" si="1507"/>
        <v>0.9</v>
      </c>
      <c r="Q422" s="9">
        <f t="shared" si="1508"/>
        <v>0</v>
      </c>
      <c r="R422" s="9"/>
      <c r="S422" s="9">
        <f>Sat!$M$9</f>
        <v>0</v>
      </c>
      <c r="T422" s="73">
        <f t="shared" si="1509"/>
        <v>0.9</v>
      </c>
      <c r="U422" s="9">
        <f t="shared" si="1510"/>
        <v>0</v>
      </c>
      <c r="V422" s="9"/>
      <c r="W422" s="9">
        <f>Sat!$N$9</f>
        <v>0</v>
      </c>
      <c r="X422" s="73">
        <f t="shared" si="1511"/>
        <v>0.9</v>
      </c>
      <c r="Y422" s="9">
        <f t="shared" si="1512"/>
        <v>0</v>
      </c>
      <c r="Z422" s="9"/>
      <c r="AA422" s="9">
        <f>Sat!$O$9</f>
        <v>0</v>
      </c>
      <c r="AB422" s="73">
        <f t="shared" si="1513"/>
        <v>0.9</v>
      </c>
      <c r="AC422" s="9">
        <f t="shared" si="1514"/>
        <v>0</v>
      </c>
      <c r="AD422" s="9"/>
      <c r="AE422" s="9">
        <f>Sat!$P$9</f>
        <v>0</v>
      </c>
      <c r="AF422" s="73">
        <f t="shared" si="1515"/>
        <v>0.9</v>
      </c>
      <c r="AG422" s="9">
        <f t="shared" si="1516"/>
        <v>0</v>
      </c>
      <c r="AH422" s="9"/>
      <c r="AI422" s="9">
        <f>Sat!$Q$9</f>
        <v>0</v>
      </c>
      <c r="AJ422" s="73">
        <f t="shared" si="1517"/>
        <v>0.9</v>
      </c>
      <c r="AK422" s="9">
        <f t="shared" si="1518"/>
        <v>0</v>
      </c>
      <c r="AL422" s="9"/>
      <c r="AM422" s="9">
        <f>Sat!$R$9</f>
        <v>0</v>
      </c>
      <c r="AN422" s="73">
        <f t="shared" si="1519"/>
        <v>0.9</v>
      </c>
      <c r="AO422" s="9">
        <f t="shared" si="1520"/>
        <v>0</v>
      </c>
      <c r="AP422" s="9"/>
      <c r="AQ422" s="9">
        <f>Sat!$S$9</f>
        <v>0</v>
      </c>
      <c r="AR422" s="73">
        <f t="shared" si="1521"/>
        <v>0.9</v>
      </c>
      <c r="AS422" s="9">
        <f t="shared" si="1522"/>
        <v>0</v>
      </c>
      <c r="AT422" s="9"/>
      <c r="AU422" s="9">
        <f>Sat!$T$9</f>
        <v>0</v>
      </c>
      <c r="AV422" s="73">
        <f t="shared" si="1523"/>
        <v>0.9</v>
      </c>
      <c r="AW422" s="9">
        <f t="shared" si="1524"/>
        <v>0</v>
      </c>
      <c r="AX422" s="9"/>
      <c r="AY422" s="9">
        <f>Sat!$U$9</f>
        <v>0</v>
      </c>
      <c r="AZ422" s="73">
        <f t="shared" si="1525"/>
        <v>1</v>
      </c>
      <c r="BA422" s="9">
        <f t="shared" si="1526"/>
        <v>0</v>
      </c>
      <c r="BB422" s="9"/>
      <c r="BC422" s="9">
        <f>Sat!$V$9</f>
        <v>0</v>
      </c>
      <c r="BD422" s="73">
        <f t="shared" si="1527"/>
        <v>1</v>
      </c>
      <c r="BE422" s="9">
        <f t="shared" si="1528"/>
        <v>0</v>
      </c>
      <c r="BF422" s="9"/>
      <c r="BG422" s="9">
        <f>Sat!$W$9</f>
        <v>0</v>
      </c>
      <c r="BH422" s="73">
        <f t="shared" si="1529"/>
        <v>0.9</v>
      </c>
      <c r="BI422" s="9">
        <f t="shared" si="1530"/>
        <v>0</v>
      </c>
    </row>
    <row r="423" spans="1:61" s="12" customFormat="1" x14ac:dyDescent="0.25">
      <c r="A423" s="9" t="str">
        <f>Sat!$A$10</f>
        <v>pol over</v>
      </c>
      <c r="B423" s="72" t="str">
        <f>Sat!$C$10</f>
        <v>lose</v>
      </c>
      <c r="C423" s="9">
        <f>Sat!$I$10</f>
        <v>17000</v>
      </c>
      <c r="D423" s="73" t="str">
        <f t="shared" si="1501"/>
        <v>-100%</v>
      </c>
      <c r="E423" s="9">
        <f t="shared" si="1502"/>
        <v>-16660</v>
      </c>
      <c r="G423" s="9">
        <f>Sat!$J$10</f>
        <v>0</v>
      </c>
      <c r="H423" s="73" t="str">
        <f t="shared" si="1503"/>
        <v>-100%</v>
      </c>
      <c r="I423" s="9">
        <f t="shared" si="1504"/>
        <v>0</v>
      </c>
      <c r="K423" s="9">
        <f>Sat!$K$10</f>
        <v>0</v>
      </c>
      <c r="L423" s="73" t="str">
        <f t="shared" si="1505"/>
        <v>-100%</v>
      </c>
      <c r="M423" s="9">
        <f t="shared" si="1506"/>
        <v>0</v>
      </c>
      <c r="N423" s="9"/>
      <c r="O423" s="9">
        <f>Sat!$L$10</f>
        <v>0</v>
      </c>
      <c r="P423" s="73" t="str">
        <f t="shared" si="1507"/>
        <v>-100%</v>
      </c>
      <c r="Q423" s="9">
        <f t="shared" si="1508"/>
        <v>0</v>
      </c>
      <c r="R423" s="9"/>
      <c r="S423" s="9">
        <f>Sat!$M$10</f>
        <v>0</v>
      </c>
      <c r="T423" s="73" t="str">
        <f t="shared" si="1509"/>
        <v>-100%</v>
      </c>
      <c r="U423" s="9">
        <f t="shared" si="1510"/>
        <v>0</v>
      </c>
      <c r="V423" s="9"/>
      <c r="W423" s="9">
        <f>Sat!$N$10</f>
        <v>0</v>
      </c>
      <c r="X423" s="73" t="str">
        <f t="shared" si="1511"/>
        <v>-100%</v>
      </c>
      <c r="Y423" s="9">
        <f t="shared" si="1512"/>
        <v>0</v>
      </c>
      <c r="Z423" s="9"/>
      <c r="AA423" s="9">
        <f>Sat!$O$10</f>
        <v>0</v>
      </c>
      <c r="AB423" s="73" t="str">
        <f t="shared" si="1513"/>
        <v>-100%</v>
      </c>
      <c r="AC423" s="9">
        <f t="shared" si="1514"/>
        <v>0</v>
      </c>
      <c r="AD423" s="9"/>
      <c r="AE423" s="9">
        <f>Sat!$P$10</f>
        <v>0</v>
      </c>
      <c r="AF423" s="73" t="str">
        <f t="shared" si="1515"/>
        <v>-100%</v>
      </c>
      <c r="AG423" s="9">
        <f t="shared" si="1516"/>
        <v>0</v>
      </c>
      <c r="AH423" s="9"/>
      <c r="AI423" s="9">
        <f>Sat!$Q$10</f>
        <v>0</v>
      </c>
      <c r="AJ423" s="73" t="str">
        <f t="shared" si="1517"/>
        <v>-100%</v>
      </c>
      <c r="AK423" s="9">
        <f t="shared" si="1518"/>
        <v>0</v>
      </c>
      <c r="AL423" s="9"/>
      <c r="AM423" s="9">
        <f>Sat!$R$10</f>
        <v>0</v>
      </c>
      <c r="AN423" s="73" t="str">
        <f t="shared" si="1519"/>
        <v>-100%</v>
      </c>
      <c r="AO423" s="9">
        <f t="shared" si="1520"/>
        <v>0</v>
      </c>
      <c r="AP423" s="9"/>
      <c r="AQ423" s="9">
        <f>Sat!$S$10</f>
        <v>0</v>
      </c>
      <c r="AR423" s="73" t="str">
        <f t="shared" si="1521"/>
        <v>-100%</v>
      </c>
      <c r="AS423" s="9">
        <f t="shared" si="1522"/>
        <v>0</v>
      </c>
      <c r="AT423" s="9"/>
      <c r="AU423" s="9">
        <f>Sat!$T$10</f>
        <v>0</v>
      </c>
      <c r="AV423" s="73" t="str">
        <f t="shared" si="1523"/>
        <v>-100%</v>
      </c>
      <c r="AW423" s="9">
        <f t="shared" si="1524"/>
        <v>0</v>
      </c>
      <c r="AX423" s="9"/>
      <c r="AY423" s="9">
        <f>Sat!$U$10</f>
        <v>0</v>
      </c>
      <c r="AZ423" s="73" t="str">
        <f t="shared" si="1525"/>
        <v>-100%</v>
      </c>
      <c r="BA423" s="9">
        <f t="shared" si="1526"/>
        <v>0</v>
      </c>
      <c r="BB423" s="9"/>
      <c r="BC423" s="9">
        <f>Sat!$V$10</f>
        <v>0</v>
      </c>
      <c r="BD423" s="73" t="str">
        <f t="shared" si="1527"/>
        <v>-100%</v>
      </c>
      <c r="BE423" s="9">
        <f t="shared" si="1528"/>
        <v>0</v>
      </c>
      <c r="BF423" s="9"/>
      <c r="BG423" s="9">
        <f>Sat!$W$10</f>
        <v>20000</v>
      </c>
      <c r="BH423" s="73" t="str">
        <f t="shared" si="1529"/>
        <v>-100%</v>
      </c>
      <c r="BI423" s="9">
        <f t="shared" si="1530"/>
        <v>-19600</v>
      </c>
    </row>
    <row r="424" spans="1:61" s="12" customFormat="1" x14ac:dyDescent="0.25">
      <c r="A424" s="75"/>
      <c r="B424" s="72"/>
      <c r="C424" s="75"/>
      <c r="D424" s="75"/>
      <c r="E424" s="75"/>
      <c r="G424" s="75"/>
      <c r="H424" s="75"/>
      <c r="I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</row>
    <row r="425" spans="1:61" s="12" customFormat="1" x14ac:dyDescent="0.25">
      <c r="A425" s="9" t="str">
        <f>Sat!$A$12</f>
        <v>esp</v>
      </c>
      <c r="B425" s="72" t="str">
        <f>Sat!$C$12</f>
        <v>win</v>
      </c>
      <c r="C425" s="9">
        <f>Sat!$I$12</f>
        <v>9000</v>
      </c>
      <c r="D425" s="73">
        <f>IF($B425="win",100%-D$1,"-100%")</f>
        <v>0.9</v>
      </c>
      <c r="E425" s="9">
        <f>(C425*D425)+(C425*E$1)</f>
        <v>8280</v>
      </c>
      <c r="G425" s="9">
        <f>Sat!$J$12</f>
        <v>0</v>
      </c>
      <c r="H425" s="73">
        <f>IF($B425="win",100%-H$1,"-100%")</f>
        <v>0.9</v>
      </c>
      <c r="I425" s="9">
        <f>(G425*H425)+(G425*I$1)</f>
        <v>0</v>
      </c>
      <c r="K425" s="9">
        <f>Sat!$K$12</f>
        <v>0</v>
      </c>
      <c r="L425" s="73">
        <f>IF($B425="win",100%-L$1,"-100%")</f>
        <v>0.9</v>
      </c>
      <c r="M425" s="9">
        <f>(K425*L425)+(K425*M$1)</f>
        <v>0</v>
      </c>
      <c r="N425" s="9"/>
      <c r="O425" s="9">
        <f>Sat!$L$12</f>
        <v>0</v>
      </c>
      <c r="P425" s="73">
        <f>IF($B425="win",100%-P$1,"-100%")</f>
        <v>0.9</v>
      </c>
      <c r="Q425" s="9">
        <f>(O425*P425)+(O425*Q$1)</f>
        <v>0</v>
      </c>
      <c r="R425" s="9"/>
      <c r="S425" s="9">
        <f>Sat!$M$12</f>
        <v>0</v>
      </c>
      <c r="T425" s="73">
        <f>IF($B425="win",100%-T$1,"-100%")</f>
        <v>0.9</v>
      </c>
      <c r="U425" s="9">
        <f>(S425*T425)+(S425*U$1)</f>
        <v>0</v>
      </c>
      <c r="V425" s="9"/>
      <c r="W425" s="9">
        <f>Sat!$N$12</f>
        <v>0</v>
      </c>
      <c r="X425" s="73">
        <f>IF($B425="win",100%-X$1,"-100%")</f>
        <v>0.9</v>
      </c>
      <c r="Y425" s="9">
        <f>(W425*X425)+(W425*Y$1)</f>
        <v>0</v>
      </c>
      <c r="Z425" s="9"/>
      <c r="AA425" s="9">
        <f>Sat!$O$12</f>
        <v>0</v>
      </c>
      <c r="AB425" s="73">
        <f>IF($B425="win",100%-AB$1,"-100%")</f>
        <v>0.9</v>
      </c>
      <c r="AC425" s="9">
        <f>(AA425*AB425)+(AA425*AC$1)</f>
        <v>0</v>
      </c>
      <c r="AD425" s="9"/>
      <c r="AE425" s="9">
        <f>Sat!$P$12</f>
        <v>0</v>
      </c>
      <c r="AF425" s="73">
        <f>IF($B425="win",100%-AF$1,"-100%")</f>
        <v>0.9</v>
      </c>
      <c r="AG425" s="9">
        <f>(AE425*AF425)+(AE425*AG$1)</f>
        <v>0</v>
      </c>
      <c r="AH425" s="9"/>
      <c r="AI425" s="9">
        <f>Sat!$Q$12</f>
        <v>0</v>
      </c>
      <c r="AJ425" s="73">
        <f>IF($B425="win",100%-AJ$1,"-100%")</f>
        <v>0.9</v>
      </c>
      <c r="AK425" s="9">
        <f>(AI425*AJ425)+(AI425*AK$1)</f>
        <v>0</v>
      </c>
      <c r="AL425" s="9"/>
      <c r="AM425" s="9">
        <f>Sat!$R$12</f>
        <v>0</v>
      </c>
      <c r="AN425" s="73">
        <f>IF($B425="win",100%-AN$1,"-100%")</f>
        <v>0.9</v>
      </c>
      <c r="AO425" s="9">
        <f>(AM425*AN425)+(AM425*AO$1)</f>
        <v>0</v>
      </c>
      <c r="AP425" s="9"/>
      <c r="AQ425" s="9">
        <f>Sat!$S$12</f>
        <v>0</v>
      </c>
      <c r="AR425" s="73">
        <f>IF($B425="win",100%-AR$1,"-100%")</f>
        <v>0.9</v>
      </c>
      <c r="AS425" s="9">
        <f>(AQ425*AR425)+(AQ425*AS$1)</f>
        <v>0</v>
      </c>
      <c r="AT425" s="9"/>
      <c r="AU425" s="9">
        <f>Sat!$T$12</f>
        <v>0</v>
      </c>
      <c r="AV425" s="73">
        <f>IF($B425="win",100%-AV$1,"-100%")</f>
        <v>0.9</v>
      </c>
      <c r="AW425" s="9">
        <f>(AU425*AV425)+(AU425*AW$1)</f>
        <v>0</v>
      </c>
      <c r="AX425" s="9"/>
      <c r="AY425" s="9">
        <f>Sat!$U$12</f>
        <v>0</v>
      </c>
      <c r="AZ425" s="73">
        <f>IF($B425="win",100%-AZ$1,"-100%")</f>
        <v>1</v>
      </c>
      <c r="BA425" s="9">
        <f>(AY425*AZ425)+(AY425*BA$1)</f>
        <v>0</v>
      </c>
      <c r="BB425" s="9"/>
      <c r="BC425" s="9">
        <f>Sat!$V$12</f>
        <v>0</v>
      </c>
      <c r="BD425" s="73">
        <f>IF($B425="win",100%-BD$1,"-100%")</f>
        <v>1</v>
      </c>
      <c r="BE425" s="9">
        <f>(BC425*BD425)+(BC425*BE$1)</f>
        <v>0</v>
      </c>
      <c r="BF425" s="9"/>
      <c r="BG425" s="9">
        <f>Sat!$W$12</f>
        <v>0</v>
      </c>
      <c r="BH425" s="73">
        <f>IF($B425="win",100%-BH$1,"-100%")</f>
        <v>0.9</v>
      </c>
      <c r="BI425" s="9">
        <f>(BG425*BH425)+(BG425*BI$1)</f>
        <v>0</v>
      </c>
    </row>
    <row r="426" spans="1:61" s="12" customFormat="1" x14ac:dyDescent="0.25">
      <c r="A426" s="9" t="str">
        <f>Sat!$A$13</f>
        <v>ger</v>
      </c>
      <c r="B426" s="72" t="str">
        <f>Sat!$C$13</f>
        <v>lose</v>
      </c>
      <c r="C426" s="9">
        <f>Sat!$I$13</f>
        <v>0</v>
      </c>
      <c r="D426" s="73" t="str">
        <f t="shared" ref="D426:D428" si="1531">IF($B426="win",100%-D$1,"-100%")</f>
        <v>-100%</v>
      </c>
      <c r="E426" s="9">
        <f t="shared" ref="E426:E428" si="1532">(C426*D426)+(C426*E$1)</f>
        <v>0</v>
      </c>
      <c r="G426" s="9">
        <f>Sat!$J$13</f>
        <v>0</v>
      </c>
      <c r="H426" s="73" t="str">
        <f t="shared" ref="H426:H428" si="1533">IF($B426="win",100%-H$1,"-100%")</f>
        <v>-100%</v>
      </c>
      <c r="I426" s="9">
        <f t="shared" ref="I426:I428" si="1534">(G426*H426)+(G426*I$1)</f>
        <v>0</v>
      </c>
      <c r="K426" s="9">
        <f>Sat!$K$13</f>
        <v>0</v>
      </c>
      <c r="L426" s="73" t="str">
        <f t="shared" ref="L426:L428" si="1535">IF($B426="win",100%-L$1,"-100%")</f>
        <v>-100%</v>
      </c>
      <c r="M426" s="9">
        <f t="shared" ref="M426:M428" si="1536">(K426*L426)+(K426*M$1)</f>
        <v>0</v>
      </c>
      <c r="N426" s="9"/>
      <c r="O426" s="9">
        <f>Sat!$L$13</f>
        <v>0</v>
      </c>
      <c r="P426" s="73" t="str">
        <f t="shared" ref="P426:P428" si="1537">IF($B426="win",100%-P$1,"-100%")</f>
        <v>-100%</v>
      </c>
      <c r="Q426" s="9">
        <f t="shared" ref="Q426:Q428" si="1538">(O426*P426)+(O426*Q$1)</f>
        <v>0</v>
      </c>
      <c r="R426" s="9"/>
      <c r="S426" s="9">
        <f>Sat!$M$13</f>
        <v>6500</v>
      </c>
      <c r="T426" s="73" t="str">
        <f t="shared" ref="T426:T428" si="1539">IF($B426="win",100%-T$1,"-100%")</f>
        <v>-100%</v>
      </c>
      <c r="U426" s="9">
        <f t="shared" ref="U426:U428" si="1540">(S426*T426)+(S426*U$1)</f>
        <v>-6370</v>
      </c>
      <c r="V426" s="9"/>
      <c r="W426" s="9">
        <f>Sat!$N$13</f>
        <v>4500</v>
      </c>
      <c r="X426" s="73" t="str">
        <f t="shared" ref="X426:X428" si="1541">IF($B426="win",100%-X$1,"-100%")</f>
        <v>-100%</v>
      </c>
      <c r="Y426" s="9">
        <f t="shared" ref="Y426:Y428" si="1542">(W426*X426)+(W426*Y$1)</f>
        <v>-4410</v>
      </c>
      <c r="Z426" s="9"/>
      <c r="AA426" s="9">
        <f>Sat!$O$13</f>
        <v>0</v>
      </c>
      <c r="AB426" s="73" t="str">
        <f t="shared" ref="AB426:AB428" si="1543">IF($B426="win",100%-AB$1,"-100%")</f>
        <v>-100%</v>
      </c>
      <c r="AC426" s="9">
        <f t="shared" ref="AC426:AC428" si="1544">(AA426*AB426)+(AA426*AC$1)</f>
        <v>0</v>
      </c>
      <c r="AD426" s="9"/>
      <c r="AE426" s="9">
        <f>Sat!$P$13</f>
        <v>0</v>
      </c>
      <c r="AF426" s="73" t="str">
        <f t="shared" ref="AF426:AF428" si="1545">IF($B426="win",100%-AF$1,"-100%")</f>
        <v>-100%</v>
      </c>
      <c r="AG426" s="9">
        <f t="shared" ref="AG426:AG428" si="1546">(AE426*AF426)+(AE426*AG$1)</f>
        <v>0</v>
      </c>
      <c r="AH426" s="9"/>
      <c r="AI426" s="9">
        <f>Sat!$Q$13</f>
        <v>0</v>
      </c>
      <c r="AJ426" s="73" t="str">
        <f t="shared" ref="AJ426:AJ428" si="1547">IF($B426="win",100%-AJ$1,"-100%")</f>
        <v>-100%</v>
      </c>
      <c r="AK426" s="9">
        <f t="shared" ref="AK426:AK428" si="1548">(AI426*AJ426)+(AI426*AK$1)</f>
        <v>0</v>
      </c>
      <c r="AL426" s="9"/>
      <c r="AM426" s="9">
        <f>Sat!$R$13</f>
        <v>0</v>
      </c>
      <c r="AN426" s="73" t="str">
        <f t="shared" ref="AN426:AN428" si="1549">IF($B426="win",100%-AN$1,"-100%")</f>
        <v>-100%</v>
      </c>
      <c r="AO426" s="9">
        <f t="shared" ref="AO426:AO428" si="1550">(AM426*AN426)+(AM426*AO$1)</f>
        <v>0</v>
      </c>
      <c r="AP426" s="9"/>
      <c r="AQ426" s="9">
        <f>Sat!$S$13</f>
        <v>0</v>
      </c>
      <c r="AR426" s="73" t="str">
        <f t="shared" ref="AR426:AR428" si="1551">IF($B426="win",100%-AR$1,"-100%")</f>
        <v>-100%</v>
      </c>
      <c r="AS426" s="9">
        <f t="shared" ref="AS426:AS428" si="1552">(AQ426*AR426)+(AQ426*AS$1)</f>
        <v>0</v>
      </c>
      <c r="AT426" s="9"/>
      <c r="AU426" s="9">
        <f>Sat!$T$13</f>
        <v>0</v>
      </c>
      <c r="AV426" s="73" t="str">
        <f t="shared" ref="AV426:AV428" si="1553">IF($B426="win",100%-AV$1,"-100%")</f>
        <v>-100%</v>
      </c>
      <c r="AW426" s="9">
        <f t="shared" ref="AW426:AW428" si="1554">(AU426*AV426)+(AU426*AW$1)</f>
        <v>0</v>
      </c>
      <c r="AX426" s="9"/>
      <c r="AY426" s="9">
        <f>Sat!$U$13</f>
        <v>0</v>
      </c>
      <c r="AZ426" s="73" t="str">
        <f t="shared" ref="AZ426:AZ428" si="1555">IF($B426="win",100%-AZ$1,"-100%")</f>
        <v>-100%</v>
      </c>
      <c r="BA426" s="9">
        <f t="shared" ref="BA426:BA428" si="1556">(AY426*AZ426)+(AY426*BA$1)</f>
        <v>0</v>
      </c>
      <c r="BB426" s="9"/>
      <c r="BC426" s="9">
        <f>Sat!$V$13</f>
        <v>0</v>
      </c>
      <c r="BD426" s="73" t="str">
        <f t="shared" ref="BD426:BD428" si="1557">IF($B426="win",100%-BD$1,"-100%")</f>
        <v>-100%</v>
      </c>
      <c r="BE426" s="9">
        <f t="shared" ref="BE426:BE428" si="1558">(BC426*BD426)+(BC426*BE$1)</f>
        <v>0</v>
      </c>
      <c r="BF426" s="9"/>
      <c r="BG426" s="9">
        <f>Sat!$W$13</f>
        <v>0</v>
      </c>
      <c r="BH426" s="73" t="str">
        <f t="shared" ref="BH426:BH428" si="1559">IF($B426="win",100%-BH$1,"-100%")</f>
        <v>-100%</v>
      </c>
      <c r="BI426" s="9">
        <f t="shared" ref="BI426:BI428" si="1560">(BG426*BH426)+(BG426*BI$1)</f>
        <v>0</v>
      </c>
    </row>
    <row r="427" spans="1:61" s="12" customFormat="1" x14ac:dyDescent="0.25">
      <c r="A427" s="9" t="str">
        <f>Sat!$A$14</f>
        <v>esp under</v>
      </c>
      <c r="B427" s="72" t="str">
        <f>Sat!$C$14</f>
        <v>lose</v>
      </c>
      <c r="C427" s="9">
        <f>Sat!$I$14</f>
        <v>0</v>
      </c>
      <c r="D427" s="73" t="str">
        <f t="shared" si="1531"/>
        <v>-100%</v>
      </c>
      <c r="E427" s="9">
        <f t="shared" si="1532"/>
        <v>0</v>
      </c>
      <c r="G427" s="9">
        <f>Sat!$J$14</f>
        <v>0</v>
      </c>
      <c r="H427" s="73" t="str">
        <f t="shared" si="1533"/>
        <v>-100%</v>
      </c>
      <c r="I427" s="9">
        <f t="shared" si="1534"/>
        <v>0</v>
      </c>
      <c r="K427" s="9">
        <f>Sat!$K$14</f>
        <v>0</v>
      </c>
      <c r="L427" s="73" t="str">
        <f t="shared" si="1535"/>
        <v>-100%</v>
      </c>
      <c r="M427" s="9">
        <f t="shared" si="1536"/>
        <v>0</v>
      </c>
      <c r="N427" s="9"/>
      <c r="O427" s="9">
        <f>Sat!$L$14</f>
        <v>0</v>
      </c>
      <c r="P427" s="73" t="str">
        <f t="shared" si="1537"/>
        <v>-100%</v>
      </c>
      <c r="Q427" s="9">
        <f t="shared" si="1538"/>
        <v>0</v>
      </c>
      <c r="R427" s="9"/>
      <c r="S427" s="9">
        <f>Sat!$M$14</f>
        <v>0</v>
      </c>
      <c r="T427" s="73" t="str">
        <f t="shared" si="1539"/>
        <v>-100%</v>
      </c>
      <c r="U427" s="9">
        <f t="shared" si="1540"/>
        <v>0</v>
      </c>
      <c r="V427" s="9"/>
      <c r="W427" s="9">
        <f>Sat!$N$14</f>
        <v>6000</v>
      </c>
      <c r="X427" s="73" t="str">
        <f t="shared" si="1541"/>
        <v>-100%</v>
      </c>
      <c r="Y427" s="9">
        <f t="shared" si="1542"/>
        <v>-5880</v>
      </c>
      <c r="Z427" s="9"/>
      <c r="AA427" s="9">
        <f>Sat!$O$14</f>
        <v>0</v>
      </c>
      <c r="AB427" s="73" t="str">
        <f t="shared" si="1543"/>
        <v>-100%</v>
      </c>
      <c r="AC427" s="9">
        <f t="shared" si="1544"/>
        <v>0</v>
      </c>
      <c r="AD427" s="9"/>
      <c r="AE427" s="9">
        <f>Sat!$P$14</f>
        <v>0</v>
      </c>
      <c r="AF427" s="73" t="str">
        <f t="shared" si="1545"/>
        <v>-100%</v>
      </c>
      <c r="AG427" s="9">
        <f t="shared" si="1546"/>
        <v>0</v>
      </c>
      <c r="AH427" s="9"/>
      <c r="AI427" s="9">
        <f>Sat!$Q$14</f>
        <v>0</v>
      </c>
      <c r="AJ427" s="73" t="str">
        <f t="shared" si="1547"/>
        <v>-100%</v>
      </c>
      <c r="AK427" s="9">
        <f t="shared" si="1548"/>
        <v>0</v>
      </c>
      <c r="AL427" s="9"/>
      <c r="AM427" s="9">
        <f>Sat!$R$14</f>
        <v>0</v>
      </c>
      <c r="AN427" s="73" t="str">
        <f t="shared" si="1549"/>
        <v>-100%</v>
      </c>
      <c r="AO427" s="9">
        <f t="shared" si="1550"/>
        <v>0</v>
      </c>
      <c r="AP427" s="9"/>
      <c r="AQ427" s="9">
        <f>Sat!$S$14</f>
        <v>0</v>
      </c>
      <c r="AR427" s="73" t="str">
        <f t="shared" si="1551"/>
        <v>-100%</v>
      </c>
      <c r="AS427" s="9">
        <f t="shared" si="1552"/>
        <v>0</v>
      </c>
      <c r="AT427" s="9"/>
      <c r="AU427" s="9">
        <f>Sat!$T$14</f>
        <v>0</v>
      </c>
      <c r="AV427" s="73" t="str">
        <f t="shared" si="1553"/>
        <v>-100%</v>
      </c>
      <c r="AW427" s="9">
        <f t="shared" si="1554"/>
        <v>0</v>
      </c>
      <c r="AX427" s="9"/>
      <c r="AY427" s="9">
        <f>Sat!$U$14</f>
        <v>0</v>
      </c>
      <c r="AZ427" s="73" t="str">
        <f t="shared" si="1555"/>
        <v>-100%</v>
      </c>
      <c r="BA427" s="9">
        <f t="shared" si="1556"/>
        <v>0</v>
      </c>
      <c r="BB427" s="9"/>
      <c r="BC427" s="9">
        <f>Sat!$V$14</f>
        <v>0</v>
      </c>
      <c r="BD427" s="73" t="str">
        <f t="shared" si="1557"/>
        <v>-100%</v>
      </c>
      <c r="BE427" s="9">
        <f t="shared" si="1558"/>
        <v>0</v>
      </c>
      <c r="BF427" s="9"/>
      <c r="BG427" s="9">
        <f>Sat!$W$14</f>
        <v>0</v>
      </c>
      <c r="BH427" s="73" t="str">
        <f t="shared" si="1559"/>
        <v>-100%</v>
      </c>
      <c r="BI427" s="9">
        <f t="shared" si="1560"/>
        <v>0</v>
      </c>
    </row>
    <row r="428" spans="1:61" s="12" customFormat="1" x14ac:dyDescent="0.25">
      <c r="A428" s="9" t="str">
        <f>Sat!$A$15</f>
        <v>esp over</v>
      </c>
      <c r="B428" s="72" t="str">
        <f>Sat!$C$15</f>
        <v>win</v>
      </c>
      <c r="C428" s="9">
        <f>Sat!$I$15</f>
        <v>0</v>
      </c>
      <c r="D428" s="73">
        <f t="shared" si="1531"/>
        <v>0.9</v>
      </c>
      <c r="E428" s="9">
        <f t="shared" si="1532"/>
        <v>0</v>
      </c>
      <c r="G428" s="9">
        <f>Sat!$J$15</f>
        <v>0</v>
      </c>
      <c r="H428" s="73">
        <f t="shared" si="1533"/>
        <v>0.9</v>
      </c>
      <c r="I428" s="9">
        <f t="shared" si="1534"/>
        <v>0</v>
      </c>
      <c r="K428" s="9">
        <f>Sat!$K$15</f>
        <v>0</v>
      </c>
      <c r="L428" s="73">
        <f t="shared" si="1535"/>
        <v>0.9</v>
      </c>
      <c r="M428" s="9">
        <f t="shared" si="1536"/>
        <v>0</v>
      </c>
      <c r="N428" s="9"/>
      <c r="O428" s="9">
        <f>Sat!$L$15</f>
        <v>0</v>
      </c>
      <c r="P428" s="73">
        <f t="shared" si="1537"/>
        <v>0.9</v>
      </c>
      <c r="Q428" s="9">
        <f t="shared" si="1538"/>
        <v>0</v>
      </c>
      <c r="R428" s="9"/>
      <c r="S428" s="9">
        <f>Sat!$M$15</f>
        <v>5000</v>
      </c>
      <c r="T428" s="73">
        <f t="shared" si="1539"/>
        <v>0.9</v>
      </c>
      <c r="U428" s="9">
        <f t="shared" si="1540"/>
        <v>4600</v>
      </c>
      <c r="V428" s="9"/>
      <c r="W428" s="9">
        <f>Sat!$N$15</f>
        <v>0</v>
      </c>
      <c r="X428" s="73">
        <f t="shared" si="1541"/>
        <v>0.9</v>
      </c>
      <c r="Y428" s="9">
        <f t="shared" si="1542"/>
        <v>0</v>
      </c>
      <c r="Z428" s="9"/>
      <c r="AA428" s="9">
        <f>Sat!$O$15</f>
        <v>0</v>
      </c>
      <c r="AB428" s="73">
        <f t="shared" si="1543"/>
        <v>0.9</v>
      </c>
      <c r="AC428" s="9">
        <f t="shared" si="1544"/>
        <v>0</v>
      </c>
      <c r="AD428" s="9"/>
      <c r="AE428" s="9">
        <f>Sat!$P$15</f>
        <v>45000</v>
      </c>
      <c r="AF428" s="73">
        <f t="shared" si="1545"/>
        <v>0.9</v>
      </c>
      <c r="AG428" s="9">
        <f t="shared" si="1546"/>
        <v>41850</v>
      </c>
      <c r="AH428" s="9"/>
      <c r="AI428" s="9">
        <f>Sat!$Q$15</f>
        <v>0</v>
      </c>
      <c r="AJ428" s="73">
        <f t="shared" si="1547"/>
        <v>0.9</v>
      </c>
      <c r="AK428" s="9">
        <f t="shared" si="1548"/>
        <v>0</v>
      </c>
      <c r="AL428" s="9"/>
      <c r="AM428" s="9">
        <f>Sat!$R$15</f>
        <v>0</v>
      </c>
      <c r="AN428" s="73">
        <f t="shared" si="1549"/>
        <v>0.9</v>
      </c>
      <c r="AO428" s="9">
        <f t="shared" si="1550"/>
        <v>0</v>
      </c>
      <c r="AP428" s="9"/>
      <c r="AQ428" s="9">
        <f>Sat!$S$15</f>
        <v>0</v>
      </c>
      <c r="AR428" s="73">
        <f t="shared" si="1551"/>
        <v>0.9</v>
      </c>
      <c r="AS428" s="9">
        <f t="shared" si="1552"/>
        <v>0</v>
      </c>
      <c r="AT428" s="9"/>
      <c r="AU428" s="9">
        <f>Sat!$T$15</f>
        <v>0</v>
      </c>
      <c r="AV428" s="73">
        <f t="shared" si="1553"/>
        <v>0.9</v>
      </c>
      <c r="AW428" s="9">
        <f t="shared" si="1554"/>
        <v>0</v>
      </c>
      <c r="AX428" s="9"/>
      <c r="AY428" s="9">
        <f>Sat!$U$15</f>
        <v>0</v>
      </c>
      <c r="AZ428" s="73">
        <f t="shared" si="1555"/>
        <v>1</v>
      </c>
      <c r="BA428" s="9">
        <f t="shared" si="1556"/>
        <v>0</v>
      </c>
      <c r="BB428" s="9"/>
      <c r="BC428" s="9">
        <f>Sat!$V$15</f>
        <v>0</v>
      </c>
      <c r="BD428" s="73">
        <f t="shared" si="1557"/>
        <v>1</v>
      </c>
      <c r="BE428" s="9">
        <f t="shared" si="1558"/>
        <v>0</v>
      </c>
      <c r="BF428" s="9"/>
      <c r="BG428" s="9">
        <f>Sat!$W$15</f>
        <v>0</v>
      </c>
      <c r="BH428" s="73">
        <f t="shared" si="1559"/>
        <v>0.9</v>
      </c>
      <c r="BI428" s="9">
        <f t="shared" si="1560"/>
        <v>0</v>
      </c>
    </row>
    <row r="429" spans="1:61" s="12" customFormat="1" x14ac:dyDescent="0.25">
      <c r="A429" s="75"/>
      <c r="B429" s="72"/>
      <c r="C429" s="75"/>
      <c r="D429" s="75"/>
      <c r="E429" s="75"/>
      <c r="G429" s="75"/>
      <c r="H429" s="75"/>
      <c r="I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</row>
    <row r="430" spans="1:61" s="12" customFormat="1" x14ac:dyDescent="0.25">
      <c r="A430" s="9">
        <f>Sat!$A$17</f>
        <v>0</v>
      </c>
      <c r="B430" s="72">
        <f>Sat!$C$17</f>
        <v>0</v>
      </c>
      <c r="C430" s="9">
        <f>Sat!$I$17</f>
        <v>0</v>
      </c>
      <c r="D430" s="73" t="str">
        <f>IF($B430="win",100%-D$1,"-100%")</f>
        <v>-100%</v>
      </c>
      <c r="E430" s="9">
        <f>(C430*D430)+(C430*E$1)</f>
        <v>0</v>
      </c>
      <c r="G430" s="9">
        <f>Sat!$J$17</f>
        <v>0</v>
      </c>
      <c r="H430" s="73" t="str">
        <f>IF($B430="win",100%-H$1,"-100%")</f>
        <v>-100%</v>
      </c>
      <c r="I430" s="9">
        <f>(G430*H430)+(G430*I$1)</f>
        <v>0</v>
      </c>
      <c r="K430" s="9">
        <f>Sat!$K$17</f>
        <v>0</v>
      </c>
      <c r="L430" s="73" t="str">
        <f>IF($B430="win",100%-L$1,"-100%")</f>
        <v>-100%</v>
      </c>
      <c r="M430" s="9">
        <f>(K430*L430)+(K430*M$1)</f>
        <v>0</v>
      </c>
      <c r="N430" s="9"/>
      <c r="O430" s="9">
        <f>Sat!$L$17</f>
        <v>0</v>
      </c>
      <c r="P430" s="73" t="str">
        <f>IF($B430="win",100%-P$1,"-100%")</f>
        <v>-100%</v>
      </c>
      <c r="Q430" s="9">
        <f>(O430*P430)+(O430*Q$1)</f>
        <v>0</v>
      </c>
      <c r="R430" s="9"/>
      <c r="S430" s="9">
        <f>Sat!$M$17</f>
        <v>0</v>
      </c>
      <c r="T430" s="73" t="str">
        <f>IF($B430="win",100%-T$1,"-100%")</f>
        <v>-100%</v>
      </c>
      <c r="U430" s="9">
        <f>(S430*T430)+(S430*U$1)</f>
        <v>0</v>
      </c>
      <c r="V430" s="9"/>
      <c r="W430" s="9">
        <f>Sat!$N$17</f>
        <v>0</v>
      </c>
      <c r="X430" s="73" t="str">
        <f>IF($B430="win",100%-X$1,"-100%")</f>
        <v>-100%</v>
      </c>
      <c r="Y430" s="9">
        <f>(W430*X430)+(W430*Y$1)</f>
        <v>0</v>
      </c>
      <c r="Z430" s="9"/>
      <c r="AA430" s="9">
        <f>Sat!$O$17</f>
        <v>0</v>
      </c>
      <c r="AB430" s="73" t="str">
        <f>IF($B430="win",100%-AB$1,"-100%")</f>
        <v>-100%</v>
      </c>
      <c r="AC430" s="9">
        <f>(AA430*AB430)+(AA430*AC$1)</f>
        <v>0</v>
      </c>
      <c r="AD430" s="9"/>
      <c r="AE430" s="9">
        <f>Sat!$P$17</f>
        <v>0</v>
      </c>
      <c r="AF430" s="73" t="str">
        <f>IF($B430="win",100%-AF$1,"-100%")</f>
        <v>-100%</v>
      </c>
      <c r="AG430" s="9">
        <f>(AE430*AF430)+(AE430*AG$1)</f>
        <v>0</v>
      </c>
      <c r="AH430" s="9"/>
      <c r="AI430" s="9">
        <f>Sat!$Q$17</f>
        <v>0</v>
      </c>
      <c r="AJ430" s="73" t="str">
        <f>IF($B430="win",100%-AJ$1,"-100%")</f>
        <v>-100%</v>
      </c>
      <c r="AK430" s="9">
        <f>(AI430*AJ430)+(AI430*AK$1)</f>
        <v>0</v>
      </c>
      <c r="AL430" s="9"/>
      <c r="AM430" s="9">
        <f>Sat!$R$17</f>
        <v>0</v>
      </c>
      <c r="AN430" s="73" t="str">
        <f>IF($B430="win",100%-AN$1,"-100%")</f>
        <v>-100%</v>
      </c>
      <c r="AO430" s="9">
        <f>(AM430*AN430)+(AM430*AO$1)</f>
        <v>0</v>
      </c>
      <c r="AP430" s="9"/>
      <c r="AQ430" s="9">
        <f>Sat!$S$17</f>
        <v>0</v>
      </c>
      <c r="AR430" s="73" t="str">
        <f>IF($B430="win",100%-AR$1,"-100%")</f>
        <v>-100%</v>
      </c>
      <c r="AS430" s="9">
        <f>(AQ430*AR430)+(AQ430*AS$1)</f>
        <v>0</v>
      </c>
      <c r="AT430" s="9"/>
      <c r="AU430" s="9">
        <f>Sat!$T$17</f>
        <v>0</v>
      </c>
      <c r="AV430" s="73" t="str">
        <f>IF($B430="win",100%-AV$1,"-100%")</f>
        <v>-100%</v>
      </c>
      <c r="AW430" s="9">
        <f>(AU430*AV430)+(AU430*AW$1)</f>
        <v>0</v>
      </c>
      <c r="AX430" s="9"/>
      <c r="AY430" s="9">
        <f>Sat!$U$17</f>
        <v>0</v>
      </c>
      <c r="AZ430" s="73" t="str">
        <f>IF($B430="win",100%-AZ$1,"-100%")</f>
        <v>-100%</v>
      </c>
      <c r="BA430" s="9">
        <f>(AY430*AZ430)+(AY430*BA$1)</f>
        <v>0</v>
      </c>
      <c r="BB430" s="9"/>
      <c r="BC430" s="9">
        <f>Sat!$V$17</f>
        <v>0</v>
      </c>
      <c r="BD430" s="73" t="str">
        <f>IF($B430="win",100%-BD$1,"-100%")</f>
        <v>-100%</v>
      </c>
      <c r="BE430" s="9">
        <f>(BC430*BD430)+(BC430*BE$1)</f>
        <v>0</v>
      </c>
      <c r="BF430" s="9"/>
      <c r="BG430" s="9">
        <f>Sat!$W$17</f>
        <v>0</v>
      </c>
      <c r="BH430" s="73" t="str">
        <f>IF($B430="win",100%-BH$1,"-100%")</f>
        <v>-100%</v>
      </c>
      <c r="BI430" s="9">
        <f>(BG430*BH430)+(BG430*BI$1)</f>
        <v>0</v>
      </c>
    </row>
    <row r="431" spans="1:61" x14ac:dyDescent="0.25">
      <c r="A431" s="9">
        <f>Sat!$A$18</f>
        <v>0</v>
      </c>
      <c r="B431" s="72">
        <f>Sat!$C$18</f>
        <v>0</v>
      </c>
      <c r="C431" s="9">
        <f>Sat!$I$18</f>
        <v>0</v>
      </c>
      <c r="D431" s="73" t="str">
        <f t="shared" ref="D431:D433" si="1561">IF($B431="win",100%-D$1,"-100%")</f>
        <v>-100%</v>
      </c>
      <c r="E431" s="9">
        <f t="shared" ref="E431:E433" si="1562">(C431*D431)+(C431*E$1)</f>
        <v>0</v>
      </c>
      <c r="F431" s="12"/>
      <c r="G431" s="9">
        <f>Sat!$J$18</f>
        <v>0</v>
      </c>
      <c r="H431" s="73" t="str">
        <f t="shared" ref="H431:H433" si="1563">IF($B431="win",100%-H$1,"-100%")</f>
        <v>-100%</v>
      </c>
      <c r="I431" s="9">
        <f t="shared" ref="I431:I433" si="1564">(G431*H431)+(G431*I$1)</f>
        <v>0</v>
      </c>
      <c r="J431" s="12"/>
      <c r="K431" s="9">
        <f>Sat!$K$18</f>
        <v>0</v>
      </c>
      <c r="L431" s="73" t="str">
        <f t="shared" ref="L431:L433" si="1565">IF($B431="win",100%-L$1,"-100%")</f>
        <v>-100%</v>
      </c>
      <c r="M431" s="9">
        <f t="shared" ref="M431:M433" si="1566">(K431*L431)+(K431*M$1)</f>
        <v>0</v>
      </c>
      <c r="N431" s="9"/>
      <c r="O431" s="9">
        <f>Sat!$L$18</f>
        <v>0</v>
      </c>
      <c r="P431" s="73" t="str">
        <f t="shared" ref="P431:P433" si="1567">IF($B431="win",100%-P$1,"-100%")</f>
        <v>-100%</v>
      </c>
      <c r="Q431" s="9">
        <f t="shared" ref="Q431:Q433" si="1568">(O431*P431)+(O431*Q$1)</f>
        <v>0</v>
      </c>
      <c r="R431" s="9"/>
      <c r="S431" s="9">
        <f>Sat!$M$18</f>
        <v>0</v>
      </c>
      <c r="T431" s="73" t="str">
        <f t="shared" ref="T431:T433" si="1569">IF($B431="win",100%-T$1,"-100%")</f>
        <v>-100%</v>
      </c>
      <c r="U431" s="9">
        <f t="shared" ref="U431:U433" si="1570">(S431*T431)+(S431*U$1)</f>
        <v>0</v>
      </c>
      <c r="V431" s="9"/>
      <c r="W431" s="9">
        <f>Sat!$N$18</f>
        <v>0</v>
      </c>
      <c r="X431" s="73" t="str">
        <f t="shared" ref="X431:X433" si="1571">IF($B431="win",100%-X$1,"-100%")</f>
        <v>-100%</v>
      </c>
      <c r="Y431" s="9">
        <f t="shared" ref="Y431:Y433" si="1572">(W431*X431)+(W431*Y$1)</f>
        <v>0</v>
      </c>
      <c r="Z431" s="9"/>
      <c r="AA431" s="9">
        <f>Sat!$O$18</f>
        <v>0</v>
      </c>
      <c r="AB431" s="73" t="str">
        <f t="shared" ref="AB431:AB433" si="1573">IF($B431="win",100%-AB$1,"-100%")</f>
        <v>-100%</v>
      </c>
      <c r="AC431" s="9">
        <f t="shared" ref="AC431:AC433" si="1574">(AA431*AB431)+(AA431*AC$1)</f>
        <v>0</v>
      </c>
      <c r="AD431" s="9"/>
      <c r="AE431" s="9">
        <f>Sat!$P$18</f>
        <v>0</v>
      </c>
      <c r="AF431" s="73" t="str">
        <f t="shared" ref="AF431:AF433" si="1575">IF($B431="win",100%-AF$1,"-100%")</f>
        <v>-100%</v>
      </c>
      <c r="AG431" s="9">
        <f t="shared" ref="AG431:AG433" si="1576">(AE431*AF431)+(AE431*AG$1)</f>
        <v>0</v>
      </c>
      <c r="AH431" s="9"/>
      <c r="AI431" s="9">
        <f>Sat!$Q$18</f>
        <v>0</v>
      </c>
      <c r="AJ431" s="73" t="str">
        <f t="shared" ref="AJ431:AJ433" si="1577">IF($B431="win",100%-AJ$1,"-100%")</f>
        <v>-100%</v>
      </c>
      <c r="AK431" s="9">
        <f t="shared" ref="AK431:AK433" si="1578">(AI431*AJ431)+(AI431*AK$1)</f>
        <v>0</v>
      </c>
      <c r="AL431" s="9"/>
      <c r="AM431" s="9">
        <f>Sat!$R$18</f>
        <v>0</v>
      </c>
      <c r="AN431" s="73" t="str">
        <f t="shared" ref="AN431:AN433" si="1579">IF($B431="win",100%-AN$1,"-100%")</f>
        <v>-100%</v>
      </c>
      <c r="AO431" s="9">
        <f t="shared" ref="AO431:AO433" si="1580">(AM431*AN431)+(AM431*AO$1)</f>
        <v>0</v>
      </c>
      <c r="AP431" s="9"/>
      <c r="AQ431" s="9">
        <f>Sat!$S$18</f>
        <v>0</v>
      </c>
      <c r="AR431" s="73" t="str">
        <f t="shared" ref="AR431:AR433" si="1581">IF($B431="win",100%-AR$1,"-100%")</f>
        <v>-100%</v>
      </c>
      <c r="AS431" s="9">
        <f t="shared" ref="AS431:AS433" si="1582">(AQ431*AR431)+(AQ431*AS$1)</f>
        <v>0</v>
      </c>
      <c r="AT431" s="9"/>
      <c r="AU431" s="9">
        <f>Sat!$T$18</f>
        <v>0</v>
      </c>
      <c r="AV431" s="73" t="str">
        <f t="shared" ref="AV431:AV433" si="1583">IF($B431="win",100%-AV$1,"-100%")</f>
        <v>-100%</v>
      </c>
      <c r="AW431" s="9">
        <f t="shared" ref="AW431:AW433" si="1584">(AU431*AV431)+(AU431*AW$1)</f>
        <v>0</v>
      </c>
      <c r="AX431" s="9"/>
      <c r="AY431" s="9">
        <f>Sat!$U$18</f>
        <v>0</v>
      </c>
      <c r="AZ431" s="73" t="str">
        <f t="shared" ref="AZ431:AZ433" si="1585">IF($B431="win",100%-AZ$1,"-100%")</f>
        <v>-100%</v>
      </c>
      <c r="BA431" s="9">
        <f t="shared" ref="BA431:BA433" si="1586">(AY431*AZ431)+(AY431*BA$1)</f>
        <v>0</v>
      </c>
      <c r="BB431" s="9"/>
      <c r="BC431" s="9">
        <f>Sat!$V$18</f>
        <v>0</v>
      </c>
      <c r="BD431" s="73" t="str">
        <f t="shared" ref="BD431:BD433" si="1587">IF($B431="win",100%-BD$1,"-100%")</f>
        <v>-100%</v>
      </c>
      <c r="BE431" s="9">
        <f t="shared" ref="BE431:BE433" si="1588">(BC431*BD431)+(BC431*BE$1)</f>
        <v>0</v>
      </c>
      <c r="BF431" s="9"/>
      <c r="BG431" s="9">
        <f>Sat!$W$18</f>
        <v>0</v>
      </c>
      <c r="BH431" s="73" t="str">
        <f t="shared" ref="BH431:BH433" si="1589">IF($B431="win",100%-BH$1,"-100%")</f>
        <v>-100%</v>
      </c>
      <c r="BI431" s="9">
        <f t="shared" ref="BI431:BI433" si="1590">(BG431*BH431)+(BG431*BI$1)</f>
        <v>0</v>
      </c>
    </row>
    <row r="432" spans="1:61" x14ac:dyDescent="0.25">
      <c r="A432" s="9" t="str">
        <f>Sat!$A$19</f>
        <v>UNDER</v>
      </c>
      <c r="B432" s="72">
        <f>Sat!$C$19</f>
        <v>0</v>
      </c>
      <c r="C432" s="9">
        <f>Sat!$I$19</f>
        <v>0</v>
      </c>
      <c r="D432" s="73" t="str">
        <f t="shared" si="1561"/>
        <v>-100%</v>
      </c>
      <c r="E432" s="9">
        <f t="shared" si="1562"/>
        <v>0</v>
      </c>
      <c r="F432" s="12"/>
      <c r="G432" s="9">
        <f>Sat!$J$19</f>
        <v>0</v>
      </c>
      <c r="H432" s="73" t="str">
        <f t="shared" si="1563"/>
        <v>-100%</v>
      </c>
      <c r="I432" s="9">
        <f t="shared" si="1564"/>
        <v>0</v>
      </c>
      <c r="J432" s="12"/>
      <c r="K432" s="9">
        <f>Sat!$K$19</f>
        <v>0</v>
      </c>
      <c r="L432" s="73" t="str">
        <f t="shared" si="1565"/>
        <v>-100%</v>
      </c>
      <c r="M432" s="9">
        <f t="shared" si="1566"/>
        <v>0</v>
      </c>
      <c r="N432" s="9"/>
      <c r="O432" s="9">
        <f>Sat!$L$19</f>
        <v>0</v>
      </c>
      <c r="P432" s="73" t="str">
        <f t="shared" si="1567"/>
        <v>-100%</v>
      </c>
      <c r="Q432" s="9">
        <f t="shared" si="1568"/>
        <v>0</v>
      </c>
      <c r="R432" s="9"/>
      <c r="S432" s="9">
        <f>Sat!$M$19</f>
        <v>0</v>
      </c>
      <c r="T432" s="73" t="str">
        <f t="shared" si="1569"/>
        <v>-100%</v>
      </c>
      <c r="U432" s="9">
        <f t="shared" si="1570"/>
        <v>0</v>
      </c>
      <c r="V432" s="9"/>
      <c r="W432" s="9">
        <f>Sat!$N$19</f>
        <v>0</v>
      </c>
      <c r="X432" s="73" t="str">
        <f t="shared" si="1571"/>
        <v>-100%</v>
      </c>
      <c r="Y432" s="9">
        <f t="shared" si="1572"/>
        <v>0</v>
      </c>
      <c r="Z432" s="9"/>
      <c r="AA432" s="9">
        <f>Sat!$O$19</f>
        <v>0</v>
      </c>
      <c r="AB432" s="73" t="str">
        <f t="shared" si="1573"/>
        <v>-100%</v>
      </c>
      <c r="AC432" s="9">
        <f t="shared" si="1574"/>
        <v>0</v>
      </c>
      <c r="AD432" s="9"/>
      <c r="AE432" s="9">
        <f>Sat!$P$19</f>
        <v>0</v>
      </c>
      <c r="AF432" s="73" t="str">
        <f t="shared" si="1575"/>
        <v>-100%</v>
      </c>
      <c r="AG432" s="9">
        <f t="shared" si="1576"/>
        <v>0</v>
      </c>
      <c r="AH432" s="9"/>
      <c r="AI432" s="9">
        <f>Sat!$Q$19</f>
        <v>0</v>
      </c>
      <c r="AJ432" s="73" t="str">
        <f t="shared" si="1577"/>
        <v>-100%</v>
      </c>
      <c r="AK432" s="9">
        <f t="shared" si="1578"/>
        <v>0</v>
      </c>
      <c r="AL432" s="9"/>
      <c r="AM432" s="9">
        <f>Sat!$R$19</f>
        <v>0</v>
      </c>
      <c r="AN432" s="73" t="str">
        <f t="shared" si="1579"/>
        <v>-100%</v>
      </c>
      <c r="AO432" s="9">
        <f t="shared" si="1580"/>
        <v>0</v>
      </c>
      <c r="AP432" s="9"/>
      <c r="AQ432" s="9">
        <f>Sat!$S$19</f>
        <v>0</v>
      </c>
      <c r="AR432" s="73" t="str">
        <f t="shared" si="1581"/>
        <v>-100%</v>
      </c>
      <c r="AS432" s="9">
        <f t="shared" si="1582"/>
        <v>0</v>
      </c>
      <c r="AT432" s="9"/>
      <c r="AU432" s="9">
        <f>Sat!$T$19</f>
        <v>0</v>
      </c>
      <c r="AV432" s="73" t="str">
        <f t="shared" si="1583"/>
        <v>-100%</v>
      </c>
      <c r="AW432" s="9">
        <f t="shared" si="1584"/>
        <v>0</v>
      </c>
      <c r="AX432" s="9"/>
      <c r="AY432" s="9">
        <f>Sat!$U$19</f>
        <v>0</v>
      </c>
      <c r="AZ432" s="73" t="str">
        <f t="shared" si="1585"/>
        <v>-100%</v>
      </c>
      <c r="BA432" s="9">
        <f t="shared" si="1586"/>
        <v>0</v>
      </c>
      <c r="BB432" s="9"/>
      <c r="BC432" s="9">
        <f>Sat!$V$19</f>
        <v>0</v>
      </c>
      <c r="BD432" s="73" t="str">
        <f t="shared" si="1587"/>
        <v>-100%</v>
      </c>
      <c r="BE432" s="9">
        <f t="shared" si="1588"/>
        <v>0</v>
      </c>
      <c r="BF432" s="9"/>
      <c r="BG432" s="9">
        <f>Sat!$W$19</f>
        <v>0</v>
      </c>
      <c r="BH432" s="73" t="str">
        <f t="shared" si="1589"/>
        <v>-100%</v>
      </c>
      <c r="BI432" s="9">
        <f t="shared" si="1590"/>
        <v>0</v>
      </c>
    </row>
    <row r="433" spans="1:61" x14ac:dyDescent="0.25">
      <c r="A433" s="9" t="str">
        <f>Sat!$A$20</f>
        <v>OVER</v>
      </c>
      <c r="B433" s="72">
        <f>Sat!$C$20</f>
        <v>0</v>
      </c>
      <c r="C433" s="9">
        <f>Sat!$I$20</f>
        <v>0</v>
      </c>
      <c r="D433" s="73" t="str">
        <f t="shared" si="1561"/>
        <v>-100%</v>
      </c>
      <c r="E433" s="9">
        <f t="shared" si="1562"/>
        <v>0</v>
      </c>
      <c r="F433" s="12"/>
      <c r="G433" s="9">
        <f>Sat!$J$20</f>
        <v>0</v>
      </c>
      <c r="H433" s="73" t="str">
        <f t="shared" si="1563"/>
        <v>-100%</v>
      </c>
      <c r="I433" s="9">
        <f t="shared" si="1564"/>
        <v>0</v>
      </c>
      <c r="J433" s="12"/>
      <c r="K433" s="9">
        <f>Sat!$K$20</f>
        <v>0</v>
      </c>
      <c r="L433" s="73" t="str">
        <f t="shared" si="1565"/>
        <v>-100%</v>
      </c>
      <c r="M433" s="9">
        <f t="shared" si="1566"/>
        <v>0</v>
      </c>
      <c r="N433" s="9"/>
      <c r="O433" s="9">
        <f>Sat!$L$20</f>
        <v>0</v>
      </c>
      <c r="P433" s="73" t="str">
        <f t="shared" si="1567"/>
        <v>-100%</v>
      </c>
      <c r="Q433" s="9">
        <f t="shared" si="1568"/>
        <v>0</v>
      </c>
      <c r="R433" s="9"/>
      <c r="S433" s="9">
        <f>Sat!$M$20</f>
        <v>0</v>
      </c>
      <c r="T433" s="73" t="str">
        <f t="shared" si="1569"/>
        <v>-100%</v>
      </c>
      <c r="U433" s="9">
        <f t="shared" si="1570"/>
        <v>0</v>
      </c>
      <c r="V433" s="9"/>
      <c r="W433" s="9">
        <f>Sat!$N$20</f>
        <v>0</v>
      </c>
      <c r="X433" s="73" t="str">
        <f t="shared" si="1571"/>
        <v>-100%</v>
      </c>
      <c r="Y433" s="9">
        <f t="shared" si="1572"/>
        <v>0</v>
      </c>
      <c r="Z433" s="9"/>
      <c r="AA433" s="9">
        <f>Sat!$O$20</f>
        <v>0</v>
      </c>
      <c r="AB433" s="73" t="str">
        <f t="shared" si="1573"/>
        <v>-100%</v>
      </c>
      <c r="AC433" s="9">
        <f t="shared" si="1574"/>
        <v>0</v>
      </c>
      <c r="AD433" s="9"/>
      <c r="AE433" s="9">
        <f>Sat!$P$20</f>
        <v>0</v>
      </c>
      <c r="AF433" s="73" t="str">
        <f t="shared" si="1575"/>
        <v>-100%</v>
      </c>
      <c r="AG433" s="9">
        <f t="shared" si="1576"/>
        <v>0</v>
      </c>
      <c r="AH433" s="9"/>
      <c r="AI433" s="9">
        <f>Sat!$Q$20</f>
        <v>0</v>
      </c>
      <c r="AJ433" s="73" t="str">
        <f t="shared" si="1577"/>
        <v>-100%</v>
      </c>
      <c r="AK433" s="9">
        <f t="shared" si="1578"/>
        <v>0</v>
      </c>
      <c r="AL433" s="9"/>
      <c r="AM433" s="9">
        <f>Sat!$R$20</f>
        <v>0</v>
      </c>
      <c r="AN433" s="73" t="str">
        <f t="shared" si="1579"/>
        <v>-100%</v>
      </c>
      <c r="AO433" s="9">
        <f t="shared" si="1580"/>
        <v>0</v>
      </c>
      <c r="AP433" s="9"/>
      <c r="AQ433" s="9">
        <f>Sat!$S$20</f>
        <v>0</v>
      </c>
      <c r="AR433" s="73" t="str">
        <f t="shared" si="1581"/>
        <v>-100%</v>
      </c>
      <c r="AS433" s="9">
        <f t="shared" si="1582"/>
        <v>0</v>
      </c>
      <c r="AT433" s="9"/>
      <c r="AU433" s="9">
        <f>Sat!$T$20</f>
        <v>0</v>
      </c>
      <c r="AV433" s="73" t="str">
        <f t="shared" si="1583"/>
        <v>-100%</v>
      </c>
      <c r="AW433" s="9">
        <f t="shared" si="1584"/>
        <v>0</v>
      </c>
      <c r="AX433" s="9"/>
      <c r="AY433" s="9">
        <f>Sat!$U$20</f>
        <v>0</v>
      </c>
      <c r="AZ433" s="73" t="str">
        <f t="shared" si="1585"/>
        <v>-100%</v>
      </c>
      <c r="BA433" s="9">
        <f t="shared" si="1586"/>
        <v>0</v>
      </c>
      <c r="BB433" s="9"/>
      <c r="BC433" s="9">
        <f>Sat!$V$20</f>
        <v>0</v>
      </c>
      <c r="BD433" s="73" t="str">
        <f t="shared" si="1587"/>
        <v>-100%</v>
      </c>
      <c r="BE433" s="9">
        <f t="shared" si="1588"/>
        <v>0</v>
      </c>
      <c r="BF433" s="9"/>
      <c r="BG433" s="9">
        <f>Sat!$W$20</f>
        <v>0</v>
      </c>
      <c r="BH433" s="73" t="str">
        <f t="shared" si="1589"/>
        <v>-100%</v>
      </c>
      <c r="BI433" s="9">
        <f t="shared" si="1590"/>
        <v>0</v>
      </c>
    </row>
    <row r="434" spans="1:61" x14ac:dyDescent="0.25">
      <c r="A434" s="75"/>
      <c r="B434" s="72"/>
      <c r="C434" s="75"/>
      <c r="D434" s="75"/>
      <c r="E434" s="75"/>
      <c r="F434" s="12"/>
      <c r="G434" s="75"/>
      <c r="H434" s="75"/>
      <c r="I434" s="75"/>
      <c r="J434" s="12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7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</row>
    <row r="435" spans="1:61" x14ac:dyDescent="0.25">
      <c r="A435" s="9">
        <f>Sat!$A$22</f>
        <v>0</v>
      </c>
      <c r="B435" s="72">
        <f>Sat!$C$22</f>
        <v>0</v>
      </c>
      <c r="C435" s="9">
        <f>Sat!$I$22</f>
        <v>0</v>
      </c>
      <c r="D435" s="73" t="str">
        <f>IF($B435="win",100%-D$1,"-100%")</f>
        <v>-100%</v>
      </c>
      <c r="E435" s="9">
        <f>(C435*D435)+(C435*E$1)</f>
        <v>0</v>
      </c>
      <c r="F435" s="12"/>
      <c r="G435" s="9">
        <f>Sat!$J$22</f>
        <v>0</v>
      </c>
      <c r="H435" s="73" t="str">
        <f>IF($B435="win",100%-H$1,"-100%")</f>
        <v>-100%</v>
      </c>
      <c r="I435" s="9">
        <f>(G435*H435)+(G435*I$1)</f>
        <v>0</v>
      </c>
      <c r="J435" s="12"/>
      <c r="K435" s="9">
        <f>Sat!$K$22</f>
        <v>0</v>
      </c>
      <c r="L435" s="73" t="str">
        <f>IF($B435="win",100%-L$1,"-100%")</f>
        <v>-100%</v>
      </c>
      <c r="M435" s="9">
        <f>(K435*L435)+(K435*M$1)</f>
        <v>0</v>
      </c>
      <c r="N435" s="9"/>
      <c r="O435" s="9">
        <f>Sat!$L$22</f>
        <v>0</v>
      </c>
      <c r="P435" s="73" t="str">
        <f>IF($B435="win",100%-P$1,"-100%")</f>
        <v>-100%</v>
      </c>
      <c r="Q435" s="9">
        <f>(O435*P435)+(O435*Q$1)</f>
        <v>0</v>
      </c>
      <c r="R435" s="9"/>
      <c r="S435" s="9">
        <f>Sat!$M$22</f>
        <v>0</v>
      </c>
      <c r="T435" s="73" t="str">
        <f>IF($B435="win",100%-T$1,"-100%")</f>
        <v>-100%</v>
      </c>
      <c r="U435" s="9">
        <f>(S435*T435)+(S435*U$1)</f>
        <v>0</v>
      </c>
      <c r="V435" s="9"/>
      <c r="W435" s="9">
        <f>Sat!$N$22</f>
        <v>0</v>
      </c>
      <c r="X435" s="73" t="str">
        <f>IF($B435="win",100%-X$1,"-100%")</f>
        <v>-100%</v>
      </c>
      <c r="Y435" s="9">
        <f>(W435*X435)+(W435*Y$1)</f>
        <v>0</v>
      </c>
      <c r="Z435" s="9"/>
      <c r="AA435" s="9">
        <f>Sat!$O$22</f>
        <v>0</v>
      </c>
      <c r="AB435" s="73" t="str">
        <f>IF($B435="win",100%-AB$1,"-100%")</f>
        <v>-100%</v>
      </c>
      <c r="AC435" s="9">
        <f>(AA435*AB435)+(AA435*AC$1)</f>
        <v>0</v>
      </c>
      <c r="AD435" s="9"/>
      <c r="AE435" s="9">
        <f>Sat!$P$22</f>
        <v>0</v>
      </c>
      <c r="AF435" s="73" t="str">
        <f>IF($B435="win",100%-AF$1,"-100%")</f>
        <v>-100%</v>
      </c>
      <c r="AG435" s="9">
        <f>(AE435*AF435)+(AE435*AG$1)</f>
        <v>0</v>
      </c>
      <c r="AH435" s="9"/>
      <c r="AI435" s="9">
        <f>Sat!$Q$22</f>
        <v>0</v>
      </c>
      <c r="AJ435" s="73" t="str">
        <f>IF($B435="win",100%-AJ$1,"-100%")</f>
        <v>-100%</v>
      </c>
      <c r="AK435" s="9">
        <f>(AI435*AJ435)+(AI435*AK$1)</f>
        <v>0</v>
      </c>
      <c r="AL435" s="9"/>
      <c r="AM435" s="9">
        <f>Sat!$R$22</f>
        <v>0</v>
      </c>
      <c r="AN435" s="73" t="str">
        <f>IF($B435="win",100%-AN$1,"-100%")</f>
        <v>-100%</v>
      </c>
      <c r="AO435" s="9">
        <f>(AM435*AN435)+(AM435*AO$1)</f>
        <v>0</v>
      </c>
      <c r="AP435" s="9"/>
      <c r="AQ435" s="9">
        <f>Sat!$S$22</f>
        <v>0</v>
      </c>
      <c r="AR435" s="73" t="str">
        <f>IF($B435="win",100%-AR$1,"-100%")</f>
        <v>-100%</v>
      </c>
      <c r="AS435" s="9">
        <f>(AQ435*AR435)+(AQ435*AS$1)</f>
        <v>0</v>
      </c>
      <c r="AT435" s="9"/>
      <c r="AU435" s="9">
        <f>Sat!$T$22</f>
        <v>0</v>
      </c>
      <c r="AV435" s="73" t="str">
        <f>IF($B435="win",100%-AV$1,"-100%")</f>
        <v>-100%</v>
      </c>
      <c r="AW435" s="9">
        <f>(AU435*AV435)+(AU435*AW$1)</f>
        <v>0</v>
      </c>
      <c r="AX435" s="9"/>
      <c r="AY435" s="9">
        <f>Sat!$U$22</f>
        <v>0</v>
      </c>
      <c r="AZ435" s="73" t="str">
        <f>IF($B435="win",100%-AZ$1,"-100%")</f>
        <v>-100%</v>
      </c>
      <c r="BA435" s="9">
        <f>(AY435*AZ435)+(AY435*BA$1)</f>
        <v>0</v>
      </c>
      <c r="BB435" s="9"/>
      <c r="BC435" s="9">
        <f>Sat!$V$22</f>
        <v>0</v>
      </c>
      <c r="BD435" s="73" t="str">
        <f>IF($B435="win",100%-BD$1,"-100%")</f>
        <v>-100%</v>
      </c>
      <c r="BE435" s="9">
        <f>(BC435*BD435)+(BC435*BE$1)</f>
        <v>0</v>
      </c>
      <c r="BF435" s="9"/>
      <c r="BG435" s="9">
        <f>Sat!$W$22</f>
        <v>0</v>
      </c>
      <c r="BH435" s="73" t="str">
        <f>IF($B435="win",100%-BH$1,"-100%")</f>
        <v>-100%</v>
      </c>
      <c r="BI435" s="9">
        <f>(BG435*BH435)+(BG435*BI$1)</f>
        <v>0</v>
      </c>
    </row>
    <row r="436" spans="1:61" x14ac:dyDescent="0.25">
      <c r="A436" s="9">
        <f>Sat!$A$23</f>
        <v>0</v>
      </c>
      <c r="B436" s="72">
        <f>Sat!$C$23</f>
        <v>0</v>
      </c>
      <c r="C436" s="9">
        <f>Sat!$I$23</f>
        <v>0</v>
      </c>
      <c r="D436" s="73" t="str">
        <f t="shared" ref="D436:D438" si="1591">IF($B436="win",100%-D$1,"-100%")</f>
        <v>-100%</v>
      </c>
      <c r="E436" s="9">
        <f t="shared" ref="E436:E438" si="1592">(C436*D436)+(C436*E$1)</f>
        <v>0</v>
      </c>
      <c r="F436" s="12"/>
      <c r="G436" s="9">
        <f>Sat!$J$23</f>
        <v>0</v>
      </c>
      <c r="H436" s="73" t="str">
        <f t="shared" ref="H436:H438" si="1593">IF($B436="win",100%-H$1,"-100%")</f>
        <v>-100%</v>
      </c>
      <c r="I436" s="9">
        <f t="shared" ref="I436:I438" si="1594">(G436*H436)+(G436*I$1)</f>
        <v>0</v>
      </c>
      <c r="J436" s="12"/>
      <c r="K436" s="9">
        <f>Sat!$K$23</f>
        <v>0</v>
      </c>
      <c r="L436" s="73" t="str">
        <f t="shared" ref="L436:L438" si="1595">IF($B436="win",100%-L$1,"-100%")</f>
        <v>-100%</v>
      </c>
      <c r="M436" s="9">
        <f t="shared" ref="M436:M438" si="1596">(K436*L436)+(K436*M$1)</f>
        <v>0</v>
      </c>
      <c r="N436" s="9"/>
      <c r="O436" s="9">
        <f>Sat!$L$23</f>
        <v>0</v>
      </c>
      <c r="P436" s="73" t="str">
        <f t="shared" ref="P436:P438" si="1597">IF($B436="win",100%-P$1,"-100%")</f>
        <v>-100%</v>
      </c>
      <c r="Q436" s="9">
        <f t="shared" ref="Q436:Q438" si="1598">(O436*P436)+(O436*Q$1)</f>
        <v>0</v>
      </c>
      <c r="R436" s="9"/>
      <c r="S436" s="9">
        <f>Sat!$M$23</f>
        <v>0</v>
      </c>
      <c r="T436" s="73" t="str">
        <f t="shared" ref="T436:T438" si="1599">IF($B436="win",100%-T$1,"-100%")</f>
        <v>-100%</v>
      </c>
      <c r="U436" s="9">
        <f t="shared" ref="U436:U438" si="1600">(S436*T436)+(S436*U$1)</f>
        <v>0</v>
      </c>
      <c r="V436" s="9"/>
      <c r="W436" s="9">
        <f>Sat!$N$23</f>
        <v>0</v>
      </c>
      <c r="X436" s="73" t="str">
        <f t="shared" ref="X436:X438" si="1601">IF($B436="win",100%-X$1,"-100%")</f>
        <v>-100%</v>
      </c>
      <c r="Y436" s="9">
        <f t="shared" ref="Y436:Y438" si="1602">(W436*X436)+(W436*Y$1)</f>
        <v>0</v>
      </c>
      <c r="Z436" s="9"/>
      <c r="AA436" s="9">
        <f>Sat!$O$23</f>
        <v>0</v>
      </c>
      <c r="AB436" s="73" t="str">
        <f t="shared" ref="AB436:AB438" si="1603">IF($B436="win",100%-AB$1,"-100%")</f>
        <v>-100%</v>
      </c>
      <c r="AC436" s="9">
        <f t="shared" ref="AC436:AC438" si="1604">(AA436*AB436)+(AA436*AC$1)</f>
        <v>0</v>
      </c>
      <c r="AD436" s="9"/>
      <c r="AE436" s="9">
        <f>Sat!$P$23</f>
        <v>0</v>
      </c>
      <c r="AF436" s="73" t="str">
        <f t="shared" ref="AF436:AF438" si="1605">IF($B436="win",100%-AF$1,"-100%")</f>
        <v>-100%</v>
      </c>
      <c r="AG436" s="9">
        <f t="shared" ref="AG436:AG438" si="1606">(AE436*AF436)+(AE436*AG$1)</f>
        <v>0</v>
      </c>
      <c r="AH436" s="9"/>
      <c r="AI436" s="9">
        <f>Sat!$Q$23</f>
        <v>0</v>
      </c>
      <c r="AJ436" s="73" t="str">
        <f t="shared" ref="AJ436:AJ438" si="1607">IF($B436="win",100%-AJ$1,"-100%")</f>
        <v>-100%</v>
      </c>
      <c r="AK436" s="9">
        <f t="shared" ref="AK436:AK438" si="1608">(AI436*AJ436)+(AI436*AK$1)</f>
        <v>0</v>
      </c>
      <c r="AL436" s="9"/>
      <c r="AM436" s="9">
        <f>Sat!$R$23</f>
        <v>0</v>
      </c>
      <c r="AN436" s="73" t="str">
        <f t="shared" ref="AN436:AN438" si="1609">IF($B436="win",100%-AN$1,"-100%")</f>
        <v>-100%</v>
      </c>
      <c r="AO436" s="9">
        <f t="shared" ref="AO436:AO438" si="1610">(AM436*AN436)+(AM436*AO$1)</f>
        <v>0</v>
      </c>
      <c r="AP436" s="9"/>
      <c r="AQ436" s="9">
        <f>Sat!$S$23</f>
        <v>0</v>
      </c>
      <c r="AR436" s="73" t="str">
        <f t="shared" ref="AR436:AR438" si="1611">IF($B436="win",100%-AR$1,"-100%")</f>
        <v>-100%</v>
      </c>
      <c r="AS436" s="9">
        <f t="shared" ref="AS436:AS438" si="1612">(AQ436*AR436)+(AQ436*AS$1)</f>
        <v>0</v>
      </c>
      <c r="AT436" s="9"/>
      <c r="AU436" s="9">
        <f>Sat!$T$23</f>
        <v>0</v>
      </c>
      <c r="AV436" s="73" t="str">
        <f t="shared" ref="AV436:AV438" si="1613">IF($B436="win",100%-AV$1,"-100%")</f>
        <v>-100%</v>
      </c>
      <c r="AW436" s="9">
        <f t="shared" ref="AW436:AW438" si="1614">(AU436*AV436)+(AU436*AW$1)</f>
        <v>0</v>
      </c>
      <c r="AX436" s="9"/>
      <c r="AY436" s="9">
        <f>Sat!$U$23</f>
        <v>0</v>
      </c>
      <c r="AZ436" s="73" t="str">
        <f t="shared" ref="AZ436:AZ438" si="1615">IF($B436="win",100%-AZ$1,"-100%")</f>
        <v>-100%</v>
      </c>
      <c r="BA436" s="9">
        <f t="shared" ref="BA436:BA438" si="1616">(AY436*AZ436)+(AY436*BA$1)</f>
        <v>0</v>
      </c>
      <c r="BB436" s="9"/>
      <c r="BC436" s="9">
        <f>Sat!$V$23</f>
        <v>0</v>
      </c>
      <c r="BD436" s="73" t="str">
        <f t="shared" ref="BD436:BD438" si="1617">IF($B436="win",100%-BD$1,"-100%")</f>
        <v>-100%</v>
      </c>
      <c r="BE436" s="9">
        <f t="shared" ref="BE436:BE438" si="1618">(BC436*BD436)+(BC436*BE$1)</f>
        <v>0</v>
      </c>
      <c r="BF436" s="9"/>
      <c r="BG436" s="9">
        <f>Sat!$W$23</f>
        <v>0</v>
      </c>
      <c r="BH436" s="73" t="str">
        <f t="shared" ref="BH436:BH438" si="1619">IF($B436="win",100%-BH$1,"-100%")</f>
        <v>-100%</v>
      </c>
      <c r="BI436" s="9">
        <f t="shared" ref="BI436:BI438" si="1620">(BG436*BH436)+(BG436*BI$1)</f>
        <v>0</v>
      </c>
    </row>
    <row r="437" spans="1:61" x14ac:dyDescent="0.25">
      <c r="A437" s="9" t="str">
        <f>Sat!$A$24</f>
        <v>UNDER</v>
      </c>
      <c r="B437" s="72">
        <f>Sat!$C$24</f>
        <v>0</v>
      </c>
      <c r="C437" s="9">
        <f>Sat!$I$24</f>
        <v>0</v>
      </c>
      <c r="D437" s="73" t="str">
        <f t="shared" si="1591"/>
        <v>-100%</v>
      </c>
      <c r="E437" s="9">
        <f t="shared" si="1592"/>
        <v>0</v>
      </c>
      <c r="F437" s="12"/>
      <c r="G437" s="9">
        <f>Sat!$J$24</f>
        <v>0</v>
      </c>
      <c r="H437" s="73" t="str">
        <f t="shared" si="1593"/>
        <v>-100%</v>
      </c>
      <c r="I437" s="9">
        <f t="shared" si="1594"/>
        <v>0</v>
      </c>
      <c r="J437" s="12"/>
      <c r="K437" s="9">
        <f>Sat!$K$24</f>
        <v>0</v>
      </c>
      <c r="L437" s="73" t="str">
        <f t="shared" si="1595"/>
        <v>-100%</v>
      </c>
      <c r="M437" s="9">
        <f t="shared" si="1596"/>
        <v>0</v>
      </c>
      <c r="N437" s="9"/>
      <c r="O437" s="9">
        <f>Sat!$L$24</f>
        <v>0</v>
      </c>
      <c r="P437" s="73" t="str">
        <f t="shared" si="1597"/>
        <v>-100%</v>
      </c>
      <c r="Q437" s="9">
        <f t="shared" si="1598"/>
        <v>0</v>
      </c>
      <c r="R437" s="9"/>
      <c r="S437" s="9">
        <f>Sat!$M$24</f>
        <v>0</v>
      </c>
      <c r="T437" s="73" t="str">
        <f t="shared" si="1599"/>
        <v>-100%</v>
      </c>
      <c r="U437" s="9">
        <f t="shared" si="1600"/>
        <v>0</v>
      </c>
      <c r="V437" s="9"/>
      <c r="W437" s="9">
        <f>Sat!$N$24</f>
        <v>0</v>
      </c>
      <c r="X437" s="73" t="str">
        <f t="shared" si="1601"/>
        <v>-100%</v>
      </c>
      <c r="Y437" s="9">
        <f t="shared" si="1602"/>
        <v>0</v>
      </c>
      <c r="Z437" s="9"/>
      <c r="AA437" s="9">
        <f>Sat!$O$24</f>
        <v>0</v>
      </c>
      <c r="AB437" s="73" t="str">
        <f t="shared" si="1603"/>
        <v>-100%</v>
      </c>
      <c r="AC437" s="9">
        <f t="shared" si="1604"/>
        <v>0</v>
      </c>
      <c r="AD437" s="9"/>
      <c r="AE437" s="9">
        <f>Sat!$P$24</f>
        <v>0</v>
      </c>
      <c r="AF437" s="73" t="str">
        <f t="shared" si="1605"/>
        <v>-100%</v>
      </c>
      <c r="AG437" s="9">
        <f t="shared" si="1606"/>
        <v>0</v>
      </c>
      <c r="AH437" s="9"/>
      <c r="AI437" s="9">
        <f>Sat!$Q$24</f>
        <v>0</v>
      </c>
      <c r="AJ437" s="73" t="str">
        <f t="shared" si="1607"/>
        <v>-100%</v>
      </c>
      <c r="AK437" s="9">
        <f t="shared" si="1608"/>
        <v>0</v>
      </c>
      <c r="AL437" s="9"/>
      <c r="AM437" s="9">
        <f>Sat!$R$24</f>
        <v>0</v>
      </c>
      <c r="AN437" s="73" t="str">
        <f t="shared" si="1609"/>
        <v>-100%</v>
      </c>
      <c r="AO437" s="9">
        <f t="shared" si="1610"/>
        <v>0</v>
      </c>
      <c r="AP437" s="9"/>
      <c r="AQ437" s="9">
        <f>Sat!$S$24</f>
        <v>0</v>
      </c>
      <c r="AR437" s="73" t="str">
        <f t="shared" si="1611"/>
        <v>-100%</v>
      </c>
      <c r="AS437" s="9">
        <f t="shared" si="1612"/>
        <v>0</v>
      </c>
      <c r="AT437" s="9"/>
      <c r="AU437" s="9">
        <f>Sat!$T$24</f>
        <v>0</v>
      </c>
      <c r="AV437" s="73" t="str">
        <f t="shared" si="1613"/>
        <v>-100%</v>
      </c>
      <c r="AW437" s="9">
        <f t="shared" si="1614"/>
        <v>0</v>
      </c>
      <c r="AX437" s="9"/>
      <c r="AY437" s="9">
        <f>Sat!$U$24</f>
        <v>0</v>
      </c>
      <c r="AZ437" s="73" t="str">
        <f t="shared" si="1615"/>
        <v>-100%</v>
      </c>
      <c r="BA437" s="9">
        <f t="shared" si="1616"/>
        <v>0</v>
      </c>
      <c r="BB437" s="9"/>
      <c r="BC437" s="9">
        <f>Sat!$V$24</f>
        <v>0</v>
      </c>
      <c r="BD437" s="73" t="str">
        <f t="shared" si="1617"/>
        <v>-100%</v>
      </c>
      <c r="BE437" s="9">
        <f t="shared" si="1618"/>
        <v>0</v>
      </c>
      <c r="BF437" s="9"/>
      <c r="BG437" s="9">
        <f>Sat!$W$24</f>
        <v>0</v>
      </c>
      <c r="BH437" s="73" t="str">
        <f t="shared" si="1619"/>
        <v>-100%</v>
      </c>
      <c r="BI437" s="9">
        <f t="shared" si="1620"/>
        <v>0</v>
      </c>
    </row>
    <row r="438" spans="1:61" x14ac:dyDescent="0.25">
      <c r="A438" s="9" t="str">
        <f>Sat!$A$25</f>
        <v>OVER</v>
      </c>
      <c r="B438" s="72">
        <f>Sat!$C$25</f>
        <v>0</v>
      </c>
      <c r="C438" s="9">
        <f>Sat!$I$25</f>
        <v>0</v>
      </c>
      <c r="D438" s="73" t="str">
        <f t="shared" si="1591"/>
        <v>-100%</v>
      </c>
      <c r="E438" s="9">
        <f t="shared" si="1592"/>
        <v>0</v>
      </c>
      <c r="F438" s="12"/>
      <c r="G438" s="9">
        <f>Sat!$J$25</f>
        <v>0</v>
      </c>
      <c r="H438" s="73" t="str">
        <f t="shared" si="1593"/>
        <v>-100%</v>
      </c>
      <c r="I438" s="9">
        <f t="shared" si="1594"/>
        <v>0</v>
      </c>
      <c r="J438" s="12"/>
      <c r="K438" s="9">
        <f>Sat!$K$25</f>
        <v>0</v>
      </c>
      <c r="L438" s="73" t="str">
        <f t="shared" si="1595"/>
        <v>-100%</v>
      </c>
      <c r="M438" s="9">
        <f t="shared" si="1596"/>
        <v>0</v>
      </c>
      <c r="N438" s="9"/>
      <c r="O438" s="9">
        <f>Sat!$L$25</f>
        <v>0</v>
      </c>
      <c r="P438" s="73" t="str">
        <f t="shared" si="1597"/>
        <v>-100%</v>
      </c>
      <c r="Q438" s="9">
        <f t="shared" si="1598"/>
        <v>0</v>
      </c>
      <c r="R438" s="9"/>
      <c r="S438" s="9">
        <f>Sat!$M$25</f>
        <v>0</v>
      </c>
      <c r="T438" s="73" t="str">
        <f t="shared" si="1599"/>
        <v>-100%</v>
      </c>
      <c r="U438" s="9">
        <f t="shared" si="1600"/>
        <v>0</v>
      </c>
      <c r="V438" s="9"/>
      <c r="W438" s="9">
        <f>Sat!$N$25</f>
        <v>0</v>
      </c>
      <c r="X438" s="73" t="str">
        <f t="shared" si="1601"/>
        <v>-100%</v>
      </c>
      <c r="Y438" s="9">
        <f t="shared" si="1602"/>
        <v>0</v>
      </c>
      <c r="Z438" s="9"/>
      <c r="AA438" s="9">
        <f>Sat!$O$25</f>
        <v>0</v>
      </c>
      <c r="AB438" s="73" t="str">
        <f t="shared" si="1603"/>
        <v>-100%</v>
      </c>
      <c r="AC438" s="9">
        <f t="shared" si="1604"/>
        <v>0</v>
      </c>
      <c r="AD438" s="9"/>
      <c r="AE438" s="9">
        <f>Sat!$P$25</f>
        <v>0</v>
      </c>
      <c r="AF438" s="73" t="str">
        <f t="shared" si="1605"/>
        <v>-100%</v>
      </c>
      <c r="AG438" s="9">
        <f t="shared" si="1606"/>
        <v>0</v>
      </c>
      <c r="AH438" s="9"/>
      <c r="AI438" s="9">
        <f>Sat!$Q$25</f>
        <v>0</v>
      </c>
      <c r="AJ438" s="73" t="str">
        <f t="shared" si="1607"/>
        <v>-100%</v>
      </c>
      <c r="AK438" s="9">
        <f t="shared" si="1608"/>
        <v>0</v>
      </c>
      <c r="AL438" s="9"/>
      <c r="AM438" s="9">
        <f>Sat!$R$25</f>
        <v>0</v>
      </c>
      <c r="AN438" s="73" t="str">
        <f t="shared" si="1609"/>
        <v>-100%</v>
      </c>
      <c r="AO438" s="9">
        <f t="shared" si="1610"/>
        <v>0</v>
      </c>
      <c r="AP438" s="9"/>
      <c r="AQ438" s="9">
        <f>Sat!$S$25</f>
        <v>0</v>
      </c>
      <c r="AR438" s="73" t="str">
        <f t="shared" si="1611"/>
        <v>-100%</v>
      </c>
      <c r="AS438" s="9">
        <f t="shared" si="1612"/>
        <v>0</v>
      </c>
      <c r="AT438" s="9"/>
      <c r="AU438" s="9">
        <f>Sat!$T$25</f>
        <v>0</v>
      </c>
      <c r="AV438" s="73" t="str">
        <f t="shared" si="1613"/>
        <v>-100%</v>
      </c>
      <c r="AW438" s="9">
        <f t="shared" si="1614"/>
        <v>0</v>
      </c>
      <c r="AX438" s="9"/>
      <c r="AY438" s="9">
        <f>Sat!$U$25</f>
        <v>0</v>
      </c>
      <c r="AZ438" s="73" t="str">
        <f t="shared" si="1615"/>
        <v>-100%</v>
      </c>
      <c r="BA438" s="9">
        <f t="shared" si="1616"/>
        <v>0</v>
      </c>
      <c r="BB438" s="9"/>
      <c r="BC438" s="9">
        <f>Sat!$V$25</f>
        <v>0</v>
      </c>
      <c r="BD438" s="73" t="str">
        <f t="shared" si="1617"/>
        <v>-100%</v>
      </c>
      <c r="BE438" s="9">
        <f t="shared" si="1618"/>
        <v>0</v>
      </c>
      <c r="BF438" s="9"/>
      <c r="BG438" s="9">
        <f>Sat!$W$25</f>
        <v>0</v>
      </c>
      <c r="BH438" s="73" t="str">
        <f t="shared" si="1619"/>
        <v>-100%</v>
      </c>
      <c r="BI438" s="9">
        <f t="shared" si="1620"/>
        <v>0</v>
      </c>
    </row>
    <row r="439" spans="1:61" x14ac:dyDescent="0.25">
      <c r="A439" s="75"/>
      <c r="B439" s="72"/>
      <c r="C439" s="75"/>
      <c r="D439" s="75"/>
      <c r="E439" s="75"/>
      <c r="F439" s="12"/>
      <c r="G439" s="75"/>
      <c r="H439" s="75"/>
      <c r="I439" s="75"/>
      <c r="J439" s="12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75"/>
      <c r="BE439" s="75"/>
      <c r="BF439" s="75"/>
      <c r="BG439" s="75"/>
      <c r="BH439" s="75"/>
      <c r="BI439" s="75"/>
    </row>
    <row r="440" spans="1:61" x14ac:dyDescent="0.25">
      <c r="A440" s="9">
        <f>Sat!$A$27</f>
        <v>0</v>
      </c>
      <c r="B440" s="72">
        <f>Sat!$C$27</f>
        <v>0</v>
      </c>
      <c r="C440" s="9">
        <f>Sat!$I$27</f>
        <v>0</v>
      </c>
      <c r="D440" s="73" t="str">
        <f>IF($B440="win",100%-D$1,"-100%")</f>
        <v>-100%</v>
      </c>
      <c r="E440" s="9">
        <f>(C440*D440)+(C440*E$1)</f>
        <v>0</v>
      </c>
      <c r="F440" s="12"/>
      <c r="G440" s="9">
        <f>Sat!$J$27</f>
        <v>0</v>
      </c>
      <c r="H440" s="73" t="str">
        <f>IF($B440="win",100%-H$1,"-100%")</f>
        <v>-100%</v>
      </c>
      <c r="I440" s="9">
        <f>(G440*H440)+(G440*I$1)</f>
        <v>0</v>
      </c>
      <c r="J440" s="12"/>
      <c r="K440" s="9">
        <f>Sat!$K$27</f>
        <v>0</v>
      </c>
      <c r="L440" s="73" t="str">
        <f>IF($B440="win",100%-L$1,"-100%")</f>
        <v>-100%</v>
      </c>
      <c r="M440" s="9">
        <f>(K440*L440)+(K440*M$1)</f>
        <v>0</v>
      </c>
      <c r="N440" s="9"/>
      <c r="O440" s="9">
        <f>Sat!$L$27</f>
        <v>0</v>
      </c>
      <c r="P440" s="73" t="str">
        <f>IF($B440="win",100%-P$1,"-100%")</f>
        <v>-100%</v>
      </c>
      <c r="Q440" s="9">
        <f>(O440*P440)+(O440*Q$1)</f>
        <v>0</v>
      </c>
      <c r="R440" s="9"/>
      <c r="S440" s="9">
        <f>Sat!$M$27</f>
        <v>0</v>
      </c>
      <c r="T440" s="73" t="str">
        <f>IF($B440="win",100%-T$1,"-100%")</f>
        <v>-100%</v>
      </c>
      <c r="U440" s="9">
        <f>(S440*T440)+(S440*U$1)</f>
        <v>0</v>
      </c>
      <c r="V440" s="9"/>
      <c r="W440" s="9">
        <f>Sat!$N$27</f>
        <v>0</v>
      </c>
      <c r="X440" s="73" t="str">
        <f>IF($B440="win",100%-X$1,"-100%")</f>
        <v>-100%</v>
      </c>
      <c r="Y440" s="9">
        <f>(W440*X440)+(W440*Y$1)</f>
        <v>0</v>
      </c>
      <c r="Z440" s="9"/>
      <c r="AA440" s="9">
        <f>Sat!$O$27</f>
        <v>0</v>
      </c>
      <c r="AB440" s="73" t="str">
        <f>IF($B440="win",100%-AB$1,"-100%")</f>
        <v>-100%</v>
      </c>
      <c r="AC440" s="9">
        <f>(AA440*AB440)+(AA440*AC$1)</f>
        <v>0</v>
      </c>
      <c r="AD440" s="9"/>
      <c r="AE440" s="9">
        <f>Sat!$P$27</f>
        <v>0</v>
      </c>
      <c r="AF440" s="73" t="str">
        <f>IF($B440="win",100%-AF$1,"-100%")</f>
        <v>-100%</v>
      </c>
      <c r="AG440" s="9">
        <f>(AE440*AF440)+(AE440*AG$1)</f>
        <v>0</v>
      </c>
      <c r="AH440" s="9"/>
      <c r="AI440" s="9">
        <f>Sat!$Q$27</f>
        <v>0</v>
      </c>
      <c r="AJ440" s="73" t="str">
        <f>IF($B440="win",100%-AJ$1,"-100%")</f>
        <v>-100%</v>
      </c>
      <c r="AK440" s="9">
        <f>(AI440*AJ440)+(AI440*AK$1)</f>
        <v>0</v>
      </c>
      <c r="AL440" s="9"/>
      <c r="AM440" s="9">
        <f>Sat!$R$27</f>
        <v>0</v>
      </c>
      <c r="AN440" s="73" t="str">
        <f>IF($B440="win",100%-AN$1,"-100%")</f>
        <v>-100%</v>
      </c>
      <c r="AO440" s="9">
        <f>(AM440*AN440)+(AM440*AO$1)</f>
        <v>0</v>
      </c>
      <c r="AP440" s="9"/>
      <c r="AQ440" s="9">
        <f>Sat!$S$27</f>
        <v>0</v>
      </c>
      <c r="AR440" s="73" t="str">
        <f>IF($B440="win",100%-AR$1,"-100%")</f>
        <v>-100%</v>
      </c>
      <c r="AS440" s="9">
        <f>(AQ440*AR440)+(AQ440*AS$1)</f>
        <v>0</v>
      </c>
      <c r="AT440" s="9"/>
      <c r="AU440" s="9">
        <f>Sat!$T$27</f>
        <v>0</v>
      </c>
      <c r="AV440" s="73" t="str">
        <f>IF($B440="win",100%-AV$1,"-100%")</f>
        <v>-100%</v>
      </c>
      <c r="AW440" s="9">
        <f>(AU440*AV440)+(AU440*AW$1)</f>
        <v>0</v>
      </c>
      <c r="AX440" s="9"/>
      <c r="AY440" s="9">
        <f>Sat!$U$27</f>
        <v>0</v>
      </c>
      <c r="AZ440" s="73" t="str">
        <f>IF($B440="win",100%-AZ$1,"-100%")</f>
        <v>-100%</v>
      </c>
      <c r="BA440" s="9">
        <f>(AY440*AZ440)+(AY440*BA$1)</f>
        <v>0</v>
      </c>
      <c r="BB440" s="9"/>
      <c r="BC440" s="9">
        <f>Sat!$V$27</f>
        <v>0</v>
      </c>
      <c r="BD440" s="73" t="str">
        <f>IF($B440="win",100%-BD$1,"-100%")</f>
        <v>-100%</v>
      </c>
      <c r="BE440" s="9">
        <f>(BC440*BD440)+(BC440*BE$1)</f>
        <v>0</v>
      </c>
      <c r="BF440" s="9"/>
      <c r="BG440" s="9">
        <f>Sat!$W$27</f>
        <v>0</v>
      </c>
      <c r="BH440" s="73" t="str">
        <f>IF($B440="win",100%-BH$1,"-100%")</f>
        <v>-100%</v>
      </c>
      <c r="BI440" s="9">
        <f>(BG440*BH440)+(BG440*BI$1)</f>
        <v>0</v>
      </c>
    </row>
    <row r="441" spans="1:61" x14ac:dyDescent="0.25">
      <c r="A441" s="9">
        <f>Sat!$A$28</f>
        <v>0</v>
      </c>
      <c r="B441" s="72">
        <f>Sat!$C$28</f>
        <v>0</v>
      </c>
      <c r="C441" s="9">
        <f>Sat!$I$28</f>
        <v>0</v>
      </c>
      <c r="D441" s="73" t="str">
        <f t="shared" ref="D441:D443" si="1621">IF($B441="win",100%-D$1,"-100%")</f>
        <v>-100%</v>
      </c>
      <c r="E441" s="9">
        <f t="shared" ref="E441:E443" si="1622">(C441*D441)+(C441*E$1)</f>
        <v>0</v>
      </c>
      <c r="F441" s="12"/>
      <c r="G441" s="9">
        <f>Sat!$J$28</f>
        <v>0</v>
      </c>
      <c r="H441" s="73" t="str">
        <f t="shared" ref="H441:H443" si="1623">IF($B441="win",100%-H$1,"-100%")</f>
        <v>-100%</v>
      </c>
      <c r="I441" s="9">
        <f t="shared" ref="I441:I443" si="1624">(G441*H441)+(G441*I$1)</f>
        <v>0</v>
      </c>
      <c r="J441" s="12"/>
      <c r="K441" s="9">
        <f>Sat!$K$28</f>
        <v>0</v>
      </c>
      <c r="L441" s="73" t="str">
        <f t="shared" ref="L441:L443" si="1625">IF($B441="win",100%-L$1,"-100%")</f>
        <v>-100%</v>
      </c>
      <c r="M441" s="9">
        <f t="shared" ref="M441:M443" si="1626">(K441*L441)+(K441*M$1)</f>
        <v>0</v>
      </c>
      <c r="N441" s="9"/>
      <c r="O441" s="9">
        <f>Sat!$L$28</f>
        <v>0</v>
      </c>
      <c r="P441" s="73" t="str">
        <f t="shared" ref="P441:P443" si="1627">IF($B441="win",100%-P$1,"-100%")</f>
        <v>-100%</v>
      </c>
      <c r="Q441" s="9">
        <f t="shared" ref="Q441:Q443" si="1628">(O441*P441)+(O441*Q$1)</f>
        <v>0</v>
      </c>
      <c r="R441" s="9"/>
      <c r="S441" s="9">
        <f>Sat!$M$28</f>
        <v>0</v>
      </c>
      <c r="T441" s="73" t="str">
        <f t="shared" ref="T441:T443" si="1629">IF($B441="win",100%-T$1,"-100%")</f>
        <v>-100%</v>
      </c>
      <c r="U441" s="9">
        <f t="shared" ref="U441:U443" si="1630">(S441*T441)+(S441*U$1)</f>
        <v>0</v>
      </c>
      <c r="V441" s="9"/>
      <c r="W441" s="9">
        <f>Sat!$N$28</f>
        <v>0</v>
      </c>
      <c r="X441" s="73" t="str">
        <f t="shared" ref="X441:X443" si="1631">IF($B441="win",100%-X$1,"-100%")</f>
        <v>-100%</v>
      </c>
      <c r="Y441" s="9">
        <f t="shared" ref="Y441:Y443" si="1632">(W441*X441)+(W441*Y$1)</f>
        <v>0</v>
      </c>
      <c r="Z441" s="9"/>
      <c r="AA441" s="9">
        <f>Sat!$O$28</f>
        <v>0</v>
      </c>
      <c r="AB441" s="73" t="str">
        <f t="shared" ref="AB441:AB443" si="1633">IF($B441="win",100%-AB$1,"-100%")</f>
        <v>-100%</v>
      </c>
      <c r="AC441" s="9">
        <f t="shared" ref="AC441:AC443" si="1634">(AA441*AB441)+(AA441*AC$1)</f>
        <v>0</v>
      </c>
      <c r="AD441" s="9"/>
      <c r="AE441" s="9">
        <f>Sat!$P$28</f>
        <v>0</v>
      </c>
      <c r="AF441" s="73" t="str">
        <f t="shared" ref="AF441:AF443" si="1635">IF($B441="win",100%-AF$1,"-100%")</f>
        <v>-100%</v>
      </c>
      <c r="AG441" s="9">
        <f t="shared" ref="AG441:AG443" si="1636">(AE441*AF441)+(AE441*AG$1)</f>
        <v>0</v>
      </c>
      <c r="AH441" s="9"/>
      <c r="AI441" s="9">
        <f>Sat!$Q$28</f>
        <v>0</v>
      </c>
      <c r="AJ441" s="73" t="str">
        <f t="shared" ref="AJ441:AJ443" si="1637">IF($B441="win",100%-AJ$1,"-100%")</f>
        <v>-100%</v>
      </c>
      <c r="AK441" s="9">
        <f t="shared" ref="AK441:AK443" si="1638">(AI441*AJ441)+(AI441*AK$1)</f>
        <v>0</v>
      </c>
      <c r="AL441" s="9"/>
      <c r="AM441" s="9">
        <f>Sat!$R$28</f>
        <v>0</v>
      </c>
      <c r="AN441" s="73" t="str">
        <f t="shared" ref="AN441:AN443" si="1639">IF($B441="win",100%-AN$1,"-100%")</f>
        <v>-100%</v>
      </c>
      <c r="AO441" s="9">
        <f t="shared" ref="AO441:AO443" si="1640">(AM441*AN441)+(AM441*AO$1)</f>
        <v>0</v>
      </c>
      <c r="AP441" s="9"/>
      <c r="AQ441" s="9">
        <f>Sat!$S$28</f>
        <v>0</v>
      </c>
      <c r="AR441" s="73" t="str">
        <f t="shared" ref="AR441:AR443" si="1641">IF($B441="win",100%-AR$1,"-100%")</f>
        <v>-100%</v>
      </c>
      <c r="AS441" s="9">
        <f t="shared" ref="AS441:AS443" si="1642">(AQ441*AR441)+(AQ441*AS$1)</f>
        <v>0</v>
      </c>
      <c r="AT441" s="9"/>
      <c r="AU441" s="9">
        <f>Sat!$T$28</f>
        <v>0</v>
      </c>
      <c r="AV441" s="73" t="str">
        <f t="shared" ref="AV441:AV443" si="1643">IF($B441="win",100%-AV$1,"-100%")</f>
        <v>-100%</v>
      </c>
      <c r="AW441" s="9">
        <f t="shared" ref="AW441:AW443" si="1644">(AU441*AV441)+(AU441*AW$1)</f>
        <v>0</v>
      </c>
      <c r="AX441" s="9"/>
      <c r="AY441" s="9">
        <f>Sat!$U$28</f>
        <v>0</v>
      </c>
      <c r="AZ441" s="73" t="str">
        <f t="shared" ref="AZ441:AZ443" si="1645">IF($B441="win",100%-AZ$1,"-100%")</f>
        <v>-100%</v>
      </c>
      <c r="BA441" s="9">
        <f t="shared" ref="BA441:BA443" si="1646">(AY441*AZ441)+(AY441*BA$1)</f>
        <v>0</v>
      </c>
      <c r="BB441" s="9"/>
      <c r="BC441" s="9">
        <f>Sat!$V$28</f>
        <v>0</v>
      </c>
      <c r="BD441" s="73" t="str">
        <f t="shared" ref="BD441:BD443" si="1647">IF($B441="win",100%-BD$1,"-100%")</f>
        <v>-100%</v>
      </c>
      <c r="BE441" s="9">
        <f t="shared" ref="BE441:BE443" si="1648">(BC441*BD441)+(BC441*BE$1)</f>
        <v>0</v>
      </c>
      <c r="BF441" s="9"/>
      <c r="BG441" s="9">
        <f>Sat!$W$28</f>
        <v>0</v>
      </c>
      <c r="BH441" s="73" t="str">
        <f t="shared" ref="BH441:BH443" si="1649">IF($B441="win",100%-BH$1,"-100%")</f>
        <v>-100%</v>
      </c>
      <c r="BI441" s="9">
        <f t="shared" ref="BI441:BI443" si="1650">(BG441*BH441)+(BG441*BI$1)</f>
        <v>0</v>
      </c>
    </row>
    <row r="442" spans="1:61" x14ac:dyDescent="0.25">
      <c r="A442" s="9" t="str">
        <f>Sat!$A$29</f>
        <v>UNDER</v>
      </c>
      <c r="B442" s="72">
        <f>Sat!$C$29</f>
        <v>0</v>
      </c>
      <c r="C442" s="9">
        <f>Sat!$I$29</f>
        <v>0</v>
      </c>
      <c r="D442" s="73" t="str">
        <f t="shared" si="1621"/>
        <v>-100%</v>
      </c>
      <c r="E442" s="9">
        <f t="shared" si="1622"/>
        <v>0</v>
      </c>
      <c r="F442" s="12"/>
      <c r="G442" s="9">
        <f>Sat!$J$29</f>
        <v>0</v>
      </c>
      <c r="H442" s="73" t="str">
        <f t="shared" si="1623"/>
        <v>-100%</v>
      </c>
      <c r="I442" s="9">
        <f t="shared" si="1624"/>
        <v>0</v>
      </c>
      <c r="J442" s="12"/>
      <c r="K442" s="9">
        <f>Sat!$K$29</f>
        <v>0</v>
      </c>
      <c r="L442" s="73" t="str">
        <f t="shared" si="1625"/>
        <v>-100%</v>
      </c>
      <c r="M442" s="9">
        <f t="shared" si="1626"/>
        <v>0</v>
      </c>
      <c r="N442" s="9"/>
      <c r="O442" s="9">
        <f>Sat!$L$29</f>
        <v>0</v>
      </c>
      <c r="P442" s="73" t="str">
        <f t="shared" si="1627"/>
        <v>-100%</v>
      </c>
      <c r="Q442" s="9">
        <f t="shared" si="1628"/>
        <v>0</v>
      </c>
      <c r="R442" s="9"/>
      <c r="S442" s="9">
        <f>Sat!$M$29</f>
        <v>0</v>
      </c>
      <c r="T442" s="73" t="str">
        <f t="shared" si="1629"/>
        <v>-100%</v>
      </c>
      <c r="U442" s="9">
        <f t="shared" si="1630"/>
        <v>0</v>
      </c>
      <c r="V442" s="9"/>
      <c r="W442" s="9">
        <f>Sat!$N$29</f>
        <v>0</v>
      </c>
      <c r="X442" s="73" t="str">
        <f t="shared" si="1631"/>
        <v>-100%</v>
      </c>
      <c r="Y442" s="9">
        <f t="shared" si="1632"/>
        <v>0</v>
      </c>
      <c r="Z442" s="9"/>
      <c r="AA442" s="9">
        <f>Sat!$O$29</f>
        <v>0</v>
      </c>
      <c r="AB442" s="73" t="str">
        <f t="shared" si="1633"/>
        <v>-100%</v>
      </c>
      <c r="AC442" s="9">
        <f t="shared" si="1634"/>
        <v>0</v>
      </c>
      <c r="AD442" s="9"/>
      <c r="AE442" s="9">
        <f>Sat!$P$29</f>
        <v>0</v>
      </c>
      <c r="AF442" s="73" t="str">
        <f t="shared" si="1635"/>
        <v>-100%</v>
      </c>
      <c r="AG442" s="9">
        <f t="shared" si="1636"/>
        <v>0</v>
      </c>
      <c r="AH442" s="9"/>
      <c r="AI442" s="9">
        <f>Sat!$Q$29</f>
        <v>0</v>
      </c>
      <c r="AJ442" s="73" t="str">
        <f t="shared" si="1637"/>
        <v>-100%</v>
      </c>
      <c r="AK442" s="9">
        <f t="shared" si="1638"/>
        <v>0</v>
      </c>
      <c r="AL442" s="9"/>
      <c r="AM442" s="9">
        <f>Sat!$R$29</f>
        <v>0</v>
      </c>
      <c r="AN442" s="73" t="str">
        <f t="shared" si="1639"/>
        <v>-100%</v>
      </c>
      <c r="AO442" s="9">
        <f t="shared" si="1640"/>
        <v>0</v>
      </c>
      <c r="AP442" s="9"/>
      <c r="AQ442" s="9">
        <f>Sat!$S$29</f>
        <v>0</v>
      </c>
      <c r="AR442" s="73" t="str">
        <f t="shared" si="1641"/>
        <v>-100%</v>
      </c>
      <c r="AS442" s="9">
        <f t="shared" si="1642"/>
        <v>0</v>
      </c>
      <c r="AT442" s="9"/>
      <c r="AU442" s="9">
        <f>Sat!$T$29</f>
        <v>0</v>
      </c>
      <c r="AV442" s="73" t="str">
        <f t="shared" si="1643"/>
        <v>-100%</v>
      </c>
      <c r="AW442" s="9">
        <f t="shared" si="1644"/>
        <v>0</v>
      </c>
      <c r="AX442" s="9"/>
      <c r="AY442" s="9">
        <f>Sat!$U$29</f>
        <v>0</v>
      </c>
      <c r="AZ442" s="73" t="str">
        <f t="shared" si="1645"/>
        <v>-100%</v>
      </c>
      <c r="BA442" s="9">
        <f t="shared" si="1646"/>
        <v>0</v>
      </c>
      <c r="BB442" s="9"/>
      <c r="BC442" s="9">
        <f>Sat!$V$29</f>
        <v>0</v>
      </c>
      <c r="BD442" s="73" t="str">
        <f t="shared" si="1647"/>
        <v>-100%</v>
      </c>
      <c r="BE442" s="9">
        <f t="shared" si="1648"/>
        <v>0</v>
      </c>
      <c r="BF442" s="9"/>
      <c r="BG442" s="9">
        <f>Sat!$W$29</f>
        <v>0</v>
      </c>
      <c r="BH442" s="73" t="str">
        <f t="shared" si="1649"/>
        <v>-100%</v>
      </c>
      <c r="BI442" s="9">
        <f t="shared" si="1650"/>
        <v>0</v>
      </c>
    </row>
    <row r="443" spans="1:61" x14ac:dyDescent="0.25">
      <c r="A443" s="9" t="str">
        <f>Sat!$A$30</f>
        <v>OVER</v>
      </c>
      <c r="B443" s="72">
        <f>Sat!$C$30</f>
        <v>0</v>
      </c>
      <c r="C443" s="9">
        <f>Sat!$I$30</f>
        <v>0</v>
      </c>
      <c r="D443" s="73" t="str">
        <f t="shared" si="1621"/>
        <v>-100%</v>
      </c>
      <c r="E443" s="9">
        <f t="shared" si="1622"/>
        <v>0</v>
      </c>
      <c r="F443" s="12"/>
      <c r="G443" s="9">
        <f>Sat!$J$30</f>
        <v>0</v>
      </c>
      <c r="H443" s="73" t="str">
        <f t="shared" si="1623"/>
        <v>-100%</v>
      </c>
      <c r="I443" s="9">
        <f t="shared" si="1624"/>
        <v>0</v>
      </c>
      <c r="J443" s="12"/>
      <c r="K443" s="9">
        <f>Sat!$K$30</f>
        <v>0</v>
      </c>
      <c r="L443" s="73" t="str">
        <f t="shared" si="1625"/>
        <v>-100%</v>
      </c>
      <c r="M443" s="9">
        <f t="shared" si="1626"/>
        <v>0</v>
      </c>
      <c r="N443" s="9"/>
      <c r="O443" s="9">
        <f>Sat!$L$30</f>
        <v>0</v>
      </c>
      <c r="P443" s="73" t="str">
        <f t="shared" si="1627"/>
        <v>-100%</v>
      </c>
      <c r="Q443" s="9">
        <f t="shared" si="1628"/>
        <v>0</v>
      </c>
      <c r="R443" s="9"/>
      <c r="S443" s="9">
        <f>Sat!$M$30</f>
        <v>0</v>
      </c>
      <c r="T443" s="73" t="str">
        <f t="shared" si="1629"/>
        <v>-100%</v>
      </c>
      <c r="U443" s="9">
        <f t="shared" si="1630"/>
        <v>0</v>
      </c>
      <c r="V443" s="9"/>
      <c r="W443" s="9">
        <f>Sat!$N$30</f>
        <v>0</v>
      </c>
      <c r="X443" s="73" t="str">
        <f t="shared" si="1631"/>
        <v>-100%</v>
      </c>
      <c r="Y443" s="9">
        <f t="shared" si="1632"/>
        <v>0</v>
      </c>
      <c r="Z443" s="9"/>
      <c r="AA443" s="9">
        <f>Sat!$O$30</f>
        <v>0</v>
      </c>
      <c r="AB443" s="73" t="str">
        <f t="shared" si="1633"/>
        <v>-100%</v>
      </c>
      <c r="AC443" s="9">
        <f t="shared" si="1634"/>
        <v>0</v>
      </c>
      <c r="AD443" s="9"/>
      <c r="AE443" s="9">
        <f>Sat!$P$30</f>
        <v>0</v>
      </c>
      <c r="AF443" s="73" t="str">
        <f t="shared" si="1635"/>
        <v>-100%</v>
      </c>
      <c r="AG443" s="9">
        <f t="shared" si="1636"/>
        <v>0</v>
      </c>
      <c r="AH443" s="9"/>
      <c r="AI443" s="9">
        <f>Sat!$Q$30</f>
        <v>0</v>
      </c>
      <c r="AJ443" s="73" t="str">
        <f t="shared" si="1637"/>
        <v>-100%</v>
      </c>
      <c r="AK443" s="9">
        <f t="shared" si="1638"/>
        <v>0</v>
      </c>
      <c r="AL443" s="9"/>
      <c r="AM443" s="9">
        <f>Sat!$R$30</f>
        <v>0</v>
      </c>
      <c r="AN443" s="73" t="str">
        <f t="shared" si="1639"/>
        <v>-100%</v>
      </c>
      <c r="AO443" s="9">
        <f t="shared" si="1640"/>
        <v>0</v>
      </c>
      <c r="AP443" s="9"/>
      <c r="AQ443" s="9">
        <f>Sat!$S$30</f>
        <v>0</v>
      </c>
      <c r="AR443" s="73" t="str">
        <f t="shared" si="1641"/>
        <v>-100%</v>
      </c>
      <c r="AS443" s="9">
        <f t="shared" si="1642"/>
        <v>0</v>
      </c>
      <c r="AT443" s="9"/>
      <c r="AU443" s="9">
        <f>Sat!$T$30</f>
        <v>0</v>
      </c>
      <c r="AV443" s="73" t="str">
        <f t="shared" si="1643"/>
        <v>-100%</v>
      </c>
      <c r="AW443" s="9">
        <f t="shared" si="1644"/>
        <v>0</v>
      </c>
      <c r="AX443" s="9"/>
      <c r="AY443" s="9">
        <f>Sat!$U$30</f>
        <v>0</v>
      </c>
      <c r="AZ443" s="73" t="str">
        <f t="shared" si="1645"/>
        <v>-100%</v>
      </c>
      <c r="BA443" s="9">
        <f t="shared" si="1646"/>
        <v>0</v>
      </c>
      <c r="BB443" s="9"/>
      <c r="BC443" s="9">
        <f>Sat!$V$30</f>
        <v>0</v>
      </c>
      <c r="BD443" s="73" t="str">
        <f t="shared" si="1647"/>
        <v>-100%</v>
      </c>
      <c r="BE443" s="9">
        <f t="shared" si="1648"/>
        <v>0</v>
      </c>
      <c r="BF443" s="9"/>
      <c r="BG443" s="9">
        <f>Sat!$W$30</f>
        <v>0</v>
      </c>
      <c r="BH443" s="73" t="str">
        <f t="shared" si="1649"/>
        <v>-100%</v>
      </c>
      <c r="BI443" s="9">
        <f t="shared" si="1650"/>
        <v>0</v>
      </c>
    </row>
    <row r="444" spans="1:61" x14ac:dyDescent="0.25">
      <c r="A444" s="75"/>
      <c r="B444" s="72"/>
      <c r="C444" s="75"/>
      <c r="D444" s="75"/>
      <c r="E444" s="75"/>
      <c r="F444" s="12"/>
      <c r="G444" s="75"/>
      <c r="H444" s="75"/>
      <c r="I444" s="75"/>
      <c r="J444" s="12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</row>
    <row r="445" spans="1:61" x14ac:dyDescent="0.25">
      <c r="A445" s="9">
        <f>Sat!$A$32</f>
        <v>0</v>
      </c>
      <c r="B445" s="72">
        <f>Sat!$C$32</f>
        <v>0</v>
      </c>
      <c r="C445" s="9">
        <f>Sat!$I$32</f>
        <v>0</v>
      </c>
      <c r="D445" s="73" t="str">
        <f>IF($B445="win",100%-D$1,"-100%")</f>
        <v>-100%</v>
      </c>
      <c r="E445" s="9">
        <f>(C445*D445)+(C445*E$1)</f>
        <v>0</v>
      </c>
      <c r="F445" s="12"/>
      <c r="G445" s="9">
        <f>Sat!$J$32</f>
        <v>0</v>
      </c>
      <c r="H445" s="73" t="str">
        <f>IF($B445="win",100%-H$1,"-100%")</f>
        <v>-100%</v>
      </c>
      <c r="I445" s="9">
        <f>(G445*H445)+(G445*I$1)</f>
        <v>0</v>
      </c>
      <c r="J445" s="12"/>
      <c r="K445" s="9">
        <f>Sat!$K$32</f>
        <v>0</v>
      </c>
      <c r="L445" s="73" t="str">
        <f>IF($B445="win",100%-L$1,"-100%")</f>
        <v>-100%</v>
      </c>
      <c r="M445" s="9">
        <f>(K445*L445)+(K445*M$1)</f>
        <v>0</v>
      </c>
      <c r="N445" s="9"/>
      <c r="O445" s="9">
        <f>Sat!$L$32</f>
        <v>0</v>
      </c>
      <c r="P445" s="73" t="str">
        <f>IF($B445="win",100%-P$1,"-100%")</f>
        <v>-100%</v>
      </c>
      <c r="Q445" s="9">
        <f>(O445*P445)+(O445*Q$1)</f>
        <v>0</v>
      </c>
      <c r="R445" s="9"/>
      <c r="S445" s="9">
        <f>Sat!$M$32</f>
        <v>0</v>
      </c>
      <c r="T445" s="73" t="str">
        <f>IF($B445="win",100%-T$1,"-100%")</f>
        <v>-100%</v>
      </c>
      <c r="U445" s="9">
        <f>(S445*T445)+(S445*U$1)</f>
        <v>0</v>
      </c>
      <c r="V445" s="9"/>
      <c r="W445" s="9">
        <f>Sat!$N$32</f>
        <v>0</v>
      </c>
      <c r="X445" s="73" t="str">
        <f>IF($B445="win",100%-X$1,"-100%")</f>
        <v>-100%</v>
      </c>
      <c r="Y445" s="9">
        <f>(W445*X445)+(W445*Y$1)</f>
        <v>0</v>
      </c>
      <c r="Z445" s="9"/>
      <c r="AA445" s="9">
        <f>Sat!$O$32</f>
        <v>0</v>
      </c>
      <c r="AB445" s="73" t="str">
        <f>IF($B445="win",100%-AB$1,"-100%")</f>
        <v>-100%</v>
      </c>
      <c r="AC445" s="9">
        <f>(AA445*AB445)+(AA445*AC$1)</f>
        <v>0</v>
      </c>
      <c r="AD445" s="9"/>
      <c r="AE445" s="9">
        <f>Sat!$P$32</f>
        <v>0</v>
      </c>
      <c r="AF445" s="73" t="str">
        <f>IF($B445="win",100%-AF$1,"-100%")</f>
        <v>-100%</v>
      </c>
      <c r="AG445" s="9">
        <f>(AE445*AF445)+(AE445*AG$1)</f>
        <v>0</v>
      </c>
      <c r="AH445" s="9"/>
      <c r="AI445" s="9">
        <f>Sat!$Q$32</f>
        <v>0</v>
      </c>
      <c r="AJ445" s="73" t="str">
        <f>IF($B445="win",100%-AJ$1,"-100%")</f>
        <v>-100%</v>
      </c>
      <c r="AK445" s="9">
        <f>(AI445*AJ445)+(AI445*AK$1)</f>
        <v>0</v>
      </c>
      <c r="AL445" s="9"/>
      <c r="AM445" s="9">
        <f>Sat!$R$32</f>
        <v>0</v>
      </c>
      <c r="AN445" s="73" t="str">
        <f>IF($B445="win",100%-AN$1,"-100%")</f>
        <v>-100%</v>
      </c>
      <c r="AO445" s="9">
        <f>(AM445*AN445)+(AM445*AO$1)</f>
        <v>0</v>
      </c>
      <c r="AP445" s="9"/>
      <c r="AQ445" s="9">
        <f>Sat!$S$32</f>
        <v>0</v>
      </c>
      <c r="AR445" s="73" t="str">
        <f>IF($B445="win",100%-AR$1,"-100%")</f>
        <v>-100%</v>
      </c>
      <c r="AS445" s="9">
        <f>(AQ445*AR445)+(AQ445*AS$1)</f>
        <v>0</v>
      </c>
      <c r="AT445" s="9"/>
      <c r="AU445" s="9">
        <f>Sat!$T$32</f>
        <v>0</v>
      </c>
      <c r="AV445" s="73" t="str">
        <f>IF($B445="win",100%-AV$1,"-100%")</f>
        <v>-100%</v>
      </c>
      <c r="AW445" s="9">
        <f>(AU445*AV445)+(AU445*AW$1)</f>
        <v>0</v>
      </c>
      <c r="AX445" s="9"/>
      <c r="AY445" s="9">
        <f>Sat!$U$32</f>
        <v>0</v>
      </c>
      <c r="AZ445" s="73" t="str">
        <f>IF($B445="win",100%-AZ$1,"-100%")</f>
        <v>-100%</v>
      </c>
      <c r="BA445" s="9">
        <f>(AY445*AZ445)+(AY445*BA$1)</f>
        <v>0</v>
      </c>
      <c r="BB445" s="9"/>
      <c r="BC445" s="9">
        <f>Sat!$V$32</f>
        <v>0</v>
      </c>
      <c r="BD445" s="73" t="str">
        <f>IF($B445="win",100%-BD$1,"-100%")</f>
        <v>-100%</v>
      </c>
      <c r="BE445" s="9">
        <f>(BC445*BD445)+(BC445*BE$1)</f>
        <v>0</v>
      </c>
      <c r="BF445" s="9"/>
      <c r="BG445" s="9">
        <f>Sat!$W$32</f>
        <v>0</v>
      </c>
      <c r="BH445" s="73" t="str">
        <f>IF($B445="win",100%-BH$1,"-100%")</f>
        <v>-100%</v>
      </c>
      <c r="BI445" s="9">
        <f>(BG445*BH445)+(BG445*BI$1)</f>
        <v>0</v>
      </c>
    </row>
    <row r="446" spans="1:61" x14ac:dyDescent="0.25">
      <c r="A446" s="9">
        <f>Sat!$A$33</f>
        <v>0</v>
      </c>
      <c r="B446" s="72">
        <f>Sat!$C$33</f>
        <v>0</v>
      </c>
      <c r="C446" s="9">
        <f>Sat!$I$33</f>
        <v>0</v>
      </c>
      <c r="D446" s="73" t="str">
        <f t="shared" ref="D446:D448" si="1651">IF($B446="win",100%-D$1,"-100%")</f>
        <v>-100%</v>
      </c>
      <c r="E446" s="9">
        <f t="shared" ref="E446:E448" si="1652">(C446*D446)+(C446*E$1)</f>
        <v>0</v>
      </c>
      <c r="F446" s="12"/>
      <c r="G446" s="9">
        <f>Sat!$J$33</f>
        <v>0</v>
      </c>
      <c r="H446" s="73" t="str">
        <f t="shared" ref="H446:H448" si="1653">IF($B446="win",100%-H$1,"-100%")</f>
        <v>-100%</v>
      </c>
      <c r="I446" s="9">
        <f t="shared" ref="I446:I448" si="1654">(G446*H446)+(G446*I$1)</f>
        <v>0</v>
      </c>
      <c r="J446" s="12"/>
      <c r="K446" s="9">
        <f>Sat!$K$33</f>
        <v>0</v>
      </c>
      <c r="L446" s="73" t="str">
        <f t="shared" ref="L446:L448" si="1655">IF($B446="win",100%-L$1,"-100%")</f>
        <v>-100%</v>
      </c>
      <c r="M446" s="9">
        <f t="shared" ref="M446:M448" si="1656">(K446*L446)+(K446*M$1)</f>
        <v>0</v>
      </c>
      <c r="N446" s="9"/>
      <c r="O446" s="9">
        <f>Sat!$L$33</f>
        <v>0</v>
      </c>
      <c r="P446" s="73" t="str">
        <f t="shared" ref="P446:P448" si="1657">IF($B446="win",100%-P$1,"-100%")</f>
        <v>-100%</v>
      </c>
      <c r="Q446" s="9">
        <f t="shared" ref="Q446:Q448" si="1658">(O446*P446)+(O446*Q$1)</f>
        <v>0</v>
      </c>
      <c r="R446" s="9"/>
      <c r="S446" s="9">
        <f>Sat!$M$33</f>
        <v>0</v>
      </c>
      <c r="T446" s="73" t="str">
        <f t="shared" ref="T446:T448" si="1659">IF($B446="win",100%-T$1,"-100%")</f>
        <v>-100%</v>
      </c>
      <c r="U446" s="9">
        <f t="shared" ref="U446:U448" si="1660">(S446*T446)+(S446*U$1)</f>
        <v>0</v>
      </c>
      <c r="V446" s="9"/>
      <c r="W446" s="9">
        <f>Sat!$N$33</f>
        <v>0</v>
      </c>
      <c r="X446" s="73" t="str">
        <f t="shared" ref="X446:X448" si="1661">IF($B446="win",100%-X$1,"-100%")</f>
        <v>-100%</v>
      </c>
      <c r="Y446" s="9">
        <f t="shared" ref="Y446:Y448" si="1662">(W446*X446)+(W446*Y$1)</f>
        <v>0</v>
      </c>
      <c r="Z446" s="9"/>
      <c r="AA446" s="9">
        <f>Sat!$O$33</f>
        <v>0</v>
      </c>
      <c r="AB446" s="73" t="str">
        <f t="shared" ref="AB446:AB448" si="1663">IF($B446="win",100%-AB$1,"-100%")</f>
        <v>-100%</v>
      </c>
      <c r="AC446" s="9">
        <f t="shared" ref="AC446:AC448" si="1664">(AA446*AB446)+(AA446*AC$1)</f>
        <v>0</v>
      </c>
      <c r="AD446" s="9"/>
      <c r="AE446" s="9">
        <f>Sat!$P$33</f>
        <v>0</v>
      </c>
      <c r="AF446" s="73" t="str">
        <f t="shared" ref="AF446:AF448" si="1665">IF($B446="win",100%-AF$1,"-100%")</f>
        <v>-100%</v>
      </c>
      <c r="AG446" s="9">
        <f t="shared" ref="AG446:AG448" si="1666">(AE446*AF446)+(AE446*AG$1)</f>
        <v>0</v>
      </c>
      <c r="AH446" s="9"/>
      <c r="AI446" s="9">
        <f>Sat!$Q$33</f>
        <v>0</v>
      </c>
      <c r="AJ446" s="73" t="str">
        <f t="shared" ref="AJ446:AJ448" si="1667">IF($B446="win",100%-AJ$1,"-100%")</f>
        <v>-100%</v>
      </c>
      <c r="AK446" s="9">
        <f t="shared" ref="AK446:AK448" si="1668">(AI446*AJ446)+(AI446*AK$1)</f>
        <v>0</v>
      </c>
      <c r="AL446" s="9"/>
      <c r="AM446" s="9">
        <f>Sat!$R$33</f>
        <v>0</v>
      </c>
      <c r="AN446" s="73" t="str">
        <f t="shared" ref="AN446:AN448" si="1669">IF($B446="win",100%-AN$1,"-100%")</f>
        <v>-100%</v>
      </c>
      <c r="AO446" s="9">
        <f t="shared" ref="AO446:AO448" si="1670">(AM446*AN446)+(AM446*AO$1)</f>
        <v>0</v>
      </c>
      <c r="AP446" s="9"/>
      <c r="AQ446" s="9">
        <f>Sat!$S$33</f>
        <v>0</v>
      </c>
      <c r="AR446" s="73" t="str">
        <f t="shared" ref="AR446:AR448" si="1671">IF($B446="win",100%-AR$1,"-100%")</f>
        <v>-100%</v>
      </c>
      <c r="AS446" s="9">
        <f t="shared" ref="AS446:AS448" si="1672">(AQ446*AR446)+(AQ446*AS$1)</f>
        <v>0</v>
      </c>
      <c r="AT446" s="9"/>
      <c r="AU446" s="9">
        <f>Sat!$T$33</f>
        <v>0</v>
      </c>
      <c r="AV446" s="73" t="str">
        <f t="shared" ref="AV446:AV448" si="1673">IF($B446="win",100%-AV$1,"-100%")</f>
        <v>-100%</v>
      </c>
      <c r="AW446" s="9">
        <f t="shared" ref="AW446:AW448" si="1674">(AU446*AV446)+(AU446*AW$1)</f>
        <v>0</v>
      </c>
      <c r="AX446" s="9"/>
      <c r="AY446" s="9">
        <f>Sat!$U$33</f>
        <v>0</v>
      </c>
      <c r="AZ446" s="73" t="str">
        <f t="shared" ref="AZ446:AZ448" si="1675">IF($B446="win",100%-AZ$1,"-100%")</f>
        <v>-100%</v>
      </c>
      <c r="BA446" s="9">
        <f t="shared" ref="BA446:BA448" si="1676">(AY446*AZ446)+(AY446*BA$1)</f>
        <v>0</v>
      </c>
      <c r="BB446" s="9"/>
      <c r="BC446" s="9">
        <f>Sat!$V$33</f>
        <v>0</v>
      </c>
      <c r="BD446" s="73" t="str">
        <f t="shared" ref="BD446:BD448" si="1677">IF($B446="win",100%-BD$1,"-100%")</f>
        <v>-100%</v>
      </c>
      <c r="BE446" s="9">
        <f t="shared" ref="BE446:BE448" si="1678">(BC446*BD446)+(BC446*BE$1)</f>
        <v>0</v>
      </c>
      <c r="BF446" s="9"/>
      <c r="BG446" s="9">
        <f>Sat!$W$33</f>
        <v>0</v>
      </c>
      <c r="BH446" s="73" t="str">
        <f t="shared" ref="BH446:BH448" si="1679">IF($B446="win",100%-BH$1,"-100%")</f>
        <v>-100%</v>
      </c>
      <c r="BI446" s="9">
        <f t="shared" ref="BI446:BI448" si="1680">(BG446*BH446)+(BG446*BI$1)</f>
        <v>0</v>
      </c>
    </row>
    <row r="447" spans="1:61" x14ac:dyDescent="0.25">
      <c r="A447" s="9" t="str">
        <f>Sat!$A$34</f>
        <v>UNDER</v>
      </c>
      <c r="B447" s="72">
        <f>Sat!$C$34</f>
        <v>0</v>
      </c>
      <c r="C447" s="9">
        <f>Sat!$I$34</f>
        <v>0</v>
      </c>
      <c r="D447" s="73" t="str">
        <f t="shared" si="1651"/>
        <v>-100%</v>
      </c>
      <c r="E447" s="9">
        <f t="shared" si="1652"/>
        <v>0</v>
      </c>
      <c r="F447" s="12"/>
      <c r="G447" s="9">
        <f>Sat!$J$34</f>
        <v>0</v>
      </c>
      <c r="H447" s="73" t="str">
        <f t="shared" si="1653"/>
        <v>-100%</v>
      </c>
      <c r="I447" s="9">
        <f t="shared" si="1654"/>
        <v>0</v>
      </c>
      <c r="J447" s="12"/>
      <c r="K447" s="9">
        <f>Sat!$K$34</f>
        <v>0</v>
      </c>
      <c r="L447" s="73" t="str">
        <f t="shared" si="1655"/>
        <v>-100%</v>
      </c>
      <c r="M447" s="9">
        <f t="shared" si="1656"/>
        <v>0</v>
      </c>
      <c r="N447" s="9"/>
      <c r="O447" s="9">
        <f>Sat!$L$34</f>
        <v>0</v>
      </c>
      <c r="P447" s="73" t="str">
        <f t="shared" si="1657"/>
        <v>-100%</v>
      </c>
      <c r="Q447" s="9">
        <f t="shared" si="1658"/>
        <v>0</v>
      </c>
      <c r="R447" s="9"/>
      <c r="S447" s="9">
        <f>Sat!$M$34</f>
        <v>0</v>
      </c>
      <c r="T447" s="73" t="str">
        <f t="shared" si="1659"/>
        <v>-100%</v>
      </c>
      <c r="U447" s="9">
        <f t="shared" si="1660"/>
        <v>0</v>
      </c>
      <c r="V447" s="9"/>
      <c r="W447" s="9">
        <f>Sat!$N$34</f>
        <v>0</v>
      </c>
      <c r="X447" s="73" t="str">
        <f t="shared" si="1661"/>
        <v>-100%</v>
      </c>
      <c r="Y447" s="9">
        <f t="shared" si="1662"/>
        <v>0</v>
      </c>
      <c r="Z447" s="9"/>
      <c r="AA447" s="9">
        <f>Sat!$O$34</f>
        <v>0</v>
      </c>
      <c r="AB447" s="73" t="str">
        <f t="shared" si="1663"/>
        <v>-100%</v>
      </c>
      <c r="AC447" s="9">
        <f t="shared" si="1664"/>
        <v>0</v>
      </c>
      <c r="AD447" s="9"/>
      <c r="AE447" s="9">
        <f>Sat!$P$34</f>
        <v>0</v>
      </c>
      <c r="AF447" s="73" t="str">
        <f t="shared" si="1665"/>
        <v>-100%</v>
      </c>
      <c r="AG447" s="9">
        <f t="shared" si="1666"/>
        <v>0</v>
      </c>
      <c r="AH447" s="9"/>
      <c r="AI447" s="9">
        <f>Sat!$Q$34</f>
        <v>0</v>
      </c>
      <c r="AJ447" s="73" t="str">
        <f t="shared" si="1667"/>
        <v>-100%</v>
      </c>
      <c r="AK447" s="9">
        <f t="shared" si="1668"/>
        <v>0</v>
      </c>
      <c r="AL447" s="9"/>
      <c r="AM447" s="9">
        <f>Sat!$R$34</f>
        <v>0</v>
      </c>
      <c r="AN447" s="73" t="str">
        <f t="shared" si="1669"/>
        <v>-100%</v>
      </c>
      <c r="AO447" s="9">
        <f t="shared" si="1670"/>
        <v>0</v>
      </c>
      <c r="AP447" s="9"/>
      <c r="AQ447" s="9">
        <f>Sat!$S$34</f>
        <v>0</v>
      </c>
      <c r="AR447" s="73" t="str">
        <f t="shared" si="1671"/>
        <v>-100%</v>
      </c>
      <c r="AS447" s="9">
        <f t="shared" si="1672"/>
        <v>0</v>
      </c>
      <c r="AT447" s="9"/>
      <c r="AU447" s="9">
        <f>Sat!$T$34</f>
        <v>0</v>
      </c>
      <c r="AV447" s="73" t="str">
        <f t="shared" si="1673"/>
        <v>-100%</v>
      </c>
      <c r="AW447" s="9">
        <f t="shared" si="1674"/>
        <v>0</v>
      </c>
      <c r="AX447" s="9"/>
      <c r="AY447" s="9">
        <f>Sat!$U$34</f>
        <v>0</v>
      </c>
      <c r="AZ447" s="73" t="str">
        <f t="shared" si="1675"/>
        <v>-100%</v>
      </c>
      <c r="BA447" s="9">
        <f t="shared" si="1676"/>
        <v>0</v>
      </c>
      <c r="BB447" s="9"/>
      <c r="BC447" s="9">
        <f>Sat!$V$34</f>
        <v>0</v>
      </c>
      <c r="BD447" s="73" t="str">
        <f t="shared" si="1677"/>
        <v>-100%</v>
      </c>
      <c r="BE447" s="9">
        <f t="shared" si="1678"/>
        <v>0</v>
      </c>
      <c r="BF447" s="9"/>
      <c r="BG447" s="9">
        <f>Sat!$W$34</f>
        <v>0</v>
      </c>
      <c r="BH447" s="73" t="str">
        <f t="shared" si="1679"/>
        <v>-100%</v>
      </c>
      <c r="BI447" s="9">
        <f t="shared" si="1680"/>
        <v>0</v>
      </c>
    </row>
    <row r="448" spans="1:61" x14ac:dyDescent="0.25">
      <c r="A448" s="9" t="str">
        <f>Sat!$A$35</f>
        <v>OVER</v>
      </c>
      <c r="B448" s="72">
        <f>Sat!$C$35</f>
        <v>0</v>
      </c>
      <c r="C448" s="9">
        <f>Sat!$I$35</f>
        <v>0</v>
      </c>
      <c r="D448" s="73" t="str">
        <f t="shared" si="1651"/>
        <v>-100%</v>
      </c>
      <c r="E448" s="9">
        <f t="shared" si="1652"/>
        <v>0</v>
      </c>
      <c r="F448" s="12"/>
      <c r="G448" s="9">
        <f>Sat!$J$35</f>
        <v>0</v>
      </c>
      <c r="H448" s="73" t="str">
        <f t="shared" si="1653"/>
        <v>-100%</v>
      </c>
      <c r="I448" s="9">
        <f t="shared" si="1654"/>
        <v>0</v>
      </c>
      <c r="J448" s="12"/>
      <c r="K448" s="9">
        <f>Sat!$K$35</f>
        <v>0</v>
      </c>
      <c r="L448" s="73" t="str">
        <f t="shared" si="1655"/>
        <v>-100%</v>
      </c>
      <c r="M448" s="9">
        <f t="shared" si="1656"/>
        <v>0</v>
      </c>
      <c r="N448" s="9"/>
      <c r="O448" s="9">
        <f>Sat!$L$35</f>
        <v>0</v>
      </c>
      <c r="P448" s="73" t="str">
        <f t="shared" si="1657"/>
        <v>-100%</v>
      </c>
      <c r="Q448" s="9">
        <f t="shared" si="1658"/>
        <v>0</v>
      </c>
      <c r="R448" s="9"/>
      <c r="S448" s="9">
        <f>Sat!$M$35</f>
        <v>0</v>
      </c>
      <c r="T448" s="73" t="str">
        <f t="shared" si="1659"/>
        <v>-100%</v>
      </c>
      <c r="U448" s="9">
        <f t="shared" si="1660"/>
        <v>0</v>
      </c>
      <c r="V448" s="9"/>
      <c r="W448" s="9">
        <f>Sat!$N$35</f>
        <v>0</v>
      </c>
      <c r="X448" s="73" t="str">
        <f t="shared" si="1661"/>
        <v>-100%</v>
      </c>
      <c r="Y448" s="9">
        <f t="shared" si="1662"/>
        <v>0</v>
      </c>
      <c r="Z448" s="9"/>
      <c r="AA448" s="9">
        <f>Sat!$O$35</f>
        <v>0</v>
      </c>
      <c r="AB448" s="73" t="str">
        <f t="shared" si="1663"/>
        <v>-100%</v>
      </c>
      <c r="AC448" s="9">
        <f t="shared" si="1664"/>
        <v>0</v>
      </c>
      <c r="AD448" s="9"/>
      <c r="AE448" s="9">
        <f>Sat!$P$35</f>
        <v>0</v>
      </c>
      <c r="AF448" s="73" t="str">
        <f t="shared" si="1665"/>
        <v>-100%</v>
      </c>
      <c r="AG448" s="9">
        <f t="shared" si="1666"/>
        <v>0</v>
      </c>
      <c r="AH448" s="9"/>
      <c r="AI448" s="9">
        <f>Sat!$Q$35</f>
        <v>0</v>
      </c>
      <c r="AJ448" s="73" t="str">
        <f t="shared" si="1667"/>
        <v>-100%</v>
      </c>
      <c r="AK448" s="9">
        <f t="shared" si="1668"/>
        <v>0</v>
      </c>
      <c r="AL448" s="9"/>
      <c r="AM448" s="9">
        <f>Sat!$R$35</f>
        <v>0</v>
      </c>
      <c r="AN448" s="73" t="str">
        <f t="shared" si="1669"/>
        <v>-100%</v>
      </c>
      <c r="AO448" s="9">
        <f t="shared" si="1670"/>
        <v>0</v>
      </c>
      <c r="AP448" s="9"/>
      <c r="AQ448" s="9">
        <v>0</v>
      </c>
      <c r="AR448" s="73" t="str">
        <f t="shared" si="1671"/>
        <v>-100%</v>
      </c>
      <c r="AS448" s="9">
        <f t="shared" si="1672"/>
        <v>0</v>
      </c>
      <c r="AT448" s="9"/>
      <c r="AU448" s="9">
        <f>Sat!$T$35</f>
        <v>0</v>
      </c>
      <c r="AV448" s="73" t="str">
        <f t="shared" si="1673"/>
        <v>-100%</v>
      </c>
      <c r="AW448" s="9">
        <f t="shared" si="1674"/>
        <v>0</v>
      </c>
      <c r="AX448" s="9"/>
      <c r="AY448" s="9">
        <f>Sat!$U$35</f>
        <v>0</v>
      </c>
      <c r="AZ448" s="73" t="str">
        <f t="shared" si="1675"/>
        <v>-100%</v>
      </c>
      <c r="BA448" s="9">
        <f t="shared" si="1676"/>
        <v>0</v>
      </c>
      <c r="BB448" s="9"/>
      <c r="BC448" s="9">
        <f>Sat!$V$35</f>
        <v>0</v>
      </c>
      <c r="BD448" s="73" t="str">
        <f t="shared" si="1677"/>
        <v>-100%</v>
      </c>
      <c r="BE448" s="9">
        <f t="shared" si="1678"/>
        <v>0</v>
      </c>
      <c r="BF448" s="9"/>
      <c r="BG448" s="9">
        <f>Sat!$W$35</f>
        <v>0</v>
      </c>
      <c r="BH448" s="73" t="str">
        <f t="shared" si="1679"/>
        <v>-100%</v>
      </c>
      <c r="BI448" s="9">
        <f t="shared" si="1680"/>
        <v>0</v>
      </c>
    </row>
    <row r="449" spans="1:61" x14ac:dyDescent="0.25">
      <c r="A449" s="75"/>
      <c r="B449" s="72"/>
      <c r="C449" s="75"/>
      <c r="D449" s="75"/>
      <c r="E449" s="75"/>
      <c r="F449" s="12"/>
      <c r="G449" s="75"/>
      <c r="H449" s="75"/>
      <c r="I449" s="75"/>
      <c r="J449" s="12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</row>
    <row r="450" spans="1:61" x14ac:dyDescent="0.25">
      <c r="A450" s="9">
        <f>Sat!$A$37</f>
        <v>0</v>
      </c>
      <c r="B450" s="72">
        <f>Sat!$C$37</f>
        <v>0</v>
      </c>
      <c r="C450" s="9">
        <f>Sat!$I$37</f>
        <v>0</v>
      </c>
      <c r="D450" s="73" t="str">
        <f>IF($B450="win",100%-D$1,"-100%")</f>
        <v>-100%</v>
      </c>
      <c r="E450" s="9">
        <f>(C450*D450)+(C450*E$1)</f>
        <v>0</v>
      </c>
      <c r="F450" s="12"/>
      <c r="G450" s="9">
        <f>Sat!$J$37</f>
        <v>0</v>
      </c>
      <c r="H450" s="73" t="str">
        <f>IF($B450="win",100%-H$1,"-100%")</f>
        <v>-100%</v>
      </c>
      <c r="I450" s="9">
        <f>(G450*H450)+(G450*I$1)</f>
        <v>0</v>
      </c>
      <c r="J450" s="12"/>
      <c r="K450" s="9">
        <f>Sat!$K$37</f>
        <v>0</v>
      </c>
      <c r="L450" s="73" t="str">
        <f>IF($B450="win",100%-L$1,"-100%")</f>
        <v>-100%</v>
      </c>
      <c r="M450" s="9">
        <f>(K450*L450)+(K450*M$1)</f>
        <v>0</v>
      </c>
      <c r="N450" s="9"/>
      <c r="O450" s="9">
        <f>Sat!$L$37</f>
        <v>0</v>
      </c>
      <c r="P450" s="73" t="str">
        <f>IF($B450="win",100%-P$1,"-100%")</f>
        <v>-100%</v>
      </c>
      <c r="Q450" s="9">
        <f>(O450*P450)+(O450*Q$1)</f>
        <v>0</v>
      </c>
      <c r="R450" s="9"/>
      <c r="S450" s="9">
        <f>Sat!$M$37</f>
        <v>0</v>
      </c>
      <c r="T450" s="73" t="str">
        <f>IF($B450="win",100%-T$1,"-100%")</f>
        <v>-100%</v>
      </c>
      <c r="U450" s="9">
        <f>(S450*T450)+(S450*U$1)</f>
        <v>0</v>
      </c>
      <c r="V450" s="9"/>
      <c r="W450" s="9">
        <f>Sat!$N$37</f>
        <v>0</v>
      </c>
      <c r="X450" s="73" t="str">
        <f>IF($B450="win",100%-X$1,"-100%")</f>
        <v>-100%</v>
      </c>
      <c r="Y450" s="9">
        <f>(W450*X450)+(W450*Y$1)</f>
        <v>0</v>
      </c>
      <c r="Z450" s="9"/>
      <c r="AA450" s="9">
        <f>Sat!$O$37</f>
        <v>0</v>
      </c>
      <c r="AB450" s="73" t="str">
        <f>IF($B450="win",100%-AB$1,"-100%")</f>
        <v>-100%</v>
      </c>
      <c r="AC450" s="9">
        <f>(AA450*AB450)+(AA450*AC$1)</f>
        <v>0</v>
      </c>
      <c r="AD450" s="9"/>
      <c r="AE450" s="9">
        <f>Sat!$P$37</f>
        <v>0</v>
      </c>
      <c r="AF450" s="73" t="str">
        <f>IF($B450="win",100%-AF$1,"-100%")</f>
        <v>-100%</v>
      </c>
      <c r="AG450" s="9">
        <f>(AE450*AF450)+(AE450*AG$1)</f>
        <v>0</v>
      </c>
      <c r="AH450" s="9"/>
      <c r="AI450" s="9">
        <f>Sat!$Q$37</f>
        <v>0</v>
      </c>
      <c r="AJ450" s="73" t="str">
        <f>IF($B450="win",100%-AJ$1,"-100%")</f>
        <v>-100%</v>
      </c>
      <c r="AK450" s="9">
        <f>(AI450*AJ450)+(AI450*AK$1)</f>
        <v>0</v>
      </c>
      <c r="AL450" s="9"/>
      <c r="AM450" s="9">
        <f>Sat!$R$37</f>
        <v>0</v>
      </c>
      <c r="AN450" s="73" t="str">
        <f>IF($B450="win",100%-AN$1,"-100%")</f>
        <v>-100%</v>
      </c>
      <c r="AO450" s="9">
        <f>(AM450*AN450)+(AM450*AO$1)</f>
        <v>0</v>
      </c>
      <c r="AP450" s="9"/>
      <c r="AQ450" s="9">
        <f>Sat!$S$37</f>
        <v>0</v>
      </c>
      <c r="AR450" s="73" t="str">
        <f>IF($B450="win",100%-AR$1,"-100%")</f>
        <v>-100%</v>
      </c>
      <c r="AS450" s="9">
        <f>(AQ450*AR450)+(AQ450*AS$1)</f>
        <v>0</v>
      </c>
      <c r="AT450" s="9"/>
      <c r="AU450" s="9">
        <f>Sat!$T$37</f>
        <v>0</v>
      </c>
      <c r="AV450" s="73" t="str">
        <f>IF($B450="win",100%-AV$1,"-100%")</f>
        <v>-100%</v>
      </c>
      <c r="AW450" s="9">
        <f>(AU450*AV450)+(AU450*AW$1)</f>
        <v>0</v>
      </c>
      <c r="AX450" s="9"/>
      <c r="AY450" s="9">
        <f>Sat!$U$37</f>
        <v>0</v>
      </c>
      <c r="AZ450" s="73" t="str">
        <f>IF($B450="win",100%-AZ$1,"-100%")</f>
        <v>-100%</v>
      </c>
      <c r="BA450" s="9">
        <f>(AY450*AZ450)+(AY450*BA$1)</f>
        <v>0</v>
      </c>
      <c r="BB450" s="9"/>
      <c r="BC450" s="9">
        <f>Sat!$V$37</f>
        <v>0</v>
      </c>
      <c r="BD450" s="73" t="str">
        <f>IF($B450="win",100%-BD$1,"-100%")</f>
        <v>-100%</v>
      </c>
      <c r="BE450" s="9">
        <f>(BC450*BD450)+(BC450*BE$1)</f>
        <v>0</v>
      </c>
      <c r="BF450" s="9"/>
      <c r="BG450" s="9">
        <f>Sat!$W$37</f>
        <v>0</v>
      </c>
      <c r="BH450" s="73" t="str">
        <f>IF($B450="win",100%-BH$1,"-100%")</f>
        <v>-100%</v>
      </c>
      <c r="BI450" s="9">
        <f>(BG450*BH450)+(BG450*BI$1)</f>
        <v>0</v>
      </c>
    </row>
    <row r="451" spans="1:61" x14ac:dyDescent="0.25">
      <c r="A451" s="9">
        <f>Sat!$A$38</f>
        <v>0</v>
      </c>
      <c r="B451" s="72">
        <f>Sat!$C$38</f>
        <v>0</v>
      </c>
      <c r="C451" s="9">
        <f>Sat!$I$38</f>
        <v>0</v>
      </c>
      <c r="D451" s="73" t="str">
        <f t="shared" ref="D451:D453" si="1681">IF($B451="win",100%-D$1,"-100%")</f>
        <v>-100%</v>
      </c>
      <c r="E451" s="9">
        <f t="shared" ref="E451:E453" si="1682">(C451*D451)+(C451*E$1)</f>
        <v>0</v>
      </c>
      <c r="F451" s="12"/>
      <c r="G451" s="9">
        <f>Sat!$J$38</f>
        <v>0</v>
      </c>
      <c r="H451" s="73" t="str">
        <f t="shared" ref="H451:H453" si="1683">IF($B451="win",100%-H$1,"-100%")</f>
        <v>-100%</v>
      </c>
      <c r="I451" s="9">
        <f t="shared" ref="I451:I453" si="1684">(G451*H451)+(G451*I$1)</f>
        <v>0</v>
      </c>
      <c r="J451" s="12"/>
      <c r="K451" s="9">
        <f>Sat!$K$38</f>
        <v>0</v>
      </c>
      <c r="L451" s="73" t="str">
        <f t="shared" ref="L451:L453" si="1685">IF($B451="win",100%-L$1,"-100%")</f>
        <v>-100%</v>
      </c>
      <c r="M451" s="9">
        <f t="shared" ref="M451:M453" si="1686">(K451*L451)+(K451*M$1)</f>
        <v>0</v>
      </c>
      <c r="N451" s="9"/>
      <c r="O451" s="9">
        <f>Sat!$L$38</f>
        <v>0</v>
      </c>
      <c r="P451" s="73" t="str">
        <f t="shared" ref="P451:P453" si="1687">IF($B451="win",100%-P$1,"-100%")</f>
        <v>-100%</v>
      </c>
      <c r="Q451" s="9">
        <f t="shared" ref="Q451:Q453" si="1688">(O451*P451)+(O451*Q$1)</f>
        <v>0</v>
      </c>
      <c r="R451" s="9"/>
      <c r="S451" s="9">
        <f>Sat!$M$38</f>
        <v>0</v>
      </c>
      <c r="T451" s="73" t="str">
        <f t="shared" ref="T451:T453" si="1689">IF($B451="win",100%-T$1,"-100%")</f>
        <v>-100%</v>
      </c>
      <c r="U451" s="9">
        <f t="shared" ref="U451:U453" si="1690">(S451*T451)+(S451*U$1)</f>
        <v>0</v>
      </c>
      <c r="V451" s="9"/>
      <c r="W451" s="9">
        <f>Sat!$N$38</f>
        <v>0</v>
      </c>
      <c r="X451" s="73" t="str">
        <f t="shared" ref="X451:X453" si="1691">IF($B451="win",100%-X$1,"-100%")</f>
        <v>-100%</v>
      </c>
      <c r="Y451" s="9">
        <f t="shared" ref="Y451:Y453" si="1692">(W451*X451)+(W451*Y$1)</f>
        <v>0</v>
      </c>
      <c r="Z451" s="9"/>
      <c r="AA451" s="9">
        <f>Sat!$O$38</f>
        <v>0</v>
      </c>
      <c r="AB451" s="73" t="str">
        <f t="shared" ref="AB451:AB453" si="1693">IF($B451="win",100%-AB$1,"-100%")</f>
        <v>-100%</v>
      </c>
      <c r="AC451" s="9">
        <f t="shared" ref="AC451:AC453" si="1694">(AA451*AB451)+(AA451*AC$1)</f>
        <v>0</v>
      </c>
      <c r="AD451" s="9"/>
      <c r="AE451" s="9">
        <f>Sat!$P$38</f>
        <v>0</v>
      </c>
      <c r="AF451" s="73" t="str">
        <f t="shared" ref="AF451:AF453" si="1695">IF($B451="win",100%-AF$1,"-100%")</f>
        <v>-100%</v>
      </c>
      <c r="AG451" s="9">
        <f t="shared" ref="AG451:AG453" si="1696">(AE451*AF451)+(AE451*AG$1)</f>
        <v>0</v>
      </c>
      <c r="AH451" s="9"/>
      <c r="AI451" s="9">
        <f>Sat!$Q$38</f>
        <v>0</v>
      </c>
      <c r="AJ451" s="73" t="str">
        <f t="shared" ref="AJ451:AJ453" si="1697">IF($B451="win",100%-AJ$1,"-100%")</f>
        <v>-100%</v>
      </c>
      <c r="AK451" s="9">
        <f t="shared" ref="AK451:AK453" si="1698">(AI451*AJ451)+(AI451*AK$1)</f>
        <v>0</v>
      </c>
      <c r="AL451" s="9"/>
      <c r="AM451" s="9">
        <f>Sat!$R$38</f>
        <v>0</v>
      </c>
      <c r="AN451" s="73" t="str">
        <f t="shared" ref="AN451:AN453" si="1699">IF($B451="win",100%-AN$1,"-100%")</f>
        <v>-100%</v>
      </c>
      <c r="AO451" s="9">
        <f t="shared" ref="AO451:AO453" si="1700">(AM451*AN451)+(AM451*AO$1)</f>
        <v>0</v>
      </c>
      <c r="AP451" s="9"/>
      <c r="AQ451" s="9">
        <f>Sat!$S$38</f>
        <v>0</v>
      </c>
      <c r="AR451" s="73" t="str">
        <f t="shared" ref="AR451:AR453" si="1701">IF($B451="win",100%-AR$1,"-100%")</f>
        <v>-100%</v>
      </c>
      <c r="AS451" s="9">
        <f t="shared" ref="AS451:AS453" si="1702">(AQ451*AR451)+(AQ451*AS$1)</f>
        <v>0</v>
      </c>
      <c r="AT451" s="9"/>
      <c r="AU451" s="9">
        <f>Sat!$T$38</f>
        <v>0</v>
      </c>
      <c r="AV451" s="73" t="str">
        <f t="shared" ref="AV451:AV453" si="1703">IF($B451="win",100%-AV$1,"-100%")</f>
        <v>-100%</v>
      </c>
      <c r="AW451" s="9">
        <f t="shared" ref="AW451:AW453" si="1704">(AU451*AV451)+(AU451*AW$1)</f>
        <v>0</v>
      </c>
      <c r="AX451" s="9"/>
      <c r="AY451" s="9">
        <f>Sat!$U$38</f>
        <v>0</v>
      </c>
      <c r="AZ451" s="73" t="str">
        <f t="shared" ref="AZ451:AZ453" si="1705">IF($B451="win",100%-AZ$1,"-100%")</f>
        <v>-100%</v>
      </c>
      <c r="BA451" s="9">
        <f t="shared" ref="BA451:BA453" si="1706">(AY451*AZ451)+(AY451*BA$1)</f>
        <v>0</v>
      </c>
      <c r="BB451" s="9"/>
      <c r="BC451" s="9">
        <f>Sat!$V$38</f>
        <v>0</v>
      </c>
      <c r="BD451" s="73" t="str">
        <f t="shared" ref="BD451:BD453" si="1707">IF($B451="win",100%-BD$1,"-100%")</f>
        <v>-100%</v>
      </c>
      <c r="BE451" s="9">
        <f t="shared" ref="BE451:BE453" si="1708">(BC451*BD451)+(BC451*BE$1)</f>
        <v>0</v>
      </c>
      <c r="BF451" s="9"/>
      <c r="BG451" s="9">
        <f>Sat!$W$38</f>
        <v>0</v>
      </c>
      <c r="BH451" s="73" t="str">
        <f t="shared" ref="BH451:BH453" si="1709">IF($B451="win",100%-BH$1,"-100%")</f>
        <v>-100%</v>
      </c>
      <c r="BI451" s="9">
        <f t="shared" ref="BI451:BI453" si="1710">(BG451*BH451)+(BG451*BI$1)</f>
        <v>0</v>
      </c>
    </row>
    <row r="452" spans="1:61" x14ac:dyDescent="0.25">
      <c r="A452" s="9" t="str">
        <f>Sat!$A$39</f>
        <v>UNDER</v>
      </c>
      <c r="B452" s="72">
        <f>Sat!$C$39</f>
        <v>0</v>
      </c>
      <c r="C452" s="9">
        <f>Sat!$I$39</f>
        <v>0</v>
      </c>
      <c r="D452" s="73" t="str">
        <f t="shared" si="1681"/>
        <v>-100%</v>
      </c>
      <c r="E452" s="9">
        <f t="shared" si="1682"/>
        <v>0</v>
      </c>
      <c r="F452" s="12"/>
      <c r="G452" s="9">
        <f>Sat!$J$39</f>
        <v>0</v>
      </c>
      <c r="H452" s="73" t="str">
        <f t="shared" si="1683"/>
        <v>-100%</v>
      </c>
      <c r="I452" s="9">
        <f t="shared" si="1684"/>
        <v>0</v>
      </c>
      <c r="J452" s="12"/>
      <c r="K452" s="9">
        <f>Sat!$K$39</f>
        <v>0</v>
      </c>
      <c r="L452" s="73" t="str">
        <f t="shared" si="1685"/>
        <v>-100%</v>
      </c>
      <c r="M452" s="9">
        <f t="shared" si="1686"/>
        <v>0</v>
      </c>
      <c r="N452" s="9"/>
      <c r="O452" s="9">
        <f>Sat!$L$39</f>
        <v>0</v>
      </c>
      <c r="P452" s="73" t="str">
        <f t="shared" si="1687"/>
        <v>-100%</v>
      </c>
      <c r="Q452" s="9">
        <f t="shared" si="1688"/>
        <v>0</v>
      </c>
      <c r="R452" s="9"/>
      <c r="S452" s="9">
        <f>Sat!$M$39</f>
        <v>0</v>
      </c>
      <c r="T452" s="73" t="str">
        <f t="shared" si="1689"/>
        <v>-100%</v>
      </c>
      <c r="U452" s="9">
        <f t="shared" si="1690"/>
        <v>0</v>
      </c>
      <c r="V452" s="9"/>
      <c r="W452" s="9">
        <f>Sat!$N$39</f>
        <v>0</v>
      </c>
      <c r="X452" s="73" t="str">
        <f t="shared" si="1691"/>
        <v>-100%</v>
      </c>
      <c r="Y452" s="9">
        <f t="shared" si="1692"/>
        <v>0</v>
      </c>
      <c r="Z452" s="9"/>
      <c r="AA452" s="9">
        <f>Sat!$O$39</f>
        <v>0</v>
      </c>
      <c r="AB452" s="73" t="str">
        <f t="shared" si="1693"/>
        <v>-100%</v>
      </c>
      <c r="AC452" s="9">
        <f t="shared" si="1694"/>
        <v>0</v>
      </c>
      <c r="AD452" s="9"/>
      <c r="AE452" s="9">
        <f>Sat!$P$39</f>
        <v>0</v>
      </c>
      <c r="AF452" s="73" t="str">
        <f t="shared" si="1695"/>
        <v>-100%</v>
      </c>
      <c r="AG452" s="9">
        <f t="shared" si="1696"/>
        <v>0</v>
      </c>
      <c r="AH452" s="9"/>
      <c r="AI452" s="9">
        <f>Sat!$Q$39</f>
        <v>0</v>
      </c>
      <c r="AJ452" s="73" t="str">
        <f t="shared" si="1697"/>
        <v>-100%</v>
      </c>
      <c r="AK452" s="9">
        <f t="shared" si="1698"/>
        <v>0</v>
      </c>
      <c r="AL452" s="9"/>
      <c r="AM452" s="9">
        <f>Sat!$R$39</f>
        <v>0</v>
      </c>
      <c r="AN452" s="73" t="str">
        <f t="shared" si="1699"/>
        <v>-100%</v>
      </c>
      <c r="AO452" s="9">
        <f t="shared" si="1700"/>
        <v>0</v>
      </c>
      <c r="AP452" s="9"/>
      <c r="AQ452" s="9">
        <f>Sat!$S$39</f>
        <v>0</v>
      </c>
      <c r="AR452" s="73" t="str">
        <f t="shared" si="1701"/>
        <v>-100%</v>
      </c>
      <c r="AS452" s="9">
        <f t="shared" si="1702"/>
        <v>0</v>
      </c>
      <c r="AT452" s="9"/>
      <c r="AU452" s="9">
        <f>Sat!$T$39</f>
        <v>0</v>
      </c>
      <c r="AV452" s="73" t="str">
        <f t="shared" si="1703"/>
        <v>-100%</v>
      </c>
      <c r="AW452" s="9">
        <f t="shared" si="1704"/>
        <v>0</v>
      </c>
      <c r="AX452" s="9"/>
      <c r="AY452" s="9">
        <f>Sat!$U$39</f>
        <v>0</v>
      </c>
      <c r="AZ452" s="73" t="str">
        <f t="shared" si="1705"/>
        <v>-100%</v>
      </c>
      <c r="BA452" s="9">
        <f t="shared" si="1706"/>
        <v>0</v>
      </c>
      <c r="BB452" s="9"/>
      <c r="BC452" s="9">
        <f>Sat!$V$39</f>
        <v>0</v>
      </c>
      <c r="BD452" s="73" t="str">
        <f t="shared" si="1707"/>
        <v>-100%</v>
      </c>
      <c r="BE452" s="9">
        <f t="shared" si="1708"/>
        <v>0</v>
      </c>
      <c r="BF452" s="9"/>
      <c r="BG452" s="9">
        <f>Sat!$W$39</f>
        <v>0</v>
      </c>
      <c r="BH452" s="73" t="str">
        <f t="shared" si="1709"/>
        <v>-100%</v>
      </c>
      <c r="BI452" s="9">
        <f t="shared" si="1710"/>
        <v>0</v>
      </c>
    </row>
    <row r="453" spans="1:61" x14ac:dyDescent="0.25">
      <c r="A453" s="9" t="str">
        <f>Sat!$A$40</f>
        <v>OVER</v>
      </c>
      <c r="B453" s="72">
        <f>Sat!$C$40</f>
        <v>0</v>
      </c>
      <c r="C453" s="9">
        <f>Sat!$I$40</f>
        <v>0</v>
      </c>
      <c r="D453" s="73" t="str">
        <f t="shared" si="1681"/>
        <v>-100%</v>
      </c>
      <c r="E453" s="9">
        <f t="shared" si="1682"/>
        <v>0</v>
      </c>
      <c r="F453" s="12"/>
      <c r="G453" s="9">
        <f>Sat!$J$40</f>
        <v>0</v>
      </c>
      <c r="H453" s="73" t="str">
        <f t="shared" si="1683"/>
        <v>-100%</v>
      </c>
      <c r="I453" s="9">
        <f t="shared" si="1684"/>
        <v>0</v>
      </c>
      <c r="J453" s="12"/>
      <c r="K453" s="9">
        <f>Sat!$K$40</f>
        <v>0</v>
      </c>
      <c r="L453" s="73" t="str">
        <f t="shared" si="1685"/>
        <v>-100%</v>
      </c>
      <c r="M453" s="9">
        <f t="shared" si="1686"/>
        <v>0</v>
      </c>
      <c r="N453" s="9"/>
      <c r="O453" s="9">
        <f>Sat!$L$40</f>
        <v>0</v>
      </c>
      <c r="P453" s="73" t="str">
        <f t="shared" si="1687"/>
        <v>-100%</v>
      </c>
      <c r="Q453" s="9">
        <f t="shared" si="1688"/>
        <v>0</v>
      </c>
      <c r="R453" s="9"/>
      <c r="S453" s="9">
        <f>Sat!$M$40</f>
        <v>0</v>
      </c>
      <c r="T453" s="73" t="str">
        <f t="shared" si="1689"/>
        <v>-100%</v>
      </c>
      <c r="U453" s="9">
        <f t="shared" si="1690"/>
        <v>0</v>
      </c>
      <c r="V453" s="9"/>
      <c r="W453" s="9">
        <f>Sat!$N$40</f>
        <v>0</v>
      </c>
      <c r="X453" s="73" t="str">
        <f t="shared" si="1691"/>
        <v>-100%</v>
      </c>
      <c r="Y453" s="9">
        <f t="shared" si="1692"/>
        <v>0</v>
      </c>
      <c r="Z453" s="9"/>
      <c r="AA453" s="9">
        <f>Sat!$O$40</f>
        <v>0</v>
      </c>
      <c r="AB453" s="73" t="str">
        <f t="shared" si="1693"/>
        <v>-100%</v>
      </c>
      <c r="AC453" s="9">
        <f t="shared" si="1694"/>
        <v>0</v>
      </c>
      <c r="AD453" s="9"/>
      <c r="AE453" s="9">
        <f>Sat!$P$40</f>
        <v>0</v>
      </c>
      <c r="AF453" s="73" t="str">
        <f t="shared" si="1695"/>
        <v>-100%</v>
      </c>
      <c r="AG453" s="9">
        <f t="shared" si="1696"/>
        <v>0</v>
      </c>
      <c r="AH453" s="9"/>
      <c r="AI453" s="9">
        <f>Sat!$Q$40</f>
        <v>0</v>
      </c>
      <c r="AJ453" s="73" t="str">
        <f t="shared" si="1697"/>
        <v>-100%</v>
      </c>
      <c r="AK453" s="9">
        <f t="shared" si="1698"/>
        <v>0</v>
      </c>
      <c r="AL453" s="9"/>
      <c r="AM453" s="9">
        <f>Sat!$R$40</f>
        <v>0</v>
      </c>
      <c r="AN453" s="73" t="str">
        <f t="shared" si="1699"/>
        <v>-100%</v>
      </c>
      <c r="AO453" s="9">
        <f t="shared" si="1700"/>
        <v>0</v>
      </c>
      <c r="AP453" s="9"/>
      <c r="AQ453" s="9">
        <f>Sat!$S$40</f>
        <v>0</v>
      </c>
      <c r="AR453" s="73" t="str">
        <f t="shared" si="1701"/>
        <v>-100%</v>
      </c>
      <c r="AS453" s="9">
        <f t="shared" si="1702"/>
        <v>0</v>
      </c>
      <c r="AT453" s="9"/>
      <c r="AU453" s="9">
        <f>Sat!$T$40</f>
        <v>0</v>
      </c>
      <c r="AV453" s="73" t="str">
        <f t="shared" si="1703"/>
        <v>-100%</v>
      </c>
      <c r="AW453" s="9">
        <f t="shared" si="1704"/>
        <v>0</v>
      </c>
      <c r="AX453" s="9"/>
      <c r="AY453" s="9">
        <f>Sat!$U$40</f>
        <v>0</v>
      </c>
      <c r="AZ453" s="73" t="str">
        <f t="shared" si="1705"/>
        <v>-100%</v>
      </c>
      <c r="BA453" s="9">
        <f t="shared" si="1706"/>
        <v>0</v>
      </c>
      <c r="BB453" s="9"/>
      <c r="BC453" s="9">
        <f>Sat!$V$40</f>
        <v>0</v>
      </c>
      <c r="BD453" s="73" t="str">
        <f t="shared" si="1707"/>
        <v>-100%</v>
      </c>
      <c r="BE453" s="9">
        <f t="shared" si="1708"/>
        <v>0</v>
      </c>
      <c r="BF453" s="9"/>
      <c r="BG453" s="9">
        <f>Sat!$W$40</f>
        <v>0</v>
      </c>
      <c r="BH453" s="73" t="str">
        <f t="shared" si="1709"/>
        <v>-100%</v>
      </c>
      <c r="BI453" s="9">
        <f t="shared" si="1710"/>
        <v>0</v>
      </c>
    </row>
    <row r="454" spans="1:61" x14ac:dyDescent="0.25">
      <c r="A454" s="75"/>
      <c r="B454" s="72"/>
      <c r="C454" s="75"/>
      <c r="D454" s="75"/>
      <c r="E454" s="75"/>
      <c r="F454" s="12"/>
      <c r="G454" s="75"/>
      <c r="H454" s="75"/>
      <c r="I454" s="75"/>
      <c r="J454" s="12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75"/>
      <c r="BE454" s="75"/>
      <c r="BF454" s="75"/>
      <c r="BG454" s="75"/>
      <c r="BH454" s="75"/>
      <c r="BI454" s="75"/>
    </row>
    <row r="455" spans="1:61" x14ac:dyDescent="0.25">
      <c r="A455" s="9">
        <f>Sat!A42</f>
        <v>0</v>
      </c>
      <c r="B455" s="72">
        <f>Sat!C42</f>
        <v>0</v>
      </c>
      <c r="C455" s="9">
        <f>Sat!I42</f>
        <v>0</v>
      </c>
      <c r="D455" s="73" t="str">
        <f>IF(B455="win",100%-D1,"-100%")</f>
        <v>-100%</v>
      </c>
      <c r="E455" s="9">
        <f>(C455*D455)+(C455*E1)</f>
        <v>0</v>
      </c>
      <c r="F455" s="12"/>
      <c r="G455" s="9">
        <f>Sat!J42</f>
        <v>0</v>
      </c>
      <c r="H455" s="73" t="str">
        <f>IF($B455="win",100%-H$1,"-100%")</f>
        <v>-100%</v>
      </c>
      <c r="I455" s="9">
        <f>(G455*H455)+(G455*I1)</f>
        <v>0</v>
      </c>
      <c r="J455" s="12"/>
      <c r="K455" s="9">
        <f>Sat!K42</f>
        <v>0</v>
      </c>
      <c r="L455" s="73" t="str">
        <f>IF(B455="win",100%-L1,"-100%")</f>
        <v>-100%</v>
      </c>
      <c r="M455" s="9">
        <f>(K455*L455)+(K455*M1)</f>
        <v>0</v>
      </c>
      <c r="N455" s="9"/>
      <c r="O455" s="9">
        <f>Sat!L42</f>
        <v>0</v>
      </c>
      <c r="P455" s="73" t="str">
        <f>IF(B455="win",100%-P1,"-100%")</f>
        <v>-100%</v>
      </c>
      <c r="Q455" s="9">
        <f>(O455*P455)+(O455*Q1)</f>
        <v>0</v>
      </c>
      <c r="R455" s="9"/>
      <c r="S455" s="9">
        <f>Sat!M42</f>
        <v>0</v>
      </c>
      <c r="T455" s="73" t="str">
        <f>IF(B455="win",100%-T1,"-100%")</f>
        <v>-100%</v>
      </c>
      <c r="U455" s="9">
        <f>(S455*T455)+(S455*U1)</f>
        <v>0</v>
      </c>
      <c r="V455" s="9"/>
      <c r="W455" s="9">
        <f>Sat!N42</f>
        <v>0</v>
      </c>
      <c r="X455" s="73" t="str">
        <f>IF(B455="win",100%-X1,"-100%")</f>
        <v>-100%</v>
      </c>
      <c r="Y455" s="9">
        <f>(W455*X455)+(W455*Y1)</f>
        <v>0</v>
      </c>
      <c r="Z455" s="9"/>
      <c r="AA455" s="9">
        <f>Sat!O42</f>
        <v>0</v>
      </c>
      <c r="AB455" s="73" t="str">
        <f>IF(B455="win",100%-AB1,"-100%")</f>
        <v>-100%</v>
      </c>
      <c r="AC455" s="9">
        <f>(AA455*AB455)+(AA455*AC1)</f>
        <v>0</v>
      </c>
      <c r="AD455" s="9"/>
      <c r="AE455" s="9">
        <f>Sat!P42</f>
        <v>0</v>
      </c>
      <c r="AF455" s="73" t="str">
        <f>IF(B455="win",100%-AF1,"-100%")</f>
        <v>-100%</v>
      </c>
      <c r="AG455" s="9">
        <f>(AE455*AF455)+(AE455*AG1)</f>
        <v>0</v>
      </c>
      <c r="AH455" s="9"/>
      <c r="AI455" s="9">
        <f>Sat!Q42</f>
        <v>0</v>
      </c>
      <c r="AJ455" s="73" t="str">
        <f>IF(B455="win",100%-AJ1,"-100%")</f>
        <v>-100%</v>
      </c>
      <c r="AK455" s="9">
        <f>(AI455*AJ455)+(AI455*AK1)</f>
        <v>0</v>
      </c>
      <c r="AL455" s="9"/>
      <c r="AM455" s="9">
        <f>Sat!R42</f>
        <v>0</v>
      </c>
      <c r="AN455" s="73" t="str">
        <f>IF(B455="win",100%-AN1,"-100%")</f>
        <v>-100%</v>
      </c>
      <c r="AO455" s="9">
        <f>(AM455*AN455)+(AM455*AO1)</f>
        <v>0</v>
      </c>
      <c r="AP455" s="9"/>
      <c r="AQ455" s="9">
        <f>Sat!S42</f>
        <v>0</v>
      </c>
      <c r="AR455" s="73" t="str">
        <f>IF(B455="win",100%-AR1,"-100%")</f>
        <v>-100%</v>
      </c>
      <c r="AS455" s="9">
        <f>(AQ455*AR455)+(AQ455*AS1)</f>
        <v>0</v>
      </c>
      <c r="AT455" s="9"/>
      <c r="AU455" s="9">
        <f>Sat!T42</f>
        <v>0</v>
      </c>
      <c r="AV455" s="73" t="str">
        <f>IF(B455="win",100%-AV1,"-100%")</f>
        <v>-100%</v>
      </c>
      <c r="AW455" s="9">
        <f>(AU455*AV455)+(AU455*AW1)</f>
        <v>0</v>
      </c>
      <c r="AX455" s="9"/>
      <c r="AY455" s="9">
        <f>Sat!U42</f>
        <v>0</v>
      </c>
      <c r="AZ455" s="73" t="str">
        <f>IF(B455="win",100%-AZ1,"-100%")</f>
        <v>-100%</v>
      </c>
      <c r="BA455" s="9">
        <f>(AY455*AZ455)+(AY455*BA1)</f>
        <v>0</v>
      </c>
      <c r="BB455" s="9"/>
      <c r="BC455" s="9">
        <f>Sat!V42</f>
        <v>0</v>
      </c>
      <c r="BD455" s="73" t="str">
        <f>IF(B455="win",100%-BD1,"-100%")</f>
        <v>-100%</v>
      </c>
      <c r="BE455" s="9">
        <f>(BC455*BD455)+(BC455*BE1)</f>
        <v>0</v>
      </c>
      <c r="BF455" s="9"/>
      <c r="BG455" s="9">
        <f>Sat!W42</f>
        <v>0</v>
      </c>
      <c r="BH455" s="73" t="str">
        <f>IF(B455="win",100%-BH1,"-100%")</f>
        <v>-100%</v>
      </c>
      <c r="BI455" s="9">
        <f>(BG455*BH455)+(BG455*BI1)</f>
        <v>0</v>
      </c>
    </row>
    <row r="456" spans="1:61" x14ac:dyDescent="0.25">
      <c r="A456" s="9">
        <f>Sat!A43</f>
        <v>0</v>
      </c>
      <c r="B456" s="72">
        <f>Sat!C43</f>
        <v>0</v>
      </c>
      <c r="C456" s="9">
        <f>Sat!I43</f>
        <v>0</v>
      </c>
      <c r="D456" s="73" t="str">
        <f>IF(B456="win",100%-D1,"-100%")</f>
        <v>-100%</v>
      </c>
      <c r="E456" s="9">
        <f>(C456*D456)+(C456*E1)</f>
        <v>0</v>
      </c>
      <c r="F456" s="12"/>
      <c r="G456" s="9">
        <f>Sat!J43</f>
        <v>0</v>
      </c>
      <c r="H456" s="73" t="str">
        <f t="shared" ref="H456:H458" si="1711">IF($B456="win",100%-H$1,"-100%")</f>
        <v>-100%</v>
      </c>
      <c r="I456" s="9">
        <f>(G456*H456)+(G456*I1)</f>
        <v>0</v>
      </c>
      <c r="J456" s="12"/>
      <c r="K456" s="9">
        <f>Sat!K43</f>
        <v>0</v>
      </c>
      <c r="L456" s="73" t="str">
        <f>IF(B456="win",100%-L1,"-100%")</f>
        <v>-100%</v>
      </c>
      <c r="M456" s="9">
        <f>(K456*L456)+(K456*M1)</f>
        <v>0</v>
      </c>
      <c r="N456" s="9"/>
      <c r="O456" s="9">
        <f>Sat!L43</f>
        <v>0</v>
      </c>
      <c r="P456" s="73" t="str">
        <f>IF(B456="win",100%-P1,"-100%")</f>
        <v>-100%</v>
      </c>
      <c r="Q456" s="9">
        <f>(O456*P456)+(O456*Q1)</f>
        <v>0</v>
      </c>
      <c r="R456" s="9"/>
      <c r="S456" s="9">
        <f>Sat!M43</f>
        <v>0</v>
      </c>
      <c r="T456" s="73" t="str">
        <f>IF(B456="win",100%-T1,"-100%")</f>
        <v>-100%</v>
      </c>
      <c r="U456" s="9">
        <f>(S456*T456)+(S456*U1)</f>
        <v>0</v>
      </c>
      <c r="V456" s="9"/>
      <c r="W456" s="9">
        <f>Sat!N43</f>
        <v>0</v>
      </c>
      <c r="X456" s="73" t="str">
        <f>IF(B456="win",100%-X1,"-100%")</f>
        <v>-100%</v>
      </c>
      <c r="Y456" s="9">
        <f>(W456*X456)+(W456*Y1)</f>
        <v>0</v>
      </c>
      <c r="Z456" s="9"/>
      <c r="AA456" s="9">
        <f>Sat!O43</f>
        <v>0</v>
      </c>
      <c r="AB456" s="73" t="str">
        <f>IF(B456="win",100%-AB1,"-100%")</f>
        <v>-100%</v>
      </c>
      <c r="AC456" s="9">
        <f>(AA456*AB456)+(AA456*AC1)</f>
        <v>0</v>
      </c>
      <c r="AD456" s="9"/>
      <c r="AE456" s="9">
        <f>Sat!P43</f>
        <v>0</v>
      </c>
      <c r="AF456" s="73" t="str">
        <f>IF(B456="win",100%-AF1,"-100%")</f>
        <v>-100%</v>
      </c>
      <c r="AG456" s="9">
        <f>(AE456*AF456)+(AE456*AG1)</f>
        <v>0</v>
      </c>
      <c r="AH456" s="9"/>
      <c r="AI456" s="9">
        <f>Sat!Q43</f>
        <v>0</v>
      </c>
      <c r="AJ456" s="73" t="str">
        <f>IF(B456="win",100%-AJ1,"-100%")</f>
        <v>-100%</v>
      </c>
      <c r="AK456" s="9">
        <f>(AI456*AJ456)+(AI456*AK1)</f>
        <v>0</v>
      </c>
      <c r="AL456" s="9"/>
      <c r="AM456" s="9">
        <f>Sat!R43</f>
        <v>0</v>
      </c>
      <c r="AN456" s="73" t="str">
        <f>IF(B456="win",100%-AN1,"-100%")</f>
        <v>-100%</v>
      </c>
      <c r="AO456" s="9">
        <f>(AM456*AN456)+(AM456*AO1)</f>
        <v>0</v>
      </c>
      <c r="AP456" s="9"/>
      <c r="AQ456" s="9">
        <f>Sat!S43</f>
        <v>0</v>
      </c>
      <c r="AR456" s="73" t="str">
        <f>IF(B456="win",100%-AR1,"-100%")</f>
        <v>-100%</v>
      </c>
      <c r="AS456" s="9">
        <f>(AQ456*AR456)+(AQ456*AS1)</f>
        <v>0</v>
      </c>
      <c r="AT456" s="9"/>
      <c r="AU456" s="9">
        <f>Sat!T43</f>
        <v>0</v>
      </c>
      <c r="AV456" s="73" t="str">
        <f>IF(B456="win",100%-AV1,"-100%")</f>
        <v>-100%</v>
      </c>
      <c r="AW456" s="9">
        <f>(AU456*AV456)+(AU456*AW1)</f>
        <v>0</v>
      </c>
      <c r="AX456" s="9"/>
      <c r="AY456" s="9">
        <f>Sat!U43</f>
        <v>0</v>
      </c>
      <c r="AZ456" s="73" t="str">
        <f>IF(B456="win",100%-AZ1,"-100%")</f>
        <v>-100%</v>
      </c>
      <c r="BA456" s="9">
        <f>(AY456*AZ456)+(AY456*BA1)</f>
        <v>0</v>
      </c>
      <c r="BB456" s="9"/>
      <c r="BC456" s="9">
        <f>Sat!V43</f>
        <v>0</v>
      </c>
      <c r="BD456" s="73" t="str">
        <f>IF(B456="win",100%-BD1,"-100%")</f>
        <v>-100%</v>
      </c>
      <c r="BE456" s="9">
        <f>(BC456*BD456)+(BC456*BE1)</f>
        <v>0</v>
      </c>
      <c r="BF456" s="9"/>
      <c r="BG456" s="9">
        <f>Sat!W43</f>
        <v>0</v>
      </c>
      <c r="BH456" s="73" t="str">
        <f>IF(B456="win",100%-BH1,"-100%")</f>
        <v>-100%</v>
      </c>
      <c r="BI456" s="9">
        <f>(BG456*BH456)+(BG456*BI1)</f>
        <v>0</v>
      </c>
    </row>
    <row r="457" spans="1:61" x14ac:dyDescent="0.25">
      <c r="A457" s="9" t="str">
        <f>Sat!A44</f>
        <v>UNDER</v>
      </c>
      <c r="B457" s="72">
        <f>Sat!C44</f>
        <v>0</v>
      </c>
      <c r="C457" s="9">
        <f>Sat!I44</f>
        <v>0</v>
      </c>
      <c r="D457" s="73" t="str">
        <f>IF(B457="win",100%-D1,"-100%")</f>
        <v>-100%</v>
      </c>
      <c r="E457" s="9">
        <f>(C457*D457)+(C457*E1)</f>
        <v>0</v>
      </c>
      <c r="F457" s="12"/>
      <c r="G457" s="9">
        <f>Sat!J44</f>
        <v>0</v>
      </c>
      <c r="H457" s="73" t="str">
        <f t="shared" si="1711"/>
        <v>-100%</v>
      </c>
      <c r="I457" s="9">
        <f>(G457*H457)+(G457*I1)</f>
        <v>0</v>
      </c>
      <c r="J457" s="12"/>
      <c r="K457" s="9">
        <f>Sat!K44</f>
        <v>0</v>
      </c>
      <c r="L457" s="73" t="str">
        <f>IF(B457="win",100%-L1,"-100%")</f>
        <v>-100%</v>
      </c>
      <c r="M457" s="9">
        <f>(K457*L457)+(K457*M1)</f>
        <v>0</v>
      </c>
      <c r="N457" s="9"/>
      <c r="O457" s="9">
        <f>Sat!L44</f>
        <v>0</v>
      </c>
      <c r="P457" s="73" t="str">
        <f>IF(B457="win",100%-P1,"-100%")</f>
        <v>-100%</v>
      </c>
      <c r="Q457" s="9">
        <f>(O457*P457)+(O457*Q1)</f>
        <v>0</v>
      </c>
      <c r="R457" s="9"/>
      <c r="S457" s="9">
        <f>Sat!M44</f>
        <v>0</v>
      </c>
      <c r="T457" s="73" t="str">
        <f>IF(B457="win",100%-T1,"-100%")</f>
        <v>-100%</v>
      </c>
      <c r="U457" s="9">
        <f>(S457*T457)+(S457*U1)</f>
        <v>0</v>
      </c>
      <c r="V457" s="9"/>
      <c r="W457" s="9">
        <f>Sat!N44</f>
        <v>0</v>
      </c>
      <c r="X457" s="73" t="str">
        <f>IF(B457="win",100%-X1,"-100%")</f>
        <v>-100%</v>
      </c>
      <c r="Y457" s="9">
        <f>(W457*X457)+(W457*Y1)</f>
        <v>0</v>
      </c>
      <c r="Z457" s="9"/>
      <c r="AA457" s="9">
        <f>Sat!O44</f>
        <v>0</v>
      </c>
      <c r="AB457" s="73" t="str">
        <f>IF(B457="win",100%-AB1,"-100%")</f>
        <v>-100%</v>
      </c>
      <c r="AC457" s="9">
        <f>(AA457*AB457)+(AA457*AC1)</f>
        <v>0</v>
      </c>
      <c r="AD457" s="9"/>
      <c r="AE457" s="9">
        <f>Sat!P44</f>
        <v>0</v>
      </c>
      <c r="AF457" s="73" t="str">
        <f>IF(B457="win",100%-AF1,"-100%")</f>
        <v>-100%</v>
      </c>
      <c r="AG457" s="9">
        <f>(AE457*AF457)+(AE457*AG1)</f>
        <v>0</v>
      </c>
      <c r="AH457" s="9"/>
      <c r="AI457" s="9">
        <f>Sat!Q44</f>
        <v>0</v>
      </c>
      <c r="AJ457" s="73" t="str">
        <f>IF(B457="win",100%-AJ1,"-100%")</f>
        <v>-100%</v>
      </c>
      <c r="AK457" s="9">
        <f>(AI457*AJ457)+(AI457*AK1)</f>
        <v>0</v>
      </c>
      <c r="AL457" s="9"/>
      <c r="AM457" s="9">
        <f>Sat!R44</f>
        <v>0</v>
      </c>
      <c r="AN457" s="73" t="str">
        <f>IF(B457="win",100%-AN1,"-100%")</f>
        <v>-100%</v>
      </c>
      <c r="AO457" s="9">
        <f>(AM457*AN457)+(AM457*AO1)</f>
        <v>0</v>
      </c>
      <c r="AP457" s="9"/>
      <c r="AQ457" s="9">
        <f>Sat!S44</f>
        <v>0</v>
      </c>
      <c r="AR457" s="73" t="str">
        <f>IF(B457="win",100%-AR1,"-100%")</f>
        <v>-100%</v>
      </c>
      <c r="AS457" s="9">
        <f>(AQ457*AR457)+(AQ457*AS1)</f>
        <v>0</v>
      </c>
      <c r="AT457" s="9"/>
      <c r="AU457" s="9">
        <f>Sat!T44</f>
        <v>0</v>
      </c>
      <c r="AV457" s="73" t="str">
        <f>IF(B457="win",100%-AV1,"-100%")</f>
        <v>-100%</v>
      </c>
      <c r="AW457" s="9">
        <f>(AU457*AV457)+(AU457*AW1)</f>
        <v>0</v>
      </c>
      <c r="AX457" s="9"/>
      <c r="AY457" s="9">
        <f>Sat!U44</f>
        <v>0</v>
      </c>
      <c r="AZ457" s="73" t="str">
        <f>IF(B457="win",100%-AZ1,"-100%")</f>
        <v>-100%</v>
      </c>
      <c r="BA457" s="9">
        <f>(AY457*AZ457)+(AY457*BA1)</f>
        <v>0</v>
      </c>
      <c r="BB457" s="9"/>
      <c r="BC457" s="9">
        <f>Sat!V44</f>
        <v>0</v>
      </c>
      <c r="BD457" s="73" t="str">
        <f>IF(B457="win",100%-BD1,"-100%")</f>
        <v>-100%</v>
      </c>
      <c r="BE457" s="9">
        <f>(BC457*BD457)+(BC457*BE1)</f>
        <v>0</v>
      </c>
      <c r="BF457" s="9"/>
      <c r="BG457" s="9">
        <f>Sat!W44</f>
        <v>0</v>
      </c>
      <c r="BH457" s="73" t="str">
        <f>IF(B457="win",100%-BH1,"-100%")</f>
        <v>-100%</v>
      </c>
      <c r="BI457" s="9">
        <f>(BG457*BH457)+(BG457*BI1)</f>
        <v>0</v>
      </c>
    </row>
    <row r="458" spans="1:61" x14ac:dyDescent="0.25">
      <c r="A458" s="9" t="str">
        <f>Sat!A45</f>
        <v>OVER</v>
      </c>
      <c r="B458" s="72">
        <f>Sat!C45</f>
        <v>0</v>
      </c>
      <c r="C458" s="9">
        <f>Sat!I45</f>
        <v>0</v>
      </c>
      <c r="D458" s="73" t="str">
        <f>IF(B458="win",100%-D1,"-100%")</f>
        <v>-100%</v>
      </c>
      <c r="E458" s="9">
        <f>(C458*D458)+(C458*E1)</f>
        <v>0</v>
      </c>
      <c r="F458" s="12"/>
      <c r="G458" s="9">
        <f>Sat!J45</f>
        <v>0</v>
      </c>
      <c r="H458" s="73" t="str">
        <f t="shared" si="1711"/>
        <v>-100%</v>
      </c>
      <c r="I458" s="9">
        <f>(G458*H458)+(G458*I1)</f>
        <v>0</v>
      </c>
      <c r="J458" s="12"/>
      <c r="K458" s="9">
        <f>Sat!K45</f>
        <v>0</v>
      </c>
      <c r="L458" s="73" t="str">
        <f>IF(B458="win",100%-L1,"-100%")</f>
        <v>-100%</v>
      </c>
      <c r="M458" s="9">
        <f>(K458*L458)+(K458*M1)</f>
        <v>0</v>
      </c>
      <c r="N458" s="9"/>
      <c r="O458" s="9">
        <f>Sat!L45</f>
        <v>0</v>
      </c>
      <c r="P458" s="73" t="str">
        <f>IF(B458="win",100%-P1,"-100%")</f>
        <v>-100%</v>
      </c>
      <c r="Q458" s="9">
        <f>(O458*P458)+(O458*Q1)</f>
        <v>0</v>
      </c>
      <c r="R458" s="9"/>
      <c r="S458" s="9">
        <f>Sat!M45</f>
        <v>0</v>
      </c>
      <c r="T458" s="73" t="str">
        <f>IF(B458="win",100%-T1,"-100%")</f>
        <v>-100%</v>
      </c>
      <c r="U458" s="9">
        <f>(S458*T458)+(S458*U1)</f>
        <v>0</v>
      </c>
      <c r="V458" s="9"/>
      <c r="W458" s="9">
        <f>Sat!N45</f>
        <v>0</v>
      </c>
      <c r="X458" s="73" t="str">
        <f>IF(B458="win",100%-X1,"-100%")</f>
        <v>-100%</v>
      </c>
      <c r="Y458" s="9">
        <f>(W458*X458)+(W458*Y1)</f>
        <v>0</v>
      </c>
      <c r="Z458" s="9"/>
      <c r="AA458" s="9">
        <f>Sat!O45</f>
        <v>0</v>
      </c>
      <c r="AB458" s="73" t="str">
        <f>IF(B458="win",100%-AB1,"-100%")</f>
        <v>-100%</v>
      </c>
      <c r="AC458" s="9">
        <f>(AA458*AB458)+(AA458*AC1)</f>
        <v>0</v>
      </c>
      <c r="AD458" s="9"/>
      <c r="AE458" s="9">
        <f>Sat!P45</f>
        <v>0</v>
      </c>
      <c r="AF458" s="73" t="str">
        <f>IF(B458="win",100%-AF1,"-100%")</f>
        <v>-100%</v>
      </c>
      <c r="AG458" s="9">
        <f>(AE458*AF458)+(AE458*AG1)</f>
        <v>0</v>
      </c>
      <c r="AH458" s="9"/>
      <c r="AI458" s="9">
        <f>Sat!Q45</f>
        <v>0</v>
      </c>
      <c r="AJ458" s="73" t="str">
        <f>IF(B458="win",100%-AJ1,"-100%")</f>
        <v>-100%</v>
      </c>
      <c r="AK458" s="9">
        <f>(AI458*AJ458)+(AI458*AK1)</f>
        <v>0</v>
      </c>
      <c r="AL458" s="9"/>
      <c r="AM458" s="9">
        <f>Sat!R45</f>
        <v>0</v>
      </c>
      <c r="AN458" s="73" t="str">
        <f>IF(B458="win",100%-AN1,"-100%")</f>
        <v>-100%</v>
      </c>
      <c r="AO458" s="9">
        <f>(AM458*AN458)+(AM458*AO1)</f>
        <v>0</v>
      </c>
      <c r="AP458" s="9"/>
      <c r="AQ458" s="9">
        <f>Sat!S45</f>
        <v>0</v>
      </c>
      <c r="AR458" s="73" t="str">
        <f>IF(B458="win",100%-AR1,"-100%")</f>
        <v>-100%</v>
      </c>
      <c r="AS458" s="9">
        <f>(AQ458*AR458)+(AQ458*AS1)</f>
        <v>0</v>
      </c>
      <c r="AT458" s="9"/>
      <c r="AU458" s="9">
        <f>Sat!T45</f>
        <v>0</v>
      </c>
      <c r="AV458" s="73" t="str">
        <f>IF(B458="win",100%-AV1,"-100%")</f>
        <v>-100%</v>
      </c>
      <c r="AW458" s="9">
        <f>(AU458*AV458)+(AU458*AW1)</f>
        <v>0</v>
      </c>
      <c r="AX458" s="9"/>
      <c r="AY458" s="9">
        <f>Sat!U45</f>
        <v>0</v>
      </c>
      <c r="AZ458" s="73" t="str">
        <f>IF(B458="win",100%-AZ1,"-100%")</f>
        <v>-100%</v>
      </c>
      <c r="BA458" s="9">
        <f>(AY458*AZ458)+(AY458*BA1)</f>
        <v>0</v>
      </c>
      <c r="BB458" s="9"/>
      <c r="BC458" s="9">
        <f>Sat!V45</f>
        <v>0</v>
      </c>
      <c r="BD458" s="73" t="str">
        <f>IF(B458="win",100%-BD1,"-100%")</f>
        <v>-100%</v>
      </c>
      <c r="BE458" s="9">
        <f>(BC458*BD458)+(BC458*BE1)</f>
        <v>0</v>
      </c>
      <c r="BF458" s="9"/>
      <c r="BG458" s="9">
        <f>Sat!W45</f>
        <v>0</v>
      </c>
      <c r="BH458" s="73" t="str">
        <f>IF(B458="win",100%-BH1,"-100%")</f>
        <v>-100%</v>
      </c>
      <c r="BI458" s="9">
        <f>(BG458*BH458)+(BG458*BI1)</f>
        <v>0</v>
      </c>
    </row>
    <row r="459" spans="1:61" x14ac:dyDescent="0.25">
      <c r="A459" s="75"/>
      <c r="B459" s="72"/>
      <c r="C459" s="75"/>
      <c r="D459" s="75"/>
      <c r="E459" s="75"/>
      <c r="F459" s="12"/>
      <c r="G459" s="75"/>
      <c r="H459" s="75"/>
      <c r="I459" s="75"/>
      <c r="J459" s="12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</row>
    <row r="460" spans="1:61" x14ac:dyDescent="0.25">
      <c r="A460" s="9">
        <f>Sat!A47</f>
        <v>0</v>
      </c>
      <c r="B460" s="72">
        <f>Sat!C47</f>
        <v>0</v>
      </c>
      <c r="C460" s="9">
        <f>Sat!I47</f>
        <v>0</v>
      </c>
      <c r="D460" s="73" t="str">
        <f>IF(B460="win",100%-D1,"-100%")</f>
        <v>-100%</v>
      </c>
      <c r="E460" s="9">
        <f>(C460*D460)+(C460*E1)</f>
        <v>0</v>
      </c>
      <c r="F460" s="12"/>
      <c r="G460" s="9">
        <f>Sat!J47</f>
        <v>0</v>
      </c>
      <c r="H460" s="73" t="str">
        <f>IF($B460="win",100%-H$1,"-100%")</f>
        <v>-100%</v>
      </c>
      <c r="I460" s="9">
        <f>(G460*H460)+(G460*I1)</f>
        <v>0</v>
      </c>
      <c r="J460" s="12"/>
      <c r="K460" s="9">
        <f>Sat!K47</f>
        <v>0</v>
      </c>
      <c r="L460" s="73" t="str">
        <f>IF(B460="win",100%-L1,"-100%")</f>
        <v>-100%</v>
      </c>
      <c r="M460" s="9">
        <f>(K460*L460)+(K460*M1)</f>
        <v>0</v>
      </c>
      <c r="N460" s="9"/>
      <c r="O460" s="9">
        <f>Sat!L47</f>
        <v>0</v>
      </c>
      <c r="P460" s="73" t="str">
        <f>IF(B460="win",100%-P1,"-100%")</f>
        <v>-100%</v>
      </c>
      <c r="Q460" s="9">
        <f>(O460*P460)+(O460*Q1)</f>
        <v>0</v>
      </c>
      <c r="R460" s="9"/>
      <c r="S460" s="9">
        <f>Sat!M47</f>
        <v>0</v>
      </c>
      <c r="T460" s="73" t="str">
        <f>IF(B460="win",100%-T1,"-100%")</f>
        <v>-100%</v>
      </c>
      <c r="U460" s="9">
        <f>(S460*T460)+(S460*U1)</f>
        <v>0</v>
      </c>
      <c r="V460" s="9"/>
      <c r="W460" s="9">
        <f>Sat!N47</f>
        <v>0</v>
      </c>
      <c r="X460" s="73" t="str">
        <f>IF(B460="win",100%-X1,"-100%")</f>
        <v>-100%</v>
      </c>
      <c r="Y460" s="9">
        <f>(W460*X460)+(W460*Y1)</f>
        <v>0</v>
      </c>
      <c r="Z460" s="9"/>
      <c r="AA460" s="9">
        <f>Sat!O47</f>
        <v>0</v>
      </c>
      <c r="AB460" s="73" t="str">
        <f>IF(B460="win",100%-AB1,"-100%")</f>
        <v>-100%</v>
      </c>
      <c r="AC460" s="9">
        <f>(AA460*AB460)+(AA460*AC1)</f>
        <v>0</v>
      </c>
      <c r="AD460" s="9"/>
      <c r="AE460" s="9">
        <f>Sat!P47</f>
        <v>0</v>
      </c>
      <c r="AF460" s="73" t="str">
        <f>IF(B460="win",100%-AF1,"-100%")</f>
        <v>-100%</v>
      </c>
      <c r="AG460" s="9">
        <f>(AE460*AF460)+(AE460*AG1)</f>
        <v>0</v>
      </c>
      <c r="AH460" s="9"/>
      <c r="AI460" s="9">
        <f>Sat!Q47</f>
        <v>0</v>
      </c>
      <c r="AJ460" s="73" t="str">
        <f>IF(B460="win",100%-AJ1,"-100%")</f>
        <v>-100%</v>
      </c>
      <c r="AK460" s="9">
        <f>(AI460*AJ460)+(AI460*AK1)</f>
        <v>0</v>
      </c>
      <c r="AL460" s="9"/>
      <c r="AM460" s="9">
        <f>Sat!R47</f>
        <v>0</v>
      </c>
      <c r="AN460" s="73" t="str">
        <f>IF(B460="win",100%-AN1,"-100%")</f>
        <v>-100%</v>
      </c>
      <c r="AO460" s="9">
        <f>(AM460*AN460)+(AM460*AO1)</f>
        <v>0</v>
      </c>
      <c r="AP460" s="9"/>
      <c r="AQ460" s="9">
        <f>Sat!S47</f>
        <v>0</v>
      </c>
      <c r="AR460" s="73" t="str">
        <f>IF(B460="win",100%-AR1,"-100%")</f>
        <v>-100%</v>
      </c>
      <c r="AS460" s="9">
        <f>(AQ460*AR460)+(AQ460*AS1)</f>
        <v>0</v>
      </c>
      <c r="AT460" s="9"/>
      <c r="AU460" s="9">
        <f>Sat!T47</f>
        <v>0</v>
      </c>
      <c r="AV460" s="73" t="str">
        <f>IF(B460="win",100%-AV1,"-100%")</f>
        <v>-100%</v>
      </c>
      <c r="AW460" s="9">
        <f>(AU460*AV460)+(AU460*AW1)</f>
        <v>0</v>
      </c>
      <c r="AX460" s="9"/>
      <c r="AY460" s="9">
        <f>Sat!U47</f>
        <v>0</v>
      </c>
      <c r="AZ460" s="73" t="str">
        <f>IF(B460="win",100%-AZ1,"-100%")</f>
        <v>-100%</v>
      </c>
      <c r="BA460" s="9">
        <f>(AY460*AZ460)+(AY460*BA1)</f>
        <v>0</v>
      </c>
      <c r="BB460" s="9"/>
      <c r="BC460" s="9">
        <f>Sat!V47</f>
        <v>0</v>
      </c>
      <c r="BD460" s="73" t="str">
        <f>IF(B460="win",100%-BD1,"-100%")</f>
        <v>-100%</v>
      </c>
      <c r="BE460" s="9">
        <f>(BC460*BD460)+(BC460*BE1)</f>
        <v>0</v>
      </c>
      <c r="BF460" s="9"/>
      <c r="BG460" s="9">
        <f>Sat!W47</f>
        <v>0</v>
      </c>
      <c r="BH460" s="73" t="str">
        <f>IF(B460="win",100%-BH1,"-100%")</f>
        <v>-100%</v>
      </c>
      <c r="BI460" s="9">
        <f>(BG460*BH460)+(BG460*BI1)</f>
        <v>0</v>
      </c>
    </row>
    <row r="461" spans="1:61" x14ac:dyDescent="0.25">
      <c r="A461" s="9">
        <f>Sat!A48</f>
        <v>0</v>
      </c>
      <c r="B461" s="72">
        <f>Sat!C48</f>
        <v>0</v>
      </c>
      <c r="C461" s="9">
        <f>Sat!I48</f>
        <v>0</v>
      </c>
      <c r="D461" s="73" t="str">
        <f>IF(B461="win",100%-D1,"-100%")</f>
        <v>-100%</v>
      </c>
      <c r="E461" s="9">
        <f>(C461*D461)+(C461*E1)</f>
        <v>0</v>
      </c>
      <c r="F461" s="12"/>
      <c r="G461" s="9">
        <f>Sat!J48</f>
        <v>0</v>
      </c>
      <c r="H461" s="73" t="str">
        <f t="shared" ref="H461:H463" si="1712">IF($B461="win",100%-H$1,"-100%")</f>
        <v>-100%</v>
      </c>
      <c r="I461" s="9">
        <f>(G461*H461)+(G461*I1)</f>
        <v>0</v>
      </c>
      <c r="J461" s="12"/>
      <c r="K461" s="9">
        <f>Sat!K48</f>
        <v>0</v>
      </c>
      <c r="L461" s="73" t="str">
        <f>IF(B461="win",100%-L1,"-100%")</f>
        <v>-100%</v>
      </c>
      <c r="M461" s="9">
        <f>(K461*L461)+(K461*M1)</f>
        <v>0</v>
      </c>
      <c r="N461" s="9"/>
      <c r="O461" s="9">
        <f>Sat!L48</f>
        <v>0</v>
      </c>
      <c r="P461" s="73" t="str">
        <f>IF(B461="win",100%-P1,"-100%")</f>
        <v>-100%</v>
      </c>
      <c r="Q461" s="9">
        <f>(O461*P461)+(O461*Q1)</f>
        <v>0</v>
      </c>
      <c r="R461" s="9"/>
      <c r="S461" s="9">
        <f>Sat!M48</f>
        <v>0</v>
      </c>
      <c r="T461" s="73" t="str">
        <f>IF(B461="win",100%-T1,"-100%")</f>
        <v>-100%</v>
      </c>
      <c r="U461" s="9">
        <f>(S461*T461)+(S461*U1)</f>
        <v>0</v>
      </c>
      <c r="V461" s="9"/>
      <c r="W461" s="9">
        <f>Sat!N48</f>
        <v>0</v>
      </c>
      <c r="X461" s="73" t="str">
        <f>IF(B461="win",100%-X1,"-100%")</f>
        <v>-100%</v>
      </c>
      <c r="Y461" s="9">
        <f>(W461*X461)+(W461*Y1)</f>
        <v>0</v>
      </c>
      <c r="Z461" s="9"/>
      <c r="AA461" s="9">
        <f>Sat!O48</f>
        <v>0</v>
      </c>
      <c r="AB461" s="73" t="str">
        <f>IF(B461="win",100%-AB1,"-100%")</f>
        <v>-100%</v>
      </c>
      <c r="AC461" s="9">
        <f>(AA461*AB461)+(AA461*AC1)</f>
        <v>0</v>
      </c>
      <c r="AD461" s="9"/>
      <c r="AE461" s="9">
        <f>Sat!P48</f>
        <v>0</v>
      </c>
      <c r="AF461" s="73" t="str">
        <f>IF(B461="win",100%-AF1,"-100%")</f>
        <v>-100%</v>
      </c>
      <c r="AG461" s="9">
        <f>(AE461*AF461)+(AE461*AG1)</f>
        <v>0</v>
      </c>
      <c r="AH461" s="9"/>
      <c r="AI461" s="9">
        <f>Sat!Q48</f>
        <v>0</v>
      </c>
      <c r="AJ461" s="73" t="str">
        <f>IF(B461="win",100%-AJ1,"-100%")</f>
        <v>-100%</v>
      </c>
      <c r="AK461" s="9">
        <f>(AI461*AJ461)+(AI461*AK1)</f>
        <v>0</v>
      </c>
      <c r="AL461" s="9"/>
      <c r="AM461" s="9">
        <f>Sat!R48</f>
        <v>0</v>
      </c>
      <c r="AN461" s="73" t="str">
        <f>IF(B461="win",100%-AN1,"-100%")</f>
        <v>-100%</v>
      </c>
      <c r="AO461" s="9">
        <f>(AM461*AN461)+(AM461*AO1)</f>
        <v>0</v>
      </c>
      <c r="AP461" s="9"/>
      <c r="AQ461" s="9">
        <f>Sat!S48</f>
        <v>0</v>
      </c>
      <c r="AR461" s="73" t="str">
        <f>IF(B461="win",100%-AR1,"-100%")</f>
        <v>-100%</v>
      </c>
      <c r="AS461" s="9">
        <f>(AQ461*AR461)+(AQ461*AS1)</f>
        <v>0</v>
      </c>
      <c r="AT461" s="9"/>
      <c r="AU461" s="9">
        <f>Sat!T48</f>
        <v>0</v>
      </c>
      <c r="AV461" s="73" t="str">
        <f>IF(B461="win",100%-AV1,"-100%")</f>
        <v>-100%</v>
      </c>
      <c r="AW461" s="9">
        <f>(AU461*AV461)+(AU461*AW1)</f>
        <v>0</v>
      </c>
      <c r="AX461" s="9"/>
      <c r="AY461" s="9">
        <f>Sat!U48</f>
        <v>0</v>
      </c>
      <c r="AZ461" s="73" t="str">
        <f>IF(B461="win",100%-AZ1,"-100%")</f>
        <v>-100%</v>
      </c>
      <c r="BA461" s="9">
        <f>(AY461*AZ461)+(AY461*BA1)</f>
        <v>0</v>
      </c>
      <c r="BB461" s="9"/>
      <c r="BC461" s="9">
        <f>Sat!V48</f>
        <v>0</v>
      </c>
      <c r="BD461" s="73" t="str">
        <f>IF(B461="win",100%-BD1,"-100%")</f>
        <v>-100%</v>
      </c>
      <c r="BE461" s="9">
        <f>(BC461*BD461)+(BC461*BE1)</f>
        <v>0</v>
      </c>
      <c r="BF461" s="9"/>
      <c r="BG461" s="9">
        <f>Sat!W48</f>
        <v>0</v>
      </c>
      <c r="BH461" s="73" t="str">
        <f>IF(B461="win",100%-BH1,"-100%")</f>
        <v>-100%</v>
      </c>
      <c r="BI461" s="9">
        <f>(BG461*BH461)+(BG461*BI1)</f>
        <v>0</v>
      </c>
    </row>
    <row r="462" spans="1:61" x14ac:dyDescent="0.25">
      <c r="A462" s="9" t="str">
        <f>Sat!A49</f>
        <v>UNDER</v>
      </c>
      <c r="B462" s="72">
        <f>Sat!C49</f>
        <v>0</v>
      </c>
      <c r="C462" s="9">
        <f>Sat!I49</f>
        <v>0</v>
      </c>
      <c r="D462" s="73" t="str">
        <f>IF(B462="win",100%-D1,"-100%")</f>
        <v>-100%</v>
      </c>
      <c r="E462" s="9">
        <f>(C462*D462)+(C462*E1)</f>
        <v>0</v>
      </c>
      <c r="F462" s="12"/>
      <c r="G462" s="9">
        <f>Sat!J49</f>
        <v>0</v>
      </c>
      <c r="H462" s="73" t="str">
        <f t="shared" si="1712"/>
        <v>-100%</v>
      </c>
      <c r="I462" s="9">
        <f>(G462*H462)+(G462*I1)</f>
        <v>0</v>
      </c>
      <c r="J462" s="12"/>
      <c r="K462" s="9">
        <f>Sat!K49</f>
        <v>0</v>
      </c>
      <c r="L462" s="73" t="str">
        <f>IF(B462="win",100%-L1,"-100%")</f>
        <v>-100%</v>
      </c>
      <c r="M462" s="9">
        <f>(K462*L462)+(K462*M1)</f>
        <v>0</v>
      </c>
      <c r="N462" s="9"/>
      <c r="O462" s="9">
        <f>Sat!L49</f>
        <v>0</v>
      </c>
      <c r="P462" s="73" t="str">
        <f>IF(B462="win",100%-P1,"-100%")</f>
        <v>-100%</v>
      </c>
      <c r="Q462" s="9">
        <f>(O462*P462)+(O462*Q1)</f>
        <v>0</v>
      </c>
      <c r="R462" s="9"/>
      <c r="S462" s="9">
        <f>Sat!M49</f>
        <v>0</v>
      </c>
      <c r="T462" s="73" t="str">
        <f>IF(B462="win",100%-T1,"-100%")</f>
        <v>-100%</v>
      </c>
      <c r="U462" s="9">
        <f>(S462*T462)+(S462*U1)</f>
        <v>0</v>
      </c>
      <c r="V462" s="9"/>
      <c r="W462" s="9">
        <f>Sat!N49</f>
        <v>0</v>
      </c>
      <c r="X462" s="73" t="str">
        <f>IF(B462="win",100%-X1,"-100%")</f>
        <v>-100%</v>
      </c>
      <c r="Y462" s="9">
        <f>(W462*X462)+(W462*Y1)</f>
        <v>0</v>
      </c>
      <c r="Z462" s="9"/>
      <c r="AA462" s="9">
        <f>Sat!O49</f>
        <v>0</v>
      </c>
      <c r="AB462" s="73" t="str">
        <f>IF(B462="win",100%-AB1,"-100%")</f>
        <v>-100%</v>
      </c>
      <c r="AC462" s="9">
        <f>(AA462*AB462)+(AA462*AC1)</f>
        <v>0</v>
      </c>
      <c r="AD462" s="9"/>
      <c r="AE462" s="9">
        <f>Sat!P49</f>
        <v>0</v>
      </c>
      <c r="AF462" s="73" t="str">
        <f>IF(B462="win",100%-AF1,"-100%")</f>
        <v>-100%</v>
      </c>
      <c r="AG462" s="9">
        <f>(AE462*AF462)+(AE462*AG1)</f>
        <v>0</v>
      </c>
      <c r="AH462" s="9"/>
      <c r="AI462" s="9">
        <f>Sat!Q49</f>
        <v>0</v>
      </c>
      <c r="AJ462" s="73" t="str">
        <f>IF(B462="win",100%-AJ1,"-100%")</f>
        <v>-100%</v>
      </c>
      <c r="AK462" s="9">
        <f>(AI462*AJ462)+(AI462*AK1)</f>
        <v>0</v>
      </c>
      <c r="AL462" s="9"/>
      <c r="AM462" s="9">
        <f>Sat!R49</f>
        <v>0</v>
      </c>
      <c r="AN462" s="73" t="str">
        <f>IF(B462="win",100%-AN1,"-100%")</f>
        <v>-100%</v>
      </c>
      <c r="AO462" s="9">
        <f>(AM462*AN462)+(AM462*AO1)</f>
        <v>0</v>
      </c>
      <c r="AP462" s="9"/>
      <c r="AQ462" s="9">
        <f>Sat!S49</f>
        <v>0</v>
      </c>
      <c r="AR462" s="73" t="str">
        <f>IF(B462="win",100%-AR1,"-100%")</f>
        <v>-100%</v>
      </c>
      <c r="AS462" s="9">
        <f>(AQ462*AR462)+(AQ462*AS1)</f>
        <v>0</v>
      </c>
      <c r="AT462" s="9"/>
      <c r="AU462" s="9">
        <f>Sat!T49</f>
        <v>0</v>
      </c>
      <c r="AV462" s="73" t="str">
        <f>IF(B462="win",100%-AV1,"-100%")</f>
        <v>-100%</v>
      </c>
      <c r="AW462" s="9">
        <f>(AU462*AV462)+(AU462*AW1)</f>
        <v>0</v>
      </c>
      <c r="AX462" s="9"/>
      <c r="AY462" s="9">
        <f>Sat!U49</f>
        <v>0</v>
      </c>
      <c r="AZ462" s="73" t="str">
        <f>IF(B462="win",100%-AZ1,"-100%")</f>
        <v>-100%</v>
      </c>
      <c r="BA462" s="9">
        <f>(AY462*AZ462)+(AY462*BA1)</f>
        <v>0</v>
      </c>
      <c r="BB462" s="9"/>
      <c r="BC462" s="9">
        <f>Sat!V49</f>
        <v>0</v>
      </c>
      <c r="BD462" s="73" t="str">
        <f>IF(B462="win",100%-BD1,"-100%")</f>
        <v>-100%</v>
      </c>
      <c r="BE462" s="9">
        <f>(BC462*BD462)+(BC462*BE1)</f>
        <v>0</v>
      </c>
      <c r="BF462" s="9"/>
      <c r="BG462" s="9">
        <f>Sat!W49</f>
        <v>0</v>
      </c>
      <c r="BH462" s="73" t="str">
        <f>IF(B462="win",100%-BH1,"-100%")</f>
        <v>-100%</v>
      </c>
      <c r="BI462" s="9">
        <f>(BG462*BH462)+(BG462*BI1)</f>
        <v>0</v>
      </c>
    </row>
    <row r="463" spans="1:61" x14ac:dyDescent="0.25">
      <c r="A463" s="9" t="str">
        <f>Sat!A50</f>
        <v>OVER</v>
      </c>
      <c r="B463" s="72">
        <f>Sat!C50</f>
        <v>0</v>
      </c>
      <c r="C463" s="9">
        <f>Sat!I50</f>
        <v>0</v>
      </c>
      <c r="D463" s="73" t="str">
        <f>IF(B463="win",100%-D1,"-100%")</f>
        <v>-100%</v>
      </c>
      <c r="E463" s="9">
        <f>(C463*D463)+(C463*E1)</f>
        <v>0</v>
      </c>
      <c r="F463" s="12"/>
      <c r="G463" s="9">
        <f>Sat!J50</f>
        <v>0</v>
      </c>
      <c r="H463" s="73" t="str">
        <f t="shared" si="1712"/>
        <v>-100%</v>
      </c>
      <c r="I463" s="9">
        <f>(G463*H463)+(G463*I1)</f>
        <v>0</v>
      </c>
      <c r="J463" s="12"/>
      <c r="K463" s="9">
        <f>Sat!K50</f>
        <v>0</v>
      </c>
      <c r="L463" s="73" t="str">
        <f>IF(B463="win",100%-L1,"-100%")</f>
        <v>-100%</v>
      </c>
      <c r="M463" s="9">
        <f>(K463*L463)+(K463*M1)</f>
        <v>0</v>
      </c>
      <c r="N463" s="9"/>
      <c r="O463" s="9">
        <f>Sat!L50</f>
        <v>0</v>
      </c>
      <c r="P463" s="73" t="str">
        <f>IF(B463="win",100%-P1,"-100%")</f>
        <v>-100%</v>
      </c>
      <c r="Q463" s="9">
        <f>(O463*P463)+(O463*Q1)</f>
        <v>0</v>
      </c>
      <c r="R463" s="9"/>
      <c r="S463" s="9">
        <f>Sat!M50</f>
        <v>0</v>
      </c>
      <c r="T463" s="73" t="str">
        <f>IF(B463="win",100%-T1,"-100%")</f>
        <v>-100%</v>
      </c>
      <c r="U463" s="9">
        <f>(S463*T463)+(S463*U1)</f>
        <v>0</v>
      </c>
      <c r="V463" s="9"/>
      <c r="W463" s="9">
        <f>Sat!N50</f>
        <v>0</v>
      </c>
      <c r="X463" s="73" t="str">
        <f>IF(B463="win",100%-X1,"-100%")</f>
        <v>-100%</v>
      </c>
      <c r="Y463" s="9">
        <f>(W463*X463)+(W463*Y1)</f>
        <v>0</v>
      </c>
      <c r="Z463" s="9"/>
      <c r="AA463" s="9">
        <f>Sat!O50</f>
        <v>0</v>
      </c>
      <c r="AB463" s="73" t="str">
        <f>IF(B463="win",100%-AB1,"-100%")</f>
        <v>-100%</v>
      </c>
      <c r="AC463" s="9">
        <f>(AA463*AB463)+(AA463*AC1)</f>
        <v>0</v>
      </c>
      <c r="AD463" s="9"/>
      <c r="AE463" s="9">
        <f>Sat!P50</f>
        <v>0</v>
      </c>
      <c r="AF463" s="73" t="str">
        <f>IF(B463="win",100%-AF1,"-100%")</f>
        <v>-100%</v>
      </c>
      <c r="AG463" s="9">
        <f>(AE463*AF463)+(AE463*AG1)</f>
        <v>0</v>
      </c>
      <c r="AH463" s="9"/>
      <c r="AI463" s="9">
        <f>Sat!Q50</f>
        <v>0</v>
      </c>
      <c r="AJ463" s="73" t="str">
        <f>IF(B463="win",100%-AJ1,"-100%")</f>
        <v>-100%</v>
      </c>
      <c r="AK463" s="9">
        <f>(AI463*AJ463)+(AI463*AK1)</f>
        <v>0</v>
      </c>
      <c r="AL463" s="9"/>
      <c r="AM463" s="9">
        <f>Sat!R50</f>
        <v>0</v>
      </c>
      <c r="AN463" s="73" t="str">
        <f>IF(B463="win",100%-AN1,"-100%")</f>
        <v>-100%</v>
      </c>
      <c r="AO463" s="9">
        <f>(AM463*AN463)+(AM463*AO1)</f>
        <v>0</v>
      </c>
      <c r="AP463" s="9"/>
      <c r="AQ463" s="9">
        <f>Sat!S50</f>
        <v>0</v>
      </c>
      <c r="AR463" s="73" t="str">
        <f>IF(B463="win",100%-AR1,"-100%")</f>
        <v>-100%</v>
      </c>
      <c r="AS463" s="9">
        <f>(AQ463*AR463)+(AQ463*AS1)</f>
        <v>0</v>
      </c>
      <c r="AT463" s="9"/>
      <c r="AU463" s="9">
        <f>Sat!T50</f>
        <v>0</v>
      </c>
      <c r="AV463" s="73" t="str">
        <f>IF(B463="win",100%-AV1,"-100%")</f>
        <v>-100%</v>
      </c>
      <c r="AW463" s="9">
        <f>(AU463*AV463)+(AU463*AW1)</f>
        <v>0</v>
      </c>
      <c r="AX463" s="9"/>
      <c r="AY463" s="9">
        <f>Sat!U50</f>
        <v>0</v>
      </c>
      <c r="AZ463" s="73" t="str">
        <f>IF(B463="win",100%-AZ1,"-100%")</f>
        <v>-100%</v>
      </c>
      <c r="BA463" s="9">
        <f>(AY463*AZ463)+(AY463*BA1)</f>
        <v>0</v>
      </c>
      <c r="BB463" s="9"/>
      <c r="BC463" s="9">
        <f>Sat!V50</f>
        <v>0</v>
      </c>
      <c r="BD463" s="73" t="str">
        <f>IF(B463="win",100%-BD1,"-100%")</f>
        <v>-100%</v>
      </c>
      <c r="BE463" s="9">
        <f>(BC463*BD463)+(BC463*BE1)</f>
        <v>0</v>
      </c>
      <c r="BF463" s="9"/>
      <c r="BG463" s="9">
        <f>Sat!W50</f>
        <v>0</v>
      </c>
      <c r="BH463" s="73" t="str">
        <f>IF(B463="win",100%-BH1,"-100%")</f>
        <v>-100%</v>
      </c>
      <c r="BI463" s="9">
        <f>(BG463*BH463)+(BG463*BI1)</f>
        <v>0</v>
      </c>
    </row>
    <row r="464" spans="1:61" x14ac:dyDescent="0.25">
      <c r="A464" s="75"/>
      <c r="B464" s="72"/>
      <c r="C464" s="75"/>
      <c r="D464" s="75"/>
      <c r="E464" s="75"/>
      <c r="F464" s="12"/>
      <c r="G464" s="75"/>
      <c r="H464" s="75"/>
      <c r="I464" s="75"/>
      <c r="J464" s="12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</row>
    <row r="465" spans="1:61" x14ac:dyDescent="0.25">
      <c r="A465" s="9">
        <f>Sat!A52</f>
        <v>0</v>
      </c>
      <c r="B465" s="72">
        <f>Sat!C52</f>
        <v>0</v>
      </c>
      <c r="C465" s="9">
        <f>Sat!I52</f>
        <v>0</v>
      </c>
      <c r="D465" s="73" t="str">
        <f>IF(B465="win",100%-D1,"-100%")</f>
        <v>-100%</v>
      </c>
      <c r="E465" s="9">
        <f>(C465*D465)+(C465*E1)</f>
        <v>0</v>
      </c>
      <c r="F465" s="12"/>
      <c r="G465" s="9">
        <f>Sat!J52</f>
        <v>0</v>
      </c>
      <c r="H465" s="73" t="str">
        <f>IF($B465="win",100%-H$1,"-100%")</f>
        <v>-100%</v>
      </c>
      <c r="I465" s="9">
        <f>(G465*H465)+(G465*I1)</f>
        <v>0</v>
      </c>
      <c r="J465" s="12"/>
      <c r="K465" s="9">
        <f>Sat!K52</f>
        <v>0</v>
      </c>
      <c r="L465" s="73" t="str">
        <f>IF(B465="win",100%-L1,"-100%")</f>
        <v>-100%</v>
      </c>
      <c r="M465" s="9">
        <f>(K465*L465)+(K465*M1)</f>
        <v>0</v>
      </c>
      <c r="N465" s="9"/>
      <c r="O465" s="9">
        <f>Sat!L52</f>
        <v>0</v>
      </c>
      <c r="P465" s="73" t="str">
        <f>IF(B465="win",100%-P1,"-100%")</f>
        <v>-100%</v>
      </c>
      <c r="Q465" s="9">
        <f>(O465*P465)+(O465*Q1)</f>
        <v>0</v>
      </c>
      <c r="R465" s="9"/>
      <c r="S465" s="9">
        <f>Sat!M52</f>
        <v>0</v>
      </c>
      <c r="T465" s="73" t="str">
        <f>IF(B465="win",100%-T1,"-100%")</f>
        <v>-100%</v>
      </c>
      <c r="U465" s="9">
        <f>(S465*T465)+(S465*U1)</f>
        <v>0</v>
      </c>
      <c r="V465" s="9"/>
      <c r="W465" s="9">
        <f>Sat!N52</f>
        <v>0</v>
      </c>
      <c r="X465" s="73" t="str">
        <f>IF(B465="win",100%-X1,"-100%")</f>
        <v>-100%</v>
      </c>
      <c r="Y465" s="9">
        <f>(W465*X465)+(W465*Y1)</f>
        <v>0</v>
      </c>
      <c r="Z465" s="9"/>
      <c r="AA465" s="9">
        <f>Sat!O52</f>
        <v>0</v>
      </c>
      <c r="AB465" s="73" t="str">
        <f>IF(B465="win",100%-AB1,"-100%")</f>
        <v>-100%</v>
      </c>
      <c r="AC465" s="9">
        <f>(AA465*AB465)+(AA465*AC1)</f>
        <v>0</v>
      </c>
      <c r="AD465" s="9"/>
      <c r="AE465" s="9">
        <f>Sat!P52</f>
        <v>0</v>
      </c>
      <c r="AF465" s="73" t="str">
        <f>IF(B465="win",100%-AF1,"-100%")</f>
        <v>-100%</v>
      </c>
      <c r="AG465" s="9">
        <f>(AE465*AF465)+(AE465*AG1)</f>
        <v>0</v>
      </c>
      <c r="AH465" s="9"/>
      <c r="AI465" s="9">
        <f>Sat!Q52</f>
        <v>0</v>
      </c>
      <c r="AJ465" s="73" t="str">
        <f>IF(B465="win",100%-AJ1,"-100%")</f>
        <v>-100%</v>
      </c>
      <c r="AK465" s="9">
        <f>(AI465*AJ465)+(AI465*AK1)</f>
        <v>0</v>
      </c>
      <c r="AL465" s="9"/>
      <c r="AM465" s="9">
        <f>Sat!R52</f>
        <v>0</v>
      </c>
      <c r="AN465" s="73" t="str">
        <f>IF(B465="win",100%-AN1,"-100%")</f>
        <v>-100%</v>
      </c>
      <c r="AO465" s="9">
        <f>(AM465*AN465)+(AM465*AO1)</f>
        <v>0</v>
      </c>
      <c r="AP465" s="9"/>
      <c r="AQ465" s="9">
        <f>Sat!S52</f>
        <v>0</v>
      </c>
      <c r="AR465" s="73" t="str">
        <f>IF(B465="win",100%-AR1,"-100%")</f>
        <v>-100%</v>
      </c>
      <c r="AS465" s="9">
        <f>(AQ465*AR465)+(AQ465*AS1)</f>
        <v>0</v>
      </c>
      <c r="AT465" s="9"/>
      <c r="AU465" s="9">
        <f>Sat!T52</f>
        <v>0</v>
      </c>
      <c r="AV465" s="73" t="str">
        <f>IF(B465="win",100%-AV1,"-100%")</f>
        <v>-100%</v>
      </c>
      <c r="AW465" s="9">
        <f>(AU465*AV465)+(AU465*AW1)</f>
        <v>0</v>
      </c>
      <c r="AX465" s="9"/>
      <c r="AY465" s="9">
        <f>Sat!U52</f>
        <v>0</v>
      </c>
      <c r="AZ465" s="73" t="str">
        <f>IF(B465="win",100%-AZ1,"-100%")</f>
        <v>-100%</v>
      </c>
      <c r="BA465" s="9">
        <f>(AY465*AZ465)+(AY465*BA1)</f>
        <v>0</v>
      </c>
      <c r="BB465" s="9"/>
      <c r="BC465" s="9">
        <f>Sat!V52</f>
        <v>0</v>
      </c>
      <c r="BD465" s="73" t="str">
        <f>IF(B465="win",100%-BD1,"-100%")</f>
        <v>-100%</v>
      </c>
      <c r="BE465" s="9">
        <f>(BC465*BD465)+(BC465*BE1)</f>
        <v>0</v>
      </c>
      <c r="BF465" s="9"/>
      <c r="BG465" s="9">
        <f>Sat!W52</f>
        <v>0</v>
      </c>
      <c r="BH465" s="73" t="str">
        <f>IF(B465="win",100%-BH1,"-100%")</f>
        <v>-100%</v>
      </c>
      <c r="BI465" s="9">
        <f>(BG465*BH465)+(BG465*BI1)</f>
        <v>0</v>
      </c>
    </row>
    <row r="466" spans="1:61" x14ac:dyDescent="0.25">
      <c r="A466" s="9">
        <f>Sat!A53</f>
        <v>0</v>
      </c>
      <c r="B466" s="72">
        <f>Sat!C53</f>
        <v>0</v>
      </c>
      <c r="C466" s="9">
        <f>Sat!I53</f>
        <v>0</v>
      </c>
      <c r="D466" s="73" t="str">
        <f>IF(B466="win",100%-D1,"-100%")</f>
        <v>-100%</v>
      </c>
      <c r="E466" s="9">
        <f>(C466*D466)+(C466*E1)</f>
        <v>0</v>
      </c>
      <c r="F466" s="12"/>
      <c r="G466" s="9">
        <f>Sat!J53</f>
        <v>0</v>
      </c>
      <c r="H466" s="73" t="str">
        <f t="shared" ref="H466:H468" si="1713">IF($B466="win",100%-H$1,"-100%")</f>
        <v>-100%</v>
      </c>
      <c r="I466" s="9">
        <f>(G466*H466)+(G466*I1)</f>
        <v>0</v>
      </c>
      <c r="J466" s="12"/>
      <c r="K466" s="9">
        <f>Sat!K53</f>
        <v>0</v>
      </c>
      <c r="L466" s="73" t="str">
        <f>IF(B466="win",100%-L1,"-100%")</f>
        <v>-100%</v>
      </c>
      <c r="M466" s="9">
        <f>(K466*L466)+(K466*M1)</f>
        <v>0</v>
      </c>
      <c r="N466" s="9"/>
      <c r="O466" s="9">
        <f>Sat!L53</f>
        <v>0</v>
      </c>
      <c r="P466" s="73" t="str">
        <f>IF(B466="win",100%-P1,"-100%")</f>
        <v>-100%</v>
      </c>
      <c r="Q466" s="9">
        <f>(O466*P466)+(O466*Q1)</f>
        <v>0</v>
      </c>
      <c r="R466" s="9"/>
      <c r="S466" s="9">
        <f>Sat!M53</f>
        <v>0</v>
      </c>
      <c r="T466" s="73" t="str">
        <f>IF(B466="win",100%-T1,"-100%")</f>
        <v>-100%</v>
      </c>
      <c r="U466" s="9">
        <f>(S466*T466)+(S466*U1)</f>
        <v>0</v>
      </c>
      <c r="V466" s="9"/>
      <c r="W466" s="9">
        <f>Sat!N53</f>
        <v>0</v>
      </c>
      <c r="X466" s="73" t="str">
        <f>IF(B466="win",100%-X1,"-100%")</f>
        <v>-100%</v>
      </c>
      <c r="Y466" s="9">
        <f>(W466*X466)+(W466*Y1)</f>
        <v>0</v>
      </c>
      <c r="Z466" s="9"/>
      <c r="AA466" s="9">
        <f>Sat!O53</f>
        <v>0</v>
      </c>
      <c r="AB466" s="73" t="str">
        <f>IF(B466="win",100%-AB1,"-100%")</f>
        <v>-100%</v>
      </c>
      <c r="AC466" s="9">
        <f>(AA466*AB466)+(AA466*AC1)</f>
        <v>0</v>
      </c>
      <c r="AD466" s="9"/>
      <c r="AE466" s="9">
        <f>Sat!P53</f>
        <v>0</v>
      </c>
      <c r="AF466" s="73" t="str">
        <f>IF(B466="win",100%-AF1,"-100%")</f>
        <v>-100%</v>
      </c>
      <c r="AG466" s="9">
        <f>(AE466*AF466)+(AE466*AG1)</f>
        <v>0</v>
      </c>
      <c r="AH466" s="9"/>
      <c r="AI466" s="9">
        <f>Sat!Q53</f>
        <v>0</v>
      </c>
      <c r="AJ466" s="73" t="str">
        <f>IF(B466="win",100%-AJ1,"-100%")</f>
        <v>-100%</v>
      </c>
      <c r="AK466" s="9">
        <f>(AI466*AJ466)+(AI466*AK1)</f>
        <v>0</v>
      </c>
      <c r="AL466" s="9"/>
      <c r="AM466" s="9">
        <f>Sat!R53</f>
        <v>0</v>
      </c>
      <c r="AN466" s="73" t="str">
        <f>IF(B466="win",100%-AN1,"-100%")</f>
        <v>-100%</v>
      </c>
      <c r="AO466" s="9">
        <f>(AM466*AN466)+(AM466*AO1)</f>
        <v>0</v>
      </c>
      <c r="AP466" s="9"/>
      <c r="AQ466" s="9">
        <f>Sat!S53</f>
        <v>0</v>
      </c>
      <c r="AR466" s="73" t="str">
        <f>IF(B466="win",100%-AR1,"-100%")</f>
        <v>-100%</v>
      </c>
      <c r="AS466" s="9">
        <f>(AQ466*AR466)+(AQ466*AS1)</f>
        <v>0</v>
      </c>
      <c r="AT466" s="9"/>
      <c r="AU466" s="9">
        <f>Sat!T53</f>
        <v>0</v>
      </c>
      <c r="AV466" s="73" t="str">
        <f>IF(B466="win",100%-AV1,"-100%")</f>
        <v>-100%</v>
      </c>
      <c r="AW466" s="9">
        <f>(AU466*AV466)+(AU466*AW1)</f>
        <v>0</v>
      </c>
      <c r="AX466" s="9"/>
      <c r="AY466" s="9">
        <f>Sat!U53</f>
        <v>0</v>
      </c>
      <c r="AZ466" s="73" t="str">
        <f>IF(B466="win",100%-AZ1,"-100%")</f>
        <v>-100%</v>
      </c>
      <c r="BA466" s="9">
        <f>(AY466*AZ466)+(AY466*BA1)</f>
        <v>0</v>
      </c>
      <c r="BB466" s="9"/>
      <c r="BC466" s="9">
        <f>Sat!V53</f>
        <v>0</v>
      </c>
      <c r="BD466" s="73" t="str">
        <f>IF(B466="win",100%-BD1,"-100%")</f>
        <v>-100%</v>
      </c>
      <c r="BE466" s="9">
        <f>(BC466*BD466)+(BC466*BE1)</f>
        <v>0</v>
      </c>
      <c r="BF466" s="9"/>
      <c r="BG466" s="9">
        <f>Sat!W53</f>
        <v>0</v>
      </c>
      <c r="BH466" s="73" t="str">
        <f>IF(B466="win",100%-BH1,"-100%")</f>
        <v>-100%</v>
      </c>
      <c r="BI466" s="9">
        <f>(BG466*BH466)+(BG466*BI1)</f>
        <v>0</v>
      </c>
    </row>
    <row r="467" spans="1:61" x14ac:dyDescent="0.25">
      <c r="A467" s="9" t="str">
        <f>Sat!A54</f>
        <v>UNDER</v>
      </c>
      <c r="B467" s="72">
        <f>Sat!C54</f>
        <v>0</v>
      </c>
      <c r="C467" s="9">
        <f>Sat!I54</f>
        <v>0</v>
      </c>
      <c r="D467" s="73" t="str">
        <f>IF(B467="win",100%-D1,"-100%")</f>
        <v>-100%</v>
      </c>
      <c r="E467" s="9">
        <f>(C467*D467)+(C467*E1)</f>
        <v>0</v>
      </c>
      <c r="F467" s="12"/>
      <c r="G467" s="9">
        <f>Sat!J54</f>
        <v>0</v>
      </c>
      <c r="H467" s="73" t="str">
        <f t="shared" si="1713"/>
        <v>-100%</v>
      </c>
      <c r="I467" s="9">
        <f>(G467*H467)+(G467*I1)</f>
        <v>0</v>
      </c>
      <c r="J467" s="12"/>
      <c r="K467" s="9">
        <f>Sat!K54</f>
        <v>0</v>
      </c>
      <c r="L467" s="73" t="str">
        <f>IF(B467="win",100%-L1,"-100%")</f>
        <v>-100%</v>
      </c>
      <c r="M467" s="9">
        <f>(K467*L467)+(K467*M1)</f>
        <v>0</v>
      </c>
      <c r="N467" s="9"/>
      <c r="O467" s="9">
        <f>Sat!L54</f>
        <v>0</v>
      </c>
      <c r="P467" s="73" t="str">
        <f>IF(B467="win",100%-P1,"-100%")</f>
        <v>-100%</v>
      </c>
      <c r="Q467" s="9">
        <f>(O467*P467)+(O467*Q1)</f>
        <v>0</v>
      </c>
      <c r="R467" s="9"/>
      <c r="S467" s="9">
        <f>Sat!M54</f>
        <v>0</v>
      </c>
      <c r="T467" s="73" t="str">
        <f>IF(B467="win",100%-T1,"-100%")</f>
        <v>-100%</v>
      </c>
      <c r="U467" s="9">
        <f>(S467*T467)+(S467*U1)</f>
        <v>0</v>
      </c>
      <c r="V467" s="9"/>
      <c r="W467" s="9">
        <f>Sat!N54</f>
        <v>0</v>
      </c>
      <c r="X467" s="73" t="str">
        <f>IF(B467="win",100%-X1,"-100%")</f>
        <v>-100%</v>
      </c>
      <c r="Y467" s="9">
        <f>(W467*X467)+(W467*Y1)</f>
        <v>0</v>
      </c>
      <c r="Z467" s="9"/>
      <c r="AA467" s="9">
        <f>Sat!O54</f>
        <v>0</v>
      </c>
      <c r="AB467" s="73" t="str">
        <f>IF(B467="win",100%-AB1,"-100%")</f>
        <v>-100%</v>
      </c>
      <c r="AC467" s="9">
        <f>(AA467*AB467)+(AA467*AC1)</f>
        <v>0</v>
      </c>
      <c r="AD467" s="9"/>
      <c r="AE467" s="9">
        <f>Sat!P54</f>
        <v>0</v>
      </c>
      <c r="AF467" s="73" t="str">
        <f>IF(B467="win",100%-AF1,"-100%")</f>
        <v>-100%</v>
      </c>
      <c r="AG467" s="9">
        <f>(AE467*AF467)+(AE467*AG1)</f>
        <v>0</v>
      </c>
      <c r="AH467" s="9"/>
      <c r="AI467" s="9">
        <f>Sat!Q54</f>
        <v>0</v>
      </c>
      <c r="AJ467" s="73" t="str">
        <f>IF(B467="win",100%-AJ1,"-100%")</f>
        <v>-100%</v>
      </c>
      <c r="AK467" s="9">
        <f>(AI467*AJ467)+(AI467*AK1)</f>
        <v>0</v>
      </c>
      <c r="AL467" s="9"/>
      <c r="AM467" s="9">
        <f>Sat!R54</f>
        <v>0</v>
      </c>
      <c r="AN467" s="73" t="str">
        <f>IF(B467="win",100%-AN1,"-100%")</f>
        <v>-100%</v>
      </c>
      <c r="AO467" s="9">
        <f>(AM467*AN467)+(AM467*AO1)</f>
        <v>0</v>
      </c>
      <c r="AP467" s="9"/>
      <c r="AQ467" s="9">
        <f>Sat!S54</f>
        <v>0</v>
      </c>
      <c r="AR467" s="73" t="str">
        <f>IF(B467="win",100%-AR1,"-100%")</f>
        <v>-100%</v>
      </c>
      <c r="AS467" s="9">
        <f>(AQ467*AR467)+(AQ467*AS1)</f>
        <v>0</v>
      </c>
      <c r="AT467" s="9"/>
      <c r="AU467" s="9">
        <f>Sat!T54</f>
        <v>0</v>
      </c>
      <c r="AV467" s="73" t="str">
        <f>IF(B467="win",100%-AV1,"-100%")</f>
        <v>-100%</v>
      </c>
      <c r="AW467" s="9">
        <f>(AU467*AV467)+(AU467*AW1)</f>
        <v>0</v>
      </c>
      <c r="AX467" s="9"/>
      <c r="AY467" s="9">
        <f>Sat!U54</f>
        <v>0</v>
      </c>
      <c r="AZ467" s="73" t="str">
        <f>IF(B467="win",100%-AZ1,"-100%")</f>
        <v>-100%</v>
      </c>
      <c r="BA467" s="9">
        <f>(AY467*AZ467)+(AY467*BA1)</f>
        <v>0</v>
      </c>
      <c r="BB467" s="9"/>
      <c r="BC467" s="9">
        <f>Sat!V54</f>
        <v>0</v>
      </c>
      <c r="BD467" s="73" t="str">
        <f>IF(B467="win",100%-BD1,"-100%")</f>
        <v>-100%</v>
      </c>
      <c r="BE467" s="9">
        <f>(BC467*BD467)+(BC467*BE1)</f>
        <v>0</v>
      </c>
      <c r="BF467" s="9"/>
      <c r="BG467" s="9">
        <f>Sat!W54</f>
        <v>0</v>
      </c>
      <c r="BH467" s="73" t="str">
        <f>IF(B467="win",100%-BH1,"-100%")</f>
        <v>-100%</v>
      </c>
      <c r="BI467" s="9">
        <f>(BG467*BH467)+(BG467*BI1)</f>
        <v>0</v>
      </c>
    </row>
    <row r="468" spans="1:61" x14ac:dyDescent="0.25">
      <c r="A468" s="9" t="str">
        <f>Sat!A55</f>
        <v>OVER</v>
      </c>
      <c r="B468" s="72">
        <f>Sat!C55</f>
        <v>0</v>
      </c>
      <c r="C468" s="9">
        <f>Sat!I55</f>
        <v>0</v>
      </c>
      <c r="D468" s="73" t="str">
        <f>IF(B468="win",100%-D1,"-100%")</f>
        <v>-100%</v>
      </c>
      <c r="E468" s="9">
        <f>(C468*D468)+(C468*E1)</f>
        <v>0</v>
      </c>
      <c r="F468" s="12"/>
      <c r="G468" s="9">
        <f>Sat!J55</f>
        <v>0</v>
      </c>
      <c r="H468" s="73" t="str">
        <f t="shared" si="1713"/>
        <v>-100%</v>
      </c>
      <c r="I468" s="9">
        <f>(G468*H468)+(G468*I1)</f>
        <v>0</v>
      </c>
      <c r="J468" s="12"/>
      <c r="K468" s="9">
        <f>Sat!K55</f>
        <v>0</v>
      </c>
      <c r="L468" s="73" t="str">
        <f>IF(B468="win",100%-L1,"-100%")</f>
        <v>-100%</v>
      </c>
      <c r="M468" s="9">
        <f>(K468*L468)+(K468*M1)</f>
        <v>0</v>
      </c>
      <c r="N468" s="9"/>
      <c r="O468" s="9">
        <f>Sat!L55</f>
        <v>0</v>
      </c>
      <c r="P468" s="73" t="str">
        <f>IF(B468="win",100%-P1,"-100%")</f>
        <v>-100%</v>
      </c>
      <c r="Q468" s="9">
        <f>(O468*P468)+(O468*Q1)</f>
        <v>0</v>
      </c>
      <c r="R468" s="9"/>
      <c r="S468" s="9">
        <f>Sat!M55</f>
        <v>0</v>
      </c>
      <c r="T468" s="73" t="str">
        <f>IF(B468="win",100%-T1,"-100%")</f>
        <v>-100%</v>
      </c>
      <c r="U468" s="9">
        <f>(S468*T468)+(S468*U1)</f>
        <v>0</v>
      </c>
      <c r="V468" s="9"/>
      <c r="W468" s="9">
        <f>Sat!N55</f>
        <v>0</v>
      </c>
      <c r="X468" s="73" t="str">
        <f>IF(B468="win",100%-X1,"-100%")</f>
        <v>-100%</v>
      </c>
      <c r="Y468" s="9">
        <f>(W468*X468)+(W468*Y1)</f>
        <v>0</v>
      </c>
      <c r="Z468" s="9"/>
      <c r="AA468" s="9">
        <f>Sat!O55</f>
        <v>0</v>
      </c>
      <c r="AB468" s="73" t="str">
        <f>IF(B468="win",100%-AB1,"-100%")</f>
        <v>-100%</v>
      </c>
      <c r="AC468" s="9">
        <f>(AA468*AB468)+(AA468*AC1)</f>
        <v>0</v>
      </c>
      <c r="AD468" s="9"/>
      <c r="AE468" s="9">
        <f>Sat!P55</f>
        <v>0</v>
      </c>
      <c r="AF468" s="73" t="str">
        <f>IF(B468="win",100%-AF1,"-100%")</f>
        <v>-100%</v>
      </c>
      <c r="AG468" s="9">
        <f>(AE468*AF468)+(AE468*AG1)</f>
        <v>0</v>
      </c>
      <c r="AH468" s="9"/>
      <c r="AI468" s="9">
        <f>Sat!Q55</f>
        <v>0</v>
      </c>
      <c r="AJ468" s="73" t="str">
        <f>IF(B468="win",100%-AJ1,"-100%")</f>
        <v>-100%</v>
      </c>
      <c r="AK468" s="9">
        <f>(AI468*AJ468)+(AI468*AK1)</f>
        <v>0</v>
      </c>
      <c r="AL468" s="9"/>
      <c r="AM468" s="9">
        <f>Sat!R55</f>
        <v>0</v>
      </c>
      <c r="AN468" s="73" t="str">
        <f>IF(B468="win",100%-AN1,"-100%")</f>
        <v>-100%</v>
      </c>
      <c r="AO468" s="9">
        <f>(AM468*AN468)+(AM468*AO1)</f>
        <v>0</v>
      </c>
      <c r="AP468" s="9"/>
      <c r="AQ468" s="9">
        <f>Sat!S55</f>
        <v>0</v>
      </c>
      <c r="AR468" s="73" t="str">
        <f>IF(B468="win",100%-AR1,"-100%")</f>
        <v>-100%</v>
      </c>
      <c r="AS468" s="9">
        <f>(AQ468*AR468)+(AQ468*AS1)</f>
        <v>0</v>
      </c>
      <c r="AT468" s="9"/>
      <c r="AU468" s="9">
        <f>Sat!T55</f>
        <v>0</v>
      </c>
      <c r="AV468" s="73" t="str">
        <f>IF(B468="win",100%-AV1,"-100%")</f>
        <v>-100%</v>
      </c>
      <c r="AW468" s="9">
        <f>(AU468*AV468)+(AU468*AW1)</f>
        <v>0</v>
      </c>
      <c r="AX468" s="9"/>
      <c r="AY468" s="9">
        <f>Sat!U55</f>
        <v>0</v>
      </c>
      <c r="AZ468" s="73" t="str">
        <f>IF(B468="win",100%-AZ1,"-100%")</f>
        <v>-100%</v>
      </c>
      <c r="BA468" s="9">
        <f>(AY468*AZ468)+(AY468*BA1)</f>
        <v>0</v>
      </c>
      <c r="BB468" s="9"/>
      <c r="BC468" s="9">
        <f>Sat!V55</f>
        <v>0</v>
      </c>
      <c r="BD468" s="73" t="str">
        <f>IF(B468="win",100%-BD1,"-100%")</f>
        <v>-100%</v>
      </c>
      <c r="BE468" s="9">
        <f>(BC468*BD468)+(BC468*BE1)</f>
        <v>0</v>
      </c>
      <c r="BF468" s="9"/>
      <c r="BG468" s="9">
        <f>Sat!W55</f>
        <v>0</v>
      </c>
      <c r="BH468" s="73" t="str">
        <f>IF(B468="win",100%-BH1,"-100%")</f>
        <v>-100%</v>
      </c>
      <c r="BI468" s="9">
        <f>(BG468*BH468)+(BG468*BI1)</f>
        <v>0</v>
      </c>
    </row>
    <row r="469" spans="1:61" x14ac:dyDescent="0.25">
      <c r="A469" s="75"/>
      <c r="B469" s="72"/>
      <c r="C469" s="75"/>
      <c r="D469" s="75"/>
      <c r="E469" s="75"/>
      <c r="F469" s="12"/>
      <c r="G469" s="75"/>
      <c r="H469" s="75"/>
      <c r="I469" s="75"/>
      <c r="J469" s="12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</row>
    <row r="470" spans="1:61" x14ac:dyDescent="0.25">
      <c r="A470" s="9">
        <f>Sat!A57</f>
        <v>0</v>
      </c>
      <c r="B470" s="72">
        <f>Sat!C57</f>
        <v>0</v>
      </c>
      <c r="C470" s="9">
        <f>Sat!I57</f>
        <v>0</v>
      </c>
      <c r="D470" s="73" t="str">
        <f>IF(B470="win",100%-D1,"-100%")</f>
        <v>-100%</v>
      </c>
      <c r="E470" s="9">
        <f>(C470*D470)+(C470*E1)</f>
        <v>0</v>
      </c>
      <c r="F470" s="12"/>
      <c r="G470" s="9">
        <f>Sat!J57</f>
        <v>0</v>
      </c>
      <c r="H470" s="73" t="str">
        <f>IF($B470="win",100%-H$1,"-100%")</f>
        <v>-100%</v>
      </c>
      <c r="I470" s="9">
        <f>(G470*H470)+(G470*I1)</f>
        <v>0</v>
      </c>
      <c r="J470" s="12"/>
      <c r="K470" s="9">
        <f>Sat!K57</f>
        <v>0</v>
      </c>
      <c r="L470" s="73" t="str">
        <f>IF(B470="win",100%-L1,"-100%")</f>
        <v>-100%</v>
      </c>
      <c r="M470" s="9">
        <f>(K470*L470)+(K470*M1)</f>
        <v>0</v>
      </c>
      <c r="N470" s="9"/>
      <c r="O470" s="9">
        <f>Sat!L57</f>
        <v>0</v>
      </c>
      <c r="P470" s="73" t="str">
        <f>IF(B470="win",100%-P1,"-100%")</f>
        <v>-100%</v>
      </c>
      <c r="Q470" s="9">
        <f>(O470*P470)+(O470*Q1)</f>
        <v>0</v>
      </c>
      <c r="R470" s="9"/>
      <c r="S470" s="9">
        <f>Sat!M57</f>
        <v>0</v>
      </c>
      <c r="T470" s="73" t="str">
        <f>IF(B470="win",100%-T1,"-100%")</f>
        <v>-100%</v>
      </c>
      <c r="U470" s="9">
        <f>(S470*T470)+(S470*U1)</f>
        <v>0</v>
      </c>
      <c r="V470" s="9"/>
      <c r="W470" s="9">
        <f>Sat!N57</f>
        <v>0</v>
      </c>
      <c r="X470" s="73" t="str">
        <f>IF(B470="win",100%-X1,"-100%")</f>
        <v>-100%</v>
      </c>
      <c r="Y470" s="9">
        <f>(W470*X470)+(W470*Y1)</f>
        <v>0</v>
      </c>
      <c r="Z470" s="9"/>
      <c r="AA470" s="9">
        <f>Sat!O57</f>
        <v>0</v>
      </c>
      <c r="AB470" s="73" t="str">
        <f>IF(B470="win",100%-AB1,"-100%")</f>
        <v>-100%</v>
      </c>
      <c r="AC470" s="9">
        <f>(AA470*AB470)+(AA470*AC1)</f>
        <v>0</v>
      </c>
      <c r="AD470" s="9"/>
      <c r="AE470" s="9">
        <f>Sat!P57</f>
        <v>0</v>
      </c>
      <c r="AF470" s="73" t="str">
        <f>IF(B470="win",100%-AF1,"-100%")</f>
        <v>-100%</v>
      </c>
      <c r="AG470" s="9">
        <f>(AE470*AF470)+(AE470*AG1)</f>
        <v>0</v>
      </c>
      <c r="AH470" s="9"/>
      <c r="AI470" s="9">
        <f>Sat!Q57</f>
        <v>0</v>
      </c>
      <c r="AJ470" s="73" t="str">
        <f>IF(B470="win",100%-AJ1,"-100%")</f>
        <v>-100%</v>
      </c>
      <c r="AK470" s="9">
        <f>(AI470*AJ470)+(AI470*AK1)</f>
        <v>0</v>
      </c>
      <c r="AL470" s="9"/>
      <c r="AM470" s="9">
        <f>Sat!R57</f>
        <v>0</v>
      </c>
      <c r="AN470" s="73" t="str">
        <f>IF(B470="win",100%-AN1,"-100%")</f>
        <v>-100%</v>
      </c>
      <c r="AO470" s="9">
        <f>(AM470*AN470)+(AM470*AO1)</f>
        <v>0</v>
      </c>
      <c r="AP470" s="9"/>
      <c r="AQ470" s="9">
        <f>Sat!S57</f>
        <v>0</v>
      </c>
      <c r="AR470" s="73" t="str">
        <f>IF(B470="win",100%-AR1,"-100%")</f>
        <v>-100%</v>
      </c>
      <c r="AS470" s="9">
        <f>(AQ470*AR470)+(AQ470*AS1)</f>
        <v>0</v>
      </c>
      <c r="AT470" s="9"/>
      <c r="AU470" s="9">
        <f>Sat!T57</f>
        <v>0</v>
      </c>
      <c r="AV470" s="73" t="str">
        <f>IF(B470="win",100%-AV1,"-100%")</f>
        <v>-100%</v>
      </c>
      <c r="AW470" s="9">
        <f>(AU470*AV470)+(AU470*AW1)</f>
        <v>0</v>
      </c>
      <c r="AX470" s="9"/>
      <c r="AY470" s="9">
        <f>Sat!U57</f>
        <v>0</v>
      </c>
      <c r="AZ470" s="73" t="str">
        <f>IF(B470="win",100%-AZ1,"-100%")</f>
        <v>-100%</v>
      </c>
      <c r="BA470" s="9">
        <f>(AY470*AZ470)+(AY470*BA1)</f>
        <v>0</v>
      </c>
      <c r="BB470" s="9"/>
      <c r="BC470" s="9">
        <f>Sat!V57</f>
        <v>0</v>
      </c>
      <c r="BD470" s="73" t="str">
        <f>IF(B470="win",100%-BD1,"-100%")</f>
        <v>-100%</v>
      </c>
      <c r="BE470" s="9">
        <f>(BC470*BD470)+(BC470*BE1)</f>
        <v>0</v>
      </c>
      <c r="BF470" s="9"/>
      <c r="BG470" s="9">
        <f>Sat!W57</f>
        <v>0</v>
      </c>
      <c r="BH470" s="73" t="str">
        <f>IF(B470="win",100%-BH1,"-100%")</f>
        <v>-100%</v>
      </c>
      <c r="BI470" s="9">
        <f>(BG470*BH470)+(BG470*BI1)</f>
        <v>0</v>
      </c>
    </row>
    <row r="471" spans="1:61" x14ac:dyDescent="0.25">
      <c r="A471" s="9">
        <f>Sat!A58</f>
        <v>0</v>
      </c>
      <c r="B471" s="72">
        <f>Sat!C58</f>
        <v>0</v>
      </c>
      <c r="C471" s="9">
        <f>Sat!I58</f>
        <v>0</v>
      </c>
      <c r="D471" s="73" t="str">
        <f>IF(B471="win",100%-D1,"-100%")</f>
        <v>-100%</v>
      </c>
      <c r="E471" s="9">
        <f>(C471*D471)+(C471*E1)</f>
        <v>0</v>
      </c>
      <c r="F471" s="12"/>
      <c r="G471" s="9">
        <f>Sat!J58</f>
        <v>0</v>
      </c>
      <c r="H471" s="73" t="str">
        <f t="shared" ref="H471:H473" si="1714">IF($B471="win",100%-H$1,"-100%")</f>
        <v>-100%</v>
      </c>
      <c r="I471" s="9">
        <f>(G471*H471)+(G471*I1)</f>
        <v>0</v>
      </c>
      <c r="J471" s="12"/>
      <c r="K471" s="9">
        <f>Sat!K58</f>
        <v>0</v>
      </c>
      <c r="L471" s="73" t="str">
        <f>IF(B471="win",100%-L1,"-100%")</f>
        <v>-100%</v>
      </c>
      <c r="M471" s="9">
        <f>(K471*L471)+(K471*M1)</f>
        <v>0</v>
      </c>
      <c r="N471" s="9"/>
      <c r="O471" s="9">
        <f>Sat!L58</f>
        <v>0</v>
      </c>
      <c r="P471" s="73" t="str">
        <f>IF(B471="win",100%-P1,"-100%")</f>
        <v>-100%</v>
      </c>
      <c r="Q471" s="9">
        <f>(O471*P471)+(O471*Q1)</f>
        <v>0</v>
      </c>
      <c r="R471" s="9"/>
      <c r="S471" s="9">
        <f>Sat!M58</f>
        <v>0</v>
      </c>
      <c r="T471" s="73" t="str">
        <f>IF(B471="win",100%-T1,"-100%")</f>
        <v>-100%</v>
      </c>
      <c r="U471" s="9">
        <f>(S471*T471)+(S471*U1)</f>
        <v>0</v>
      </c>
      <c r="V471" s="9"/>
      <c r="W471" s="9">
        <f>Sat!N58</f>
        <v>0</v>
      </c>
      <c r="X471" s="73" t="str">
        <f>IF(B471="win",100%-X1,"-100%")</f>
        <v>-100%</v>
      </c>
      <c r="Y471" s="9">
        <f>(W471*X471)+(W471*Y1)</f>
        <v>0</v>
      </c>
      <c r="Z471" s="9"/>
      <c r="AA471" s="9">
        <f>Sat!O58</f>
        <v>0</v>
      </c>
      <c r="AB471" s="73" t="str">
        <f>IF(B471="win",100%-AB1,"-100%")</f>
        <v>-100%</v>
      </c>
      <c r="AC471" s="9">
        <f>(AA471*AB471)+(AA471*AC1)</f>
        <v>0</v>
      </c>
      <c r="AD471" s="9"/>
      <c r="AE471" s="9">
        <f>Sat!P58</f>
        <v>0</v>
      </c>
      <c r="AF471" s="73" t="str">
        <f>IF(B471="win",100%-AF1,"-100%")</f>
        <v>-100%</v>
      </c>
      <c r="AG471" s="9">
        <f>(AE471*AF471)+(AE471*AG1)</f>
        <v>0</v>
      </c>
      <c r="AH471" s="9"/>
      <c r="AI471" s="9">
        <f>Sat!Q58</f>
        <v>0</v>
      </c>
      <c r="AJ471" s="73" t="str">
        <f>IF(B471="win",100%-AJ1,"-100%")</f>
        <v>-100%</v>
      </c>
      <c r="AK471" s="9">
        <f>(AI471*AJ471)+(AI471*AK1)</f>
        <v>0</v>
      </c>
      <c r="AL471" s="9"/>
      <c r="AM471" s="9">
        <f>Sat!R58</f>
        <v>0</v>
      </c>
      <c r="AN471" s="73" t="str">
        <f>IF(B471="win",100%-AN1,"-100%")</f>
        <v>-100%</v>
      </c>
      <c r="AO471" s="9">
        <f>(AM471*AN471)+(AM471*AO1)</f>
        <v>0</v>
      </c>
      <c r="AP471" s="9"/>
      <c r="AQ471" s="9">
        <f>Sat!S58</f>
        <v>0</v>
      </c>
      <c r="AR471" s="73" t="str">
        <f>IF(B471="win",100%-AR1,"-100%")</f>
        <v>-100%</v>
      </c>
      <c r="AS471" s="9">
        <f>(AQ471*AR471)+(AQ471*AS1)</f>
        <v>0</v>
      </c>
      <c r="AT471" s="9"/>
      <c r="AU471" s="9">
        <f>Sat!T58</f>
        <v>0</v>
      </c>
      <c r="AV471" s="73" t="str">
        <f>IF(B471="win",100%-AV1,"-100%")</f>
        <v>-100%</v>
      </c>
      <c r="AW471" s="9">
        <f>(AU471*AV471)+(AU471*AW1)</f>
        <v>0</v>
      </c>
      <c r="AX471" s="9"/>
      <c r="AY471" s="9">
        <f>Sat!U58</f>
        <v>0</v>
      </c>
      <c r="AZ471" s="73" t="str">
        <f>IF(B471="win",100%-AZ1,"-100%")</f>
        <v>-100%</v>
      </c>
      <c r="BA471" s="9">
        <f>(AY471*AZ471)+(AY471*BA1)</f>
        <v>0</v>
      </c>
      <c r="BB471" s="9"/>
      <c r="BC471" s="9">
        <f>Sat!V58</f>
        <v>0</v>
      </c>
      <c r="BD471" s="73" t="str">
        <f>IF(B471="win",100%-BD1,"-100%")</f>
        <v>-100%</v>
      </c>
      <c r="BE471" s="9">
        <f>(BC471*BD471)+(BC471*BE1)</f>
        <v>0</v>
      </c>
      <c r="BF471" s="9"/>
      <c r="BG471" s="9">
        <f>Sat!W58</f>
        <v>0</v>
      </c>
      <c r="BH471" s="73" t="str">
        <f>IF(B471="win",100%-BH1,"-100%")</f>
        <v>-100%</v>
      </c>
      <c r="BI471" s="9">
        <f>(BG471*BH471)+(BG471*BI1)</f>
        <v>0</v>
      </c>
    </row>
    <row r="472" spans="1:61" x14ac:dyDescent="0.25">
      <c r="A472" s="9" t="str">
        <f>Sat!A59</f>
        <v>UNDER</v>
      </c>
      <c r="B472" s="72">
        <f>Sat!C59</f>
        <v>0</v>
      </c>
      <c r="C472" s="9">
        <f>Sat!I59</f>
        <v>0</v>
      </c>
      <c r="D472" s="73" t="str">
        <f>IF(B472="win",100%-D1,"-100%")</f>
        <v>-100%</v>
      </c>
      <c r="E472" s="9">
        <f>(C472*D472)+(C472*E1)</f>
        <v>0</v>
      </c>
      <c r="F472" s="12"/>
      <c r="G472" s="9">
        <f>Sat!J59</f>
        <v>0</v>
      </c>
      <c r="H472" s="73" t="str">
        <f t="shared" si="1714"/>
        <v>-100%</v>
      </c>
      <c r="I472" s="9">
        <f>(G472*H472)+(G472*I1)</f>
        <v>0</v>
      </c>
      <c r="J472" s="12"/>
      <c r="K472" s="9">
        <f>Sat!K59</f>
        <v>0</v>
      </c>
      <c r="L472" s="73" t="str">
        <f>IF(B472="win",100%-L1,"-100%")</f>
        <v>-100%</v>
      </c>
      <c r="M472" s="9">
        <f>(K472*L472)+(K472*M1)</f>
        <v>0</v>
      </c>
      <c r="N472" s="9"/>
      <c r="O472" s="9">
        <f>Sat!L59</f>
        <v>0</v>
      </c>
      <c r="P472" s="73" t="str">
        <f>IF(B472="win",100%-P1,"-100%")</f>
        <v>-100%</v>
      </c>
      <c r="Q472" s="9">
        <f>(O472*P472)+(O472*Q1)</f>
        <v>0</v>
      </c>
      <c r="R472" s="9"/>
      <c r="S472" s="9">
        <f>Sat!M59</f>
        <v>0</v>
      </c>
      <c r="T472" s="73" t="str">
        <f>IF(B472="win",100%-T1,"-100%")</f>
        <v>-100%</v>
      </c>
      <c r="U472" s="9">
        <f>(S472*T472)+(S472*U1)</f>
        <v>0</v>
      </c>
      <c r="V472" s="9"/>
      <c r="W472" s="9">
        <f>Sat!N59</f>
        <v>0</v>
      </c>
      <c r="X472" s="73" t="str">
        <f>IF(B472="win",100%-X1,"-100%")</f>
        <v>-100%</v>
      </c>
      <c r="Y472" s="9">
        <f>(W472*X472)+(W472*Y1)</f>
        <v>0</v>
      </c>
      <c r="Z472" s="9"/>
      <c r="AA472" s="9">
        <f>Sat!O59</f>
        <v>0</v>
      </c>
      <c r="AB472" s="73" t="str">
        <f>IF(B472="win",100%-AB1,"-100%")</f>
        <v>-100%</v>
      </c>
      <c r="AC472" s="9">
        <f>(AA472*AB472)+(AA472*AC1)</f>
        <v>0</v>
      </c>
      <c r="AD472" s="9"/>
      <c r="AE472" s="9">
        <f>Sat!P59</f>
        <v>0</v>
      </c>
      <c r="AF472" s="73" t="str">
        <f>IF(B472="win",100%-AF1,"-100%")</f>
        <v>-100%</v>
      </c>
      <c r="AG472" s="9">
        <f>(AE472*AF472)+(AE472*AG1)</f>
        <v>0</v>
      </c>
      <c r="AH472" s="9"/>
      <c r="AI472" s="9">
        <f>Sat!Q59</f>
        <v>0</v>
      </c>
      <c r="AJ472" s="73" t="str">
        <f>IF(B472="win",100%-AJ1,"-100%")</f>
        <v>-100%</v>
      </c>
      <c r="AK472" s="9">
        <f>(AI472*AJ472)+(AI472*AK1)</f>
        <v>0</v>
      </c>
      <c r="AL472" s="9"/>
      <c r="AM472" s="9">
        <f>Sat!R59</f>
        <v>0</v>
      </c>
      <c r="AN472" s="73" t="str">
        <f>IF(B472="win",100%-AN1,"-100%")</f>
        <v>-100%</v>
      </c>
      <c r="AO472" s="9">
        <f>(AM472*AN472)+(AM472*AO1)</f>
        <v>0</v>
      </c>
      <c r="AP472" s="9"/>
      <c r="AQ472" s="9">
        <f>Sat!S59</f>
        <v>0</v>
      </c>
      <c r="AR472" s="73" t="str">
        <f>IF(B472="win",100%-AR1,"-100%")</f>
        <v>-100%</v>
      </c>
      <c r="AS472" s="9">
        <f>(AQ472*AR472)+(AQ472*AS1)</f>
        <v>0</v>
      </c>
      <c r="AT472" s="9"/>
      <c r="AU472" s="9">
        <f>Sat!T59</f>
        <v>0</v>
      </c>
      <c r="AV472" s="73" t="str">
        <f>IF(B472="win",100%-AV1,"-100%")</f>
        <v>-100%</v>
      </c>
      <c r="AW472" s="9">
        <f>(AU472*AV472)+(AU472*AW1)</f>
        <v>0</v>
      </c>
      <c r="AX472" s="9"/>
      <c r="AY472" s="9">
        <f>Sat!U59</f>
        <v>0</v>
      </c>
      <c r="AZ472" s="73" t="str">
        <f>IF(B472="win",100%-AZ1,"-100%")</f>
        <v>-100%</v>
      </c>
      <c r="BA472" s="9">
        <f>(AY472*AZ472)+(AY472*BA1)</f>
        <v>0</v>
      </c>
      <c r="BB472" s="9"/>
      <c r="BC472" s="9">
        <f>Sat!V59</f>
        <v>0</v>
      </c>
      <c r="BD472" s="73" t="str">
        <f>IF(B472="win",100%-BD1,"-100%")</f>
        <v>-100%</v>
      </c>
      <c r="BE472" s="9">
        <f>(BC472*BD472)+(BC472*BE1)</f>
        <v>0</v>
      </c>
      <c r="BF472" s="9"/>
      <c r="BG472" s="9">
        <f>Sat!W59</f>
        <v>0</v>
      </c>
      <c r="BH472" s="73" t="str">
        <f>IF(B472="win",100%-BH1,"-100%")</f>
        <v>-100%</v>
      </c>
      <c r="BI472" s="9">
        <f>(BG472*BH472)+(BG472*BI1)</f>
        <v>0</v>
      </c>
    </row>
    <row r="473" spans="1:61" x14ac:dyDescent="0.25">
      <c r="A473" s="9" t="str">
        <f>Sat!A60</f>
        <v>OVER</v>
      </c>
      <c r="B473" s="72">
        <f>Sat!C60</f>
        <v>0</v>
      </c>
      <c r="C473" s="9">
        <f>Sat!I60</f>
        <v>0</v>
      </c>
      <c r="D473" s="73" t="str">
        <f>IF(B473="win",100%-D1,"-100%")</f>
        <v>-100%</v>
      </c>
      <c r="E473" s="9">
        <f>(C473*D473)+(C473*E1)</f>
        <v>0</v>
      </c>
      <c r="F473" s="12"/>
      <c r="G473" s="9">
        <f>Sat!J60</f>
        <v>0</v>
      </c>
      <c r="H473" s="73" t="str">
        <f t="shared" si="1714"/>
        <v>-100%</v>
      </c>
      <c r="I473" s="9">
        <f>(G473*H473)+(G473*I1)</f>
        <v>0</v>
      </c>
      <c r="J473" s="12"/>
      <c r="K473" s="9">
        <f>Sat!K60</f>
        <v>0</v>
      </c>
      <c r="L473" s="73" t="str">
        <f>IF(B473="win",100%-L1,"-100%")</f>
        <v>-100%</v>
      </c>
      <c r="M473" s="9">
        <f>(K473*L473)+(K473*M1)</f>
        <v>0</v>
      </c>
      <c r="N473" s="9"/>
      <c r="O473" s="9">
        <f>Sat!L60</f>
        <v>0</v>
      </c>
      <c r="P473" s="73" t="str">
        <f>IF(B473="win",100%-P1,"-100%")</f>
        <v>-100%</v>
      </c>
      <c r="Q473" s="9">
        <f>(O473*P473)+(O473*Q1)</f>
        <v>0</v>
      </c>
      <c r="R473" s="9"/>
      <c r="S473" s="9">
        <f>Sat!M60</f>
        <v>0</v>
      </c>
      <c r="T473" s="73" t="str">
        <f>IF(B473="win",100%-T1,"-100%")</f>
        <v>-100%</v>
      </c>
      <c r="U473" s="9">
        <f>(S473*T473)+(S473*U1)</f>
        <v>0</v>
      </c>
      <c r="V473" s="9"/>
      <c r="W473" s="9">
        <f>Sat!N60</f>
        <v>0</v>
      </c>
      <c r="X473" s="73" t="str">
        <f>IF(B473="win",100%-X1,"-100%")</f>
        <v>-100%</v>
      </c>
      <c r="Y473" s="9">
        <f>(W473*X473)+(W473*Y1)</f>
        <v>0</v>
      </c>
      <c r="Z473" s="9"/>
      <c r="AA473" s="9">
        <f>Sat!O60</f>
        <v>0</v>
      </c>
      <c r="AB473" s="73" t="str">
        <f>IF(B473="win",100%-AB1,"-100%")</f>
        <v>-100%</v>
      </c>
      <c r="AC473" s="9">
        <f>(AA473*AB473)+(AA473*AC1)</f>
        <v>0</v>
      </c>
      <c r="AD473" s="9"/>
      <c r="AE473" s="9">
        <f>Sat!P60</f>
        <v>0</v>
      </c>
      <c r="AF473" s="73" t="str">
        <f>IF(B473="win",100%-AF1,"-100%")</f>
        <v>-100%</v>
      </c>
      <c r="AG473" s="9">
        <f>(AE473*AF473)+(AE473*AG1)</f>
        <v>0</v>
      </c>
      <c r="AH473" s="9"/>
      <c r="AI473" s="9">
        <f>Sat!Q60</f>
        <v>0</v>
      </c>
      <c r="AJ473" s="73" t="str">
        <f>IF(B473="win",100%-AJ1,"-100%")</f>
        <v>-100%</v>
      </c>
      <c r="AK473" s="9">
        <f>(AI473*AJ473)+(AI473*AK1)</f>
        <v>0</v>
      </c>
      <c r="AL473" s="9"/>
      <c r="AM473" s="9">
        <f>Sat!R60</f>
        <v>0</v>
      </c>
      <c r="AN473" s="73" t="str">
        <f>IF(B473="win",100%-AN1,"-100%")</f>
        <v>-100%</v>
      </c>
      <c r="AO473" s="9">
        <f>(AM473*AN473)+(AM473*AO1)</f>
        <v>0</v>
      </c>
      <c r="AP473" s="9"/>
      <c r="AQ473" s="9">
        <f>Sat!S60</f>
        <v>0</v>
      </c>
      <c r="AR473" s="73" t="str">
        <f>IF(B473="win",100%-AR1,"-100%")</f>
        <v>-100%</v>
      </c>
      <c r="AS473" s="9">
        <f>(AQ473*AR473)+(AQ473*AS1)</f>
        <v>0</v>
      </c>
      <c r="AT473" s="9"/>
      <c r="AU473" s="9">
        <f>Sat!T60</f>
        <v>0</v>
      </c>
      <c r="AV473" s="73" t="str">
        <f>IF(B473="win",100%-AV1,"-100%")</f>
        <v>-100%</v>
      </c>
      <c r="AW473" s="9">
        <f>(AU473*AV473)+(AU473*AW1)</f>
        <v>0</v>
      </c>
      <c r="AX473" s="9"/>
      <c r="AY473" s="9">
        <f>Sat!U60</f>
        <v>0</v>
      </c>
      <c r="AZ473" s="73" t="str">
        <f>IF(B473="win",100%-AZ1,"-100%")</f>
        <v>-100%</v>
      </c>
      <c r="BA473" s="9">
        <f>(AY473*AZ473)+(AY473*BA1)</f>
        <v>0</v>
      </c>
      <c r="BB473" s="9"/>
      <c r="BC473" s="9">
        <f>Sat!V60</f>
        <v>0</v>
      </c>
      <c r="BD473" s="73" t="str">
        <f>IF(B473="win",100%-BD1,"-100%")</f>
        <v>-100%</v>
      </c>
      <c r="BE473" s="9">
        <f>(BC473*BD473)+(BC473*BE1)</f>
        <v>0</v>
      </c>
      <c r="BF473" s="9"/>
      <c r="BG473" s="9">
        <f>Sat!W60</f>
        <v>0</v>
      </c>
      <c r="BH473" s="73" t="str">
        <f>IF(B473="win",100%-BH1,"-100%")</f>
        <v>-100%</v>
      </c>
      <c r="BI473" s="9">
        <f>(BG473*BH473)+(BG473*BI1)</f>
        <v>0</v>
      </c>
    </row>
    <row r="474" spans="1:61" x14ac:dyDescent="0.25">
      <c r="A474" s="75"/>
      <c r="B474" s="72"/>
      <c r="C474" s="75"/>
      <c r="D474" s="75"/>
      <c r="E474" s="75"/>
      <c r="F474" s="12"/>
      <c r="G474" s="75"/>
      <c r="H474" s="75"/>
      <c r="I474" s="75"/>
      <c r="J474" s="12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</row>
    <row r="475" spans="1:61" x14ac:dyDescent="0.25">
      <c r="A475" s="9">
        <f>Sat!A62</f>
        <v>0</v>
      </c>
      <c r="B475" s="72">
        <f>Sat!C62</f>
        <v>0</v>
      </c>
      <c r="C475" s="9">
        <f>Sat!I62</f>
        <v>0</v>
      </c>
      <c r="D475" s="73" t="str">
        <f>IF(B475="win",100%-D1,"-100%")</f>
        <v>-100%</v>
      </c>
      <c r="E475" s="9">
        <f>(C475*D475)+(C475*E1)</f>
        <v>0</v>
      </c>
      <c r="F475" s="12"/>
      <c r="G475" s="9">
        <f>Sat!J62</f>
        <v>0</v>
      </c>
      <c r="H475" s="73" t="str">
        <f>IF($B475="win",100%-H$1,"-100%")</f>
        <v>-100%</v>
      </c>
      <c r="I475" s="9">
        <f>(G475*H475)+(G475*I1)</f>
        <v>0</v>
      </c>
      <c r="J475" s="12"/>
      <c r="K475" s="9">
        <f>Sat!K62</f>
        <v>0</v>
      </c>
      <c r="L475" s="73" t="str">
        <f>IF(B475="win",100%-L1,"-100%")</f>
        <v>-100%</v>
      </c>
      <c r="M475" s="9">
        <f>(K475*L475)+(K475*M1)</f>
        <v>0</v>
      </c>
      <c r="N475" s="9"/>
      <c r="O475" s="9">
        <f>Sat!L62</f>
        <v>0</v>
      </c>
      <c r="P475" s="73" t="str">
        <f>IF(B475="win",100%-P1,"-100%")</f>
        <v>-100%</v>
      </c>
      <c r="Q475" s="9">
        <f>(O475*P475)+(O475*Q1)</f>
        <v>0</v>
      </c>
      <c r="R475" s="9"/>
      <c r="S475" s="9">
        <f>Sat!M62</f>
        <v>0</v>
      </c>
      <c r="T475" s="73" t="str">
        <f>IF(B475="win",100%-T1,"-100%")</f>
        <v>-100%</v>
      </c>
      <c r="U475" s="9">
        <f>(S475*T475)+(S475*U1)</f>
        <v>0</v>
      </c>
      <c r="V475" s="9"/>
      <c r="W475" s="9">
        <f>Sat!N62</f>
        <v>0</v>
      </c>
      <c r="X475" s="73" t="str">
        <f>IF(B475="win",100%-X1,"-100%")</f>
        <v>-100%</v>
      </c>
      <c r="Y475" s="9">
        <f>(W475*X475)+(W475*Y1)</f>
        <v>0</v>
      </c>
      <c r="Z475" s="9"/>
      <c r="AA475" s="9">
        <f>Sat!O62</f>
        <v>0</v>
      </c>
      <c r="AB475" s="73" t="str">
        <f>IF(B475="win",100%-AB1,"-100%")</f>
        <v>-100%</v>
      </c>
      <c r="AC475" s="9">
        <f>(AA475*AB475)+(AA475*AC1)</f>
        <v>0</v>
      </c>
      <c r="AD475" s="9"/>
      <c r="AE475" s="9">
        <f>Sat!P62</f>
        <v>0</v>
      </c>
      <c r="AF475" s="73" t="str">
        <f>IF(B475="win",100%-AF1,"-100%")</f>
        <v>-100%</v>
      </c>
      <c r="AG475" s="9">
        <f>(AE475*AF475)+(AE475*AG1)</f>
        <v>0</v>
      </c>
      <c r="AH475" s="9"/>
      <c r="AI475" s="9">
        <f>Sat!Q62</f>
        <v>0</v>
      </c>
      <c r="AJ475" s="73" t="str">
        <f>IF(B475="win",100%-AJ1,"-100%")</f>
        <v>-100%</v>
      </c>
      <c r="AK475" s="9">
        <f>(AI475*AJ475)+(AI475*AK1)</f>
        <v>0</v>
      </c>
      <c r="AL475" s="9"/>
      <c r="AM475" s="9">
        <f>Sat!R62</f>
        <v>0</v>
      </c>
      <c r="AN475" s="73" t="str">
        <f>IF(B475="win",100%-AN1,"-100%")</f>
        <v>-100%</v>
      </c>
      <c r="AO475" s="9">
        <f>(AM475*AN475)+(AM475*AO1)</f>
        <v>0</v>
      </c>
      <c r="AP475" s="9"/>
      <c r="AQ475" s="9">
        <f>Sat!S62</f>
        <v>0</v>
      </c>
      <c r="AR475" s="73" t="str">
        <f>IF(B475="win",100%-AR1,"-100%")</f>
        <v>-100%</v>
      </c>
      <c r="AS475" s="9">
        <f>(AQ475*AR475)+(AQ475*AS1)</f>
        <v>0</v>
      </c>
      <c r="AT475" s="9"/>
      <c r="AU475" s="9">
        <f>Sat!T62</f>
        <v>0</v>
      </c>
      <c r="AV475" s="73" t="str">
        <f>IF(B475="win",100%-AV1,"-100%")</f>
        <v>-100%</v>
      </c>
      <c r="AW475" s="9">
        <f>(AU475*AV475)+(AU475*AW1)</f>
        <v>0</v>
      </c>
      <c r="AX475" s="9"/>
      <c r="AY475" s="9">
        <f>Sat!U62</f>
        <v>0</v>
      </c>
      <c r="AZ475" s="73" t="str">
        <f>IF(B475="win",100%-AZ1,"-100%")</f>
        <v>-100%</v>
      </c>
      <c r="BA475" s="9">
        <f>(AY475*AZ475)+(AY475*BA1)</f>
        <v>0</v>
      </c>
      <c r="BB475" s="9"/>
      <c r="BC475" s="9">
        <f>Sat!V62</f>
        <v>0</v>
      </c>
      <c r="BD475" s="73" t="str">
        <f>IF(B475="win",100%-BD1,"-100%")</f>
        <v>-100%</v>
      </c>
      <c r="BE475" s="9">
        <f>(BC475*BD475)+(BC475*BE1)</f>
        <v>0</v>
      </c>
      <c r="BF475" s="9"/>
      <c r="BG475" s="9">
        <f>Sat!W62</f>
        <v>0</v>
      </c>
      <c r="BH475" s="73" t="str">
        <f>IF(B475="win",100%-BH1,"-100%")</f>
        <v>-100%</v>
      </c>
      <c r="BI475" s="9">
        <f>(BG475*BH475)+(BG475*BI1)</f>
        <v>0</v>
      </c>
    </row>
    <row r="476" spans="1:61" x14ac:dyDescent="0.25">
      <c r="A476" s="9">
        <f>Sat!A63</f>
        <v>0</v>
      </c>
      <c r="B476" s="72">
        <f>Sat!C63</f>
        <v>0</v>
      </c>
      <c r="C476" s="9">
        <f>Sat!I63</f>
        <v>0</v>
      </c>
      <c r="D476" s="73" t="str">
        <f>IF(B476="win",100%-D1,"-100%")</f>
        <v>-100%</v>
      </c>
      <c r="E476" s="9">
        <f>(C476*D476)+(C476*E1)</f>
        <v>0</v>
      </c>
      <c r="F476" s="12"/>
      <c r="G476" s="9">
        <f>Sat!J63</f>
        <v>0</v>
      </c>
      <c r="H476" s="73" t="str">
        <f t="shared" ref="H476:H478" si="1715">IF($B476="win",100%-H$1,"-100%")</f>
        <v>-100%</v>
      </c>
      <c r="I476" s="9">
        <f>(G476*H476)+(G476*I1)</f>
        <v>0</v>
      </c>
      <c r="J476" s="12"/>
      <c r="K476" s="9">
        <f>Sat!K63</f>
        <v>0</v>
      </c>
      <c r="L476" s="73" t="str">
        <f>IF(B476="win",100%-L1,"-100%")</f>
        <v>-100%</v>
      </c>
      <c r="M476" s="9">
        <f>(K476*L476)+(K476*M1)</f>
        <v>0</v>
      </c>
      <c r="N476" s="9"/>
      <c r="O476" s="9">
        <f>Sat!L63</f>
        <v>0</v>
      </c>
      <c r="P476" s="73" t="str">
        <f>IF(B476="win",100%-P1,"-100%")</f>
        <v>-100%</v>
      </c>
      <c r="Q476" s="9">
        <f>(O476*P476)+(O476*Q1)</f>
        <v>0</v>
      </c>
      <c r="R476" s="9"/>
      <c r="S476" s="9">
        <f>Sat!M63</f>
        <v>0</v>
      </c>
      <c r="T476" s="73" t="str">
        <f>IF(B476="win",100%-T1,"-100%")</f>
        <v>-100%</v>
      </c>
      <c r="U476" s="9">
        <f>(S476*T476)+(S476*U1)</f>
        <v>0</v>
      </c>
      <c r="V476" s="9"/>
      <c r="W476" s="9">
        <f>Sat!N63</f>
        <v>0</v>
      </c>
      <c r="X476" s="73" t="str">
        <f>IF(B476="win",100%-X1,"-100%")</f>
        <v>-100%</v>
      </c>
      <c r="Y476" s="9">
        <f>(W476*X476)+(W476*Y1)</f>
        <v>0</v>
      </c>
      <c r="Z476" s="9"/>
      <c r="AA476" s="9">
        <f>Sat!O63</f>
        <v>0</v>
      </c>
      <c r="AB476" s="73" t="str">
        <f>IF(B476="win",100%-AB1,"-100%")</f>
        <v>-100%</v>
      </c>
      <c r="AC476" s="9">
        <f>(AA476*AB476)+(AA476*AC1)</f>
        <v>0</v>
      </c>
      <c r="AD476" s="9"/>
      <c r="AE476" s="9">
        <f>Sat!P63</f>
        <v>0</v>
      </c>
      <c r="AF476" s="73" t="str">
        <f>IF(B476="win",100%-AF1,"-100%")</f>
        <v>-100%</v>
      </c>
      <c r="AG476" s="9">
        <f>(AE476*AF476)+(AE476*AG1)</f>
        <v>0</v>
      </c>
      <c r="AH476" s="9"/>
      <c r="AI476" s="9">
        <f>Sat!Q63</f>
        <v>0</v>
      </c>
      <c r="AJ476" s="73" t="str">
        <f>IF(B476="win",100%-AJ1,"-100%")</f>
        <v>-100%</v>
      </c>
      <c r="AK476" s="9">
        <f>(AI476*AJ476)+(AI476*AK1)</f>
        <v>0</v>
      </c>
      <c r="AL476" s="9"/>
      <c r="AM476" s="9">
        <f>Sat!R63</f>
        <v>0</v>
      </c>
      <c r="AN476" s="73" t="str">
        <f>IF(B476="win",100%-AN1,"-100%")</f>
        <v>-100%</v>
      </c>
      <c r="AO476" s="9">
        <f>(AM476*AN476)+(AM476*AO1)</f>
        <v>0</v>
      </c>
      <c r="AP476" s="9"/>
      <c r="AQ476" s="9">
        <f>Sat!S63</f>
        <v>0</v>
      </c>
      <c r="AR476" s="73" t="str">
        <f>IF(B476="win",100%-AR1,"-100%")</f>
        <v>-100%</v>
      </c>
      <c r="AS476" s="9">
        <f>(AQ476*AR476)+(AQ476*AS1)</f>
        <v>0</v>
      </c>
      <c r="AT476" s="9"/>
      <c r="AU476" s="9">
        <f>Sat!T63</f>
        <v>0</v>
      </c>
      <c r="AV476" s="73" t="str">
        <f>IF(B476="win",100%-AV1,"-100%")</f>
        <v>-100%</v>
      </c>
      <c r="AW476" s="9">
        <f>(AU476*AV476)+(AU476*AW1)</f>
        <v>0</v>
      </c>
      <c r="AX476" s="9"/>
      <c r="AY476" s="9">
        <f>Sat!U63</f>
        <v>0</v>
      </c>
      <c r="AZ476" s="73" t="str">
        <f>IF(B476="win",100%-AZ1,"-100%")</f>
        <v>-100%</v>
      </c>
      <c r="BA476" s="9">
        <f>(AY476*AZ476)+(AY476*BA1)</f>
        <v>0</v>
      </c>
      <c r="BB476" s="9"/>
      <c r="BC476" s="9">
        <f>Sat!V63</f>
        <v>0</v>
      </c>
      <c r="BD476" s="73" t="str">
        <f>IF(B476="win",100%-BD1,"-100%")</f>
        <v>-100%</v>
      </c>
      <c r="BE476" s="9">
        <f>(BC476*BD476)+(BC476*BE1)</f>
        <v>0</v>
      </c>
      <c r="BF476" s="9"/>
      <c r="BG476" s="9">
        <f>Sat!W63</f>
        <v>0</v>
      </c>
      <c r="BH476" s="73" t="str">
        <f>IF(B476="win",100%-BH1,"-100%")</f>
        <v>-100%</v>
      </c>
      <c r="BI476" s="9">
        <f>(BG476*BH476)+(BG476*BI1)</f>
        <v>0</v>
      </c>
    </row>
    <row r="477" spans="1:61" x14ac:dyDescent="0.25">
      <c r="A477" s="9" t="str">
        <f>Sat!A64</f>
        <v>UNDER</v>
      </c>
      <c r="B477" s="72">
        <f>Sat!C64</f>
        <v>0</v>
      </c>
      <c r="C477" s="9">
        <f>Sat!I64</f>
        <v>0</v>
      </c>
      <c r="D477" s="73" t="str">
        <f>IF(B477="win",100%-D1,"-100%")</f>
        <v>-100%</v>
      </c>
      <c r="E477" s="9">
        <f>(C477*D477)+(C477*E1)</f>
        <v>0</v>
      </c>
      <c r="F477" s="12"/>
      <c r="G477" s="9">
        <f>Sat!J64</f>
        <v>0</v>
      </c>
      <c r="H477" s="73" t="str">
        <f t="shared" si="1715"/>
        <v>-100%</v>
      </c>
      <c r="I477" s="9">
        <f>(G477*H477)+(G477*I1)</f>
        <v>0</v>
      </c>
      <c r="J477" s="12"/>
      <c r="K477" s="9">
        <f>Sat!K64</f>
        <v>0</v>
      </c>
      <c r="L477" s="73" t="str">
        <f>IF(B477="win",100%-L1,"-100%")</f>
        <v>-100%</v>
      </c>
      <c r="M477" s="9">
        <f>(K477*L477)+(K477*M1)</f>
        <v>0</v>
      </c>
      <c r="N477" s="9"/>
      <c r="O477" s="9">
        <f>Sat!L64</f>
        <v>0</v>
      </c>
      <c r="P477" s="73" t="str">
        <f>IF(B477="win",100%-P1,"-100%")</f>
        <v>-100%</v>
      </c>
      <c r="Q477" s="9">
        <f>(O477*P477)+(O477*Q1)</f>
        <v>0</v>
      </c>
      <c r="R477" s="9"/>
      <c r="S477" s="9">
        <f>Sat!M64</f>
        <v>0</v>
      </c>
      <c r="T477" s="73" t="str">
        <f>IF(B477="win",100%-T1,"-100%")</f>
        <v>-100%</v>
      </c>
      <c r="U477" s="9">
        <f>(S477*T477)+(S477*U1)</f>
        <v>0</v>
      </c>
      <c r="V477" s="9"/>
      <c r="W477" s="9">
        <f>Sat!N64</f>
        <v>0</v>
      </c>
      <c r="X477" s="73" t="str">
        <f>IF(B477="win",100%-X1,"-100%")</f>
        <v>-100%</v>
      </c>
      <c r="Y477" s="9">
        <f>(W477*X477)+(W477*Y1)</f>
        <v>0</v>
      </c>
      <c r="Z477" s="9"/>
      <c r="AA477" s="9">
        <f>Sat!O64</f>
        <v>0</v>
      </c>
      <c r="AB477" s="73" t="str">
        <f>IF(B477="win",100%-AB1,"-100%")</f>
        <v>-100%</v>
      </c>
      <c r="AC477" s="9">
        <f>(AA477*AB477)+(AA477*AC1)</f>
        <v>0</v>
      </c>
      <c r="AD477" s="9"/>
      <c r="AE477" s="9">
        <f>Sat!P64</f>
        <v>0</v>
      </c>
      <c r="AF477" s="73" t="str">
        <f>IF(B477="win",100%-AF1,"-100%")</f>
        <v>-100%</v>
      </c>
      <c r="AG477" s="9">
        <f>(AE477*AF477)+(AE477*AG1)</f>
        <v>0</v>
      </c>
      <c r="AH477" s="9"/>
      <c r="AI477" s="9">
        <f>Sat!Q64</f>
        <v>0</v>
      </c>
      <c r="AJ477" s="73" t="str">
        <f>IF(B477="win",100%-AJ1,"-100%")</f>
        <v>-100%</v>
      </c>
      <c r="AK477" s="9">
        <f>(AI477*AJ477)+(AI477*AK1)</f>
        <v>0</v>
      </c>
      <c r="AL477" s="9"/>
      <c r="AM477" s="9">
        <f>Sat!R64</f>
        <v>0</v>
      </c>
      <c r="AN477" s="73" t="str">
        <f>IF(B477="win",100%-AN1,"-100%")</f>
        <v>-100%</v>
      </c>
      <c r="AO477" s="9">
        <f>(AM477*AN477)+(AM477*AO1)</f>
        <v>0</v>
      </c>
      <c r="AP477" s="9"/>
      <c r="AQ477" s="9">
        <f>Sat!S64</f>
        <v>0</v>
      </c>
      <c r="AR477" s="73" t="str">
        <f>IF(B477="win",100%-AR1,"-100%")</f>
        <v>-100%</v>
      </c>
      <c r="AS477" s="9">
        <f>(AQ477*AR477)+(AQ477*AS1)</f>
        <v>0</v>
      </c>
      <c r="AT477" s="9"/>
      <c r="AU477" s="9">
        <f>Sat!T64</f>
        <v>0</v>
      </c>
      <c r="AV477" s="73" t="str">
        <f>IF(B477="win",100%-AV1,"-100%")</f>
        <v>-100%</v>
      </c>
      <c r="AW477" s="9">
        <f>(AU477*AV477)+(AU477*AW1)</f>
        <v>0</v>
      </c>
      <c r="AX477" s="9"/>
      <c r="AY477" s="9">
        <f>Sat!U64</f>
        <v>0</v>
      </c>
      <c r="AZ477" s="73" t="str">
        <f>IF(B477="win",100%-AZ1,"-100%")</f>
        <v>-100%</v>
      </c>
      <c r="BA477" s="9">
        <f>(AY477*AZ477)+(AY477*BA1)</f>
        <v>0</v>
      </c>
      <c r="BB477" s="9"/>
      <c r="BC477" s="9">
        <f>Sat!V64</f>
        <v>0</v>
      </c>
      <c r="BD477" s="73" t="str">
        <f>IF(B477="win",100%-BD1,"-100%")</f>
        <v>-100%</v>
      </c>
      <c r="BE477" s="9">
        <f>(BC477*BD477)+(BC477*BE1)</f>
        <v>0</v>
      </c>
      <c r="BF477" s="9"/>
      <c r="BG477" s="9">
        <f>Sat!W64</f>
        <v>0</v>
      </c>
      <c r="BH477" s="73" t="str">
        <f>IF(B477="win",100%-BH1,"-100%")</f>
        <v>-100%</v>
      </c>
      <c r="BI477" s="9">
        <f>(BG477*BH477)+(BG477*BI1)</f>
        <v>0</v>
      </c>
    </row>
    <row r="478" spans="1:61" x14ac:dyDescent="0.25">
      <c r="A478" s="9" t="str">
        <f>Sat!A65</f>
        <v>OVER</v>
      </c>
      <c r="B478" s="72">
        <f>Sat!C65</f>
        <v>0</v>
      </c>
      <c r="C478" s="9">
        <f>Sat!I65</f>
        <v>0</v>
      </c>
      <c r="D478" s="73" t="str">
        <f>IF(B478="win",100%-D1,"-100%")</f>
        <v>-100%</v>
      </c>
      <c r="E478" s="9">
        <f>(C478*D478)+(C478*E1)</f>
        <v>0</v>
      </c>
      <c r="F478" s="12"/>
      <c r="G478" s="9">
        <f>Sat!J65</f>
        <v>0</v>
      </c>
      <c r="H478" s="73" t="str">
        <f t="shared" si="1715"/>
        <v>-100%</v>
      </c>
      <c r="I478" s="9">
        <f>(G478*H478)+(G478*I1)</f>
        <v>0</v>
      </c>
      <c r="J478" s="12"/>
      <c r="K478" s="9">
        <f>Sat!K65</f>
        <v>0</v>
      </c>
      <c r="L478" s="73" t="str">
        <f>IF(B478="win",100%-L1,"-100%")</f>
        <v>-100%</v>
      </c>
      <c r="M478" s="9">
        <f>(K478*L478)+(K478*M1)</f>
        <v>0</v>
      </c>
      <c r="N478" s="9"/>
      <c r="O478" s="9">
        <f>Sat!L65</f>
        <v>0</v>
      </c>
      <c r="P478" s="73" t="str">
        <f>IF(B478="win",100%-P1,"-100%")</f>
        <v>-100%</v>
      </c>
      <c r="Q478" s="9">
        <f>(O478*P478)+(O478*Q1)</f>
        <v>0</v>
      </c>
      <c r="R478" s="9"/>
      <c r="S478" s="9">
        <f>Sat!M65</f>
        <v>0</v>
      </c>
      <c r="T478" s="73" t="str">
        <f>IF(B478="win",100%-T1,"-100%")</f>
        <v>-100%</v>
      </c>
      <c r="U478" s="9">
        <f>(S478*T478)+(S478*U1)</f>
        <v>0</v>
      </c>
      <c r="V478" s="9"/>
      <c r="W478" s="9">
        <f>Sat!N65</f>
        <v>0</v>
      </c>
      <c r="X478" s="73" t="str">
        <f>IF(B478="win",100%-X1,"-100%")</f>
        <v>-100%</v>
      </c>
      <c r="Y478" s="9">
        <f>(W478*X478)+(W478*Y1)</f>
        <v>0</v>
      </c>
      <c r="Z478" s="9"/>
      <c r="AA478" s="9">
        <f>Sat!O65</f>
        <v>0</v>
      </c>
      <c r="AB478" s="73" t="str">
        <f>IF(B478="win",100%-AB1,"-100%")</f>
        <v>-100%</v>
      </c>
      <c r="AC478" s="9">
        <f>(AA478*AB478)+(AA478*AC1)</f>
        <v>0</v>
      </c>
      <c r="AD478" s="9"/>
      <c r="AE478" s="9">
        <f>Sat!P65</f>
        <v>0</v>
      </c>
      <c r="AF478" s="73" t="str">
        <f>IF(B478="win",100%-AF1,"-100%")</f>
        <v>-100%</v>
      </c>
      <c r="AG478" s="9">
        <f>(AE478*AF478)+(AE478*AG1)</f>
        <v>0</v>
      </c>
      <c r="AH478" s="9"/>
      <c r="AI478" s="9">
        <f>Sat!Q65</f>
        <v>0</v>
      </c>
      <c r="AJ478" s="73" t="str">
        <f>IF(B478="win",100%-AJ1,"-100%")</f>
        <v>-100%</v>
      </c>
      <c r="AK478" s="9">
        <f>(AI478*AJ478)+(AI478*AK1)</f>
        <v>0</v>
      </c>
      <c r="AL478" s="9"/>
      <c r="AM478" s="9">
        <f>Sat!R65</f>
        <v>0</v>
      </c>
      <c r="AN478" s="73" t="str">
        <f>IF(B478="win",100%-AN1,"-100%")</f>
        <v>-100%</v>
      </c>
      <c r="AO478" s="9">
        <f>(AM478*AN478)+(AM478*AO1)</f>
        <v>0</v>
      </c>
      <c r="AP478" s="9"/>
      <c r="AQ478" s="9">
        <f>Sat!S65</f>
        <v>0</v>
      </c>
      <c r="AR478" s="73" t="str">
        <f>IF(B478="win",100%-AR1,"-100%")</f>
        <v>-100%</v>
      </c>
      <c r="AS478" s="9">
        <f>(AQ478*AR478)+(AQ478*AS1)</f>
        <v>0</v>
      </c>
      <c r="AT478" s="9"/>
      <c r="AU478" s="9">
        <f>Sat!T65</f>
        <v>0</v>
      </c>
      <c r="AV478" s="73" t="str">
        <f>IF(B478="win",100%-AV1,"-100%")</f>
        <v>-100%</v>
      </c>
      <c r="AW478" s="9">
        <f>(AU478*AV478)+(AU478*AW1)</f>
        <v>0</v>
      </c>
      <c r="AX478" s="9"/>
      <c r="AY478" s="9">
        <f>Sat!U65</f>
        <v>0</v>
      </c>
      <c r="AZ478" s="73" t="str">
        <f>IF(B478="win",100%-AZ1,"-100%")</f>
        <v>-100%</v>
      </c>
      <c r="BA478" s="9">
        <f>(AY478*AZ478)+(AY478*BA1)</f>
        <v>0</v>
      </c>
      <c r="BB478" s="9"/>
      <c r="BC478" s="9">
        <f>Sat!V65</f>
        <v>0</v>
      </c>
      <c r="BD478" s="73" t="str">
        <f>IF(B478="win",100%-BD1,"-100%")</f>
        <v>-100%</v>
      </c>
      <c r="BE478" s="9">
        <f>(BC478*BD478)+(BC478*BE1)</f>
        <v>0</v>
      </c>
      <c r="BF478" s="9"/>
      <c r="BG478" s="9">
        <f>Sat!W65</f>
        <v>0</v>
      </c>
      <c r="BH478" s="73" t="str">
        <f>IF(B478="win",100%-BH1,"-100%")</f>
        <v>-100%</v>
      </c>
      <c r="BI478" s="9">
        <f>(BG478*BH478)+(BG478*BI1)</f>
        <v>0</v>
      </c>
    </row>
    <row r="479" spans="1:61" x14ac:dyDescent="0.25">
      <c r="A479" s="75"/>
      <c r="B479" s="72"/>
      <c r="C479" s="75"/>
      <c r="D479" s="75"/>
      <c r="E479" s="75"/>
      <c r="F479" s="12"/>
      <c r="G479" s="75"/>
      <c r="H479" s="75"/>
      <c r="I479" s="75"/>
      <c r="J479" s="12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</row>
    <row r="480" spans="1:61" x14ac:dyDescent="0.25">
      <c r="A480" s="9">
        <f>Sat!A67</f>
        <v>0</v>
      </c>
      <c r="B480" s="72">
        <f>Sat!C67</f>
        <v>0</v>
      </c>
      <c r="C480" s="9">
        <f>Sat!I67</f>
        <v>0</v>
      </c>
      <c r="D480" s="73" t="str">
        <f>IF(B480="win",100%-D1,"-100%")</f>
        <v>-100%</v>
      </c>
      <c r="E480" s="9">
        <f>(C480*D480)+(C480*E1)</f>
        <v>0</v>
      </c>
      <c r="F480" s="12"/>
      <c r="G480" s="9">
        <f>Sat!J67</f>
        <v>0</v>
      </c>
      <c r="H480" s="73" t="str">
        <f>IF($B480="win",100%-H$1,"-100%")</f>
        <v>-100%</v>
      </c>
      <c r="I480" s="9">
        <f>(G480*H480)+(G480*I1)</f>
        <v>0</v>
      </c>
      <c r="J480" s="12"/>
      <c r="K480" s="9">
        <f>Sat!K67</f>
        <v>0</v>
      </c>
      <c r="L480" s="73" t="str">
        <f>IF(B480="win",100%-L1,"-100%")</f>
        <v>-100%</v>
      </c>
      <c r="M480" s="9">
        <f>(K480*L480)+(K480*M1)</f>
        <v>0</v>
      </c>
      <c r="N480" s="9"/>
      <c r="O480" s="9">
        <f>Sat!L67</f>
        <v>0</v>
      </c>
      <c r="P480" s="73" t="str">
        <f>IF(B480="win",100%-P1,"-100%")</f>
        <v>-100%</v>
      </c>
      <c r="Q480" s="9">
        <f>(O480*P480)+(O480*Q1)</f>
        <v>0</v>
      </c>
      <c r="R480" s="9"/>
      <c r="S480" s="9">
        <f>Sat!M67</f>
        <v>0</v>
      </c>
      <c r="T480" s="73" t="str">
        <f>IF(B480="win",100%-T1,"-100%")</f>
        <v>-100%</v>
      </c>
      <c r="U480" s="9">
        <f>(S480*T480)+(S480*U1)</f>
        <v>0</v>
      </c>
      <c r="V480" s="9"/>
      <c r="W480" s="9">
        <f>Sat!N67</f>
        <v>0</v>
      </c>
      <c r="X480" s="73" t="str">
        <f>IF(B480="win",100%-X1,"-100%")</f>
        <v>-100%</v>
      </c>
      <c r="Y480" s="9">
        <f>(W480*X480)+(W480*Y1)</f>
        <v>0</v>
      </c>
      <c r="Z480" s="9"/>
      <c r="AA480" s="9">
        <f>Sat!O67</f>
        <v>0</v>
      </c>
      <c r="AB480" s="73" t="str">
        <f>IF(B480="win",100%-AB1,"-100%")</f>
        <v>-100%</v>
      </c>
      <c r="AC480" s="9">
        <f>(AA480*AB480)+(AA480*AC1)</f>
        <v>0</v>
      </c>
      <c r="AD480" s="9"/>
      <c r="AE480" s="9">
        <f>Sat!P67</f>
        <v>0</v>
      </c>
      <c r="AF480" s="73" t="str">
        <f>IF(B480="win",100%-AF1,"-100%")</f>
        <v>-100%</v>
      </c>
      <c r="AG480" s="9">
        <f>(AE480*AF480)+(AE480*AG1)</f>
        <v>0</v>
      </c>
      <c r="AH480" s="9"/>
      <c r="AI480" s="9">
        <f>Sat!Q67</f>
        <v>0</v>
      </c>
      <c r="AJ480" s="73" t="str">
        <f>IF(B480="win",100%-AJ1,"-100%")</f>
        <v>-100%</v>
      </c>
      <c r="AK480" s="9">
        <f>(AI480*AJ480)+(AI480*AK1)</f>
        <v>0</v>
      </c>
      <c r="AL480" s="9"/>
      <c r="AM480" s="9">
        <f>Sat!R67</f>
        <v>0</v>
      </c>
      <c r="AN480" s="73" t="str">
        <f>IF(B480="win",100%-AN1,"-100%")</f>
        <v>-100%</v>
      </c>
      <c r="AO480" s="9">
        <f>(AM480*AN480)+(AM480*AO1)</f>
        <v>0</v>
      </c>
      <c r="AP480" s="9"/>
      <c r="AQ480" s="9">
        <f>Sat!S67</f>
        <v>0</v>
      </c>
      <c r="AR480" s="73" t="str">
        <f>IF(B480="win",100%-AR1,"-100%")</f>
        <v>-100%</v>
      </c>
      <c r="AS480" s="9">
        <f>(AQ480*AR480)+(AQ480*AS1)</f>
        <v>0</v>
      </c>
      <c r="AT480" s="9"/>
      <c r="AU480" s="9">
        <f>Sat!T67</f>
        <v>0</v>
      </c>
      <c r="AV480" s="73" t="str">
        <f>IF(B480="win",100%-AV1,"-100%")</f>
        <v>-100%</v>
      </c>
      <c r="AW480" s="9">
        <f>(AU480*AV480)+(AU480*AW1)</f>
        <v>0</v>
      </c>
      <c r="AX480" s="9"/>
      <c r="AY480" s="9">
        <f>Sat!U67</f>
        <v>0</v>
      </c>
      <c r="AZ480" s="73" t="str">
        <f>IF(B480="win",100%-AZ1,"-100%")</f>
        <v>-100%</v>
      </c>
      <c r="BA480" s="9">
        <f>(AY480*AZ480)+(AY480*BA1)</f>
        <v>0</v>
      </c>
      <c r="BB480" s="9"/>
      <c r="BC480" s="9">
        <f>Sat!V67</f>
        <v>0</v>
      </c>
      <c r="BD480" s="73" t="str">
        <f>IF(B480="win",100%-BD1,"-100%")</f>
        <v>-100%</v>
      </c>
      <c r="BE480" s="9">
        <f>(BC480*BD480)+(BC480*BE1)</f>
        <v>0</v>
      </c>
      <c r="BF480" s="9"/>
      <c r="BG480" s="9">
        <f>Sat!W67</f>
        <v>0</v>
      </c>
      <c r="BH480" s="73" t="str">
        <f>IF(B480="win",100%-BH1,"-100%")</f>
        <v>-100%</v>
      </c>
      <c r="BI480" s="9">
        <f>(BG480*BH480)+(BG480*BI1)</f>
        <v>0</v>
      </c>
    </row>
    <row r="481" spans="1:61" x14ac:dyDescent="0.25">
      <c r="A481" s="9">
        <f>Sat!A68</f>
        <v>0</v>
      </c>
      <c r="B481" s="72">
        <f>Sat!C68</f>
        <v>0</v>
      </c>
      <c r="C481" s="9">
        <f>Sat!I68</f>
        <v>0</v>
      </c>
      <c r="D481" s="73" t="str">
        <f>IF(B481="win",100%-D1,"-100%")</f>
        <v>-100%</v>
      </c>
      <c r="E481" s="9">
        <f>(C481*D481)+(C481*E1)</f>
        <v>0</v>
      </c>
      <c r="F481" s="12"/>
      <c r="G481" s="9">
        <f>Sat!J68</f>
        <v>0</v>
      </c>
      <c r="H481" s="73" t="str">
        <f t="shared" ref="H481:H483" si="1716">IF($B481="win",100%-H$1,"-100%")</f>
        <v>-100%</v>
      </c>
      <c r="I481" s="9">
        <f>(G481*H481)+(G481*I1)</f>
        <v>0</v>
      </c>
      <c r="J481" s="12"/>
      <c r="K481" s="9">
        <f>Sat!K68</f>
        <v>0</v>
      </c>
      <c r="L481" s="73" t="str">
        <f>IF(B481="win",100%-L1,"-100%")</f>
        <v>-100%</v>
      </c>
      <c r="M481" s="9">
        <f>(K481*L481)+(K481*M1)</f>
        <v>0</v>
      </c>
      <c r="N481" s="9"/>
      <c r="O481" s="9">
        <f>Sat!L68</f>
        <v>0</v>
      </c>
      <c r="P481" s="73" t="str">
        <f>IF(B481="win",100%-P1,"-100%")</f>
        <v>-100%</v>
      </c>
      <c r="Q481" s="9">
        <f>(O481*P481)+(O481*Q1)</f>
        <v>0</v>
      </c>
      <c r="R481" s="9"/>
      <c r="S481" s="9">
        <f>Sat!M68</f>
        <v>0</v>
      </c>
      <c r="T481" s="73" t="str">
        <f>IF(B481="win",100%-T1,"-100%")</f>
        <v>-100%</v>
      </c>
      <c r="U481" s="9">
        <f>(S481*T481)+(S481*U1)</f>
        <v>0</v>
      </c>
      <c r="V481" s="9"/>
      <c r="W481" s="9">
        <f>Sat!N68</f>
        <v>0</v>
      </c>
      <c r="X481" s="73" t="str">
        <f>IF(B481="win",100%-X1,"-100%")</f>
        <v>-100%</v>
      </c>
      <c r="Y481" s="9">
        <f>(W481*X481)+(W481*Y1)</f>
        <v>0</v>
      </c>
      <c r="Z481" s="9"/>
      <c r="AA481" s="9">
        <f>Sat!O68</f>
        <v>0</v>
      </c>
      <c r="AB481" s="73" t="str">
        <f>IF(B481="win",100%-AB1,"-100%")</f>
        <v>-100%</v>
      </c>
      <c r="AC481" s="9">
        <f>(AA481*AB481)+(AA481*AC1)</f>
        <v>0</v>
      </c>
      <c r="AD481" s="9"/>
      <c r="AE481" s="9">
        <f>Sat!P68</f>
        <v>0</v>
      </c>
      <c r="AF481" s="73" t="str">
        <f>IF(B481="win",100%-AF1,"-100%")</f>
        <v>-100%</v>
      </c>
      <c r="AG481" s="9">
        <f>(AE481*AF481)+(AE481*AG1)</f>
        <v>0</v>
      </c>
      <c r="AH481" s="9"/>
      <c r="AI481" s="9">
        <f>Sat!Q68</f>
        <v>0</v>
      </c>
      <c r="AJ481" s="73" t="str">
        <f>IF(B481="win",100%-AJ1,"-100%")</f>
        <v>-100%</v>
      </c>
      <c r="AK481" s="9">
        <f>(AI481*AJ481)+(AI481*AK1)</f>
        <v>0</v>
      </c>
      <c r="AL481" s="9"/>
      <c r="AM481" s="9">
        <f>Sat!R68</f>
        <v>0</v>
      </c>
      <c r="AN481" s="73" t="str">
        <f>IF(B481="win",100%-AN1,"-100%")</f>
        <v>-100%</v>
      </c>
      <c r="AO481" s="9">
        <f>(AM481*AN481)+(AM481*AO1)</f>
        <v>0</v>
      </c>
      <c r="AP481" s="9"/>
      <c r="AQ481" s="9">
        <f>Sat!S68</f>
        <v>0</v>
      </c>
      <c r="AR481" s="73" t="str">
        <f>IF(B481="win",100%-AR1,"-100%")</f>
        <v>-100%</v>
      </c>
      <c r="AS481" s="9">
        <f>(AQ481*AR481)+(AQ481*AS1)</f>
        <v>0</v>
      </c>
      <c r="AT481" s="9"/>
      <c r="AU481" s="9">
        <f>Sat!T68</f>
        <v>0</v>
      </c>
      <c r="AV481" s="73" t="str">
        <f>IF(B481="win",100%-AV1,"-100%")</f>
        <v>-100%</v>
      </c>
      <c r="AW481" s="9">
        <f>(AU481*AV481)+(AU481*AW1)</f>
        <v>0</v>
      </c>
      <c r="AX481" s="9"/>
      <c r="AY481" s="9">
        <f>Sat!U68</f>
        <v>0</v>
      </c>
      <c r="AZ481" s="73" t="str">
        <f>IF(B481="win",100%-AZ1,"-100%")</f>
        <v>-100%</v>
      </c>
      <c r="BA481" s="9">
        <f>(AY481*AZ481)+(AY481*BA1)</f>
        <v>0</v>
      </c>
      <c r="BB481" s="9"/>
      <c r="BC481" s="9">
        <f>Sat!V68</f>
        <v>0</v>
      </c>
      <c r="BD481" s="73" t="str">
        <f>IF(B481="win",100%-BD1,"-100%")</f>
        <v>-100%</v>
      </c>
      <c r="BE481" s="9">
        <f>(BC481*BD481)+(BC481*BE1)</f>
        <v>0</v>
      </c>
      <c r="BF481" s="9"/>
      <c r="BG481" s="9">
        <f>Sat!W68</f>
        <v>0</v>
      </c>
      <c r="BH481" s="73" t="str">
        <f>IF(B481="win",100%-BH1,"-100%")</f>
        <v>-100%</v>
      </c>
      <c r="BI481" s="9">
        <f>(BG481*BH481)+(BG481*BI1)</f>
        <v>0</v>
      </c>
    </row>
    <row r="482" spans="1:61" x14ac:dyDescent="0.25">
      <c r="A482" s="9" t="str">
        <f>Sat!A69</f>
        <v>UNDER</v>
      </c>
      <c r="B482" s="72">
        <f>Sat!C69</f>
        <v>0</v>
      </c>
      <c r="C482" s="9">
        <f>Sat!I69</f>
        <v>0</v>
      </c>
      <c r="D482" s="73" t="str">
        <f>IF(B482="win",100%-D1,"-100%")</f>
        <v>-100%</v>
      </c>
      <c r="E482" s="9">
        <f>(C482*D482)+(C482*E1)</f>
        <v>0</v>
      </c>
      <c r="F482" s="12"/>
      <c r="G482" s="9">
        <f>Sat!J69</f>
        <v>0</v>
      </c>
      <c r="H482" s="73" t="str">
        <f t="shared" si="1716"/>
        <v>-100%</v>
      </c>
      <c r="I482" s="9">
        <f>(G482*H482)+(G482*I1)</f>
        <v>0</v>
      </c>
      <c r="J482" s="12"/>
      <c r="K482" s="9">
        <f>Sat!K69</f>
        <v>0</v>
      </c>
      <c r="L482" s="73" t="str">
        <f>IF(B482="win",100%-L1,"-100%")</f>
        <v>-100%</v>
      </c>
      <c r="M482" s="9">
        <f>(K482*L482)+(K482*M1)</f>
        <v>0</v>
      </c>
      <c r="N482" s="9"/>
      <c r="O482" s="9">
        <f>Sat!L69</f>
        <v>0</v>
      </c>
      <c r="P482" s="73" t="str">
        <f>IF(B482="win",100%-P1,"-100%")</f>
        <v>-100%</v>
      </c>
      <c r="Q482" s="9">
        <f>(O482*P482)+(O482*Q1)</f>
        <v>0</v>
      </c>
      <c r="R482" s="9"/>
      <c r="S482" s="9">
        <f>Sat!M69</f>
        <v>0</v>
      </c>
      <c r="T482" s="73" t="str">
        <f>IF(B482="win",100%-T1,"-100%")</f>
        <v>-100%</v>
      </c>
      <c r="U482" s="9">
        <f>(S482*T482)+(S482*U1)</f>
        <v>0</v>
      </c>
      <c r="V482" s="9"/>
      <c r="W482" s="9">
        <f>Sat!N69</f>
        <v>0</v>
      </c>
      <c r="X482" s="73" t="str">
        <f>IF(B482="win",100%-X1,"-100%")</f>
        <v>-100%</v>
      </c>
      <c r="Y482" s="9">
        <f>(W482*X482)+(W482*Y1)</f>
        <v>0</v>
      </c>
      <c r="Z482" s="9"/>
      <c r="AA482" s="9">
        <f>Sat!O69</f>
        <v>0</v>
      </c>
      <c r="AB482" s="73" t="str">
        <f>IF(B482="win",100%-AB1,"-100%")</f>
        <v>-100%</v>
      </c>
      <c r="AC482" s="9">
        <f>(AA482*AB482)+(AA482*AC1)</f>
        <v>0</v>
      </c>
      <c r="AD482" s="9"/>
      <c r="AE482" s="9">
        <f>Sat!P69</f>
        <v>0</v>
      </c>
      <c r="AF482" s="73" t="str">
        <f>IF(B482="win",100%-AF1,"-100%")</f>
        <v>-100%</v>
      </c>
      <c r="AG482" s="9">
        <f>(AE482*AF482)+(AE482*AG1)</f>
        <v>0</v>
      </c>
      <c r="AH482" s="9"/>
      <c r="AI482" s="9">
        <f>Sat!Q69</f>
        <v>0</v>
      </c>
      <c r="AJ482" s="73" t="str">
        <f>IF(B482="win",100%-AJ1,"-100%")</f>
        <v>-100%</v>
      </c>
      <c r="AK482" s="9">
        <f>(AI482*AJ482)+(AI482*AK1)</f>
        <v>0</v>
      </c>
      <c r="AL482" s="9"/>
      <c r="AM482" s="9">
        <f>Sat!R69</f>
        <v>0</v>
      </c>
      <c r="AN482" s="73" t="str">
        <f>IF(B482="win",100%-AN1,"-100%")</f>
        <v>-100%</v>
      </c>
      <c r="AO482" s="9">
        <f>(AM482*AN482)+(AM482*AO1)</f>
        <v>0</v>
      </c>
      <c r="AP482" s="9"/>
      <c r="AQ482" s="9">
        <f>Sat!S69</f>
        <v>0</v>
      </c>
      <c r="AR482" s="73" t="str">
        <f>IF(B482="win",100%-AR1,"-100%")</f>
        <v>-100%</v>
      </c>
      <c r="AS482" s="9">
        <f>(AQ482*AR482)+(AQ482*AS1)</f>
        <v>0</v>
      </c>
      <c r="AT482" s="9"/>
      <c r="AU482" s="9">
        <f>Sat!T69</f>
        <v>0</v>
      </c>
      <c r="AV482" s="73" t="str">
        <f>IF(B482="win",100%-AV1,"-100%")</f>
        <v>-100%</v>
      </c>
      <c r="AW482" s="9">
        <f>(AU482*AV482)+(AU482*AW1)</f>
        <v>0</v>
      </c>
      <c r="AX482" s="9"/>
      <c r="AY482" s="9">
        <f>Sat!U69</f>
        <v>0</v>
      </c>
      <c r="AZ482" s="73" t="str">
        <f>IF(B482="win",100%-AZ1,"-100%")</f>
        <v>-100%</v>
      </c>
      <c r="BA482" s="9">
        <f>(AY482*AZ482)+(AY482*BA1)</f>
        <v>0</v>
      </c>
      <c r="BB482" s="9"/>
      <c r="BC482" s="9">
        <f>Sat!V69</f>
        <v>0</v>
      </c>
      <c r="BD482" s="73" t="str">
        <f>IF(B482="win",100%-BD1,"-100%")</f>
        <v>-100%</v>
      </c>
      <c r="BE482" s="9">
        <f>(BC482*BD482)+(BC482*BE1)</f>
        <v>0</v>
      </c>
      <c r="BF482" s="9"/>
      <c r="BG482" s="9">
        <f>Sat!W69</f>
        <v>0</v>
      </c>
      <c r="BH482" s="73" t="str">
        <f>IF(B482="win",100%-BH1,"-100%")</f>
        <v>-100%</v>
      </c>
      <c r="BI482" s="9">
        <f>(BG482*BH482)+(BG482*BI1)</f>
        <v>0</v>
      </c>
    </row>
    <row r="483" spans="1:61" x14ac:dyDescent="0.25">
      <c r="A483" s="9" t="str">
        <f>Sat!A70</f>
        <v>OVER</v>
      </c>
      <c r="B483" s="72">
        <f>Sat!C70</f>
        <v>0</v>
      </c>
      <c r="C483" s="9">
        <f>Sat!I70</f>
        <v>0</v>
      </c>
      <c r="D483" s="73" t="str">
        <f>IF(B483="win",100%-D1,"-100%")</f>
        <v>-100%</v>
      </c>
      <c r="E483" s="9">
        <f>(C483*D483)+(C483*E1)</f>
        <v>0</v>
      </c>
      <c r="F483" s="12"/>
      <c r="G483" s="9">
        <f>Sat!J70</f>
        <v>0</v>
      </c>
      <c r="H483" s="73" t="str">
        <f t="shared" si="1716"/>
        <v>-100%</v>
      </c>
      <c r="I483" s="9">
        <f>(G483*H483)+(G483*I1)</f>
        <v>0</v>
      </c>
      <c r="J483" s="12"/>
      <c r="K483" s="9">
        <f>Sat!K70</f>
        <v>0</v>
      </c>
      <c r="L483" s="73" t="str">
        <f>IF(B483="win",100%-L1,"-100%")</f>
        <v>-100%</v>
      </c>
      <c r="M483" s="9">
        <f>(K483*L483)+(K483*M1)</f>
        <v>0</v>
      </c>
      <c r="N483" s="9"/>
      <c r="O483" s="9">
        <f>Sat!L70</f>
        <v>0</v>
      </c>
      <c r="P483" s="73" t="str">
        <f>IF(B483="win",100%-P1,"-100%")</f>
        <v>-100%</v>
      </c>
      <c r="Q483" s="9">
        <f>(O483*P483)+(O483*Q1)</f>
        <v>0</v>
      </c>
      <c r="R483" s="9"/>
      <c r="S483" s="9">
        <f>Sat!M70</f>
        <v>0</v>
      </c>
      <c r="T483" s="73" t="str">
        <f>IF(B483="win",100%-T1,"-100%")</f>
        <v>-100%</v>
      </c>
      <c r="U483" s="9">
        <f>(S483*T483)+(S483*U1)</f>
        <v>0</v>
      </c>
      <c r="V483" s="9"/>
      <c r="W483" s="9">
        <f>Sat!N70</f>
        <v>0</v>
      </c>
      <c r="X483" s="73" t="str">
        <f>IF(B483="win",100%-X1,"-100%")</f>
        <v>-100%</v>
      </c>
      <c r="Y483" s="9">
        <f>(W483*X483)+(W483*Y1)</f>
        <v>0</v>
      </c>
      <c r="Z483" s="9"/>
      <c r="AA483" s="9">
        <f>Sat!O70</f>
        <v>0</v>
      </c>
      <c r="AB483" s="73" t="str">
        <f>IF(B483="win",100%-AB1,"-100%")</f>
        <v>-100%</v>
      </c>
      <c r="AC483" s="9">
        <f>(AA483*AB483)+(AA483*AC1)</f>
        <v>0</v>
      </c>
      <c r="AD483" s="9"/>
      <c r="AE483" s="9">
        <f>Sat!P70</f>
        <v>0</v>
      </c>
      <c r="AF483" s="73" t="str">
        <f>IF(B483="win",100%-AF1,"-100%")</f>
        <v>-100%</v>
      </c>
      <c r="AG483" s="9">
        <f>(AE483*AF483)+(AE483*AG1)</f>
        <v>0</v>
      </c>
      <c r="AH483" s="9"/>
      <c r="AI483" s="9">
        <f>Sat!Q70</f>
        <v>0</v>
      </c>
      <c r="AJ483" s="73" t="str">
        <f>IF(B483="win",100%-AJ1,"-100%")</f>
        <v>-100%</v>
      </c>
      <c r="AK483" s="9">
        <f>(AI483*AJ483)+(AI483*AK1)</f>
        <v>0</v>
      </c>
      <c r="AL483" s="9"/>
      <c r="AM483" s="9">
        <f>Sat!R70</f>
        <v>0</v>
      </c>
      <c r="AN483" s="73" t="str">
        <f>IF(B483="win",100%-AN1,"-100%")</f>
        <v>-100%</v>
      </c>
      <c r="AO483" s="9">
        <f>(AM483*AN483)+(AM483*AO1)</f>
        <v>0</v>
      </c>
      <c r="AP483" s="9"/>
      <c r="AQ483" s="9">
        <f>Sat!S70</f>
        <v>0</v>
      </c>
      <c r="AR483" s="73" t="str">
        <f>IF(B483="win",100%-AR1,"-100%")</f>
        <v>-100%</v>
      </c>
      <c r="AS483" s="9">
        <f>(AQ483*AR483)+(AQ483*AS1)</f>
        <v>0</v>
      </c>
      <c r="AT483" s="9"/>
      <c r="AU483" s="9">
        <f>Sat!T70</f>
        <v>0</v>
      </c>
      <c r="AV483" s="73" t="str">
        <f>IF(B483="win",100%-AV1,"-100%")</f>
        <v>-100%</v>
      </c>
      <c r="AW483" s="9">
        <f>(AU483*AV483)+(AU483*AW1)</f>
        <v>0</v>
      </c>
      <c r="AX483" s="9"/>
      <c r="AY483" s="9">
        <f>Sat!U70</f>
        <v>0</v>
      </c>
      <c r="AZ483" s="73" t="str">
        <f>IF(B483="win",100%-AZ1,"-100%")</f>
        <v>-100%</v>
      </c>
      <c r="BA483" s="9">
        <f>(AY483*AZ483)+(AY483*BA1)</f>
        <v>0</v>
      </c>
      <c r="BB483" s="9"/>
      <c r="BC483" s="9">
        <f>Sat!V70</f>
        <v>0</v>
      </c>
      <c r="BD483" s="73" t="str">
        <f>IF(B483="win",100%-BD1,"-100%")</f>
        <v>-100%</v>
      </c>
      <c r="BE483" s="9">
        <f>(BC483*BD483)+(BC483*BE1)</f>
        <v>0</v>
      </c>
      <c r="BF483" s="9"/>
      <c r="BG483" s="9">
        <f>Sat!W70</f>
        <v>0</v>
      </c>
      <c r="BH483" s="73" t="str">
        <f>IF(B483="win",100%-BH1,"-100%")</f>
        <v>-100%</v>
      </c>
      <c r="BI483" s="9">
        <f>(BG483*BH483)+(BG483*BI1)</f>
        <v>0</v>
      </c>
    </row>
    <row r="484" spans="1:61" x14ac:dyDescent="0.25">
      <c r="A484" s="75"/>
      <c r="B484" s="72"/>
      <c r="C484" s="75"/>
      <c r="D484" s="75"/>
      <c r="E484" s="75"/>
      <c r="F484" s="12"/>
      <c r="G484" s="75"/>
      <c r="H484" s="75"/>
      <c r="I484" s="75"/>
      <c r="J484" s="12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</row>
    <row r="485" spans="1:61" x14ac:dyDescent="0.25">
      <c r="A485" s="9">
        <f>Sat!A72</f>
        <v>0</v>
      </c>
      <c r="B485" s="72">
        <f>Sat!C72</f>
        <v>0</v>
      </c>
      <c r="C485" s="9">
        <f>Sat!I72</f>
        <v>0</v>
      </c>
      <c r="D485" s="73" t="str">
        <f>IF(B485="win",100%-D1,"-100%")</f>
        <v>-100%</v>
      </c>
      <c r="E485" s="9">
        <f>(C485*D485)+(C485*E1)</f>
        <v>0</v>
      </c>
      <c r="F485" s="12"/>
      <c r="G485" s="9">
        <f>Sat!J72</f>
        <v>0</v>
      </c>
      <c r="H485" s="73" t="str">
        <f>IF($B485="win",100%-H$1,"-100%")</f>
        <v>-100%</v>
      </c>
      <c r="I485" s="9">
        <f>(G485*H485)+(G485*I1)</f>
        <v>0</v>
      </c>
      <c r="J485" s="12"/>
      <c r="K485" s="9">
        <f>Sat!K72</f>
        <v>0</v>
      </c>
      <c r="L485" s="73" t="str">
        <f>IF(B485="win",100%-L1,"-100%")</f>
        <v>-100%</v>
      </c>
      <c r="M485" s="9">
        <f>(K485*L485)+(K485*M1)</f>
        <v>0</v>
      </c>
      <c r="N485" s="9"/>
      <c r="O485" s="9">
        <f>Sat!L72</f>
        <v>0</v>
      </c>
      <c r="P485" s="73" t="str">
        <f>IF(B485="win",100%-P1,"-100%")</f>
        <v>-100%</v>
      </c>
      <c r="Q485" s="9">
        <f>(O485*P485)+(O485*Q1)</f>
        <v>0</v>
      </c>
      <c r="R485" s="9"/>
      <c r="S485" s="9">
        <f>Sat!M72</f>
        <v>0</v>
      </c>
      <c r="T485" s="73" t="str">
        <f>IF(B485="win",100%-T1,"-100%")</f>
        <v>-100%</v>
      </c>
      <c r="U485" s="9">
        <f>(S485*T485)+(S485*U1)</f>
        <v>0</v>
      </c>
      <c r="V485" s="9"/>
      <c r="W485" s="9">
        <f>Sat!N72</f>
        <v>0</v>
      </c>
      <c r="X485" s="73" t="str">
        <f>IF(B485="win",100%-X1,"-100%")</f>
        <v>-100%</v>
      </c>
      <c r="Y485" s="9">
        <f>(W485*X485)+(W485*Y1)</f>
        <v>0</v>
      </c>
      <c r="Z485" s="9"/>
      <c r="AA485" s="9">
        <f>Sat!O72</f>
        <v>0</v>
      </c>
      <c r="AB485" s="73" t="str">
        <f>IF(B485="win",100%-AB1,"-100%")</f>
        <v>-100%</v>
      </c>
      <c r="AC485" s="9">
        <f>(AA485*AB485)+(AA485*AC1)</f>
        <v>0</v>
      </c>
      <c r="AD485" s="9"/>
      <c r="AE485" s="9">
        <f>Sat!P72</f>
        <v>0</v>
      </c>
      <c r="AF485" s="73" t="str">
        <f>IF(B485="win",100%-AF1,"-100%")</f>
        <v>-100%</v>
      </c>
      <c r="AG485" s="9">
        <f>(AE485*AF485)+(AE485*AG1)</f>
        <v>0</v>
      </c>
      <c r="AH485" s="9"/>
      <c r="AI485" s="9">
        <f>Sat!Q72</f>
        <v>0</v>
      </c>
      <c r="AJ485" s="73" t="str">
        <f>IF(B485="win",100%-AJ1,"-100%")</f>
        <v>-100%</v>
      </c>
      <c r="AK485" s="9">
        <f>(AI485*AJ485)+(AI485*AK1)</f>
        <v>0</v>
      </c>
      <c r="AL485" s="9"/>
      <c r="AM485" s="9">
        <f>Sat!R72</f>
        <v>0</v>
      </c>
      <c r="AN485" s="73" t="str">
        <f>IF(B485="win",100%-AN1,"-100%")</f>
        <v>-100%</v>
      </c>
      <c r="AO485" s="9">
        <f>(AM485*AN485)+(AM485*AO1)</f>
        <v>0</v>
      </c>
      <c r="AP485" s="9"/>
      <c r="AQ485" s="9">
        <f>Sat!S72</f>
        <v>0</v>
      </c>
      <c r="AR485" s="73" t="str">
        <f>IF(B485="win",100%-AR1,"-100%")</f>
        <v>-100%</v>
      </c>
      <c r="AS485" s="9">
        <f>(AQ485*AR485)+(AQ485*AS1)</f>
        <v>0</v>
      </c>
      <c r="AT485" s="9"/>
      <c r="AU485" s="9">
        <f>Sat!T72</f>
        <v>0</v>
      </c>
      <c r="AV485" s="73" t="str">
        <f>IF(B485="win",100%-AV1,"-100%")</f>
        <v>-100%</v>
      </c>
      <c r="AW485" s="9">
        <f>(AU485*AV485)+(AU485*AW1)</f>
        <v>0</v>
      </c>
      <c r="AX485" s="9"/>
      <c r="AY485" s="9">
        <f>Sat!U72</f>
        <v>0</v>
      </c>
      <c r="AZ485" s="73" t="str">
        <f>IF(B485="win",100%-AZ1,"-100%")</f>
        <v>-100%</v>
      </c>
      <c r="BA485" s="9">
        <f>(AY485*AZ485)+(AY485*BA1)</f>
        <v>0</v>
      </c>
      <c r="BB485" s="9"/>
      <c r="BC485" s="9">
        <f>Sat!V72</f>
        <v>0</v>
      </c>
      <c r="BD485" s="73" t="str">
        <f>IF(B485="win",100%-BD1,"-100%")</f>
        <v>-100%</v>
      </c>
      <c r="BE485" s="9">
        <f>(BC485*BD485)+(BC485*BE1)</f>
        <v>0</v>
      </c>
      <c r="BF485" s="9"/>
      <c r="BG485" s="9">
        <f>Sat!W72</f>
        <v>0</v>
      </c>
      <c r="BH485" s="73" t="str">
        <f>IF(B485="win",100%-BH1,"-100%")</f>
        <v>-100%</v>
      </c>
      <c r="BI485" s="9">
        <f>(BG485*BH485)+(BG485*BI1)</f>
        <v>0</v>
      </c>
    </row>
    <row r="486" spans="1:61" x14ac:dyDescent="0.25">
      <c r="A486" s="9">
        <f>Sat!A73</f>
        <v>0</v>
      </c>
      <c r="B486" s="72">
        <f>Sat!C73</f>
        <v>0</v>
      </c>
      <c r="C486" s="9">
        <f>Sat!I73</f>
        <v>0</v>
      </c>
      <c r="D486" s="73" t="str">
        <f>IF(B486="win",100%-D1,"-100%")</f>
        <v>-100%</v>
      </c>
      <c r="E486" s="9">
        <f>(C486*D486)+(C486*E1)</f>
        <v>0</v>
      </c>
      <c r="F486" s="12"/>
      <c r="G486" s="9">
        <f>Sat!J73</f>
        <v>0</v>
      </c>
      <c r="H486" s="73" t="str">
        <f t="shared" ref="H486:H488" si="1717">IF($B486="win",100%-H$1,"-100%")</f>
        <v>-100%</v>
      </c>
      <c r="I486" s="9">
        <f>(G486*H486)+(G486*I1)</f>
        <v>0</v>
      </c>
      <c r="J486" s="12"/>
      <c r="K486" s="9">
        <f>Sat!K73</f>
        <v>0</v>
      </c>
      <c r="L486" s="73" t="str">
        <f>IF(B486="win",100%-L1,"-100%")</f>
        <v>-100%</v>
      </c>
      <c r="M486" s="9">
        <f>(K486*L486)+(K486*M1)</f>
        <v>0</v>
      </c>
      <c r="N486" s="9"/>
      <c r="O486" s="9">
        <f>Sat!L73</f>
        <v>0</v>
      </c>
      <c r="P486" s="73" t="str">
        <f>IF(B486="win",100%-P1,"-100%")</f>
        <v>-100%</v>
      </c>
      <c r="Q486" s="9">
        <f>(O486*P486)+(O486*Q1)</f>
        <v>0</v>
      </c>
      <c r="R486" s="9"/>
      <c r="S486" s="9">
        <f>Sat!M73</f>
        <v>0</v>
      </c>
      <c r="T486" s="73" t="str">
        <f>IF(B486="win",100%-T1,"-100%")</f>
        <v>-100%</v>
      </c>
      <c r="U486" s="9">
        <f>(S486*T486)+(S486*U1)</f>
        <v>0</v>
      </c>
      <c r="V486" s="9"/>
      <c r="W486" s="9">
        <f>Sat!N73</f>
        <v>0</v>
      </c>
      <c r="X486" s="73" t="str">
        <f>IF(B486="win",100%-X1,"-100%")</f>
        <v>-100%</v>
      </c>
      <c r="Y486" s="9">
        <f>(W486*X486)+(W486*Y1)</f>
        <v>0</v>
      </c>
      <c r="Z486" s="9"/>
      <c r="AA486" s="9">
        <f>Sat!O73</f>
        <v>0</v>
      </c>
      <c r="AB486" s="73" t="str">
        <f>IF(B486="win",100%-AB1,"-100%")</f>
        <v>-100%</v>
      </c>
      <c r="AC486" s="9">
        <f>(AA486*AB486)+(AA486*AC1)</f>
        <v>0</v>
      </c>
      <c r="AD486" s="9"/>
      <c r="AE486" s="9">
        <f>Sat!P73</f>
        <v>0</v>
      </c>
      <c r="AF486" s="73" t="str">
        <f>IF(B486="win",100%-AF1,"-100%")</f>
        <v>-100%</v>
      </c>
      <c r="AG486" s="9">
        <f>(AE486*AF486)+(AE486*AG1)</f>
        <v>0</v>
      </c>
      <c r="AH486" s="9"/>
      <c r="AI486" s="9">
        <f>Sat!Q73</f>
        <v>0</v>
      </c>
      <c r="AJ486" s="73" t="str">
        <f>IF(B486="win",100%-AJ1,"-100%")</f>
        <v>-100%</v>
      </c>
      <c r="AK486" s="9">
        <f>(AI486*AJ486)+(AI486*AK1)</f>
        <v>0</v>
      </c>
      <c r="AL486" s="9"/>
      <c r="AM486" s="9">
        <f>Sat!R73</f>
        <v>0</v>
      </c>
      <c r="AN486" s="73" t="str">
        <f>IF(B486="win",100%-AN1,"-100%")</f>
        <v>-100%</v>
      </c>
      <c r="AO486" s="9">
        <f>(AM486*AN486)+(AM486*AO1)</f>
        <v>0</v>
      </c>
      <c r="AP486" s="9"/>
      <c r="AQ486" s="9">
        <f>Sat!S73</f>
        <v>0</v>
      </c>
      <c r="AR486" s="73" t="str">
        <f>IF(B486="win",100%-AR1,"-100%")</f>
        <v>-100%</v>
      </c>
      <c r="AS486" s="9">
        <f>(AQ486*AR486)+(AQ486*AS1)</f>
        <v>0</v>
      </c>
      <c r="AT486" s="9"/>
      <c r="AU486" s="9">
        <f>Sat!T73</f>
        <v>0</v>
      </c>
      <c r="AV486" s="73" t="str">
        <f>IF(B486="win",100%-AV1,"-100%")</f>
        <v>-100%</v>
      </c>
      <c r="AW486" s="9">
        <f>(AU486*AV486)+(AU486*AW1)</f>
        <v>0</v>
      </c>
      <c r="AX486" s="9"/>
      <c r="AY486" s="9">
        <f>Sat!U73</f>
        <v>0</v>
      </c>
      <c r="AZ486" s="73" t="str">
        <f>IF(B486="win",100%-AZ1,"-100%")</f>
        <v>-100%</v>
      </c>
      <c r="BA486" s="9">
        <f>(AY486*AZ486)+(AY486*BA1)</f>
        <v>0</v>
      </c>
      <c r="BB486" s="9"/>
      <c r="BC486" s="9">
        <f>Sat!V73</f>
        <v>0</v>
      </c>
      <c r="BD486" s="73" t="str">
        <f>IF(B486="win",100%-BD1,"-100%")</f>
        <v>-100%</v>
      </c>
      <c r="BE486" s="9">
        <f>(BC486*BD486)+(BC486*BE1)</f>
        <v>0</v>
      </c>
      <c r="BF486" s="9"/>
      <c r="BG486" s="9">
        <f>Sat!W73</f>
        <v>0</v>
      </c>
      <c r="BH486" s="73" t="str">
        <f>IF(B486="win",100%-BH1,"-100%")</f>
        <v>-100%</v>
      </c>
      <c r="BI486" s="9">
        <f>(BG486*BH486)+(BG486*BI1)</f>
        <v>0</v>
      </c>
    </row>
    <row r="487" spans="1:61" x14ac:dyDescent="0.25">
      <c r="A487" s="9" t="str">
        <f>Sat!A74</f>
        <v>UNDER</v>
      </c>
      <c r="B487" s="72">
        <f>Sat!C74</f>
        <v>0</v>
      </c>
      <c r="C487" s="9">
        <f>Sat!I74</f>
        <v>0</v>
      </c>
      <c r="D487" s="73" t="str">
        <f>IF(B487="win",100%-D1,"-100%")</f>
        <v>-100%</v>
      </c>
      <c r="E487" s="9">
        <f>(C487*D487)+(C487*E1)</f>
        <v>0</v>
      </c>
      <c r="F487" s="12"/>
      <c r="G487" s="9">
        <f>Sat!J74</f>
        <v>0</v>
      </c>
      <c r="H487" s="73" t="str">
        <f t="shared" si="1717"/>
        <v>-100%</v>
      </c>
      <c r="I487" s="9">
        <f>(G487*H487)+(G487*I1)</f>
        <v>0</v>
      </c>
      <c r="J487" s="12"/>
      <c r="K487" s="9">
        <f>Sat!K74</f>
        <v>0</v>
      </c>
      <c r="L487" s="73" t="str">
        <f>IF(B487="win",100%-L1,"-100%")</f>
        <v>-100%</v>
      </c>
      <c r="M487" s="9">
        <f>(K487*L487)+(K487*M1)</f>
        <v>0</v>
      </c>
      <c r="N487" s="9"/>
      <c r="O487" s="9">
        <f>Sat!L74</f>
        <v>0</v>
      </c>
      <c r="P487" s="73" t="str">
        <f>IF(B487="win",100%-P1,"-100%")</f>
        <v>-100%</v>
      </c>
      <c r="Q487" s="9">
        <f>(O487*P487)+(O487*Q1)</f>
        <v>0</v>
      </c>
      <c r="R487" s="9"/>
      <c r="S487" s="9">
        <f>Sat!M74</f>
        <v>0</v>
      </c>
      <c r="T487" s="73" t="str">
        <f>IF(B487="win",100%-T1,"-100%")</f>
        <v>-100%</v>
      </c>
      <c r="U487" s="9">
        <f>(S487*T487)+(S487*U1)</f>
        <v>0</v>
      </c>
      <c r="V487" s="9"/>
      <c r="W487" s="9">
        <f>Sat!N74</f>
        <v>0</v>
      </c>
      <c r="X487" s="73" t="str">
        <f>IF(B487="win",100%-X1,"-100%")</f>
        <v>-100%</v>
      </c>
      <c r="Y487" s="9">
        <f>(W487*X487)+(W487*Y1)</f>
        <v>0</v>
      </c>
      <c r="Z487" s="9"/>
      <c r="AA487" s="9">
        <f>Sat!O74</f>
        <v>0</v>
      </c>
      <c r="AB487" s="73" t="str">
        <f>IF(B487="win",100%-AB1,"-100%")</f>
        <v>-100%</v>
      </c>
      <c r="AC487" s="9">
        <f>(AA487*AB487)+(AA487*AC1)</f>
        <v>0</v>
      </c>
      <c r="AD487" s="9"/>
      <c r="AE487" s="9">
        <f>Sat!P74</f>
        <v>0</v>
      </c>
      <c r="AF487" s="73" t="str">
        <f>IF(B487="win",100%-AF1,"-100%")</f>
        <v>-100%</v>
      </c>
      <c r="AG487" s="9">
        <f>(AE487*AF487)+(AE487*AG1)</f>
        <v>0</v>
      </c>
      <c r="AH487" s="9"/>
      <c r="AI487" s="9">
        <f>Sat!Q74</f>
        <v>0</v>
      </c>
      <c r="AJ487" s="73" t="str">
        <f>IF(B487="win",100%-AJ1,"-100%")</f>
        <v>-100%</v>
      </c>
      <c r="AK487" s="9">
        <f>(AI487*AJ487)+(AI487*AK1)</f>
        <v>0</v>
      </c>
      <c r="AL487" s="9"/>
      <c r="AM487" s="9">
        <f>Sat!R74</f>
        <v>0</v>
      </c>
      <c r="AN487" s="73" t="str">
        <f>IF(B487="win",100%-AN1,"-100%")</f>
        <v>-100%</v>
      </c>
      <c r="AO487" s="9">
        <f>(AM487*AN487)+(AM487*AO1)</f>
        <v>0</v>
      </c>
      <c r="AP487" s="9"/>
      <c r="AQ487" s="9">
        <f>Sat!S74</f>
        <v>0</v>
      </c>
      <c r="AR487" s="73" t="str">
        <f>IF(B487="win",100%-AR1,"-100%")</f>
        <v>-100%</v>
      </c>
      <c r="AS487" s="9">
        <f>(AQ487*AR487)+(AQ487*AS1)</f>
        <v>0</v>
      </c>
      <c r="AT487" s="9"/>
      <c r="AU487" s="9">
        <f>Sat!T74</f>
        <v>0</v>
      </c>
      <c r="AV487" s="73" t="str">
        <f>IF(B487="win",100%-AV1,"-100%")</f>
        <v>-100%</v>
      </c>
      <c r="AW487" s="9">
        <f>(AU487*AV487)+(AU487*AW1)</f>
        <v>0</v>
      </c>
      <c r="AX487" s="9"/>
      <c r="AY487" s="9">
        <f>Sat!U74</f>
        <v>0</v>
      </c>
      <c r="AZ487" s="73" t="str">
        <f>IF(B487="win",100%-AZ1,"-100%")</f>
        <v>-100%</v>
      </c>
      <c r="BA487" s="9">
        <f>(AY487*AZ487)+(AY487*BA1)</f>
        <v>0</v>
      </c>
      <c r="BB487" s="9"/>
      <c r="BC487" s="9">
        <f>Sat!V74</f>
        <v>0</v>
      </c>
      <c r="BD487" s="73" t="str">
        <f>IF(B487="win",100%-BD1,"-100%")</f>
        <v>-100%</v>
      </c>
      <c r="BE487" s="9">
        <f>(BC487*BD487)+(BC487*BE1)</f>
        <v>0</v>
      </c>
      <c r="BF487" s="9"/>
      <c r="BG487" s="9">
        <f>Sat!W74</f>
        <v>0</v>
      </c>
      <c r="BH487" s="73" t="str">
        <f>IF(B487="win",100%-BH1,"-100%")</f>
        <v>-100%</v>
      </c>
      <c r="BI487" s="9">
        <f>(BG487*BH487)+(BG487*BI1)</f>
        <v>0</v>
      </c>
    </row>
    <row r="488" spans="1:61" x14ac:dyDescent="0.25">
      <c r="A488" s="9" t="str">
        <f>Sat!A75</f>
        <v>OVER</v>
      </c>
      <c r="B488" s="72">
        <f>Sat!C75</f>
        <v>0</v>
      </c>
      <c r="C488" s="9">
        <f>Sat!I75</f>
        <v>0</v>
      </c>
      <c r="D488" s="73" t="str">
        <f>IF(B488="win",100%-D1,"-100%")</f>
        <v>-100%</v>
      </c>
      <c r="E488" s="9">
        <f>(C488*D488)+(C488*E1)</f>
        <v>0</v>
      </c>
      <c r="F488" s="12"/>
      <c r="G488" s="9">
        <f>Sat!J75</f>
        <v>0</v>
      </c>
      <c r="H488" s="73" t="str">
        <f t="shared" si="1717"/>
        <v>-100%</v>
      </c>
      <c r="I488" s="9">
        <f>(G488*H488)+(G488*I1)</f>
        <v>0</v>
      </c>
      <c r="J488" s="12"/>
      <c r="K488" s="9">
        <f>Sat!K75</f>
        <v>0</v>
      </c>
      <c r="L488" s="73" t="str">
        <f>IF(B488="win",100%-L1,"-100%")</f>
        <v>-100%</v>
      </c>
      <c r="M488" s="9">
        <f>(K488*L488)+(K488*M1)</f>
        <v>0</v>
      </c>
      <c r="N488" s="9"/>
      <c r="O488" s="9">
        <f>Sat!L75</f>
        <v>0</v>
      </c>
      <c r="P488" s="73" t="str">
        <f>IF(B488="win",100%-P1,"-100%")</f>
        <v>-100%</v>
      </c>
      <c r="Q488" s="9">
        <f>(O488*P488)+(O488*Q1)</f>
        <v>0</v>
      </c>
      <c r="R488" s="9"/>
      <c r="S488" s="9">
        <f>Sat!M75</f>
        <v>0</v>
      </c>
      <c r="T488" s="73" t="str">
        <f>IF(B488="win",100%-T1,"-100%")</f>
        <v>-100%</v>
      </c>
      <c r="U488" s="9">
        <f>(S488*T488)+(S488*U1)</f>
        <v>0</v>
      </c>
      <c r="V488" s="9"/>
      <c r="W488" s="9">
        <f>Sat!N75</f>
        <v>0</v>
      </c>
      <c r="X488" s="73" t="str">
        <f>IF(B488="win",100%-X1,"-100%")</f>
        <v>-100%</v>
      </c>
      <c r="Y488" s="9">
        <f>(W488*X488)+(W488*Y1)</f>
        <v>0</v>
      </c>
      <c r="Z488" s="9"/>
      <c r="AA488" s="9">
        <f>Sat!O75</f>
        <v>0</v>
      </c>
      <c r="AB488" s="73" t="str">
        <f>IF(B488="win",100%-AB1,"-100%")</f>
        <v>-100%</v>
      </c>
      <c r="AC488" s="9">
        <f>(AA488*AB488)+(AA488*AC1)</f>
        <v>0</v>
      </c>
      <c r="AD488" s="9"/>
      <c r="AE488" s="9">
        <f>Sat!P75</f>
        <v>0</v>
      </c>
      <c r="AF488" s="73" t="str">
        <f>IF(B488="win",100%-AF1,"-100%")</f>
        <v>-100%</v>
      </c>
      <c r="AG488" s="9">
        <f>(AE488*AF488)+(AE488*AG1)</f>
        <v>0</v>
      </c>
      <c r="AH488" s="9"/>
      <c r="AI488" s="9">
        <f>Sat!Q75</f>
        <v>0</v>
      </c>
      <c r="AJ488" s="73" t="str">
        <f>IF(B488="win",100%-AJ1,"-100%")</f>
        <v>-100%</v>
      </c>
      <c r="AK488" s="9">
        <f>(AI488*AJ488)+(AI488*AK1)</f>
        <v>0</v>
      </c>
      <c r="AL488" s="9"/>
      <c r="AM488" s="9">
        <f>Sat!R75</f>
        <v>0</v>
      </c>
      <c r="AN488" s="73" t="str">
        <f>IF(B488="win",100%-AN1,"-100%")</f>
        <v>-100%</v>
      </c>
      <c r="AO488" s="9">
        <f>(AM488*AN488)+(AM488*AO1)</f>
        <v>0</v>
      </c>
      <c r="AP488" s="9"/>
      <c r="AQ488" s="9">
        <f>Sat!S75</f>
        <v>0</v>
      </c>
      <c r="AR488" s="73" t="str">
        <f>IF(B488="win",100%-AR1,"-100%")</f>
        <v>-100%</v>
      </c>
      <c r="AS488" s="9">
        <f>(AQ488*AR488)+(AQ488*AS1)</f>
        <v>0</v>
      </c>
      <c r="AT488" s="9"/>
      <c r="AU488" s="9">
        <f>Sat!T75</f>
        <v>0</v>
      </c>
      <c r="AV488" s="73" t="str">
        <f>IF(B488="win",100%-AV1,"-100%")</f>
        <v>-100%</v>
      </c>
      <c r="AW488" s="9">
        <f>(AU488*AV488)+(AU488*AW1)</f>
        <v>0</v>
      </c>
      <c r="AX488" s="9"/>
      <c r="AY488" s="9">
        <f>Sat!U75</f>
        <v>0</v>
      </c>
      <c r="AZ488" s="73" t="str">
        <f>IF(B488="win",100%-AZ1,"-100%")</f>
        <v>-100%</v>
      </c>
      <c r="BA488" s="9">
        <f>(AY488*AZ488)+(AY488*BA1)</f>
        <v>0</v>
      </c>
      <c r="BB488" s="9"/>
      <c r="BC488" s="9">
        <f>Sat!V75</f>
        <v>0</v>
      </c>
      <c r="BD488" s="73" t="str">
        <f>IF(B488="win",100%-BD1,"-100%")</f>
        <v>-100%</v>
      </c>
      <c r="BE488" s="9">
        <f>(BC488*BD488)+(BC488*BE1)</f>
        <v>0</v>
      </c>
      <c r="BF488" s="9"/>
      <c r="BG488" s="9">
        <f>Sat!W75</f>
        <v>0</v>
      </c>
      <c r="BH488" s="73" t="str">
        <f>IF(B488="win",100%-BH1,"-100%")</f>
        <v>-100%</v>
      </c>
      <c r="BI488" s="9">
        <f>(BG488*BH488)+(BG488*BI1)</f>
        <v>0</v>
      </c>
    </row>
    <row r="489" spans="1:61" x14ac:dyDescent="0.25">
      <c r="A489" s="75"/>
      <c r="B489" s="72"/>
      <c r="C489" s="75"/>
      <c r="D489" s="75"/>
      <c r="E489" s="75"/>
      <c r="F489" s="12"/>
      <c r="G489" s="75"/>
      <c r="H489" s="75"/>
      <c r="I489" s="75"/>
      <c r="J489" s="12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5"/>
      <c r="BD489" s="75"/>
      <c r="BE489" s="75"/>
      <c r="BF489" s="75"/>
      <c r="BG489" s="75"/>
      <c r="BH489" s="75"/>
      <c r="BI489" s="75"/>
    </row>
    <row r="490" spans="1:61" x14ac:dyDescent="0.25">
      <c r="A490" s="9">
        <f>Sat!A77</f>
        <v>0</v>
      </c>
      <c r="B490" s="72">
        <f>Sat!C77</f>
        <v>0</v>
      </c>
      <c r="C490" s="9">
        <f>Sat!I77</f>
        <v>0</v>
      </c>
      <c r="D490" s="73" t="str">
        <f>IF(B490="win",100%-D1,"-100%")</f>
        <v>-100%</v>
      </c>
      <c r="E490" s="9">
        <f>(C490*D490)+(C490*E1)</f>
        <v>0</v>
      </c>
      <c r="F490" s="12"/>
      <c r="G490" s="9">
        <f>Sat!J77</f>
        <v>0</v>
      </c>
      <c r="H490" s="73" t="str">
        <f>IF($B490="win",100%-H$1,"-100%")</f>
        <v>-100%</v>
      </c>
      <c r="I490" s="9">
        <f>(G490*H490)+(G490*I1)</f>
        <v>0</v>
      </c>
      <c r="J490" s="12"/>
      <c r="K490" s="9">
        <f>Sat!K77</f>
        <v>0</v>
      </c>
      <c r="L490" s="73" t="str">
        <f>IF(B490="win",100%-L1,"-100%")</f>
        <v>-100%</v>
      </c>
      <c r="M490" s="9">
        <f>(K490*L490)+(K490*M1)</f>
        <v>0</v>
      </c>
      <c r="N490" s="9"/>
      <c r="O490" s="9">
        <f>Sat!L77</f>
        <v>0</v>
      </c>
      <c r="P490" s="73" t="str">
        <f>IF(B490="win",100%-P1,"-100%")</f>
        <v>-100%</v>
      </c>
      <c r="Q490" s="9">
        <f>(O490*P490)+(O490*Q1)</f>
        <v>0</v>
      </c>
      <c r="R490" s="9"/>
      <c r="S490" s="9">
        <f>Sat!M77</f>
        <v>0</v>
      </c>
      <c r="T490" s="73" t="str">
        <f>IF(B490="win",100%-T1,"-100%")</f>
        <v>-100%</v>
      </c>
      <c r="U490" s="9">
        <f>(S490*T490)+(S490*U1)</f>
        <v>0</v>
      </c>
      <c r="V490" s="9"/>
      <c r="W490" s="9">
        <f>Sat!N77</f>
        <v>0</v>
      </c>
      <c r="X490" s="73" t="str">
        <f>IF(B490="win",100%-X1,"-100%")</f>
        <v>-100%</v>
      </c>
      <c r="Y490" s="9">
        <f>(W490*X490)+(W490*Y1)</f>
        <v>0</v>
      </c>
      <c r="Z490" s="9"/>
      <c r="AA490" s="9">
        <f>Sat!O77</f>
        <v>0</v>
      </c>
      <c r="AB490" s="73" t="str">
        <f>IF(B490="win",100%-AB1,"-100%")</f>
        <v>-100%</v>
      </c>
      <c r="AC490" s="9">
        <f>(AA490*AB490)+(AA490*AC1)</f>
        <v>0</v>
      </c>
      <c r="AD490" s="9"/>
      <c r="AE490" s="9">
        <f>Sat!P77</f>
        <v>0</v>
      </c>
      <c r="AF490" s="73" t="str">
        <f>IF(B490="win",100%-AF1,"-100%")</f>
        <v>-100%</v>
      </c>
      <c r="AG490" s="9">
        <f>(AE490*AF490)+(AE490*AG1)</f>
        <v>0</v>
      </c>
      <c r="AH490" s="9"/>
      <c r="AI490" s="9">
        <f>Sat!Q77</f>
        <v>0</v>
      </c>
      <c r="AJ490" s="73" t="str">
        <f>IF(B490="win",100%-AJ1,"-100%")</f>
        <v>-100%</v>
      </c>
      <c r="AK490" s="9">
        <f>(AI490*AJ490)+(AI490*AK1)</f>
        <v>0</v>
      </c>
      <c r="AL490" s="9"/>
      <c r="AM490" s="9">
        <f>Sat!R77</f>
        <v>0</v>
      </c>
      <c r="AN490" s="73" t="str">
        <f>IF(B490="win",100%-AN1,"-100%")</f>
        <v>-100%</v>
      </c>
      <c r="AO490" s="9">
        <f>(AM490*AN490)+(AM490*AO1)</f>
        <v>0</v>
      </c>
      <c r="AP490" s="9"/>
      <c r="AQ490" s="9">
        <f>Sat!S77</f>
        <v>0</v>
      </c>
      <c r="AR490" s="73" t="str">
        <f>IF(B490="win",100%-AR1,"-100%")</f>
        <v>-100%</v>
      </c>
      <c r="AS490" s="9">
        <f>(AQ490*AR490)+(AQ490*AS1)</f>
        <v>0</v>
      </c>
      <c r="AT490" s="9"/>
      <c r="AU490" s="9">
        <f>Sat!T77</f>
        <v>0</v>
      </c>
      <c r="AV490" s="73" t="str">
        <f>IF(B490="win",100%-AV1,"-100%")</f>
        <v>-100%</v>
      </c>
      <c r="AW490" s="9">
        <f>(AU490*AV490)+(AU490*AW1)</f>
        <v>0</v>
      </c>
      <c r="AX490" s="9"/>
      <c r="AY490" s="9">
        <f>Sat!U77</f>
        <v>0</v>
      </c>
      <c r="AZ490" s="73" t="str">
        <f>IF(B490="win",100%-AZ1,"-100%")</f>
        <v>-100%</v>
      </c>
      <c r="BA490" s="9">
        <f>(AY490*AZ490)+(AY490*BA1)</f>
        <v>0</v>
      </c>
      <c r="BB490" s="9"/>
      <c r="BC490" s="9">
        <f>Sat!V77</f>
        <v>0</v>
      </c>
      <c r="BD490" s="73" t="str">
        <f>IF(B490="win",100%-BD1,"-100%")</f>
        <v>-100%</v>
      </c>
      <c r="BE490" s="9">
        <f>(BC490*BD490)+(BC490*BE1)</f>
        <v>0</v>
      </c>
      <c r="BF490" s="9"/>
      <c r="BG490" s="9">
        <f>Sat!W77</f>
        <v>0</v>
      </c>
      <c r="BH490" s="73" t="str">
        <f>IF(B490="win",100%-BH1,"-100%")</f>
        <v>-100%</v>
      </c>
      <c r="BI490" s="9">
        <f>(BG490*BH490)+(BG490*BI1)</f>
        <v>0</v>
      </c>
    </row>
    <row r="491" spans="1:61" x14ac:dyDescent="0.25">
      <c r="A491" s="9">
        <f>Sat!A78</f>
        <v>0</v>
      </c>
      <c r="B491" s="72">
        <f>Sat!C78</f>
        <v>0</v>
      </c>
      <c r="C491" s="9">
        <f>Sat!I78</f>
        <v>0</v>
      </c>
      <c r="D491" s="73" t="str">
        <f>IF(B491="win",100%-D1,"-100%")</f>
        <v>-100%</v>
      </c>
      <c r="E491" s="9">
        <f>(C491*D491)+(C491*E1)</f>
        <v>0</v>
      </c>
      <c r="F491" s="12"/>
      <c r="G491" s="9">
        <f>Sat!J78</f>
        <v>0</v>
      </c>
      <c r="H491" s="73" t="str">
        <f t="shared" ref="H491:H493" si="1718">IF($B491="win",100%-H$1,"-100%")</f>
        <v>-100%</v>
      </c>
      <c r="I491" s="9">
        <f>(G491*H491)+(G491*I1)</f>
        <v>0</v>
      </c>
      <c r="J491" s="12"/>
      <c r="K491" s="9">
        <f>Sat!K78</f>
        <v>0</v>
      </c>
      <c r="L491" s="73" t="str">
        <f>IF(B491="win",100%-L1,"-100%")</f>
        <v>-100%</v>
      </c>
      <c r="M491" s="9">
        <f>(K491*L491)+(K491*M1)</f>
        <v>0</v>
      </c>
      <c r="N491" s="9"/>
      <c r="O491" s="9">
        <f>Sat!L78</f>
        <v>0</v>
      </c>
      <c r="P491" s="73" t="str">
        <f>IF(B491="win",100%-P1,"-100%")</f>
        <v>-100%</v>
      </c>
      <c r="Q491" s="9">
        <f>(O491*P491)+(O491*Q1)</f>
        <v>0</v>
      </c>
      <c r="R491" s="9"/>
      <c r="S491" s="9">
        <f>Sat!M78</f>
        <v>0</v>
      </c>
      <c r="T491" s="73" t="str">
        <f>IF(B491="win",100%-T1,"-100%")</f>
        <v>-100%</v>
      </c>
      <c r="U491" s="9">
        <f>(S491*T491)+(S491*U1)</f>
        <v>0</v>
      </c>
      <c r="V491" s="9"/>
      <c r="W491" s="9">
        <f>Sat!N78</f>
        <v>0</v>
      </c>
      <c r="X491" s="73" t="str">
        <f>IF(B491="win",100%-X1,"-100%")</f>
        <v>-100%</v>
      </c>
      <c r="Y491" s="9">
        <f>(W491*X491)+(W491*Y1)</f>
        <v>0</v>
      </c>
      <c r="Z491" s="9"/>
      <c r="AA491" s="9">
        <f>Sat!O78</f>
        <v>0</v>
      </c>
      <c r="AB491" s="73" t="str">
        <f>IF(B491="win",100%-AB1,"-100%")</f>
        <v>-100%</v>
      </c>
      <c r="AC491" s="9">
        <f>(AA491*AB491)+(AA491*AC1)</f>
        <v>0</v>
      </c>
      <c r="AD491" s="9"/>
      <c r="AE491" s="9">
        <f>Sat!P78</f>
        <v>0</v>
      </c>
      <c r="AF491" s="73" t="str">
        <f>IF(B491="win",100%-AF1,"-100%")</f>
        <v>-100%</v>
      </c>
      <c r="AG491" s="9">
        <f>(AE491*AF491)+(AE491*AG1)</f>
        <v>0</v>
      </c>
      <c r="AH491" s="9"/>
      <c r="AI491" s="9">
        <f>Sat!Q78</f>
        <v>0</v>
      </c>
      <c r="AJ491" s="73" t="str">
        <f>IF(B491="win",100%-AJ1,"-100%")</f>
        <v>-100%</v>
      </c>
      <c r="AK491" s="9">
        <f>(AI491*AJ491)+(AI491*AK1)</f>
        <v>0</v>
      </c>
      <c r="AL491" s="9"/>
      <c r="AM491" s="9">
        <f>Sat!R78</f>
        <v>0</v>
      </c>
      <c r="AN491" s="73" t="str">
        <f>IF(B491="win",100%-AN1,"-100%")</f>
        <v>-100%</v>
      </c>
      <c r="AO491" s="9">
        <f>(AM491*AN491)+(AM491*AO1)</f>
        <v>0</v>
      </c>
      <c r="AP491" s="9"/>
      <c r="AQ491" s="9">
        <f>Sat!S78</f>
        <v>0</v>
      </c>
      <c r="AR491" s="73" t="str">
        <f>IF(B491="win",100%-AR1,"-100%")</f>
        <v>-100%</v>
      </c>
      <c r="AS491" s="9">
        <f>(AQ491*AR491)+(AQ491*AS1)</f>
        <v>0</v>
      </c>
      <c r="AT491" s="9"/>
      <c r="AU491" s="9">
        <f>Sat!T78</f>
        <v>0</v>
      </c>
      <c r="AV491" s="73" t="str">
        <f>IF(B491="win",100%-AV1,"-100%")</f>
        <v>-100%</v>
      </c>
      <c r="AW491" s="9">
        <f>(AU491*AV491)+(AU491*AW1)</f>
        <v>0</v>
      </c>
      <c r="AX491" s="9"/>
      <c r="AY491" s="9">
        <f>Sat!U78</f>
        <v>0</v>
      </c>
      <c r="AZ491" s="73" t="str">
        <f>IF(B491="win",100%-AZ1,"-100%")</f>
        <v>-100%</v>
      </c>
      <c r="BA491" s="9">
        <f>(AY491*AZ491)+(AY491*BA1)</f>
        <v>0</v>
      </c>
      <c r="BB491" s="9"/>
      <c r="BC491" s="9">
        <f>Sat!V78</f>
        <v>0</v>
      </c>
      <c r="BD491" s="73" t="str">
        <f>IF(B491="win",100%-BD1,"-100%")</f>
        <v>-100%</v>
      </c>
      <c r="BE491" s="9">
        <f>(BC491*BD491)+(BC491*BE1)</f>
        <v>0</v>
      </c>
      <c r="BF491" s="9"/>
      <c r="BG491" s="9">
        <f>Sat!W78</f>
        <v>0</v>
      </c>
      <c r="BH491" s="73" t="str">
        <f>IF(B491="win",100%-BH1,"-100%")</f>
        <v>-100%</v>
      </c>
      <c r="BI491" s="9">
        <f>(BG491*BH491)+(BG491*BI1)</f>
        <v>0</v>
      </c>
    </row>
    <row r="492" spans="1:61" x14ac:dyDescent="0.25">
      <c r="A492" s="9" t="str">
        <f>Sat!A79</f>
        <v>UNDER</v>
      </c>
      <c r="B492" s="72">
        <f>Sat!C79</f>
        <v>0</v>
      </c>
      <c r="C492" s="9">
        <f>Sat!I79</f>
        <v>0</v>
      </c>
      <c r="D492" s="73" t="str">
        <f>IF(B492="win",100%-D1,"-100%")</f>
        <v>-100%</v>
      </c>
      <c r="E492" s="9">
        <f>(C492*D492)+(C492*E1)</f>
        <v>0</v>
      </c>
      <c r="F492" s="12"/>
      <c r="G492" s="9">
        <f>Sat!J79</f>
        <v>0</v>
      </c>
      <c r="H492" s="73" t="str">
        <f t="shared" si="1718"/>
        <v>-100%</v>
      </c>
      <c r="I492" s="9">
        <f>(G492*H492)+(G492*I1)</f>
        <v>0</v>
      </c>
      <c r="J492" s="12"/>
      <c r="K492" s="9">
        <f>Sat!K79</f>
        <v>0</v>
      </c>
      <c r="L492" s="73" t="str">
        <f>IF(B492="win",100%-L1,"-100%")</f>
        <v>-100%</v>
      </c>
      <c r="M492" s="9">
        <f>(K492*L492)+(K492*M1)</f>
        <v>0</v>
      </c>
      <c r="N492" s="9"/>
      <c r="O492" s="9">
        <f>Sat!L79</f>
        <v>0</v>
      </c>
      <c r="P492" s="73" t="str">
        <f>IF(B492="win",100%-P1,"-100%")</f>
        <v>-100%</v>
      </c>
      <c r="Q492" s="9">
        <f>(O492*P492)+(O492*Q1)</f>
        <v>0</v>
      </c>
      <c r="R492" s="9"/>
      <c r="S492" s="9">
        <f>Sat!M79</f>
        <v>0</v>
      </c>
      <c r="T492" s="73" t="str">
        <f>IF(B492="win",100%-T1,"-100%")</f>
        <v>-100%</v>
      </c>
      <c r="U492" s="9">
        <f>(S492*T492)+(S492*U1)</f>
        <v>0</v>
      </c>
      <c r="V492" s="9"/>
      <c r="W492" s="9">
        <f>Sat!N79</f>
        <v>0</v>
      </c>
      <c r="X492" s="73" t="str">
        <f>IF(B492="win",100%-X1,"-100%")</f>
        <v>-100%</v>
      </c>
      <c r="Y492" s="9">
        <f>(W492*X492)+(W492*Y1)</f>
        <v>0</v>
      </c>
      <c r="Z492" s="9"/>
      <c r="AA492" s="9">
        <f>Sat!O79</f>
        <v>0</v>
      </c>
      <c r="AB492" s="73" t="str">
        <f>IF(B492="win",100%-AB1,"-100%")</f>
        <v>-100%</v>
      </c>
      <c r="AC492" s="9">
        <f>(AA492*AB492)+(AA492*AC1)</f>
        <v>0</v>
      </c>
      <c r="AD492" s="9"/>
      <c r="AE492" s="9">
        <f>Sat!P79</f>
        <v>0</v>
      </c>
      <c r="AF492" s="73" t="str">
        <f>IF(B492="win",100%-AF1,"-100%")</f>
        <v>-100%</v>
      </c>
      <c r="AG492" s="9">
        <f>(AE492*AF492)+(AE492*AG1)</f>
        <v>0</v>
      </c>
      <c r="AH492" s="9"/>
      <c r="AI492" s="9">
        <f>Sat!Q79</f>
        <v>0</v>
      </c>
      <c r="AJ492" s="73" t="str">
        <f>IF(B492="win",100%-AJ1,"-100%")</f>
        <v>-100%</v>
      </c>
      <c r="AK492" s="9">
        <f>(AI492*AJ492)+(AI492*AK1)</f>
        <v>0</v>
      </c>
      <c r="AL492" s="9"/>
      <c r="AM492" s="9">
        <f>Sat!R79</f>
        <v>0</v>
      </c>
      <c r="AN492" s="73" t="str">
        <f>IF(B492="win",100%-AN1,"-100%")</f>
        <v>-100%</v>
      </c>
      <c r="AO492" s="9">
        <f>(AM492*AN492)+(AM492*AO1)</f>
        <v>0</v>
      </c>
      <c r="AP492" s="9"/>
      <c r="AQ492" s="9">
        <f>Sat!S79</f>
        <v>0</v>
      </c>
      <c r="AR492" s="73" t="str">
        <f>IF(B492="win",100%-AR1,"-100%")</f>
        <v>-100%</v>
      </c>
      <c r="AS492" s="9">
        <f>(AQ492*AR492)+(AQ492*AS1)</f>
        <v>0</v>
      </c>
      <c r="AT492" s="9"/>
      <c r="AU492" s="9">
        <f>Sat!T79</f>
        <v>0</v>
      </c>
      <c r="AV492" s="73" t="str">
        <f>IF(B492="win",100%-AV1,"-100%")</f>
        <v>-100%</v>
      </c>
      <c r="AW492" s="9">
        <f>(AU492*AV492)+(AU492*AW1)</f>
        <v>0</v>
      </c>
      <c r="AX492" s="9"/>
      <c r="AY492" s="9">
        <f>Sat!U79</f>
        <v>0</v>
      </c>
      <c r="AZ492" s="73" t="str">
        <f>IF(B492="win",100%-AZ1,"-100%")</f>
        <v>-100%</v>
      </c>
      <c r="BA492" s="9">
        <f>(AY492*AZ492)+(AY492*BA1)</f>
        <v>0</v>
      </c>
      <c r="BB492" s="9"/>
      <c r="BC492" s="9">
        <f>Sat!V79</f>
        <v>0</v>
      </c>
      <c r="BD492" s="73" t="str">
        <f>IF(B492="win",100%-BD1,"-100%")</f>
        <v>-100%</v>
      </c>
      <c r="BE492" s="9">
        <f>(BC492*BD492)+(BC492*BE1)</f>
        <v>0</v>
      </c>
      <c r="BF492" s="9"/>
      <c r="BG492" s="9">
        <f>Sat!W79</f>
        <v>0</v>
      </c>
      <c r="BH492" s="73" t="str">
        <f>IF(B492="win",100%-BH1,"-100%")</f>
        <v>-100%</v>
      </c>
      <c r="BI492" s="9">
        <f>(BG492*BH492)+(BG492*BI1)</f>
        <v>0</v>
      </c>
    </row>
    <row r="493" spans="1:61" x14ac:dyDescent="0.25">
      <c r="A493" s="9" t="str">
        <f>Sat!A80</f>
        <v>OVER</v>
      </c>
      <c r="B493" s="72">
        <f>Sat!C80</f>
        <v>0</v>
      </c>
      <c r="C493" s="9">
        <f>Sat!I80</f>
        <v>0</v>
      </c>
      <c r="D493" s="73" t="str">
        <f>IF(B493="win",100%-D1,"-100%")</f>
        <v>-100%</v>
      </c>
      <c r="E493" s="9">
        <f>(C493*D493)+(C493*E1)</f>
        <v>0</v>
      </c>
      <c r="F493" s="12"/>
      <c r="G493" s="9">
        <f>Sat!J80</f>
        <v>0</v>
      </c>
      <c r="H493" s="73" t="str">
        <f t="shared" si="1718"/>
        <v>-100%</v>
      </c>
      <c r="I493" s="9">
        <f>(G493*H493)+(G493*I1)</f>
        <v>0</v>
      </c>
      <c r="J493" s="12"/>
      <c r="K493" s="9">
        <f>Sat!K80</f>
        <v>0</v>
      </c>
      <c r="L493" s="73" t="str">
        <f>IF(B493="win",100%-L1,"-100%")</f>
        <v>-100%</v>
      </c>
      <c r="M493" s="9">
        <f>(K493*L493)+(K493*M1)</f>
        <v>0</v>
      </c>
      <c r="N493" s="9"/>
      <c r="O493" s="9">
        <f>Sat!L80</f>
        <v>0</v>
      </c>
      <c r="P493" s="73" t="str">
        <f>IF(B493="win",100%-P1,"-100%")</f>
        <v>-100%</v>
      </c>
      <c r="Q493" s="9">
        <f>(O493*P493)+(O493*Q1)</f>
        <v>0</v>
      </c>
      <c r="R493" s="9"/>
      <c r="S493" s="9">
        <f>Sat!M80</f>
        <v>0</v>
      </c>
      <c r="T493" s="73" t="str">
        <f>IF(B493="win",100%-T1,"-100%")</f>
        <v>-100%</v>
      </c>
      <c r="U493" s="9">
        <f>(S493*T493)+(S493*U1)</f>
        <v>0</v>
      </c>
      <c r="V493" s="9"/>
      <c r="W493" s="9">
        <f>Sat!N80</f>
        <v>0</v>
      </c>
      <c r="X493" s="73" t="str">
        <f>IF(B493="win",100%-X1,"-100%")</f>
        <v>-100%</v>
      </c>
      <c r="Y493" s="9">
        <f>(W493*X493)+(W493*Y1)</f>
        <v>0</v>
      </c>
      <c r="Z493" s="9"/>
      <c r="AA493" s="9">
        <f>Sat!O80</f>
        <v>0</v>
      </c>
      <c r="AB493" s="73" t="str">
        <f>IF(B493="win",100%-AB1,"-100%")</f>
        <v>-100%</v>
      </c>
      <c r="AC493" s="9">
        <f>(AA493*AB493)+(AA493*AC1)</f>
        <v>0</v>
      </c>
      <c r="AD493" s="9"/>
      <c r="AE493" s="9">
        <f>Sat!P80</f>
        <v>0</v>
      </c>
      <c r="AF493" s="73" t="str">
        <f>IF(B493="win",100%-AF1,"-100%")</f>
        <v>-100%</v>
      </c>
      <c r="AG493" s="9">
        <f>(AE493*AF493)+(AE493*AG1)</f>
        <v>0</v>
      </c>
      <c r="AH493" s="9"/>
      <c r="AI493" s="9">
        <f>Sat!Q80</f>
        <v>0</v>
      </c>
      <c r="AJ493" s="73" t="str">
        <f>IF(B493="win",100%-AJ1,"-100%")</f>
        <v>-100%</v>
      </c>
      <c r="AK493" s="9">
        <f>(AI493*AJ493)+(AI493*AK1)</f>
        <v>0</v>
      </c>
      <c r="AL493" s="9"/>
      <c r="AM493" s="9">
        <f>Sat!R80</f>
        <v>0</v>
      </c>
      <c r="AN493" s="73" t="str">
        <f>IF(B493="win",100%-AN1,"-100%")</f>
        <v>-100%</v>
      </c>
      <c r="AO493" s="9">
        <f>(AM493*AN493)+(AM493*AO1)</f>
        <v>0</v>
      </c>
      <c r="AP493" s="9"/>
      <c r="AQ493" s="9">
        <f>Sat!S80</f>
        <v>0</v>
      </c>
      <c r="AR493" s="73" t="str">
        <f>IF(B493="win",100%-AR1,"-100%")</f>
        <v>-100%</v>
      </c>
      <c r="AS493" s="9">
        <f>(AQ493*AR493)+(AQ493*AS1)</f>
        <v>0</v>
      </c>
      <c r="AT493" s="9"/>
      <c r="AU493" s="9">
        <f>Sat!T80</f>
        <v>0</v>
      </c>
      <c r="AV493" s="73" t="str">
        <f>IF(B493="win",100%-AV1,"-100%")</f>
        <v>-100%</v>
      </c>
      <c r="AW493" s="9">
        <f>(AU493*AV493)+(AU493*AW1)</f>
        <v>0</v>
      </c>
      <c r="AX493" s="9"/>
      <c r="AY493" s="9">
        <f>Sat!U80</f>
        <v>0</v>
      </c>
      <c r="AZ493" s="73" t="str">
        <f>IF(B493="win",100%-AZ1,"-100%")</f>
        <v>-100%</v>
      </c>
      <c r="BA493" s="9">
        <f>(AY493*AZ493)+(AY493*BA1)</f>
        <v>0</v>
      </c>
      <c r="BB493" s="9"/>
      <c r="BC493" s="9">
        <f>Sat!V80</f>
        <v>0</v>
      </c>
      <c r="BD493" s="73" t="str">
        <f>IF(B493="win",100%-BD1,"-100%")</f>
        <v>-100%</v>
      </c>
      <c r="BE493" s="9">
        <f>(BC493*BD493)+(BC493*BE1)</f>
        <v>0</v>
      </c>
      <c r="BF493" s="9"/>
      <c r="BG493" s="9">
        <f>Sat!W80</f>
        <v>0</v>
      </c>
      <c r="BH493" s="73" t="str">
        <f>IF(B493="win",100%-BH1,"-100%")</f>
        <v>-100%</v>
      </c>
      <c r="BI493" s="9">
        <f>(BG493*BH493)+(BG493*BI1)</f>
        <v>0</v>
      </c>
    </row>
    <row r="494" spans="1:61" x14ac:dyDescent="0.25">
      <c r="A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</row>
    <row r="495" ht="13.5" customHeight="1" spans="1:61" x14ac:dyDescent="0.25">
      <c r="A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</row>
    <row r="496" ht="16.5" customHeight="1" spans="1:61" s="67" customFormat="1" x14ac:dyDescent="0.25">
      <c r="A496" s="80">
        <f>Summary!B8</f>
        <v>NaN</v>
      </c>
      <c r="B496" s="81"/>
      <c r="C496" s="82">
        <f>Summary!A8</f>
        <v>41819</v>
      </c>
      <c r="E496" s="67">
        <f>SUM(E497:E575)</f>
        <v>0</v>
      </c>
      <c r="G496" s="80">
        <f>$A$496</f>
        <v>NaN</v>
      </c>
      <c r="I496" s="67">
        <f>SUM(I497:I575)</f>
        <v>0</v>
      </c>
      <c r="K496" s="80">
        <f>$C$496</f>
        <v>41819</v>
      </c>
      <c r="M496" s="67">
        <f>SUM(M497:M575)</f>
        <v>0</v>
      </c>
      <c r="O496" s="80">
        <f>$A$496</f>
        <v>NaN</v>
      </c>
      <c r="Q496" s="67">
        <f>SUM(Q497:Q575)</f>
        <v>0</v>
      </c>
      <c r="S496" s="80">
        <f>$C$496</f>
        <v>41819</v>
      </c>
      <c r="U496" s="67">
        <f>SUM(U497:U575)</f>
        <v>0</v>
      </c>
      <c r="W496" s="80">
        <f>$A$496</f>
        <v>NaN</v>
      </c>
      <c r="Y496" s="67">
        <f>SUM(Y497:Y575)</f>
        <v>0</v>
      </c>
      <c r="AA496" s="80">
        <f>$C$496</f>
        <v>41819</v>
      </c>
      <c r="AC496" s="67">
        <f>SUM(AC497:AC575)</f>
        <v>0</v>
      </c>
      <c r="AE496" s="80">
        <f>$A$496</f>
        <v>NaN</v>
      </c>
      <c r="AG496" s="67">
        <f>SUM(AG497:AG575)</f>
        <v>0</v>
      </c>
      <c r="AI496" s="80">
        <f>$C$496</f>
        <v>41819</v>
      </c>
      <c r="AK496" s="67">
        <f>SUM(AK497:AK575)</f>
        <v>0</v>
      </c>
      <c r="AM496" s="80">
        <f>$A$496</f>
        <v>NaN</v>
      </c>
      <c r="AO496" s="67">
        <f>SUM(AO497:AO575)</f>
        <v>0</v>
      </c>
      <c r="AQ496" s="80">
        <f>$C$496</f>
        <v>41819</v>
      </c>
      <c r="AS496" s="67">
        <f>SUM(AS497:AS575)</f>
        <v>0</v>
      </c>
      <c r="AU496" s="80">
        <f>$A$496</f>
        <v>NaN</v>
      </c>
      <c r="AW496" s="67">
        <f>SUM(AW497:AW575)</f>
        <v>0</v>
      </c>
      <c r="AY496" s="80">
        <f>$C$496</f>
        <v>41819</v>
      </c>
      <c r="BA496" s="67">
        <f>SUM(BA497:BA575)</f>
        <v>0</v>
      </c>
      <c r="BC496" s="80">
        <f>$A$496</f>
        <v>NaN</v>
      </c>
      <c r="BE496" s="67">
        <f>SUM(BE497:BE575)</f>
        <v>0</v>
      </c>
      <c r="BG496" s="80">
        <f>$C$496</f>
        <v>41819</v>
      </c>
      <c r="BI496" s="67">
        <f>SUM(BI497:BI575)</f>
        <v>0</v>
      </c>
    </row>
    <row r="497" spans="1:61" x14ac:dyDescent="0.25">
      <c r="A497" s="9" t="str">
        <f>Sun!$A$2</f>
        <v>evening</v>
      </c>
      <c r="B497" s="72" t="str">
        <f>Sun!$C$2</f>
        <v>lose</v>
      </c>
      <c r="C497" s="9">
        <f>Sun!$I$2</f>
        <v>0</v>
      </c>
      <c r="D497" s="73" t="str">
        <f>IF($B497="win",100%-D$1,"-100%")</f>
        <v>-100%</v>
      </c>
      <c r="E497" s="9">
        <f>(C497*D497)+(C497*E$1)</f>
        <v>0</v>
      </c>
      <c r="F497" s="12"/>
      <c r="G497" s="9">
        <f>Sun!$J$2</f>
        <v>0</v>
      </c>
      <c r="H497" s="73" t="str">
        <f>IF($B497="win",100%-H$1,"-100%")</f>
        <v>-100%</v>
      </c>
      <c r="I497" s="9">
        <f>(G497*H497)+(G497*I$1)</f>
        <v>0</v>
      </c>
      <c r="J497" s="12"/>
      <c r="K497" s="9">
        <f>Sun!$K$2</f>
        <v>0</v>
      </c>
      <c r="L497" s="73" t="str">
        <f>IF($B497="win",100%-L$1,"-100%")</f>
        <v>-100%</v>
      </c>
      <c r="M497" s="9">
        <f>(K497*L497)+(K497*M$1)</f>
        <v>0</v>
      </c>
      <c r="N497" s="9"/>
      <c r="O497" s="9">
        <f>Sun!$L$2</f>
        <v>0</v>
      </c>
      <c r="P497" s="73" t="str">
        <f>IF($B497="win",100%-P$1,"-100%")</f>
        <v>-100%</v>
      </c>
      <c r="Q497" s="9">
        <f>(O497*P497)+(O497*Q$1)</f>
        <v>0</v>
      </c>
      <c r="R497" s="9"/>
      <c r="S497" s="9">
        <f>Sun!$M$2</f>
        <v>0</v>
      </c>
      <c r="T497" s="73" t="str">
        <f>IF($B497="win",100%-T$1,"-100%")</f>
        <v>-100%</v>
      </c>
      <c r="U497" s="9">
        <f>(S497*T497)+(S497*U$1)</f>
        <v>0</v>
      </c>
      <c r="V497" s="9"/>
      <c r="W497" s="9">
        <f>Sun!$N$2</f>
        <v>0</v>
      </c>
      <c r="X497" s="73" t="str">
        <f>IF($B497="win",100%-X$1,"-100%")</f>
        <v>-100%</v>
      </c>
      <c r="Y497" s="9">
        <f>(W497*X497)+(W497*Y$1)</f>
        <v>0</v>
      </c>
      <c r="Z497" s="9"/>
      <c r="AA497" s="9">
        <f>Sun!$O$2</f>
        <v>0</v>
      </c>
      <c r="AB497" s="73" t="str">
        <f>IF($B497="win",100%-AB$1,"-100%")</f>
        <v>-100%</v>
      </c>
      <c r="AC497" s="9">
        <f>(AA497*AB497)+(AA497*AC$1)</f>
        <v>0</v>
      </c>
      <c r="AD497" s="9"/>
      <c r="AE497" s="9">
        <f>Sun!$P$2</f>
        <v>0</v>
      </c>
      <c r="AF497" s="73" t="str">
        <f>IF($B497="win",100%-AF$1,"-100%")</f>
        <v>-100%</v>
      </c>
      <c r="AG497" s="9">
        <f>(AE497*AF497)+(AE497*AG$1)</f>
        <v>0</v>
      </c>
      <c r="AH497" s="9"/>
      <c r="AI497" s="9">
        <f>Sun!$Q$2</f>
        <v>0</v>
      </c>
      <c r="AJ497" s="73" t="str">
        <f>IF($B497="win",100%-AJ$1,"-100%")</f>
        <v>-100%</v>
      </c>
      <c r="AK497" s="9">
        <f>(AI497*AJ497)+(AI497*AK$1)</f>
        <v>0</v>
      </c>
      <c r="AL497" s="9"/>
      <c r="AM497" s="9">
        <f>Sun!$R$2</f>
        <v>0</v>
      </c>
      <c r="AN497" s="73" t="str">
        <f>IF($B497="win",100%-AN$1,"-100%")</f>
        <v>-100%</v>
      </c>
      <c r="AO497" s="9">
        <f>(AM497*AN497)+(AM497*AO$1)</f>
        <v>0</v>
      </c>
      <c r="AP497" s="9"/>
      <c r="AQ497" s="9">
        <f>Sun!$S$2</f>
        <v>0</v>
      </c>
      <c r="AR497" s="73" t="str">
        <f>IF($B497="win",100%-AR$1,"-100%")</f>
        <v>-100%</v>
      </c>
      <c r="AS497" s="9">
        <f>(AQ497*AR497)+(AQ497*AS$1)</f>
        <v>0</v>
      </c>
      <c r="AT497" s="9"/>
      <c r="AU497" s="9">
        <f>Sun!$T$2</f>
        <v>0</v>
      </c>
      <c r="AV497" s="73" t="str">
        <f>IF($B497="win",100%-AV$1,"-100%")</f>
        <v>-100%</v>
      </c>
      <c r="AW497" s="9">
        <f>(AU497*AV497)+(AU497*AW$1)</f>
        <v>0</v>
      </c>
      <c r="AX497" s="9"/>
      <c r="AY497" s="9">
        <f>Sun!$U$2</f>
        <v>0</v>
      </c>
      <c r="AZ497" s="73" t="str">
        <f>IF($B497="win",100%-AZ$1,"-100%")</f>
        <v>-100%</v>
      </c>
      <c r="BA497" s="9">
        <f>(AY497*AZ497)+(AY497*BA$1)</f>
        <v>0</v>
      </c>
      <c r="BB497" s="9"/>
      <c r="BC497" s="9">
        <f>Sun!$V$2</f>
        <v>0</v>
      </c>
      <c r="BD497" s="73" t="str">
        <f>IF($B497="win",100%-BD$1,"-100%")</f>
        <v>-100%</v>
      </c>
      <c r="BE497" s="9">
        <f>(BC497*BD497)+(BC497*BE$1)</f>
        <v>0</v>
      </c>
      <c r="BF497" s="9"/>
      <c r="BG497" s="9">
        <f>Sun!$W$2</f>
        <v>0</v>
      </c>
      <c r="BH497" s="73" t="str">
        <f>IF($B497="win",100%-BH$1,"-100%")</f>
        <v>-100%</v>
      </c>
      <c r="BI497" s="9">
        <f>(BG497*BH497)+(BG497*BI$1)</f>
        <v>0</v>
      </c>
    </row>
    <row r="498" spans="1:61" x14ac:dyDescent="0.25">
      <c r="A498" s="9" t="str">
        <f>Sun!$A$3</f>
        <v>morning</v>
      </c>
      <c r="B498" s="72" t="str">
        <f>Sun!$C$3</f>
        <v>lose</v>
      </c>
      <c r="C498" s="9">
        <f>Sun!$I$3</f>
        <v>0</v>
      </c>
      <c r="D498" s="73" t="str">
        <f t="shared" ref="D498:D500" si="1719">IF($B498="win",100%-D$1,"-100%")</f>
        <v>-100%</v>
      </c>
      <c r="E498" s="9">
        <f t="shared" ref="E498:E500" si="1720">(C498*D498)+(C498*E$1)</f>
        <v>0</v>
      </c>
      <c r="F498" s="12"/>
      <c r="G498" s="9">
        <f>Sun!$J$3</f>
        <v>0</v>
      </c>
      <c r="H498" s="73" t="str">
        <f t="shared" ref="H498:H500" si="1721">IF($B498="win",100%-H$1,"-100%")</f>
        <v>-100%</v>
      </c>
      <c r="I498" s="9">
        <f t="shared" ref="I498:I500" si="1722">(G498*H498)+(G498*I$1)</f>
        <v>0</v>
      </c>
      <c r="J498" s="12"/>
      <c r="K498" s="9">
        <f>Sun!$K$3</f>
        <v>0</v>
      </c>
      <c r="L498" s="73" t="str">
        <f t="shared" ref="L498:L500" si="1723">IF($B498="win",100%-L$1,"-100%")</f>
        <v>-100%</v>
      </c>
      <c r="M498" s="9">
        <f t="shared" ref="M498:M500" si="1724">(K498*L498)+(K498*M$1)</f>
        <v>0</v>
      </c>
      <c r="N498" s="9"/>
      <c r="O498" s="9">
        <f>Sun!$L$3</f>
        <v>0</v>
      </c>
      <c r="P498" s="73" t="str">
        <f t="shared" ref="P498:P500" si="1725">IF($B498="win",100%-P$1,"-100%")</f>
        <v>-100%</v>
      </c>
      <c r="Q498" s="9">
        <f t="shared" ref="Q498:Q500" si="1726">(O498*P498)+(O498*Q$1)</f>
        <v>0</v>
      </c>
      <c r="R498" s="9"/>
      <c r="S498" s="9">
        <f>Sun!$M$3</f>
        <v>0</v>
      </c>
      <c r="T498" s="73" t="str">
        <f t="shared" ref="T498:T500" si="1727">IF($B498="win",100%-T$1,"-100%")</f>
        <v>-100%</v>
      </c>
      <c r="U498" s="9">
        <f t="shared" ref="U498:U500" si="1728">(S498*T498)+(S498*U$1)</f>
        <v>0</v>
      </c>
      <c r="V498" s="9"/>
      <c r="W498" s="9">
        <f>Sun!$N$3</f>
        <v>0</v>
      </c>
      <c r="X498" s="73" t="str">
        <f t="shared" ref="X498:X500" si="1729">IF($B498="win",100%-X$1,"-100%")</f>
        <v>-100%</v>
      </c>
      <c r="Y498" s="9">
        <f t="shared" ref="Y498:Y500" si="1730">(W498*X498)+(W498*Y$1)</f>
        <v>0</v>
      </c>
      <c r="Z498" s="9"/>
      <c r="AA498" s="9">
        <f>Sun!$O$3</f>
        <v>0</v>
      </c>
      <c r="AB498" s="73" t="str">
        <f t="shared" ref="AB498:AB500" si="1731">IF($B498="win",100%-AB$1,"-100%")</f>
        <v>-100%</v>
      </c>
      <c r="AC498" s="9">
        <f t="shared" ref="AC498:AC500" si="1732">(AA498*AB498)+(AA498*AC$1)</f>
        <v>0</v>
      </c>
      <c r="AD498" s="9"/>
      <c r="AE498" s="9">
        <f>Sun!$P$3</f>
        <v>0</v>
      </c>
      <c r="AF498" s="73" t="str">
        <f t="shared" ref="AF498:AF500" si="1733">IF($B498="win",100%-AF$1,"-100%")</f>
        <v>-100%</v>
      </c>
      <c r="AG498" s="9">
        <f t="shared" ref="AG498:AG500" si="1734">(AE498*AF498)+(AE498*AG$1)</f>
        <v>0</v>
      </c>
      <c r="AH498" s="9"/>
      <c r="AI498" s="9">
        <f>Sun!$Q$3</f>
        <v>0</v>
      </c>
      <c r="AJ498" s="73" t="str">
        <f t="shared" ref="AJ498:AJ500" si="1735">IF($B498="win",100%-AJ$1,"-100%")</f>
        <v>-100%</v>
      </c>
      <c r="AK498" s="9">
        <f t="shared" ref="AK498:AK500" si="1736">(AI498*AJ498)+(AI498*AK$1)</f>
        <v>0</v>
      </c>
      <c r="AL498" s="9"/>
      <c r="AM498" s="9">
        <f>Sun!$R$3</f>
        <v>0</v>
      </c>
      <c r="AN498" s="73" t="str">
        <f t="shared" ref="AN498:AN500" si="1737">IF($B498="win",100%-AN$1,"-100%")</f>
        <v>-100%</v>
      </c>
      <c r="AO498" s="9">
        <f t="shared" ref="AO498:AO500" si="1738">(AM498*AN498)+(AM498*AO$1)</f>
        <v>0</v>
      </c>
      <c r="AP498" s="9"/>
      <c r="AQ498" s="9">
        <f>Sun!$S$3</f>
        <v>0</v>
      </c>
      <c r="AR498" s="73" t="str">
        <f t="shared" ref="AR498:AR500" si="1739">IF($B498="win",100%-AR$1,"-100%")</f>
        <v>-100%</v>
      </c>
      <c r="AS498" s="9">
        <f t="shared" ref="AS498:AS500" si="1740">(AQ498*AR498)+(AQ498*AS$1)</f>
        <v>0</v>
      </c>
      <c r="AT498" s="9"/>
      <c r="AU498" s="9">
        <f>Sun!$T$3</f>
        <v>0</v>
      </c>
      <c r="AV498" s="73" t="str">
        <f t="shared" ref="AV498:AV500" si="1741">IF($B498="win",100%-AV$1,"-100%")</f>
        <v>-100%</v>
      </c>
      <c r="AW498" s="9">
        <f t="shared" ref="AW498:AW500" si="1742">(AU498*AV498)+(AU498*AW$1)</f>
        <v>0</v>
      </c>
      <c r="AX498" s="9"/>
      <c r="AY498" s="9">
        <f>Sun!$U$3</f>
        <v>0</v>
      </c>
      <c r="AZ498" s="73" t="str">
        <f t="shared" ref="AZ498:AZ500" si="1743">IF($B498="win",100%-AZ$1,"-100%")</f>
        <v>-100%</v>
      </c>
      <c r="BA498" s="9">
        <f t="shared" ref="BA498:BA500" si="1744">(AY498*AZ498)+(AY498*BA$1)</f>
        <v>0</v>
      </c>
      <c r="BB498" s="9"/>
      <c r="BC498" s="9">
        <f>Sun!$V$3</f>
        <v>0</v>
      </c>
      <c r="BD498" s="73" t="str">
        <f t="shared" ref="BD498:BD500" si="1745">IF($B498="win",100%-BD$1,"-100%")</f>
        <v>-100%</v>
      </c>
      <c r="BE498" s="9">
        <f t="shared" ref="BE498:BE500" si="1746">(BC498*BD498)+(BC498*BE$1)</f>
        <v>0</v>
      </c>
      <c r="BF498" s="9"/>
      <c r="BG498" s="9">
        <f>Sun!$W$3</f>
        <v>0</v>
      </c>
      <c r="BH498" s="73" t="str">
        <f t="shared" ref="BH498:BH500" si="1747">IF($B498="win",100%-BH$1,"-100%")</f>
        <v>-100%</v>
      </c>
      <c r="BI498" s="9">
        <f t="shared" ref="BI498:BI500" si="1748">(BG498*BH498)+(BG498*BI$1)</f>
        <v>0</v>
      </c>
    </row>
    <row r="499" spans="1:61" x14ac:dyDescent="0.25">
      <c r="A499" s="9" t="str">
        <f>Sun!$A$4</f>
        <v>UNDER</v>
      </c>
      <c r="B499" s="72" t="str">
        <f>Sun!$C$4</f>
        <v>win</v>
      </c>
      <c r="C499" s="9">
        <f>Sun!$I$4</f>
        <v>0</v>
      </c>
      <c r="D499" s="73">
        <f t="shared" si="1719"/>
        <v>0.9</v>
      </c>
      <c r="E499" s="9">
        <f t="shared" si="1720"/>
        <v>0</v>
      </c>
      <c r="F499" s="12"/>
      <c r="G499" s="9">
        <f>Sun!$J$4</f>
        <v>0</v>
      </c>
      <c r="H499" s="73">
        <f t="shared" si="1721"/>
        <v>0.9</v>
      </c>
      <c r="I499" s="9">
        <f t="shared" si="1722"/>
        <v>0</v>
      </c>
      <c r="J499" s="12"/>
      <c r="K499" s="9">
        <f>Sun!$K$4</f>
        <v>0</v>
      </c>
      <c r="L499" s="73">
        <f t="shared" si="1723"/>
        <v>0.9</v>
      </c>
      <c r="M499" s="9">
        <f t="shared" si="1724"/>
        <v>0</v>
      </c>
      <c r="N499" s="9"/>
      <c r="O499" s="9">
        <f>Sun!$L$4</f>
        <v>0</v>
      </c>
      <c r="P499" s="73">
        <f t="shared" si="1725"/>
        <v>0.9</v>
      </c>
      <c r="Q499" s="9">
        <f t="shared" si="1726"/>
        <v>0</v>
      </c>
      <c r="R499" s="9"/>
      <c r="S499" s="9">
        <f>Sun!$M$4</f>
        <v>0</v>
      </c>
      <c r="T499" s="73">
        <f t="shared" si="1727"/>
        <v>0.9</v>
      </c>
      <c r="U499" s="9">
        <f t="shared" si="1728"/>
        <v>0</v>
      </c>
      <c r="V499" s="9"/>
      <c r="W499" s="9">
        <f>Sun!$N$4</f>
        <v>0</v>
      </c>
      <c r="X499" s="73">
        <f t="shared" si="1729"/>
        <v>0.9</v>
      </c>
      <c r="Y499" s="9">
        <f t="shared" si="1730"/>
        <v>0</v>
      </c>
      <c r="Z499" s="9"/>
      <c r="AA499" s="9">
        <f>Sun!$O$4</f>
        <v>0</v>
      </c>
      <c r="AB499" s="73">
        <f t="shared" si="1731"/>
        <v>0.9</v>
      </c>
      <c r="AC499" s="9">
        <f t="shared" si="1732"/>
        <v>0</v>
      </c>
      <c r="AD499" s="9"/>
      <c r="AE499" s="9">
        <f>Sun!$P$4</f>
        <v>0</v>
      </c>
      <c r="AF499" s="73">
        <f t="shared" si="1733"/>
        <v>0.9</v>
      </c>
      <c r="AG499" s="9">
        <f t="shared" si="1734"/>
        <v>0</v>
      </c>
      <c r="AH499" s="9"/>
      <c r="AI499" s="9">
        <f>Sun!$Q$4</f>
        <v>0</v>
      </c>
      <c r="AJ499" s="73">
        <f t="shared" si="1735"/>
        <v>0.9</v>
      </c>
      <c r="AK499" s="9">
        <f t="shared" si="1736"/>
        <v>0</v>
      </c>
      <c r="AL499" s="9"/>
      <c r="AM499" s="9">
        <f>Sun!$R$4</f>
        <v>0</v>
      </c>
      <c r="AN499" s="73">
        <f t="shared" si="1737"/>
        <v>0.9</v>
      </c>
      <c r="AO499" s="9">
        <f t="shared" si="1738"/>
        <v>0</v>
      </c>
      <c r="AP499" s="9"/>
      <c r="AQ499" s="9">
        <f>Sun!$S$4</f>
        <v>0</v>
      </c>
      <c r="AR499" s="73">
        <f t="shared" si="1739"/>
        <v>0.9</v>
      </c>
      <c r="AS499" s="9">
        <f t="shared" si="1740"/>
        <v>0</v>
      </c>
      <c r="AT499" s="9"/>
      <c r="AU499" s="9">
        <f>Sun!$T$4</f>
        <v>0</v>
      </c>
      <c r="AV499" s="73">
        <f t="shared" si="1741"/>
        <v>0.9</v>
      </c>
      <c r="AW499" s="9">
        <f t="shared" si="1742"/>
        <v>0</v>
      </c>
      <c r="AX499" s="9"/>
      <c r="AY499" s="9">
        <f>Sun!$U$4</f>
        <v>0</v>
      </c>
      <c r="AZ499" s="73">
        <f t="shared" si="1743"/>
        <v>1</v>
      </c>
      <c r="BA499" s="9">
        <f t="shared" si="1744"/>
        <v>0</v>
      </c>
      <c r="BB499" s="9"/>
      <c r="BC499" s="9">
        <f>Sun!$V$4</f>
        <v>0</v>
      </c>
      <c r="BD499" s="73">
        <f t="shared" si="1745"/>
        <v>1</v>
      </c>
      <c r="BE499" s="9">
        <f t="shared" si="1746"/>
        <v>0</v>
      </c>
      <c r="BF499" s="9"/>
      <c r="BG499" s="9">
        <f>Sun!$W$4</f>
        <v>0</v>
      </c>
      <c r="BH499" s="73">
        <f t="shared" si="1747"/>
        <v>0.9</v>
      </c>
      <c r="BI499" s="9">
        <f t="shared" si="1748"/>
        <v>0</v>
      </c>
    </row>
    <row r="500" spans="1:61" x14ac:dyDescent="0.25">
      <c r="A500" s="9" t="str">
        <f>Sun!$A$5</f>
        <v>OVER</v>
      </c>
      <c r="B500" s="72">
        <f>Sun!$C$5</f>
        <v>0</v>
      </c>
      <c r="C500" s="9">
        <f>Sun!$I$5</f>
        <v>0</v>
      </c>
      <c r="D500" s="73" t="str">
        <f t="shared" si="1719"/>
        <v>-100%</v>
      </c>
      <c r="E500" s="9">
        <f t="shared" si="1720"/>
        <v>0</v>
      </c>
      <c r="F500" s="12"/>
      <c r="G500" s="9">
        <f>Sun!$J$5</f>
        <v>0</v>
      </c>
      <c r="H500" s="73" t="str">
        <f t="shared" si="1721"/>
        <v>-100%</v>
      </c>
      <c r="I500" s="9">
        <f t="shared" si="1722"/>
        <v>0</v>
      </c>
      <c r="J500" s="12"/>
      <c r="K500" s="9">
        <f>Sun!$K$5</f>
        <v>0</v>
      </c>
      <c r="L500" s="73" t="str">
        <f t="shared" si="1723"/>
        <v>-100%</v>
      </c>
      <c r="M500" s="9">
        <f t="shared" si="1724"/>
        <v>0</v>
      </c>
      <c r="N500" s="9"/>
      <c r="O500" s="9">
        <f>Sun!$L$5</f>
        <v>0</v>
      </c>
      <c r="P500" s="73" t="str">
        <f t="shared" si="1725"/>
        <v>-100%</v>
      </c>
      <c r="Q500" s="9">
        <f t="shared" si="1726"/>
        <v>0</v>
      </c>
      <c r="R500" s="9"/>
      <c r="S500" s="9">
        <f>Sun!$M$5</f>
        <v>0</v>
      </c>
      <c r="T500" s="73" t="str">
        <f t="shared" si="1727"/>
        <v>-100%</v>
      </c>
      <c r="U500" s="9">
        <f t="shared" si="1728"/>
        <v>0</v>
      </c>
      <c r="V500" s="9"/>
      <c r="W500" s="9">
        <f>Sun!$N$5</f>
        <v>0</v>
      </c>
      <c r="X500" s="73" t="str">
        <f t="shared" si="1729"/>
        <v>-100%</v>
      </c>
      <c r="Y500" s="9">
        <f t="shared" si="1730"/>
        <v>0</v>
      </c>
      <c r="Z500" s="9"/>
      <c r="AA500" s="9">
        <f>Sun!$O$5</f>
        <v>0</v>
      </c>
      <c r="AB500" s="73" t="str">
        <f t="shared" si="1731"/>
        <v>-100%</v>
      </c>
      <c r="AC500" s="9">
        <f t="shared" si="1732"/>
        <v>0</v>
      </c>
      <c r="AD500" s="9"/>
      <c r="AE500" s="9">
        <f>Sun!$P$5</f>
        <v>0</v>
      </c>
      <c r="AF500" s="73" t="str">
        <f t="shared" si="1733"/>
        <v>-100%</v>
      </c>
      <c r="AG500" s="9">
        <f t="shared" si="1734"/>
        <v>0</v>
      </c>
      <c r="AH500" s="9"/>
      <c r="AI500" s="9">
        <f>Sun!$Q$5</f>
        <v>0</v>
      </c>
      <c r="AJ500" s="73" t="str">
        <f t="shared" si="1735"/>
        <v>-100%</v>
      </c>
      <c r="AK500" s="9">
        <f t="shared" si="1736"/>
        <v>0</v>
      </c>
      <c r="AL500" s="9"/>
      <c r="AM500" s="9">
        <f>Sun!$R$5</f>
        <v>0</v>
      </c>
      <c r="AN500" s="73" t="str">
        <f t="shared" si="1737"/>
        <v>-100%</v>
      </c>
      <c r="AO500" s="9">
        <f t="shared" si="1738"/>
        <v>0</v>
      </c>
      <c r="AP500" s="9"/>
      <c r="AQ500" s="9">
        <f>Sun!$S$5</f>
        <v>0</v>
      </c>
      <c r="AR500" s="73" t="str">
        <f t="shared" si="1739"/>
        <v>-100%</v>
      </c>
      <c r="AS500" s="9">
        <f t="shared" si="1740"/>
        <v>0</v>
      </c>
      <c r="AT500" s="9"/>
      <c r="AU500" s="9">
        <f>Sun!$T$5</f>
        <v>0</v>
      </c>
      <c r="AV500" s="73" t="str">
        <f t="shared" si="1741"/>
        <v>-100%</v>
      </c>
      <c r="AW500" s="9">
        <f t="shared" si="1742"/>
        <v>0</v>
      </c>
      <c r="AX500" s="9"/>
      <c r="AY500" s="9">
        <f>Sun!$U$5</f>
        <v>0</v>
      </c>
      <c r="AZ500" s="73" t="str">
        <f t="shared" si="1743"/>
        <v>-100%</v>
      </c>
      <c r="BA500" s="9">
        <f t="shared" si="1744"/>
        <v>0</v>
      </c>
      <c r="BB500" s="9"/>
      <c r="BC500" s="9">
        <f>Sun!$V$5</f>
        <v>0</v>
      </c>
      <c r="BD500" s="73" t="str">
        <f t="shared" si="1745"/>
        <v>-100%</v>
      </c>
      <c r="BE500" s="9">
        <f t="shared" si="1746"/>
        <v>0</v>
      </c>
      <c r="BF500" s="9"/>
      <c r="BG500" s="9">
        <f>Sun!$W$5</f>
        <v>0</v>
      </c>
      <c r="BH500" s="73" t="str">
        <f t="shared" si="1747"/>
        <v>-100%</v>
      </c>
      <c r="BI500" s="9">
        <f t="shared" si="1748"/>
        <v>0</v>
      </c>
    </row>
    <row r="501" spans="1:61" x14ac:dyDescent="0.25">
      <c r="A501" s="75"/>
      <c r="B501" s="72"/>
      <c r="C501" s="75"/>
      <c r="D501" s="75"/>
      <c r="E501" s="75"/>
      <c r="F501" s="12"/>
      <c r="G501" s="75"/>
      <c r="H501" s="75"/>
      <c r="I501" s="75"/>
      <c r="J501" s="12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</row>
    <row r="502" spans="1:61" x14ac:dyDescent="0.25">
      <c r="A502" s="9">
        <f>Sun!$A$7</f>
        <v>0</v>
      </c>
      <c r="B502" s="72">
        <f>Sun!$C$7</f>
        <v>0</v>
      </c>
      <c r="C502" s="9">
        <f>Sun!$I$7</f>
        <v>0</v>
      </c>
      <c r="D502" s="73" t="str">
        <f>IF($B502="win",100%-D$1,"-100%")</f>
        <v>-100%</v>
      </c>
      <c r="E502" s="9">
        <f>(C502*D502)+(C502*E$1)</f>
        <v>0</v>
      </c>
      <c r="F502" s="12"/>
      <c r="G502" s="9">
        <f>Sun!$J$7</f>
        <v>0</v>
      </c>
      <c r="H502" s="73" t="str">
        <f>IF($B502="win",100%-H$1,"-100%")</f>
        <v>-100%</v>
      </c>
      <c r="I502" s="9">
        <f>(G502*H502)+(G502*I$1)</f>
        <v>0</v>
      </c>
      <c r="J502" s="12"/>
      <c r="K502" s="9">
        <f>Sun!$K$7</f>
        <v>0</v>
      </c>
      <c r="L502" s="73" t="str">
        <f>IF($B502="win",100%-L$1,"-100%")</f>
        <v>-100%</v>
      </c>
      <c r="M502" s="9">
        <f>(K502*L502)+(K502*M$1)</f>
        <v>0</v>
      </c>
      <c r="N502" s="9"/>
      <c r="O502" s="9">
        <f>Sun!$L$7</f>
        <v>0</v>
      </c>
      <c r="P502" s="73" t="str">
        <f>IF($B502="win",100%-P$1,"-100%")</f>
        <v>-100%</v>
      </c>
      <c r="Q502" s="9">
        <f>(O502*P502)+(O502*Q$1)</f>
        <v>0</v>
      </c>
      <c r="R502" s="9"/>
      <c r="S502" s="9">
        <f>Sun!$M$7</f>
        <v>0</v>
      </c>
      <c r="T502" s="73" t="str">
        <f>IF($B502="win",100%-T$1,"-100%")</f>
        <v>-100%</v>
      </c>
      <c r="U502" s="9">
        <f>(S502*T502)+(S502*U$1)</f>
        <v>0</v>
      </c>
      <c r="V502" s="9"/>
      <c r="W502" s="9">
        <f>Sun!$N$7</f>
        <v>0</v>
      </c>
      <c r="X502" s="73" t="str">
        <f>IF($B502="win",100%-X$1,"-100%")</f>
        <v>-100%</v>
      </c>
      <c r="Y502" s="9">
        <f>(W502*X502)+(W502*Y$1)</f>
        <v>0</v>
      </c>
      <c r="Z502" s="9"/>
      <c r="AA502" s="9">
        <f>Sun!$O$7</f>
        <v>0</v>
      </c>
      <c r="AB502" s="73" t="str">
        <f>IF($B502="win",100%-AB$1,"-100%")</f>
        <v>-100%</v>
      </c>
      <c r="AC502" s="9">
        <f>(AA502*AB502)+(AA502*AC$1)</f>
        <v>0</v>
      </c>
      <c r="AD502" s="9"/>
      <c r="AE502" s="9">
        <f>Sun!$P$7</f>
        <v>0</v>
      </c>
      <c r="AF502" s="73" t="str">
        <f>IF($B502="win",100%-AF$1,"-100%")</f>
        <v>-100%</v>
      </c>
      <c r="AG502" s="9">
        <f>(AE502*AF502)+(AE502*AG$1)</f>
        <v>0</v>
      </c>
      <c r="AH502" s="9"/>
      <c r="AI502" s="9">
        <f>Sun!$Q$7</f>
        <v>0</v>
      </c>
      <c r="AJ502" s="73" t="str">
        <f>IF($B502="win",100%-AJ$1,"-100%")</f>
        <v>-100%</v>
      </c>
      <c r="AK502" s="9">
        <f>(AI502*AJ502)+(AI502*AK$1)</f>
        <v>0</v>
      </c>
      <c r="AL502" s="9"/>
      <c r="AM502" s="9">
        <f>Sun!$R$7</f>
        <v>0</v>
      </c>
      <c r="AN502" s="73" t="str">
        <f>IF($B502="win",100%-AN$1,"-100%")</f>
        <v>-100%</v>
      </c>
      <c r="AO502" s="9">
        <f>(AM502*AN502)+(AM502*AO$1)</f>
        <v>0</v>
      </c>
      <c r="AP502" s="9"/>
      <c r="AQ502" s="9">
        <f>Sun!$S$7</f>
        <v>0</v>
      </c>
      <c r="AR502" s="73" t="str">
        <f>IF($B502="win",100%-AR$1,"-100%")</f>
        <v>-100%</v>
      </c>
      <c r="AS502" s="9">
        <f>(AQ502*AR502)+(AQ502*AS$1)</f>
        <v>0</v>
      </c>
      <c r="AT502" s="9"/>
      <c r="AU502" s="9">
        <f>Sun!$T$7</f>
        <v>0</v>
      </c>
      <c r="AV502" s="73" t="str">
        <f>IF($B502="win",100%-AV$1,"-100%")</f>
        <v>-100%</v>
      </c>
      <c r="AW502" s="9">
        <f>(AU502*AV502)+(AU502*AW$1)</f>
        <v>0</v>
      </c>
      <c r="AX502" s="9"/>
      <c r="AY502" s="9">
        <f>Sun!$U$7</f>
        <v>0</v>
      </c>
      <c r="AZ502" s="73" t="str">
        <f>IF($B502="win",100%-AZ$1,"-100%")</f>
        <v>-100%</v>
      </c>
      <c r="BA502" s="9">
        <f>(AY502*AZ502)+(AY502*BA$1)</f>
        <v>0</v>
      </c>
      <c r="BB502" s="9"/>
      <c r="BC502" s="9">
        <f>Sun!$V$7</f>
        <v>0</v>
      </c>
      <c r="BD502" s="73" t="str">
        <f>IF($B502="win",100%-BD$1,"-100%")</f>
        <v>-100%</v>
      </c>
      <c r="BE502" s="9">
        <f>(BC502*BD502)+(BC502*BE$1)</f>
        <v>0</v>
      </c>
      <c r="BF502" s="9"/>
      <c r="BG502" s="9">
        <f>Sun!$W$7</f>
        <v>0</v>
      </c>
      <c r="BH502" s="73" t="str">
        <f>IF($B502="win",100%-BH$1,"-100%")</f>
        <v>-100%</v>
      </c>
      <c r="BI502" s="9">
        <f>(BG502*BH502)+(BG502*BI$1)</f>
        <v>0</v>
      </c>
    </row>
    <row r="503" spans="1:61" x14ac:dyDescent="0.25">
      <c r="A503" s="9">
        <f>Sun!$A$8</f>
        <v>0</v>
      </c>
      <c r="B503" s="72">
        <f>Sun!$C$8</f>
        <v>0</v>
      </c>
      <c r="C503" s="9">
        <f>Sun!$I$8</f>
        <v>0</v>
      </c>
      <c r="D503" s="73" t="str">
        <f t="shared" ref="D503:D505" si="1749">IF($B503="win",100%-D$1,"-100%")</f>
        <v>-100%</v>
      </c>
      <c r="E503" s="9">
        <f t="shared" ref="E503:E505" si="1750">(C503*D503)+(C503*E$1)</f>
        <v>0</v>
      </c>
      <c r="F503" s="12"/>
      <c r="G503" s="9">
        <f>Sun!$J$8</f>
        <v>0</v>
      </c>
      <c r="H503" s="73" t="str">
        <f t="shared" ref="H503:H505" si="1751">IF($B503="win",100%-H$1,"-100%")</f>
        <v>-100%</v>
      </c>
      <c r="I503" s="9">
        <f t="shared" ref="I503:I505" si="1752">(G503*H503)+(G503*I$1)</f>
        <v>0</v>
      </c>
      <c r="J503" s="12"/>
      <c r="K503" s="9">
        <f>Sun!$K$8</f>
        <v>0</v>
      </c>
      <c r="L503" s="73" t="str">
        <f t="shared" ref="L503:L505" si="1753">IF($B503="win",100%-L$1,"-100%")</f>
        <v>-100%</v>
      </c>
      <c r="M503" s="9">
        <f t="shared" ref="M503:M505" si="1754">(K503*L503)+(K503*M$1)</f>
        <v>0</v>
      </c>
      <c r="N503" s="9"/>
      <c r="O503" s="9">
        <f>Sun!$L$8</f>
        <v>0</v>
      </c>
      <c r="P503" s="73" t="str">
        <f t="shared" ref="P503:P505" si="1755">IF($B503="win",100%-P$1,"-100%")</f>
        <v>-100%</v>
      </c>
      <c r="Q503" s="9">
        <f t="shared" ref="Q503:Q505" si="1756">(O503*P503)+(O503*Q$1)</f>
        <v>0</v>
      </c>
      <c r="R503" s="9"/>
      <c r="S503" s="9">
        <f>Sun!$M$8</f>
        <v>0</v>
      </c>
      <c r="T503" s="73" t="str">
        <f t="shared" ref="T503:T505" si="1757">IF($B503="win",100%-T$1,"-100%")</f>
        <v>-100%</v>
      </c>
      <c r="U503" s="9">
        <f t="shared" ref="U503:U505" si="1758">(S503*T503)+(S503*U$1)</f>
        <v>0</v>
      </c>
      <c r="V503" s="9"/>
      <c r="W503" s="9">
        <f>Sun!$N$8</f>
        <v>0</v>
      </c>
      <c r="X503" s="73" t="str">
        <f t="shared" ref="X503:X505" si="1759">IF($B503="win",100%-X$1,"-100%")</f>
        <v>-100%</v>
      </c>
      <c r="Y503" s="9">
        <f t="shared" ref="Y503:Y505" si="1760">(W503*X503)+(W503*Y$1)</f>
        <v>0</v>
      </c>
      <c r="Z503" s="9"/>
      <c r="AA503" s="9">
        <f>Sun!$O$8</f>
        <v>0</v>
      </c>
      <c r="AB503" s="73" t="str">
        <f t="shared" ref="AB503:AB505" si="1761">IF($B503="win",100%-AB$1,"-100%")</f>
        <v>-100%</v>
      </c>
      <c r="AC503" s="9">
        <f t="shared" ref="AC503:AC505" si="1762">(AA503*AB503)+(AA503*AC$1)</f>
        <v>0</v>
      </c>
      <c r="AD503" s="9"/>
      <c r="AE503" s="9">
        <f>Sun!$P$8</f>
        <v>0</v>
      </c>
      <c r="AF503" s="73" t="str">
        <f t="shared" ref="AF503:AF505" si="1763">IF($B503="win",100%-AF$1,"-100%")</f>
        <v>-100%</v>
      </c>
      <c r="AG503" s="9">
        <f t="shared" ref="AG503:AG505" si="1764">(AE503*AF503)+(AE503*AG$1)</f>
        <v>0</v>
      </c>
      <c r="AH503" s="9"/>
      <c r="AI503" s="9">
        <f>Sun!$Q$8</f>
        <v>0</v>
      </c>
      <c r="AJ503" s="73" t="str">
        <f t="shared" ref="AJ503:AJ505" si="1765">IF($B503="win",100%-AJ$1,"-100%")</f>
        <v>-100%</v>
      </c>
      <c r="AK503" s="9">
        <f t="shared" ref="AK503:AK505" si="1766">(AI503*AJ503)+(AI503*AK$1)</f>
        <v>0</v>
      </c>
      <c r="AL503" s="9"/>
      <c r="AM503" s="9">
        <f>Sun!$R$8</f>
        <v>0</v>
      </c>
      <c r="AN503" s="73" t="str">
        <f t="shared" ref="AN503:AN505" si="1767">IF($B503="win",100%-AN$1,"-100%")</f>
        <v>-100%</v>
      </c>
      <c r="AO503" s="9">
        <f t="shared" ref="AO503:AO505" si="1768">(AM503*AN503)+(AM503*AO$1)</f>
        <v>0</v>
      </c>
      <c r="AP503" s="9"/>
      <c r="AQ503" s="9">
        <f>Sun!$S$8</f>
        <v>0</v>
      </c>
      <c r="AR503" s="73" t="str">
        <f t="shared" ref="AR503:AR505" si="1769">IF($B503="win",100%-AR$1,"-100%")</f>
        <v>-100%</v>
      </c>
      <c r="AS503" s="9">
        <f t="shared" ref="AS503:AS505" si="1770">(AQ503*AR503)+(AQ503*AS$1)</f>
        <v>0</v>
      </c>
      <c r="AT503" s="9"/>
      <c r="AU503" s="9">
        <f>Sun!$T$8</f>
        <v>0</v>
      </c>
      <c r="AV503" s="73" t="str">
        <f t="shared" ref="AV503:AV505" si="1771">IF($B503="win",100%-AV$1,"-100%")</f>
        <v>-100%</v>
      </c>
      <c r="AW503" s="9">
        <f t="shared" ref="AW503:AW505" si="1772">(AU503*AV503)+(AU503*AW$1)</f>
        <v>0</v>
      </c>
      <c r="AX503" s="9"/>
      <c r="AY503" s="9">
        <f>Sun!$U$8</f>
        <v>0</v>
      </c>
      <c r="AZ503" s="73" t="str">
        <f t="shared" ref="AZ503:AZ505" si="1773">IF($B503="win",100%-AZ$1,"-100%")</f>
        <v>-100%</v>
      </c>
      <c r="BA503" s="9">
        <f t="shared" ref="BA503:BA505" si="1774">(AY503*AZ503)+(AY503*BA$1)</f>
        <v>0</v>
      </c>
      <c r="BB503" s="9"/>
      <c r="BC503" s="9">
        <f>Sun!$V$8</f>
        <v>0</v>
      </c>
      <c r="BD503" s="73" t="str">
        <f t="shared" ref="BD503:BD505" si="1775">IF($B503="win",100%-BD$1,"-100%")</f>
        <v>-100%</v>
      </c>
      <c r="BE503" s="9">
        <f t="shared" ref="BE503:BE505" si="1776">(BC503*BD503)+(BC503*BE$1)</f>
        <v>0</v>
      </c>
      <c r="BF503" s="9"/>
      <c r="BG503" s="9">
        <f>Sun!$W$8</f>
        <v>0</v>
      </c>
      <c r="BH503" s="73" t="str">
        <f t="shared" ref="BH503:BH505" si="1777">IF($B503="win",100%-BH$1,"-100%")</f>
        <v>-100%</v>
      </c>
      <c r="BI503" s="9">
        <f t="shared" ref="BI503:BI505" si="1778">(BG503*BH503)+(BG503*BI$1)</f>
        <v>0</v>
      </c>
    </row>
    <row r="504" spans="1:61" x14ac:dyDescent="0.25">
      <c r="A504" s="9" t="str">
        <f>Sun!$A$9</f>
        <v>UNDER</v>
      </c>
      <c r="B504" s="72">
        <f>Sun!$C$9</f>
        <v>0</v>
      </c>
      <c r="C504" s="9">
        <f>Sun!$I$9</f>
        <v>0</v>
      </c>
      <c r="D504" s="73" t="str">
        <f t="shared" si="1749"/>
        <v>-100%</v>
      </c>
      <c r="E504" s="9">
        <f t="shared" si="1750"/>
        <v>0</v>
      </c>
      <c r="F504" s="12"/>
      <c r="G504" s="9">
        <f>Sun!$J$9</f>
        <v>0</v>
      </c>
      <c r="H504" s="73" t="str">
        <f t="shared" si="1751"/>
        <v>-100%</v>
      </c>
      <c r="I504" s="9">
        <f t="shared" si="1752"/>
        <v>0</v>
      </c>
      <c r="J504" s="12"/>
      <c r="K504" s="9">
        <f>Sun!$K$9</f>
        <v>0</v>
      </c>
      <c r="L504" s="73" t="str">
        <f t="shared" si="1753"/>
        <v>-100%</v>
      </c>
      <c r="M504" s="9">
        <f t="shared" si="1754"/>
        <v>0</v>
      </c>
      <c r="N504" s="9"/>
      <c r="O504" s="9">
        <f>Sun!$L$9</f>
        <v>0</v>
      </c>
      <c r="P504" s="73" t="str">
        <f t="shared" si="1755"/>
        <v>-100%</v>
      </c>
      <c r="Q504" s="9">
        <f t="shared" si="1756"/>
        <v>0</v>
      </c>
      <c r="R504" s="9"/>
      <c r="S504" s="9">
        <f>Sun!$M$9</f>
        <v>0</v>
      </c>
      <c r="T504" s="73" t="str">
        <f t="shared" si="1757"/>
        <v>-100%</v>
      </c>
      <c r="U504" s="9">
        <f t="shared" si="1758"/>
        <v>0</v>
      </c>
      <c r="V504" s="9"/>
      <c r="W504" s="9">
        <f>Sun!$N$9</f>
        <v>0</v>
      </c>
      <c r="X504" s="73" t="str">
        <f t="shared" si="1759"/>
        <v>-100%</v>
      </c>
      <c r="Y504" s="9">
        <f t="shared" si="1760"/>
        <v>0</v>
      </c>
      <c r="Z504" s="9"/>
      <c r="AA504" s="9">
        <f>Sun!$O$9</f>
        <v>0</v>
      </c>
      <c r="AB504" s="73" t="str">
        <f t="shared" si="1761"/>
        <v>-100%</v>
      </c>
      <c r="AC504" s="9">
        <f t="shared" si="1762"/>
        <v>0</v>
      </c>
      <c r="AD504" s="9"/>
      <c r="AE504" s="9">
        <f>Sun!$P$9</f>
        <v>0</v>
      </c>
      <c r="AF504" s="73" t="str">
        <f t="shared" si="1763"/>
        <v>-100%</v>
      </c>
      <c r="AG504" s="9">
        <f t="shared" si="1764"/>
        <v>0</v>
      </c>
      <c r="AH504" s="9"/>
      <c r="AI504" s="9">
        <f>Sun!$Q$9</f>
        <v>0</v>
      </c>
      <c r="AJ504" s="73" t="str">
        <f t="shared" si="1765"/>
        <v>-100%</v>
      </c>
      <c r="AK504" s="9">
        <f t="shared" si="1766"/>
        <v>0</v>
      </c>
      <c r="AL504" s="9"/>
      <c r="AM504" s="9">
        <f>Sun!$R$9</f>
        <v>0</v>
      </c>
      <c r="AN504" s="73" t="str">
        <f t="shared" si="1767"/>
        <v>-100%</v>
      </c>
      <c r="AO504" s="9">
        <f t="shared" si="1768"/>
        <v>0</v>
      </c>
      <c r="AP504" s="9"/>
      <c r="AQ504" s="9">
        <f>Sun!$S$9</f>
        <v>0</v>
      </c>
      <c r="AR504" s="73" t="str">
        <f t="shared" si="1769"/>
        <v>-100%</v>
      </c>
      <c r="AS504" s="9">
        <f t="shared" si="1770"/>
        <v>0</v>
      </c>
      <c r="AT504" s="9"/>
      <c r="AU504" s="9">
        <f>Sun!$T$9</f>
        <v>0</v>
      </c>
      <c r="AV504" s="73" t="str">
        <f t="shared" si="1771"/>
        <v>-100%</v>
      </c>
      <c r="AW504" s="9">
        <f t="shared" si="1772"/>
        <v>0</v>
      </c>
      <c r="AX504" s="9"/>
      <c r="AY504" s="9">
        <f>Sun!$U$9</f>
        <v>0</v>
      </c>
      <c r="AZ504" s="73" t="str">
        <f t="shared" si="1773"/>
        <v>-100%</v>
      </c>
      <c r="BA504" s="9">
        <f t="shared" si="1774"/>
        <v>0</v>
      </c>
      <c r="BB504" s="9"/>
      <c r="BC504" s="9">
        <f>Sun!$V$9</f>
        <v>0</v>
      </c>
      <c r="BD504" s="73" t="str">
        <f t="shared" si="1775"/>
        <v>-100%</v>
      </c>
      <c r="BE504" s="9">
        <f t="shared" si="1776"/>
        <v>0</v>
      </c>
      <c r="BF504" s="9"/>
      <c r="BG504" s="9">
        <f>Sun!$W$9</f>
        <v>0</v>
      </c>
      <c r="BH504" s="73" t="str">
        <f t="shared" si="1777"/>
        <v>-100%</v>
      </c>
      <c r="BI504" s="9">
        <f t="shared" si="1778"/>
        <v>0</v>
      </c>
    </row>
    <row r="505" spans="1:61" x14ac:dyDescent="0.25">
      <c r="A505" s="9" t="str">
        <f>Sun!$A$10</f>
        <v>OVER</v>
      </c>
      <c r="B505" s="72">
        <f>Sun!$C$10</f>
        <v>0</v>
      </c>
      <c r="C505" s="9">
        <f>Sun!$I$10</f>
        <v>0</v>
      </c>
      <c r="D505" s="73" t="str">
        <f t="shared" si="1749"/>
        <v>-100%</v>
      </c>
      <c r="E505" s="9">
        <f t="shared" si="1750"/>
        <v>0</v>
      </c>
      <c r="F505" s="12"/>
      <c r="G505" s="9">
        <f>Sun!$J$10</f>
        <v>0</v>
      </c>
      <c r="H505" s="73" t="str">
        <f t="shared" si="1751"/>
        <v>-100%</v>
      </c>
      <c r="I505" s="9">
        <f t="shared" si="1752"/>
        <v>0</v>
      </c>
      <c r="J505" s="12"/>
      <c r="K505" s="9">
        <f>Sun!$K$10</f>
        <v>0</v>
      </c>
      <c r="L505" s="73" t="str">
        <f t="shared" si="1753"/>
        <v>-100%</v>
      </c>
      <c r="M505" s="9">
        <f t="shared" si="1754"/>
        <v>0</v>
      </c>
      <c r="N505" s="9"/>
      <c r="O505" s="9">
        <f>Sun!$L$10</f>
        <v>0</v>
      </c>
      <c r="P505" s="73" t="str">
        <f t="shared" si="1755"/>
        <v>-100%</v>
      </c>
      <c r="Q505" s="9">
        <f t="shared" si="1756"/>
        <v>0</v>
      </c>
      <c r="R505" s="9"/>
      <c r="S505" s="9">
        <f>Sun!$M$10</f>
        <v>0</v>
      </c>
      <c r="T505" s="73" t="str">
        <f t="shared" si="1757"/>
        <v>-100%</v>
      </c>
      <c r="U505" s="9">
        <f t="shared" si="1758"/>
        <v>0</v>
      </c>
      <c r="V505" s="9"/>
      <c r="W505" s="9">
        <f>Sun!$N$10</f>
        <v>0</v>
      </c>
      <c r="X505" s="73" t="str">
        <f t="shared" si="1759"/>
        <v>-100%</v>
      </c>
      <c r="Y505" s="9">
        <f t="shared" si="1760"/>
        <v>0</v>
      </c>
      <c r="Z505" s="9"/>
      <c r="AA505" s="9">
        <f>Sun!$O$10</f>
        <v>0</v>
      </c>
      <c r="AB505" s="73" t="str">
        <f t="shared" si="1761"/>
        <v>-100%</v>
      </c>
      <c r="AC505" s="9">
        <f t="shared" si="1762"/>
        <v>0</v>
      </c>
      <c r="AD505" s="9"/>
      <c r="AE505" s="9">
        <f>Sun!$P$10</f>
        <v>0</v>
      </c>
      <c r="AF505" s="73" t="str">
        <f t="shared" si="1763"/>
        <v>-100%</v>
      </c>
      <c r="AG505" s="9">
        <f t="shared" si="1764"/>
        <v>0</v>
      </c>
      <c r="AH505" s="9"/>
      <c r="AI505" s="9">
        <f>Sun!$Q$10</f>
        <v>0</v>
      </c>
      <c r="AJ505" s="73" t="str">
        <f t="shared" si="1765"/>
        <v>-100%</v>
      </c>
      <c r="AK505" s="9">
        <f t="shared" si="1766"/>
        <v>0</v>
      </c>
      <c r="AL505" s="9"/>
      <c r="AM505" s="9">
        <f>Sun!$R$10</f>
        <v>0</v>
      </c>
      <c r="AN505" s="73" t="str">
        <f t="shared" si="1767"/>
        <v>-100%</v>
      </c>
      <c r="AO505" s="9">
        <f t="shared" si="1768"/>
        <v>0</v>
      </c>
      <c r="AP505" s="9"/>
      <c r="AQ505" s="9">
        <f>Sun!$S$10</f>
        <v>0</v>
      </c>
      <c r="AR505" s="73" t="str">
        <f t="shared" si="1769"/>
        <v>-100%</v>
      </c>
      <c r="AS505" s="9">
        <f t="shared" si="1770"/>
        <v>0</v>
      </c>
      <c r="AT505" s="9"/>
      <c r="AU505" s="9">
        <f>Sun!$T$10</f>
        <v>0</v>
      </c>
      <c r="AV505" s="73" t="str">
        <f t="shared" si="1771"/>
        <v>-100%</v>
      </c>
      <c r="AW505" s="9">
        <f t="shared" si="1772"/>
        <v>0</v>
      </c>
      <c r="AX505" s="9"/>
      <c r="AY505" s="9">
        <f>Sun!$U$10</f>
        <v>0</v>
      </c>
      <c r="AZ505" s="73" t="str">
        <f t="shared" si="1773"/>
        <v>-100%</v>
      </c>
      <c r="BA505" s="9">
        <f t="shared" si="1774"/>
        <v>0</v>
      </c>
      <c r="BB505" s="9"/>
      <c r="BC505" s="9">
        <f>Sun!$V$10</f>
        <v>0</v>
      </c>
      <c r="BD505" s="73" t="str">
        <f t="shared" si="1775"/>
        <v>-100%</v>
      </c>
      <c r="BE505" s="9">
        <f t="shared" si="1776"/>
        <v>0</v>
      </c>
      <c r="BF505" s="9"/>
      <c r="BG505" s="9">
        <f>Sun!$W$10</f>
        <v>0</v>
      </c>
      <c r="BH505" s="73" t="str">
        <f t="shared" si="1777"/>
        <v>-100%</v>
      </c>
      <c r="BI505" s="9">
        <f t="shared" si="1778"/>
        <v>0</v>
      </c>
    </row>
    <row r="506" spans="1:61" x14ac:dyDescent="0.25">
      <c r="A506" s="75"/>
      <c r="B506" s="72"/>
      <c r="C506" s="75"/>
      <c r="D506" s="75"/>
      <c r="E506" s="75"/>
      <c r="F506" s="12"/>
      <c r="G506" s="75"/>
      <c r="H506" s="75"/>
      <c r="I506" s="75"/>
      <c r="J506" s="12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</row>
    <row r="507" spans="1:61" x14ac:dyDescent="0.25">
      <c r="A507" s="9">
        <f>Sun!$A$12</f>
        <v>0</v>
      </c>
      <c r="B507" s="72">
        <f>Sun!$C$12</f>
        <v>0</v>
      </c>
      <c r="C507" s="9">
        <f>Sun!$I$12</f>
        <v>0</v>
      </c>
      <c r="D507" s="73" t="str">
        <f>IF($B507="win",100%-D$1,"-100%")</f>
        <v>-100%</v>
      </c>
      <c r="E507" s="9">
        <f>(C507*D507)+(C507*E$1)</f>
        <v>0</v>
      </c>
      <c r="F507" s="12"/>
      <c r="G507" s="9">
        <f>Sun!$J$12</f>
        <v>0</v>
      </c>
      <c r="H507" s="73" t="str">
        <f>IF($B507="win",100%-H$1,"-100%")</f>
        <v>-100%</v>
      </c>
      <c r="I507" s="9">
        <f>(G507*H507)+(G507*I$1)</f>
        <v>0</v>
      </c>
      <c r="J507" s="12"/>
      <c r="K507" s="9">
        <f>Sun!$K$12</f>
        <v>0</v>
      </c>
      <c r="L507" s="73" t="str">
        <f>IF($B507="win",100%-L$1,"-100%")</f>
        <v>-100%</v>
      </c>
      <c r="M507" s="9">
        <f>(K507*L507)+(K507*M$1)</f>
        <v>0</v>
      </c>
      <c r="N507" s="9"/>
      <c r="O507" s="9">
        <f>Sun!$L$12</f>
        <v>0</v>
      </c>
      <c r="P507" s="73" t="str">
        <f>IF($B507="win",100%-P$1,"-100%")</f>
        <v>-100%</v>
      </c>
      <c r="Q507" s="9">
        <f>(O507*P507)+(O507*Q$1)</f>
        <v>0</v>
      </c>
      <c r="R507" s="9"/>
      <c r="S507" s="9">
        <f>Sun!$M$12</f>
        <v>0</v>
      </c>
      <c r="T507" s="73" t="str">
        <f>IF($B507="win",100%-T$1,"-100%")</f>
        <v>-100%</v>
      </c>
      <c r="U507" s="9">
        <f>(S507*T507)+(S507*U$1)</f>
        <v>0</v>
      </c>
      <c r="V507" s="9"/>
      <c r="W507" s="9">
        <f>Sun!$N$12</f>
        <v>0</v>
      </c>
      <c r="X507" s="73" t="str">
        <f>IF($B507="win",100%-X$1,"-100%")</f>
        <v>-100%</v>
      </c>
      <c r="Y507" s="9">
        <f>(W507*X507)+(W507*Y$1)</f>
        <v>0</v>
      </c>
      <c r="Z507" s="9"/>
      <c r="AA507" s="9">
        <f>Sun!$O$12</f>
        <v>0</v>
      </c>
      <c r="AB507" s="73" t="str">
        <f>IF($B507="win",100%-AB$1,"-100%")</f>
        <v>-100%</v>
      </c>
      <c r="AC507" s="9">
        <f>(AA507*AB507)+(AA507*AC$1)</f>
        <v>0</v>
      </c>
      <c r="AD507" s="9"/>
      <c r="AE507" s="9">
        <f>Sun!$P$12</f>
        <v>0</v>
      </c>
      <c r="AF507" s="73" t="str">
        <f>IF($B507="win",100%-AF$1,"-100%")</f>
        <v>-100%</v>
      </c>
      <c r="AG507" s="9">
        <f>(AE507*AF507)+(AE507*AG$1)</f>
        <v>0</v>
      </c>
      <c r="AH507" s="9"/>
      <c r="AI507" s="9">
        <f>Sun!$Q$12</f>
        <v>0</v>
      </c>
      <c r="AJ507" s="73" t="str">
        <f>IF($B507="win",100%-AJ$1,"-100%")</f>
        <v>-100%</v>
      </c>
      <c r="AK507" s="9">
        <f>(AI507*AJ507)+(AI507*AK$1)</f>
        <v>0</v>
      </c>
      <c r="AL507" s="9"/>
      <c r="AM507" s="9">
        <f>Sun!$R$12</f>
        <v>0</v>
      </c>
      <c r="AN507" s="73" t="str">
        <f>IF($B507="win",100%-AN$1,"-100%")</f>
        <v>-100%</v>
      </c>
      <c r="AO507" s="9">
        <f>(AM507*AN507)+(AM507*AO$1)</f>
        <v>0</v>
      </c>
      <c r="AP507" s="9"/>
      <c r="AQ507" s="9">
        <f>Sun!$S$12</f>
        <v>0</v>
      </c>
      <c r="AR507" s="73" t="str">
        <f>IF($B507="win",100%-AR$1,"-100%")</f>
        <v>-100%</v>
      </c>
      <c r="AS507" s="9">
        <f>(AQ507*AR507)+(AQ507*AS$1)</f>
        <v>0</v>
      </c>
      <c r="AT507" s="9"/>
      <c r="AU507" s="9">
        <f>Sun!$T$12</f>
        <v>0</v>
      </c>
      <c r="AV507" s="73" t="str">
        <f>IF($B507="win",100%-AV$1,"-100%")</f>
        <v>-100%</v>
      </c>
      <c r="AW507" s="9">
        <f>(AU507*AV507)+(AU507*AW$1)</f>
        <v>0</v>
      </c>
      <c r="AX507" s="9"/>
      <c r="AY507" s="9">
        <f>Sun!$U$12</f>
        <v>0</v>
      </c>
      <c r="AZ507" s="73" t="str">
        <f>IF($B507="win",100%-AZ$1,"-100%")</f>
        <v>-100%</v>
      </c>
      <c r="BA507" s="9">
        <f>(AY507*AZ507)+(AY507*BA$1)</f>
        <v>0</v>
      </c>
      <c r="BB507" s="9"/>
      <c r="BC507" s="9">
        <f>Sun!$V$12</f>
        <v>0</v>
      </c>
      <c r="BD507" s="73" t="str">
        <f>IF($B507="win",100%-BD$1,"-100%")</f>
        <v>-100%</v>
      </c>
      <c r="BE507" s="9">
        <f>(BC507*BD507)+(BC507*BE$1)</f>
        <v>0</v>
      </c>
      <c r="BF507" s="9"/>
      <c r="BG507" s="9">
        <f>Sun!$W$12</f>
        <v>0</v>
      </c>
      <c r="BH507" s="73" t="str">
        <f>IF($B507="win",100%-BH$1,"-100%")</f>
        <v>-100%</v>
      </c>
      <c r="BI507" s="9">
        <f>(BG507*BH507)+(BG507*BI$1)</f>
        <v>0</v>
      </c>
    </row>
    <row r="508" spans="1:61" x14ac:dyDescent="0.25">
      <c r="A508" s="9">
        <f>Sun!$A$13</f>
        <v>0</v>
      </c>
      <c r="B508" s="72">
        <f>Sun!$C$13</f>
        <v>0</v>
      </c>
      <c r="C508" s="9">
        <f>Sun!$I$13</f>
        <v>0</v>
      </c>
      <c r="D508" s="73" t="str">
        <f t="shared" ref="D508:D510" si="1779">IF($B508="win",100%-D$1,"-100%")</f>
        <v>-100%</v>
      </c>
      <c r="E508" s="9">
        <f t="shared" ref="E508:E510" si="1780">(C508*D508)+(C508*E$1)</f>
        <v>0</v>
      </c>
      <c r="F508" s="12"/>
      <c r="G508" s="9">
        <f>Sun!$J$13</f>
        <v>0</v>
      </c>
      <c r="H508" s="73" t="str">
        <f t="shared" ref="H508:H510" si="1781">IF($B508="win",100%-H$1,"-100%")</f>
        <v>-100%</v>
      </c>
      <c r="I508" s="9">
        <f t="shared" ref="I508:I510" si="1782">(G508*H508)+(G508*I$1)</f>
        <v>0</v>
      </c>
      <c r="J508" s="12"/>
      <c r="K508" s="9">
        <f>Sun!$K$13</f>
        <v>0</v>
      </c>
      <c r="L508" s="73" t="str">
        <f t="shared" ref="L508:L510" si="1783">IF($B508="win",100%-L$1,"-100%")</f>
        <v>-100%</v>
      </c>
      <c r="M508" s="9">
        <f t="shared" ref="M508:M510" si="1784">(K508*L508)+(K508*M$1)</f>
        <v>0</v>
      </c>
      <c r="N508" s="9"/>
      <c r="O508" s="9">
        <f>Sun!$L$13</f>
        <v>0</v>
      </c>
      <c r="P508" s="73" t="str">
        <f t="shared" ref="P508:P510" si="1785">IF($B508="win",100%-P$1,"-100%")</f>
        <v>-100%</v>
      </c>
      <c r="Q508" s="9">
        <f t="shared" ref="Q508:Q510" si="1786">(O508*P508)+(O508*Q$1)</f>
        <v>0</v>
      </c>
      <c r="R508" s="9"/>
      <c r="S508" s="9">
        <f>Sun!$M$13</f>
        <v>0</v>
      </c>
      <c r="T508" s="73" t="str">
        <f t="shared" ref="T508:T510" si="1787">IF($B508="win",100%-T$1,"-100%")</f>
        <v>-100%</v>
      </c>
      <c r="U508" s="9">
        <f t="shared" ref="U508:U510" si="1788">(S508*T508)+(S508*U$1)</f>
        <v>0</v>
      </c>
      <c r="V508" s="9"/>
      <c r="W508" s="9">
        <f>Sun!$N$13</f>
        <v>0</v>
      </c>
      <c r="X508" s="73" t="str">
        <f t="shared" ref="X508:X510" si="1789">IF($B508="win",100%-X$1,"-100%")</f>
        <v>-100%</v>
      </c>
      <c r="Y508" s="9">
        <f t="shared" ref="Y508:Y510" si="1790">(W508*X508)+(W508*Y$1)</f>
        <v>0</v>
      </c>
      <c r="Z508" s="9"/>
      <c r="AA508" s="9">
        <f>Sun!$O$13</f>
        <v>0</v>
      </c>
      <c r="AB508" s="73" t="str">
        <f t="shared" ref="AB508:AB510" si="1791">IF($B508="win",100%-AB$1,"-100%")</f>
        <v>-100%</v>
      </c>
      <c r="AC508" s="9">
        <f t="shared" ref="AC508:AC510" si="1792">(AA508*AB508)+(AA508*AC$1)</f>
        <v>0</v>
      </c>
      <c r="AD508" s="9"/>
      <c r="AE508" s="9">
        <f>Sun!$P$13</f>
        <v>0</v>
      </c>
      <c r="AF508" s="73" t="str">
        <f t="shared" ref="AF508:AF510" si="1793">IF($B508="win",100%-AF$1,"-100%")</f>
        <v>-100%</v>
      </c>
      <c r="AG508" s="9">
        <f t="shared" ref="AG508:AG510" si="1794">(AE508*AF508)+(AE508*AG$1)</f>
        <v>0</v>
      </c>
      <c r="AH508" s="9"/>
      <c r="AI508" s="9">
        <f>Sun!$Q$13</f>
        <v>0</v>
      </c>
      <c r="AJ508" s="73" t="str">
        <f t="shared" ref="AJ508:AJ510" si="1795">IF($B508="win",100%-AJ$1,"-100%")</f>
        <v>-100%</v>
      </c>
      <c r="AK508" s="9">
        <f t="shared" ref="AK508:AK510" si="1796">(AI508*AJ508)+(AI508*AK$1)</f>
        <v>0</v>
      </c>
      <c r="AL508" s="9"/>
      <c r="AM508" s="9">
        <f>Sun!$R$13</f>
        <v>0</v>
      </c>
      <c r="AN508" s="73" t="str">
        <f t="shared" ref="AN508:AN510" si="1797">IF($B508="win",100%-AN$1,"-100%")</f>
        <v>-100%</v>
      </c>
      <c r="AO508" s="9">
        <f t="shared" ref="AO508:AO510" si="1798">(AM508*AN508)+(AM508*AO$1)</f>
        <v>0</v>
      </c>
      <c r="AP508" s="9"/>
      <c r="AQ508" s="9">
        <f>Sun!$S$13</f>
        <v>0</v>
      </c>
      <c r="AR508" s="73" t="str">
        <f t="shared" ref="AR508:AR510" si="1799">IF($B508="win",100%-AR$1,"-100%")</f>
        <v>-100%</v>
      </c>
      <c r="AS508" s="9">
        <f t="shared" ref="AS508:AS510" si="1800">(AQ508*AR508)+(AQ508*AS$1)</f>
        <v>0</v>
      </c>
      <c r="AT508" s="9"/>
      <c r="AU508" s="9">
        <f>Sun!$T$13</f>
        <v>0</v>
      </c>
      <c r="AV508" s="73" t="str">
        <f t="shared" ref="AV508:AV510" si="1801">IF($B508="win",100%-AV$1,"-100%")</f>
        <v>-100%</v>
      </c>
      <c r="AW508" s="9">
        <f t="shared" ref="AW508:AW510" si="1802">(AU508*AV508)+(AU508*AW$1)</f>
        <v>0</v>
      </c>
      <c r="AX508" s="9"/>
      <c r="AY508" s="9">
        <f>Sun!$U$13</f>
        <v>0</v>
      </c>
      <c r="AZ508" s="73" t="str">
        <f t="shared" ref="AZ508:AZ510" si="1803">IF($B508="win",100%-AZ$1,"-100%")</f>
        <v>-100%</v>
      </c>
      <c r="BA508" s="9">
        <f t="shared" ref="BA508:BA510" si="1804">(AY508*AZ508)+(AY508*BA$1)</f>
        <v>0</v>
      </c>
      <c r="BB508" s="9"/>
      <c r="BC508" s="9">
        <f>Sun!$V$13</f>
        <v>0</v>
      </c>
      <c r="BD508" s="73" t="str">
        <f t="shared" ref="BD508:BD510" si="1805">IF($B508="win",100%-BD$1,"-100%")</f>
        <v>-100%</v>
      </c>
      <c r="BE508" s="9">
        <f t="shared" ref="BE508:BE510" si="1806">(BC508*BD508)+(BC508*BE$1)</f>
        <v>0</v>
      </c>
      <c r="BF508" s="9"/>
      <c r="BG508" s="9">
        <f>Sun!$W$13</f>
        <v>0</v>
      </c>
      <c r="BH508" s="73" t="str">
        <f t="shared" ref="BH508:BH510" si="1807">IF($B508="win",100%-BH$1,"-100%")</f>
        <v>-100%</v>
      </c>
      <c r="BI508" s="9">
        <f t="shared" ref="BI508:BI510" si="1808">(BG508*BH508)+(BG508*BI$1)</f>
        <v>0</v>
      </c>
    </row>
    <row r="509" spans="1:61" x14ac:dyDescent="0.25">
      <c r="A509" s="9" t="str">
        <f>Sun!$A$14</f>
        <v>UNDER</v>
      </c>
      <c r="B509" s="72">
        <f>Sun!$C$14</f>
        <v>0</v>
      </c>
      <c r="C509" s="9">
        <f>Sun!$I$14</f>
        <v>0</v>
      </c>
      <c r="D509" s="73" t="str">
        <f t="shared" si="1779"/>
        <v>-100%</v>
      </c>
      <c r="E509" s="9">
        <f t="shared" si="1780"/>
        <v>0</v>
      </c>
      <c r="F509" s="12"/>
      <c r="G509" s="9">
        <f>Sun!$J$14</f>
        <v>0</v>
      </c>
      <c r="H509" s="73" t="str">
        <f t="shared" si="1781"/>
        <v>-100%</v>
      </c>
      <c r="I509" s="9">
        <f t="shared" si="1782"/>
        <v>0</v>
      </c>
      <c r="J509" s="12"/>
      <c r="K509" s="9">
        <f>Sun!$K$14</f>
        <v>0</v>
      </c>
      <c r="L509" s="73" t="str">
        <f t="shared" si="1783"/>
        <v>-100%</v>
      </c>
      <c r="M509" s="9">
        <f t="shared" si="1784"/>
        <v>0</v>
      </c>
      <c r="N509" s="9"/>
      <c r="O509" s="9">
        <f>Sun!$L$14</f>
        <v>0</v>
      </c>
      <c r="P509" s="73" t="str">
        <f t="shared" si="1785"/>
        <v>-100%</v>
      </c>
      <c r="Q509" s="9">
        <f t="shared" si="1786"/>
        <v>0</v>
      </c>
      <c r="R509" s="9"/>
      <c r="S509" s="9">
        <f>Sun!$M$14</f>
        <v>0</v>
      </c>
      <c r="T509" s="73" t="str">
        <f t="shared" si="1787"/>
        <v>-100%</v>
      </c>
      <c r="U509" s="9">
        <f t="shared" si="1788"/>
        <v>0</v>
      </c>
      <c r="V509" s="9"/>
      <c r="W509" s="9">
        <f>Sun!$N$14</f>
        <v>0</v>
      </c>
      <c r="X509" s="73" t="str">
        <f t="shared" si="1789"/>
        <v>-100%</v>
      </c>
      <c r="Y509" s="9">
        <f t="shared" si="1790"/>
        <v>0</v>
      </c>
      <c r="Z509" s="9"/>
      <c r="AA509" s="9">
        <f>Sun!$O$14</f>
        <v>0</v>
      </c>
      <c r="AB509" s="73" t="str">
        <f t="shared" si="1791"/>
        <v>-100%</v>
      </c>
      <c r="AC509" s="9">
        <f t="shared" si="1792"/>
        <v>0</v>
      </c>
      <c r="AD509" s="9"/>
      <c r="AE509" s="9">
        <f>Sun!$P$14</f>
        <v>0</v>
      </c>
      <c r="AF509" s="73" t="str">
        <f t="shared" si="1793"/>
        <v>-100%</v>
      </c>
      <c r="AG509" s="9">
        <f t="shared" si="1794"/>
        <v>0</v>
      </c>
      <c r="AH509" s="9"/>
      <c r="AI509" s="9">
        <f>Sun!$Q$14</f>
        <v>0</v>
      </c>
      <c r="AJ509" s="73" t="str">
        <f t="shared" si="1795"/>
        <v>-100%</v>
      </c>
      <c r="AK509" s="9">
        <f t="shared" si="1796"/>
        <v>0</v>
      </c>
      <c r="AL509" s="9"/>
      <c r="AM509" s="9">
        <f>Sun!$R$14</f>
        <v>0</v>
      </c>
      <c r="AN509" s="73" t="str">
        <f t="shared" si="1797"/>
        <v>-100%</v>
      </c>
      <c r="AO509" s="9">
        <f t="shared" si="1798"/>
        <v>0</v>
      </c>
      <c r="AP509" s="9"/>
      <c r="AQ509" s="9">
        <f>Sun!$S$14</f>
        <v>0</v>
      </c>
      <c r="AR509" s="73" t="str">
        <f t="shared" si="1799"/>
        <v>-100%</v>
      </c>
      <c r="AS509" s="9">
        <f t="shared" si="1800"/>
        <v>0</v>
      </c>
      <c r="AT509" s="9"/>
      <c r="AU509" s="9">
        <f>Sun!$T$14</f>
        <v>0</v>
      </c>
      <c r="AV509" s="73" t="str">
        <f t="shared" si="1801"/>
        <v>-100%</v>
      </c>
      <c r="AW509" s="9">
        <f t="shared" si="1802"/>
        <v>0</v>
      </c>
      <c r="AX509" s="9"/>
      <c r="AY509" s="9">
        <f>Sun!$U$14</f>
        <v>0</v>
      </c>
      <c r="AZ509" s="73" t="str">
        <f t="shared" si="1803"/>
        <v>-100%</v>
      </c>
      <c r="BA509" s="9">
        <f t="shared" si="1804"/>
        <v>0</v>
      </c>
      <c r="BB509" s="9"/>
      <c r="BC509" s="9">
        <f>Sun!$V$14</f>
        <v>0</v>
      </c>
      <c r="BD509" s="73" t="str">
        <f t="shared" si="1805"/>
        <v>-100%</v>
      </c>
      <c r="BE509" s="9">
        <f t="shared" si="1806"/>
        <v>0</v>
      </c>
      <c r="BF509" s="9"/>
      <c r="BG509" s="9">
        <f>Sun!$W$14</f>
        <v>0</v>
      </c>
      <c r="BH509" s="73" t="str">
        <f t="shared" si="1807"/>
        <v>-100%</v>
      </c>
      <c r="BI509" s="9">
        <f t="shared" si="1808"/>
        <v>0</v>
      </c>
    </row>
    <row r="510" spans="1:61" x14ac:dyDescent="0.25">
      <c r="A510" s="9" t="str">
        <f>Sun!$A$15</f>
        <v>OVER</v>
      </c>
      <c r="B510" s="72">
        <f>Sun!$C$15</f>
        <v>0</v>
      </c>
      <c r="C510" s="9">
        <f>Sun!$I$15</f>
        <v>0</v>
      </c>
      <c r="D510" s="73" t="str">
        <f t="shared" si="1779"/>
        <v>-100%</v>
      </c>
      <c r="E510" s="9">
        <f t="shared" si="1780"/>
        <v>0</v>
      </c>
      <c r="F510" s="12"/>
      <c r="G510" s="9">
        <f>Sun!$J$15</f>
        <v>0</v>
      </c>
      <c r="H510" s="73" t="str">
        <f t="shared" si="1781"/>
        <v>-100%</v>
      </c>
      <c r="I510" s="9">
        <f t="shared" si="1782"/>
        <v>0</v>
      </c>
      <c r="J510" s="12"/>
      <c r="K510" s="9">
        <f>Sun!$K$15</f>
        <v>0</v>
      </c>
      <c r="L510" s="73" t="str">
        <f t="shared" si="1783"/>
        <v>-100%</v>
      </c>
      <c r="M510" s="9">
        <f t="shared" si="1784"/>
        <v>0</v>
      </c>
      <c r="N510" s="9"/>
      <c r="O510" s="9">
        <f>Sun!$L$15</f>
        <v>0</v>
      </c>
      <c r="P510" s="73" t="str">
        <f t="shared" si="1785"/>
        <v>-100%</v>
      </c>
      <c r="Q510" s="9">
        <f t="shared" si="1786"/>
        <v>0</v>
      </c>
      <c r="R510" s="9"/>
      <c r="S510" s="9">
        <f>Sun!$M$15</f>
        <v>0</v>
      </c>
      <c r="T510" s="73" t="str">
        <f t="shared" si="1787"/>
        <v>-100%</v>
      </c>
      <c r="U510" s="9">
        <f t="shared" si="1788"/>
        <v>0</v>
      </c>
      <c r="V510" s="9"/>
      <c r="W510" s="9">
        <f>Sun!$N$15</f>
        <v>0</v>
      </c>
      <c r="X510" s="73" t="str">
        <f t="shared" si="1789"/>
        <v>-100%</v>
      </c>
      <c r="Y510" s="9">
        <f t="shared" si="1790"/>
        <v>0</v>
      </c>
      <c r="Z510" s="9"/>
      <c r="AA510" s="9">
        <f>Sun!$O$15</f>
        <v>0</v>
      </c>
      <c r="AB510" s="73" t="str">
        <f t="shared" si="1791"/>
        <v>-100%</v>
      </c>
      <c r="AC510" s="9">
        <f t="shared" si="1792"/>
        <v>0</v>
      </c>
      <c r="AD510" s="9"/>
      <c r="AE510" s="9">
        <f>Sun!$P$15</f>
        <v>0</v>
      </c>
      <c r="AF510" s="73" t="str">
        <f t="shared" si="1793"/>
        <v>-100%</v>
      </c>
      <c r="AG510" s="9">
        <f t="shared" si="1794"/>
        <v>0</v>
      </c>
      <c r="AH510" s="9"/>
      <c r="AI510" s="9">
        <f>Sun!$Q$15</f>
        <v>0</v>
      </c>
      <c r="AJ510" s="73" t="str">
        <f t="shared" si="1795"/>
        <v>-100%</v>
      </c>
      <c r="AK510" s="9">
        <f t="shared" si="1796"/>
        <v>0</v>
      </c>
      <c r="AL510" s="9"/>
      <c r="AM510" s="9">
        <f>Sun!$R$15</f>
        <v>0</v>
      </c>
      <c r="AN510" s="73" t="str">
        <f t="shared" si="1797"/>
        <v>-100%</v>
      </c>
      <c r="AO510" s="9">
        <f t="shared" si="1798"/>
        <v>0</v>
      </c>
      <c r="AP510" s="9"/>
      <c r="AQ510" s="9">
        <f>Sun!$S$15</f>
        <v>0</v>
      </c>
      <c r="AR510" s="73" t="str">
        <f t="shared" si="1799"/>
        <v>-100%</v>
      </c>
      <c r="AS510" s="9">
        <f t="shared" si="1800"/>
        <v>0</v>
      </c>
      <c r="AT510" s="9"/>
      <c r="AU510" s="9">
        <f>Sun!$T$15</f>
        <v>0</v>
      </c>
      <c r="AV510" s="73" t="str">
        <f t="shared" si="1801"/>
        <v>-100%</v>
      </c>
      <c r="AW510" s="9">
        <f t="shared" si="1802"/>
        <v>0</v>
      </c>
      <c r="AX510" s="9"/>
      <c r="AY510" s="9">
        <f>Sun!$U$15</f>
        <v>0</v>
      </c>
      <c r="AZ510" s="73" t="str">
        <f t="shared" si="1803"/>
        <v>-100%</v>
      </c>
      <c r="BA510" s="9">
        <f t="shared" si="1804"/>
        <v>0</v>
      </c>
      <c r="BB510" s="9"/>
      <c r="BC510" s="9">
        <f>Sun!$V$15</f>
        <v>0</v>
      </c>
      <c r="BD510" s="73" t="str">
        <f t="shared" si="1805"/>
        <v>-100%</v>
      </c>
      <c r="BE510" s="9">
        <f t="shared" si="1806"/>
        <v>0</v>
      </c>
      <c r="BF510" s="9"/>
      <c r="BG510" s="9">
        <f>Sun!$W$15</f>
        <v>0</v>
      </c>
      <c r="BH510" s="73" t="str">
        <f t="shared" si="1807"/>
        <v>-100%</v>
      </c>
      <c r="BI510" s="9">
        <f t="shared" si="1808"/>
        <v>0</v>
      </c>
    </row>
    <row r="511" spans="1:61" x14ac:dyDescent="0.25">
      <c r="A511" s="75"/>
      <c r="B511" s="72"/>
      <c r="C511" s="75"/>
      <c r="D511" s="75"/>
      <c r="E511" s="75"/>
      <c r="F511" s="12"/>
      <c r="G511" s="75"/>
      <c r="H511" s="75"/>
      <c r="I511" s="75"/>
      <c r="J511" s="12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</row>
    <row r="512" spans="1:61" x14ac:dyDescent="0.25">
      <c r="A512" s="9">
        <f>Sun!$A$17</f>
        <v>0</v>
      </c>
      <c r="B512" s="72">
        <f>Sun!$C$17</f>
        <v>0</v>
      </c>
      <c r="C512" s="9">
        <f>Sun!$I$17</f>
        <v>0</v>
      </c>
      <c r="D512" s="73" t="str">
        <f>IF($B512="win",100%-D$1,"-100%")</f>
        <v>-100%</v>
      </c>
      <c r="E512" s="9">
        <f>(C512*D512)+(C512*E$1)</f>
        <v>0</v>
      </c>
      <c r="F512" s="12"/>
      <c r="G512" s="9">
        <f>Sun!$J$17</f>
        <v>0</v>
      </c>
      <c r="H512" s="73" t="str">
        <f>IF($B512="win",100%-H$1,"-100%")</f>
        <v>-100%</v>
      </c>
      <c r="I512" s="9">
        <f>(G512*H512)+(G512*I$1)</f>
        <v>0</v>
      </c>
      <c r="J512" s="12"/>
      <c r="K512" s="9">
        <f>Sun!$K$17</f>
        <v>0</v>
      </c>
      <c r="L512" s="73" t="str">
        <f>IF($B512="win",100%-L$1,"-100%")</f>
        <v>-100%</v>
      </c>
      <c r="M512" s="9">
        <f>(K512*L512)+(K512*M$1)</f>
        <v>0</v>
      </c>
      <c r="N512" s="9"/>
      <c r="O512" s="9">
        <f>Sun!$L$17</f>
        <v>0</v>
      </c>
      <c r="P512" s="73" t="str">
        <f>IF($B512="win",100%-P$1,"-100%")</f>
        <v>-100%</v>
      </c>
      <c r="Q512" s="9">
        <f>(O512*P512)+(O512*Q$1)</f>
        <v>0</v>
      </c>
      <c r="R512" s="9"/>
      <c r="S512" s="9">
        <f>Sun!$M$17</f>
        <v>0</v>
      </c>
      <c r="T512" s="73" t="str">
        <f>IF($B512="win",100%-T$1,"-100%")</f>
        <v>-100%</v>
      </c>
      <c r="U512" s="9">
        <f>(S512*T512)+(S512*U$1)</f>
        <v>0</v>
      </c>
      <c r="V512" s="9"/>
      <c r="W512" s="9">
        <f>Sun!$N$17</f>
        <v>0</v>
      </c>
      <c r="X512" s="73" t="str">
        <f>IF($B512="win",100%-X$1,"-100%")</f>
        <v>-100%</v>
      </c>
      <c r="Y512" s="9">
        <f>(W512*X512)+(W512*Y$1)</f>
        <v>0</v>
      </c>
      <c r="Z512" s="9"/>
      <c r="AA512" s="9">
        <f>Sun!$O$17</f>
        <v>0</v>
      </c>
      <c r="AB512" s="73" t="str">
        <f>IF($B512="win",100%-AB$1,"-100%")</f>
        <v>-100%</v>
      </c>
      <c r="AC512" s="9">
        <f>(AA512*AB512)+(AA512*AC$1)</f>
        <v>0</v>
      </c>
      <c r="AD512" s="9"/>
      <c r="AE512" s="9">
        <f>Sun!$P$17</f>
        <v>0</v>
      </c>
      <c r="AF512" s="73" t="str">
        <f>IF($B512="win",100%-AF$1,"-100%")</f>
        <v>-100%</v>
      </c>
      <c r="AG512" s="9">
        <f>(AE512*AF512)+(AE512*AG$1)</f>
        <v>0</v>
      </c>
      <c r="AH512" s="9"/>
      <c r="AI512" s="9">
        <f>Sun!$Q$17</f>
        <v>0</v>
      </c>
      <c r="AJ512" s="73" t="str">
        <f>IF($B512="win",100%-AJ$1,"-100%")</f>
        <v>-100%</v>
      </c>
      <c r="AK512" s="9">
        <f>(AI512*AJ512)+(AI512*AK$1)</f>
        <v>0</v>
      </c>
      <c r="AL512" s="9"/>
      <c r="AM512" s="9">
        <f>Sun!$R$17</f>
        <v>0</v>
      </c>
      <c r="AN512" s="73" t="str">
        <f>IF($B512="win",100%-AN$1,"-100%")</f>
        <v>-100%</v>
      </c>
      <c r="AO512" s="9">
        <f>(AM512*AN512)+(AM512*AO$1)</f>
        <v>0</v>
      </c>
      <c r="AP512" s="9"/>
      <c r="AQ512" s="9">
        <f>Sun!$S$17</f>
        <v>0</v>
      </c>
      <c r="AR512" s="73" t="str">
        <f>IF($B512="win",100%-AR$1,"-100%")</f>
        <v>-100%</v>
      </c>
      <c r="AS512" s="9">
        <f>(AQ512*AR512)+(AQ512*AS$1)</f>
        <v>0</v>
      </c>
      <c r="AT512" s="9"/>
      <c r="AU512" s="9">
        <f>Sun!$T$17</f>
        <v>0</v>
      </c>
      <c r="AV512" s="73" t="str">
        <f>IF($B512="win",100%-AV$1,"-100%")</f>
        <v>-100%</v>
      </c>
      <c r="AW512" s="9">
        <f>(AU512*AV512)+(AU512*AW$1)</f>
        <v>0</v>
      </c>
      <c r="AX512" s="9"/>
      <c r="AY512" s="9">
        <f>Sun!$U$17</f>
        <v>0</v>
      </c>
      <c r="AZ512" s="73" t="str">
        <f>IF($B512="win",100%-AZ$1,"-100%")</f>
        <v>-100%</v>
      </c>
      <c r="BA512" s="9">
        <f>(AY512*AZ512)+(AY512*BA$1)</f>
        <v>0</v>
      </c>
      <c r="BB512" s="9"/>
      <c r="BC512" s="9">
        <f>Sun!$V$17</f>
        <v>0</v>
      </c>
      <c r="BD512" s="73" t="str">
        <f>IF($B512="win",100%-BD$1,"-100%")</f>
        <v>-100%</v>
      </c>
      <c r="BE512" s="9">
        <f>(BC512*BD512)+(BC512*BE$1)</f>
        <v>0</v>
      </c>
      <c r="BF512" s="9"/>
      <c r="BG512" s="9">
        <f>Sun!$W$17</f>
        <v>0</v>
      </c>
      <c r="BH512" s="73" t="str">
        <f>IF($B512="win",100%-BH$1,"-100%")</f>
        <v>-100%</v>
      </c>
      <c r="BI512" s="9">
        <f>(BG512*BH512)+(BG512*BI$1)</f>
        <v>0</v>
      </c>
    </row>
    <row r="513" spans="1:61" x14ac:dyDescent="0.25">
      <c r="A513" s="9">
        <f>Sun!$A$18</f>
        <v>0</v>
      </c>
      <c r="B513" s="72">
        <f>Sun!$C$18</f>
        <v>0</v>
      </c>
      <c r="C513" s="9">
        <f>Sun!$I$18</f>
        <v>0</v>
      </c>
      <c r="D513" s="73" t="str">
        <f t="shared" ref="D513:D515" si="1809">IF($B513="win",100%-D$1,"-100%")</f>
        <v>-100%</v>
      </c>
      <c r="E513" s="9">
        <f t="shared" ref="E513:E515" si="1810">(C513*D513)+(C513*E$1)</f>
        <v>0</v>
      </c>
      <c r="F513" s="12"/>
      <c r="G513" s="9">
        <f>Sun!$J$18</f>
        <v>0</v>
      </c>
      <c r="H513" s="73" t="str">
        <f t="shared" ref="H513:H515" si="1811">IF($B513="win",100%-H$1,"-100%")</f>
        <v>-100%</v>
      </c>
      <c r="I513" s="9">
        <f t="shared" ref="I513:I515" si="1812">(G513*H513)+(G513*I$1)</f>
        <v>0</v>
      </c>
      <c r="J513" s="12"/>
      <c r="K513" s="9">
        <f>Sun!$K$18</f>
        <v>0</v>
      </c>
      <c r="L513" s="73" t="str">
        <f t="shared" ref="L513:L515" si="1813">IF($B513="win",100%-L$1,"-100%")</f>
        <v>-100%</v>
      </c>
      <c r="M513" s="9">
        <f t="shared" ref="M513:M515" si="1814">(K513*L513)+(K513*M$1)</f>
        <v>0</v>
      </c>
      <c r="N513" s="9"/>
      <c r="O513" s="9">
        <f>Sun!$L$18</f>
        <v>0</v>
      </c>
      <c r="P513" s="73" t="str">
        <f t="shared" ref="P513:P515" si="1815">IF($B513="win",100%-P$1,"-100%")</f>
        <v>-100%</v>
      </c>
      <c r="Q513" s="9">
        <f t="shared" ref="Q513:Q515" si="1816">(O513*P513)+(O513*Q$1)</f>
        <v>0</v>
      </c>
      <c r="R513" s="9"/>
      <c r="S513" s="9">
        <f>Sun!$M$18</f>
        <v>0</v>
      </c>
      <c r="T513" s="73" t="str">
        <f t="shared" ref="T513:T515" si="1817">IF($B513="win",100%-T$1,"-100%")</f>
        <v>-100%</v>
      </c>
      <c r="U513" s="9">
        <f t="shared" ref="U513:U515" si="1818">(S513*T513)+(S513*U$1)</f>
        <v>0</v>
      </c>
      <c r="V513" s="9"/>
      <c r="W513" s="9">
        <f>Sun!$N$18</f>
        <v>0</v>
      </c>
      <c r="X513" s="73" t="str">
        <f t="shared" ref="X513:X515" si="1819">IF($B513="win",100%-X$1,"-100%")</f>
        <v>-100%</v>
      </c>
      <c r="Y513" s="9">
        <f t="shared" ref="Y513:Y515" si="1820">(W513*X513)+(W513*Y$1)</f>
        <v>0</v>
      </c>
      <c r="Z513" s="9"/>
      <c r="AA513" s="9">
        <f>Sun!$O$18</f>
        <v>0</v>
      </c>
      <c r="AB513" s="73" t="str">
        <f t="shared" ref="AB513:AB515" si="1821">IF($B513="win",100%-AB$1,"-100%")</f>
        <v>-100%</v>
      </c>
      <c r="AC513" s="9">
        <f t="shared" ref="AC513:AC515" si="1822">(AA513*AB513)+(AA513*AC$1)</f>
        <v>0</v>
      </c>
      <c r="AD513" s="9"/>
      <c r="AE513" s="9">
        <f>Sun!$P$18</f>
        <v>0</v>
      </c>
      <c r="AF513" s="73" t="str">
        <f t="shared" ref="AF513:AF515" si="1823">IF($B513="win",100%-AF$1,"-100%")</f>
        <v>-100%</v>
      </c>
      <c r="AG513" s="9">
        <f t="shared" ref="AG513:AG515" si="1824">(AE513*AF513)+(AE513*AG$1)</f>
        <v>0</v>
      </c>
      <c r="AH513" s="9"/>
      <c r="AI513" s="9">
        <f>Sun!$Q$18</f>
        <v>0</v>
      </c>
      <c r="AJ513" s="73" t="str">
        <f t="shared" ref="AJ513:AJ515" si="1825">IF($B513="win",100%-AJ$1,"-100%")</f>
        <v>-100%</v>
      </c>
      <c r="AK513" s="9">
        <f t="shared" ref="AK513:AK515" si="1826">(AI513*AJ513)+(AI513*AK$1)</f>
        <v>0</v>
      </c>
      <c r="AL513" s="9"/>
      <c r="AM513" s="9">
        <f>Sun!$R$18</f>
        <v>0</v>
      </c>
      <c r="AN513" s="73" t="str">
        <f t="shared" ref="AN513:AN515" si="1827">IF($B513="win",100%-AN$1,"-100%")</f>
        <v>-100%</v>
      </c>
      <c r="AO513" s="9">
        <f t="shared" ref="AO513:AO515" si="1828">(AM513*AN513)+(AM513*AO$1)</f>
        <v>0</v>
      </c>
      <c r="AP513" s="9"/>
      <c r="AQ513" s="9">
        <f>Sun!$S$18</f>
        <v>0</v>
      </c>
      <c r="AR513" s="73" t="str">
        <f t="shared" ref="AR513:AR515" si="1829">IF($B513="win",100%-AR$1,"-100%")</f>
        <v>-100%</v>
      </c>
      <c r="AS513" s="9">
        <f t="shared" ref="AS513:AS515" si="1830">(AQ513*AR513)+(AQ513*AS$1)</f>
        <v>0</v>
      </c>
      <c r="AT513" s="9"/>
      <c r="AU513" s="9">
        <f>Sun!$T$18</f>
        <v>0</v>
      </c>
      <c r="AV513" s="73" t="str">
        <f t="shared" ref="AV513:AV515" si="1831">IF($B513="win",100%-AV$1,"-100%")</f>
        <v>-100%</v>
      </c>
      <c r="AW513" s="9">
        <f t="shared" ref="AW513:AW515" si="1832">(AU513*AV513)+(AU513*AW$1)</f>
        <v>0</v>
      </c>
      <c r="AX513" s="9"/>
      <c r="AY513" s="9">
        <f>Sun!$U$18</f>
        <v>0</v>
      </c>
      <c r="AZ513" s="73" t="str">
        <f t="shared" ref="AZ513:AZ515" si="1833">IF($B513="win",100%-AZ$1,"-100%")</f>
        <v>-100%</v>
      </c>
      <c r="BA513" s="9">
        <f t="shared" ref="BA513:BA515" si="1834">(AY513*AZ513)+(AY513*BA$1)</f>
        <v>0</v>
      </c>
      <c r="BB513" s="9"/>
      <c r="BC513" s="9">
        <f>Sun!$V$18</f>
        <v>0</v>
      </c>
      <c r="BD513" s="73" t="str">
        <f t="shared" ref="BD513:BD515" si="1835">IF($B513="win",100%-BD$1,"-100%")</f>
        <v>-100%</v>
      </c>
      <c r="BE513" s="9">
        <f t="shared" ref="BE513:BE515" si="1836">(BC513*BD513)+(BC513*BE$1)</f>
        <v>0</v>
      </c>
      <c r="BF513" s="9"/>
      <c r="BG513" s="9">
        <f>Sun!$W$18</f>
        <v>0</v>
      </c>
      <c r="BH513" s="73" t="str">
        <f t="shared" ref="BH513:BH515" si="1837">IF($B513="win",100%-BH$1,"-100%")</f>
        <v>-100%</v>
      </c>
      <c r="BI513" s="9">
        <f t="shared" ref="BI513:BI515" si="1838">(BG513*BH513)+(BG513*BI$1)</f>
        <v>0</v>
      </c>
    </row>
    <row r="514" spans="1:61" x14ac:dyDescent="0.25">
      <c r="A514" s="9" t="str">
        <f>Sun!$A$19</f>
        <v>UNDER</v>
      </c>
      <c r="B514" s="72">
        <f>Sun!$C$19</f>
        <v>0</v>
      </c>
      <c r="C514" s="9">
        <f>Sun!$I$19</f>
        <v>0</v>
      </c>
      <c r="D514" s="73" t="str">
        <f t="shared" si="1809"/>
        <v>-100%</v>
      </c>
      <c r="E514" s="9">
        <f t="shared" si="1810"/>
        <v>0</v>
      </c>
      <c r="F514" s="12"/>
      <c r="G514" s="9">
        <f>Sun!$J$19</f>
        <v>0</v>
      </c>
      <c r="H514" s="73" t="str">
        <f t="shared" si="1811"/>
        <v>-100%</v>
      </c>
      <c r="I514" s="9">
        <f t="shared" si="1812"/>
        <v>0</v>
      </c>
      <c r="J514" s="12"/>
      <c r="K514" s="9">
        <f>Sun!$K$19</f>
        <v>0</v>
      </c>
      <c r="L514" s="73" t="str">
        <f t="shared" si="1813"/>
        <v>-100%</v>
      </c>
      <c r="M514" s="9">
        <f t="shared" si="1814"/>
        <v>0</v>
      </c>
      <c r="N514" s="9"/>
      <c r="O514" s="9">
        <f>Sun!$L$19</f>
        <v>0</v>
      </c>
      <c r="P514" s="73" t="str">
        <f t="shared" si="1815"/>
        <v>-100%</v>
      </c>
      <c r="Q514" s="9">
        <f t="shared" si="1816"/>
        <v>0</v>
      </c>
      <c r="R514" s="9"/>
      <c r="S514" s="9">
        <f>Sun!$M$19</f>
        <v>0</v>
      </c>
      <c r="T514" s="73" t="str">
        <f t="shared" si="1817"/>
        <v>-100%</v>
      </c>
      <c r="U514" s="9">
        <f t="shared" si="1818"/>
        <v>0</v>
      </c>
      <c r="V514" s="9"/>
      <c r="W514" s="9">
        <f>Sun!$N$19</f>
        <v>0</v>
      </c>
      <c r="X514" s="73" t="str">
        <f t="shared" si="1819"/>
        <v>-100%</v>
      </c>
      <c r="Y514" s="9">
        <f t="shared" si="1820"/>
        <v>0</v>
      </c>
      <c r="Z514" s="9"/>
      <c r="AA514" s="9">
        <f>Sun!$O$19</f>
        <v>0</v>
      </c>
      <c r="AB514" s="73" t="str">
        <f t="shared" si="1821"/>
        <v>-100%</v>
      </c>
      <c r="AC514" s="9">
        <f t="shared" si="1822"/>
        <v>0</v>
      </c>
      <c r="AD514" s="9"/>
      <c r="AE514" s="9">
        <f>Sun!$P$19</f>
        <v>0</v>
      </c>
      <c r="AF514" s="73" t="str">
        <f t="shared" si="1823"/>
        <v>-100%</v>
      </c>
      <c r="AG514" s="9">
        <f t="shared" si="1824"/>
        <v>0</v>
      </c>
      <c r="AH514" s="9"/>
      <c r="AI514" s="9">
        <f>Sun!$Q$19</f>
        <v>0</v>
      </c>
      <c r="AJ514" s="73" t="str">
        <f t="shared" si="1825"/>
        <v>-100%</v>
      </c>
      <c r="AK514" s="9">
        <f t="shared" si="1826"/>
        <v>0</v>
      </c>
      <c r="AL514" s="9"/>
      <c r="AM514" s="9">
        <f>Sun!$R$19</f>
        <v>0</v>
      </c>
      <c r="AN514" s="73" t="str">
        <f t="shared" si="1827"/>
        <v>-100%</v>
      </c>
      <c r="AO514" s="9">
        <f t="shared" si="1828"/>
        <v>0</v>
      </c>
      <c r="AP514" s="9"/>
      <c r="AQ514" s="9">
        <f>Sun!$S$19</f>
        <v>0</v>
      </c>
      <c r="AR514" s="73" t="str">
        <f t="shared" si="1829"/>
        <v>-100%</v>
      </c>
      <c r="AS514" s="9">
        <f t="shared" si="1830"/>
        <v>0</v>
      </c>
      <c r="AT514" s="9"/>
      <c r="AU514" s="9">
        <f>Sun!$T$19</f>
        <v>0</v>
      </c>
      <c r="AV514" s="73" t="str">
        <f t="shared" si="1831"/>
        <v>-100%</v>
      </c>
      <c r="AW514" s="9">
        <f t="shared" si="1832"/>
        <v>0</v>
      </c>
      <c r="AX514" s="9"/>
      <c r="AY514" s="9">
        <f>Sun!$U$19</f>
        <v>0</v>
      </c>
      <c r="AZ514" s="73" t="str">
        <f t="shared" si="1833"/>
        <v>-100%</v>
      </c>
      <c r="BA514" s="9">
        <f t="shared" si="1834"/>
        <v>0</v>
      </c>
      <c r="BB514" s="9"/>
      <c r="BC514" s="9">
        <f>Sun!$V$19</f>
        <v>0</v>
      </c>
      <c r="BD514" s="73" t="str">
        <f t="shared" si="1835"/>
        <v>-100%</v>
      </c>
      <c r="BE514" s="9">
        <f t="shared" si="1836"/>
        <v>0</v>
      </c>
      <c r="BF514" s="9"/>
      <c r="BG514" s="9">
        <f>Sun!$W$19</f>
        <v>0</v>
      </c>
      <c r="BH514" s="73" t="str">
        <f t="shared" si="1837"/>
        <v>-100%</v>
      </c>
      <c r="BI514" s="9">
        <f t="shared" si="1838"/>
        <v>0</v>
      </c>
    </row>
    <row r="515" spans="1:61" x14ac:dyDescent="0.25">
      <c r="A515" s="9" t="str">
        <f>Sun!$A$20</f>
        <v>OVER</v>
      </c>
      <c r="B515" s="72">
        <f>Sun!$C$20</f>
        <v>0</v>
      </c>
      <c r="C515" s="9">
        <f>Sun!$I$20</f>
        <v>0</v>
      </c>
      <c r="D515" s="73" t="str">
        <f t="shared" si="1809"/>
        <v>-100%</v>
      </c>
      <c r="E515" s="9">
        <f t="shared" si="1810"/>
        <v>0</v>
      </c>
      <c r="F515" s="12"/>
      <c r="G515" s="9">
        <f>Sun!$J$20</f>
        <v>0</v>
      </c>
      <c r="H515" s="73" t="str">
        <f t="shared" si="1811"/>
        <v>-100%</v>
      </c>
      <c r="I515" s="9">
        <f t="shared" si="1812"/>
        <v>0</v>
      </c>
      <c r="J515" s="12"/>
      <c r="K515" s="9">
        <f>Sun!$K$20</f>
        <v>0</v>
      </c>
      <c r="L515" s="73" t="str">
        <f t="shared" si="1813"/>
        <v>-100%</v>
      </c>
      <c r="M515" s="9">
        <f t="shared" si="1814"/>
        <v>0</v>
      </c>
      <c r="N515" s="9"/>
      <c r="O515" s="9">
        <f>Sun!$L$20</f>
        <v>0</v>
      </c>
      <c r="P515" s="73" t="str">
        <f t="shared" si="1815"/>
        <v>-100%</v>
      </c>
      <c r="Q515" s="9">
        <f t="shared" si="1816"/>
        <v>0</v>
      </c>
      <c r="R515" s="9"/>
      <c r="S515" s="9">
        <f>Sun!$M$20</f>
        <v>0</v>
      </c>
      <c r="T515" s="73" t="str">
        <f t="shared" si="1817"/>
        <v>-100%</v>
      </c>
      <c r="U515" s="9">
        <f t="shared" si="1818"/>
        <v>0</v>
      </c>
      <c r="V515" s="9"/>
      <c r="W515" s="9">
        <f>Sun!$N$20</f>
        <v>0</v>
      </c>
      <c r="X515" s="73" t="str">
        <f t="shared" si="1819"/>
        <v>-100%</v>
      </c>
      <c r="Y515" s="9">
        <f t="shared" si="1820"/>
        <v>0</v>
      </c>
      <c r="Z515" s="9"/>
      <c r="AA515" s="9">
        <f>Sun!$O$20</f>
        <v>0</v>
      </c>
      <c r="AB515" s="73" t="str">
        <f t="shared" si="1821"/>
        <v>-100%</v>
      </c>
      <c r="AC515" s="9">
        <f t="shared" si="1822"/>
        <v>0</v>
      </c>
      <c r="AD515" s="9"/>
      <c r="AE515" s="9">
        <f>Sun!$P$20</f>
        <v>0</v>
      </c>
      <c r="AF515" s="73" t="str">
        <f t="shared" si="1823"/>
        <v>-100%</v>
      </c>
      <c r="AG515" s="9">
        <f t="shared" si="1824"/>
        <v>0</v>
      </c>
      <c r="AH515" s="9"/>
      <c r="AI515" s="9">
        <f>Sun!$Q$20</f>
        <v>0</v>
      </c>
      <c r="AJ515" s="73" t="str">
        <f t="shared" si="1825"/>
        <v>-100%</v>
      </c>
      <c r="AK515" s="9">
        <f t="shared" si="1826"/>
        <v>0</v>
      </c>
      <c r="AL515" s="9"/>
      <c r="AM515" s="9">
        <f>Sun!$R$20</f>
        <v>0</v>
      </c>
      <c r="AN515" s="73" t="str">
        <f t="shared" si="1827"/>
        <v>-100%</v>
      </c>
      <c r="AO515" s="9">
        <f t="shared" si="1828"/>
        <v>0</v>
      </c>
      <c r="AP515" s="9"/>
      <c r="AQ515" s="9">
        <f>Sun!$S$20</f>
        <v>0</v>
      </c>
      <c r="AR515" s="73" t="str">
        <f t="shared" si="1829"/>
        <v>-100%</v>
      </c>
      <c r="AS515" s="9">
        <f t="shared" si="1830"/>
        <v>0</v>
      </c>
      <c r="AT515" s="9"/>
      <c r="AU515" s="9">
        <f>Sun!$T$20</f>
        <v>0</v>
      </c>
      <c r="AV515" s="73" t="str">
        <f t="shared" si="1831"/>
        <v>-100%</v>
      </c>
      <c r="AW515" s="9">
        <f t="shared" si="1832"/>
        <v>0</v>
      </c>
      <c r="AX515" s="9"/>
      <c r="AY515" s="9">
        <f>Sun!$U$20</f>
        <v>0</v>
      </c>
      <c r="AZ515" s="73" t="str">
        <f t="shared" si="1833"/>
        <v>-100%</v>
      </c>
      <c r="BA515" s="9">
        <f t="shared" si="1834"/>
        <v>0</v>
      </c>
      <c r="BB515" s="9"/>
      <c r="BC515" s="9">
        <f>Sun!$V$20</f>
        <v>0</v>
      </c>
      <c r="BD515" s="73" t="str">
        <f t="shared" si="1835"/>
        <v>-100%</v>
      </c>
      <c r="BE515" s="9">
        <f t="shared" si="1836"/>
        <v>0</v>
      </c>
      <c r="BF515" s="9"/>
      <c r="BG515" s="9">
        <f>Sun!$W$20</f>
        <v>0</v>
      </c>
      <c r="BH515" s="73" t="str">
        <f t="shared" si="1837"/>
        <v>-100%</v>
      </c>
      <c r="BI515" s="9">
        <f t="shared" si="1838"/>
        <v>0</v>
      </c>
    </row>
    <row r="516" spans="1:61" x14ac:dyDescent="0.25">
      <c r="A516" s="75"/>
      <c r="B516" s="72"/>
      <c r="C516" s="75"/>
      <c r="D516" s="75"/>
      <c r="E516" s="75"/>
      <c r="F516" s="12"/>
      <c r="G516" s="75"/>
      <c r="H516" s="75"/>
      <c r="I516" s="75"/>
      <c r="J516" s="12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7"/>
      <c r="AJ516" s="75"/>
      <c r="AK516" s="75"/>
      <c r="AL516" s="75"/>
      <c r="AM516" s="75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</row>
    <row r="517" spans="1:61" x14ac:dyDescent="0.25">
      <c r="A517" s="9">
        <f>Sun!$A$22</f>
        <v>0</v>
      </c>
      <c r="B517" s="72">
        <f>Sun!$C$22</f>
        <v>0</v>
      </c>
      <c r="C517" s="9">
        <f>Sun!$I$22</f>
        <v>0</v>
      </c>
      <c r="D517" s="73" t="str">
        <f>IF($B517="win",100%-D$1,"-100%")</f>
        <v>-100%</v>
      </c>
      <c r="E517" s="9">
        <f>(C517*D517)+(C517*E$1)</f>
        <v>0</v>
      </c>
      <c r="F517" s="12"/>
      <c r="G517" s="9">
        <f>Sun!$J$22</f>
        <v>0</v>
      </c>
      <c r="H517" s="73" t="str">
        <f>IF($B517="win",100%-H$1,"-100%")</f>
        <v>-100%</v>
      </c>
      <c r="I517" s="9">
        <f>(G517*H517)+(G517*I$1)</f>
        <v>0</v>
      </c>
      <c r="J517" s="12"/>
      <c r="K517" s="9">
        <f>Sun!$K$22</f>
        <v>0</v>
      </c>
      <c r="L517" s="73" t="str">
        <f>IF($B517="win",100%-L$1,"-100%")</f>
        <v>-100%</v>
      </c>
      <c r="M517" s="9">
        <f>(K517*L517)+(K517*M$1)</f>
        <v>0</v>
      </c>
      <c r="N517" s="9"/>
      <c r="O517" s="9">
        <f>Sun!$L$22</f>
        <v>0</v>
      </c>
      <c r="P517" s="73" t="str">
        <f>IF($B517="win",100%-P$1,"-100%")</f>
        <v>-100%</v>
      </c>
      <c r="Q517" s="9">
        <f>(O517*P517)+(O517*Q$1)</f>
        <v>0</v>
      </c>
      <c r="R517" s="9"/>
      <c r="S517" s="9">
        <f>Sun!$M$22</f>
        <v>0</v>
      </c>
      <c r="T517" s="73" t="str">
        <f>IF($B517="win",100%-T$1,"-100%")</f>
        <v>-100%</v>
      </c>
      <c r="U517" s="9">
        <f>(S517*T517)+(S517*U$1)</f>
        <v>0</v>
      </c>
      <c r="V517" s="9"/>
      <c r="W517" s="9">
        <f>Sun!$N$22</f>
        <v>0</v>
      </c>
      <c r="X517" s="73" t="str">
        <f>IF($B517="win",100%-X$1,"-100%")</f>
        <v>-100%</v>
      </c>
      <c r="Y517" s="9">
        <f>(W517*X517)+(W517*Y$1)</f>
        <v>0</v>
      </c>
      <c r="Z517" s="9"/>
      <c r="AA517" s="9">
        <f>Sun!$O$22</f>
        <v>0</v>
      </c>
      <c r="AB517" s="73" t="str">
        <f>IF($B517="win",100%-AB$1,"-100%")</f>
        <v>-100%</v>
      </c>
      <c r="AC517" s="9">
        <f>(AA517*AB517)+(AA517*AC$1)</f>
        <v>0</v>
      </c>
      <c r="AD517" s="9"/>
      <c r="AE517" s="9">
        <f>Sun!$P$22</f>
        <v>0</v>
      </c>
      <c r="AF517" s="73" t="str">
        <f>IF($B517="win",100%-AF$1,"-100%")</f>
        <v>-100%</v>
      </c>
      <c r="AG517" s="9">
        <f>(AE517*AF517)+(AE517*AG$1)</f>
        <v>0</v>
      </c>
      <c r="AH517" s="9"/>
      <c r="AI517" s="9">
        <f>Sun!$Q$22</f>
        <v>0</v>
      </c>
      <c r="AJ517" s="73" t="str">
        <f>IF($B517="win",100%-AJ$1,"-100%")</f>
        <v>-100%</v>
      </c>
      <c r="AK517" s="9">
        <f>(AI517*AJ517)+(AI517*AK$1)</f>
        <v>0</v>
      </c>
      <c r="AL517" s="9"/>
      <c r="AM517" s="9">
        <f>Sun!$R$22</f>
        <v>0</v>
      </c>
      <c r="AN517" s="73" t="str">
        <f>IF($B517="win",100%-AN$1,"-100%")</f>
        <v>-100%</v>
      </c>
      <c r="AO517" s="9">
        <f>(AM517*AN517)+(AM517*AO$1)</f>
        <v>0</v>
      </c>
      <c r="AP517" s="9"/>
      <c r="AQ517" s="9">
        <f>Sun!$S$22</f>
        <v>0</v>
      </c>
      <c r="AR517" s="73" t="str">
        <f>IF($B517="win",100%-AR$1,"-100%")</f>
        <v>-100%</v>
      </c>
      <c r="AS517" s="9">
        <f>(AQ517*AR517)+(AQ517*AS$1)</f>
        <v>0</v>
      </c>
      <c r="AT517" s="9"/>
      <c r="AU517" s="9">
        <f>Sun!$T$22</f>
        <v>0</v>
      </c>
      <c r="AV517" s="73" t="str">
        <f>IF($B517="win",100%-AV$1,"-100%")</f>
        <v>-100%</v>
      </c>
      <c r="AW517" s="9">
        <f>(AU517*AV517)+(AU517*AW$1)</f>
        <v>0</v>
      </c>
      <c r="AX517" s="9"/>
      <c r="AY517" s="9">
        <f>Sun!$U$22</f>
        <v>0</v>
      </c>
      <c r="AZ517" s="73" t="str">
        <f>IF($B517="win",100%-AZ$1,"-100%")</f>
        <v>-100%</v>
      </c>
      <c r="BA517" s="9">
        <f>(AY517*AZ517)+(AY517*BA$1)</f>
        <v>0</v>
      </c>
      <c r="BB517" s="9"/>
      <c r="BC517" s="9">
        <f>Sun!$V$22</f>
        <v>0</v>
      </c>
      <c r="BD517" s="73" t="str">
        <f>IF($B517="win",100%-BD$1,"-100%")</f>
        <v>-100%</v>
      </c>
      <c r="BE517" s="9">
        <f>(BC517*BD517)+(BC517*BE$1)</f>
        <v>0</v>
      </c>
      <c r="BF517" s="9"/>
      <c r="BG517" s="9">
        <f>Sun!$W$22</f>
        <v>0</v>
      </c>
      <c r="BH517" s="73" t="str">
        <f>IF($B517="win",100%-BH$1,"-100%")</f>
        <v>-100%</v>
      </c>
      <c r="BI517" s="9">
        <f>(BG517*BH517)+(BG517*BI$1)</f>
        <v>0</v>
      </c>
    </row>
    <row r="518" spans="1:61" x14ac:dyDescent="0.25">
      <c r="A518" s="9">
        <f>Sun!$A$23</f>
        <v>0</v>
      </c>
      <c r="B518" s="72">
        <f>Sun!$C$23</f>
        <v>0</v>
      </c>
      <c r="C518" s="9">
        <f>Sun!$I$23</f>
        <v>0</v>
      </c>
      <c r="D518" s="73" t="str">
        <f t="shared" ref="D518:D520" si="1839">IF($B518="win",100%-D$1,"-100%")</f>
        <v>-100%</v>
      </c>
      <c r="E518" s="9">
        <f t="shared" ref="E518:E520" si="1840">(C518*D518)+(C518*E$1)</f>
        <v>0</v>
      </c>
      <c r="F518" s="12"/>
      <c r="G518" s="9">
        <f>Sun!$J$23</f>
        <v>0</v>
      </c>
      <c r="H518" s="73" t="str">
        <f t="shared" ref="H518:H520" si="1841">IF($B518="win",100%-H$1,"-100%")</f>
        <v>-100%</v>
      </c>
      <c r="I518" s="9">
        <f t="shared" ref="I518:I520" si="1842">(G518*H518)+(G518*I$1)</f>
        <v>0</v>
      </c>
      <c r="J518" s="12"/>
      <c r="K518" s="9">
        <f>Sun!$K$23</f>
        <v>0</v>
      </c>
      <c r="L518" s="73" t="str">
        <f t="shared" ref="L518:L520" si="1843">IF($B518="win",100%-L$1,"-100%")</f>
        <v>-100%</v>
      </c>
      <c r="M518" s="9">
        <f t="shared" ref="M518:M520" si="1844">(K518*L518)+(K518*M$1)</f>
        <v>0</v>
      </c>
      <c r="N518" s="9"/>
      <c r="O518" s="9">
        <f>Sun!$L$23</f>
        <v>0</v>
      </c>
      <c r="P518" s="73" t="str">
        <f t="shared" ref="P518:P520" si="1845">IF($B518="win",100%-P$1,"-100%")</f>
        <v>-100%</v>
      </c>
      <c r="Q518" s="9">
        <f t="shared" ref="Q518:Q520" si="1846">(O518*P518)+(O518*Q$1)</f>
        <v>0</v>
      </c>
      <c r="R518" s="9"/>
      <c r="S518" s="9">
        <f>Sun!$M$23</f>
        <v>0</v>
      </c>
      <c r="T518" s="73" t="str">
        <f t="shared" ref="T518:T520" si="1847">IF($B518="win",100%-T$1,"-100%")</f>
        <v>-100%</v>
      </c>
      <c r="U518" s="9">
        <f t="shared" ref="U518:U520" si="1848">(S518*T518)+(S518*U$1)</f>
        <v>0</v>
      </c>
      <c r="V518" s="9"/>
      <c r="W518" s="9">
        <f>Sun!$N$23</f>
        <v>0</v>
      </c>
      <c r="X518" s="73" t="str">
        <f t="shared" ref="X518:X520" si="1849">IF($B518="win",100%-X$1,"-100%")</f>
        <v>-100%</v>
      </c>
      <c r="Y518" s="9">
        <f t="shared" ref="Y518:Y520" si="1850">(W518*X518)+(W518*Y$1)</f>
        <v>0</v>
      </c>
      <c r="Z518" s="9"/>
      <c r="AA518" s="9">
        <f>Sun!$O$23</f>
        <v>0</v>
      </c>
      <c r="AB518" s="73" t="str">
        <f t="shared" ref="AB518:AB520" si="1851">IF($B518="win",100%-AB$1,"-100%")</f>
        <v>-100%</v>
      </c>
      <c r="AC518" s="9">
        <f t="shared" ref="AC518:AC520" si="1852">(AA518*AB518)+(AA518*AC$1)</f>
        <v>0</v>
      </c>
      <c r="AD518" s="9"/>
      <c r="AE518" s="9">
        <f>Sun!$P$23</f>
        <v>0</v>
      </c>
      <c r="AF518" s="73" t="str">
        <f t="shared" ref="AF518:AF520" si="1853">IF($B518="win",100%-AF$1,"-100%")</f>
        <v>-100%</v>
      </c>
      <c r="AG518" s="9">
        <f t="shared" ref="AG518:AG520" si="1854">(AE518*AF518)+(AE518*AG$1)</f>
        <v>0</v>
      </c>
      <c r="AH518" s="9"/>
      <c r="AI518" s="9">
        <f>Sun!$Q$23</f>
        <v>0</v>
      </c>
      <c r="AJ518" s="73" t="str">
        <f t="shared" ref="AJ518:AJ520" si="1855">IF($B518="win",100%-AJ$1,"-100%")</f>
        <v>-100%</v>
      </c>
      <c r="AK518" s="9">
        <f t="shared" ref="AK518:AK520" si="1856">(AI518*AJ518)+(AI518*AK$1)</f>
        <v>0</v>
      </c>
      <c r="AL518" s="9"/>
      <c r="AM518" s="9">
        <f>Sun!$R$23</f>
        <v>0</v>
      </c>
      <c r="AN518" s="73" t="str">
        <f t="shared" ref="AN518:AN520" si="1857">IF($B518="win",100%-AN$1,"-100%")</f>
        <v>-100%</v>
      </c>
      <c r="AO518" s="9">
        <f t="shared" ref="AO518:AO520" si="1858">(AM518*AN518)+(AM518*AO$1)</f>
        <v>0</v>
      </c>
      <c r="AP518" s="9"/>
      <c r="AQ518" s="9">
        <f>Sun!$S$23</f>
        <v>0</v>
      </c>
      <c r="AR518" s="73" t="str">
        <f t="shared" ref="AR518:AR520" si="1859">IF($B518="win",100%-AR$1,"-100%")</f>
        <v>-100%</v>
      </c>
      <c r="AS518" s="9">
        <f t="shared" ref="AS518:AS520" si="1860">(AQ518*AR518)+(AQ518*AS$1)</f>
        <v>0</v>
      </c>
      <c r="AT518" s="9"/>
      <c r="AU518" s="9">
        <f>Sun!$T$23</f>
        <v>0</v>
      </c>
      <c r="AV518" s="73" t="str">
        <f t="shared" ref="AV518:AV520" si="1861">IF($B518="win",100%-AV$1,"-100%")</f>
        <v>-100%</v>
      </c>
      <c r="AW518" s="9">
        <f t="shared" ref="AW518:AW520" si="1862">(AU518*AV518)+(AU518*AW$1)</f>
        <v>0</v>
      </c>
      <c r="AX518" s="9"/>
      <c r="AY518" s="9">
        <f>Sun!$U$23</f>
        <v>0</v>
      </c>
      <c r="AZ518" s="73" t="str">
        <f t="shared" ref="AZ518:AZ520" si="1863">IF($B518="win",100%-AZ$1,"-100%")</f>
        <v>-100%</v>
      </c>
      <c r="BA518" s="9">
        <f t="shared" ref="BA518:BA520" si="1864">(AY518*AZ518)+(AY518*BA$1)</f>
        <v>0</v>
      </c>
      <c r="BB518" s="9"/>
      <c r="BC518" s="9">
        <f>Sun!$V$23</f>
        <v>0</v>
      </c>
      <c r="BD518" s="73" t="str">
        <f t="shared" ref="BD518:BD520" si="1865">IF($B518="win",100%-BD$1,"-100%")</f>
        <v>-100%</v>
      </c>
      <c r="BE518" s="9">
        <f t="shared" ref="BE518:BE520" si="1866">(BC518*BD518)+(BC518*BE$1)</f>
        <v>0</v>
      </c>
      <c r="BF518" s="9"/>
      <c r="BG518" s="9">
        <f>Sun!$W$23</f>
        <v>0</v>
      </c>
      <c r="BH518" s="73" t="str">
        <f t="shared" ref="BH518:BH520" si="1867">IF($B518="win",100%-BH$1,"-100%")</f>
        <v>-100%</v>
      </c>
      <c r="BI518" s="9">
        <f t="shared" ref="BI518:BI520" si="1868">(BG518*BH518)+(BG518*BI$1)</f>
        <v>0</v>
      </c>
    </row>
    <row r="519" spans="1:61" x14ac:dyDescent="0.25">
      <c r="A519" s="9" t="str">
        <f>Sun!$A$24</f>
        <v>UNDER</v>
      </c>
      <c r="B519" s="72">
        <f>Sun!$C$24</f>
        <v>0</v>
      </c>
      <c r="C519" s="9">
        <f>Sun!$I$24</f>
        <v>0</v>
      </c>
      <c r="D519" s="73" t="str">
        <f t="shared" si="1839"/>
        <v>-100%</v>
      </c>
      <c r="E519" s="9">
        <f t="shared" si="1840"/>
        <v>0</v>
      </c>
      <c r="F519" s="12"/>
      <c r="G519" s="9">
        <f>Sun!$J$24</f>
        <v>0</v>
      </c>
      <c r="H519" s="73" t="str">
        <f t="shared" si="1841"/>
        <v>-100%</v>
      </c>
      <c r="I519" s="9">
        <f t="shared" si="1842"/>
        <v>0</v>
      </c>
      <c r="J519" s="12"/>
      <c r="K519" s="9">
        <f>Sun!$K$24</f>
        <v>0</v>
      </c>
      <c r="L519" s="73" t="str">
        <f t="shared" si="1843"/>
        <v>-100%</v>
      </c>
      <c r="M519" s="9">
        <f t="shared" si="1844"/>
        <v>0</v>
      </c>
      <c r="N519" s="9"/>
      <c r="O519" s="9">
        <f>Sun!$L$24</f>
        <v>0</v>
      </c>
      <c r="P519" s="73" t="str">
        <f t="shared" si="1845"/>
        <v>-100%</v>
      </c>
      <c r="Q519" s="9">
        <f t="shared" si="1846"/>
        <v>0</v>
      </c>
      <c r="R519" s="9"/>
      <c r="S519" s="9">
        <f>Sun!$M$24</f>
        <v>0</v>
      </c>
      <c r="T519" s="73" t="str">
        <f t="shared" si="1847"/>
        <v>-100%</v>
      </c>
      <c r="U519" s="9">
        <f t="shared" si="1848"/>
        <v>0</v>
      </c>
      <c r="V519" s="9"/>
      <c r="W519" s="9">
        <f>Sun!$N$24</f>
        <v>0</v>
      </c>
      <c r="X519" s="73" t="str">
        <f t="shared" si="1849"/>
        <v>-100%</v>
      </c>
      <c r="Y519" s="9">
        <f t="shared" si="1850"/>
        <v>0</v>
      </c>
      <c r="Z519" s="9"/>
      <c r="AA519" s="9">
        <f>Sun!$O$24</f>
        <v>0</v>
      </c>
      <c r="AB519" s="73" t="str">
        <f t="shared" si="1851"/>
        <v>-100%</v>
      </c>
      <c r="AC519" s="9">
        <f t="shared" si="1852"/>
        <v>0</v>
      </c>
      <c r="AD519" s="9"/>
      <c r="AE519" s="9">
        <f>Sun!$P$24</f>
        <v>0</v>
      </c>
      <c r="AF519" s="73" t="str">
        <f t="shared" si="1853"/>
        <v>-100%</v>
      </c>
      <c r="AG519" s="9">
        <f t="shared" si="1854"/>
        <v>0</v>
      </c>
      <c r="AH519" s="9"/>
      <c r="AI519" s="9">
        <f>Sun!$Q$24</f>
        <v>0</v>
      </c>
      <c r="AJ519" s="73" t="str">
        <f t="shared" si="1855"/>
        <v>-100%</v>
      </c>
      <c r="AK519" s="9">
        <f t="shared" si="1856"/>
        <v>0</v>
      </c>
      <c r="AL519" s="9"/>
      <c r="AM519" s="9">
        <f>Sun!$R$24</f>
        <v>0</v>
      </c>
      <c r="AN519" s="73" t="str">
        <f t="shared" si="1857"/>
        <v>-100%</v>
      </c>
      <c r="AO519" s="9">
        <f t="shared" si="1858"/>
        <v>0</v>
      </c>
      <c r="AP519" s="9"/>
      <c r="AQ519" s="9">
        <f>Sun!$S$24</f>
        <v>0</v>
      </c>
      <c r="AR519" s="73" t="str">
        <f t="shared" si="1859"/>
        <v>-100%</v>
      </c>
      <c r="AS519" s="9">
        <f t="shared" si="1860"/>
        <v>0</v>
      </c>
      <c r="AT519" s="9"/>
      <c r="AU519" s="9">
        <f>Sun!$T$24</f>
        <v>0</v>
      </c>
      <c r="AV519" s="73" t="str">
        <f t="shared" si="1861"/>
        <v>-100%</v>
      </c>
      <c r="AW519" s="9">
        <f t="shared" si="1862"/>
        <v>0</v>
      </c>
      <c r="AX519" s="9"/>
      <c r="AY519" s="9">
        <f>Sun!$U$24</f>
        <v>0</v>
      </c>
      <c r="AZ519" s="73" t="str">
        <f t="shared" si="1863"/>
        <v>-100%</v>
      </c>
      <c r="BA519" s="9">
        <f t="shared" si="1864"/>
        <v>0</v>
      </c>
      <c r="BB519" s="9"/>
      <c r="BC519" s="9">
        <f>Sun!$V$24</f>
        <v>0</v>
      </c>
      <c r="BD519" s="73" t="str">
        <f t="shared" si="1865"/>
        <v>-100%</v>
      </c>
      <c r="BE519" s="9">
        <f t="shared" si="1866"/>
        <v>0</v>
      </c>
      <c r="BF519" s="9"/>
      <c r="BG519" s="9">
        <f>Sun!$W$24</f>
        <v>0</v>
      </c>
      <c r="BH519" s="73" t="str">
        <f t="shared" si="1867"/>
        <v>-100%</v>
      </c>
      <c r="BI519" s="9">
        <f t="shared" si="1868"/>
        <v>0</v>
      </c>
    </row>
    <row r="520" spans="1:61" x14ac:dyDescent="0.25">
      <c r="A520" s="9" t="str">
        <f>Sun!$A$25</f>
        <v>OVER</v>
      </c>
      <c r="B520" s="72">
        <f>Sun!$C$25</f>
        <v>0</v>
      </c>
      <c r="C520" s="9">
        <f>Sun!$I$25</f>
        <v>0</v>
      </c>
      <c r="D520" s="73" t="str">
        <f t="shared" si="1839"/>
        <v>-100%</v>
      </c>
      <c r="E520" s="9">
        <f t="shared" si="1840"/>
        <v>0</v>
      </c>
      <c r="F520" s="12"/>
      <c r="G520" s="9">
        <f>Sun!$J$25</f>
        <v>0</v>
      </c>
      <c r="H520" s="73" t="str">
        <f t="shared" si="1841"/>
        <v>-100%</v>
      </c>
      <c r="I520" s="9">
        <f t="shared" si="1842"/>
        <v>0</v>
      </c>
      <c r="J520" s="12"/>
      <c r="K520" s="9">
        <f>Sun!$K$25</f>
        <v>0</v>
      </c>
      <c r="L520" s="73" t="str">
        <f t="shared" si="1843"/>
        <v>-100%</v>
      </c>
      <c r="M520" s="9">
        <f t="shared" si="1844"/>
        <v>0</v>
      </c>
      <c r="N520" s="9"/>
      <c r="O520" s="9">
        <f>Sun!$L$25</f>
        <v>0</v>
      </c>
      <c r="P520" s="73" t="str">
        <f t="shared" si="1845"/>
        <v>-100%</v>
      </c>
      <c r="Q520" s="9">
        <f t="shared" si="1846"/>
        <v>0</v>
      </c>
      <c r="R520" s="9"/>
      <c r="S520" s="9">
        <f>Sun!$M$25</f>
        <v>0</v>
      </c>
      <c r="T520" s="73" t="str">
        <f t="shared" si="1847"/>
        <v>-100%</v>
      </c>
      <c r="U520" s="9">
        <f t="shared" si="1848"/>
        <v>0</v>
      </c>
      <c r="V520" s="9"/>
      <c r="W520" s="9">
        <f>Sun!$N$25</f>
        <v>0</v>
      </c>
      <c r="X520" s="73" t="str">
        <f t="shared" si="1849"/>
        <v>-100%</v>
      </c>
      <c r="Y520" s="9">
        <f t="shared" si="1850"/>
        <v>0</v>
      </c>
      <c r="Z520" s="9"/>
      <c r="AA520" s="9">
        <f>Sun!$O$25</f>
        <v>0</v>
      </c>
      <c r="AB520" s="73" t="str">
        <f t="shared" si="1851"/>
        <v>-100%</v>
      </c>
      <c r="AC520" s="9">
        <f t="shared" si="1852"/>
        <v>0</v>
      </c>
      <c r="AD520" s="9"/>
      <c r="AE520" s="9">
        <f>Sun!$P$25</f>
        <v>0</v>
      </c>
      <c r="AF520" s="73" t="str">
        <f t="shared" si="1853"/>
        <v>-100%</v>
      </c>
      <c r="AG520" s="9">
        <f t="shared" si="1854"/>
        <v>0</v>
      </c>
      <c r="AH520" s="9"/>
      <c r="AI520" s="9">
        <f>Sun!$Q$25</f>
        <v>0</v>
      </c>
      <c r="AJ520" s="73" t="str">
        <f t="shared" si="1855"/>
        <v>-100%</v>
      </c>
      <c r="AK520" s="9">
        <f t="shared" si="1856"/>
        <v>0</v>
      </c>
      <c r="AL520" s="9"/>
      <c r="AM520" s="9">
        <f>Sun!$R$25</f>
        <v>0</v>
      </c>
      <c r="AN520" s="73" t="str">
        <f t="shared" si="1857"/>
        <v>-100%</v>
      </c>
      <c r="AO520" s="9">
        <f t="shared" si="1858"/>
        <v>0</v>
      </c>
      <c r="AP520" s="9"/>
      <c r="AQ520" s="9">
        <f>Sun!$S$25</f>
        <v>0</v>
      </c>
      <c r="AR520" s="73" t="str">
        <f t="shared" si="1859"/>
        <v>-100%</v>
      </c>
      <c r="AS520" s="9">
        <f t="shared" si="1860"/>
        <v>0</v>
      </c>
      <c r="AT520" s="9"/>
      <c r="AU520" s="9">
        <f>Sun!$T$25</f>
        <v>0</v>
      </c>
      <c r="AV520" s="73" t="str">
        <f t="shared" si="1861"/>
        <v>-100%</v>
      </c>
      <c r="AW520" s="9">
        <f t="shared" si="1862"/>
        <v>0</v>
      </c>
      <c r="AX520" s="9"/>
      <c r="AY520" s="9">
        <f>Sun!$U$25</f>
        <v>0</v>
      </c>
      <c r="AZ520" s="73" t="str">
        <f t="shared" si="1863"/>
        <v>-100%</v>
      </c>
      <c r="BA520" s="9">
        <f t="shared" si="1864"/>
        <v>0</v>
      </c>
      <c r="BB520" s="9"/>
      <c r="BC520" s="9">
        <f>Sun!$V$25</f>
        <v>0</v>
      </c>
      <c r="BD520" s="73" t="str">
        <f t="shared" si="1865"/>
        <v>-100%</v>
      </c>
      <c r="BE520" s="9">
        <f t="shared" si="1866"/>
        <v>0</v>
      </c>
      <c r="BF520" s="9"/>
      <c r="BG520" s="9">
        <f>Sun!$W$25</f>
        <v>0</v>
      </c>
      <c r="BH520" s="73" t="str">
        <f t="shared" si="1867"/>
        <v>-100%</v>
      </c>
      <c r="BI520" s="9">
        <f t="shared" si="1868"/>
        <v>0</v>
      </c>
    </row>
    <row r="521" spans="1:61" x14ac:dyDescent="0.25">
      <c r="A521" s="75"/>
      <c r="B521" s="72"/>
      <c r="C521" s="75"/>
      <c r="D521" s="75"/>
      <c r="E521" s="75"/>
      <c r="F521" s="12"/>
      <c r="G521" s="75"/>
      <c r="H521" s="75"/>
      <c r="I521" s="75"/>
      <c r="J521" s="12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</row>
    <row r="522" spans="1:61" x14ac:dyDescent="0.25">
      <c r="A522" s="9">
        <f>Sun!$A$27</f>
        <v>0</v>
      </c>
      <c r="B522" s="72">
        <f>Sun!$C$27</f>
        <v>0</v>
      </c>
      <c r="C522" s="9">
        <f>Sun!$I$27</f>
        <v>0</v>
      </c>
      <c r="D522" s="73" t="str">
        <f>IF($B522="win",100%-D$1,"-100%")</f>
        <v>-100%</v>
      </c>
      <c r="E522" s="9">
        <f>(C522*D522)+(C522*E$1)</f>
        <v>0</v>
      </c>
      <c r="F522" s="12"/>
      <c r="G522" s="9">
        <f>Sun!$J$27</f>
        <v>0</v>
      </c>
      <c r="H522" s="73" t="str">
        <f>IF($B522="win",100%-H$1,"-100%")</f>
        <v>-100%</v>
      </c>
      <c r="I522" s="9">
        <f>(G522*H522)+(G522*I$1)</f>
        <v>0</v>
      </c>
      <c r="J522" s="12"/>
      <c r="K522" s="9">
        <f>Sun!$K$27</f>
        <v>0</v>
      </c>
      <c r="L522" s="73" t="str">
        <f>IF($B522="win",100%-L$1,"-100%")</f>
        <v>-100%</v>
      </c>
      <c r="M522" s="9">
        <f>(K522*L522)+(K522*M$1)</f>
        <v>0</v>
      </c>
      <c r="N522" s="9"/>
      <c r="O522" s="9">
        <f>Sun!$L$27</f>
        <v>0</v>
      </c>
      <c r="P522" s="73" t="str">
        <f>IF($B522="win",100%-P$1,"-100%")</f>
        <v>-100%</v>
      </c>
      <c r="Q522" s="9">
        <f>(O522*P522)+(O522*Q$1)</f>
        <v>0</v>
      </c>
      <c r="R522" s="9"/>
      <c r="S522" s="9">
        <f>Sun!$M$27</f>
        <v>0</v>
      </c>
      <c r="T522" s="73" t="str">
        <f>IF($B522="win",100%-T$1,"-100%")</f>
        <v>-100%</v>
      </c>
      <c r="U522" s="9">
        <f>(S522*T522)+(S522*U$1)</f>
        <v>0</v>
      </c>
      <c r="V522" s="9"/>
      <c r="W522" s="9">
        <f>Sun!$N$27</f>
        <v>0</v>
      </c>
      <c r="X522" s="73" t="str">
        <f>IF($B522="win",100%-X$1,"-100%")</f>
        <v>-100%</v>
      </c>
      <c r="Y522" s="9">
        <f>(W522*X522)+(W522*Y$1)</f>
        <v>0</v>
      </c>
      <c r="Z522" s="9"/>
      <c r="AA522" s="9">
        <f>Sun!$O$27</f>
        <v>0</v>
      </c>
      <c r="AB522" s="73" t="str">
        <f>IF($B522="win",100%-AB$1,"-100%")</f>
        <v>-100%</v>
      </c>
      <c r="AC522" s="9">
        <f>(AA522*AB522)+(AA522*AC$1)</f>
        <v>0</v>
      </c>
      <c r="AD522" s="9"/>
      <c r="AE522" s="9">
        <f>Sun!$P$27</f>
        <v>0</v>
      </c>
      <c r="AF522" s="73" t="str">
        <f>IF($B522="win",100%-AF$1,"-100%")</f>
        <v>-100%</v>
      </c>
      <c r="AG522" s="9">
        <f>(AE522*AF522)+(AE522*AG$1)</f>
        <v>0</v>
      </c>
      <c r="AH522" s="9"/>
      <c r="AI522" s="9">
        <f>Sun!$Q$27</f>
        <v>0</v>
      </c>
      <c r="AJ522" s="73" t="str">
        <f>IF($B522="win",100%-AJ$1,"-100%")</f>
        <v>-100%</v>
      </c>
      <c r="AK522" s="9">
        <f>(AI522*AJ522)+(AI522*AK$1)</f>
        <v>0</v>
      </c>
      <c r="AL522" s="9"/>
      <c r="AM522" s="9">
        <f>Sun!$R$27</f>
        <v>0</v>
      </c>
      <c r="AN522" s="73" t="str">
        <f>IF($B522="win",100%-AN$1,"-100%")</f>
        <v>-100%</v>
      </c>
      <c r="AO522" s="9">
        <f>(AM522*AN522)+(AM522*AO$1)</f>
        <v>0</v>
      </c>
      <c r="AP522" s="9"/>
      <c r="AQ522" s="9">
        <f>Sun!$S$27</f>
        <v>0</v>
      </c>
      <c r="AR522" s="73" t="str">
        <f>IF($B522="win",100%-AR$1,"-100%")</f>
        <v>-100%</v>
      </c>
      <c r="AS522" s="9">
        <f>(AQ522*AR522)+(AQ522*AS$1)</f>
        <v>0</v>
      </c>
      <c r="AT522" s="9"/>
      <c r="AU522" s="9">
        <f>Sun!$T$27</f>
        <v>0</v>
      </c>
      <c r="AV522" s="73" t="str">
        <f>IF($B522="win",100%-AV$1,"-100%")</f>
        <v>-100%</v>
      </c>
      <c r="AW522" s="9">
        <f>(AU522*AV522)+(AU522*AW$1)</f>
        <v>0</v>
      </c>
      <c r="AX522" s="9"/>
      <c r="AY522" s="9">
        <f>Sun!$U$27</f>
        <v>0</v>
      </c>
      <c r="AZ522" s="73" t="str">
        <f>IF($B522="win",100%-AZ$1,"-100%")</f>
        <v>-100%</v>
      </c>
      <c r="BA522" s="9">
        <f>(AY522*AZ522)+(AY522*BA$1)</f>
        <v>0</v>
      </c>
      <c r="BB522" s="9"/>
      <c r="BC522" s="9">
        <f>Sun!$V$27</f>
        <v>0</v>
      </c>
      <c r="BD522" s="73" t="str">
        <f>IF($B522="win",100%-BD$1,"-100%")</f>
        <v>-100%</v>
      </c>
      <c r="BE522" s="9">
        <f>(BC522*BD522)+(BC522*BE$1)</f>
        <v>0</v>
      </c>
      <c r="BF522" s="9"/>
      <c r="BG522" s="9">
        <f>Sun!$W$27</f>
        <v>0</v>
      </c>
      <c r="BH522" s="73" t="str">
        <f>IF($B522="win",100%-BH$1,"-100%")</f>
        <v>-100%</v>
      </c>
      <c r="BI522" s="9">
        <f>(BG522*BH522)+(BG522*BI$1)</f>
        <v>0</v>
      </c>
    </row>
    <row r="523" spans="1:61" x14ac:dyDescent="0.25">
      <c r="A523" s="9">
        <f>Sun!$A$28</f>
        <v>0</v>
      </c>
      <c r="B523" s="72">
        <f>Sun!$C$28</f>
        <v>0</v>
      </c>
      <c r="C523" s="9">
        <f>Sun!$I$28</f>
        <v>0</v>
      </c>
      <c r="D523" s="73" t="str">
        <f t="shared" ref="D523:D525" si="1869">IF($B523="win",100%-D$1,"-100%")</f>
        <v>-100%</v>
      </c>
      <c r="E523" s="9">
        <f t="shared" ref="E523:E525" si="1870">(C523*D523)+(C523*E$1)</f>
        <v>0</v>
      </c>
      <c r="F523" s="12"/>
      <c r="G523" s="9">
        <f>Sun!$J$28</f>
        <v>0</v>
      </c>
      <c r="H523" s="73" t="str">
        <f t="shared" ref="H523:H525" si="1871">IF($B523="win",100%-H$1,"-100%")</f>
        <v>-100%</v>
      </c>
      <c r="I523" s="9">
        <f t="shared" ref="I523:I525" si="1872">(G523*H523)+(G523*I$1)</f>
        <v>0</v>
      </c>
      <c r="J523" s="12"/>
      <c r="K523" s="9">
        <f>Sun!$K$28</f>
        <v>0</v>
      </c>
      <c r="L523" s="73" t="str">
        <f t="shared" ref="L523:L525" si="1873">IF($B523="win",100%-L$1,"-100%")</f>
        <v>-100%</v>
      </c>
      <c r="M523" s="9">
        <f t="shared" ref="M523:M525" si="1874">(K523*L523)+(K523*M$1)</f>
        <v>0</v>
      </c>
      <c r="N523" s="9"/>
      <c r="O523" s="9">
        <f>Sun!$L$28</f>
        <v>0</v>
      </c>
      <c r="P523" s="73" t="str">
        <f t="shared" ref="P523:P525" si="1875">IF($B523="win",100%-P$1,"-100%")</f>
        <v>-100%</v>
      </c>
      <c r="Q523" s="9">
        <f t="shared" ref="Q523:Q525" si="1876">(O523*P523)+(O523*Q$1)</f>
        <v>0</v>
      </c>
      <c r="R523" s="9"/>
      <c r="S523" s="9">
        <f>Sun!$M$28</f>
        <v>0</v>
      </c>
      <c r="T523" s="73" t="str">
        <f t="shared" ref="T523:T525" si="1877">IF($B523="win",100%-T$1,"-100%")</f>
        <v>-100%</v>
      </c>
      <c r="U523" s="9">
        <f t="shared" ref="U523:U525" si="1878">(S523*T523)+(S523*U$1)</f>
        <v>0</v>
      </c>
      <c r="V523" s="9"/>
      <c r="W523" s="9">
        <f>Sun!$N$28</f>
        <v>0</v>
      </c>
      <c r="X523" s="73" t="str">
        <f t="shared" ref="X523:X525" si="1879">IF($B523="win",100%-X$1,"-100%")</f>
        <v>-100%</v>
      </c>
      <c r="Y523" s="9">
        <f t="shared" ref="Y523:Y525" si="1880">(W523*X523)+(W523*Y$1)</f>
        <v>0</v>
      </c>
      <c r="Z523" s="9"/>
      <c r="AA523" s="9">
        <f>Sun!$O$28</f>
        <v>0</v>
      </c>
      <c r="AB523" s="73" t="str">
        <f t="shared" ref="AB523:AB525" si="1881">IF($B523="win",100%-AB$1,"-100%")</f>
        <v>-100%</v>
      </c>
      <c r="AC523" s="9">
        <f t="shared" ref="AC523:AC525" si="1882">(AA523*AB523)+(AA523*AC$1)</f>
        <v>0</v>
      </c>
      <c r="AD523" s="9"/>
      <c r="AE523" s="9">
        <f>Sun!$P$28</f>
        <v>0</v>
      </c>
      <c r="AF523" s="73" t="str">
        <f t="shared" ref="AF523:AF525" si="1883">IF($B523="win",100%-AF$1,"-100%")</f>
        <v>-100%</v>
      </c>
      <c r="AG523" s="9">
        <f t="shared" ref="AG523:AG525" si="1884">(AE523*AF523)+(AE523*AG$1)</f>
        <v>0</v>
      </c>
      <c r="AH523" s="9"/>
      <c r="AI523" s="9">
        <f>Sun!$Q$28</f>
        <v>0</v>
      </c>
      <c r="AJ523" s="73" t="str">
        <f t="shared" ref="AJ523:AJ525" si="1885">IF($B523="win",100%-AJ$1,"-100%")</f>
        <v>-100%</v>
      </c>
      <c r="AK523" s="9">
        <f t="shared" ref="AK523:AK525" si="1886">(AI523*AJ523)+(AI523*AK$1)</f>
        <v>0</v>
      </c>
      <c r="AL523" s="9"/>
      <c r="AM523" s="9">
        <f>Sun!$R$28</f>
        <v>0</v>
      </c>
      <c r="AN523" s="73" t="str">
        <f t="shared" ref="AN523:AN525" si="1887">IF($B523="win",100%-AN$1,"-100%")</f>
        <v>-100%</v>
      </c>
      <c r="AO523" s="9">
        <f t="shared" ref="AO523:AO525" si="1888">(AM523*AN523)+(AM523*AO$1)</f>
        <v>0</v>
      </c>
      <c r="AP523" s="9"/>
      <c r="AQ523" s="9">
        <f>Sun!$S$28</f>
        <v>0</v>
      </c>
      <c r="AR523" s="73" t="str">
        <f t="shared" ref="AR523:AR525" si="1889">IF($B523="win",100%-AR$1,"-100%")</f>
        <v>-100%</v>
      </c>
      <c r="AS523" s="9">
        <f t="shared" ref="AS523:AS525" si="1890">(AQ523*AR523)+(AQ523*AS$1)</f>
        <v>0</v>
      </c>
      <c r="AT523" s="9"/>
      <c r="AU523" s="9">
        <f>Sun!$T$28</f>
        <v>0</v>
      </c>
      <c r="AV523" s="73" t="str">
        <f t="shared" ref="AV523:AV525" si="1891">IF($B523="win",100%-AV$1,"-100%")</f>
        <v>-100%</v>
      </c>
      <c r="AW523" s="9">
        <f t="shared" ref="AW523:AW525" si="1892">(AU523*AV523)+(AU523*AW$1)</f>
        <v>0</v>
      </c>
      <c r="AX523" s="9"/>
      <c r="AY523" s="9">
        <f>Sun!$U$28</f>
        <v>0</v>
      </c>
      <c r="AZ523" s="73" t="str">
        <f t="shared" ref="AZ523:AZ525" si="1893">IF($B523="win",100%-AZ$1,"-100%")</f>
        <v>-100%</v>
      </c>
      <c r="BA523" s="9">
        <f t="shared" ref="BA523:BA525" si="1894">(AY523*AZ523)+(AY523*BA$1)</f>
        <v>0</v>
      </c>
      <c r="BB523" s="9"/>
      <c r="BC523" s="9">
        <f>Sun!$V$28</f>
        <v>0</v>
      </c>
      <c r="BD523" s="73" t="str">
        <f t="shared" ref="BD523:BD525" si="1895">IF($B523="win",100%-BD$1,"-100%")</f>
        <v>-100%</v>
      </c>
      <c r="BE523" s="9">
        <f t="shared" ref="BE523:BE525" si="1896">(BC523*BD523)+(BC523*BE$1)</f>
        <v>0</v>
      </c>
      <c r="BF523" s="9"/>
      <c r="BG523" s="9">
        <f>Sun!$W$28</f>
        <v>0</v>
      </c>
      <c r="BH523" s="73" t="str">
        <f t="shared" ref="BH523:BH525" si="1897">IF($B523="win",100%-BH$1,"-100%")</f>
        <v>-100%</v>
      </c>
      <c r="BI523" s="9">
        <f t="shared" ref="BI523:BI525" si="1898">(BG523*BH523)+(BG523*BI$1)</f>
        <v>0</v>
      </c>
    </row>
    <row r="524" spans="1:61" x14ac:dyDescent="0.25">
      <c r="A524" s="9" t="str">
        <f>Sun!$A$29</f>
        <v>UNDER</v>
      </c>
      <c r="B524" s="72">
        <f>Sun!$C$29</f>
        <v>0</v>
      </c>
      <c r="C524" s="9">
        <f>Sun!$I$29</f>
        <v>0</v>
      </c>
      <c r="D524" s="73" t="str">
        <f t="shared" si="1869"/>
        <v>-100%</v>
      </c>
      <c r="E524" s="9">
        <f t="shared" si="1870"/>
        <v>0</v>
      </c>
      <c r="F524" s="12"/>
      <c r="G524" s="9">
        <f>Sun!$J$29</f>
        <v>0</v>
      </c>
      <c r="H524" s="73" t="str">
        <f t="shared" si="1871"/>
        <v>-100%</v>
      </c>
      <c r="I524" s="9">
        <f t="shared" si="1872"/>
        <v>0</v>
      </c>
      <c r="J524" s="12"/>
      <c r="K524" s="9">
        <f>Sun!$K$29</f>
        <v>0</v>
      </c>
      <c r="L524" s="73" t="str">
        <f t="shared" si="1873"/>
        <v>-100%</v>
      </c>
      <c r="M524" s="9">
        <f t="shared" si="1874"/>
        <v>0</v>
      </c>
      <c r="N524" s="9"/>
      <c r="O524" s="9">
        <f>Sun!$L$29</f>
        <v>0</v>
      </c>
      <c r="P524" s="73" t="str">
        <f t="shared" si="1875"/>
        <v>-100%</v>
      </c>
      <c r="Q524" s="9">
        <f t="shared" si="1876"/>
        <v>0</v>
      </c>
      <c r="R524" s="9"/>
      <c r="S524" s="9">
        <f>Sun!$M$29</f>
        <v>0</v>
      </c>
      <c r="T524" s="73" t="str">
        <f t="shared" si="1877"/>
        <v>-100%</v>
      </c>
      <c r="U524" s="9">
        <f t="shared" si="1878"/>
        <v>0</v>
      </c>
      <c r="V524" s="9"/>
      <c r="W524" s="9">
        <f>Sun!$N$29</f>
        <v>0</v>
      </c>
      <c r="X524" s="73" t="str">
        <f t="shared" si="1879"/>
        <v>-100%</v>
      </c>
      <c r="Y524" s="9">
        <f t="shared" si="1880"/>
        <v>0</v>
      </c>
      <c r="Z524" s="9"/>
      <c r="AA524" s="9">
        <f>Sun!$O$29</f>
        <v>0</v>
      </c>
      <c r="AB524" s="73" t="str">
        <f t="shared" si="1881"/>
        <v>-100%</v>
      </c>
      <c r="AC524" s="9">
        <f t="shared" si="1882"/>
        <v>0</v>
      </c>
      <c r="AD524" s="9"/>
      <c r="AE524" s="9">
        <f>Sun!$P$29</f>
        <v>0</v>
      </c>
      <c r="AF524" s="73" t="str">
        <f t="shared" si="1883"/>
        <v>-100%</v>
      </c>
      <c r="AG524" s="9">
        <f t="shared" si="1884"/>
        <v>0</v>
      </c>
      <c r="AH524" s="9"/>
      <c r="AI524" s="9">
        <f>Sun!$Q$29</f>
        <v>0</v>
      </c>
      <c r="AJ524" s="73" t="str">
        <f t="shared" si="1885"/>
        <v>-100%</v>
      </c>
      <c r="AK524" s="9">
        <f t="shared" si="1886"/>
        <v>0</v>
      </c>
      <c r="AL524" s="9"/>
      <c r="AM524" s="9">
        <f>Sun!$R$29</f>
        <v>0</v>
      </c>
      <c r="AN524" s="73" t="str">
        <f t="shared" si="1887"/>
        <v>-100%</v>
      </c>
      <c r="AO524" s="9">
        <f t="shared" si="1888"/>
        <v>0</v>
      </c>
      <c r="AP524" s="9"/>
      <c r="AQ524" s="9">
        <f>Sun!$S$29</f>
        <v>0</v>
      </c>
      <c r="AR524" s="73" t="str">
        <f t="shared" si="1889"/>
        <v>-100%</v>
      </c>
      <c r="AS524" s="9">
        <f t="shared" si="1890"/>
        <v>0</v>
      </c>
      <c r="AT524" s="9"/>
      <c r="AU524" s="9">
        <f>Sun!$T$29</f>
        <v>0</v>
      </c>
      <c r="AV524" s="73" t="str">
        <f t="shared" si="1891"/>
        <v>-100%</v>
      </c>
      <c r="AW524" s="9">
        <f t="shared" si="1892"/>
        <v>0</v>
      </c>
      <c r="AX524" s="9"/>
      <c r="AY524" s="9">
        <f>Sun!$U$29</f>
        <v>0</v>
      </c>
      <c r="AZ524" s="73" t="str">
        <f t="shared" si="1893"/>
        <v>-100%</v>
      </c>
      <c r="BA524" s="9">
        <f t="shared" si="1894"/>
        <v>0</v>
      </c>
      <c r="BB524" s="9"/>
      <c r="BC524" s="9">
        <f>Sun!$V$29</f>
        <v>0</v>
      </c>
      <c r="BD524" s="73" t="str">
        <f t="shared" si="1895"/>
        <v>-100%</v>
      </c>
      <c r="BE524" s="9">
        <f t="shared" si="1896"/>
        <v>0</v>
      </c>
      <c r="BF524" s="9"/>
      <c r="BG524" s="9">
        <f>Sun!$W$29</f>
        <v>0</v>
      </c>
      <c r="BH524" s="73" t="str">
        <f t="shared" si="1897"/>
        <v>-100%</v>
      </c>
      <c r="BI524" s="9">
        <f t="shared" si="1898"/>
        <v>0</v>
      </c>
    </row>
    <row r="525" spans="1:61" x14ac:dyDescent="0.25">
      <c r="A525" s="9" t="str">
        <f>Sun!$A$30</f>
        <v>OVER</v>
      </c>
      <c r="B525" s="72">
        <f>Sun!$C$30</f>
        <v>0</v>
      </c>
      <c r="C525" s="9">
        <f>Sun!$I$30</f>
        <v>0</v>
      </c>
      <c r="D525" s="73" t="str">
        <f t="shared" si="1869"/>
        <v>-100%</v>
      </c>
      <c r="E525" s="9">
        <f t="shared" si="1870"/>
        <v>0</v>
      </c>
      <c r="F525" s="12"/>
      <c r="G525" s="9">
        <f>Sun!$J$30</f>
        <v>0</v>
      </c>
      <c r="H525" s="73" t="str">
        <f t="shared" si="1871"/>
        <v>-100%</v>
      </c>
      <c r="I525" s="9">
        <f t="shared" si="1872"/>
        <v>0</v>
      </c>
      <c r="J525" s="12"/>
      <c r="K525" s="9">
        <f>Sun!$K$30</f>
        <v>0</v>
      </c>
      <c r="L525" s="73" t="str">
        <f t="shared" si="1873"/>
        <v>-100%</v>
      </c>
      <c r="M525" s="9">
        <f t="shared" si="1874"/>
        <v>0</v>
      </c>
      <c r="N525" s="9"/>
      <c r="O525" s="9">
        <f>Sun!$L$30</f>
        <v>0</v>
      </c>
      <c r="P525" s="73" t="str">
        <f t="shared" si="1875"/>
        <v>-100%</v>
      </c>
      <c r="Q525" s="9">
        <f t="shared" si="1876"/>
        <v>0</v>
      </c>
      <c r="R525" s="9"/>
      <c r="S525" s="9">
        <f>Sun!$M$30</f>
        <v>0</v>
      </c>
      <c r="T525" s="73" t="str">
        <f t="shared" si="1877"/>
        <v>-100%</v>
      </c>
      <c r="U525" s="9">
        <f t="shared" si="1878"/>
        <v>0</v>
      </c>
      <c r="V525" s="9"/>
      <c r="W525" s="9">
        <f>Sun!$N$30</f>
        <v>0</v>
      </c>
      <c r="X525" s="73" t="str">
        <f t="shared" si="1879"/>
        <v>-100%</v>
      </c>
      <c r="Y525" s="9">
        <f t="shared" si="1880"/>
        <v>0</v>
      </c>
      <c r="Z525" s="9"/>
      <c r="AA525" s="9">
        <f>Sun!$O$30</f>
        <v>0</v>
      </c>
      <c r="AB525" s="73" t="str">
        <f t="shared" si="1881"/>
        <v>-100%</v>
      </c>
      <c r="AC525" s="9">
        <f t="shared" si="1882"/>
        <v>0</v>
      </c>
      <c r="AD525" s="9"/>
      <c r="AE525" s="9">
        <f>Sun!$P$30</f>
        <v>0</v>
      </c>
      <c r="AF525" s="73" t="str">
        <f t="shared" si="1883"/>
        <v>-100%</v>
      </c>
      <c r="AG525" s="9">
        <f t="shared" si="1884"/>
        <v>0</v>
      </c>
      <c r="AH525" s="9"/>
      <c r="AI525" s="9">
        <f>Sun!$Q$30</f>
        <v>0</v>
      </c>
      <c r="AJ525" s="73" t="str">
        <f t="shared" si="1885"/>
        <v>-100%</v>
      </c>
      <c r="AK525" s="9">
        <f t="shared" si="1886"/>
        <v>0</v>
      </c>
      <c r="AL525" s="9"/>
      <c r="AM525" s="9">
        <f>Sun!$R$30</f>
        <v>0</v>
      </c>
      <c r="AN525" s="73" t="str">
        <f t="shared" si="1887"/>
        <v>-100%</v>
      </c>
      <c r="AO525" s="9">
        <f t="shared" si="1888"/>
        <v>0</v>
      </c>
      <c r="AP525" s="9"/>
      <c r="AQ525" s="9">
        <f>Sun!$S$30</f>
        <v>0</v>
      </c>
      <c r="AR525" s="73" t="str">
        <f t="shared" si="1889"/>
        <v>-100%</v>
      </c>
      <c r="AS525" s="9">
        <f t="shared" si="1890"/>
        <v>0</v>
      </c>
      <c r="AT525" s="9"/>
      <c r="AU525" s="9">
        <f>Sun!$T$30</f>
        <v>0</v>
      </c>
      <c r="AV525" s="73" t="str">
        <f t="shared" si="1891"/>
        <v>-100%</v>
      </c>
      <c r="AW525" s="9">
        <f t="shared" si="1892"/>
        <v>0</v>
      </c>
      <c r="AX525" s="9"/>
      <c r="AY525" s="9">
        <f>Sun!$U$30</f>
        <v>0</v>
      </c>
      <c r="AZ525" s="73" t="str">
        <f t="shared" si="1893"/>
        <v>-100%</v>
      </c>
      <c r="BA525" s="9">
        <f t="shared" si="1894"/>
        <v>0</v>
      </c>
      <c r="BB525" s="9"/>
      <c r="BC525" s="9">
        <f>Sun!$V$30</f>
        <v>0</v>
      </c>
      <c r="BD525" s="73" t="str">
        <f t="shared" si="1895"/>
        <v>-100%</v>
      </c>
      <c r="BE525" s="9">
        <f t="shared" si="1896"/>
        <v>0</v>
      </c>
      <c r="BF525" s="9"/>
      <c r="BG525" s="9">
        <f>Sun!$W$30</f>
        <v>0</v>
      </c>
      <c r="BH525" s="73" t="str">
        <f t="shared" si="1897"/>
        <v>-100%</v>
      </c>
      <c r="BI525" s="9">
        <f t="shared" si="1898"/>
        <v>0</v>
      </c>
    </row>
    <row r="526" spans="1:61" x14ac:dyDescent="0.25">
      <c r="A526" s="75"/>
      <c r="B526" s="72"/>
      <c r="C526" s="75"/>
      <c r="D526" s="75"/>
      <c r="E526" s="75"/>
      <c r="F526" s="12"/>
      <c r="G526" s="75"/>
      <c r="H526" s="75"/>
      <c r="I526" s="75"/>
      <c r="J526" s="12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5"/>
      <c r="BD526" s="75"/>
      <c r="BE526" s="75"/>
      <c r="BF526" s="75"/>
      <c r="BG526" s="75"/>
      <c r="BH526" s="75"/>
      <c r="BI526" s="75"/>
    </row>
    <row r="527" spans="1:61" x14ac:dyDescent="0.25">
      <c r="A527" s="9">
        <f>Sun!$A$32</f>
        <v>0</v>
      </c>
      <c r="B527" s="72">
        <f>Sun!$C$32</f>
        <v>0</v>
      </c>
      <c r="C527" s="9">
        <f>Sun!$I$32</f>
        <v>0</v>
      </c>
      <c r="D527" s="73" t="str">
        <f>IF($B527="win",100%-D$1,"-100%")</f>
        <v>-100%</v>
      </c>
      <c r="E527" s="9">
        <f>(C527*D527)+(C527*E$1)</f>
        <v>0</v>
      </c>
      <c r="F527" s="12"/>
      <c r="G527" s="9">
        <f>Sun!$J$32</f>
        <v>0</v>
      </c>
      <c r="H527" s="73" t="str">
        <f>IF($B527="win",100%-H$1,"-100%")</f>
        <v>-100%</v>
      </c>
      <c r="I527" s="9">
        <f>(G527*H527)+(G527*I$1)</f>
        <v>0</v>
      </c>
      <c r="J527" s="12"/>
      <c r="K527" s="9">
        <f>Sun!$K$32</f>
        <v>0</v>
      </c>
      <c r="L527" s="73" t="str">
        <f>IF($B527="win",100%-L$1,"-100%")</f>
        <v>-100%</v>
      </c>
      <c r="M527" s="9">
        <f>(K527*L527)+(K527*M$1)</f>
        <v>0</v>
      </c>
      <c r="N527" s="9"/>
      <c r="O527" s="9">
        <f>Sun!$L$32</f>
        <v>0</v>
      </c>
      <c r="P527" s="73" t="str">
        <f>IF($B527="win",100%-P$1,"-100%")</f>
        <v>-100%</v>
      </c>
      <c r="Q527" s="9">
        <f>(O527*P527)+(O527*Q$1)</f>
        <v>0</v>
      </c>
      <c r="R527" s="9"/>
      <c r="S527" s="9">
        <f>Sun!$M$32</f>
        <v>0</v>
      </c>
      <c r="T527" s="73" t="str">
        <f>IF($B527="win",100%-T$1,"-100%")</f>
        <v>-100%</v>
      </c>
      <c r="U527" s="9">
        <f>(S527*T527)+(S527*U$1)</f>
        <v>0</v>
      </c>
      <c r="V527" s="9"/>
      <c r="W527" s="9">
        <f>Sun!$N$32</f>
        <v>0</v>
      </c>
      <c r="X527" s="73" t="str">
        <f>IF($B527="win",100%-X$1,"-100%")</f>
        <v>-100%</v>
      </c>
      <c r="Y527" s="9">
        <f>(W527*X527)+(W527*Y$1)</f>
        <v>0</v>
      </c>
      <c r="Z527" s="9"/>
      <c r="AA527" s="9">
        <f>Sun!$O$32</f>
        <v>0</v>
      </c>
      <c r="AB527" s="73" t="str">
        <f>IF($B527="win",100%-AB$1,"-100%")</f>
        <v>-100%</v>
      </c>
      <c r="AC527" s="9">
        <f>(AA527*AB527)+(AA527*AC$1)</f>
        <v>0</v>
      </c>
      <c r="AD527" s="9"/>
      <c r="AE527" s="9">
        <f>Sun!$P$32</f>
        <v>0</v>
      </c>
      <c r="AF527" s="73" t="str">
        <f>IF($B527="win",100%-AF$1,"-100%")</f>
        <v>-100%</v>
      </c>
      <c r="AG527" s="9">
        <f>(AE527*AF527)+(AE527*AG$1)</f>
        <v>0</v>
      </c>
      <c r="AH527" s="9"/>
      <c r="AI527" s="9">
        <f>Sun!$Q$32</f>
        <v>0</v>
      </c>
      <c r="AJ527" s="73" t="str">
        <f>IF($B527="win",100%-AJ$1,"-100%")</f>
        <v>-100%</v>
      </c>
      <c r="AK527" s="9">
        <f>(AI527*AJ527)+(AI527*AK$1)</f>
        <v>0</v>
      </c>
      <c r="AL527" s="9"/>
      <c r="AM527" s="9">
        <f>Sun!$R$32</f>
        <v>0</v>
      </c>
      <c r="AN527" s="73" t="str">
        <f>IF($B527="win",100%-AN$1,"-100%")</f>
        <v>-100%</v>
      </c>
      <c r="AO527" s="9">
        <f>(AM527*AN527)+(AM527*AO$1)</f>
        <v>0</v>
      </c>
      <c r="AP527" s="9"/>
      <c r="AQ527" s="9">
        <f>Sun!$S$32</f>
        <v>0</v>
      </c>
      <c r="AR527" s="73" t="str">
        <f>IF($B527="win",100%-AR$1,"-100%")</f>
        <v>-100%</v>
      </c>
      <c r="AS527" s="9">
        <f>(AQ527*AR527)+(AQ527*AS$1)</f>
        <v>0</v>
      </c>
      <c r="AT527" s="9"/>
      <c r="AU527" s="9">
        <f>Sun!$T$32</f>
        <v>0</v>
      </c>
      <c r="AV527" s="73" t="str">
        <f>IF($B527="win",100%-AV$1,"-100%")</f>
        <v>-100%</v>
      </c>
      <c r="AW527" s="9">
        <f>(AU527*AV527)+(AU527*AW$1)</f>
        <v>0</v>
      </c>
      <c r="AX527" s="9"/>
      <c r="AY527" s="9">
        <f>Sun!$U$32</f>
        <v>0</v>
      </c>
      <c r="AZ527" s="73" t="str">
        <f>IF($B527="win",100%-AZ$1,"-100%")</f>
        <v>-100%</v>
      </c>
      <c r="BA527" s="9">
        <f>(AY527*AZ527)+(AY527*BA$1)</f>
        <v>0</v>
      </c>
      <c r="BB527" s="9"/>
      <c r="BC527" s="9">
        <f>Sun!$V$32</f>
        <v>0</v>
      </c>
      <c r="BD527" s="73" t="str">
        <f>IF($B527="win",100%-BD$1,"-100%")</f>
        <v>-100%</v>
      </c>
      <c r="BE527" s="9">
        <f>(BC527*BD527)+(BC527*BE$1)</f>
        <v>0</v>
      </c>
      <c r="BF527" s="9"/>
      <c r="BG527" s="9">
        <f>Sun!$W$32</f>
        <v>0</v>
      </c>
      <c r="BH527" s="73" t="str">
        <f>IF($B527="win",100%-BH$1,"-100%")</f>
        <v>-100%</v>
      </c>
      <c r="BI527" s="9">
        <f>(BG527*BH527)+(BG527*BI$1)</f>
        <v>0</v>
      </c>
    </row>
    <row r="528" spans="1:61" x14ac:dyDescent="0.25">
      <c r="A528" s="9">
        <f>Sun!$A$33</f>
        <v>0</v>
      </c>
      <c r="B528" s="72">
        <f>Sun!$C$33</f>
        <v>0</v>
      </c>
      <c r="C528" s="9">
        <f>Sun!$I$33</f>
        <v>0</v>
      </c>
      <c r="D528" s="73" t="str">
        <f t="shared" ref="D528:D530" si="1899">IF($B528="win",100%-D$1,"-100%")</f>
        <v>-100%</v>
      </c>
      <c r="E528" s="9">
        <f t="shared" ref="E528:E530" si="1900">(C528*D528)+(C528*E$1)</f>
        <v>0</v>
      </c>
      <c r="F528" s="12"/>
      <c r="G528" s="9">
        <f>Sun!$J$33</f>
        <v>0</v>
      </c>
      <c r="H528" s="73" t="str">
        <f t="shared" ref="H528:H530" si="1901">IF($B528="win",100%-H$1,"-100%")</f>
        <v>-100%</v>
      </c>
      <c r="I528" s="9">
        <f t="shared" ref="I528:I530" si="1902">(G528*H528)+(G528*I$1)</f>
        <v>0</v>
      </c>
      <c r="J528" s="12"/>
      <c r="K528" s="9">
        <f>Sun!$K$33</f>
        <v>0</v>
      </c>
      <c r="L528" s="73" t="str">
        <f t="shared" ref="L528:L530" si="1903">IF($B528="win",100%-L$1,"-100%")</f>
        <v>-100%</v>
      </c>
      <c r="M528" s="9">
        <f t="shared" ref="M528:M530" si="1904">(K528*L528)+(K528*M$1)</f>
        <v>0</v>
      </c>
      <c r="N528" s="9"/>
      <c r="O528" s="9">
        <f>Sun!$L$33</f>
        <v>0</v>
      </c>
      <c r="P528" s="73" t="str">
        <f t="shared" ref="P528:P530" si="1905">IF($B528="win",100%-P$1,"-100%")</f>
        <v>-100%</v>
      </c>
      <c r="Q528" s="9">
        <f t="shared" ref="Q528:Q530" si="1906">(O528*P528)+(O528*Q$1)</f>
        <v>0</v>
      </c>
      <c r="R528" s="9"/>
      <c r="S528" s="9">
        <f>Sun!$M$33</f>
        <v>0</v>
      </c>
      <c r="T528" s="73" t="str">
        <f t="shared" ref="T528:T530" si="1907">IF($B528="win",100%-T$1,"-100%")</f>
        <v>-100%</v>
      </c>
      <c r="U528" s="9">
        <f t="shared" ref="U528:U530" si="1908">(S528*T528)+(S528*U$1)</f>
        <v>0</v>
      </c>
      <c r="V528" s="9"/>
      <c r="W528" s="9">
        <f>Sun!$N$33</f>
        <v>0</v>
      </c>
      <c r="X528" s="73" t="str">
        <f t="shared" ref="X528:X530" si="1909">IF($B528="win",100%-X$1,"-100%")</f>
        <v>-100%</v>
      </c>
      <c r="Y528" s="9">
        <f t="shared" ref="Y528:Y530" si="1910">(W528*X528)+(W528*Y$1)</f>
        <v>0</v>
      </c>
      <c r="Z528" s="9"/>
      <c r="AA528" s="9">
        <f>Sun!$O$33</f>
        <v>0</v>
      </c>
      <c r="AB528" s="73" t="str">
        <f t="shared" ref="AB528:AB530" si="1911">IF($B528="win",100%-AB$1,"-100%")</f>
        <v>-100%</v>
      </c>
      <c r="AC528" s="9">
        <f t="shared" ref="AC528:AC530" si="1912">(AA528*AB528)+(AA528*AC$1)</f>
        <v>0</v>
      </c>
      <c r="AD528" s="9"/>
      <c r="AE528" s="9">
        <f>Sun!$P$33</f>
        <v>0</v>
      </c>
      <c r="AF528" s="73" t="str">
        <f t="shared" ref="AF528:AF530" si="1913">IF($B528="win",100%-AF$1,"-100%")</f>
        <v>-100%</v>
      </c>
      <c r="AG528" s="9">
        <f t="shared" ref="AG528:AG530" si="1914">(AE528*AF528)+(AE528*AG$1)</f>
        <v>0</v>
      </c>
      <c r="AH528" s="9"/>
      <c r="AI528" s="9">
        <f>Sun!$Q$33</f>
        <v>0</v>
      </c>
      <c r="AJ528" s="73" t="str">
        <f t="shared" ref="AJ528:AJ530" si="1915">IF($B528="win",100%-AJ$1,"-100%")</f>
        <v>-100%</v>
      </c>
      <c r="AK528" s="9">
        <f t="shared" ref="AK528:AK530" si="1916">(AI528*AJ528)+(AI528*AK$1)</f>
        <v>0</v>
      </c>
      <c r="AL528" s="9"/>
      <c r="AM528" s="9">
        <f>Sun!$R$33</f>
        <v>0</v>
      </c>
      <c r="AN528" s="73" t="str">
        <f t="shared" ref="AN528:AN530" si="1917">IF($B528="win",100%-AN$1,"-100%")</f>
        <v>-100%</v>
      </c>
      <c r="AO528" s="9">
        <f t="shared" ref="AO528:AO530" si="1918">(AM528*AN528)+(AM528*AO$1)</f>
        <v>0</v>
      </c>
      <c r="AP528" s="9"/>
      <c r="AQ528" s="9">
        <f>Sun!$S$33</f>
        <v>0</v>
      </c>
      <c r="AR528" s="73" t="str">
        <f t="shared" ref="AR528:AR530" si="1919">IF($B528="win",100%-AR$1,"-100%")</f>
        <v>-100%</v>
      </c>
      <c r="AS528" s="9">
        <f t="shared" ref="AS528:AS530" si="1920">(AQ528*AR528)+(AQ528*AS$1)</f>
        <v>0</v>
      </c>
      <c r="AT528" s="9"/>
      <c r="AU528" s="9">
        <f>Sun!$T$33</f>
        <v>0</v>
      </c>
      <c r="AV528" s="73" t="str">
        <f t="shared" ref="AV528:AV530" si="1921">IF($B528="win",100%-AV$1,"-100%")</f>
        <v>-100%</v>
      </c>
      <c r="AW528" s="9">
        <f t="shared" ref="AW528:AW530" si="1922">(AU528*AV528)+(AU528*AW$1)</f>
        <v>0</v>
      </c>
      <c r="AX528" s="9"/>
      <c r="AY528" s="9">
        <f>Sun!$U$33</f>
        <v>0</v>
      </c>
      <c r="AZ528" s="73" t="str">
        <f t="shared" ref="AZ528:AZ530" si="1923">IF($B528="win",100%-AZ$1,"-100%")</f>
        <v>-100%</v>
      </c>
      <c r="BA528" s="9">
        <f t="shared" ref="BA528:BA530" si="1924">(AY528*AZ528)+(AY528*BA$1)</f>
        <v>0</v>
      </c>
      <c r="BB528" s="9"/>
      <c r="BC528" s="9">
        <f>Sun!$V$33</f>
        <v>0</v>
      </c>
      <c r="BD528" s="73" t="str">
        <f t="shared" ref="BD528:BD530" si="1925">IF($B528="win",100%-BD$1,"-100%")</f>
        <v>-100%</v>
      </c>
      <c r="BE528" s="9">
        <f t="shared" ref="BE528:BE530" si="1926">(BC528*BD528)+(BC528*BE$1)</f>
        <v>0</v>
      </c>
      <c r="BF528" s="9"/>
      <c r="BG528" s="9">
        <f>Sun!$W$33</f>
        <v>0</v>
      </c>
      <c r="BH528" s="73" t="str">
        <f t="shared" ref="BH528:BH530" si="1927">IF($B528="win",100%-BH$1,"-100%")</f>
        <v>-100%</v>
      </c>
      <c r="BI528" s="9">
        <f t="shared" ref="BI528:BI530" si="1928">(BG528*BH528)+(BG528*BI$1)</f>
        <v>0</v>
      </c>
    </row>
    <row r="529" spans="1:61" x14ac:dyDescent="0.25">
      <c r="A529" s="9" t="str">
        <f>Sun!$A$34</f>
        <v>UNDER</v>
      </c>
      <c r="B529" s="72">
        <f>Sun!$C$34</f>
        <v>0</v>
      </c>
      <c r="C529" s="9">
        <f>Sun!$I$34</f>
        <v>0</v>
      </c>
      <c r="D529" s="73" t="str">
        <f t="shared" si="1899"/>
        <v>-100%</v>
      </c>
      <c r="E529" s="9">
        <f t="shared" si="1900"/>
        <v>0</v>
      </c>
      <c r="F529" s="12"/>
      <c r="G529" s="9">
        <f>Sun!$J$34</f>
        <v>0</v>
      </c>
      <c r="H529" s="73" t="str">
        <f t="shared" si="1901"/>
        <v>-100%</v>
      </c>
      <c r="I529" s="9">
        <f t="shared" si="1902"/>
        <v>0</v>
      </c>
      <c r="J529" s="12"/>
      <c r="K529" s="9">
        <f>Sun!$K$34</f>
        <v>0</v>
      </c>
      <c r="L529" s="73" t="str">
        <f t="shared" si="1903"/>
        <v>-100%</v>
      </c>
      <c r="M529" s="9">
        <f t="shared" si="1904"/>
        <v>0</v>
      </c>
      <c r="N529" s="9"/>
      <c r="O529" s="9">
        <f>Sun!$L$34</f>
        <v>0</v>
      </c>
      <c r="P529" s="73" t="str">
        <f t="shared" si="1905"/>
        <v>-100%</v>
      </c>
      <c r="Q529" s="9">
        <f t="shared" si="1906"/>
        <v>0</v>
      </c>
      <c r="R529" s="9"/>
      <c r="S529" s="9">
        <f>Sun!$M$34</f>
        <v>0</v>
      </c>
      <c r="T529" s="73" t="str">
        <f t="shared" si="1907"/>
        <v>-100%</v>
      </c>
      <c r="U529" s="9">
        <f t="shared" si="1908"/>
        <v>0</v>
      </c>
      <c r="V529" s="9"/>
      <c r="W529" s="9">
        <f>Sun!$N$34</f>
        <v>0</v>
      </c>
      <c r="X529" s="73" t="str">
        <f t="shared" si="1909"/>
        <v>-100%</v>
      </c>
      <c r="Y529" s="9">
        <f t="shared" si="1910"/>
        <v>0</v>
      </c>
      <c r="Z529" s="9"/>
      <c r="AA529" s="9">
        <f>Sun!$O$34</f>
        <v>0</v>
      </c>
      <c r="AB529" s="73" t="str">
        <f t="shared" si="1911"/>
        <v>-100%</v>
      </c>
      <c r="AC529" s="9">
        <f t="shared" si="1912"/>
        <v>0</v>
      </c>
      <c r="AD529" s="9"/>
      <c r="AE529" s="9">
        <f>Sun!$P$34</f>
        <v>0</v>
      </c>
      <c r="AF529" s="73" t="str">
        <f t="shared" si="1913"/>
        <v>-100%</v>
      </c>
      <c r="AG529" s="9">
        <f t="shared" si="1914"/>
        <v>0</v>
      </c>
      <c r="AH529" s="9"/>
      <c r="AI529" s="9">
        <f>Sun!$Q$34</f>
        <v>0</v>
      </c>
      <c r="AJ529" s="73" t="str">
        <f t="shared" si="1915"/>
        <v>-100%</v>
      </c>
      <c r="AK529" s="9">
        <f t="shared" si="1916"/>
        <v>0</v>
      </c>
      <c r="AL529" s="9"/>
      <c r="AM529" s="9">
        <f>Sun!$R$34</f>
        <v>0</v>
      </c>
      <c r="AN529" s="73" t="str">
        <f t="shared" si="1917"/>
        <v>-100%</v>
      </c>
      <c r="AO529" s="9">
        <f t="shared" si="1918"/>
        <v>0</v>
      </c>
      <c r="AP529" s="9"/>
      <c r="AQ529" s="9">
        <f>Sun!$S$34</f>
        <v>0</v>
      </c>
      <c r="AR529" s="73" t="str">
        <f t="shared" si="1919"/>
        <v>-100%</v>
      </c>
      <c r="AS529" s="9">
        <f t="shared" si="1920"/>
        <v>0</v>
      </c>
      <c r="AT529" s="9"/>
      <c r="AU529" s="9">
        <f>Sun!$T$34</f>
        <v>0</v>
      </c>
      <c r="AV529" s="73" t="str">
        <f t="shared" si="1921"/>
        <v>-100%</v>
      </c>
      <c r="AW529" s="9">
        <f t="shared" si="1922"/>
        <v>0</v>
      </c>
      <c r="AX529" s="9"/>
      <c r="AY529" s="9">
        <f>Sun!$U$34</f>
        <v>0</v>
      </c>
      <c r="AZ529" s="73" t="str">
        <f t="shared" si="1923"/>
        <v>-100%</v>
      </c>
      <c r="BA529" s="9">
        <f t="shared" si="1924"/>
        <v>0</v>
      </c>
      <c r="BB529" s="9"/>
      <c r="BC529" s="9">
        <f>Sun!$V$34</f>
        <v>0</v>
      </c>
      <c r="BD529" s="73" t="str">
        <f t="shared" si="1925"/>
        <v>-100%</v>
      </c>
      <c r="BE529" s="9">
        <f t="shared" si="1926"/>
        <v>0</v>
      </c>
      <c r="BF529" s="9"/>
      <c r="BG529" s="9">
        <f>Sun!$W$34</f>
        <v>0</v>
      </c>
      <c r="BH529" s="73" t="str">
        <f t="shared" si="1927"/>
        <v>-100%</v>
      </c>
      <c r="BI529" s="9">
        <f t="shared" si="1928"/>
        <v>0</v>
      </c>
    </row>
    <row r="530" spans="1:61" x14ac:dyDescent="0.25">
      <c r="A530" s="9" t="str">
        <f>Sun!$A$35</f>
        <v>OVER</v>
      </c>
      <c r="B530" s="72">
        <f>Sun!$C$35</f>
        <v>0</v>
      </c>
      <c r="C530" s="9">
        <f>Sun!$I$35</f>
        <v>0</v>
      </c>
      <c r="D530" s="73" t="str">
        <f t="shared" si="1899"/>
        <v>-100%</v>
      </c>
      <c r="E530" s="9">
        <f t="shared" si="1900"/>
        <v>0</v>
      </c>
      <c r="F530" s="12"/>
      <c r="G530" s="9">
        <f>Sun!$J$35</f>
        <v>0</v>
      </c>
      <c r="H530" s="73" t="str">
        <f t="shared" si="1901"/>
        <v>-100%</v>
      </c>
      <c r="I530" s="9">
        <f t="shared" si="1902"/>
        <v>0</v>
      </c>
      <c r="J530" s="12"/>
      <c r="K530" s="9">
        <f>Sun!$K$35</f>
        <v>0</v>
      </c>
      <c r="L530" s="73" t="str">
        <f t="shared" si="1903"/>
        <v>-100%</v>
      </c>
      <c r="M530" s="9">
        <f t="shared" si="1904"/>
        <v>0</v>
      </c>
      <c r="N530" s="9"/>
      <c r="O530" s="9">
        <f>Sun!$L$35</f>
        <v>0</v>
      </c>
      <c r="P530" s="73" t="str">
        <f t="shared" si="1905"/>
        <v>-100%</v>
      </c>
      <c r="Q530" s="9">
        <f t="shared" si="1906"/>
        <v>0</v>
      </c>
      <c r="R530" s="9"/>
      <c r="S530" s="9">
        <f>Sun!$M$35</f>
        <v>0</v>
      </c>
      <c r="T530" s="73" t="str">
        <f t="shared" si="1907"/>
        <v>-100%</v>
      </c>
      <c r="U530" s="9">
        <f t="shared" si="1908"/>
        <v>0</v>
      </c>
      <c r="V530" s="9"/>
      <c r="W530" s="9">
        <f>Sun!$N$35</f>
        <v>0</v>
      </c>
      <c r="X530" s="73" t="str">
        <f t="shared" si="1909"/>
        <v>-100%</v>
      </c>
      <c r="Y530" s="9">
        <f t="shared" si="1910"/>
        <v>0</v>
      </c>
      <c r="Z530" s="9"/>
      <c r="AA530" s="9">
        <f>Sun!$O$35</f>
        <v>0</v>
      </c>
      <c r="AB530" s="73" t="str">
        <f t="shared" si="1911"/>
        <v>-100%</v>
      </c>
      <c r="AC530" s="9">
        <f t="shared" si="1912"/>
        <v>0</v>
      </c>
      <c r="AD530" s="9"/>
      <c r="AE530" s="9">
        <f>Sun!$P$35</f>
        <v>0</v>
      </c>
      <c r="AF530" s="73" t="str">
        <f t="shared" si="1913"/>
        <v>-100%</v>
      </c>
      <c r="AG530" s="9">
        <f t="shared" si="1914"/>
        <v>0</v>
      </c>
      <c r="AH530" s="9"/>
      <c r="AI530" s="9">
        <f>Sun!$Q$35</f>
        <v>0</v>
      </c>
      <c r="AJ530" s="73" t="str">
        <f t="shared" si="1915"/>
        <v>-100%</v>
      </c>
      <c r="AK530" s="9">
        <f t="shared" si="1916"/>
        <v>0</v>
      </c>
      <c r="AL530" s="9"/>
      <c r="AM530" s="9">
        <f>Sun!$R$35</f>
        <v>0</v>
      </c>
      <c r="AN530" s="73" t="str">
        <f t="shared" si="1917"/>
        <v>-100%</v>
      </c>
      <c r="AO530" s="9">
        <f t="shared" si="1918"/>
        <v>0</v>
      </c>
      <c r="AP530" s="9"/>
      <c r="AQ530" s="9">
        <f>Sun!$S$35</f>
        <v>0</v>
      </c>
      <c r="AR530" s="73" t="str">
        <f t="shared" si="1919"/>
        <v>-100%</v>
      </c>
      <c r="AS530" s="9">
        <f t="shared" si="1920"/>
        <v>0</v>
      </c>
      <c r="AT530" s="9"/>
      <c r="AU530" s="9">
        <f>Sun!$T$35</f>
        <v>0</v>
      </c>
      <c r="AV530" s="73" t="str">
        <f t="shared" si="1921"/>
        <v>-100%</v>
      </c>
      <c r="AW530" s="9">
        <f t="shared" si="1922"/>
        <v>0</v>
      </c>
      <c r="AX530" s="9"/>
      <c r="AY530" s="9">
        <f>Sun!$U$35</f>
        <v>0</v>
      </c>
      <c r="AZ530" s="73" t="str">
        <f t="shared" si="1923"/>
        <v>-100%</v>
      </c>
      <c r="BA530" s="9">
        <f t="shared" si="1924"/>
        <v>0</v>
      </c>
      <c r="BB530" s="9"/>
      <c r="BC530" s="9">
        <f>Sun!$V$35</f>
        <v>0</v>
      </c>
      <c r="BD530" s="73" t="str">
        <f t="shared" si="1925"/>
        <v>-100%</v>
      </c>
      <c r="BE530" s="9">
        <f t="shared" si="1926"/>
        <v>0</v>
      </c>
      <c r="BF530" s="9"/>
      <c r="BG530" s="9">
        <f>Sun!$W$35</f>
        <v>0</v>
      </c>
      <c r="BH530" s="73" t="str">
        <f t="shared" si="1927"/>
        <v>-100%</v>
      </c>
      <c r="BI530" s="9">
        <f t="shared" si="1928"/>
        <v>0</v>
      </c>
    </row>
    <row r="531" spans="1:61" x14ac:dyDescent="0.25">
      <c r="A531" s="75"/>
      <c r="B531" s="72"/>
      <c r="C531" s="75"/>
      <c r="D531" s="75"/>
      <c r="E531" s="75"/>
      <c r="F531" s="12"/>
      <c r="G531" s="75"/>
      <c r="H531" s="75"/>
      <c r="I531" s="75"/>
      <c r="J531" s="12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</row>
    <row r="532" spans="1:61" x14ac:dyDescent="0.25">
      <c r="A532" s="9">
        <f>Sun!$A$37</f>
        <v>0</v>
      </c>
      <c r="B532" s="72">
        <f>Sun!$C$37</f>
        <v>0</v>
      </c>
      <c r="C532" s="9">
        <f>Sun!$I$37</f>
        <v>0</v>
      </c>
      <c r="D532" s="73" t="str">
        <f>IF($B532="win",100%-D$1,"-100%")</f>
        <v>-100%</v>
      </c>
      <c r="E532" s="9">
        <f>(C532*D532)+(C532*E$1)</f>
        <v>0</v>
      </c>
      <c r="F532" s="12"/>
      <c r="G532" s="9">
        <f>Sun!$J$37</f>
        <v>0</v>
      </c>
      <c r="H532" s="73" t="str">
        <f>IF($B532="win",100%-H$1,"-100%")</f>
        <v>-100%</v>
      </c>
      <c r="I532" s="9">
        <f>(G532*H532)+(G532*I$1)</f>
        <v>0</v>
      </c>
      <c r="J532" s="12"/>
      <c r="K532" s="9">
        <f>Sun!$K$37</f>
        <v>0</v>
      </c>
      <c r="L532" s="73" t="str">
        <f>IF($B532="win",100%-L$1,"-100%")</f>
        <v>-100%</v>
      </c>
      <c r="M532" s="9">
        <f>(K532*L532)+(K532*M$1)</f>
        <v>0</v>
      </c>
      <c r="N532" s="9"/>
      <c r="O532" s="9">
        <f>Sun!$L$37</f>
        <v>0</v>
      </c>
      <c r="P532" s="73" t="str">
        <f>IF($B532="win",100%-P$1,"-100%")</f>
        <v>-100%</v>
      </c>
      <c r="Q532" s="9">
        <f>(O532*P532)+(O532*Q$1)</f>
        <v>0</v>
      </c>
      <c r="R532" s="9"/>
      <c r="S532" s="9">
        <f>Sun!$M$37</f>
        <v>0</v>
      </c>
      <c r="T532" s="73" t="str">
        <f>IF($B532="win",100%-T$1,"-100%")</f>
        <v>-100%</v>
      </c>
      <c r="U532" s="9">
        <f>(S532*T532)+(S532*U$1)</f>
        <v>0</v>
      </c>
      <c r="V532" s="9"/>
      <c r="W532" s="9">
        <f>Sun!$N$37</f>
        <v>0</v>
      </c>
      <c r="X532" s="73" t="str">
        <f>IF($B532="win",100%-X$1,"-100%")</f>
        <v>-100%</v>
      </c>
      <c r="Y532" s="9">
        <f>(W532*X532)+(W532*Y$1)</f>
        <v>0</v>
      </c>
      <c r="Z532" s="9"/>
      <c r="AA532" s="9">
        <f>Sun!$O$37</f>
        <v>0</v>
      </c>
      <c r="AB532" s="73" t="str">
        <f>IF($B532="win",100%-AB$1,"-100%")</f>
        <v>-100%</v>
      </c>
      <c r="AC532" s="9">
        <f>(AA532*AB532)+(AA532*AC$1)</f>
        <v>0</v>
      </c>
      <c r="AD532" s="9"/>
      <c r="AE532" s="9">
        <f>Sun!$P$37</f>
        <v>0</v>
      </c>
      <c r="AF532" s="73" t="str">
        <f>IF($B532="win",100%-AF$1,"-100%")</f>
        <v>-100%</v>
      </c>
      <c r="AG532" s="9">
        <f>(AE532*AF532)+(AE532*AG$1)</f>
        <v>0</v>
      </c>
      <c r="AH532" s="9"/>
      <c r="AI532" s="9">
        <f>Sun!$Q$37</f>
        <v>0</v>
      </c>
      <c r="AJ532" s="73" t="str">
        <f>IF($B532="win",100%-AJ$1,"-100%")</f>
        <v>-100%</v>
      </c>
      <c r="AK532" s="9">
        <f>(AI532*AJ532)+(AI532*AK$1)</f>
        <v>0</v>
      </c>
      <c r="AL532" s="9"/>
      <c r="AM532" s="9">
        <f>Sun!$R$37</f>
        <v>0</v>
      </c>
      <c r="AN532" s="73" t="str">
        <f>IF($B532="win",100%-AN$1,"-100%")</f>
        <v>-100%</v>
      </c>
      <c r="AO532" s="9">
        <f>(AM532*AN532)+(AM532*AO$1)</f>
        <v>0</v>
      </c>
      <c r="AP532" s="9"/>
      <c r="AQ532" s="9">
        <f>Sun!$S$37</f>
        <v>0</v>
      </c>
      <c r="AR532" s="73" t="str">
        <f>IF($B532="win",100%-AR$1,"-100%")</f>
        <v>-100%</v>
      </c>
      <c r="AS532" s="9">
        <f>(AQ532*AR532)+(AQ532*AS$1)</f>
        <v>0</v>
      </c>
      <c r="AT532" s="9"/>
      <c r="AU532" s="9">
        <f>Sun!$T$37</f>
        <v>0</v>
      </c>
      <c r="AV532" s="73" t="str">
        <f>IF($B532="win",100%-AV$1,"-100%")</f>
        <v>-100%</v>
      </c>
      <c r="AW532" s="9">
        <f>(AU532*AV532)+(AU532*AW$1)</f>
        <v>0</v>
      </c>
      <c r="AX532" s="9"/>
      <c r="AY532" s="9">
        <f>Sun!$U$37</f>
        <v>0</v>
      </c>
      <c r="AZ532" s="73" t="str">
        <f>IF($B532="win",100%-AZ$1,"-100%")</f>
        <v>-100%</v>
      </c>
      <c r="BA532" s="9">
        <f>(AY532*AZ532)+(AY532*BA$1)</f>
        <v>0</v>
      </c>
      <c r="BB532" s="9"/>
      <c r="BC532" s="9">
        <f>Sun!$V$37</f>
        <v>0</v>
      </c>
      <c r="BD532" s="73" t="str">
        <f>IF($B532="win",100%-BD$1,"-100%")</f>
        <v>-100%</v>
      </c>
      <c r="BE532" s="9">
        <f>(BC532*BD532)+(BC532*BE$1)</f>
        <v>0</v>
      </c>
      <c r="BF532" s="9"/>
      <c r="BG532" s="9">
        <f>Sun!$W$37</f>
        <v>0</v>
      </c>
      <c r="BH532" s="73" t="str">
        <f>IF($B532="win",100%-BH$1,"-100%")</f>
        <v>-100%</v>
      </c>
      <c r="BI532" s="9">
        <f>(BG532*BH532)+(BG532*BI$1)</f>
        <v>0</v>
      </c>
    </row>
    <row r="533" spans="1:61" x14ac:dyDescent="0.25">
      <c r="A533" s="9">
        <f>Sun!$A$38</f>
        <v>0</v>
      </c>
      <c r="B533" s="72">
        <f>Sun!$C$38</f>
        <v>0</v>
      </c>
      <c r="C533" s="9">
        <f>Sun!$I$38</f>
        <v>0</v>
      </c>
      <c r="D533" s="73" t="str">
        <f t="shared" ref="D533:D535" si="1929">IF($B533="win",100%-D$1,"-100%")</f>
        <v>-100%</v>
      </c>
      <c r="E533" s="9">
        <f t="shared" ref="E533:E535" si="1930">(C533*D533)+(C533*E$1)</f>
        <v>0</v>
      </c>
      <c r="F533" s="12"/>
      <c r="G533" s="9">
        <f>Sun!$J$38</f>
        <v>0</v>
      </c>
      <c r="H533" s="73" t="str">
        <f t="shared" ref="H533:H535" si="1931">IF($B533="win",100%-H$1,"-100%")</f>
        <v>-100%</v>
      </c>
      <c r="I533" s="9">
        <f t="shared" ref="I533:I535" si="1932">(G533*H533)+(G533*I$1)</f>
        <v>0</v>
      </c>
      <c r="J533" s="12"/>
      <c r="K533" s="9">
        <f>Sun!$K$38</f>
        <v>0</v>
      </c>
      <c r="L533" s="73" t="str">
        <f t="shared" ref="L533:L535" si="1933">IF($B533="win",100%-L$1,"-100%")</f>
        <v>-100%</v>
      </c>
      <c r="M533" s="9">
        <f t="shared" ref="M533:M535" si="1934">(K533*L533)+(K533*M$1)</f>
        <v>0</v>
      </c>
      <c r="N533" s="9"/>
      <c r="O533" s="9">
        <f>Sun!$L$38</f>
        <v>0</v>
      </c>
      <c r="P533" s="73" t="str">
        <f t="shared" ref="P533:P535" si="1935">IF($B533="win",100%-P$1,"-100%")</f>
        <v>-100%</v>
      </c>
      <c r="Q533" s="9">
        <f t="shared" ref="Q533:Q535" si="1936">(O533*P533)+(O533*Q$1)</f>
        <v>0</v>
      </c>
      <c r="R533" s="9"/>
      <c r="S533" s="9">
        <f>Sun!$M$38</f>
        <v>0</v>
      </c>
      <c r="T533" s="73" t="str">
        <f t="shared" ref="T533:T535" si="1937">IF($B533="win",100%-T$1,"-100%")</f>
        <v>-100%</v>
      </c>
      <c r="U533" s="9">
        <f t="shared" ref="U533:U535" si="1938">(S533*T533)+(S533*U$1)</f>
        <v>0</v>
      </c>
      <c r="V533" s="9"/>
      <c r="W533" s="9">
        <f>Sun!$N$38</f>
        <v>0</v>
      </c>
      <c r="X533" s="73" t="str">
        <f t="shared" ref="X533:X535" si="1939">IF($B533="win",100%-X$1,"-100%")</f>
        <v>-100%</v>
      </c>
      <c r="Y533" s="9">
        <f t="shared" ref="Y533:Y535" si="1940">(W533*X533)+(W533*Y$1)</f>
        <v>0</v>
      </c>
      <c r="Z533" s="9"/>
      <c r="AA533" s="9">
        <f>Sun!$O$38</f>
        <v>0</v>
      </c>
      <c r="AB533" s="73" t="str">
        <f t="shared" ref="AB533:AB535" si="1941">IF($B533="win",100%-AB$1,"-100%")</f>
        <v>-100%</v>
      </c>
      <c r="AC533" s="9">
        <f t="shared" ref="AC533:AC535" si="1942">(AA533*AB533)+(AA533*AC$1)</f>
        <v>0</v>
      </c>
      <c r="AD533" s="9"/>
      <c r="AE533" s="9">
        <f>Sun!$P$38</f>
        <v>0</v>
      </c>
      <c r="AF533" s="73" t="str">
        <f t="shared" ref="AF533:AF535" si="1943">IF($B533="win",100%-AF$1,"-100%")</f>
        <v>-100%</v>
      </c>
      <c r="AG533" s="9">
        <f t="shared" ref="AG533:AG535" si="1944">(AE533*AF533)+(AE533*AG$1)</f>
        <v>0</v>
      </c>
      <c r="AH533" s="9"/>
      <c r="AI533" s="9">
        <f>Sun!$Q$38</f>
        <v>0</v>
      </c>
      <c r="AJ533" s="73" t="str">
        <f t="shared" ref="AJ533:AJ535" si="1945">IF($B533="win",100%-AJ$1,"-100%")</f>
        <v>-100%</v>
      </c>
      <c r="AK533" s="9">
        <f t="shared" ref="AK533:AK535" si="1946">(AI533*AJ533)+(AI533*AK$1)</f>
        <v>0</v>
      </c>
      <c r="AL533" s="9"/>
      <c r="AM533" s="9">
        <f>Sun!$R$38</f>
        <v>0</v>
      </c>
      <c r="AN533" s="73" t="str">
        <f t="shared" ref="AN533:AN535" si="1947">IF($B533="win",100%-AN$1,"-100%")</f>
        <v>-100%</v>
      </c>
      <c r="AO533" s="9">
        <f t="shared" ref="AO533:AO535" si="1948">(AM533*AN533)+(AM533*AO$1)</f>
        <v>0</v>
      </c>
      <c r="AP533" s="9"/>
      <c r="AQ533" s="9">
        <f>Sun!$S$38</f>
        <v>0</v>
      </c>
      <c r="AR533" s="73" t="str">
        <f t="shared" ref="AR533:AR535" si="1949">IF($B533="win",100%-AR$1,"-100%")</f>
        <v>-100%</v>
      </c>
      <c r="AS533" s="9">
        <f t="shared" ref="AS533:AS535" si="1950">(AQ533*AR533)+(AQ533*AS$1)</f>
        <v>0</v>
      </c>
      <c r="AT533" s="9"/>
      <c r="AU533" s="9">
        <f>Sun!$T$38</f>
        <v>0</v>
      </c>
      <c r="AV533" s="73" t="str">
        <f t="shared" ref="AV533:AV535" si="1951">IF($B533="win",100%-AV$1,"-100%")</f>
        <v>-100%</v>
      </c>
      <c r="AW533" s="9">
        <f t="shared" ref="AW533:AW535" si="1952">(AU533*AV533)+(AU533*AW$1)</f>
        <v>0</v>
      </c>
      <c r="AX533" s="9"/>
      <c r="AY533" s="9">
        <f>Sun!$U$38</f>
        <v>0</v>
      </c>
      <c r="AZ533" s="73" t="str">
        <f t="shared" ref="AZ533:AZ535" si="1953">IF($B533="win",100%-AZ$1,"-100%")</f>
        <v>-100%</v>
      </c>
      <c r="BA533" s="9">
        <f t="shared" ref="BA533:BA535" si="1954">(AY533*AZ533)+(AY533*BA$1)</f>
        <v>0</v>
      </c>
      <c r="BB533" s="9"/>
      <c r="BC533" s="9">
        <f>Sun!$V$38</f>
        <v>0</v>
      </c>
      <c r="BD533" s="73" t="str">
        <f t="shared" ref="BD533:BD535" si="1955">IF($B533="win",100%-BD$1,"-100%")</f>
        <v>-100%</v>
      </c>
      <c r="BE533" s="9">
        <f t="shared" ref="BE533:BE535" si="1956">(BC533*BD533)+(BC533*BE$1)</f>
        <v>0</v>
      </c>
      <c r="BF533" s="9"/>
      <c r="BG533" s="9">
        <f>Sun!$W$38</f>
        <v>0</v>
      </c>
      <c r="BH533" s="73" t="str">
        <f t="shared" ref="BH533:BH535" si="1957">IF($B533="win",100%-BH$1,"-100%")</f>
        <v>-100%</v>
      </c>
      <c r="BI533" s="9">
        <f t="shared" ref="BI533:BI535" si="1958">(BG533*BH533)+(BG533*BI$1)</f>
        <v>0</v>
      </c>
    </row>
    <row r="534" spans="1:61" x14ac:dyDescent="0.25">
      <c r="A534" s="9" t="str">
        <f>Sun!$A$39</f>
        <v>UNDER</v>
      </c>
      <c r="B534" s="72">
        <f>Sun!$C$39</f>
        <v>0</v>
      </c>
      <c r="C534" s="9">
        <f>Sun!$I$39</f>
        <v>0</v>
      </c>
      <c r="D534" s="73" t="str">
        <f t="shared" si="1929"/>
        <v>-100%</v>
      </c>
      <c r="E534" s="9">
        <f t="shared" si="1930"/>
        <v>0</v>
      </c>
      <c r="F534" s="12"/>
      <c r="G534" s="9">
        <f>Sun!$J$39</f>
        <v>0</v>
      </c>
      <c r="H534" s="73" t="str">
        <f t="shared" si="1931"/>
        <v>-100%</v>
      </c>
      <c r="I534" s="9">
        <f t="shared" si="1932"/>
        <v>0</v>
      </c>
      <c r="J534" s="12"/>
      <c r="K534" s="9">
        <f>Sun!$K$39</f>
        <v>0</v>
      </c>
      <c r="L534" s="73" t="str">
        <f t="shared" si="1933"/>
        <v>-100%</v>
      </c>
      <c r="M534" s="9">
        <f t="shared" si="1934"/>
        <v>0</v>
      </c>
      <c r="N534" s="9"/>
      <c r="O534" s="9">
        <f>Sun!$L$39</f>
        <v>0</v>
      </c>
      <c r="P534" s="73" t="str">
        <f t="shared" si="1935"/>
        <v>-100%</v>
      </c>
      <c r="Q534" s="9">
        <f t="shared" si="1936"/>
        <v>0</v>
      </c>
      <c r="R534" s="9"/>
      <c r="S534" s="9">
        <f>Sun!$M$39</f>
        <v>0</v>
      </c>
      <c r="T534" s="73" t="str">
        <f t="shared" si="1937"/>
        <v>-100%</v>
      </c>
      <c r="U534" s="9">
        <f t="shared" si="1938"/>
        <v>0</v>
      </c>
      <c r="V534" s="9"/>
      <c r="W534" s="9">
        <f>Sun!$N$39</f>
        <v>0</v>
      </c>
      <c r="X534" s="73" t="str">
        <f t="shared" si="1939"/>
        <v>-100%</v>
      </c>
      <c r="Y534" s="9">
        <f t="shared" si="1940"/>
        <v>0</v>
      </c>
      <c r="Z534" s="9"/>
      <c r="AA534" s="9">
        <f>Sun!$O$39</f>
        <v>0</v>
      </c>
      <c r="AB534" s="73" t="str">
        <f t="shared" si="1941"/>
        <v>-100%</v>
      </c>
      <c r="AC534" s="9">
        <f t="shared" si="1942"/>
        <v>0</v>
      </c>
      <c r="AD534" s="9"/>
      <c r="AE534" s="9">
        <f>Sun!$P$39</f>
        <v>0</v>
      </c>
      <c r="AF534" s="73" t="str">
        <f t="shared" si="1943"/>
        <v>-100%</v>
      </c>
      <c r="AG534" s="9">
        <f t="shared" si="1944"/>
        <v>0</v>
      </c>
      <c r="AH534" s="9"/>
      <c r="AI534" s="9">
        <f>Sun!$Q$39</f>
        <v>0</v>
      </c>
      <c r="AJ534" s="73" t="str">
        <f t="shared" si="1945"/>
        <v>-100%</v>
      </c>
      <c r="AK534" s="9">
        <f t="shared" si="1946"/>
        <v>0</v>
      </c>
      <c r="AL534" s="9"/>
      <c r="AM534" s="9">
        <f>Sun!$R$39</f>
        <v>0</v>
      </c>
      <c r="AN534" s="73" t="str">
        <f t="shared" si="1947"/>
        <v>-100%</v>
      </c>
      <c r="AO534" s="9">
        <f t="shared" si="1948"/>
        <v>0</v>
      </c>
      <c r="AP534" s="9"/>
      <c r="AQ534" s="9">
        <f>Sun!$S$39</f>
        <v>0</v>
      </c>
      <c r="AR534" s="73" t="str">
        <f t="shared" si="1949"/>
        <v>-100%</v>
      </c>
      <c r="AS534" s="9">
        <f t="shared" si="1950"/>
        <v>0</v>
      </c>
      <c r="AT534" s="9"/>
      <c r="AU534" s="9">
        <f>Sun!$T$39</f>
        <v>0</v>
      </c>
      <c r="AV534" s="73" t="str">
        <f t="shared" si="1951"/>
        <v>-100%</v>
      </c>
      <c r="AW534" s="9">
        <f t="shared" si="1952"/>
        <v>0</v>
      </c>
      <c r="AX534" s="9"/>
      <c r="AY534" s="9">
        <f>Sun!$U$39</f>
        <v>0</v>
      </c>
      <c r="AZ534" s="73" t="str">
        <f t="shared" si="1953"/>
        <v>-100%</v>
      </c>
      <c r="BA534" s="9">
        <f t="shared" si="1954"/>
        <v>0</v>
      </c>
      <c r="BB534" s="9"/>
      <c r="BC534" s="9">
        <f>Sun!$V$39</f>
        <v>0</v>
      </c>
      <c r="BD534" s="73" t="str">
        <f t="shared" si="1955"/>
        <v>-100%</v>
      </c>
      <c r="BE534" s="9">
        <f t="shared" si="1956"/>
        <v>0</v>
      </c>
      <c r="BF534" s="9"/>
      <c r="BG534" s="9">
        <f>Sun!$W$39</f>
        <v>0</v>
      </c>
      <c r="BH534" s="73" t="str">
        <f t="shared" si="1957"/>
        <v>-100%</v>
      </c>
      <c r="BI534" s="9">
        <f t="shared" si="1958"/>
        <v>0</v>
      </c>
    </row>
    <row r="535" spans="1:61" x14ac:dyDescent="0.25">
      <c r="A535" s="9" t="str">
        <f>Sun!$A$40</f>
        <v>OVER</v>
      </c>
      <c r="B535" s="72">
        <f>Sun!$C$40</f>
        <v>0</v>
      </c>
      <c r="C535" s="9">
        <f>Sun!$I$40</f>
        <v>0</v>
      </c>
      <c r="D535" s="73" t="str">
        <f t="shared" si="1929"/>
        <v>-100%</v>
      </c>
      <c r="E535" s="9">
        <f t="shared" si="1930"/>
        <v>0</v>
      </c>
      <c r="F535" s="12"/>
      <c r="G535" s="9">
        <f>Sun!$J$40</f>
        <v>0</v>
      </c>
      <c r="H535" s="73" t="str">
        <f t="shared" si="1931"/>
        <v>-100%</v>
      </c>
      <c r="I535" s="9">
        <f t="shared" si="1932"/>
        <v>0</v>
      </c>
      <c r="J535" s="12"/>
      <c r="K535" s="9">
        <f>Sun!$K$40</f>
        <v>0</v>
      </c>
      <c r="L535" s="73" t="str">
        <f t="shared" si="1933"/>
        <v>-100%</v>
      </c>
      <c r="M535" s="9">
        <f t="shared" si="1934"/>
        <v>0</v>
      </c>
      <c r="N535" s="9"/>
      <c r="O535" s="9">
        <f>Sun!$L$40</f>
        <v>0</v>
      </c>
      <c r="P535" s="73" t="str">
        <f t="shared" si="1935"/>
        <v>-100%</v>
      </c>
      <c r="Q535" s="9">
        <f t="shared" si="1936"/>
        <v>0</v>
      </c>
      <c r="R535" s="9"/>
      <c r="S535" s="9">
        <f>Sun!$M$40</f>
        <v>0</v>
      </c>
      <c r="T535" s="73" t="str">
        <f t="shared" si="1937"/>
        <v>-100%</v>
      </c>
      <c r="U535" s="9">
        <f t="shared" si="1938"/>
        <v>0</v>
      </c>
      <c r="V535" s="9"/>
      <c r="W535" s="9">
        <f>Sun!$N$40</f>
        <v>0</v>
      </c>
      <c r="X535" s="73" t="str">
        <f t="shared" si="1939"/>
        <v>-100%</v>
      </c>
      <c r="Y535" s="9">
        <f t="shared" si="1940"/>
        <v>0</v>
      </c>
      <c r="Z535" s="9"/>
      <c r="AA535" s="9">
        <f>Sun!$O$40</f>
        <v>0</v>
      </c>
      <c r="AB535" s="73" t="str">
        <f t="shared" si="1941"/>
        <v>-100%</v>
      </c>
      <c r="AC535" s="9">
        <f t="shared" si="1942"/>
        <v>0</v>
      </c>
      <c r="AD535" s="9"/>
      <c r="AE535" s="9">
        <f>Sun!$P$40</f>
        <v>0</v>
      </c>
      <c r="AF535" s="73" t="str">
        <f t="shared" si="1943"/>
        <v>-100%</v>
      </c>
      <c r="AG535" s="9">
        <f t="shared" si="1944"/>
        <v>0</v>
      </c>
      <c r="AH535" s="9"/>
      <c r="AI535" s="9">
        <f>Sun!$Q$40</f>
        <v>0</v>
      </c>
      <c r="AJ535" s="73" t="str">
        <f t="shared" si="1945"/>
        <v>-100%</v>
      </c>
      <c r="AK535" s="9">
        <f t="shared" si="1946"/>
        <v>0</v>
      </c>
      <c r="AL535" s="9"/>
      <c r="AM535" s="9">
        <f>Sun!$R$40</f>
        <v>0</v>
      </c>
      <c r="AN535" s="73" t="str">
        <f t="shared" si="1947"/>
        <v>-100%</v>
      </c>
      <c r="AO535" s="9">
        <f t="shared" si="1948"/>
        <v>0</v>
      </c>
      <c r="AP535" s="9"/>
      <c r="AQ535" s="9">
        <f>Sun!$S$40</f>
        <v>0</v>
      </c>
      <c r="AR535" s="73" t="str">
        <f t="shared" si="1949"/>
        <v>-100%</v>
      </c>
      <c r="AS535" s="9">
        <f t="shared" si="1950"/>
        <v>0</v>
      </c>
      <c r="AT535" s="9"/>
      <c r="AU535" s="9">
        <f>Sun!$T$40</f>
        <v>0</v>
      </c>
      <c r="AV535" s="73" t="str">
        <f t="shared" si="1951"/>
        <v>-100%</v>
      </c>
      <c r="AW535" s="9">
        <f t="shared" si="1952"/>
        <v>0</v>
      </c>
      <c r="AX535" s="9"/>
      <c r="AY535" s="9">
        <f>Sun!$U$40</f>
        <v>0</v>
      </c>
      <c r="AZ535" s="73" t="str">
        <f t="shared" si="1953"/>
        <v>-100%</v>
      </c>
      <c r="BA535" s="9">
        <f t="shared" si="1954"/>
        <v>0</v>
      </c>
      <c r="BB535" s="9"/>
      <c r="BC535" s="9">
        <f>Sun!$V$40</f>
        <v>0</v>
      </c>
      <c r="BD535" s="73" t="str">
        <f t="shared" si="1955"/>
        <v>-100%</v>
      </c>
      <c r="BE535" s="9">
        <f t="shared" si="1956"/>
        <v>0</v>
      </c>
      <c r="BF535" s="9"/>
      <c r="BG535" s="9">
        <f>Sun!$W$40</f>
        <v>0</v>
      </c>
      <c r="BH535" s="73" t="str">
        <f t="shared" si="1957"/>
        <v>-100%</v>
      </c>
      <c r="BI535" s="9">
        <f t="shared" si="1958"/>
        <v>0</v>
      </c>
    </row>
    <row r="536" spans="1:61" x14ac:dyDescent="0.25">
      <c r="A536" s="75"/>
      <c r="B536" s="72"/>
      <c r="C536" s="75"/>
      <c r="D536" s="75"/>
      <c r="E536" s="75"/>
      <c r="F536" s="12"/>
      <c r="G536" s="75"/>
      <c r="H536" s="75"/>
      <c r="I536" s="75"/>
      <c r="J536" s="12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</row>
    <row r="537" spans="1:61" x14ac:dyDescent="0.25">
      <c r="A537" s="9">
        <f>Sun!A42</f>
        <v>0</v>
      </c>
      <c r="B537" s="72">
        <f>Sun!C42</f>
        <v>0</v>
      </c>
      <c r="C537" s="9">
        <f>Sun!I42</f>
        <v>0</v>
      </c>
      <c r="D537" s="73" t="str">
        <f>IF(B537="win",100%-D1,"-100%")</f>
        <v>-100%</v>
      </c>
      <c r="E537" s="9">
        <f>(C537*D537)+(C537*E1)</f>
        <v>0</v>
      </c>
      <c r="F537" s="12"/>
      <c r="G537" s="9">
        <f>Sun!J42</f>
        <v>0</v>
      </c>
      <c r="H537" s="73" t="str">
        <f>IF($B537="win",100%-H$1,"-100%")</f>
        <v>-100%</v>
      </c>
      <c r="I537" s="9">
        <f>(G537*H537)+(G537*I1)</f>
        <v>0</v>
      </c>
      <c r="J537" s="12"/>
      <c r="K537" s="9">
        <f>Sun!K42</f>
        <v>0</v>
      </c>
      <c r="L537" s="73" t="str">
        <f>IF(B537="win",100%-L1,"-100%")</f>
        <v>-100%</v>
      </c>
      <c r="M537" s="9">
        <f>(K537*L537)+(K537*M1)</f>
        <v>0</v>
      </c>
      <c r="N537" s="9"/>
      <c r="O537" s="9">
        <f>Sun!L42</f>
        <v>0</v>
      </c>
      <c r="P537" s="73" t="str">
        <f>IF(B537="win",100%-P1,"-100%")</f>
        <v>-100%</v>
      </c>
      <c r="Q537" s="9">
        <f>(O537*P537)+(O537*Q1)</f>
        <v>0</v>
      </c>
      <c r="R537" s="9"/>
      <c r="S537" s="9">
        <f>Sun!M42</f>
        <v>0</v>
      </c>
      <c r="T537" s="73" t="str">
        <f>IF(B537="win",100%-T1,"-100%")</f>
        <v>-100%</v>
      </c>
      <c r="U537" s="9">
        <f>(S537*T537)+(S537*U1)</f>
        <v>0</v>
      </c>
      <c r="V537" s="9"/>
      <c r="W537" s="9">
        <f>Sun!N42</f>
        <v>0</v>
      </c>
      <c r="X537" s="73" t="str">
        <f>IF(B537="win",100%-X1,"-100%")</f>
        <v>-100%</v>
      </c>
      <c r="Y537" s="9">
        <f>(W537*X537)+(W537*Y1)</f>
        <v>0</v>
      </c>
      <c r="Z537" s="9"/>
      <c r="AA537" s="9">
        <f>Sun!O42</f>
        <v>0</v>
      </c>
      <c r="AB537" s="73" t="str">
        <f>IF(B537="win",100%-AB1,"-100%")</f>
        <v>-100%</v>
      </c>
      <c r="AC537" s="9">
        <f>(AA537*AB537)+(AA537*AC1)</f>
        <v>0</v>
      </c>
      <c r="AD537" s="9"/>
      <c r="AE537" s="9">
        <f>Sun!P42</f>
        <v>0</v>
      </c>
      <c r="AF537" s="73" t="str">
        <f>IF(B537="win",100%-AF1,"-100%")</f>
        <v>-100%</v>
      </c>
      <c r="AG537" s="9">
        <f>(AE537*AF537)+(AE537*AG1)</f>
        <v>0</v>
      </c>
      <c r="AH537" s="9"/>
      <c r="AI537" s="9">
        <f>Sun!Q42</f>
        <v>0</v>
      </c>
      <c r="AJ537" s="73" t="str">
        <f>IF(B537="win",100%-AJ1,"-100%")</f>
        <v>-100%</v>
      </c>
      <c r="AK537" s="9">
        <f>(AI537*AJ537)+(AI537*AK1)</f>
        <v>0</v>
      </c>
      <c r="AL537" s="9"/>
      <c r="AM537" s="9">
        <f>Sun!R42</f>
        <v>0</v>
      </c>
      <c r="AN537" s="73" t="str">
        <f>IF(B537="win",100%-AN1,"-100%")</f>
        <v>-100%</v>
      </c>
      <c r="AO537" s="9">
        <f>(AM537*AN537)+(AM537*AO1)</f>
        <v>0</v>
      </c>
      <c r="AP537" s="9"/>
      <c r="AQ537" s="9">
        <f>Sun!S42</f>
        <v>0</v>
      </c>
      <c r="AR537" s="73" t="str">
        <f>IF(B537="win",100%-AR1,"-100%")</f>
        <v>-100%</v>
      </c>
      <c r="AS537" s="9">
        <f>(AQ537*AR537)+(AQ537*AS1)</f>
        <v>0</v>
      </c>
      <c r="AT537" s="9"/>
      <c r="AU537" s="9">
        <f>Sun!T42</f>
        <v>0</v>
      </c>
      <c r="AV537" s="73" t="str">
        <f>IF(B537="win",100%-AV1,"-100%")</f>
        <v>-100%</v>
      </c>
      <c r="AW537" s="9">
        <f>(AU537*AV537)+(AU537*AW1)</f>
        <v>0</v>
      </c>
      <c r="AX537" s="9"/>
      <c r="AY537" s="9">
        <f>Sun!U42</f>
        <v>0</v>
      </c>
      <c r="AZ537" s="73" t="str">
        <f>IF(B537="win",100%-AZ1,"-100%")</f>
        <v>-100%</v>
      </c>
      <c r="BA537" s="9">
        <f>(AY537*AZ537)+(AY537*BA1)</f>
        <v>0</v>
      </c>
      <c r="BB537" s="9"/>
      <c r="BC537" s="9">
        <f>Sun!V42</f>
        <v>0</v>
      </c>
      <c r="BD537" s="73" t="str">
        <f>IF(B537="win",100%-BD1,"-100%")</f>
        <v>-100%</v>
      </c>
      <c r="BE537" s="9">
        <f>(BC537*BD537)+(BC537*BE1)</f>
        <v>0</v>
      </c>
      <c r="BF537" s="9"/>
      <c r="BG537" s="9">
        <f>Sun!W42</f>
        <v>0</v>
      </c>
      <c r="BH537" s="73" t="str">
        <f>IF(B537="win",100%-BH1,"-100%")</f>
        <v>-100%</v>
      </c>
      <c r="BI537" s="9">
        <f>(BG537*BH537)+(BG537*BI1)</f>
        <v>0</v>
      </c>
    </row>
    <row r="538" spans="1:61" x14ac:dyDescent="0.25">
      <c r="A538" s="9">
        <f>Sun!A43</f>
        <v>0</v>
      </c>
      <c r="B538" s="72">
        <f>Sun!C43</f>
        <v>0</v>
      </c>
      <c r="C538" s="9">
        <f>Sun!I43</f>
        <v>0</v>
      </c>
      <c r="D538" s="73" t="str">
        <f>IF(B538="win",100%-D1,"-100%")</f>
        <v>-100%</v>
      </c>
      <c r="E538" s="9">
        <f>(C538*D538)+(C538*E1)</f>
        <v>0</v>
      </c>
      <c r="F538" s="12"/>
      <c r="G538" s="9">
        <f>Sun!J43</f>
        <v>0</v>
      </c>
      <c r="H538" s="73" t="str">
        <f t="shared" ref="H538:H540" si="1959">IF($B538="win",100%-H$1,"-100%")</f>
        <v>-100%</v>
      </c>
      <c r="I538" s="9">
        <f>(G538*H538)+(G538*I1)</f>
        <v>0</v>
      </c>
      <c r="J538" s="12"/>
      <c r="K538" s="9">
        <f>Sun!K43</f>
        <v>0</v>
      </c>
      <c r="L538" s="73" t="str">
        <f>IF(B538="win",100%-L1,"-100%")</f>
        <v>-100%</v>
      </c>
      <c r="M538" s="9">
        <f>(K538*L538)+(K538*M1)</f>
        <v>0</v>
      </c>
      <c r="N538" s="9"/>
      <c r="O538" s="9">
        <f>Sun!L43</f>
        <v>0</v>
      </c>
      <c r="P538" s="73" t="str">
        <f>IF(B538="win",100%-P1,"-100%")</f>
        <v>-100%</v>
      </c>
      <c r="Q538" s="9">
        <f>(O538*P538)+(O538*Q1)</f>
        <v>0</v>
      </c>
      <c r="R538" s="9"/>
      <c r="S538" s="9">
        <f>Sun!M43</f>
        <v>0</v>
      </c>
      <c r="T538" s="73" t="str">
        <f>IF(B538="win",100%-T1,"-100%")</f>
        <v>-100%</v>
      </c>
      <c r="U538" s="9">
        <f>(S538*T538)+(S538*U1)</f>
        <v>0</v>
      </c>
      <c r="V538" s="9"/>
      <c r="W538" s="9">
        <f>Sun!N43</f>
        <v>0</v>
      </c>
      <c r="X538" s="73" t="str">
        <f>IF(B538="win",100%-X1,"-100%")</f>
        <v>-100%</v>
      </c>
      <c r="Y538" s="9">
        <f>(W538*X538)+(W538*Y1)</f>
        <v>0</v>
      </c>
      <c r="Z538" s="9"/>
      <c r="AA538" s="9">
        <f>Sun!O43</f>
        <v>0</v>
      </c>
      <c r="AB538" s="73" t="str">
        <f>IF(B538="win",100%-AB1,"-100%")</f>
        <v>-100%</v>
      </c>
      <c r="AC538" s="9">
        <f>(AA538*AB538)+(AA538*AC1)</f>
        <v>0</v>
      </c>
      <c r="AD538" s="9"/>
      <c r="AE538" s="9">
        <f>Sun!P43</f>
        <v>0</v>
      </c>
      <c r="AF538" s="73" t="str">
        <f>IF(B538="win",100%-AF1,"-100%")</f>
        <v>-100%</v>
      </c>
      <c r="AG538" s="9">
        <f>(AE538*AF538)+(AE538*AG1)</f>
        <v>0</v>
      </c>
      <c r="AH538" s="9"/>
      <c r="AI538" s="9">
        <f>Sun!Q43</f>
        <v>0</v>
      </c>
      <c r="AJ538" s="73" t="str">
        <f>IF(B538="win",100%-AJ1,"-100%")</f>
        <v>-100%</v>
      </c>
      <c r="AK538" s="9">
        <f>(AI538*AJ538)+(AI538*AK1)</f>
        <v>0</v>
      </c>
      <c r="AL538" s="9"/>
      <c r="AM538" s="9">
        <f>Sun!R43</f>
        <v>0</v>
      </c>
      <c r="AN538" s="73" t="str">
        <f>IF(B538="win",100%-AN1,"-100%")</f>
        <v>-100%</v>
      </c>
      <c r="AO538" s="9">
        <f>(AM538*AN538)+(AM538*AO1)</f>
        <v>0</v>
      </c>
      <c r="AP538" s="9"/>
      <c r="AQ538" s="9">
        <f>Sun!S43</f>
        <v>0</v>
      </c>
      <c r="AR538" s="73" t="str">
        <f>IF(B538="win",100%-AR1,"-100%")</f>
        <v>-100%</v>
      </c>
      <c r="AS538" s="9">
        <f>(AQ538*AR538)+(AQ538*AS1)</f>
        <v>0</v>
      </c>
      <c r="AT538" s="9"/>
      <c r="AU538" s="9">
        <f>Sun!T43</f>
        <v>0</v>
      </c>
      <c r="AV538" s="73" t="str">
        <f>IF(B538="win",100%-AV1,"-100%")</f>
        <v>-100%</v>
      </c>
      <c r="AW538" s="9">
        <f>(AU538*AV538)+(AU538*AW1)</f>
        <v>0</v>
      </c>
      <c r="AX538" s="9"/>
      <c r="AY538" s="9">
        <f>Sun!U43</f>
        <v>0</v>
      </c>
      <c r="AZ538" s="73" t="str">
        <f>IF(B538="win",100%-AZ1,"-100%")</f>
        <v>-100%</v>
      </c>
      <c r="BA538" s="9">
        <f>(AY538*AZ538)+(AY538*BA1)</f>
        <v>0</v>
      </c>
      <c r="BB538" s="9"/>
      <c r="BC538" s="9">
        <f>Sun!V43</f>
        <v>0</v>
      </c>
      <c r="BD538" s="73" t="str">
        <f>IF(B538="win",100%-BD1,"-100%")</f>
        <v>-100%</v>
      </c>
      <c r="BE538" s="9">
        <f>(BC538*BD538)+(BC538*BE1)</f>
        <v>0</v>
      </c>
      <c r="BF538" s="9"/>
      <c r="BG538" s="9">
        <f>Sun!W43</f>
        <v>0</v>
      </c>
      <c r="BH538" s="73" t="str">
        <f>IF(B538="win",100%-BH1,"-100%")</f>
        <v>-100%</v>
      </c>
      <c r="BI538" s="9">
        <f>(BG538*BH538)+(BG538*BI1)</f>
        <v>0</v>
      </c>
    </row>
    <row r="539" spans="1:61" x14ac:dyDescent="0.25">
      <c r="A539" s="9" t="str">
        <f>Sun!A44</f>
        <v>UNDER</v>
      </c>
      <c r="B539" s="72">
        <f>Sun!C44</f>
        <v>0</v>
      </c>
      <c r="C539" s="9">
        <f>Sun!I44</f>
        <v>0</v>
      </c>
      <c r="D539" s="73" t="str">
        <f>IF(B539="win",100%-D1,"-100%")</f>
        <v>-100%</v>
      </c>
      <c r="E539" s="9">
        <f>(C539*D539)+(C539*E1)</f>
        <v>0</v>
      </c>
      <c r="F539" s="12"/>
      <c r="G539" s="9">
        <f>Sun!J44</f>
        <v>0</v>
      </c>
      <c r="H539" s="73" t="str">
        <f t="shared" si="1959"/>
        <v>-100%</v>
      </c>
      <c r="I539" s="9">
        <f>(G539*H539)+(G539*I1)</f>
        <v>0</v>
      </c>
      <c r="J539" s="12"/>
      <c r="K539" s="9">
        <f>Sun!K44</f>
        <v>0</v>
      </c>
      <c r="L539" s="73" t="str">
        <f>IF(B539="win",100%-L1,"-100%")</f>
        <v>-100%</v>
      </c>
      <c r="M539" s="9">
        <f>(K539*L539)+(K539*M1)</f>
        <v>0</v>
      </c>
      <c r="N539" s="9"/>
      <c r="O539" s="9">
        <f>Sun!L44</f>
        <v>0</v>
      </c>
      <c r="P539" s="73" t="str">
        <f>IF(B539="win",100%-P1,"-100%")</f>
        <v>-100%</v>
      </c>
      <c r="Q539" s="9">
        <f>(O539*P539)+(O539*Q1)</f>
        <v>0</v>
      </c>
      <c r="R539" s="9"/>
      <c r="S539" s="9">
        <f>Sun!M44</f>
        <v>0</v>
      </c>
      <c r="T539" s="73" t="str">
        <f>IF(B539="win",100%-T1,"-100%")</f>
        <v>-100%</v>
      </c>
      <c r="U539" s="9">
        <f>(S539*T539)+(S539*U1)</f>
        <v>0</v>
      </c>
      <c r="V539" s="9"/>
      <c r="W539" s="9">
        <f>Sun!N44</f>
        <v>0</v>
      </c>
      <c r="X539" s="73" t="str">
        <f>IF(B539="win",100%-X1,"-100%")</f>
        <v>-100%</v>
      </c>
      <c r="Y539" s="9">
        <f>(W539*X539)+(W539*Y1)</f>
        <v>0</v>
      </c>
      <c r="Z539" s="9"/>
      <c r="AA539" s="9">
        <f>Sun!O44</f>
        <v>0</v>
      </c>
      <c r="AB539" s="73" t="str">
        <f>IF(B539="win",100%-AB1,"-100%")</f>
        <v>-100%</v>
      </c>
      <c r="AC539" s="9">
        <f>(AA539*AB539)+(AA539*AC1)</f>
        <v>0</v>
      </c>
      <c r="AD539" s="9"/>
      <c r="AE539" s="9">
        <f>Sun!P44</f>
        <v>0</v>
      </c>
      <c r="AF539" s="73" t="str">
        <f>IF(B539="win",100%-AF1,"-100%")</f>
        <v>-100%</v>
      </c>
      <c r="AG539" s="9">
        <f>(AE539*AF539)+(AE539*AG1)</f>
        <v>0</v>
      </c>
      <c r="AH539" s="9"/>
      <c r="AI539" s="9">
        <f>Sun!Q44</f>
        <v>0</v>
      </c>
      <c r="AJ539" s="73" t="str">
        <f>IF(B539="win",100%-AJ1,"-100%")</f>
        <v>-100%</v>
      </c>
      <c r="AK539" s="9">
        <f>(AI539*AJ539)+(AI539*AK1)</f>
        <v>0</v>
      </c>
      <c r="AL539" s="9"/>
      <c r="AM539" s="9">
        <f>Sun!R44</f>
        <v>0</v>
      </c>
      <c r="AN539" s="73" t="str">
        <f>IF(B539="win",100%-AN1,"-100%")</f>
        <v>-100%</v>
      </c>
      <c r="AO539" s="9">
        <f>(AM539*AN539)+(AM539*AO1)</f>
        <v>0</v>
      </c>
      <c r="AP539" s="9"/>
      <c r="AQ539" s="9">
        <f>Sun!S44</f>
        <v>0</v>
      </c>
      <c r="AR539" s="73" t="str">
        <f>IF(B539="win",100%-AR1,"-100%")</f>
        <v>-100%</v>
      </c>
      <c r="AS539" s="9">
        <f>(AQ539*AR539)+(AQ539*AS1)</f>
        <v>0</v>
      </c>
      <c r="AT539" s="9"/>
      <c r="AU539" s="9">
        <f>Sun!T44</f>
        <v>0</v>
      </c>
      <c r="AV539" s="73" t="str">
        <f>IF(B539="win",100%-AV1,"-100%")</f>
        <v>-100%</v>
      </c>
      <c r="AW539" s="9">
        <f>(AU539*AV539)+(AU539*AW1)</f>
        <v>0</v>
      </c>
      <c r="AX539" s="9"/>
      <c r="AY539" s="9">
        <f>Sun!U44</f>
        <v>0</v>
      </c>
      <c r="AZ539" s="73" t="str">
        <f>IF(B539="win",100%-AZ1,"-100%")</f>
        <v>-100%</v>
      </c>
      <c r="BA539" s="9">
        <f>(AY539*AZ539)+(AY539*BA1)</f>
        <v>0</v>
      </c>
      <c r="BB539" s="9"/>
      <c r="BC539" s="9">
        <f>Sun!V44</f>
        <v>0</v>
      </c>
      <c r="BD539" s="73" t="str">
        <f>IF(B539="win",100%-BD1,"-100%")</f>
        <v>-100%</v>
      </c>
      <c r="BE539" s="9">
        <f>(BC539*BD539)+(BC539*BE1)</f>
        <v>0</v>
      </c>
      <c r="BF539" s="9"/>
      <c r="BG539" s="9">
        <f>Sun!W44</f>
        <v>0</v>
      </c>
      <c r="BH539" s="73" t="str">
        <f>IF(B539="win",100%-BH1,"-100%")</f>
        <v>-100%</v>
      </c>
      <c r="BI539" s="9">
        <f>(BG539*BH539)+(BG539*BI1)</f>
        <v>0</v>
      </c>
    </row>
    <row r="540" spans="1:61" x14ac:dyDescent="0.25">
      <c r="A540" s="9" t="str">
        <f>Sun!A45</f>
        <v>OVER</v>
      </c>
      <c r="B540" s="72">
        <f>Sun!C45</f>
        <v>0</v>
      </c>
      <c r="C540" s="9">
        <f>Sun!I45</f>
        <v>0</v>
      </c>
      <c r="D540" s="73" t="str">
        <f>IF(B540="win",100%-D1,"-100%")</f>
        <v>-100%</v>
      </c>
      <c r="E540" s="9">
        <f>(C540*D540)+(C540*E1)</f>
        <v>0</v>
      </c>
      <c r="F540" s="12"/>
      <c r="G540" s="9">
        <f>Sun!J45</f>
        <v>0</v>
      </c>
      <c r="H540" s="73" t="str">
        <f t="shared" si="1959"/>
        <v>-100%</v>
      </c>
      <c r="I540" s="9">
        <f>(G540*H540)+(G540*I1)</f>
        <v>0</v>
      </c>
      <c r="J540" s="12"/>
      <c r="K540" s="9">
        <f>Sun!K45</f>
        <v>0</v>
      </c>
      <c r="L540" s="73" t="str">
        <f>IF(B540="win",100%-L1,"-100%")</f>
        <v>-100%</v>
      </c>
      <c r="M540" s="9">
        <f>(K540*L540)+(K540*M1)</f>
        <v>0</v>
      </c>
      <c r="N540" s="9"/>
      <c r="O540" s="9">
        <f>Sun!L45</f>
        <v>0</v>
      </c>
      <c r="P540" s="73" t="str">
        <f>IF(B540="win",100%-P1,"-100%")</f>
        <v>-100%</v>
      </c>
      <c r="Q540" s="9">
        <f>(O540*P540)+(O540*Q1)</f>
        <v>0</v>
      </c>
      <c r="R540" s="9"/>
      <c r="S540" s="9">
        <f>Sun!M45</f>
        <v>0</v>
      </c>
      <c r="T540" s="73" t="str">
        <f>IF(B540="win",100%-T1,"-100%")</f>
        <v>-100%</v>
      </c>
      <c r="U540" s="9">
        <f>(S540*T540)+(S540*U1)</f>
        <v>0</v>
      </c>
      <c r="V540" s="9"/>
      <c r="W540" s="9">
        <f>Sun!N45</f>
        <v>0</v>
      </c>
      <c r="X540" s="73" t="str">
        <f>IF(B540="win",100%-X1,"-100%")</f>
        <v>-100%</v>
      </c>
      <c r="Y540" s="9">
        <f>(W540*X540)+(W540*Y1)</f>
        <v>0</v>
      </c>
      <c r="Z540" s="9"/>
      <c r="AA540" s="9">
        <f>Sun!O45</f>
        <v>0</v>
      </c>
      <c r="AB540" s="73" t="str">
        <f>IF(B540="win",100%-AB1,"-100%")</f>
        <v>-100%</v>
      </c>
      <c r="AC540" s="9">
        <f>(AA540*AB540)+(AA540*AC1)</f>
        <v>0</v>
      </c>
      <c r="AD540" s="9"/>
      <c r="AE540" s="9">
        <f>Sun!P45</f>
        <v>0</v>
      </c>
      <c r="AF540" s="73" t="str">
        <f>IF(B540="win",100%-AF1,"-100%")</f>
        <v>-100%</v>
      </c>
      <c r="AG540" s="9">
        <f>(AE540*AF540)+(AE540*AG1)</f>
        <v>0</v>
      </c>
      <c r="AH540" s="9"/>
      <c r="AI540" s="9">
        <f>Sun!Q45</f>
        <v>0</v>
      </c>
      <c r="AJ540" s="73" t="str">
        <f>IF(B540="win",100%-AJ1,"-100%")</f>
        <v>-100%</v>
      </c>
      <c r="AK540" s="9">
        <f>(AI540*AJ540)+(AI540*AK1)</f>
        <v>0</v>
      </c>
      <c r="AL540" s="9"/>
      <c r="AM540" s="9">
        <f>Sun!R45</f>
        <v>0</v>
      </c>
      <c r="AN540" s="73" t="str">
        <f>IF(B540="win",100%-AN1,"-100%")</f>
        <v>-100%</v>
      </c>
      <c r="AO540" s="9">
        <f>(AM540*AN540)+(AM540*AO1)</f>
        <v>0</v>
      </c>
      <c r="AP540" s="9"/>
      <c r="AQ540" s="9">
        <f>Sun!S45</f>
        <v>0</v>
      </c>
      <c r="AR540" s="73" t="str">
        <f>IF(B540="win",100%-AR1,"-100%")</f>
        <v>-100%</v>
      </c>
      <c r="AS540" s="9">
        <f>(AQ540*AR540)+(AQ540*AS1)</f>
        <v>0</v>
      </c>
      <c r="AT540" s="9"/>
      <c r="AU540" s="9">
        <f>Sun!T45</f>
        <v>0</v>
      </c>
      <c r="AV540" s="73" t="str">
        <f>IF(B540="win",100%-AV1,"-100%")</f>
        <v>-100%</v>
      </c>
      <c r="AW540" s="9">
        <f>(AU540*AV540)+(AU540*AW1)</f>
        <v>0</v>
      </c>
      <c r="AX540" s="9"/>
      <c r="AY540" s="9">
        <f>Sun!U45</f>
        <v>0</v>
      </c>
      <c r="AZ540" s="73" t="str">
        <f>IF(B540="win",100%-AZ1,"-100%")</f>
        <v>-100%</v>
      </c>
      <c r="BA540" s="9">
        <f>(AY540*AZ540)+(AY540*BA1)</f>
        <v>0</v>
      </c>
      <c r="BB540" s="9"/>
      <c r="BC540" s="9">
        <f>Sun!V45</f>
        <v>0</v>
      </c>
      <c r="BD540" s="73" t="str">
        <f>IF(B540="win",100%-BD1,"-100%")</f>
        <v>-100%</v>
      </c>
      <c r="BE540" s="9">
        <f>(BC540*BD540)+(BC540*BE1)</f>
        <v>0</v>
      </c>
      <c r="BF540" s="9"/>
      <c r="BG540" s="9">
        <f>Sun!W45</f>
        <v>0</v>
      </c>
      <c r="BH540" s="73" t="str">
        <f>IF(B540="win",100%-BH1,"-100%")</f>
        <v>-100%</v>
      </c>
      <c r="BI540" s="9">
        <f>(BG540*BH540)+(BG540*BI1)</f>
        <v>0</v>
      </c>
    </row>
    <row r="541" spans="1:61" x14ac:dyDescent="0.25">
      <c r="A541" s="75"/>
      <c r="B541" s="72"/>
      <c r="C541" s="75"/>
      <c r="D541" s="75"/>
      <c r="E541" s="75"/>
      <c r="F541" s="12"/>
      <c r="G541" s="75"/>
      <c r="H541" s="75"/>
      <c r="I541" s="75"/>
      <c r="J541" s="12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</row>
    <row r="542" spans="1:61" x14ac:dyDescent="0.25">
      <c r="A542" s="9">
        <f>Sun!A47</f>
        <v>0</v>
      </c>
      <c r="B542" s="72">
        <f>Sun!C47</f>
        <v>0</v>
      </c>
      <c r="C542" s="9">
        <f>Sun!I47</f>
        <v>0</v>
      </c>
      <c r="D542" s="73" t="str">
        <f>IF(B542="win",100%-D1,"-100%")</f>
        <v>-100%</v>
      </c>
      <c r="E542" s="9">
        <f>(C542*D542)+(C542*E1)</f>
        <v>0</v>
      </c>
      <c r="F542" s="12"/>
      <c r="G542" s="9">
        <f>Sun!J47</f>
        <v>0</v>
      </c>
      <c r="H542" s="73" t="str">
        <f>IF($B542="win",100%-H$1,"-100%")</f>
        <v>-100%</v>
      </c>
      <c r="I542" s="9">
        <f>(G542*H542)+(G542*I1)</f>
        <v>0</v>
      </c>
      <c r="J542" s="12"/>
      <c r="K542" s="9">
        <f>Sun!K47</f>
        <v>0</v>
      </c>
      <c r="L542" s="73" t="str">
        <f>IF(B542="win",100%-L1,"-100%")</f>
        <v>-100%</v>
      </c>
      <c r="M542" s="9">
        <f>(K542*L542)+(K542*M1)</f>
        <v>0</v>
      </c>
      <c r="N542" s="9"/>
      <c r="O542" s="9">
        <f>Sun!L47</f>
        <v>0</v>
      </c>
      <c r="P542" s="73" t="str">
        <f>IF(B542="win",100%-P1,"-100%")</f>
        <v>-100%</v>
      </c>
      <c r="Q542" s="9">
        <f>(O542*P542)+(O542*Q1)</f>
        <v>0</v>
      </c>
      <c r="R542" s="9"/>
      <c r="S542" s="9">
        <f>Sun!M47</f>
        <v>0</v>
      </c>
      <c r="T542" s="73" t="str">
        <f>IF(B542="win",100%-T1,"-100%")</f>
        <v>-100%</v>
      </c>
      <c r="U542" s="9">
        <f>(S542*T542)+(S542*U1)</f>
        <v>0</v>
      </c>
      <c r="V542" s="9"/>
      <c r="W542" s="9">
        <f>Sun!N47</f>
        <v>0</v>
      </c>
      <c r="X542" s="73" t="str">
        <f>IF(B542="win",100%-X1,"-100%")</f>
        <v>-100%</v>
      </c>
      <c r="Y542" s="9">
        <f>(W542*X542)+(W542*Y1)</f>
        <v>0</v>
      </c>
      <c r="Z542" s="9"/>
      <c r="AA542" s="9">
        <f>Sun!O47</f>
        <v>0</v>
      </c>
      <c r="AB542" s="73" t="str">
        <f>IF(B542="win",100%-AB1,"-100%")</f>
        <v>-100%</v>
      </c>
      <c r="AC542" s="9">
        <f>(AA542*AB542)+(AA542*AC1)</f>
        <v>0</v>
      </c>
      <c r="AD542" s="9"/>
      <c r="AE542" s="9">
        <f>Sun!P47</f>
        <v>0</v>
      </c>
      <c r="AF542" s="73" t="str">
        <f>IF(B542="win",100%-AF1,"-100%")</f>
        <v>-100%</v>
      </c>
      <c r="AG542" s="9">
        <f>(AE542*AF542)+(AE542*AG1)</f>
        <v>0</v>
      </c>
      <c r="AH542" s="9"/>
      <c r="AI542" s="9">
        <f>Sun!Q47</f>
        <v>0</v>
      </c>
      <c r="AJ542" s="73" t="str">
        <f>IF(B542="win",100%-AJ1,"-100%")</f>
        <v>-100%</v>
      </c>
      <c r="AK542" s="9">
        <f>(AI542*AJ542)+(AI542*AK1)</f>
        <v>0</v>
      </c>
      <c r="AL542" s="9"/>
      <c r="AM542" s="9">
        <f>Sun!R47</f>
        <v>0</v>
      </c>
      <c r="AN542" s="73" t="str">
        <f>IF(B542="win",100%-AN1,"-100%")</f>
        <v>-100%</v>
      </c>
      <c r="AO542" s="9">
        <f>(AM542*AN542)+(AM542*AO1)</f>
        <v>0</v>
      </c>
      <c r="AP542" s="9"/>
      <c r="AQ542" s="9">
        <f>Sun!S47</f>
        <v>0</v>
      </c>
      <c r="AR542" s="73" t="str">
        <f>IF(B542="win",100%-AR1,"-100%")</f>
        <v>-100%</v>
      </c>
      <c r="AS542" s="9">
        <f>(AQ542*AR542)+(AQ542*AS1)</f>
        <v>0</v>
      </c>
      <c r="AT542" s="9"/>
      <c r="AU542" s="9">
        <f>Sun!T47</f>
        <v>0</v>
      </c>
      <c r="AV542" s="73" t="str">
        <f>IF(B542="win",100%-AV1,"-100%")</f>
        <v>-100%</v>
      </c>
      <c r="AW542" s="9">
        <f>(AU542*AV542)+(AU542*AW1)</f>
        <v>0</v>
      </c>
      <c r="AX542" s="9"/>
      <c r="AY542" s="9">
        <f>Sun!U47</f>
        <v>0</v>
      </c>
      <c r="AZ542" s="73" t="str">
        <f>IF(B542="win",100%-AZ1,"-100%")</f>
        <v>-100%</v>
      </c>
      <c r="BA542" s="9">
        <f>(AY542*AZ542)+(AY542*BA1)</f>
        <v>0</v>
      </c>
      <c r="BB542" s="9"/>
      <c r="BC542" s="9">
        <f>Sun!V47</f>
        <v>0</v>
      </c>
      <c r="BD542" s="73" t="str">
        <f>IF(B542="win",100%-BD1,"-100%")</f>
        <v>-100%</v>
      </c>
      <c r="BE542" s="9">
        <f>(BC542*BD542)+(BC542*BE1)</f>
        <v>0</v>
      </c>
      <c r="BF542" s="9"/>
      <c r="BG542" s="9">
        <f>Sun!W47</f>
        <v>0</v>
      </c>
      <c r="BH542" s="73" t="str">
        <f>IF(B542="win",100%-BH1,"-100%")</f>
        <v>-100%</v>
      </c>
      <c r="BI542" s="9">
        <f>(BG542*BH542)+(BG542*BI1)</f>
        <v>0</v>
      </c>
    </row>
    <row r="543" spans="1:61" x14ac:dyDescent="0.25">
      <c r="A543" s="9">
        <f>Sun!A48</f>
        <v>0</v>
      </c>
      <c r="B543" s="72">
        <f>Sun!C48</f>
        <v>0</v>
      </c>
      <c r="C543" s="9">
        <f>Sun!I48</f>
        <v>0</v>
      </c>
      <c r="D543" s="73" t="str">
        <f>IF(B543="win",100%-D1,"-100%")</f>
        <v>-100%</v>
      </c>
      <c r="E543" s="9">
        <f>(C543*D543)+(C543*E1)</f>
        <v>0</v>
      </c>
      <c r="F543" s="12"/>
      <c r="G543" s="9">
        <f>Sun!J48</f>
        <v>0</v>
      </c>
      <c r="H543" s="73" t="str">
        <f t="shared" ref="H543:H545" si="1960">IF($B543="win",100%-H$1,"-100%")</f>
        <v>-100%</v>
      </c>
      <c r="I543" s="9">
        <f>(G543*H543)+(G543*I1)</f>
        <v>0</v>
      </c>
      <c r="J543" s="12"/>
      <c r="K543" s="9">
        <f>Sun!K48</f>
        <v>0</v>
      </c>
      <c r="L543" s="73" t="str">
        <f>IF(B543="win",100%-L1,"-100%")</f>
        <v>-100%</v>
      </c>
      <c r="M543" s="9">
        <f>(K543*L543)+(K543*M1)</f>
        <v>0</v>
      </c>
      <c r="N543" s="9"/>
      <c r="O543" s="9">
        <f>Sun!L48</f>
        <v>0</v>
      </c>
      <c r="P543" s="73" t="str">
        <f>IF(B543="win",100%-P1,"-100%")</f>
        <v>-100%</v>
      </c>
      <c r="Q543" s="9">
        <f>(O543*P543)+(O543*Q1)</f>
        <v>0</v>
      </c>
      <c r="R543" s="9"/>
      <c r="S543" s="9">
        <f>Sun!M48</f>
        <v>0</v>
      </c>
      <c r="T543" s="73" t="str">
        <f>IF(B543="win",100%-T1,"-100%")</f>
        <v>-100%</v>
      </c>
      <c r="U543" s="9">
        <f>(S543*T543)+(S543*U1)</f>
        <v>0</v>
      </c>
      <c r="V543" s="9"/>
      <c r="W543" s="9">
        <f>Sun!N48</f>
        <v>0</v>
      </c>
      <c r="X543" s="73" t="str">
        <f>IF(B543="win",100%-X1,"-100%")</f>
        <v>-100%</v>
      </c>
      <c r="Y543" s="9">
        <f>(W543*X543)+(W543*Y1)</f>
        <v>0</v>
      </c>
      <c r="Z543" s="9"/>
      <c r="AA543" s="9">
        <f>Sun!O48</f>
        <v>0</v>
      </c>
      <c r="AB543" s="73" t="str">
        <f>IF(B543="win",100%-AB1,"-100%")</f>
        <v>-100%</v>
      </c>
      <c r="AC543" s="9">
        <f>(AA543*AB543)+(AA543*AC1)</f>
        <v>0</v>
      </c>
      <c r="AD543" s="9"/>
      <c r="AE543" s="9">
        <f>Sun!P48</f>
        <v>0</v>
      </c>
      <c r="AF543" s="73" t="str">
        <f>IF(B543="win",100%-AF1,"-100%")</f>
        <v>-100%</v>
      </c>
      <c r="AG543" s="9">
        <f>(AE543*AF543)+(AE543*AG1)</f>
        <v>0</v>
      </c>
      <c r="AH543" s="9"/>
      <c r="AI543" s="9">
        <f>Sun!Q48</f>
        <v>0</v>
      </c>
      <c r="AJ543" s="73" t="str">
        <f>IF(B543="win",100%-AJ1,"-100%")</f>
        <v>-100%</v>
      </c>
      <c r="AK543" s="9">
        <f>(AI543*AJ543)+(AI543*AK1)</f>
        <v>0</v>
      </c>
      <c r="AL543" s="9"/>
      <c r="AM543" s="9">
        <f>Sun!R48</f>
        <v>0</v>
      </c>
      <c r="AN543" s="73" t="str">
        <f>IF(B543="win",100%-AN1,"-100%")</f>
        <v>-100%</v>
      </c>
      <c r="AO543" s="9">
        <f>(AM543*AN543)+(AM543*AO1)</f>
        <v>0</v>
      </c>
      <c r="AP543" s="9"/>
      <c r="AQ543" s="9">
        <f>Sun!S48</f>
        <v>0</v>
      </c>
      <c r="AR543" s="73" t="str">
        <f>IF(B543="win",100%-AR1,"-100%")</f>
        <v>-100%</v>
      </c>
      <c r="AS543" s="9">
        <f>(AQ543*AR543)+(AQ543*AS1)</f>
        <v>0</v>
      </c>
      <c r="AT543" s="9"/>
      <c r="AU543" s="9">
        <f>Sun!T48</f>
        <v>0</v>
      </c>
      <c r="AV543" s="73" t="str">
        <f>IF(B543="win",100%-AV1,"-100%")</f>
        <v>-100%</v>
      </c>
      <c r="AW543" s="9">
        <f>(AU543*AV543)+(AU543*AW1)</f>
        <v>0</v>
      </c>
      <c r="AX543" s="9"/>
      <c r="AY543" s="9">
        <f>Sun!U48</f>
        <v>0</v>
      </c>
      <c r="AZ543" s="73" t="str">
        <f>IF(B543="win",100%-AZ1,"-100%")</f>
        <v>-100%</v>
      </c>
      <c r="BA543" s="9">
        <f>(AY543*AZ543)+(AY543*BA1)</f>
        <v>0</v>
      </c>
      <c r="BB543" s="9"/>
      <c r="BC543" s="9">
        <f>Sun!V48</f>
        <v>0</v>
      </c>
      <c r="BD543" s="73" t="str">
        <f>IF(B543="win",100%-BD1,"-100%")</f>
        <v>-100%</v>
      </c>
      <c r="BE543" s="9">
        <f>(BC543*BD543)+(BC543*BE1)</f>
        <v>0</v>
      </c>
      <c r="BF543" s="9"/>
      <c r="BG543" s="9">
        <f>Sun!W48</f>
        <v>0</v>
      </c>
      <c r="BH543" s="73" t="str">
        <f>IF(B543="win",100%-BH1,"-100%")</f>
        <v>-100%</v>
      </c>
      <c r="BI543" s="9">
        <f>(BG543*BH543)+(BG543*BI1)</f>
        <v>0</v>
      </c>
    </row>
    <row r="544" spans="1:61" x14ac:dyDescent="0.25">
      <c r="A544" s="9" t="str">
        <f>Sun!A49</f>
        <v>UNDER</v>
      </c>
      <c r="B544" s="72">
        <f>Sun!C49</f>
        <v>0</v>
      </c>
      <c r="C544" s="9">
        <f>Sun!I49</f>
        <v>0</v>
      </c>
      <c r="D544" s="73" t="str">
        <f>IF(B544="win",100%-D1,"-100%")</f>
        <v>-100%</v>
      </c>
      <c r="E544" s="9">
        <f>(C544*D544)+(C544*E1)</f>
        <v>0</v>
      </c>
      <c r="F544" s="12"/>
      <c r="G544" s="9">
        <f>Sun!J49</f>
        <v>0</v>
      </c>
      <c r="H544" s="73" t="str">
        <f t="shared" si="1960"/>
        <v>-100%</v>
      </c>
      <c r="I544" s="9">
        <f>(G544*H544)+(G544*I1)</f>
        <v>0</v>
      </c>
      <c r="J544" s="12"/>
      <c r="K544" s="9">
        <f>Sun!K49</f>
        <v>0</v>
      </c>
      <c r="L544" s="73" t="str">
        <f>IF(B544="win",100%-L1,"-100%")</f>
        <v>-100%</v>
      </c>
      <c r="M544" s="9">
        <f>(K544*L544)+(K544*M1)</f>
        <v>0</v>
      </c>
      <c r="N544" s="9"/>
      <c r="O544" s="9">
        <f>Sun!L49</f>
        <v>0</v>
      </c>
      <c r="P544" s="73" t="str">
        <f>IF(B544="win",100%-P1,"-100%")</f>
        <v>-100%</v>
      </c>
      <c r="Q544" s="9">
        <f>(O544*P544)+(O544*Q1)</f>
        <v>0</v>
      </c>
      <c r="R544" s="9"/>
      <c r="S544" s="9">
        <f>Sun!M49</f>
        <v>0</v>
      </c>
      <c r="T544" s="73" t="str">
        <f>IF(B544="win",100%-T1,"-100%")</f>
        <v>-100%</v>
      </c>
      <c r="U544" s="9">
        <f>(S544*T544)+(S544*U1)</f>
        <v>0</v>
      </c>
      <c r="V544" s="9"/>
      <c r="W544" s="9">
        <f>Sun!N49</f>
        <v>0</v>
      </c>
      <c r="X544" s="73" t="str">
        <f>IF(B544="win",100%-X1,"-100%")</f>
        <v>-100%</v>
      </c>
      <c r="Y544" s="9">
        <f>(W544*X544)+(W544*Y1)</f>
        <v>0</v>
      </c>
      <c r="Z544" s="9"/>
      <c r="AA544" s="9">
        <f>Sun!O49</f>
        <v>0</v>
      </c>
      <c r="AB544" s="73" t="str">
        <f>IF(B544="win",100%-AB1,"-100%")</f>
        <v>-100%</v>
      </c>
      <c r="AC544" s="9">
        <f>(AA544*AB544)+(AA544*AC1)</f>
        <v>0</v>
      </c>
      <c r="AD544" s="9"/>
      <c r="AE544" s="9">
        <f>Sun!P49</f>
        <v>0</v>
      </c>
      <c r="AF544" s="73" t="str">
        <f>IF(B544="win",100%-AF1,"-100%")</f>
        <v>-100%</v>
      </c>
      <c r="AG544" s="9">
        <f>(AE544*AF544)+(AE544*AG1)</f>
        <v>0</v>
      </c>
      <c r="AH544" s="9"/>
      <c r="AI544" s="9">
        <f>Sun!Q49</f>
        <v>0</v>
      </c>
      <c r="AJ544" s="73" t="str">
        <f>IF(B544="win",100%-AJ1,"-100%")</f>
        <v>-100%</v>
      </c>
      <c r="AK544" s="9">
        <f>(AI544*AJ544)+(AI544*AK1)</f>
        <v>0</v>
      </c>
      <c r="AL544" s="9"/>
      <c r="AM544" s="9">
        <f>Sun!R49</f>
        <v>0</v>
      </c>
      <c r="AN544" s="73" t="str">
        <f>IF(B544="win",100%-AN1,"-100%")</f>
        <v>-100%</v>
      </c>
      <c r="AO544" s="9">
        <f>(AM544*AN544)+(AM544*AO1)</f>
        <v>0</v>
      </c>
      <c r="AP544" s="9"/>
      <c r="AQ544" s="9">
        <f>Sun!S49</f>
        <v>0</v>
      </c>
      <c r="AR544" s="73" t="str">
        <f>IF(B544="win",100%-AR1,"-100%")</f>
        <v>-100%</v>
      </c>
      <c r="AS544" s="9">
        <f>(AQ544*AR544)+(AQ544*AS1)</f>
        <v>0</v>
      </c>
      <c r="AT544" s="9"/>
      <c r="AU544" s="9">
        <f>Sun!T49</f>
        <v>0</v>
      </c>
      <c r="AV544" s="73" t="str">
        <f>IF(B544="win",100%-AV1,"-100%")</f>
        <v>-100%</v>
      </c>
      <c r="AW544" s="9">
        <f>(AU544*AV544)+(AU544*AW1)</f>
        <v>0</v>
      </c>
      <c r="AX544" s="9"/>
      <c r="AY544" s="9">
        <f>Sun!U49</f>
        <v>0</v>
      </c>
      <c r="AZ544" s="73" t="str">
        <f>IF(B544="win",100%-AZ1,"-100%")</f>
        <v>-100%</v>
      </c>
      <c r="BA544" s="9">
        <f>(AY544*AZ544)+(AY544*BA1)</f>
        <v>0</v>
      </c>
      <c r="BB544" s="9"/>
      <c r="BC544" s="9">
        <f>Sun!V49</f>
        <v>0</v>
      </c>
      <c r="BD544" s="73" t="str">
        <f>IF(B544="win",100%-BD1,"-100%")</f>
        <v>-100%</v>
      </c>
      <c r="BE544" s="9">
        <f>(BC544*BD544)+(BC544*BE1)</f>
        <v>0</v>
      </c>
      <c r="BF544" s="9"/>
      <c r="BG544" s="9">
        <f>Sun!W49</f>
        <v>0</v>
      </c>
      <c r="BH544" s="73" t="str">
        <f>IF(B544="win",100%-BH1,"-100%")</f>
        <v>-100%</v>
      </c>
      <c r="BI544" s="9">
        <f>(BG544*BH544)+(BG544*BI1)</f>
        <v>0</v>
      </c>
    </row>
    <row r="545" spans="1:61" x14ac:dyDescent="0.25">
      <c r="A545" s="9" t="str">
        <f>Sun!A50</f>
        <v>OVER</v>
      </c>
      <c r="B545" s="72">
        <f>Sun!C50</f>
        <v>0</v>
      </c>
      <c r="C545" s="9">
        <f>Sun!I50</f>
        <v>0</v>
      </c>
      <c r="D545" s="73" t="str">
        <f>IF(B545="win",100%-D1,"-100%")</f>
        <v>-100%</v>
      </c>
      <c r="E545" s="9">
        <f>(C545*D545)+(C545*E1)</f>
        <v>0</v>
      </c>
      <c r="F545" s="12"/>
      <c r="G545" s="9">
        <f>Sun!J50</f>
        <v>0</v>
      </c>
      <c r="H545" s="73" t="str">
        <f t="shared" si="1960"/>
        <v>-100%</v>
      </c>
      <c r="I545" s="9">
        <f>(G545*H545)+(G545*I1)</f>
        <v>0</v>
      </c>
      <c r="J545" s="12"/>
      <c r="K545" s="9">
        <f>Sun!K50</f>
        <v>0</v>
      </c>
      <c r="L545" s="73" t="str">
        <f>IF(B545="win",100%-L1,"-100%")</f>
        <v>-100%</v>
      </c>
      <c r="M545" s="9">
        <f>(K545*L545)+(K545*M1)</f>
        <v>0</v>
      </c>
      <c r="N545" s="9"/>
      <c r="O545" s="9">
        <f>Sun!L50</f>
        <v>0</v>
      </c>
      <c r="P545" s="73" t="str">
        <f>IF(B545="win",100%-P1,"-100%")</f>
        <v>-100%</v>
      </c>
      <c r="Q545" s="9">
        <f>(O545*P545)+(O545*Q1)</f>
        <v>0</v>
      </c>
      <c r="R545" s="9"/>
      <c r="S545" s="9">
        <f>Sun!M50</f>
        <v>0</v>
      </c>
      <c r="T545" s="73" t="str">
        <f>IF(B545="win",100%-T1,"-100%")</f>
        <v>-100%</v>
      </c>
      <c r="U545" s="9">
        <f>(S545*T545)+(S545*U1)</f>
        <v>0</v>
      </c>
      <c r="V545" s="9"/>
      <c r="W545" s="9">
        <f>Sun!N50</f>
        <v>0</v>
      </c>
      <c r="X545" s="73" t="str">
        <f>IF(B545="win",100%-X1,"-100%")</f>
        <v>-100%</v>
      </c>
      <c r="Y545" s="9">
        <f>(W545*X545)+(W545*Y1)</f>
        <v>0</v>
      </c>
      <c r="Z545" s="9"/>
      <c r="AA545" s="9">
        <f>Sun!O50</f>
        <v>0</v>
      </c>
      <c r="AB545" s="73" t="str">
        <f>IF(B545="win",100%-AB1,"-100%")</f>
        <v>-100%</v>
      </c>
      <c r="AC545" s="9">
        <f>(AA545*AB545)+(AA545*AC1)</f>
        <v>0</v>
      </c>
      <c r="AD545" s="9"/>
      <c r="AE545" s="9">
        <f>Sun!P50</f>
        <v>0</v>
      </c>
      <c r="AF545" s="73" t="str">
        <f>IF(B545="win",100%-AF1,"-100%")</f>
        <v>-100%</v>
      </c>
      <c r="AG545" s="9">
        <f>(AE545*AF545)+(AE545*AG1)</f>
        <v>0</v>
      </c>
      <c r="AH545" s="9"/>
      <c r="AI545" s="9">
        <f>Sun!Q50</f>
        <v>0</v>
      </c>
      <c r="AJ545" s="73" t="str">
        <f>IF(B545="win",100%-AJ1,"-100%")</f>
        <v>-100%</v>
      </c>
      <c r="AK545" s="9">
        <f>(AI545*AJ545)+(AI545*AK1)</f>
        <v>0</v>
      </c>
      <c r="AL545" s="9"/>
      <c r="AM545" s="9">
        <f>Sun!R50</f>
        <v>0</v>
      </c>
      <c r="AN545" s="73" t="str">
        <f>IF(B545="win",100%-AN1,"-100%")</f>
        <v>-100%</v>
      </c>
      <c r="AO545" s="9">
        <f>(AM545*AN545)+(AM545*AO1)</f>
        <v>0</v>
      </c>
      <c r="AP545" s="9"/>
      <c r="AQ545" s="9">
        <f>Sun!S50</f>
        <v>0</v>
      </c>
      <c r="AR545" s="73" t="str">
        <f>IF(B545="win",100%-AR1,"-100%")</f>
        <v>-100%</v>
      </c>
      <c r="AS545" s="9">
        <f>(AQ545*AR545)+(AQ545*AS1)</f>
        <v>0</v>
      </c>
      <c r="AT545" s="9"/>
      <c r="AU545" s="9">
        <f>Sun!T50</f>
        <v>0</v>
      </c>
      <c r="AV545" s="73" t="str">
        <f>IF(B545="win",100%-AV1,"-100%")</f>
        <v>-100%</v>
      </c>
      <c r="AW545" s="9">
        <f>(AU545*AV545)+(AU545*AW1)</f>
        <v>0</v>
      </c>
      <c r="AX545" s="9"/>
      <c r="AY545" s="9">
        <f>Sun!U50</f>
        <v>0</v>
      </c>
      <c r="AZ545" s="73" t="str">
        <f>IF(B545="win",100%-AZ1,"-100%")</f>
        <v>-100%</v>
      </c>
      <c r="BA545" s="9">
        <f>(AY545*AZ545)+(AY545*BA1)</f>
        <v>0</v>
      </c>
      <c r="BB545" s="9"/>
      <c r="BC545" s="9">
        <f>Sun!V50</f>
        <v>0</v>
      </c>
      <c r="BD545" s="73" t="str">
        <f>IF(B545="win",100%-BD1,"-100%")</f>
        <v>-100%</v>
      </c>
      <c r="BE545" s="9">
        <f>(BC545*BD545)+(BC545*BE1)</f>
        <v>0</v>
      </c>
      <c r="BF545" s="9"/>
      <c r="BG545" s="9">
        <f>Sun!W50</f>
        <v>0</v>
      </c>
      <c r="BH545" s="73" t="str">
        <f>IF(B545="win",100%-BH1,"-100%")</f>
        <v>-100%</v>
      </c>
      <c r="BI545" s="9">
        <f>(BG545*BH545)+(BG545*BI1)</f>
        <v>0</v>
      </c>
    </row>
    <row r="546" spans="1:61" x14ac:dyDescent="0.25">
      <c r="A546" s="75"/>
      <c r="B546" s="72"/>
      <c r="C546" s="75"/>
      <c r="D546" s="75"/>
      <c r="E546" s="75"/>
      <c r="F546" s="12"/>
      <c r="G546" s="75"/>
      <c r="H546" s="75"/>
      <c r="I546" s="75"/>
      <c r="J546" s="12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</row>
    <row r="547" spans="1:61" x14ac:dyDescent="0.25">
      <c r="A547" s="9">
        <f>Sun!A52</f>
        <v>0</v>
      </c>
      <c r="B547" s="72">
        <f>Sun!C52</f>
        <v>0</v>
      </c>
      <c r="C547" s="9">
        <f>Sun!I52</f>
        <v>0</v>
      </c>
      <c r="D547" s="73" t="str">
        <f>IF(B547="win",100%-D1,"-100%")</f>
        <v>-100%</v>
      </c>
      <c r="E547" s="9">
        <f>(C547*D547)+(C547*E1)</f>
        <v>0</v>
      </c>
      <c r="F547" s="12"/>
      <c r="G547" s="9">
        <f>Sun!J52</f>
        <v>0</v>
      </c>
      <c r="H547" s="73" t="str">
        <f>IF($B547="win",100%-H$1,"-100%")</f>
        <v>-100%</v>
      </c>
      <c r="I547" s="9">
        <f>(G547*H547)+(G547*I1)</f>
        <v>0</v>
      </c>
      <c r="J547" s="12"/>
      <c r="K547" s="9">
        <f>Sun!K52</f>
        <v>0</v>
      </c>
      <c r="L547" s="73" t="str">
        <f>IF(B547="win",100%-L1,"-100%")</f>
        <v>-100%</v>
      </c>
      <c r="M547" s="9">
        <f>(K547*L547)+(K547*M1)</f>
        <v>0</v>
      </c>
      <c r="N547" s="9"/>
      <c r="O547" s="9">
        <f>Sun!L52</f>
        <v>0</v>
      </c>
      <c r="P547" s="73" t="str">
        <f>IF(B547="win",100%-P1,"-100%")</f>
        <v>-100%</v>
      </c>
      <c r="Q547" s="9">
        <f>(O547*P547)+(O547*Q1)</f>
        <v>0</v>
      </c>
      <c r="R547" s="9"/>
      <c r="S547" s="9">
        <f>Sun!M52</f>
        <v>0</v>
      </c>
      <c r="T547" s="73" t="str">
        <f>IF(B547="win",100%-T1,"-100%")</f>
        <v>-100%</v>
      </c>
      <c r="U547" s="9">
        <f>(S547*T547)+(S547*U1)</f>
        <v>0</v>
      </c>
      <c r="V547" s="9"/>
      <c r="W547" s="9">
        <f>Sun!N52</f>
        <v>0</v>
      </c>
      <c r="X547" s="73" t="str">
        <f>IF(B547="win",100%-X1,"-100%")</f>
        <v>-100%</v>
      </c>
      <c r="Y547" s="9">
        <f>(W547*X547)+(W547*Y1)</f>
        <v>0</v>
      </c>
      <c r="Z547" s="9"/>
      <c r="AA547" s="9">
        <f>Sun!O52</f>
        <v>0</v>
      </c>
      <c r="AB547" s="73" t="str">
        <f>IF(B547="win",100%-AB1,"-100%")</f>
        <v>-100%</v>
      </c>
      <c r="AC547" s="9">
        <f>(AA547*AB547)+(AA547*AC1)</f>
        <v>0</v>
      </c>
      <c r="AD547" s="9"/>
      <c r="AE547" s="9">
        <f>Sun!P52</f>
        <v>0</v>
      </c>
      <c r="AF547" s="73" t="str">
        <f>IF(B547="win",100%-AF1,"-100%")</f>
        <v>-100%</v>
      </c>
      <c r="AG547" s="9">
        <f>(AE547*AF547)+(AE547*AG1)</f>
        <v>0</v>
      </c>
      <c r="AH547" s="9"/>
      <c r="AI547" s="9">
        <f>Sun!Q52</f>
        <v>0</v>
      </c>
      <c r="AJ547" s="73" t="str">
        <f>IF(B547="win",100%-AJ1,"-100%")</f>
        <v>-100%</v>
      </c>
      <c r="AK547" s="9">
        <f>(AI547*AJ547)+(AI547*AK1)</f>
        <v>0</v>
      </c>
      <c r="AL547" s="9"/>
      <c r="AM547" s="9">
        <f>Sun!R52</f>
        <v>0</v>
      </c>
      <c r="AN547" s="73" t="str">
        <f>IF(B547="win",100%-AN1,"-100%")</f>
        <v>-100%</v>
      </c>
      <c r="AO547" s="9">
        <f>(AM547*AN547)+(AM547*AO1)</f>
        <v>0</v>
      </c>
      <c r="AP547" s="9"/>
      <c r="AQ547" s="9">
        <f>Sun!S52</f>
        <v>0</v>
      </c>
      <c r="AR547" s="73" t="str">
        <f>IF(B547="win",100%-AR1,"-100%")</f>
        <v>-100%</v>
      </c>
      <c r="AS547" s="9">
        <f>(AQ547*AR547)+(AQ547*AS1)</f>
        <v>0</v>
      </c>
      <c r="AT547" s="9"/>
      <c r="AU547" s="9">
        <f>Sun!T52</f>
        <v>0</v>
      </c>
      <c r="AV547" s="73" t="str">
        <f>IF(B547="win",100%-AV1,"-100%")</f>
        <v>-100%</v>
      </c>
      <c r="AW547" s="9">
        <f>(AU547*AV547)+(AU547*AW1)</f>
        <v>0</v>
      </c>
      <c r="AX547" s="9"/>
      <c r="AY547" s="9">
        <f>Sun!U52</f>
        <v>0</v>
      </c>
      <c r="AZ547" s="73" t="str">
        <f>IF(B547="win",100%-AZ1,"-100%")</f>
        <v>-100%</v>
      </c>
      <c r="BA547" s="9">
        <f>(AY547*AZ547)+(AY547*BA1)</f>
        <v>0</v>
      </c>
      <c r="BB547" s="9"/>
      <c r="BC547" s="9">
        <f>Sun!V52</f>
        <v>0</v>
      </c>
      <c r="BD547" s="73" t="str">
        <f>IF(B547="win",100%-BD1,"-100%")</f>
        <v>-100%</v>
      </c>
      <c r="BE547" s="9">
        <f>(BC547*BD547)+(BC547*BE1)</f>
        <v>0</v>
      </c>
      <c r="BF547" s="9"/>
      <c r="BG547" s="9">
        <f>Sun!W52</f>
        <v>0</v>
      </c>
      <c r="BH547" s="73" t="str">
        <f>IF(B547="win",100%-BH1,"-100%")</f>
        <v>-100%</v>
      </c>
      <c r="BI547" s="9">
        <f>(BG547*BH547)+(BG547*BI1)</f>
        <v>0</v>
      </c>
    </row>
    <row r="548" spans="1:61" x14ac:dyDescent="0.25">
      <c r="A548" s="9">
        <f>Sun!A53</f>
        <v>0</v>
      </c>
      <c r="B548" s="72">
        <f>Sun!C53</f>
        <v>0</v>
      </c>
      <c r="C548" s="9">
        <f>Sun!I53</f>
        <v>0</v>
      </c>
      <c r="D548" s="73" t="str">
        <f>IF(B548="win",100%-D1,"-100%")</f>
        <v>-100%</v>
      </c>
      <c r="E548" s="9">
        <f>(C548*D548)+(C548*E1)</f>
        <v>0</v>
      </c>
      <c r="F548" s="12"/>
      <c r="G548" s="9">
        <f>Sun!J53</f>
        <v>0</v>
      </c>
      <c r="H548" s="73" t="str">
        <f t="shared" ref="H548:H550" si="1961">IF($B548="win",100%-H$1,"-100%")</f>
        <v>-100%</v>
      </c>
      <c r="I548" s="9">
        <f>(G548*H548)+(G548*I1)</f>
        <v>0</v>
      </c>
      <c r="J548" s="12"/>
      <c r="K548" s="9">
        <f>Sun!K53</f>
        <v>0</v>
      </c>
      <c r="L548" s="73" t="str">
        <f>IF(B548="win",100%-L1,"-100%")</f>
        <v>-100%</v>
      </c>
      <c r="M548" s="9">
        <f>(K548*L548)+(K548*M1)</f>
        <v>0</v>
      </c>
      <c r="N548" s="9"/>
      <c r="O548" s="9">
        <f>Sun!L53</f>
        <v>0</v>
      </c>
      <c r="P548" s="73" t="str">
        <f>IF(B548="win",100%-P1,"-100%")</f>
        <v>-100%</v>
      </c>
      <c r="Q548" s="9">
        <f>(O548*P548)+(O548*Q1)</f>
        <v>0</v>
      </c>
      <c r="R548" s="9"/>
      <c r="S548" s="9">
        <f>Sun!M53</f>
        <v>0</v>
      </c>
      <c r="T548" s="73" t="str">
        <f>IF(B548="win",100%-T1,"-100%")</f>
        <v>-100%</v>
      </c>
      <c r="U548" s="9">
        <f>(S548*T548)+(S548*U1)</f>
        <v>0</v>
      </c>
      <c r="V548" s="9"/>
      <c r="W548" s="9">
        <f>Sun!N53</f>
        <v>0</v>
      </c>
      <c r="X548" s="73" t="str">
        <f>IF(B548="win",100%-X1,"-100%")</f>
        <v>-100%</v>
      </c>
      <c r="Y548" s="9">
        <f>(W548*X548)+(W548*Y1)</f>
        <v>0</v>
      </c>
      <c r="Z548" s="9"/>
      <c r="AA548" s="9">
        <f>Sun!O53</f>
        <v>0</v>
      </c>
      <c r="AB548" s="73" t="str">
        <f>IF(B548="win",100%-AB1,"-100%")</f>
        <v>-100%</v>
      </c>
      <c r="AC548" s="9">
        <f>(AA548*AB548)+(AA548*AC1)</f>
        <v>0</v>
      </c>
      <c r="AD548" s="9"/>
      <c r="AE548" s="9">
        <f>Sun!P53</f>
        <v>0</v>
      </c>
      <c r="AF548" s="73" t="str">
        <f>IF(B548="win",100%-AF1,"-100%")</f>
        <v>-100%</v>
      </c>
      <c r="AG548" s="9">
        <f>(AE548*AF548)+(AE548*AG1)</f>
        <v>0</v>
      </c>
      <c r="AH548" s="9"/>
      <c r="AI548" s="9">
        <f>Sun!Q53</f>
        <v>0</v>
      </c>
      <c r="AJ548" s="73" t="str">
        <f>IF(B548="win",100%-AJ1,"-100%")</f>
        <v>-100%</v>
      </c>
      <c r="AK548" s="9">
        <f>(AI548*AJ548)+(AI548*AK1)</f>
        <v>0</v>
      </c>
      <c r="AL548" s="9"/>
      <c r="AM548" s="9">
        <f>Sun!R53</f>
        <v>0</v>
      </c>
      <c r="AN548" s="73" t="str">
        <f>IF(B548="win",100%-AN1,"-100%")</f>
        <v>-100%</v>
      </c>
      <c r="AO548" s="9">
        <f>(AM548*AN548)+(AM548*AO1)</f>
        <v>0</v>
      </c>
      <c r="AP548" s="9"/>
      <c r="AQ548" s="9">
        <f>Sun!S53</f>
        <v>0</v>
      </c>
      <c r="AR548" s="73" t="str">
        <f>IF(B548="win",100%-AR1,"-100%")</f>
        <v>-100%</v>
      </c>
      <c r="AS548" s="9">
        <f>(AQ548*AR548)+(AQ548*AS1)</f>
        <v>0</v>
      </c>
      <c r="AT548" s="9"/>
      <c r="AU548" s="9">
        <f>Sun!T53</f>
        <v>0</v>
      </c>
      <c r="AV548" s="73" t="str">
        <f>IF(B548="win",100%-AV1,"-100%")</f>
        <v>-100%</v>
      </c>
      <c r="AW548" s="9">
        <f>(AU548*AV548)+(AU548*AW1)</f>
        <v>0</v>
      </c>
      <c r="AX548" s="9"/>
      <c r="AY548" s="9">
        <f>Sun!U53</f>
        <v>0</v>
      </c>
      <c r="AZ548" s="73" t="str">
        <f>IF(B548="win",100%-AZ1,"-100%")</f>
        <v>-100%</v>
      </c>
      <c r="BA548" s="9">
        <f>(AY548*AZ548)+(AY548*BA1)</f>
        <v>0</v>
      </c>
      <c r="BB548" s="9"/>
      <c r="BC548" s="9">
        <f>Sun!V53</f>
        <v>0</v>
      </c>
      <c r="BD548" s="73" t="str">
        <f>IF(B548="win",100%-BD1,"-100%")</f>
        <v>-100%</v>
      </c>
      <c r="BE548" s="9">
        <f>(BC548*BD548)+(BC548*BE1)</f>
        <v>0</v>
      </c>
      <c r="BF548" s="9"/>
      <c r="BG548" s="9">
        <f>Sun!W53</f>
        <v>0</v>
      </c>
      <c r="BH548" s="73" t="str">
        <f>IF(B548="win",100%-BH1,"-100%")</f>
        <v>-100%</v>
      </c>
      <c r="BI548" s="9">
        <f>(BG548*BH548)+(BG548*BI1)</f>
        <v>0</v>
      </c>
    </row>
    <row r="549" spans="1:61" x14ac:dyDescent="0.25">
      <c r="A549" s="9" t="str">
        <f>Sun!A54</f>
        <v>UNDER</v>
      </c>
      <c r="B549" s="72">
        <f>Sun!C54</f>
        <v>0</v>
      </c>
      <c r="C549" s="9">
        <f>Sun!I54</f>
        <v>0</v>
      </c>
      <c r="D549" s="73" t="str">
        <f>IF(B549="win",100%-D1,"-100%")</f>
        <v>-100%</v>
      </c>
      <c r="E549" s="9">
        <f>(C549*D549)+(C549*E1)</f>
        <v>0</v>
      </c>
      <c r="F549" s="12"/>
      <c r="G549" s="9">
        <f>Sun!J54</f>
        <v>0</v>
      </c>
      <c r="H549" s="73" t="str">
        <f t="shared" si="1961"/>
        <v>-100%</v>
      </c>
      <c r="I549" s="9">
        <f>(G549*H549)+(G549*I1)</f>
        <v>0</v>
      </c>
      <c r="J549" s="12"/>
      <c r="K549" s="9">
        <f>Sun!K54</f>
        <v>0</v>
      </c>
      <c r="L549" s="73" t="str">
        <f>IF(B549="win",100%-L1,"-100%")</f>
        <v>-100%</v>
      </c>
      <c r="M549" s="9">
        <f>(K549*L549)+(K549*M1)</f>
        <v>0</v>
      </c>
      <c r="N549" s="9"/>
      <c r="O549" s="9">
        <f>Sun!L54</f>
        <v>0</v>
      </c>
      <c r="P549" s="73" t="str">
        <f>IF(B549="win",100%-P1,"-100%")</f>
        <v>-100%</v>
      </c>
      <c r="Q549" s="9">
        <f>(O549*P549)+(O549*Q1)</f>
        <v>0</v>
      </c>
      <c r="R549" s="9"/>
      <c r="S549" s="9">
        <f>Sun!M54</f>
        <v>0</v>
      </c>
      <c r="T549" s="73" t="str">
        <f>IF(B549="win",100%-T1,"-100%")</f>
        <v>-100%</v>
      </c>
      <c r="U549" s="9">
        <f>(S549*T549)+(S549*U1)</f>
        <v>0</v>
      </c>
      <c r="V549" s="9"/>
      <c r="W549" s="9">
        <f>Sun!N54</f>
        <v>0</v>
      </c>
      <c r="X549" s="73" t="str">
        <f>IF(B549="win",100%-X1,"-100%")</f>
        <v>-100%</v>
      </c>
      <c r="Y549" s="9">
        <f>(W549*X549)+(W549*Y1)</f>
        <v>0</v>
      </c>
      <c r="Z549" s="9"/>
      <c r="AA549" s="9">
        <f>Sun!O54</f>
        <v>0</v>
      </c>
      <c r="AB549" s="73" t="str">
        <f>IF(B549="win",100%-AB1,"-100%")</f>
        <v>-100%</v>
      </c>
      <c r="AC549" s="9">
        <f>(AA549*AB549)+(AA549*AC1)</f>
        <v>0</v>
      </c>
      <c r="AD549" s="9"/>
      <c r="AE549" s="9">
        <f>Sun!P54</f>
        <v>0</v>
      </c>
      <c r="AF549" s="73" t="str">
        <f>IF(B549="win",100%-AF1,"-100%")</f>
        <v>-100%</v>
      </c>
      <c r="AG549" s="9">
        <f>(AE549*AF549)+(AE549*AG1)</f>
        <v>0</v>
      </c>
      <c r="AH549" s="9"/>
      <c r="AI549" s="9">
        <f>Sun!Q54</f>
        <v>0</v>
      </c>
      <c r="AJ549" s="73" t="str">
        <f>IF(B549="win",100%-AJ1,"-100%")</f>
        <v>-100%</v>
      </c>
      <c r="AK549" s="9">
        <f>(AI549*AJ549)+(AI549*AK1)</f>
        <v>0</v>
      </c>
      <c r="AL549" s="9"/>
      <c r="AM549" s="9">
        <f>Sun!R54</f>
        <v>0</v>
      </c>
      <c r="AN549" s="73" t="str">
        <f>IF(B549="win",100%-AN1,"-100%")</f>
        <v>-100%</v>
      </c>
      <c r="AO549" s="9">
        <f>(AM549*AN549)+(AM549*AO1)</f>
        <v>0</v>
      </c>
      <c r="AP549" s="9"/>
      <c r="AQ549" s="9">
        <f>Sun!S54</f>
        <v>0</v>
      </c>
      <c r="AR549" s="73" t="str">
        <f>IF(B549="win",100%-AR1,"-100%")</f>
        <v>-100%</v>
      </c>
      <c r="AS549" s="9">
        <f>(AQ549*AR549)+(AQ549*AS1)</f>
        <v>0</v>
      </c>
      <c r="AT549" s="9"/>
      <c r="AU549" s="9">
        <f>Sun!T54</f>
        <v>0</v>
      </c>
      <c r="AV549" s="73" t="str">
        <f>IF(B549="win",100%-AV1,"-100%")</f>
        <v>-100%</v>
      </c>
      <c r="AW549" s="9">
        <f>(AU549*AV549)+(AU549*AW1)</f>
        <v>0</v>
      </c>
      <c r="AX549" s="9"/>
      <c r="AY549" s="9">
        <f>Sun!U54</f>
        <v>0</v>
      </c>
      <c r="AZ549" s="73" t="str">
        <f>IF(B549="win",100%-AZ1,"-100%")</f>
        <v>-100%</v>
      </c>
      <c r="BA549" s="9">
        <f>(AY549*AZ549)+(AY549*BA1)</f>
        <v>0</v>
      </c>
      <c r="BB549" s="9"/>
      <c r="BC549" s="9">
        <f>Sun!V54</f>
        <v>0</v>
      </c>
      <c r="BD549" s="73" t="str">
        <f>IF(B549="win",100%-BD1,"-100%")</f>
        <v>-100%</v>
      </c>
      <c r="BE549" s="9">
        <f>(BC549*BD549)+(BC549*BE1)</f>
        <v>0</v>
      </c>
      <c r="BF549" s="9"/>
      <c r="BG549" s="9">
        <f>Sun!W54</f>
        <v>0</v>
      </c>
      <c r="BH549" s="73" t="str">
        <f>IF(B549="win",100%-BH1,"-100%")</f>
        <v>-100%</v>
      </c>
      <c r="BI549" s="9">
        <f>(BG549*BH549)+(BG549*BI1)</f>
        <v>0</v>
      </c>
    </row>
    <row r="550" spans="1:61" x14ac:dyDescent="0.25">
      <c r="A550" s="9" t="str">
        <f>Sun!A55</f>
        <v>OVER</v>
      </c>
      <c r="B550" s="72">
        <f>Sun!C55</f>
        <v>0</v>
      </c>
      <c r="C550" s="9">
        <f>Sun!I55</f>
        <v>0</v>
      </c>
      <c r="D550" s="73" t="str">
        <f>IF(B550="win",100%-D1,"-100%")</f>
        <v>-100%</v>
      </c>
      <c r="E550" s="9">
        <f>(C550*D550)+(C550*E1)</f>
        <v>0</v>
      </c>
      <c r="F550" s="12"/>
      <c r="G550" s="9">
        <f>Sun!J55</f>
        <v>0</v>
      </c>
      <c r="H550" s="73" t="str">
        <f t="shared" si="1961"/>
        <v>-100%</v>
      </c>
      <c r="I550" s="9">
        <f>(G550*H550)+(G550*I1)</f>
        <v>0</v>
      </c>
      <c r="J550" s="12"/>
      <c r="K550" s="9">
        <f>Sun!K55</f>
        <v>0</v>
      </c>
      <c r="L550" s="73" t="str">
        <f>IF(B550="win",100%-L1,"-100%")</f>
        <v>-100%</v>
      </c>
      <c r="M550" s="9">
        <f>(K550*L550)+(K550*M1)</f>
        <v>0</v>
      </c>
      <c r="N550" s="9"/>
      <c r="O550" s="9">
        <f>Sun!L55</f>
        <v>0</v>
      </c>
      <c r="P550" s="73" t="str">
        <f>IF(B550="win",100%-P1,"-100%")</f>
        <v>-100%</v>
      </c>
      <c r="Q550" s="9">
        <f>(O550*P550)+(O550*Q1)</f>
        <v>0</v>
      </c>
      <c r="R550" s="9"/>
      <c r="S550" s="9">
        <f>Sun!M55</f>
        <v>0</v>
      </c>
      <c r="T550" s="73" t="str">
        <f>IF(B550="win",100%-T1,"-100%")</f>
        <v>-100%</v>
      </c>
      <c r="U550" s="9">
        <f>(S550*T550)+(S550*U1)</f>
        <v>0</v>
      </c>
      <c r="V550" s="9"/>
      <c r="W550" s="9">
        <f>Sun!N55</f>
        <v>0</v>
      </c>
      <c r="X550" s="73" t="str">
        <f>IF(B550="win",100%-X1,"-100%")</f>
        <v>-100%</v>
      </c>
      <c r="Y550" s="9">
        <f>(W550*X550)+(W550*Y1)</f>
        <v>0</v>
      </c>
      <c r="Z550" s="9"/>
      <c r="AA550" s="9">
        <f>Sun!O55</f>
        <v>0</v>
      </c>
      <c r="AB550" s="73" t="str">
        <f>IF(B550="win",100%-AB1,"-100%")</f>
        <v>-100%</v>
      </c>
      <c r="AC550" s="9">
        <f>(AA550*AB550)+(AA550*AC1)</f>
        <v>0</v>
      </c>
      <c r="AD550" s="9"/>
      <c r="AE550" s="9">
        <f>Sun!P55</f>
        <v>0</v>
      </c>
      <c r="AF550" s="73" t="str">
        <f>IF(B550="win",100%-AF1,"-100%")</f>
        <v>-100%</v>
      </c>
      <c r="AG550" s="9">
        <f>(AE550*AF550)+(AE550*AG1)</f>
        <v>0</v>
      </c>
      <c r="AH550" s="9"/>
      <c r="AI550" s="9">
        <f>Sun!Q55</f>
        <v>0</v>
      </c>
      <c r="AJ550" s="73" t="str">
        <f>IF(B550="win",100%-AJ1,"-100%")</f>
        <v>-100%</v>
      </c>
      <c r="AK550" s="9">
        <f>(AI550*AJ550)+(AI550*AK1)</f>
        <v>0</v>
      </c>
      <c r="AL550" s="9"/>
      <c r="AM550" s="9">
        <f>Sun!R55</f>
        <v>0</v>
      </c>
      <c r="AN550" s="73" t="str">
        <f>IF(B550="win",100%-AN1,"-100%")</f>
        <v>-100%</v>
      </c>
      <c r="AO550" s="9">
        <f>(AM550*AN550)+(AM550*AO1)</f>
        <v>0</v>
      </c>
      <c r="AP550" s="9"/>
      <c r="AQ550" s="9">
        <f>Sun!S55</f>
        <v>0</v>
      </c>
      <c r="AR550" s="73" t="str">
        <f>IF(B550="win",100%-AR1,"-100%")</f>
        <v>-100%</v>
      </c>
      <c r="AS550" s="9">
        <f>(AQ550*AR550)+(AQ550*AS1)</f>
        <v>0</v>
      </c>
      <c r="AT550" s="9"/>
      <c r="AU550" s="9">
        <f>Sun!T55</f>
        <v>0</v>
      </c>
      <c r="AV550" s="73" t="str">
        <f>IF(B550="win",100%-AV1,"-100%")</f>
        <v>-100%</v>
      </c>
      <c r="AW550" s="9">
        <f>(AU550*AV550)+(AU550*AW1)</f>
        <v>0</v>
      </c>
      <c r="AX550" s="9"/>
      <c r="AY550" s="9">
        <f>Sun!U55</f>
        <v>0</v>
      </c>
      <c r="AZ550" s="73" t="str">
        <f>IF(B550="win",100%-AZ1,"-100%")</f>
        <v>-100%</v>
      </c>
      <c r="BA550" s="9">
        <f>(AY550*AZ550)+(AY550*BA1)</f>
        <v>0</v>
      </c>
      <c r="BB550" s="9"/>
      <c r="BC550" s="9">
        <f>Sun!V55</f>
        <v>0</v>
      </c>
      <c r="BD550" s="73" t="str">
        <f>IF(B550="win",100%-BD1,"-100%")</f>
        <v>-100%</v>
      </c>
      <c r="BE550" s="9">
        <f>(BC550*BD550)+(BC550*BE1)</f>
        <v>0</v>
      </c>
      <c r="BF550" s="9"/>
      <c r="BG550" s="9">
        <f>Sun!W55</f>
        <v>0</v>
      </c>
      <c r="BH550" s="73" t="str">
        <f>IF(B550="win",100%-BH1,"-100%")</f>
        <v>-100%</v>
      </c>
      <c r="BI550" s="9">
        <f>(BG550*BH550)+(BG550*BI1)</f>
        <v>0</v>
      </c>
    </row>
    <row r="551" spans="1:61" x14ac:dyDescent="0.25">
      <c r="A551" s="75"/>
      <c r="B551" s="72"/>
      <c r="C551" s="75"/>
      <c r="D551" s="75"/>
      <c r="E551" s="75"/>
      <c r="F551" s="12"/>
      <c r="G551" s="75"/>
      <c r="H551" s="75"/>
      <c r="I551" s="75"/>
      <c r="J551" s="12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5"/>
      <c r="BD551" s="75"/>
      <c r="BE551" s="75"/>
      <c r="BF551" s="75"/>
      <c r="BG551" s="75"/>
      <c r="BH551" s="75"/>
      <c r="BI551" s="75"/>
    </row>
    <row r="552" spans="1:61" x14ac:dyDescent="0.25">
      <c r="A552" s="9">
        <f>Sun!A57</f>
        <v>0</v>
      </c>
      <c r="B552" s="72">
        <f>Sun!C57</f>
        <v>0</v>
      </c>
      <c r="C552" s="9">
        <f>Sun!I57</f>
        <v>0</v>
      </c>
      <c r="D552" s="73" t="str">
        <f>IF(B552="win",100%-D1,"-100%")</f>
        <v>-100%</v>
      </c>
      <c r="E552" s="9">
        <f>(C552*D552)+(C552*E1)</f>
        <v>0</v>
      </c>
      <c r="F552" s="12"/>
      <c r="G552" s="9">
        <f>Sun!J57</f>
        <v>0</v>
      </c>
      <c r="H552" s="73" t="str">
        <f>IF($B552="win",100%-H$1,"-100%")</f>
        <v>-100%</v>
      </c>
      <c r="I552" s="9">
        <f>(G552*H552)+(G552*I1)</f>
        <v>0</v>
      </c>
      <c r="J552" s="12"/>
      <c r="K552" s="9">
        <f>Sun!K57</f>
        <v>0</v>
      </c>
      <c r="L552" s="73" t="str">
        <f>IF(B552="win",100%-L1,"-100%")</f>
        <v>-100%</v>
      </c>
      <c r="M552" s="9">
        <f>(K552*L552)+(K552*M1)</f>
        <v>0</v>
      </c>
      <c r="N552" s="9"/>
      <c r="O552" s="9">
        <f>Sun!L57</f>
        <v>0</v>
      </c>
      <c r="P552" s="73" t="str">
        <f>IF(B552="win",100%-P1,"-100%")</f>
        <v>-100%</v>
      </c>
      <c r="Q552" s="9">
        <f>(O552*P552)+(O552*Q1)</f>
        <v>0</v>
      </c>
      <c r="R552" s="9"/>
      <c r="S552" s="9">
        <f>Sun!M57</f>
        <v>0</v>
      </c>
      <c r="T552" s="73" t="str">
        <f>IF(B552="win",100%-T1,"-100%")</f>
        <v>-100%</v>
      </c>
      <c r="U552" s="9">
        <f>(S552*T552)+(S552*U1)</f>
        <v>0</v>
      </c>
      <c r="V552" s="9"/>
      <c r="W552" s="9">
        <f>Sun!N57</f>
        <v>0</v>
      </c>
      <c r="X552" s="73" t="str">
        <f>IF(B552="win",100%-X1,"-100%")</f>
        <v>-100%</v>
      </c>
      <c r="Y552" s="9">
        <f>(W552*X552)+(W552*Y1)</f>
        <v>0</v>
      </c>
      <c r="Z552" s="9"/>
      <c r="AA552" s="9">
        <f>Sun!O57</f>
        <v>0</v>
      </c>
      <c r="AB552" s="73" t="str">
        <f>IF(B552="win",100%-AB1,"-100%")</f>
        <v>-100%</v>
      </c>
      <c r="AC552" s="9">
        <f>(AA552*AB552)+(AA552*AC1)</f>
        <v>0</v>
      </c>
      <c r="AD552" s="9"/>
      <c r="AE552" s="9">
        <f>Sun!P57</f>
        <v>0</v>
      </c>
      <c r="AF552" s="73" t="str">
        <f>IF(B552="win",100%-AF1,"-100%")</f>
        <v>-100%</v>
      </c>
      <c r="AG552" s="9">
        <f>(AE552*AF552)+(AE552*AG1)</f>
        <v>0</v>
      </c>
      <c r="AH552" s="9"/>
      <c r="AI552" s="9">
        <f>Sun!Q57</f>
        <v>0</v>
      </c>
      <c r="AJ552" s="73" t="str">
        <f>IF(B552="win",100%-AJ1,"-100%")</f>
        <v>-100%</v>
      </c>
      <c r="AK552" s="9">
        <f>(AI552*AJ552)+(AI552*AK1)</f>
        <v>0</v>
      </c>
      <c r="AL552" s="9"/>
      <c r="AM552" s="9">
        <f>Sun!R57</f>
        <v>0</v>
      </c>
      <c r="AN552" s="73" t="str">
        <f>IF(B552="win",100%-AN1,"-100%")</f>
        <v>-100%</v>
      </c>
      <c r="AO552" s="9">
        <f>(AM552*AN552)+(AM552*AO1)</f>
        <v>0</v>
      </c>
      <c r="AP552" s="9"/>
      <c r="AQ552" s="9">
        <f>Sun!S57</f>
        <v>0</v>
      </c>
      <c r="AR552" s="73" t="str">
        <f>IF(B552="win",100%-AR1,"-100%")</f>
        <v>-100%</v>
      </c>
      <c r="AS552" s="9">
        <f>(AQ552*AR552)+(AQ552*AS1)</f>
        <v>0</v>
      </c>
      <c r="AT552" s="9"/>
      <c r="AU552" s="9">
        <f>Sun!T57</f>
        <v>0</v>
      </c>
      <c r="AV552" s="73" t="str">
        <f>IF(B552="win",100%-AV1,"-100%")</f>
        <v>-100%</v>
      </c>
      <c r="AW552" s="9">
        <f>(AU552*AV552)+(AU552*AW1)</f>
        <v>0</v>
      </c>
      <c r="AX552" s="9"/>
      <c r="AY552" s="9">
        <f>Sun!U57</f>
        <v>0</v>
      </c>
      <c r="AZ552" s="73" t="str">
        <f>IF(B552="win",100%-AZ1,"-100%")</f>
        <v>-100%</v>
      </c>
      <c r="BA552" s="9">
        <f>(AY552*AZ552)+(AY552*BA1)</f>
        <v>0</v>
      </c>
      <c r="BB552" s="9"/>
      <c r="BC552" s="9">
        <f>Sun!V57</f>
        <v>0</v>
      </c>
      <c r="BD552" s="73" t="str">
        <f>IF(B552="win",100%-BD1,"-100%")</f>
        <v>-100%</v>
      </c>
      <c r="BE552" s="9">
        <f>(BC552*BD552)+(BC552*BE1)</f>
        <v>0</v>
      </c>
      <c r="BF552" s="9"/>
      <c r="BG552" s="9">
        <f>Sun!W57</f>
        <v>0</v>
      </c>
      <c r="BH552" s="73" t="str">
        <f>IF(B552="win",100%-BH1,"-100%")</f>
        <v>-100%</v>
      </c>
      <c r="BI552" s="9">
        <f>(BG552*BH552)+(BG552*BI1)</f>
        <v>0</v>
      </c>
    </row>
    <row r="553" spans="1:61" x14ac:dyDescent="0.25">
      <c r="A553" s="9">
        <f>Sun!A58</f>
        <v>0</v>
      </c>
      <c r="B553" s="72">
        <f>Sun!C58</f>
        <v>0</v>
      </c>
      <c r="C553" s="9">
        <f>Sun!I58</f>
        <v>0</v>
      </c>
      <c r="D553" s="73" t="str">
        <f>IF(B553="win",100%-D1,"-100%")</f>
        <v>-100%</v>
      </c>
      <c r="E553" s="9">
        <f>(C553*D553)+(C553*E1)</f>
        <v>0</v>
      </c>
      <c r="F553" s="12"/>
      <c r="G553" s="9">
        <f>Sun!J58</f>
        <v>0</v>
      </c>
      <c r="H553" s="73" t="str">
        <f t="shared" ref="H553:H555" si="1962">IF($B553="win",100%-H$1,"-100%")</f>
        <v>-100%</v>
      </c>
      <c r="I553" s="9">
        <f>(G553*H553)+(G553*I1)</f>
        <v>0</v>
      </c>
      <c r="J553" s="12"/>
      <c r="K553" s="9">
        <f>Sun!K58</f>
        <v>0</v>
      </c>
      <c r="L553" s="73" t="str">
        <f>IF(B553="win",100%-L1,"-100%")</f>
        <v>-100%</v>
      </c>
      <c r="M553" s="9">
        <f>(K553*L553)+(K553*M1)</f>
        <v>0</v>
      </c>
      <c r="N553" s="9"/>
      <c r="O553" s="9">
        <f>Sun!L58</f>
        <v>0</v>
      </c>
      <c r="P553" s="73" t="str">
        <f>IF(B553="win",100%-P1,"-100%")</f>
        <v>-100%</v>
      </c>
      <c r="Q553" s="9">
        <f>(O553*P553)+(O553*Q1)</f>
        <v>0</v>
      </c>
      <c r="R553" s="9"/>
      <c r="S553" s="9">
        <f>Sun!M58</f>
        <v>0</v>
      </c>
      <c r="T553" s="73" t="str">
        <f>IF(B553="win",100%-T1,"-100%")</f>
        <v>-100%</v>
      </c>
      <c r="U553" s="9">
        <f>(S553*T553)+(S553*U1)</f>
        <v>0</v>
      </c>
      <c r="V553" s="9"/>
      <c r="W553" s="9">
        <f>Sun!N58</f>
        <v>0</v>
      </c>
      <c r="X553" s="73" t="str">
        <f>IF(B553="win",100%-X1,"-100%")</f>
        <v>-100%</v>
      </c>
      <c r="Y553" s="9">
        <f>(W553*X553)+(W553*Y1)</f>
        <v>0</v>
      </c>
      <c r="Z553" s="9"/>
      <c r="AA553" s="9">
        <f>Sun!O58</f>
        <v>0</v>
      </c>
      <c r="AB553" s="73" t="str">
        <f>IF(B553="win",100%-AB1,"-100%")</f>
        <v>-100%</v>
      </c>
      <c r="AC553" s="9">
        <f>(AA553*AB553)+(AA553*AC1)</f>
        <v>0</v>
      </c>
      <c r="AD553" s="9"/>
      <c r="AE553" s="9">
        <f>Sun!P58</f>
        <v>0</v>
      </c>
      <c r="AF553" s="73" t="str">
        <f>IF(B553="win",100%-AF1,"-100%")</f>
        <v>-100%</v>
      </c>
      <c r="AG553" s="9">
        <f>(AE553*AF553)+(AE553*AG1)</f>
        <v>0</v>
      </c>
      <c r="AH553" s="9"/>
      <c r="AI553" s="9">
        <f>Sun!Q58</f>
        <v>0</v>
      </c>
      <c r="AJ553" s="73" t="str">
        <f>IF(B553="win",100%-AJ1,"-100%")</f>
        <v>-100%</v>
      </c>
      <c r="AK553" s="9">
        <f>(AI553*AJ553)+(AI553*AK1)</f>
        <v>0</v>
      </c>
      <c r="AL553" s="9"/>
      <c r="AM553" s="9">
        <f>Sun!R58</f>
        <v>0</v>
      </c>
      <c r="AN553" s="73" t="str">
        <f>IF(B553="win",100%-AN1,"-100%")</f>
        <v>-100%</v>
      </c>
      <c r="AO553" s="9">
        <f>(AM553*AN553)+(AM553*AO1)</f>
        <v>0</v>
      </c>
      <c r="AP553" s="9"/>
      <c r="AQ553" s="9">
        <f>Sun!S58</f>
        <v>0</v>
      </c>
      <c r="AR553" s="73" t="str">
        <f>IF(B553="win",100%-AR1,"-100%")</f>
        <v>-100%</v>
      </c>
      <c r="AS553" s="9">
        <f>(AQ553*AR553)+(AQ553*AS1)</f>
        <v>0</v>
      </c>
      <c r="AT553" s="9"/>
      <c r="AU553" s="9">
        <f>Sun!T58</f>
        <v>0</v>
      </c>
      <c r="AV553" s="73" t="str">
        <f>IF(B553="win",100%-AV1,"-100%")</f>
        <v>-100%</v>
      </c>
      <c r="AW553" s="9">
        <f>(AU553*AV553)+(AU553*AW1)</f>
        <v>0</v>
      </c>
      <c r="AX553" s="9"/>
      <c r="AY553" s="9">
        <f>Sun!U58</f>
        <v>0</v>
      </c>
      <c r="AZ553" s="73" t="str">
        <f>IF(B553="win",100%-AZ1,"-100%")</f>
        <v>-100%</v>
      </c>
      <c r="BA553" s="9">
        <f>(AY553*AZ553)+(AY553*BA1)</f>
        <v>0</v>
      </c>
      <c r="BB553" s="9"/>
      <c r="BC553" s="9">
        <f>Sun!V58</f>
        <v>0</v>
      </c>
      <c r="BD553" s="73" t="str">
        <f>IF(B553="win",100%-BD1,"-100%")</f>
        <v>-100%</v>
      </c>
      <c r="BE553" s="9">
        <f>(BC553*BD553)+(BC553*BE1)</f>
        <v>0</v>
      </c>
      <c r="BF553" s="9"/>
      <c r="BG553" s="9">
        <f>Sun!W58</f>
        <v>0</v>
      </c>
      <c r="BH553" s="73" t="str">
        <f>IF(B553="win",100%-BH1,"-100%")</f>
        <v>-100%</v>
      </c>
      <c r="BI553" s="9">
        <f>(BG553*BH553)+(BG553*BI1)</f>
        <v>0</v>
      </c>
    </row>
    <row r="554" spans="1:61" x14ac:dyDescent="0.25">
      <c r="A554" s="9" t="str">
        <f>Sun!A59</f>
        <v>UNDER</v>
      </c>
      <c r="B554" s="72">
        <f>Sun!C59</f>
        <v>0</v>
      </c>
      <c r="C554" s="9">
        <f>Sun!I59</f>
        <v>0</v>
      </c>
      <c r="D554" s="73" t="str">
        <f>IF(B554="win",100%-D1,"-100%")</f>
        <v>-100%</v>
      </c>
      <c r="E554" s="9">
        <f>(C554*D554)+(C554*E1)</f>
        <v>0</v>
      </c>
      <c r="F554" s="12"/>
      <c r="G554" s="9">
        <f>Sun!J59</f>
        <v>0</v>
      </c>
      <c r="H554" s="73" t="str">
        <f t="shared" si="1962"/>
        <v>-100%</v>
      </c>
      <c r="I554" s="9">
        <f>(G554*H554)+(G554*I1)</f>
        <v>0</v>
      </c>
      <c r="J554" s="12"/>
      <c r="K554" s="9">
        <f>Sun!K59</f>
        <v>0</v>
      </c>
      <c r="L554" s="73" t="str">
        <f>IF(B554="win",100%-L1,"-100%")</f>
        <v>-100%</v>
      </c>
      <c r="M554" s="9">
        <f>(K554*L554)+(K554*M1)</f>
        <v>0</v>
      </c>
      <c r="N554" s="9"/>
      <c r="O554" s="9">
        <f>Sun!L59</f>
        <v>0</v>
      </c>
      <c r="P554" s="73" t="str">
        <f>IF(B554="win",100%-P1,"-100%")</f>
        <v>-100%</v>
      </c>
      <c r="Q554" s="9">
        <f>(O554*P554)+(O554*Q1)</f>
        <v>0</v>
      </c>
      <c r="R554" s="9"/>
      <c r="S554" s="9">
        <f>Sun!M59</f>
        <v>0</v>
      </c>
      <c r="T554" s="73" t="str">
        <f>IF(B554="win",100%-T1,"-100%")</f>
        <v>-100%</v>
      </c>
      <c r="U554" s="9">
        <f>(S554*T554)+(S554*U1)</f>
        <v>0</v>
      </c>
      <c r="V554" s="9"/>
      <c r="W554" s="9">
        <f>Sun!N59</f>
        <v>0</v>
      </c>
      <c r="X554" s="73" t="str">
        <f>IF(B554="win",100%-X1,"-100%")</f>
        <v>-100%</v>
      </c>
      <c r="Y554" s="9">
        <f>(W554*X554)+(W554*Y1)</f>
        <v>0</v>
      </c>
      <c r="Z554" s="9"/>
      <c r="AA554" s="9">
        <f>Sun!O59</f>
        <v>0</v>
      </c>
      <c r="AB554" s="73" t="str">
        <f>IF(B554="win",100%-AB1,"-100%")</f>
        <v>-100%</v>
      </c>
      <c r="AC554" s="9">
        <f>(AA554*AB554)+(AA554*AC1)</f>
        <v>0</v>
      </c>
      <c r="AD554" s="9"/>
      <c r="AE554" s="9">
        <f>Sun!P59</f>
        <v>0</v>
      </c>
      <c r="AF554" s="73" t="str">
        <f>IF(B554="win",100%-AF1,"-100%")</f>
        <v>-100%</v>
      </c>
      <c r="AG554" s="9">
        <f>(AE554*AF554)+(AE554*AG1)</f>
        <v>0</v>
      </c>
      <c r="AH554" s="9"/>
      <c r="AI554" s="9">
        <f>Sun!Q59</f>
        <v>0</v>
      </c>
      <c r="AJ554" s="73" t="str">
        <f>IF(B554="win",100%-AJ1,"-100%")</f>
        <v>-100%</v>
      </c>
      <c r="AK554" s="9">
        <f>(AI554*AJ554)+(AI554*AK1)</f>
        <v>0</v>
      </c>
      <c r="AL554" s="9"/>
      <c r="AM554" s="9">
        <f>Sun!R59</f>
        <v>0</v>
      </c>
      <c r="AN554" s="73" t="str">
        <f>IF(B554="win",100%-AN1,"-100%")</f>
        <v>-100%</v>
      </c>
      <c r="AO554" s="9">
        <f>(AM554*AN554)+(AM554*AO1)</f>
        <v>0</v>
      </c>
      <c r="AP554" s="9"/>
      <c r="AQ554" s="9">
        <f>Sun!S59</f>
        <v>0</v>
      </c>
      <c r="AR554" s="73" t="str">
        <f>IF(B554="win",100%-AR1,"-100%")</f>
        <v>-100%</v>
      </c>
      <c r="AS554" s="9">
        <f>(AQ554*AR554)+(AQ554*AS1)</f>
        <v>0</v>
      </c>
      <c r="AT554" s="9"/>
      <c r="AU554" s="9">
        <f>Sun!T59</f>
        <v>0</v>
      </c>
      <c r="AV554" s="73" t="str">
        <f>IF(B554="win",100%-AV1,"-100%")</f>
        <v>-100%</v>
      </c>
      <c r="AW554" s="9">
        <f>(AU554*AV554)+(AU554*AW1)</f>
        <v>0</v>
      </c>
      <c r="AX554" s="9"/>
      <c r="AY554" s="9">
        <f>Sun!U59</f>
        <v>0</v>
      </c>
      <c r="AZ554" s="73" t="str">
        <f>IF(B554="win",100%-AZ1,"-100%")</f>
        <v>-100%</v>
      </c>
      <c r="BA554" s="9">
        <f>(AY554*AZ554)+(AY554*BA1)</f>
        <v>0</v>
      </c>
      <c r="BB554" s="9"/>
      <c r="BC554" s="9">
        <f>Sun!V59</f>
        <v>0</v>
      </c>
      <c r="BD554" s="73" t="str">
        <f>IF(B554="win",100%-BD1,"-100%")</f>
        <v>-100%</v>
      </c>
      <c r="BE554" s="9">
        <f>(BC554*BD554)+(BC554*BE1)</f>
        <v>0</v>
      </c>
      <c r="BF554" s="9"/>
      <c r="BG554" s="9">
        <f>Sun!W59</f>
        <v>0</v>
      </c>
      <c r="BH554" s="73" t="str">
        <f>IF(B554="win",100%-BH1,"-100%")</f>
        <v>-100%</v>
      </c>
      <c r="BI554" s="9">
        <f>(BG554*BH554)+(BG554*BI1)</f>
        <v>0</v>
      </c>
    </row>
    <row r="555" spans="1:61" x14ac:dyDescent="0.25">
      <c r="A555" s="9" t="str">
        <f>Sun!A60</f>
        <v>OVER</v>
      </c>
      <c r="B555" s="72">
        <f>Sun!C60</f>
        <v>0</v>
      </c>
      <c r="C555" s="9">
        <f>Sun!I60</f>
        <v>0</v>
      </c>
      <c r="D555" s="73" t="str">
        <f>IF(B555="win",100%-D1,"-100%")</f>
        <v>-100%</v>
      </c>
      <c r="E555" s="9">
        <f>(C555*D555)+(C555*E1)</f>
        <v>0</v>
      </c>
      <c r="F555" s="12"/>
      <c r="G555" s="9">
        <f>Sun!J60</f>
        <v>0</v>
      </c>
      <c r="H555" s="73" t="str">
        <f t="shared" si="1962"/>
        <v>-100%</v>
      </c>
      <c r="I555" s="9">
        <f>(G555*H555)+(G555*I1)</f>
        <v>0</v>
      </c>
      <c r="J555" s="12"/>
      <c r="K555" s="9">
        <f>Sun!K60</f>
        <v>0</v>
      </c>
      <c r="L555" s="73" t="str">
        <f>IF(B555="win",100%-L1,"-100%")</f>
        <v>-100%</v>
      </c>
      <c r="M555" s="9">
        <f>(K555*L555)+(K555*M1)</f>
        <v>0</v>
      </c>
      <c r="N555" s="9"/>
      <c r="O555" s="9">
        <f>Sun!L60</f>
        <v>0</v>
      </c>
      <c r="P555" s="73" t="str">
        <f>IF(B555="win",100%-P1,"-100%")</f>
        <v>-100%</v>
      </c>
      <c r="Q555" s="9">
        <f>(O555*P555)+(O555*Q1)</f>
        <v>0</v>
      </c>
      <c r="R555" s="9"/>
      <c r="S555" s="9">
        <f>Sun!M60</f>
        <v>0</v>
      </c>
      <c r="T555" s="73" t="str">
        <f>IF(B555="win",100%-T1,"-100%")</f>
        <v>-100%</v>
      </c>
      <c r="U555" s="9">
        <f>(S555*T555)+(S555*U1)</f>
        <v>0</v>
      </c>
      <c r="V555" s="9"/>
      <c r="W555" s="9">
        <f>Sun!N60</f>
        <v>0</v>
      </c>
      <c r="X555" s="73" t="str">
        <f>IF(B555="win",100%-X1,"-100%")</f>
        <v>-100%</v>
      </c>
      <c r="Y555" s="9">
        <f>(W555*X555)+(W555*Y1)</f>
        <v>0</v>
      </c>
      <c r="Z555" s="9"/>
      <c r="AA555" s="9">
        <f>Sun!O60</f>
        <v>0</v>
      </c>
      <c r="AB555" s="73" t="str">
        <f>IF(B555="win",100%-AB1,"-100%")</f>
        <v>-100%</v>
      </c>
      <c r="AC555" s="9">
        <f>(AA555*AB555)+(AA555*AC1)</f>
        <v>0</v>
      </c>
      <c r="AD555" s="9"/>
      <c r="AE555" s="9">
        <f>Sun!P60</f>
        <v>0</v>
      </c>
      <c r="AF555" s="73" t="str">
        <f>IF(B555="win",100%-AF1,"-100%")</f>
        <v>-100%</v>
      </c>
      <c r="AG555" s="9">
        <f>(AE555*AF555)+(AE555*AG1)</f>
        <v>0</v>
      </c>
      <c r="AH555" s="9"/>
      <c r="AI555" s="9">
        <f>Sun!Q60</f>
        <v>0</v>
      </c>
      <c r="AJ555" s="73" t="str">
        <f>IF(B555="win",100%-AJ1,"-100%")</f>
        <v>-100%</v>
      </c>
      <c r="AK555" s="9">
        <f>(AI555*AJ555)+(AI555*AK1)</f>
        <v>0</v>
      </c>
      <c r="AL555" s="9"/>
      <c r="AM555" s="9">
        <f>Sun!R60</f>
        <v>0</v>
      </c>
      <c r="AN555" s="73" t="str">
        <f>IF(B555="win",100%-AN1,"-100%")</f>
        <v>-100%</v>
      </c>
      <c r="AO555" s="9">
        <f>(AM555*AN555)+(AM555*AO1)</f>
        <v>0</v>
      </c>
      <c r="AP555" s="9"/>
      <c r="AQ555" s="9">
        <f>Sun!S60</f>
        <v>0</v>
      </c>
      <c r="AR555" s="73" t="str">
        <f>IF(B555="win",100%-AR1,"-100%")</f>
        <v>-100%</v>
      </c>
      <c r="AS555" s="9">
        <f>(AQ555*AR555)+(AQ555*AS1)</f>
        <v>0</v>
      </c>
      <c r="AT555" s="9"/>
      <c r="AU555" s="9">
        <f>Sun!T60</f>
        <v>0</v>
      </c>
      <c r="AV555" s="73" t="str">
        <f>IF(B555="win",100%-AV1,"-100%")</f>
        <v>-100%</v>
      </c>
      <c r="AW555" s="9">
        <f>(AU555*AV555)+(AU555*AW1)</f>
        <v>0</v>
      </c>
      <c r="AX555" s="9"/>
      <c r="AY555" s="9">
        <f>Sun!U60</f>
        <v>0</v>
      </c>
      <c r="AZ555" s="73" t="str">
        <f>IF(B555="win",100%-AZ1,"-100%")</f>
        <v>-100%</v>
      </c>
      <c r="BA555" s="9">
        <f>(AY555*AZ555)+(AY555*BA1)</f>
        <v>0</v>
      </c>
      <c r="BB555" s="9"/>
      <c r="BC555" s="9">
        <f>Sun!V60</f>
        <v>0</v>
      </c>
      <c r="BD555" s="73" t="str">
        <f>IF(B555="win",100%-BD1,"-100%")</f>
        <v>-100%</v>
      </c>
      <c r="BE555" s="9">
        <f>(BC555*BD555)+(BC555*BE1)</f>
        <v>0</v>
      </c>
      <c r="BF555" s="9"/>
      <c r="BG555" s="9">
        <f>Sun!W60</f>
        <v>0</v>
      </c>
      <c r="BH555" s="73" t="str">
        <f>IF(B555="win",100%-BH1,"-100%")</f>
        <v>-100%</v>
      </c>
      <c r="BI555" s="9">
        <f>(BG555*BH555)+(BG555*BI1)</f>
        <v>0</v>
      </c>
    </row>
    <row r="556" spans="1:61" x14ac:dyDescent="0.25">
      <c r="A556" s="75"/>
      <c r="B556" s="72"/>
      <c r="C556" s="75"/>
      <c r="D556" s="75"/>
      <c r="E556" s="75"/>
      <c r="F556" s="12"/>
      <c r="G556" s="75"/>
      <c r="H556" s="75"/>
      <c r="I556" s="75"/>
      <c r="J556" s="12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</row>
    <row r="557" spans="1:61" x14ac:dyDescent="0.25">
      <c r="A557" s="9">
        <f>Sun!A62</f>
        <v>0</v>
      </c>
      <c r="B557" s="72">
        <f>Sun!C62</f>
        <v>0</v>
      </c>
      <c r="C557" s="9">
        <f>Sun!I62</f>
        <v>0</v>
      </c>
      <c r="D557" s="73" t="str">
        <f>IF(B557="win",100%-D1,"-100%")</f>
        <v>-100%</v>
      </c>
      <c r="E557" s="9">
        <f>(C557*D557)+(C557*E1)</f>
        <v>0</v>
      </c>
      <c r="F557" s="12"/>
      <c r="G557" s="9">
        <f>Sun!J62</f>
        <v>0</v>
      </c>
      <c r="H557" s="73" t="str">
        <f>IF($B557="win",100%-H$1,"-100%")</f>
        <v>-100%</v>
      </c>
      <c r="I557" s="9">
        <f>(G557*H557)+(G557*I1)</f>
        <v>0</v>
      </c>
      <c r="J557" s="12"/>
      <c r="K557" s="9">
        <f>Sun!K62</f>
        <v>0</v>
      </c>
      <c r="L557" s="73" t="str">
        <f>IF(B557="win",100%-L1,"-100%")</f>
        <v>-100%</v>
      </c>
      <c r="M557" s="9">
        <f>(K557*L557)+(K557*M1)</f>
        <v>0</v>
      </c>
      <c r="N557" s="9"/>
      <c r="O557" s="9">
        <f>Sun!L62</f>
        <v>0</v>
      </c>
      <c r="P557" s="73" t="str">
        <f>IF(B557="win",100%-P1,"-100%")</f>
        <v>-100%</v>
      </c>
      <c r="Q557" s="9">
        <f>(O557*P557)+(O557*Q1)</f>
        <v>0</v>
      </c>
      <c r="R557" s="9"/>
      <c r="S557" s="9">
        <f>Sun!M62</f>
        <v>0</v>
      </c>
      <c r="T557" s="73" t="str">
        <f>IF(B557="win",100%-T1,"-100%")</f>
        <v>-100%</v>
      </c>
      <c r="U557" s="9">
        <f>(S557*T557)+(S557*U1)</f>
        <v>0</v>
      </c>
      <c r="V557" s="9"/>
      <c r="W557" s="9">
        <f>Sun!N62</f>
        <v>0</v>
      </c>
      <c r="X557" s="73" t="str">
        <f>IF(B557="win",100%-X1,"-100%")</f>
        <v>-100%</v>
      </c>
      <c r="Y557" s="9">
        <f>(W557*X557)+(W557*Y1)</f>
        <v>0</v>
      </c>
      <c r="Z557" s="9"/>
      <c r="AA557" s="9">
        <f>Sun!O62</f>
        <v>0</v>
      </c>
      <c r="AB557" s="73" t="str">
        <f>IF(B557="win",100%-AB1,"-100%")</f>
        <v>-100%</v>
      </c>
      <c r="AC557" s="9">
        <f>(AA557*AB557)+(AA557*AC1)</f>
        <v>0</v>
      </c>
      <c r="AD557" s="9"/>
      <c r="AE557" s="9">
        <f>Sun!P62</f>
        <v>0</v>
      </c>
      <c r="AF557" s="73" t="str">
        <f>IF(B557="win",100%-AF1,"-100%")</f>
        <v>-100%</v>
      </c>
      <c r="AG557" s="9">
        <f>(AE557*AF557)+(AE557*AG1)</f>
        <v>0</v>
      </c>
      <c r="AH557" s="9"/>
      <c r="AI557" s="9">
        <f>Sun!Q62</f>
        <v>0</v>
      </c>
      <c r="AJ557" s="73" t="str">
        <f>IF(B557="win",100%-AJ1,"-100%")</f>
        <v>-100%</v>
      </c>
      <c r="AK557" s="9">
        <f>(AI557*AJ557)+(AI557*AK1)</f>
        <v>0</v>
      </c>
      <c r="AL557" s="9"/>
      <c r="AM557" s="9">
        <f>Sun!R62</f>
        <v>0</v>
      </c>
      <c r="AN557" s="73" t="str">
        <f>IF(B557="win",100%-AN1,"-100%")</f>
        <v>-100%</v>
      </c>
      <c r="AO557" s="9">
        <f>(AM557*AN557)+(AM557*AO1)</f>
        <v>0</v>
      </c>
      <c r="AP557" s="9"/>
      <c r="AQ557" s="9">
        <f>Sun!S62</f>
        <v>0</v>
      </c>
      <c r="AR557" s="73" t="str">
        <f>IF(B557="win",100%-AR1,"-100%")</f>
        <v>-100%</v>
      </c>
      <c r="AS557" s="9">
        <f>(AQ557*AR557)+(AQ557*AS1)</f>
        <v>0</v>
      </c>
      <c r="AT557" s="9"/>
      <c r="AU557" s="9">
        <f>Sun!T62</f>
        <v>0</v>
      </c>
      <c r="AV557" s="73" t="str">
        <f>IF(B557="win",100%-AV1,"-100%")</f>
        <v>-100%</v>
      </c>
      <c r="AW557" s="9">
        <f>(AU557*AV557)+(AU557*AW1)</f>
        <v>0</v>
      </c>
      <c r="AX557" s="9"/>
      <c r="AY557" s="9">
        <f>Sun!U62</f>
        <v>0</v>
      </c>
      <c r="AZ557" s="73" t="str">
        <f>IF(B557="win",100%-AZ1,"-100%")</f>
        <v>-100%</v>
      </c>
      <c r="BA557" s="9">
        <f>(AY557*AZ557)+(AY557*BA1)</f>
        <v>0</v>
      </c>
      <c r="BB557" s="9"/>
      <c r="BC557" s="9">
        <f>Sun!V62</f>
        <v>0</v>
      </c>
      <c r="BD557" s="73" t="str">
        <f>IF(B557="win",100%-BD1,"-100%")</f>
        <v>-100%</v>
      </c>
      <c r="BE557" s="9">
        <f>(BC557*BD557)+(BC557*BE1)</f>
        <v>0</v>
      </c>
      <c r="BF557" s="9"/>
      <c r="BG557" s="9">
        <f>Sun!W62</f>
        <v>0</v>
      </c>
      <c r="BH557" s="73" t="str">
        <f>IF(B557="win",100%-BH1,"-100%")</f>
        <v>-100%</v>
      </c>
      <c r="BI557" s="9">
        <f>(BG557*BH557)+(BG557*BI1)</f>
        <v>0</v>
      </c>
    </row>
    <row r="558" spans="1:61" x14ac:dyDescent="0.25">
      <c r="A558" s="9">
        <f>Sun!A63</f>
        <v>0</v>
      </c>
      <c r="B558" s="72">
        <f>Sun!C63</f>
        <v>0</v>
      </c>
      <c r="C558" s="9">
        <f>Sun!I63</f>
        <v>0</v>
      </c>
      <c r="D558" s="73" t="str">
        <f>IF(B558="win",100%-D1,"-100%")</f>
        <v>-100%</v>
      </c>
      <c r="E558" s="9">
        <f>(C558*D558)+(C558*E1)</f>
        <v>0</v>
      </c>
      <c r="F558" s="12"/>
      <c r="G558" s="9">
        <f>Sun!J63</f>
        <v>0</v>
      </c>
      <c r="H558" s="73" t="str">
        <f t="shared" ref="H558:H560" si="1963">IF($B558="win",100%-H$1,"-100%")</f>
        <v>-100%</v>
      </c>
      <c r="I558" s="9">
        <f>(G558*H558)+(G558*I1)</f>
        <v>0</v>
      </c>
      <c r="J558" s="12"/>
      <c r="K558" s="9">
        <f>Sun!K63</f>
        <v>0</v>
      </c>
      <c r="L558" s="73" t="str">
        <f>IF(B558="win",100%-L1,"-100%")</f>
        <v>-100%</v>
      </c>
      <c r="M558" s="9">
        <f>(K558*L558)+(K558*M1)</f>
        <v>0</v>
      </c>
      <c r="N558" s="9"/>
      <c r="O558" s="9">
        <f>Sun!L63</f>
        <v>0</v>
      </c>
      <c r="P558" s="73" t="str">
        <f>IF(B558="win",100%-P1,"-100%")</f>
        <v>-100%</v>
      </c>
      <c r="Q558" s="9">
        <f>(O558*P558)+(O558*Q1)</f>
        <v>0</v>
      </c>
      <c r="R558" s="9"/>
      <c r="S558" s="9">
        <f>Sun!M63</f>
        <v>0</v>
      </c>
      <c r="T558" s="73" t="str">
        <f>IF(B558="win",100%-T1,"-100%")</f>
        <v>-100%</v>
      </c>
      <c r="U558" s="9">
        <f>(S558*T558)+(S558*U1)</f>
        <v>0</v>
      </c>
      <c r="V558" s="9"/>
      <c r="W558" s="9">
        <f>Sun!N63</f>
        <v>0</v>
      </c>
      <c r="X558" s="73" t="str">
        <f>IF(B558="win",100%-X1,"-100%")</f>
        <v>-100%</v>
      </c>
      <c r="Y558" s="9">
        <f>(W558*X558)+(W558*Y1)</f>
        <v>0</v>
      </c>
      <c r="Z558" s="9"/>
      <c r="AA558" s="9">
        <f>Sun!O63</f>
        <v>0</v>
      </c>
      <c r="AB558" s="73" t="str">
        <f>IF(B558="win",100%-AB1,"-100%")</f>
        <v>-100%</v>
      </c>
      <c r="AC558" s="9">
        <f>(AA558*AB558)+(AA558*AC1)</f>
        <v>0</v>
      </c>
      <c r="AD558" s="9"/>
      <c r="AE558" s="9">
        <f>Sun!P63</f>
        <v>0</v>
      </c>
      <c r="AF558" s="73" t="str">
        <f>IF(B558="win",100%-AF1,"-100%")</f>
        <v>-100%</v>
      </c>
      <c r="AG558" s="9">
        <f>(AE558*AF558)+(AE558*AG1)</f>
        <v>0</v>
      </c>
      <c r="AH558" s="9"/>
      <c r="AI558" s="9">
        <f>Sun!Q63</f>
        <v>0</v>
      </c>
      <c r="AJ558" s="73" t="str">
        <f>IF(B558="win",100%-AJ1,"-100%")</f>
        <v>-100%</v>
      </c>
      <c r="AK558" s="9">
        <f>(AI558*AJ558)+(AI558*AK1)</f>
        <v>0</v>
      </c>
      <c r="AL558" s="9"/>
      <c r="AM558" s="9">
        <f>Sun!R63</f>
        <v>0</v>
      </c>
      <c r="AN558" s="73" t="str">
        <f>IF(B558="win",100%-AN1,"-100%")</f>
        <v>-100%</v>
      </c>
      <c r="AO558" s="9">
        <f>(AM558*AN558)+(AM558*AO1)</f>
        <v>0</v>
      </c>
      <c r="AP558" s="9"/>
      <c r="AQ558" s="9">
        <f>Sun!S63</f>
        <v>0</v>
      </c>
      <c r="AR558" s="73" t="str">
        <f>IF(B558="win",100%-AR1,"-100%")</f>
        <v>-100%</v>
      </c>
      <c r="AS558" s="9">
        <f>(AQ558*AR558)+(AQ558*AS1)</f>
        <v>0</v>
      </c>
      <c r="AT558" s="9"/>
      <c r="AU558" s="9">
        <f>Sun!T63</f>
        <v>0</v>
      </c>
      <c r="AV558" s="73" t="str">
        <f>IF(B558="win",100%-AV1,"-100%")</f>
        <v>-100%</v>
      </c>
      <c r="AW558" s="9">
        <f>(AU558*AV558)+(AU558*AW1)</f>
        <v>0</v>
      </c>
      <c r="AX558" s="9"/>
      <c r="AY558" s="9">
        <f>Sun!U63</f>
        <v>0</v>
      </c>
      <c r="AZ558" s="73" t="str">
        <f>IF(B558="win",100%-AZ1,"-100%")</f>
        <v>-100%</v>
      </c>
      <c r="BA558" s="9">
        <f>(AY558*AZ558)+(AY558*BA1)</f>
        <v>0</v>
      </c>
      <c r="BB558" s="9"/>
      <c r="BC558" s="9">
        <f>Sun!V63</f>
        <v>0</v>
      </c>
      <c r="BD558" s="73" t="str">
        <f>IF(B558="win",100%-BD1,"-100%")</f>
        <v>-100%</v>
      </c>
      <c r="BE558" s="9">
        <f>(BC558*BD558)+(BC558*BE1)</f>
        <v>0</v>
      </c>
      <c r="BF558" s="9"/>
      <c r="BG558" s="9">
        <f>Sun!W63</f>
        <v>0</v>
      </c>
      <c r="BH558" s="73" t="str">
        <f>IF(B558="win",100%-BH1,"-100%")</f>
        <v>-100%</v>
      </c>
      <c r="BI558" s="9">
        <f>(BG558*BH558)+(BG558*BI1)</f>
        <v>0</v>
      </c>
    </row>
    <row r="559" spans="1:61" x14ac:dyDescent="0.25">
      <c r="A559" s="9" t="str">
        <f>Sun!A64</f>
        <v>UNDER</v>
      </c>
      <c r="B559" s="72">
        <f>Sun!C64</f>
        <v>0</v>
      </c>
      <c r="C559" s="9">
        <f>Sun!I64</f>
        <v>0</v>
      </c>
      <c r="D559" s="73" t="str">
        <f>IF(B559="win",100%-D1,"-100%")</f>
        <v>-100%</v>
      </c>
      <c r="E559" s="9">
        <f>(C559*D559)+(C559*E1)</f>
        <v>0</v>
      </c>
      <c r="F559" s="12"/>
      <c r="G559" s="9">
        <f>Sun!J64</f>
        <v>0</v>
      </c>
      <c r="H559" s="73" t="str">
        <f t="shared" si="1963"/>
        <v>-100%</v>
      </c>
      <c r="I559" s="9">
        <f>(G559*H559)+(G559*I1)</f>
        <v>0</v>
      </c>
      <c r="J559" s="12"/>
      <c r="K559" s="9">
        <f>Sun!K64</f>
        <v>0</v>
      </c>
      <c r="L559" s="73" t="str">
        <f>IF(B559="win",100%-L1,"-100%")</f>
        <v>-100%</v>
      </c>
      <c r="M559" s="9">
        <f>(K559*L559)+(K559*M1)</f>
        <v>0</v>
      </c>
      <c r="N559" s="9"/>
      <c r="O559" s="9">
        <f>Sun!L64</f>
        <v>0</v>
      </c>
      <c r="P559" s="73" t="str">
        <f>IF(B559="win",100%-P1,"-100%")</f>
        <v>-100%</v>
      </c>
      <c r="Q559" s="9">
        <f>(O559*P559)+(O559*Q1)</f>
        <v>0</v>
      </c>
      <c r="R559" s="9"/>
      <c r="S559" s="9">
        <f>Sun!M64</f>
        <v>0</v>
      </c>
      <c r="T559" s="73" t="str">
        <f>IF(B559="win",100%-T1,"-100%")</f>
        <v>-100%</v>
      </c>
      <c r="U559" s="9">
        <f>(S559*T559)+(S559*U1)</f>
        <v>0</v>
      </c>
      <c r="V559" s="9"/>
      <c r="W559" s="9">
        <f>Sun!N64</f>
        <v>0</v>
      </c>
      <c r="X559" s="73" t="str">
        <f>IF(B559="win",100%-X1,"-100%")</f>
        <v>-100%</v>
      </c>
      <c r="Y559" s="9">
        <f>(W559*X559)+(W559*Y1)</f>
        <v>0</v>
      </c>
      <c r="Z559" s="9"/>
      <c r="AA559" s="9">
        <f>Sun!O64</f>
        <v>0</v>
      </c>
      <c r="AB559" s="73" t="str">
        <f>IF(B559="win",100%-AB1,"-100%")</f>
        <v>-100%</v>
      </c>
      <c r="AC559" s="9">
        <f>(AA559*AB559)+(AA559*AC1)</f>
        <v>0</v>
      </c>
      <c r="AD559" s="9"/>
      <c r="AE559" s="9">
        <f>Sun!P64</f>
        <v>0</v>
      </c>
      <c r="AF559" s="73" t="str">
        <f>IF(B559="win",100%-AF1,"-100%")</f>
        <v>-100%</v>
      </c>
      <c r="AG559" s="9">
        <f>(AE559*AF559)+(AE559*AG1)</f>
        <v>0</v>
      </c>
      <c r="AH559" s="9"/>
      <c r="AI559" s="9">
        <f>Sun!Q64</f>
        <v>0</v>
      </c>
      <c r="AJ559" s="73" t="str">
        <f>IF(B559="win",100%-AJ1,"-100%")</f>
        <v>-100%</v>
      </c>
      <c r="AK559" s="9">
        <f>(AI559*AJ559)+(AI559*AK1)</f>
        <v>0</v>
      </c>
      <c r="AL559" s="9"/>
      <c r="AM559" s="9">
        <f>Sun!R64</f>
        <v>0</v>
      </c>
      <c r="AN559" s="73" t="str">
        <f>IF(B559="win",100%-AN1,"-100%")</f>
        <v>-100%</v>
      </c>
      <c r="AO559" s="9">
        <f>(AM559*AN559)+(AM559*AO1)</f>
        <v>0</v>
      </c>
      <c r="AP559" s="9"/>
      <c r="AQ559" s="9">
        <f>Sun!S64</f>
        <v>0</v>
      </c>
      <c r="AR559" s="73" t="str">
        <f>IF(B559="win",100%-AR1,"-100%")</f>
        <v>-100%</v>
      </c>
      <c r="AS559" s="9">
        <f>(AQ559*AR559)+(AQ559*AS1)</f>
        <v>0</v>
      </c>
      <c r="AT559" s="9"/>
      <c r="AU559" s="9">
        <f>Sun!T64</f>
        <v>0</v>
      </c>
      <c r="AV559" s="73" t="str">
        <f>IF(B559="win",100%-AV1,"-100%")</f>
        <v>-100%</v>
      </c>
      <c r="AW559" s="9">
        <f>(AU559*AV559)+(AU559*AW1)</f>
        <v>0</v>
      </c>
      <c r="AX559" s="9"/>
      <c r="AY559" s="9">
        <f>Sun!U64</f>
        <v>0</v>
      </c>
      <c r="AZ559" s="73" t="str">
        <f>IF(B559="win",100%-AZ1,"-100%")</f>
        <v>-100%</v>
      </c>
      <c r="BA559" s="9">
        <f>(AY559*AZ559)+(AY559*BA1)</f>
        <v>0</v>
      </c>
      <c r="BB559" s="9"/>
      <c r="BC559" s="9">
        <f>Sun!V64</f>
        <v>0</v>
      </c>
      <c r="BD559" s="73" t="str">
        <f>IF(B559="win",100%-BD1,"-100%")</f>
        <v>-100%</v>
      </c>
      <c r="BE559" s="9">
        <f>(BC559*BD559)+(BC559*BE1)</f>
        <v>0</v>
      </c>
      <c r="BF559" s="9"/>
      <c r="BG559" s="9">
        <f>Sun!W64</f>
        <v>0</v>
      </c>
      <c r="BH559" s="73" t="str">
        <f>IF(B559="win",100%-BH1,"-100%")</f>
        <v>-100%</v>
      </c>
      <c r="BI559" s="9">
        <f>(BG559*BH559)+(BG559*BI1)</f>
        <v>0</v>
      </c>
    </row>
    <row r="560" spans="1:61" x14ac:dyDescent="0.25">
      <c r="A560" s="9" t="str">
        <f>Sun!A65</f>
        <v>OVER</v>
      </c>
      <c r="B560" s="72">
        <f>Sun!C65</f>
        <v>0</v>
      </c>
      <c r="C560" s="9">
        <f>Sun!I65</f>
        <v>0</v>
      </c>
      <c r="D560" s="73" t="str">
        <f>IF(B560="win",100%-D1,"-100%")</f>
        <v>-100%</v>
      </c>
      <c r="E560" s="9">
        <f>(C560*D560)+(C560*E1)</f>
        <v>0</v>
      </c>
      <c r="F560" s="12"/>
      <c r="G560" s="9">
        <f>Sun!J65</f>
        <v>0</v>
      </c>
      <c r="H560" s="73" t="str">
        <f t="shared" si="1963"/>
        <v>-100%</v>
      </c>
      <c r="I560" s="9">
        <f>(G560*H560)+(G560*I1)</f>
        <v>0</v>
      </c>
      <c r="J560" s="12"/>
      <c r="K560" s="9">
        <f>Sun!K65</f>
        <v>0</v>
      </c>
      <c r="L560" s="73" t="str">
        <f>IF(B560="win",100%-L1,"-100%")</f>
        <v>-100%</v>
      </c>
      <c r="M560" s="9">
        <f>(K560*L560)+(K560*M1)</f>
        <v>0</v>
      </c>
      <c r="N560" s="9"/>
      <c r="O560" s="9">
        <f>Sun!L65</f>
        <v>0</v>
      </c>
      <c r="P560" s="73" t="str">
        <f>IF(B560="win",100%-P1,"-100%")</f>
        <v>-100%</v>
      </c>
      <c r="Q560" s="9">
        <f>(O560*P560)+(O560*Q1)</f>
        <v>0</v>
      </c>
      <c r="R560" s="9"/>
      <c r="S560" s="9">
        <f>Sun!M65</f>
        <v>0</v>
      </c>
      <c r="T560" s="73" t="str">
        <f>IF(B560="win",100%-T1,"-100%")</f>
        <v>-100%</v>
      </c>
      <c r="U560" s="9">
        <f>(S560*T560)+(S560*U1)</f>
        <v>0</v>
      </c>
      <c r="V560" s="9"/>
      <c r="W560" s="9">
        <f>Sun!N65</f>
        <v>0</v>
      </c>
      <c r="X560" s="73" t="str">
        <f>IF(B560="win",100%-X1,"-100%")</f>
        <v>-100%</v>
      </c>
      <c r="Y560" s="9">
        <f>(W560*X560)+(W560*Y1)</f>
        <v>0</v>
      </c>
      <c r="Z560" s="9"/>
      <c r="AA560" s="9">
        <f>Sun!O65</f>
        <v>0</v>
      </c>
      <c r="AB560" s="73" t="str">
        <f>IF(B560="win",100%-AB1,"-100%")</f>
        <v>-100%</v>
      </c>
      <c r="AC560" s="9">
        <f>(AA560*AB560)+(AA560*AC1)</f>
        <v>0</v>
      </c>
      <c r="AD560" s="9"/>
      <c r="AE560" s="9">
        <f>Sun!P65</f>
        <v>0</v>
      </c>
      <c r="AF560" s="73" t="str">
        <f>IF(B560="win",100%-AF1,"-100%")</f>
        <v>-100%</v>
      </c>
      <c r="AG560" s="9">
        <f>(AE560*AF560)+(AE560*AG1)</f>
        <v>0</v>
      </c>
      <c r="AH560" s="9"/>
      <c r="AI560" s="9">
        <f>Sun!Q65</f>
        <v>0</v>
      </c>
      <c r="AJ560" s="73" t="str">
        <f>IF(B560="win",100%-AJ1,"-100%")</f>
        <v>-100%</v>
      </c>
      <c r="AK560" s="9">
        <f>(AI560*AJ560)+(AI560*AK1)</f>
        <v>0</v>
      </c>
      <c r="AL560" s="9"/>
      <c r="AM560" s="9">
        <f>Sun!R65</f>
        <v>0</v>
      </c>
      <c r="AN560" s="73" t="str">
        <f>IF(B560="win",100%-AN1,"-100%")</f>
        <v>-100%</v>
      </c>
      <c r="AO560" s="9">
        <f>(AM560*AN560)+(AM560*AO1)</f>
        <v>0</v>
      </c>
      <c r="AP560" s="9"/>
      <c r="AQ560" s="9">
        <f>Sun!S65</f>
        <v>0</v>
      </c>
      <c r="AR560" s="73" t="str">
        <f>IF(B560="win",100%-AR1,"-100%")</f>
        <v>-100%</v>
      </c>
      <c r="AS560" s="9">
        <f>(AQ560*AR560)+(AQ560*AS1)</f>
        <v>0</v>
      </c>
      <c r="AT560" s="9"/>
      <c r="AU560" s="9">
        <f>Sun!T65</f>
        <v>0</v>
      </c>
      <c r="AV560" s="73" t="str">
        <f>IF(B560="win",100%-AV1,"-100%")</f>
        <v>-100%</v>
      </c>
      <c r="AW560" s="9">
        <f>(AU560*AV560)+(AU560*AW1)</f>
        <v>0</v>
      </c>
      <c r="AX560" s="9"/>
      <c r="AY560" s="9">
        <f>Sun!U65</f>
        <v>0</v>
      </c>
      <c r="AZ560" s="73" t="str">
        <f>IF(B560="win",100%-AZ1,"-100%")</f>
        <v>-100%</v>
      </c>
      <c r="BA560" s="9">
        <f>(AY560*AZ560)+(AY560*BA1)</f>
        <v>0</v>
      </c>
      <c r="BB560" s="9"/>
      <c r="BC560" s="9">
        <f>Sun!V65</f>
        <v>0</v>
      </c>
      <c r="BD560" s="73" t="str">
        <f>IF(B560="win",100%-BD1,"-100%")</f>
        <v>-100%</v>
      </c>
      <c r="BE560" s="9">
        <f>(BC560*BD560)+(BC560*BE1)</f>
        <v>0</v>
      </c>
      <c r="BF560" s="9"/>
      <c r="BG560" s="9">
        <f>Sun!W65</f>
        <v>0</v>
      </c>
      <c r="BH560" s="73" t="str">
        <f>IF(B560="win",100%-BH1,"-100%")</f>
        <v>-100%</v>
      </c>
      <c r="BI560" s="9">
        <f>(BG560*BH560)+(BG560*BI1)</f>
        <v>0</v>
      </c>
    </row>
    <row r="561" spans="1:61" x14ac:dyDescent="0.25">
      <c r="A561" s="75"/>
      <c r="B561" s="72"/>
      <c r="C561" s="75"/>
      <c r="D561" s="75"/>
      <c r="E561" s="75"/>
      <c r="F561" s="12"/>
      <c r="G561" s="75"/>
      <c r="H561" s="75"/>
      <c r="I561" s="75"/>
      <c r="J561" s="12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5"/>
      <c r="BD561" s="75"/>
      <c r="BE561" s="75"/>
      <c r="BF561" s="75"/>
      <c r="BG561" s="75"/>
      <c r="BH561" s="75"/>
      <c r="BI561" s="75"/>
    </row>
    <row r="562" spans="1:61" x14ac:dyDescent="0.25">
      <c r="A562" s="9">
        <f>Sun!A67</f>
        <v>0</v>
      </c>
      <c r="B562" s="72">
        <f>Sun!C67</f>
        <v>0</v>
      </c>
      <c r="C562" s="9">
        <f>Sun!I67</f>
        <v>0</v>
      </c>
      <c r="D562" s="73" t="str">
        <f>IF(B562="win",100%-D1,"-100%")</f>
        <v>-100%</v>
      </c>
      <c r="E562" s="9">
        <f>(C562*D562)+(C562*E1)</f>
        <v>0</v>
      </c>
      <c r="F562" s="12"/>
      <c r="G562" s="9">
        <f>Sun!J67</f>
        <v>0</v>
      </c>
      <c r="H562" s="73" t="str">
        <f>IF($B562="win",100%-H$1,"-100%")</f>
        <v>-100%</v>
      </c>
      <c r="I562" s="9">
        <f>(G562*H562)+(G562*I1)</f>
        <v>0</v>
      </c>
      <c r="J562" s="12"/>
      <c r="K562" s="9">
        <f>Sun!K67</f>
        <v>0</v>
      </c>
      <c r="L562" s="73" t="str">
        <f>IF(B562="win",100%-L1,"-100%")</f>
        <v>-100%</v>
      </c>
      <c r="M562" s="9">
        <f>(K562*L562)+(K562*M1)</f>
        <v>0</v>
      </c>
      <c r="N562" s="9"/>
      <c r="O562" s="9">
        <f>Sun!L67</f>
        <v>0</v>
      </c>
      <c r="P562" s="73" t="str">
        <f>IF(B562="win",100%-P1,"-100%")</f>
        <v>-100%</v>
      </c>
      <c r="Q562" s="9">
        <f>(O562*P562)+(O562*Q1)</f>
        <v>0</v>
      </c>
      <c r="R562" s="9"/>
      <c r="S562" s="9">
        <f>Sun!M67</f>
        <v>0</v>
      </c>
      <c r="T562" s="73" t="str">
        <f>IF(B562="win",100%-T1,"-100%")</f>
        <v>-100%</v>
      </c>
      <c r="U562" s="9">
        <f>(S562*T562)+(S562*U1)</f>
        <v>0</v>
      </c>
      <c r="V562" s="9"/>
      <c r="W562" s="9">
        <f>Sun!N67</f>
        <v>0</v>
      </c>
      <c r="X562" s="73" t="str">
        <f>IF(B562="win",100%-X1,"-100%")</f>
        <v>-100%</v>
      </c>
      <c r="Y562" s="9">
        <f>(W562*X562)+(W562*Y1)</f>
        <v>0</v>
      </c>
      <c r="Z562" s="9"/>
      <c r="AA562" s="9">
        <f>Sun!O67</f>
        <v>0</v>
      </c>
      <c r="AB562" s="73" t="str">
        <f>IF(B562="win",100%-AB1,"-100%")</f>
        <v>-100%</v>
      </c>
      <c r="AC562" s="9">
        <f>(AA562*AB562)+(AA562*AC1)</f>
        <v>0</v>
      </c>
      <c r="AD562" s="9"/>
      <c r="AE562" s="9">
        <f>Sun!P67</f>
        <v>0</v>
      </c>
      <c r="AF562" s="73" t="str">
        <f>IF(B562="win",100%-AF1,"-100%")</f>
        <v>-100%</v>
      </c>
      <c r="AG562" s="9">
        <f>(AE562*AF562)+(AE562*AG1)</f>
        <v>0</v>
      </c>
      <c r="AH562" s="9"/>
      <c r="AI562" s="9">
        <f>Sun!Q67</f>
        <v>0</v>
      </c>
      <c r="AJ562" s="73" t="str">
        <f>IF(B562="win",100%-AJ1,"-100%")</f>
        <v>-100%</v>
      </c>
      <c r="AK562" s="9">
        <f>(AI562*AJ562)+(AI562*AK1)</f>
        <v>0</v>
      </c>
      <c r="AL562" s="9"/>
      <c r="AM562" s="9">
        <f>Sun!R67</f>
        <v>0</v>
      </c>
      <c r="AN562" s="73" t="str">
        <f>IF(B562="win",100%-AN1,"-100%")</f>
        <v>-100%</v>
      </c>
      <c r="AO562" s="9">
        <f>(AM562*AN562)+(AM562*AO1)</f>
        <v>0</v>
      </c>
      <c r="AP562" s="9"/>
      <c r="AQ562" s="9">
        <f>Sun!S67</f>
        <v>0</v>
      </c>
      <c r="AR562" s="73" t="str">
        <f>IF(B562="win",100%-AR1,"-100%")</f>
        <v>-100%</v>
      </c>
      <c r="AS562" s="9">
        <f>(AQ562*AR562)+(AQ562*AS1)</f>
        <v>0</v>
      </c>
      <c r="AT562" s="9"/>
      <c r="AU562" s="9">
        <f>Sun!T67</f>
        <v>0</v>
      </c>
      <c r="AV562" s="73" t="str">
        <f>IF(B562="win",100%-AV1,"-100%")</f>
        <v>-100%</v>
      </c>
      <c r="AW562" s="9">
        <f>(AU562*AV562)+(AU562*AW1)</f>
        <v>0</v>
      </c>
      <c r="AX562" s="9"/>
      <c r="AY562" s="9">
        <f>Sun!U67</f>
        <v>0</v>
      </c>
      <c r="AZ562" s="73" t="str">
        <f>IF(B562="win",100%-AZ1,"-100%")</f>
        <v>-100%</v>
      </c>
      <c r="BA562" s="9">
        <f>(AY562*AZ562)+(AY562*BA1)</f>
        <v>0</v>
      </c>
      <c r="BB562" s="9"/>
      <c r="BC562" s="9">
        <f>Sun!V67</f>
        <v>0</v>
      </c>
      <c r="BD562" s="73" t="str">
        <f>IF(B562="win",100%-BD1,"-100%")</f>
        <v>-100%</v>
      </c>
      <c r="BE562" s="9">
        <f>(BC562*BD562)+(BC562*BE1)</f>
        <v>0</v>
      </c>
      <c r="BF562" s="9"/>
      <c r="BG562" s="9">
        <f>Sun!W67</f>
        <v>0</v>
      </c>
      <c r="BH562" s="73" t="str">
        <f>IF(B562="win",100%-BH1,"-100%")</f>
        <v>-100%</v>
      </c>
      <c r="BI562" s="9">
        <f>(BG562*BH562)+(BG562*BI1)</f>
        <v>0</v>
      </c>
    </row>
    <row r="563" spans="1:61" x14ac:dyDescent="0.25">
      <c r="A563" s="9">
        <f>Sun!A68</f>
        <v>0</v>
      </c>
      <c r="B563" s="72">
        <f>Sun!C68</f>
        <v>0</v>
      </c>
      <c r="C563" s="9">
        <f>Sun!I68</f>
        <v>0</v>
      </c>
      <c r="D563" s="73" t="str">
        <f>IF(B563="win",100%-D1,"-100%")</f>
        <v>-100%</v>
      </c>
      <c r="E563" s="9">
        <f>(C563*D563)+(C563*E1)</f>
        <v>0</v>
      </c>
      <c r="F563" s="12"/>
      <c r="G563" s="9">
        <f>Sun!J68</f>
        <v>0</v>
      </c>
      <c r="H563" s="73" t="str">
        <f t="shared" ref="H563:H565" si="1964">IF($B563="win",100%-H$1,"-100%")</f>
        <v>-100%</v>
      </c>
      <c r="I563" s="9">
        <f>(G563*H563)+(G563*I1)</f>
        <v>0</v>
      </c>
      <c r="J563" s="12"/>
      <c r="K563" s="9">
        <f>Sun!K68</f>
        <v>0</v>
      </c>
      <c r="L563" s="73" t="str">
        <f>IF(B563="win",100%-L1,"-100%")</f>
        <v>-100%</v>
      </c>
      <c r="M563" s="9">
        <f>(K563*L563)+(K563*M1)</f>
        <v>0</v>
      </c>
      <c r="N563" s="9"/>
      <c r="O563" s="9">
        <f>Sun!L68</f>
        <v>0</v>
      </c>
      <c r="P563" s="73" t="str">
        <f>IF(B563="win",100%-P1,"-100%")</f>
        <v>-100%</v>
      </c>
      <c r="Q563" s="9">
        <f>(O563*P563)+(O563*Q1)</f>
        <v>0</v>
      </c>
      <c r="R563" s="9"/>
      <c r="S563" s="9">
        <f>Sun!M68</f>
        <v>0</v>
      </c>
      <c r="T563" s="73" t="str">
        <f>IF(B563="win",100%-T1,"-100%")</f>
        <v>-100%</v>
      </c>
      <c r="U563" s="9">
        <f>(S563*T563)+(S563*U1)</f>
        <v>0</v>
      </c>
      <c r="V563" s="9"/>
      <c r="W563" s="9">
        <f>Sun!N68</f>
        <v>0</v>
      </c>
      <c r="X563" s="73" t="str">
        <f>IF(B563="win",100%-X1,"-100%")</f>
        <v>-100%</v>
      </c>
      <c r="Y563" s="9">
        <f>(W563*X563)+(W563*Y1)</f>
        <v>0</v>
      </c>
      <c r="Z563" s="9"/>
      <c r="AA563" s="9">
        <f>Sun!O68</f>
        <v>0</v>
      </c>
      <c r="AB563" s="73" t="str">
        <f>IF(B563="win",100%-AB1,"-100%")</f>
        <v>-100%</v>
      </c>
      <c r="AC563" s="9">
        <f>(AA563*AB563)+(AA563*AC1)</f>
        <v>0</v>
      </c>
      <c r="AD563" s="9"/>
      <c r="AE563" s="9">
        <f>Sun!P68</f>
        <v>0</v>
      </c>
      <c r="AF563" s="73" t="str">
        <f>IF(B563="win",100%-AF1,"-100%")</f>
        <v>-100%</v>
      </c>
      <c r="AG563" s="9">
        <f>(AE563*AF563)+(AE563*AG1)</f>
        <v>0</v>
      </c>
      <c r="AH563" s="9"/>
      <c r="AI563" s="9">
        <f>Sun!Q68</f>
        <v>0</v>
      </c>
      <c r="AJ563" s="73" t="str">
        <f>IF(B563="win",100%-AJ1,"-100%")</f>
        <v>-100%</v>
      </c>
      <c r="AK563" s="9">
        <f>(AI563*AJ563)+(AI563*AK1)</f>
        <v>0</v>
      </c>
      <c r="AL563" s="9"/>
      <c r="AM563" s="9">
        <f>Sun!R68</f>
        <v>0</v>
      </c>
      <c r="AN563" s="73" t="str">
        <f>IF(B563="win",100%-AN1,"-100%")</f>
        <v>-100%</v>
      </c>
      <c r="AO563" s="9">
        <f>(AM563*AN563)+(AM563*AO1)</f>
        <v>0</v>
      </c>
      <c r="AP563" s="9"/>
      <c r="AQ563" s="9">
        <f>Sun!S68</f>
        <v>0</v>
      </c>
      <c r="AR563" s="73" t="str">
        <f>IF(B563="win",100%-AR1,"-100%")</f>
        <v>-100%</v>
      </c>
      <c r="AS563" s="9">
        <f>(AQ563*AR563)+(AQ563*AS1)</f>
        <v>0</v>
      </c>
      <c r="AT563" s="9"/>
      <c r="AU563" s="9">
        <f>Sun!T68</f>
        <v>0</v>
      </c>
      <c r="AV563" s="73" t="str">
        <f>IF(B563="win",100%-AV1,"-100%")</f>
        <v>-100%</v>
      </c>
      <c r="AW563" s="9">
        <f>(AU563*AV563)+(AU563*AW1)</f>
        <v>0</v>
      </c>
      <c r="AX563" s="9"/>
      <c r="AY563" s="9">
        <f>Sun!U68</f>
        <v>0</v>
      </c>
      <c r="AZ563" s="73" t="str">
        <f>IF(B563="win",100%-AZ1,"-100%")</f>
        <v>-100%</v>
      </c>
      <c r="BA563" s="9">
        <f>(AY563*AZ563)+(AY563*BA1)</f>
        <v>0</v>
      </c>
      <c r="BB563" s="9"/>
      <c r="BC563" s="9">
        <f>Sun!V68</f>
        <v>0</v>
      </c>
      <c r="BD563" s="73" t="str">
        <f>IF(B563="win",100%-BD1,"-100%")</f>
        <v>-100%</v>
      </c>
      <c r="BE563" s="9">
        <f>(BC563*BD563)+(BC563*BE1)</f>
        <v>0</v>
      </c>
      <c r="BF563" s="9"/>
      <c r="BG563" s="9">
        <f>Sun!W68</f>
        <v>0</v>
      </c>
      <c r="BH563" s="73" t="str">
        <f>IF(B563="win",100%-BH1,"-100%")</f>
        <v>-100%</v>
      </c>
      <c r="BI563" s="9">
        <f>(BG563*BH563)+(BG563*BI1)</f>
        <v>0</v>
      </c>
    </row>
    <row r="564" spans="1:61" x14ac:dyDescent="0.25">
      <c r="A564" s="9" t="str">
        <f>Sun!A69</f>
        <v>UNDER</v>
      </c>
      <c r="B564" s="72">
        <f>Sun!C69</f>
        <v>0</v>
      </c>
      <c r="C564" s="9">
        <f>Sun!I69</f>
        <v>0</v>
      </c>
      <c r="D564" s="73" t="str">
        <f>IF(B564="win",100%-D1,"-100%")</f>
        <v>-100%</v>
      </c>
      <c r="E564" s="9">
        <f>(C564*D564)+(C564*E1)</f>
        <v>0</v>
      </c>
      <c r="F564" s="12"/>
      <c r="G564" s="9">
        <f>Sun!J69</f>
        <v>0</v>
      </c>
      <c r="H564" s="73" t="str">
        <f t="shared" si="1964"/>
        <v>-100%</v>
      </c>
      <c r="I564" s="9">
        <f>(G564*H564)+(G564*I1)</f>
        <v>0</v>
      </c>
      <c r="J564" s="12"/>
      <c r="K564" s="9">
        <f>Sun!K69</f>
        <v>0</v>
      </c>
      <c r="L564" s="73" t="str">
        <f>IF(B564="win",100%-L1,"-100%")</f>
        <v>-100%</v>
      </c>
      <c r="M564" s="9">
        <f>(K564*L564)+(K564*M1)</f>
        <v>0</v>
      </c>
      <c r="N564" s="9"/>
      <c r="O564" s="9">
        <f>Sun!L69</f>
        <v>0</v>
      </c>
      <c r="P564" s="73" t="str">
        <f>IF(B564="win",100%-P1,"-100%")</f>
        <v>-100%</v>
      </c>
      <c r="Q564" s="9">
        <f>(O564*P564)+(O564*Q1)</f>
        <v>0</v>
      </c>
      <c r="R564" s="9"/>
      <c r="S564" s="9">
        <f>Sun!M69</f>
        <v>0</v>
      </c>
      <c r="T564" s="73" t="str">
        <f>IF(B564="win",100%-T1,"-100%")</f>
        <v>-100%</v>
      </c>
      <c r="U564" s="9">
        <f>(S564*T564)+(S564*U1)</f>
        <v>0</v>
      </c>
      <c r="V564" s="9"/>
      <c r="W564" s="9">
        <f>Sun!N69</f>
        <v>0</v>
      </c>
      <c r="X564" s="73" t="str">
        <f>IF(B564="win",100%-X1,"-100%")</f>
        <v>-100%</v>
      </c>
      <c r="Y564" s="9">
        <f>(W564*X564)+(W564*Y1)</f>
        <v>0</v>
      </c>
      <c r="Z564" s="9"/>
      <c r="AA564" s="9">
        <f>Sun!O69</f>
        <v>0</v>
      </c>
      <c r="AB564" s="73" t="str">
        <f>IF(B564="win",100%-AB1,"-100%")</f>
        <v>-100%</v>
      </c>
      <c r="AC564" s="9">
        <f>(AA564*AB564)+(AA564*AC1)</f>
        <v>0</v>
      </c>
      <c r="AD564" s="9"/>
      <c r="AE564" s="9">
        <f>Sun!P69</f>
        <v>0</v>
      </c>
      <c r="AF564" s="73" t="str">
        <f>IF(B564="win",100%-AF1,"-100%")</f>
        <v>-100%</v>
      </c>
      <c r="AG564" s="9">
        <f>(AE564*AF564)+(AE564*AG1)</f>
        <v>0</v>
      </c>
      <c r="AH564" s="9"/>
      <c r="AI564" s="9">
        <f>Sun!Q69</f>
        <v>0</v>
      </c>
      <c r="AJ564" s="73" t="str">
        <f>IF(B564="win",100%-AJ1,"-100%")</f>
        <v>-100%</v>
      </c>
      <c r="AK564" s="9">
        <f>(AI564*AJ564)+(AI564*AK1)</f>
        <v>0</v>
      </c>
      <c r="AL564" s="9"/>
      <c r="AM564" s="9">
        <f>Sun!R69</f>
        <v>0</v>
      </c>
      <c r="AN564" s="73" t="str">
        <f>IF(B564="win",100%-AN1,"-100%")</f>
        <v>-100%</v>
      </c>
      <c r="AO564" s="9">
        <f>(AM564*AN564)+(AM564*AO1)</f>
        <v>0</v>
      </c>
      <c r="AP564" s="9"/>
      <c r="AQ564" s="9">
        <f>Sun!S69</f>
        <v>0</v>
      </c>
      <c r="AR564" s="73" t="str">
        <f>IF(B564="win",100%-AR1,"-100%")</f>
        <v>-100%</v>
      </c>
      <c r="AS564" s="9">
        <f>(AQ564*AR564)+(AQ564*AS1)</f>
        <v>0</v>
      </c>
      <c r="AT564" s="9"/>
      <c r="AU564" s="9">
        <f>Sun!T69</f>
        <v>0</v>
      </c>
      <c r="AV564" s="73" t="str">
        <f>IF(B564="win",100%-AV1,"-100%")</f>
        <v>-100%</v>
      </c>
      <c r="AW564" s="9">
        <f>(AU564*AV564)+(AU564*AW1)</f>
        <v>0</v>
      </c>
      <c r="AX564" s="9"/>
      <c r="AY564" s="9">
        <f>Sun!U69</f>
        <v>0</v>
      </c>
      <c r="AZ564" s="73" t="str">
        <f>IF(B564="win",100%-AZ1,"-100%")</f>
        <v>-100%</v>
      </c>
      <c r="BA564" s="9">
        <f>(AY564*AZ564)+(AY564*BA1)</f>
        <v>0</v>
      </c>
      <c r="BB564" s="9"/>
      <c r="BC564" s="9">
        <f>Sun!V69</f>
        <v>0</v>
      </c>
      <c r="BD564" s="73" t="str">
        <f>IF(B564="win",100%-BD1,"-100%")</f>
        <v>-100%</v>
      </c>
      <c r="BE564" s="9">
        <f>(BC564*BD564)+(BC564*BE1)</f>
        <v>0</v>
      </c>
      <c r="BF564" s="9"/>
      <c r="BG564" s="9">
        <f>Sun!W69</f>
        <v>0</v>
      </c>
      <c r="BH564" s="73" t="str">
        <f>IF(B564="win",100%-BH1,"-100%")</f>
        <v>-100%</v>
      </c>
      <c r="BI564" s="9">
        <f>(BG564*BH564)+(BG564*BI1)</f>
        <v>0</v>
      </c>
    </row>
    <row r="565" spans="1:61" x14ac:dyDescent="0.25">
      <c r="A565" s="9" t="str">
        <f>Sun!A70</f>
        <v>OVER</v>
      </c>
      <c r="B565" s="72">
        <f>Sun!C70</f>
        <v>0</v>
      </c>
      <c r="C565" s="9">
        <f>Sun!I70</f>
        <v>0</v>
      </c>
      <c r="D565" s="73" t="str">
        <f>IF(B565="win",100%-D1,"-100%")</f>
        <v>-100%</v>
      </c>
      <c r="E565" s="9">
        <f>(C565*D565)+(C565*E1)</f>
        <v>0</v>
      </c>
      <c r="F565" s="12"/>
      <c r="G565" s="9">
        <f>Sun!J70</f>
        <v>0</v>
      </c>
      <c r="H565" s="73" t="str">
        <f t="shared" si="1964"/>
        <v>-100%</v>
      </c>
      <c r="I565" s="9">
        <f>(G565*H565)+(G565*I1)</f>
        <v>0</v>
      </c>
      <c r="J565" s="12"/>
      <c r="K565" s="9">
        <f>Sun!K70</f>
        <v>0</v>
      </c>
      <c r="L565" s="73" t="str">
        <f>IF(B565="win",100%-L1,"-100%")</f>
        <v>-100%</v>
      </c>
      <c r="M565" s="9">
        <f>(K565*L565)+(K565*M1)</f>
        <v>0</v>
      </c>
      <c r="N565" s="9"/>
      <c r="O565" s="9">
        <f>Sun!L70</f>
        <v>0</v>
      </c>
      <c r="P565" s="73" t="str">
        <f>IF(B565="win",100%-P1,"-100%")</f>
        <v>-100%</v>
      </c>
      <c r="Q565" s="9">
        <f>(O565*P565)+(O565*Q1)</f>
        <v>0</v>
      </c>
      <c r="R565" s="9"/>
      <c r="S565" s="9">
        <f>Sun!M70</f>
        <v>0</v>
      </c>
      <c r="T565" s="73" t="str">
        <f>IF(B565="win",100%-T1,"-100%")</f>
        <v>-100%</v>
      </c>
      <c r="U565" s="9">
        <f>(S565*T565)+(S565*U1)</f>
        <v>0</v>
      </c>
      <c r="V565" s="9"/>
      <c r="W565" s="9">
        <f>Sun!N70</f>
        <v>0</v>
      </c>
      <c r="X565" s="73" t="str">
        <f>IF(B565="win",100%-X1,"-100%")</f>
        <v>-100%</v>
      </c>
      <c r="Y565" s="9">
        <f>(W565*X565)+(W565*Y1)</f>
        <v>0</v>
      </c>
      <c r="Z565" s="9"/>
      <c r="AA565" s="9">
        <f>Sun!O70</f>
        <v>0</v>
      </c>
      <c r="AB565" s="73" t="str">
        <f>IF(B565="win",100%-AB1,"-100%")</f>
        <v>-100%</v>
      </c>
      <c r="AC565" s="9">
        <f>(AA565*AB565)+(AA565*AC1)</f>
        <v>0</v>
      </c>
      <c r="AD565" s="9"/>
      <c r="AE565" s="9">
        <f>Sun!P70</f>
        <v>0</v>
      </c>
      <c r="AF565" s="73" t="str">
        <f>IF(B565="win",100%-AF1,"-100%")</f>
        <v>-100%</v>
      </c>
      <c r="AG565" s="9">
        <f>(AE565*AF565)+(AE565*AG1)</f>
        <v>0</v>
      </c>
      <c r="AH565" s="9"/>
      <c r="AI565" s="9">
        <f>Sun!Q70</f>
        <v>0</v>
      </c>
      <c r="AJ565" s="73" t="str">
        <f>IF(B565="win",100%-AJ1,"-100%")</f>
        <v>-100%</v>
      </c>
      <c r="AK565" s="9">
        <f>(AI565*AJ565)+(AI565*AK1)</f>
        <v>0</v>
      </c>
      <c r="AL565" s="9"/>
      <c r="AM565" s="9">
        <f>Sun!R70</f>
        <v>0</v>
      </c>
      <c r="AN565" s="73" t="str">
        <f>IF(B565="win",100%-AN1,"-100%")</f>
        <v>-100%</v>
      </c>
      <c r="AO565" s="9">
        <f>(AM565*AN565)+(AM565*AO1)</f>
        <v>0</v>
      </c>
      <c r="AP565" s="9"/>
      <c r="AQ565" s="9">
        <f>Sun!S70</f>
        <v>0</v>
      </c>
      <c r="AR565" s="73" t="str">
        <f>IF(B565="win",100%-AR1,"-100%")</f>
        <v>-100%</v>
      </c>
      <c r="AS565" s="9">
        <f>(AQ565*AR565)+(AQ565*AS1)</f>
        <v>0</v>
      </c>
      <c r="AT565" s="9"/>
      <c r="AU565" s="9">
        <f>Sun!T70</f>
        <v>0</v>
      </c>
      <c r="AV565" s="73" t="str">
        <f>IF(B565="win",100%-AV1,"-100%")</f>
        <v>-100%</v>
      </c>
      <c r="AW565" s="9">
        <f>(AU565*AV565)+(AU565*AW1)</f>
        <v>0</v>
      </c>
      <c r="AX565" s="9"/>
      <c r="AY565" s="9">
        <f>Sun!U70</f>
        <v>0</v>
      </c>
      <c r="AZ565" s="73" t="str">
        <f>IF(B565="win",100%-AZ1,"-100%")</f>
        <v>-100%</v>
      </c>
      <c r="BA565" s="9">
        <f>(AY565*AZ565)+(AY565*BA1)</f>
        <v>0</v>
      </c>
      <c r="BB565" s="9"/>
      <c r="BC565" s="9">
        <f>Sun!V70</f>
        <v>0</v>
      </c>
      <c r="BD565" s="73" t="str">
        <f>IF(B565="win",100%-BD1,"-100%")</f>
        <v>-100%</v>
      </c>
      <c r="BE565" s="9">
        <f>(BC565*BD565)+(BC565*BE1)</f>
        <v>0</v>
      </c>
      <c r="BF565" s="9"/>
      <c r="BG565" s="9">
        <f>Sun!W70</f>
        <v>0</v>
      </c>
      <c r="BH565" s="73" t="str">
        <f>IF(B565="win",100%-BH1,"-100%")</f>
        <v>-100%</v>
      </c>
      <c r="BI565" s="9">
        <f>(BG565*BH565)+(BG565*BI1)</f>
        <v>0</v>
      </c>
    </row>
    <row r="566" spans="1:61" x14ac:dyDescent="0.25">
      <c r="A566" s="75"/>
      <c r="B566" s="72"/>
      <c r="C566" s="75"/>
      <c r="D566" s="75"/>
      <c r="E566" s="75"/>
      <c r="F566" s="12"/>
      <c r="G566" s="75"/>
      <c r="H566" s="75"/>
      <c r="I566" s="75"/>
      <c r="J566" s="12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</row>
    <row r="567" spans="1:61" x14ac:dyDescent="0.25">
      <c r="A567" s="9">
        <f>Sun!A72</f>
        <v>0</v>
      </c>
      <c r="B567" s="72">
        <f>Sun!C72</f>
        <v>0</v>
      </c>
      <c r="C567" s="9">
        <f>Sun!I72</f>
        <v>0</v>
      </c>
      <c r="D567" s="73" t="str">
        <f>IF(B567="win",100%-D1,"-100%")</f>
        <v>-100%</v>
      </c>
      <c r="E567" s="9">
        <f>(C567*D567)+(C567*E1)</f>
        <v>0</v>
      </c>
      <c r="F567" s="12"/>
      <c r="G567" s="9">
        <f>Sun!J72</f>
        <v>0</v>
      </c>
      <c r="H567" s="73" t="str">
        <f>IF($B567="win",100%-H$1,"-100%")</f>
        <v>-100%</v>
      </c>
      <c r="I567" s="9">
        <f>(G567*H567)+(G567*I1)</f>
        <v>0</v>
      </c>
      <c r="J567" s="12"/>
      <c r="K567" s="9">
        <f>Sun!K72</f>
        <v>0</v>
      </c>
      <c r="L567" s="73" t="str">
        <f>IF(B567="win",100%-L1,"-100%")</f>
        <v>-100%</v>
      </c>
      <c r="M567" s="9">
        <f>(K567*L567)+(K567*M1)</f>
        <v>0</v>
      </c>
      <c r="N567" s="9"/>
      <c r="O567" s="9">
        <f>Sun!L72</f>
        <v>0</v>
      </c>
      <c r="P567" s="73" t="str">
        <f>IF(B567="win",100%-P1,"-100%")</f>
        <v>-100%</v>
      </c>
      <c r="Q567" s="9">
        <f>(O567*P567)+(O567*Q1)</f>
        <v>0</v>
      </c>
      <c r="R567" s="9"/>
      <c r="S567" s="9">
        <f>Sun!M72</f>
        <v>0</v>
      </c>
      <c r="T567" s="73" t="str">
        <f>IF(B567="win",100%-T1,"-100%")</f>
        <v>-100%</v>
      </c>
      <c r="U567" s="9">
        <f>(S567*T567)+(S567*U1)</f>
        <v>0</v>
      </c>
      <c r="V567" s="9"/>
      <c r="W567" s="9">
        <f>Sun!N72</f>
        <v>0</v>
      </c>
      <c r="X567" s="73" t="str">
        <f>IF(B567="win",100%-X1,"-100%")</f>
        <v>-100%</v>
      </c>
      <c r="Y567" s="9">
        <f>(W567*X567)+(W567*Y1)</f>
        <v>0</v>
      </c>
      <c r="Z567" s="9"/>
      <c r="AA567" s="9">
        <f>Sun!O72</f>
        <v>0</v>
      </c>
      <c r="AB567" s="73" t="str">
        <f>IF(B567="win",100%-AB1,"-100%")</f>
        <v>-100%</v>
      </c>
      <c r="AC567" s="9">
        <f>(AA567*AB567)+(AA567*AC1)</f>
        <v>0</v>
      </c>
      <c r="AD567" s="9"/>
      <c r="AE567" s="9">
        <f>Sun!P72</f>
        <v>0</v>
      </c>
      <c r="AF567" s="73" t="str">
        <f>IF(B567="win",100%-AF1,"-100%")</f>
        <v>-100%</v>
      </c>
      <c r="AG567" s="9">
        <f>(AE567*AF567)+(AE567*AG1)</f>
        <v>0</v>
      </c>
      <c r="AH567" s="9"/>
      <c r="AI567" s="9">
        <f>Sun!Q72</f>
        <v>0</v>
      </c>
      <c r="AJ567" s="73" t="str">
        <f>IF(B567="win",100%-AJ1,"-100%")</f>
        <v>-100%</v>
      </c>
      <c r="AK567" s="9">
        <f>(AI567*AJ567)+(AI567*AK1)</f>
        <v>0</v>
      </c>
      <c r="AL567" s="9"/>
      <c r="AM567" s="9">
        <f>Sun!R72</f>
        <v>0</v>
      </c>
      <c r="AN567" s="73" t="str">
        <f>IF(B567="win",100%-AN1,"-100%")</f>
        <v>-100%</v>
      </c>
      <c r="AO567" s="9">
        <f>(AM567*AN567)+(AM567*AO1)</f>
        <v>0</v>
      </c>
      <c r="AP567" s="9"/>
      <c r="AQ567" s="9">
        <f>Sun!S72</f>
        <v>0</v>
      </c>
      <c r="AR567" s="73" t="str">
        <f>IF(B567="win",100%-AR1,"-100%")</f>
        <v>-100%</v>
      </c>
      <c r="AS567" s="9">
        <f>(AQ567*AR567)+(AQ567*AS1)</f>
        <v>0</v>
      </c>
      <c r="AT567" s="9"/>
      <c r="AU567" s="9">
        <f>Sun!T72</f>
        <v>0</v>
      </c>
      <c r="AV567" s="73" t="str">
        <f>IF(B567="win",100%-AV1,"-100%")</f>
        <v>-100%</v>
      </c>
      <c r="AW567" s="9">
        <f>(AU567*AV567)+(AU567*AW1)</f>
        <v>0</v>
      </c>
      <c r="AX567" s="9"/>
      <c r="AY567" s="9">
        <f>Sun!U72</f>
        <v>0</v>
      </c>
      <c r="AZ567" s="73" t="str">
        <f>IF(B567="win",100%-AZ1,"-100%")</f>
        <v>-100%</v>
      </c>
      <c r="BA567" s="9">
        <f>(AY567*AZ567)+(AY567*BA1)</f>
        <v>0</v>
      </c>
      <c r="BB567" s="9"/>
      <c r="BC567" s="9">
        <f>Sun!V72</f>
        <v>0</v>
      </c>
      <c r="BD567" s="73" t="str">
        <f>IF(B567="win",100%-BD1,"-100%")</f>
        <v>-100%</v>
      </c>
      <c r="BE567" s="9">
        <f>(BC567*BD567)+(BC567*BE1)</f>
        <v>0</v>
      </c>
      <c r="BF567" s="9"/>
      <c r="BG567" s="9">
        <f>Sun!W72</f>
        <v>0</v>
      </c>
      <c r="BH567" s="73" t="str">
        <f>IF(B567="win",100%-BH1,"-100%")</f>
        <v>-100%</v>
      </c>
      <c r="BI567" s="9">
        <f>(BG567*BH567)+(BG567*BI1)</f>
        <v>0</v>
      </c>
    </row>
    <row r="568" spans="1:61" x14ac:dyDescent="0.25">
      <c r="A568" s="9">
        <f>Sun!A73</f>
        <v>0</v>
      </c>
      <c r="B568" s="72">
        <f>Sun!C73</f>
        <v>0</v>
      </c>
      <c r="C568" s="9">
        <f>Sun!I73</f>
        <v>0</v>
      </c>
      <c r="D568" s="73" t="str">
        <f>IF(B568="win",100%-D1,"-100%")</f>
        <v>-100%</v>
      </c>
      <c r="E568" s="9">
        <f>(C568*D568)+(C568*E1)</f>
        <v>0</v>
      </c>
      <c r="F568" s="12"/>
      <c r="G568" s="9">
        <f>Sun!J73</f>
        <v>0</v>
      </c>
      <c r="H568" s="73" t="str">
        <f t="shared" ref="H568:H570" si="1965">IF($B568="win",100%-H$1,"-100%")</f>
        <v>-100%</v>
      </c>
      <c r="I568" s="9">
        <f>(G568*H568)+(G568*I1)</f>
        <v>0</v>
      </c>
      <c r="J568" s="12"/>
      <c r="K568" s="9">
        <f>Sun!K73</f>
        <v>0</v>
      </c>
      <c r="L568" s="73" t="str">
        <f>IF(B568="win",100%-L1,"-100%")</f>
        <v>-100%</v>
      </c>
      <c r="M568" s="9">
        <f>(K568*L568)+(K568*M1)</f>
        <v>0</v>
      </c>
      <c r="N568" s="9"/>
      <c r="O568" s="9">
        <f>Sun!L73</f>
        <v>0</v>
      </c>
      <c r="P568" s="73" t="str">
        <f>IF(B568="win",100%-P1,"-100%")</f>
        <v>-100%</v>
      </c>
      <c r="Q568" s="9">
        <f>(O568*P568)+(O568*Q1)</f>
        <v>0</v>
      </c>
      <c r="R568" s="9"/>
      <c r="S568" s="9">
        <f>Sun!M73</f>
        <v>0</v>
      </c>
      <c r="T568" s="73" t="str">
        <f>IF(B568="win",100%-T1,"-100%")</f>
        <v>-100%</v>
      </c>
      <c r="U568" s="9">
        <f>(S568*T568)+(S568*U1)</f>
        <v>0</v>
      </c>
      <c r="V568" s="9"/>
      <c r="W568" s="9">
        <f>Sun!N73</f>
        <v>0</v>
      </c>
      <c r="X568" s="73" t="str">
        <f>IF(B568="win",100%-X1,"-100%")</f>
        <v>-100%</v>
      </c>
      <c r="Y568" s="9">
        <f>(W568*X568)+(W568*Y1)</f>
        <v>0</v>
      </c>
      <c r="Z568" s="9"/>
      <c r="AA568" s="9">
        <f>Sun!O73</f>
        <v>0</v>
      </c>
      <c r="AB568" s="73" t="str">
        <f>IF(B568="win",100%-AB1,"-100%")</f>
        <v>-100%</v>
      </c>
      <c r="AC568" s="9">
        <f>(AA568*AB568)+(AA568*AC1)</f>
        <v>0</v>
      </c>
      <c r="AD568" s="9"/>
      <c r="AE568" s="9">
        <f>Sun!P73</f>
        <v>0</v>
      </c>
      <c r="AF568" s="73" t="str">
        <f>IF(B568="win",100%-AF1,"-100%")</f>
        <v>-100%</v>
      </c>
      <c r="AG568" s="9">
        <f>(AE568*AF568)+(AE568*AG1)</f>
        <v>0</v>
      </c>
      <c r="AH568" s="9"/>
      <c r="AI568" s="9">
        <f>Sun!Q73</f>
        <v>0</v>
      </c>
      <c r="AJ568" s="73" t="str">
        <f>IF(B568="win",100%-AJ1,"-100%")</f>
        <v>-100%</v>
      </c>
      <c r="AK568" s="9">
        <f>(AI568*AJ568)+(AI568*AK1)</f>
        <v>0</v>
      </c>
      <c r="AL568" s="9"/>
      <c r="AM568" s="9">
        <f>Sun!R73</f>
        <v>0</v>
      </c>
      <c r="AN568" s="73" t="str">
        <f>IF(B568="win",100%-AN1,"-100%")</f>
        <v>-100%</v>
      </c>
      <c r="AO568" s="9">
        <f>(AM568*AN568)+(AM568*AO1)</f>
        <v>0</v>
      </c>
      <c r="AP568" s="9"/>
      <c r="AQ568" s="9">
        <f>Sun!S73</f>
        <v>0</v>
      </c>
      <c r="AR568" s="73" t="str">
        <f>IF(B568="win",100%-AR1,"-100%")</f>
        <v>-100%</v>
      </c>
      <c r="AS568" s="9">
        <f>(AQ568*AR568)+(AQ568*AS1)</f>
        <v>0</v>
      </c>
      <c r="AT568" s="9"/>
      <c r="AU568" s="9">
        <f>Sun!T73</f>
        <v>0</v>
      </c>
      <c r="AV568" s="73" t="str">
        <f>IF(B568="win",100%-AV1,"-100%")</f>
        <v>-100%</v>
      </c>
      <c r="AW568" s="9">
        <f>(AU568*AV568)+(AU568*AW1)</f>
        <v>0</v>
      </c>
      <c r="AX568" s="9"/>
      <c r="AY568" s="9">
        <f>Sun!U73</f>
        <v>0</v>
      </c>
      <c r="AZ568" s="73" t="str">
        <f>IF(B568="win",100%-AZ1,"-100%")</f>
        <v>-100%</v>
      </c>
      <c r="BA568" s="9">
        <f>(AY568*AZ568)+(AY568*BA1)</f>
        <v>0</v>
      </c>
      <c r="BB568" s="9"/>
      <c r="BC568" s="9">
        <f>Sun!V73</f>
        <v>0</v>
      </c>
      <c r="BD568" s="73" t="str">
        <f>IF(B568="win",100%-BD1,"-100%")</f>
        <v>-100%</v>
      </c>
      <c r="BE568" s="9">
        <f>(BC568*BD568)+(BC568*BE1)</f>
        <v>0</v>
      </c>
      <c r="BF568" s="9"/>
      <c r="BG568" s="9">
        <f>Sun!W73</f>
        <v>0</v>
      </c>
      <c r="BH568" s="73" t="str">
        <f>IF(B568="win",100%-BH1,"-100%")</f>
        <v>-100%</v>
      </c>
      <c r="BI568" s="9">
        <f>(BG568*BH568)+(BG568*BI1)</f>
        <v>0</v>
      </c>
    </row>
    <row r="569" spans="1:61" x14ac:dyDescent="0.25">
      <c r="A569" s="9" t="str">
        <f>Sun!A74</f>
        <v>UNDER</v>
      </c>
      <c r="B569" s="72">
        <f>Sun!C74</f>
        <v>0</v>
      </c>
      <c r="C569" s="9">
        <f>Sun!I74</f>
        <v>0</v>
      </c>
      <c r="D569" s="73" t="str">
        <f>IF(B569="win",100%-D1,"-100%")</f>
        <v>-100%</v>
      </c>
      <c r="E569" s="9">
        <f>(C569*D569)+(C569*E1)</f>
        <v>0</v>
      </c>
      <c r="F569" s="12"/>
      <c r="G569" s="9">
        <f>Sun!J74</f>
        <v>0</v>
      </c>
      <c r="H569" s="73" t="str">
        <f t="shared" si="1965"/>
        <v>-100%</v>
      </c>
      <c r="I569" s="9">
        <f>(G569*H569)+(G569*I1)</f>
        <v>0</v>
      </c>
      <c r="J569" s="12"/>
      <c r="K569" s="9">
        <f>Sun!K74</f>
        <v>0</v>
      </c>
      <c r="L569" s="73" t="str">
        <f>IF(B569="win",100%-L1,"-100%")</f>
        <v>-100%</v>
      </c>
      <c r="M569" s="9">
        <f>(K569*L569)+(K569*M1)</f>
        <v>0</v>
      </c>
      <c r="N569" s="9"/>
      <c r="O569" s="9">
        <f>Sun!L74</f>
        <v>0</v>
      </c>
      <c r="P569" s="73" t="str">
        <f>IF(B569="win",100%-P1,"-100%")</f>
        <v>-100%</v>
      </c>
      <c r="Q569" s="9">
        <f>(O569*P569)+(O569*Q1)</f>
        <v>0</v>
      </c>
      <c r="R569" s="9"/>
      <c r="S569" s="9">
        <f>Sun!M74</f>
        <v>0</v>
      </c>
      <c r="T569" s="73" t="str">
        <f>IF(B569="win",100%-T1,"-100%")</f>
        <v>-100%</v>
      </c>
      <c r="U569" s="9">
        <f>(S569*T569)+(S569*U1)</f>
        <v>0</v>
      </c>
      <c r="V569" s="9"/>
      <c r="W569" s="9">
        <f>Sun!N74</f>
        <v>0</v>
      </c>
      <c r="X569" s="73" t="str">
        <f>IF(B569="win",100%-X1,"-100%")</f>
        <v>-100%</v>
      </c>
      <c r="Y569" s="9">
        <f>(W569*X569)+(W569*Y1)</f>
        <v>0</v>
      </c>
      <c r="Z569" s="9"/>
      <c r="AA569" s="9">
        <f>Sun!O74</f>
        <v>0</v>
      </c>
      <c r="AB569" s="73" t="str">
        <f>IF(B569="win",100%-AB1,"-100%")</f>
        <v>-100%</v>
      </c>
      <c r="AC569" s="9">
        <f>(AA569*AB569)+(AA569*AC1)</f>
        <v>0</v>
      </c>
      <c r="AD569" s="9"/>
      <c r="AE569" s="9">
        <f>Sun!P74</f>
        <v>0</v>
      </c>
      <c r="AF569" s="73" t="str">
        <f>IF(B569="win",100%-AF1,"-100%")</f>
        <v>-100%</v>
      </c>
      <c r="AG569" s="9">
        <f>(AE569*AF569)+(AE569*AG1)</f>
        <v>0</v>
      </c>
      <c r="AH569" s="9"/>
      <c r="AI569" s="9">
        <f>Sun!Q74</f>
        <v>0</v>
      </c>
      <c r="AJ569" s="73" t="str">
        <f>IF(B569="win",100%-AJ1,"-100%")</f>
        <v>-100%</v>
      </c>
      <c r="AK569" s="9">
        <f>(AI569*AJ569)+(AI569*AK1)</f>
        <v>0</v>
      </c>
      <c r="AL569" s="9"/>
      <c r="AM569" s="9">
        <f>Sun!R74</f>
        <v>0</v>
      </c>
      <c r="AN569" s="73" t="str">
        <f>IF(B569="win",100%-AN1,"-100%")</f>
        <v>-100%</v>
      </c>
      <c r="AO569" s="9">
        <f>(AM569*AN569)+(AM569*AO1)</f>
        <v>0</v>
      </c>
      <c r="AP569" s="9"/>
      <c r="AQ569" s="9">
        <f>Sun!S74</f>
        <v>0</v>
      </c>
      <c r="AR569" s="73" t="str">
        <f>IF(B569="win",100%-AR1,"-100%")</f>
        <v>-100%</v>
      </c>
      <c r="AS569" s="9">
        <f>(AQ569*AR569)+(AQ569*AS1)</f>
        <v>0</v>
      </c>
      <c r="AT569" s="9"/>
      <c r="AU569" s="9">
        <f>Sun!T74</f>
        <v>0</v>
      </c>
      <c r="AV569" s="73" t="str">
        <f>IF(B569="win",100%-AV1,"-100%")</f>
        <v>-100%</v>
      </c>
      <c r="AW569" s="9">
        <f>(AU569*AV569)+(AU569*AW1)</f>
        <v>0</v>
      </c>
      <c r="AX569" s="9"/>
      <c r="AY569" s="9">
        <f>Sun!U74</f>
        <v>0</v>
      </c>
      <c r="AZ569" s="73" t="str">
        <f>IF(B569="win",100%-AZ1,"-100%")</f>
        <v>-100%</v>
      </c>
      <c r="BA569" s="9">
        <f>(AY569*AZ569)+(AY569*BA1)</f>
        <v>0</v>
      </c>
      <c r="BB569" s="9"/>
      <c r="BC569" s="9">
        <f>Sun!V74</f>
        <v>0</v>
      </c>
      <c r="BD569" s="73" t="str">
        <f>IF(B569="win",100%-BD1,"-100%")</f>
        <v>-100%</v>
      </c>
      <c r="BE569" s="9">
        <f>(BC569*BD569)+(BC569*BE1)</f>
        <v>0</v>
      </c>
      <c r="BF569" s="9"/>
      <c r="BG569" s="9">
        <f>Sun!W74</f>
        <v>0</v>
      </c>
      <c r="BH569" s="73" t="str">
        <f>IF(B569="win",100%-BH1,"-100%")</f>
        <v>-100%</v>
      </c>
      <c r="BI569" s="9">
        <f>(BG569*BH569)+(BG569*BI1)</f>
        <v>0</v>
      </c>
    </row>
    <row r="570" spans="1:61" x14ac:dyDescent="0.25">
      <c r="A570" s="9" t="str">
        <f>Sun!A75</f>
        <v>OVER</v>
      </c>
      <c r="B570" s="72">
        <f>Sun!C75</f>
        <v>0</v>
      </c>
      <c r="C570" s="9">
        <f>Sun!I75</f>
        <v>0</v>
      </c>
      <c r="D570" s="73" t="str">
        <f>IF(B570="win",100%-D1,"-100%")</f>
        <v>-100%</v>
      </c>
      <c r="E570" s="9">
        <f>(C570*D570)+(C570*E1)</f>
        <v>0</v>
      </c>
      <c r="F570" s="12"/>
      <c r="G570" s="9">
        <f>Sun!J75</f>
        <v>0</v>
      </c>
      <c r="H570" s="73" t="str">
        <f t="shared" si="1965"/>
        <v>-100%</v>
      </c>
      <c r="I570" s="9">
        <f>(G570*H570)+(G570*I1)</f>
        <v>0</v>
      </c>
      <c r="J570" s="12"/>
      <c r="K570" s="9">
        <f>Sun!K75</f>
        <v>0</v>
      </c>
      <c r="L570" s="73" t="str">
        <f>IF(B570="win",100%-L1,"-100%")</f>
        <v>-100%</v>
      </c>
      <c r="M570" s="9">
        <f>(K570*L570)+(K570*M1)</f>
        <v>0</v>
      </c>
      <c r="N570" s="9"/>
      <c r="O570" s="9">
        <f>Sun!L75</f>
        <v>0</v>
      </c>
      <c r="P570" s="73" t="str">
        <f>IF(B570="win",100%-P1,"-100%")</f>
        <v>-100%</v>
      </c>
      <c r="Q570" s="9">
        <f>(O570*P570)+(O570*Q1)</f>
        <v>0</v>
      </c>
      <c r="R570" s="9"/>
      <c r="S570" s="9">
        <f>Sun!M75</f>
        <v>0</v>
      </c>
      <c r="T570" s="73" t="str">
        <f>IF(B570="win",100%-T1,"-100%")</f>
        <v>-100%</v>
      </c>
      <c r="U570" s="9">
        <f>(S570*T570)+(S570*U1)</f>
        <v>0</v>
      </c>
      <c r="V570" s="9"/>
      <c r="W570" s="9">
        <f>Sun!N75</f>
        <v>0</v>
      </c>
      <c r="X570" s="73" t="str">
        <f>IF(B570="win",100%-X1,"-100%")</f>
        <v>-100%</v>
      </c>
      <c r="Y570" s="9">
        <f>(W570*X570)+(W570*Y1)</f>
        <v>0</v>
      </c>
      <c r="Z570" s="9"/>
      <c r="AA570" s="9">
        <f>Sun!O75</f>
        <v>0</v>
      </c>
      <c r="AB570" s="73" t="str">
        <f>IF(B570="win",100%-AB1,"-100%")</f>
        <v>-100%</v>
      </c>
      <c r="AC570" s="9">
        <f>(AA570*AB570)+(AA570*AC1)</f>
        <v>0</v>
      </c>
      <c r="AD570" s="9"/>
      <c r="AE570" s="9">
        <f>Sun!P75</f>
        <v>0</v>
      </c>
      <c r="AF570" s="73" t="str">
        <f>IF(B570="win",100%-AF1,"-100%")</f>
        <v>-100%</v>
      </c>
      <c r="AG570" s="9">
        <f>(AE570*AF570)+(AE570*AG1)</f>
        <v>0</v>
      </c>
      <c r="AH570" s="9"/>
      <c r="AI570" s="9">
        <f>Sun!Q75</f>
        <v>0</v>
      </c>
      <c r="AJ570" s="73" t="str">
        <f>IF(B570="win",100%-AJ1,"-100%")</f>
        <v>-100%</v>
      </c>
      <c r="AK570" s="9">
        <f>(AI570*AJ570)+(AI570*AK1)</f>
        <v>0</v>
      </c>
      <c r="AL570" s="9"/>
      <c r="AM570" s="9">
        <f>Sun!R75</f>
        <v>0</v>
      </c>
      <c r="AN570" s="73" t="str">
        <f>IF(B570="win",100%-AN1,"-100%")</f>
        <v>-100%</v>
      </c>
      <c r="AO570" s="9">
        <f>(AM570*AN570)+(AM570*AO1)</f>
        <v>0</v>
      </c>
      <c r="AP570" s="9"/>
      <c r="AQ570" s="9">
        <f>Sun!S75</f>
        <v>0</v>
      </c>
      <c r="AR570" s="73" t="str">
        <f>IF(B570="win",100%-AR1,"-100%")</f>
        <v>-100%</v>
      </c>
      <c r="AS570" s="9">
        <f>(AQ570*AR570)+(AQ570*AS1)</f>
        <v>0</v>
      </c>
      <c r="AT570" s="9"/>
      <c r="AU570" s="9">
        <f>Sun!T75</f>
        <v>0</v>
      </c>
      <c r="AV570" s="73" t="str">
        <f>IF(B570="win",100%-AV1,"-100%")</f>
        <v>-100%</v>
      </c>
      <c r="AW570" s="9">
        <f>(AU570*AV570)+(AU570*AW1)</f>
        <v>0</v>
      </c>
      <c r="AX570" s="9"/>
      <c r="AY570" s="9">
        <f>Sun!U75</f>
        <v>0</v>
      </c>
      <c r="AZ570" s="73" t="str">
        <f>IF(B570="win",100%-AZ1,"-100%")</f>
        <v>-100%</v>
      </c>
      <c r="BA570" s="9">
        <f>(AY570*AZ570)+(AY570*BA1)</f>
        <v>0</v>
      </c>
      <c r="BB570" s="9"/>
      <c r="BC570" s="9">
        <f>Sun!V75</f>
        <v>0</v>
      </c>
      <c r="BD570" s="73" t="str">
        <f>IF(B570="win",100%-BD1,"-100%")</f>
        <v>-100%</v>
      </c>
      <c r="BE570" s="9">
        <f>(BC570*BD570)+(BC570*BE1)</f>
        <v>0</v>
      </c>
      <c r="BF570" s="9"/>
      <c r="BG570" s="9">
        <f>Sun!W75</f>
        <v>0</v>
      </c>
      <c r="BH570" s="73" t="str">
        <f>IF(B570="win",100%-BH1,"-100%")</f>
        <v>-100%</v>
      </c>
      <c r="BI570" s="9">
        <f>(BG570*BH570)+(BG570*BI1)</f>
        <v>0</v>
      </c>
    </row>
    <row r="571" spans="1:61" x14ac:dyDescent="0.25">
      <c r="A571" s="75"/>
      <c r="B571" s="72"/>
      <c r="C571" s="75"/>
      <c r="D571" s="75"/>
      <c r="E571" s="75"/>
      <c r="F571" s="12"/>
      <c r="G571" s="75"/>
      <c r="H571" s="75"/>
      <c r="I571" s="75"/>
      <c r="J571" s="12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</row>
    <row r="572" spans="1:61" x14ac:dyDescent="0.25">
      <c r="A572" s="9">
        <f>Sun!A77</f>
        <v>0</v>
      </c>
      <c r="B572" s="72">
        <f>Sun!C77</f>
        <v>0</v>
      </c>
      <c r="C572" s="9">
        <f>Sun!I77</f>
        <v>0</v>
      </c>
      <c r="D572" s="73" t="str">
        <f>IF(B572="win",100%-D1,"-100%")</f>
        <v>-100%</v>
      </c>
      <c r="E572" s="9">
        <f>(C572*D572)+(C572*E1)</f>
        <v>0</v>
      </c>
      <c r="F572" s="12"/>
      <c r="G572" s="9">
        <f>Sun!J77</f>
        <v>0</v>
      </c>
      <c r="H572" s="73" t="str">
        <f>IF($B572="win",100%-H$1,"-100%")</f>
        <v>-100%</v>
      </c>
      <c r="I572" s="9">
        <f>(G572*H572)+(G572*I1)</f>
        <v>0</v>
      </c>
      <c r="J572" s="12"/>
      <c r="K572" s="9">
        <f>Sun!K77</f>
        <v>0</v>
      </c>
      <c r="L572" s="73" t="str">
        <f>IF(B572="win",100%-L1,"-100%")</f>
        <v>-100%</v>
      </c>
      <c r="M572" s="9">
        <f>(K572*L572)+(K572*M1)</f>
        <v>0</v>
      </c>
      <c r="N572" s="9"/>
      <c r="O572" s="9">
        <f>Sun!L77</f>
        <v>0</v>
      </c>
      <c r="P572" s="73" t="str">
        <f>IF(B572="win",100%-P1,"-100%")</f>
        <v>-100%</v>
      </c>
      <c r="Q572" s="9">
        <f>(O572*P572)+(O572*Q1)</f>
        <v>0</v>
      </c>
      <c r="R572" s="9"/>
      <c r="S572" s="9">
        <f>Sun!M77</f>
        <v>0</v>
      </c>
      <c r="T572" s="73" t="str">
        <f>IF(B572="win",100%-T1,"-100%")</f>
        <v>-100%</v>
      </c>
      <c r="U572" s="9">
        <f>(S572*T572)+(S572*U1)</f>
        <v>0</v>
      </c>
      <c r="V572" s="9"/>
      <c r="W572" s="9">
        <f>Sun!N77</f>
        <v>0</v>
      </c>
      <c r="X572" s="73" t="str">
        <f>IF(B572="win",100%-X1,"-100%")</f>
        <v>-100%</v>
      </c>
      <c r="Y572" s="9">
        <f>(W572*X572)+(W572*Y1)</f>
        <v>0</v>
      </c>
      <c r="Z572" s="9"/>
      <c r="AA572" s="9">
        <f>Sun!O77</f>
        <v>0</v>
      </c>
      <c r="AB572" s="73" t="str">
        <f>IF(B572="win",100%-AB1,"-100%")</f>
        <v>-100%</v>
      </c>
      <c r="AC572" s="9">
        <f>(AA572*AB572)+(AA572*AC1)</f>
        <v>0</v>
      </c>
      <c r="AD572" s="9"/>
      <c r="AE572" s="9">
        <f>Sun!P77</f>
        <v>0</v>
      </c>
      <c r="AF572" s="73" t="str">
        <f>IF(B572="win",100%-AF1,"-100%")</f>
        <v>-100%</v>
      </c>
      <c r="AG572" s="9">
        <f>(AE572*AF572)+(AE572*AG1)</f>
        <v>0</v>
      </c>
      <c r="AH572" s="9"/>
      <c r="AI572" s="9">
        <f>Sun!Q77</f>
        <v>0</v>
      </c>
      <c r="AJ572" s="73" t="str">
        <f>IF(B572="win",100%-AJ1,"-100%")</f>
        <v>-100%</v>
      </c>
      <c r="AK572" s="9">
        <f>(AI572*AJ572)+(AI572*AK1)</f>
        <v>0</v>
      </c>
      <c r="AL572" s="9"/>
      <c r="AM572" s="9">
        <f>Sun!R77</f>
        <v>0</v>
      </c>
      <c r="AN572" s="73" t="str">
        <f>IF(B572="win",100%-AN1,"-100%")</f>
        <v>-100%</v>
      </c>
      <c r="AO572" s="9">
        <f>(AM572*AN572)+(AM572*AO1)</f>
        <v>0</v>
      </c>
      <c r="AP572" s="9"/>
      <c r="AQ572" s="9">
        <f>Sun!S77</f>
        <v>0</v>
      </c>
      <c r="AR572" s="73" t="str">
        <f>IF(B572="win",100%-AR1,"-100%")</f>
        <v>-100%</v>
      </c>
      <c r="AS572" s="9">
        <f>(AQ572*AR572)+(AQ572*AS1)</f>
        <v>0</v>
      </c>
      <c r="AT572" s="9"/>
      <c r="AU572" s="9">
        <f>Sun!T77</f>
        <v>0</v>
      </c>
      <c r="AV572" s="73" t="str">
        <f>IF(B572="win",100%-AV1,"-100%")</f>
        <v>-100%</v>
      </c>
      <c r="AW572" s="9">
        <f>(AU572*AV572)+(AU572*AW1)</f>
        <v>0</v>
      </c>
      <c r="AX572" s="9"/>
      <c r="AY572" s="9">
        <f>Sun!U77</f>
        <v>0</v>
      </c>
      <c r="AZ572" s="73" t="str">
        <f>IF(B572="win",100%-AZ1,"-100%")</f>
        <v>-100%</v>
      </c>
      <c r="BA572" s="9">
        <f>(AY572*AZ572)+(AY572*BA1)</f>
        <v>0</v>
      </c>
      <c r="BB572" s="9"/>
      <c r="BC572" s="9">
        <f>Sun!V77</f>
        <v>0</v>
      </c>
      <c r="BD572" s="73" t="str">
        <f>IF(B572="win",100%-BD1,"-100%")</f>
        <v>-100%</v>
      </c>
      <c r="BE572" s="9">
        <f>(BC572*BD572)+(BC572*BE1)</f>
        <v>0</v>
      </c>
      <c r="BF572" s="9"/>
      <c r="BG572" s="9">
        <f>Sun!W77</f>
        <v>0</v>
      </c>
      <c r="BH572" s="73" t="str">
        <f>IF(B572="win",100%-BH1,"-100%")</f>
        <v>-100%</v>
      </c>
      <c r="BI572" s="9">
        <f>(BG572*BH572)+(BG572*BI1)</f>
        <v>0</v>
      </c>
    </row>
    <row r="573" spans="1:61" x14ac:dyDescent="0.25">
      <c r="A573" s="9">
        <f>Sun!A78</f>
        <v>0</v>
      </c>
      <c r="B573" s="72">
        <f>Sun!C78</f>
        <v>0</v>
      </c>
      <c r="C573" s="9">
        <f>Sun!I78</f>
        <v>0</v>
      </c>
      <c r="D573" s="73" t="str">
        <f>IF(B573="win",100%-D1,"-100%")</f>
        <v>-100%</v>
      </c>
      <c r="E573" s="9">
        <f>(C573*D573)+(C573*E1)</f>
        <v>0</v>
      </c>
      <c r="F573" s="12"/>
      <c r="G573" s="9">
        <f>Sun!J78</f>
        <v>0</v>
      </c>
      <c r="H573" s="73" t="str">
        <f t="shared" ref="H573:H575" si="1966">IF($B573="win",100%-H$1,"-100%")</f>
        <v>-100%</v>
      </c>
      <c r="I573" s="9">
        <f>(G573*H573)+(G573*I1)</f>
        <v>0</v>
      </c>
      <c r="J573" s="12"/>
      <c r="K573" s="9">
        <f>Sun!K78</f>
        <v>0</v>
      </c>
      <c r="L573" s="73" t="str">
        <f>IF(B573="win",100%-L1,"-100%")</f>
        <v>-100%</v>
      </c>
      <c r="M573" s="9">
        <f>(K573*L573)+(K573*M1)</f>
        <v>0</v>
      </c>
      <c r="N573" s="9"/>
      <c r="O573" s="9">
        <f>Sun!L78</f>
        <v>0</v>
      </c>
      <c r="P573" s="73" t="str">
        <f>IF(B573="win",100%-P1,"-100%")</f>
        <v>-100%</v>
      </c>
      <c r="Q573" s="9">
        <f>(O573*P573)+(O573*Q1)</f>
        <v>0</v>
      </c>
      <c r="R573" s="9"/>
      <c r="S573" s="9">
        <f>Sun!M78</f>
        <v>0</v>
      </c>
      <c r="T573" s="73" t="str">
        <f>IF(B573="win",100%-T1,"-100%")</f>
        <v>-100%</v>
      </c>
      <c r="U573" s="9">
        <f>(S573*T573)+(S573*U1)</f>
        <v>0</v>
      </c>
      <c r="V573" s="9"/>
      <c r="W573" s="9">
        <f>Sun!N78</f>
        <v>0</v>
      </c>
      <c r="X573" s="73" t="str">
        <f>IF(B573="win",100%-X1,"-100%")</f>
        <v>-100%</v>
      </c>
      <c r="Y573" s="9">
        <f>(W573*X573)+(W573*Y1)</f>
        <v>0</v>
      </c>
      <c r="Z573" s="9"/>
      <c r="AA573" s="9">
        <f>Sun!O78</f>
        <v>0</v>
      </c>
      <c r="AB573" s="73" t="str">
        <f>IF(B573="win",100%-AB1,"-100%")</f>
        <v>-100%</v>
      </c>
      <c r="AC573" s="9">
        <f>(AA573*AB573)+(AA573*AC1)</f>
        <v>0</v>
      </c>
      <c r="AD573" s="9"/>
      <c r="AE573" s="9">
        <f>Sun!P78</f>
        <v>0</v>
      </c>
      <c r="AF573" s="73" t="str">
        <f>IF(B573="win",100%-AF1,"-100%")</f>
        <v>-100%</v>
      </c>
      <c r="AG573" s="9">
        <f>(AE573*AF573)+(AE573*AG1)</f>
        <v>0</v>
      </c>
      <c r="AH573" s="9"/>
      <c r="AI573" s="9">
        <f>Sun!Q78</f>
        <v>0</v>
      </c>
      <c r="AJ573" s="73" t="str">
        <f>IF(B573="win",100%-AJ1,"-100%")</f>
        <v>-100%</v>
      </c>
      <c r="AK573" s="9">
        <f>(AI573*AJ573)+(AI573*AK1)</f>
        <v>0</v>
      </c>
      <c r="AL573" s="9"/>
      <c r="AM573" s="9">
        <f>Sun!R78</f>
        <v>0</v>
      </c>
      <c r="AN573" s="73" t="str">
        <f>IF(B573="win",100%-AN1,"-100%")</f>
        <v>-100%</v>
      </c>
      <c r="AO573" s="9">
        <f>(AM573*AN573)+(AM573*AO1)</f>
        <v>0</v>
      </c>
      <c r="AP573" s="9"/>
      <c r="AQ573" s="9">
        <f>Sun!S78</f>
        <v>0</v>
      </c>
      <c r="AR573" s="73" t="str">
        <f>IF(B573="win",100%-AR1,"-100%")</f>
        <v>-100%</v>
      </c>
      <c r="AS573" s="9">
        <f>(AQ573*AR573)+(AQ573*AS1)</f>
        <v>0</v>
      </c>
      <c r="AT573" s="9"/>
      <c r="AU573" s="9">
        <f>Sun!T78</f>
        <v>0</v>
      </c>
      <c r="AV573" s="73" t="str">
        <f>IF(B573="win",100%-AV1,"-100%")</f>
        <v>-100%</v>
      </c>
      <c r="AW573" s="9">
        <f>(AU573*AV573)+(AU573*AW1)</f>
        <v>0</v>
      </c>
      <c r="AX573" s="9"/>
      <c r="AY573" s="9">
        <f>Sun!U78</f>
        <v>0</v>
      </c>
      <c r="AZ573" s="73" t="str">
        <f>IF(B573="win",100%-AZ1,"-100%")</f>
        <v>-100%</v>
      </c>
      <c r="BA573" s="9">
        <f>(AY573*AZ573)+(AY573*BA1)</f>
        <v>0</v>
      </c>
      <c r="BB573" s="9"/>
      <c r="BC573" s="9">
        <f>Sun!V78</f>
        <v>0</v>
      </c>
      <c r="BD573" s="73" t="str">
        <f>IF(B573="win",100%-BD1,"-100%")</f>
        <v>-100%</v>
      </c>
      <c r="BE573" s="9">
        <f>(BC573*BD573)+(BC573*BE1)</f>
        <v>0</v>
      </c>
      <c r="BF573" s="9"/>
      <c r="BG573" s="9">
        <f>Sun!W78</f>
        <v>0</v>
      </c>
      <c r="BH573" s="73" t="str">
        <f>IF(B573="win",100%-BH1,"-100%")</f>
        <v>-100%</v>
      </c>
      <c r="BI573" s="9">
        <f>(BG573*BH573)+(BG573*BI1)</f>
        <v>0</v>
      </c>
    </row>
    <row r="574" spans="1:61" x14ac:dyDescent="0.25">
      <c r="A574" s="9" t="str">
        <f>Sun!A79</f>
        <v>UNDER</v>
      </c>
      <c r="B574" s="72">
        <f>Sun!C79</f>
        <v>0</v>
      </c>
      <c r="C574" s="9">
        <f>Sun!I79</f>
        <v>0</v>
      </c>
      <c r="D574" s="73" t="str">
        <f>IF(B574="win",100%-D1,"-100%")</f>
        <v>-100%</v>
      </c>
      <c r="E574" s="9">
        <f>(C574*D574)+(C574*E1)</f>
        <v>0</v>
      </c>
      <c r="F574" s="12"/>
      <c r="G574" s="9">
        <f>Sun!J79</f>
        <v>0</v>
      </c>
      <c r="H574" s="73" t="str">
        <f t="shared" si="1966"/>
        <v>-100%</v>
      </c>
      <c r="I574" s="9">
        <f>(G574*H574)+(G574*I1)</f>
        <v>0</v>
      </c>
      <c r="J574" s="12"/>
      <c r="K574" s="9">
        <f>Sun!K79</f>
        <v>0</v>
      </c>
      <c r="L574" s="73" t="str">
        <f>IF(B574="win",100%-L1,"-100%")</f>
        <v>-100%</v>
      </c>
      <c r="M574" s="9">
        <f>(K574*L574)+(K574*M1)</f>
        <v>0</v>
      </c>
      <c r="N574" s="9"/>
      <c r="O574" s="9">
        <f>Sun!L79</f>
        <v>0</v>
      </c>
      <c r="P574" s="73" t="str">
        <f>IF(B574="win",100%-P1,"-100%")</f>
        <v>-100%</v>
      </c>
      <c r="Q574" s="9">
        <f>(O574*P574)+(O574*Q1)</f>
        <v>0</v>
      </c>
      <c r="R574" s="9"/>
      <c r="S574" s="9">
        <f>Sun!M79</f>
        <v>0</v>
      </c>
      <c r="T574" s="73" t="str">
        <f>IF(B574="win",100%-T1,"-100%")</f>
        <v>-100%</v>
      </c>
      <c r="U574" s="9">
        <f>(S574*T574)+(S574*U1)</f>
        <v>0</v>
      </c>
      <c r="V574" s="9"/>
      <c r="W574" s="9">
        <f>Sun!N79</f>
        <v>0</v>
      </c>
      <c r="X574" s="73" t="str">
        <f>IF(B574="win",100%-X1,"-100%")</f>
        <v>-100%</v>
      </c>
      <c r="Y574" s="9">
        <f>(W574*X574)+(W574*Y1)</f>
        <v>0</v>
      </c>
      <c r="Z574" s="9"/>
      <c r="AA574" s="9">
        <f>Sun!O79</f>
        <v>0</v>
      </c>
      <c r="AB574" s="73" t="str">
        <f>IF(B574="win",100%-AB1,"-100%")</f>
        <v>-100%</v>
      </c>
      <c r="AC574" s="9">
        <f>(AA574*AB574)+(AA574*AC1)</f>
        <v>0</v>
      </c>
      <c r="AD574" s="9"/>
      <c r="AE574" s="9">
        <f>Sun!P79</f>
        <v>0</v>
      </c>
      <c r="AF574" s="73" t="str">
        <f>IF(B574="win",100%-AF1,"-100%")</f>
        <v>-100%</v>
      </c>
      <c r="AG574" s="9">
        <f>(AE574*AF574)+(AE574*AG1)</f>
        <v>0</v>
      </c>
      <c r="AH574" s="9"/>
      <c r="AI574" s="9">
        <f>Sun!Q79</f>
        <v>0</v>
      </c>
      <c r="AJ574" s="73" t="str">
        <f>IF(B574="win",100%-AJ1,"-100%")</f>
        <v>-100%</v>
      </c>
      <c r="AK574" s="9">
        <f>(AI574*AJ574)+(AI574*AK1)</f>
        <v>0</v>
      </c>
      <c r="AL574" s="9"/>
      <c r="AM574" s="9">
        <f>Sun!R79</f>
        <v>0</v>
      </c>
      <c r="AN574" s="73" t="str">
        <f>IF(B574="win",100%-AN1,"-100%")</f>
        <v>-100%</v>
      </c>
      <c r="AO574" s="9">
        <f>(AM574*AN574)+(AM574*AO1)</f>
        <v>0</v>
      </c>
      <c r="AP574" s="9"/>
      <c r="AQ574" s="9">
        <f>Sun!S79</f>
        <v>0</v>
      </c>
      <c r="AR574" s="73" t="str">
        <f>IF(B574="win",100%-AR1,"-100%")</f>
        <v>-100%</v>
      </c>
      <c r="AS574" s="9">
        <f>(AQ574*AR574)+(AQ574*AS1)</f>
        <v>0</v>
      </c>
      <c r="AT574" s="9"/>
      <c r="AU574" s="9">
        <f>Sun!T79</f>
        <v>0</v>
      </c>
      <c r="AV574" s="73" t="str">
        <f>IF(B574="win",100%-AV1,"-100%")</f>
        <v>-100%</v>
      </c>
      <c r="AW574" s="9">
        <f>(AU574*AV574)+(AU574*AW1)</f>
        <v>0</v>
      </c>
      <c r="AX574" s="9"/>
      <c r="AY574" s="9">
        <f>Sun!U79</f>
        <v>0</v>
      </c>
      <c r="AZ574" s="73" t="str">
        <f>IF(B574="win",100%-AZ1,"-100%")</f>
        <v>-100%</v>
      </c>
      <c r="BA574" s="9">
        <f>(AY574*AZ574)+(AY574*BA1)</f>
        <v>0</v>
      </c>
      <c r="BB574" s="9"/>
      <c r="BC574" s="9">
        <f>Sun!V79</f>
        <v>0</v>
      </c>
      <c r="BD574" s="73" t="str">
        <f>IF(B574="win",100%-BD1,"-100%")</f>
        <v>-100%</v>
      </c>
      <c r="BE574" s="9">
        <f>(BC574*BD574)+(BC574*BE1)</f>
        <v>0</v>
      </c>
      <c r="BF574" s="9"/>
      <c r="BG574" s="9">
        <f>Sun!W79</f>
        <v>0</v>
      </c>
      <c r="BH574" s="73" t="str">
        <f>IF(B574="win",100%-BH1,"-100%")</f>
        <v>-100%</v>
      </c>
      <c r="BI574" s="9">
        <f>(BG574*BH574)+(BG574*BI1)</f>
        <v>0</v>
      </c>
    </row>
    <row r="575" spans="1:61" x14ac:dyDescent="0.25">
      <c r="A575" s="9" t="str">
        <f>Sun!A80</f>
        <v>OVER</v>
      </c>
      <c r="B575" s="72">
        <f>Sun!C80</f>
        <v>0</v>
      </c>
      <c r="C575" s="9">
        <f>Sun!I80</f>
        <v>0</v>
      </c>
      <c r="D575" s="73" t="str">
        <f>IF(B575="win",100%-D1,"-100%")</f>
        <v>-100%</v>
      </c>
      <c r="E575" s="9">
        <f>(C575*D575)+(C575*E1)</f>
        <v>0</v>
      </c>
      <c r="F575" s="12"/>
      <c r="G575" s="9">
        <f>Sun!J80</f>
        <v>0</v>
      </c>
      <c r="H575" s="73" t="str">
        <f t="shared" si="1966"/>
        <v>-100%</v>
      </c>
      <c r="I575" s="9">
        <f>(G575*H575)+(G575*I1)</f>
        <v>0</v>
      </c>
      <c r="J575" s="12"/>
      <c r="K575" s="9">
        <f>Sun!K80</f>
        <v>0</v>
      </c>
      <c r="L575" s="73" t="str">
        <f>IF(B575="win",100%-L1,"-100%")</f>
        <v>-100%</v>
      </c>
      <c r="M575" s="9">
        <f>(K575*L575)+(K575*M1)</f>
        <v>0</v>
      </c>
      <c r="N575" s="9"/>
      <c r="O575" s="9">
        <f>Sun!L80</f>
        <v>0</v>
      </c>
      <c r="P575" s="73" t="str">
        <f>IF(B575="win",100%-P1,"-100%")</f>
        <v>-100%</v>
      </c>
      <c r="Q575" s="9">
        <f>(O575*P575)+(O575*Q1)</f>
        <v>0</v>
      </c>
      <c r="R575" s="9"/>
      <c r="S575" s="9">
        <f>Sun!M80</f>
        <v>0</v>
      </c>
      <c r="T575" s="73" t="str">
        <f>IF(B575="win",100%-T1,"-100%")</f>
        <v>-100%</v>
      </c>
      <c r="U575" s="9">
        <f>(S575*T575)+(S575*U1)</f>
        <v>0</v>
      </c>
      <c r="V575" s="9"/>
      <c r="W575" s="9">
        <f>Sun!N80</f>
        <v>0</v>
      </c>
      <c r="X575" s="73" t="str">
        <f>IF(B575="win",100%-X1,"-100%")</f>
        <v>-100%</v>
      </c>
      <c r="Y575" s="9">
        <f>(W575*X575)+(W575*Y1)</f>
        <v>0</v>
      </c>
      <c r="Z575" s="9"/>
      <c r="AA575" s="9">
        <f>Sun!O80</f>
        <v>0</v>
      </c>
      <c r="AB575" s="73" t="str">
        <f>IF(B575="win",100%-AB1,"-100%")</f>
        <v>-100%</v>
      </c>
      <c r="AC575" s="9">
        <f>(AA575*AB575)+(AA575*AC1)</f>
        <v>0</v>
      </c>
      <c r="AD575" s="9"/>
      <c r="AE575" s="9">
        <f>Sun!P80</f>
        <v>0</v>
      </c>
      <c r="AF575" s="73" t="str">
        <f>IF(B575="win",100%-AF1,"-100%")</f>
        <v>-100%</v>
      </c>
      <c r="AG575" s="9">
        <f>(AE575*AF575)+(AE575*AG1)</f>
        <v>0</v>
      </c>
      <c r="AH575" s="9"/>
      <c r="AI575" s="9">
        <f>Sun!Q80</f>
        <v>0</v>
      </c>
      <c r="AJ575" s="73" t="str">
        <f>IF(B575="win",100%-AJ1,"-100%")</f>
        <v>-100%</v>
      </c>
      <c r="AK575" s="9">
        <f>(AI575*AJ575)+(AI575*AK1)</f>
        <v>0</v>
      </c>
      <c r="AL575" s="9"/>
      <c r="AM575" s="9">
        <f>Sun!R80</f>
        <v>0</v>
      </c>
      <c r="AN575" s="73" t="str">
        <f>IF(B575="win",100%-AN1,"-100%")</f>
        <v>-100%</v>
      </c>
      <c r="AO575" s="9">
        <f>(AM575*AN575)+(AM575*AO1)</f>
        <v>0</v>
      </c>
      <c r="AP575" s="9"/>
      <c r="AQ575" s="9">
        <f>Sun!S80</f>
        <v>0</v>
      </c>
      <c r="AR575" s="73" t="str">
        <f>IF(B575="win",100%-AR1,"-100%")</f>
        <v>-100%</v>
      </c>
      <c r="AS575" s="9">
        <f>(AQ575*AR575)+(AQ575*AS1)</f>
        <v>0</v>
      </c>
      <c r="AT575" s="9"/>
      <c r="AU575" s="9">
        <f>Sun!T80</f>
        <v>0</v>
      </c>
      <c r="AV575" s="73" t="str">
        <f>IF(B575="win",100%-AV1,"-100%")</f>
        <v>-100%</v>
      </c>
      <c r="AW575" s="9">
        <f>(AU575*AV575)+(AU575*AW1)</f>
        <v>0</v>
      </c>
      <c r="AX575" s="9"/>
      <c r="AY575" s="9">
        <f>Sun!U80</f>
        <v>0</v>
      </c>
      <c r="AZ575" s="73" t="str">
        <f>IF(B575="win",100%-AZ1,"-100%")</f>
        <v>-100%</v>
      </c>
      <c r="BA575" s="9">
        <f>(AY575*AZ575)+(AY575*BA1)</f>
        <v>0</v>
      </c>
      <c r="BB575" s="9"/>
      <c r="BC575" s="9">
        <f>Sun!V80</f>
        <v>0</v>
      </c>
      <c r="BD575" s="73" t="str">
        <f>IF(B575="win",100%-BD1,"-100%")</f>
        <v>-100%</v>
      </c>
      <c r="BE575" s="9">
        <f>(BC575*BD575)+(BC575*BE1)</f>
        <v>0</v>
      </c>
      <c r="BF575" s="9"/>
      <c r="BG575" s="9">
        <f>Sun!W80</f>
        <v>0</v>
      </c>
      <c r="BH575" s="73" t="str">
        <f>IF(B575="win",100%-BH1,"-100%")</f>
        <v>-100%</v>
      </c>
      <c r="BI575" s="9">
        <f>(BG575*BH575)+(BG575*BI1)</f>
        <v>0</v>
      </c>
    </row>
  </sheetData>
  <pageMargins left="0.75" right="0.75" top="1" bottom="1" header="0.5" footer="0.5"/>
  <pageSetup orientation="portrait" horizontalDpi="4294967293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575"/>
  <sheetViews>
    <sheetView workbookViewId="0" zoomScale="80" zoomScaleNormal="80">
      <pane xSplit="11" ySplit="16" topLeftCell="EH521" activePane="bottomRight" state="frozen"/>
      <selection pane="bottomRight" activeCell="F526" sqref="F526"/>
    </sheetView>
  </sheetViews>
  <sheetFormatPr defaultRowHeight="12.75" outlineLevelRow="0" outlineLevelCol="0" x14ac:dyDescent="0.2" customHeight="1"/>
  <cols>
    <col min="1" max="1" width="22.5703125" customWidth="1"/>
    <col min="2" max="2" width="10.140625" style="61" customWidth="1"/>
    <col min="3" max="3" width="9.85546875" customWidth="1"/>
    <col min="4" max="4" width="9.140625" hidden="1" customWidth="1"/>
    <col min="5" max="5" width="14.42578125" customWidth="1"/>
    <col min="7" max="7" width="9.7109375" customWidth="1"/>
    <col min="8" max="8" width="9.140625" hidden="1" customWidth="1"/>
    <col min="9" max="9" width="11.85546875" customWidth="1"/>
    <col min="10" max="10" width="9.140625" customWidth="1"/>
    <col min="11" max="11" width="11.42578125" customWidth="1"/>
    <col min="12" max="12" width="9.140625" hidden="1" customWidth="1"/>
    <col min="13" max="13" width="9.140625" customWidth="1"/>
    <col min="15" max="15" width="10.28515625" customWidth="1"/>
    <col min="16" max="16" width="9.140625" hidden="1" customWidth="1"/>
    <col min="17" max="18" width="9.140625" customWidth="1"/>
    <col min="19" max="19" width="9.5703125" customWidth="1"/>
    <col min="20" max="20" width="9.140625" hidden="1" customWidth="1"/>
    <col min="21" max="21" width="11" customWidth="1"/>
    <col min="23" max="23" width="10.28515625" customWidth="1"/>
    <col min="24" max="24" width="9.140625" hidden="1" customWidth="1"/>
    <col min="28" max="28" width="9.140625" hidden="1" customWidth="1"/>
    <col min="32" max="32" width="9.140625" hidden="1" customWidth="1"/>
    <col min="35" max="35" width="9.7109375" customWidth="1"/>
    <col min="36" max="36" width="9.140625" hidden="1" customWidth="1"/>
    <col min="40" max="40" width="9.140625" hidden="1" customWidth="1"/>
    <col min="44" max="44" width="25.28515625" hidden="1" customWidth="1"/>
    <col min="47" max="47" width="11" customWidth="1"/>
    <col min="48" max="48" width="17.85546875" hidden="1" customWidth="1"/>
    <col min="52" max="52" width="9.140625" hidden="1" customWidth="1"/>
    <col min="55" max="55" width="10.28515625" customWidth="1"/>
    <col min="56" max="56" width="10.85546875" hidden="1" customWidth="1"/>
    <col min="60" max="60" width="9.140625" hidden="1" customWidth="1"/>
    <col min="64" max="64" width="9.140625" hidden="1" customWidth="1"/>
    <col min="68" max="68" width="9.140625" hidden="1" customWidth="1"/>
    <col min="72" max="72" width="9.140625" hidden="1" customWidth="1"/>
    <col min="76" max="76" width="9.140625" hidden="1" customWidth="1"/>
    <col min="80" max="80" width="9.140625" hidden="1" customWidth="1"/>
    <col min="84" max="84" width="9.140625" hidden="1" customWidth="1"/>
    <col min="88" max="88" width="9.140625" hidden="1" customWidth="1"/>
    <col min="92" max="92" width="9.140625" hidden="1" customWidth="1"/>
    <col min="96" max="96" width="9.140625" hidden="1" customWidth="1"/>
    <col min="100" max="100" width="9.140625" hidden="1" customWidth="1"/>
    <col min="104" max="104" width="9.140625" hidden="1" customWidth="1"/>
    <col min="108" max="108" width="9.140625" hidden="1" customWidth="1"/>
    <col min="112" max="112" width="9.140625" hidden="1" customWidth="1"/>
    <col min="116" max="116" width="9.140625" hidden="1" customWidth="1"/>
    <col min="120" max="120" width="9.140625" hidden="1" customWidth="1"/>
    <col min="124" max="124" width="9.140625" hidden="1" customWidth="1"/>
    <col min="128" max="128" width="9.140625" hidden="1" customWidth="1"/>
    <col min="132" max="132" width="9.140625" hidden="1" customWidth="1"/>
    <col min="136" max="136" width="9.140625" hidden="1" customWidth="1"/>
    <col min="140" max="140" width="9.140625" hidden="1" customWidth="1"/>
    <col min="144" max="144" width="9.140625" hidden="1" customWidth="1"/>
    <col min="148" max="148" width="9.140625" hidden="1" customWidth="1"/>
    <col min="152" max="152" width="9.140625" hidden="1" customWidth="1"/>
    <col min="156" max="156" width="9.140625" hidden="1" customWidth="1"/>
    <col min="160" max="160" width="9.140625" hidden="1" customWidth="1"/>
    <col min="164" max="164" width="9.140625" hidden="1" customWidth="1"/>
    <col min="168" max="168" width="9.140625" hidden="1" customWidth="1"/>
    <col min="172" max="172" width="9.140625" hidden="1" customWidth="1"/>
  </cols>
  <sheetData>
    <row r="1" spans="2:173" s="62" customFormat="1" x14ac:dyDescent="0.25">
      <c r="B1" s="61"/>
      <c r="C1" s="63" t="str">
        <f>'Bettors Table'!A2</f>
        <v>aaJojo</v>
      </c>
      <c r="D1" s="64">
        <f>'Bettors Table'!B2</f>
        <v>0</v>
      </c>
      <c r="E1" s="63">
        <f>'Bettors Table'!C2</f>
        <v>0</v>
      </c>
      <c r="F1" s="65">
        <f>SUM(I3,I85,I167,I252,I333,I414,I496)</f>
        <v>-25700</v>
      </c>
      <c r="G1" s="66" t="str">
        <f>'Bettors Table'!A3</f>
        <v>Ali</v>
      </c>
      <c r="H1" s="64">
        <f>'Bettors Table'!B3</f>
        <v>0.1</v>
      </c>
      <c r="I1" s="63">
        <f>'Bettors Table'!C3</f>
        <v>0</v>
      </c>
      <c r="J1" s="65">
        <f>SUM(M3,M85,M167,M252,M333,M414,M496)</f>
        <v>0</v>
      </c>
      <c r="K1" s="62" t="str">
        <f>'Bettors Table'!A4</f>
        <v>Asoy</v>
      </c>
      <c r="L1" s="64">
        <f>'Bettors Table'!B4</f>
        <v>0.1</v>
      </c>
      <c r="M1" s="63">
        <f>'Bettors Table'!C4</f>
        <v>0</v>
      </c>
      <c r="N1" s="65">
        <f>SUM(Q3,Q85,Q167,Q252,Q333,Q414,Q496)</f>
        <v>0</v>
      </c>
      <c r="O1" s="62" t="str">
        <f>'Bettors Table'!A5</f>
        <v>Bambi</v>
      </c>
      <c r="P1" s="64">
        <f>'Bettors Table'!B5</f>
        <v>0.1</v>
      </c>
      <c r="Q1" s="63">
        <f>'Bettors Table'!C5</f>
        <v>0</v>
      </c>
      <c r="R1" s="65">
        <f>SUM(U3,U85,U167,U252,U333,U414,U496)</f>
        <v>0</v>
      </c>
      <c r="S1" s="62" t="str">
        <f>'Bettors Table'!A6</f>
        <v>Batangas</v>
      </c>
      <c r="T1" s="64">
        <f>'Bettors Table'!B6</f>
        <v>0.1</v>
      </c>
      <c r="U1" s="63">
        <f>'Bettors Table'!C6</f>
        <v>0</v>
      </c>
      <c r="V1" s="65">
        <f>SUM(Y3,Y85,Y167,Y252,Y333,Y414,Y496)</f>
        <v>0</v>
      </c>
      <c r="W1" s="62" t="str">
        <f>'Bettors Table'!A7</f>
        <v>Bong Super</v>
      </c>
      <c r="X1" s="64">
        <f>'Bettors Table'!B7</f>
        <v>0.1</v>
      </c>
      <c r="Y1" s="63">
        <f>'Bettors Table'!C7</f>
        <v>0</v>
      </c>
      <c r="Z1" s="65">
        <f>SUM(AC3,AC85,AC167,AC252,AC333,AC414,AC496)</f>
        <v>-22300</v>
      </c>
      <c r="AA1" s="62" t="str">
        <f>'Bettors Table'!A8</f>
        <v>Booger</v>
      </c>
      <c r="AB1" s="64">
        <f>'Bettors Table'!B8</f>
        <v>0.1</v>
      </c>
      <c r="AC1" s="63">
        <f>'Bettors Table'!C8</f>
        <v>0</v>
      </c>
      <c r="AD1" s="65">
        <f>SUM(AG3,AG85,AG167,AG252,AG333,AG414,AG496)</f>
        <v>4800</v>
      </c>
      <c r="AE1" s="62" t="str">
        <f>'Bettors Table'!A9</f>
        <v>Cha</v>
      </c>
      <c r="AF1" s="64">
        <f>'Bettors Table'!B9</f>
        <v>0.1</v>
      </c>
      <c r="AG1" s="63">
        <f>'Bettors Table'!C9</f>
        <v>0</v>
      </c>
      <c r="AH1" s="65">
        <f>SUM(AK3,AK85,AK167,AK252,AK333,AK414,AK496)</f>
        <v>2800</v>
      </c>
      <c r="AI1" s="62" t="str">
        <f>'Bettors Table'!A10</f>
        <v>Choy</v>
      </c>
      <c r="AJ1" s="64">
        <f>'Bettors Table'!B10</f>
        <v>0.1</v>
      </c>
      <c r="AK1" s="63">
        <f>'Bettors Table'!C10</f>
        <v>0</v>
      </c>
      <c r="AL1" s="65">
        <f>SUM(AO3,AO85,AO167,AO252,AO333,AO414,AO496)</f>
        <v>7450</v>
      </c>
      <c r="AM1" s="62" t="str">
        <f>'Bettors Table'!A11</f>
        <v>Christian</v>
      </c>
      <c r="AN1" s="64">
        <f>'Bettors Table'!B11</f>
        <v>0.1</v>
      </c>
      <c r="AO1" s="63">
        <f>'Bettors Table'!C11</f>
        <v>0</v>
      </c>
      <c r="AP1" s="65">
        <f>SUM(AS3,AS85,AS167,AS252,AS333,AS414,AS496)</f>
        <v>-3750</v>
      </c>
      <c r="AQ1" s="62" t="str">
        <f>'Bettors Table'!A12</f>
        <v>Conrad</v>
      </c>
      <c r="AR1" s="64">
        <f>'Bettors Table'!B12</f>
        <v>0.1</v>
      </c>
      <c r="AS1" s="63">
        <f>'Bettors Table'!C12</f>
        <v>0</v>
      </c>
      <c r="AT1" s="65">
        <f>SUM(AW3,AW85,AW167,AW252,AW333,AW414,AW496)</f>
        <v>70100</v>
      </c>
      <c r="AU1" s="62" t="str">
        <f>'Bettors Table'!A13</f>
        <v>Dan</v>
      </c>
      <c r="AV1" s="64">
        <f>'Bettors Table'!B13</f>
        <v>0.1</v>
      </c>
      <c r="AW1" s="63">
        <f>'Bettors Table'!C13</f>
        <v>0</v>
      </c>
      <c r="AX1" s="65">
        <f>SUM(BA3,BA85,BA167,BA252,BA333,BA414,BA496)</f>
        <v>0</v>
      </c>
      <c r="AY1" s="62" t="str">
        <f>'Bettors Table'!A14</f>
        <v>Edwin</v>
      </c>
      <c r="AZ1" s="64">
        <f>'Bettors Table'!B14</f>
        <v>0.1</v>
      </c>
      <c r="BA1" s="63">
        <f>'Bettors Table'!C14</f>
        <v>0</v>
      </c>
      <c r="BB1" s="65">
        <f>SUM(BE3,BE85,BE167,BE252,BE333,BE414,BE496)</f>
        <v>-92150</v>
      </c>
      <c r="BC1" s="62" t="str">
        <f>'Bettors Table'!A15</f>
        <v>Gian</v>
      </c>
      <c r="BD1" s="64">
        <f>'Bettors Table'!B15</f>
        <v>0.1</v>
      </c>
      <c r="BE1" s="63">
        <f>'Bettors Table'!CI5</f>
        <v>0</v>
      </c>
      <c r="BF1" s="65">
        <f>SUM(BI3,BI85,BI167,BI252,BI333,BI414,BI496)</f>
        <v>3000</v>
      </c>
      <c r="BG1" s="62" t="str">
        <f>'Bettors Table'!A16</f>
        <v>Gigi</v>
      </c>
      <c r="BH1" s="64">
        <f>'Bettors Table'!B16</f>
        <v>0.1</v>
      </c>
      <c r="BI1" s="66">
        <f>'Bettors Table'!C16</f>
        <v>0</v>
      </c>
      <c r="BJ1" s="65">
        <f>SUM(BM3,BM85,BM167,BM252,BM333,BM414,BM496)</f>
        <v>586000</v>
      </c>
      <c r="BK1" s="62" t="str">
        <f>'Bettors Table'!A17</f>
        <v>GIMO</v>
      </c>
      <c r="BL1" s="64">
        <f>'Bettors Table'!B17</f>
        <v>0.1</v>
      </c>
      <c r="BM1" s="63">
        <f>'Bettors Table'!C17</f>
        <v>0</v>
      </c>
      <c r="BN1" s="65">
        <f>SUM(BQ3,BQ85,BQ167,BQ252,BQ333,BQ414,BQ496)</f>
        <v>0</v>
      </c>
      <c r="BO1" s="62" t="str">
        <f>'Bettors Table'!A18</f>
        <v>Ian</v>
      </c>
      <c r="BP1" s="64">
        <f>'Bettors Table'!B18</f>
        <v>0.08</v>
      </c>
      <c r="BQ1" s="63">
        <f>'Bettors Table'!C18</f>
        <v>0</v>
      </c>
      <c r="BR1" s="65">
        <f>SUM(BU3,BU85,BU167,BU252,BU333,BU414,BU496)</f>
        <v>17750</v>
      </c>
      <c r="BS1" s="62" t="str">
        <f>'Bettors Table'!A19</f>
        <v>JayR weekly</v>
      </c>
      <c r="BT1" s="64">
        <f>'Bettors Table'!B19</f>
        <v>0.1</v>
      </c>
      <c r="BU1" s="63">
        <f>'Bettors Table'!C19</f>
        <v>0</v>
      </c>
      <c r="BV1" s="65">
        <f>SUM(BY3,BY85,BY167,BY252,BY333,BY414,BY496)</f>
        <v>0</v>
      </c>
      <c r="BW1" s="62" t="str">
        <f>'Bettors Table'!A20</f>
        <v>Jeff G</v>
      </c>
      <c r="BX1" s="64">
        <f>'Bettors Table'!B20</f>
        <v>0.1</v>
      </c>
      <c r="BY1" s="63">
        <f>'Bettors Table'!C20</f>
        <v>0</v>
      </c>
      <c r="BZ1" s="65">
        <f>SUM(CC3,CC85,CC167,CC252,CC333,CC414,CC496)</f>
        <v>-13200</v>
      </c>
      <c r="CA1" s="62" t="str">
        <f>'Bettors Table'!A21</f>
        <v>Johnrey</v>
      </c>
      <c r="CB1" s="64">
        <f>'Bettors Table'!B21</f>
        <v>0.1</v>
      </c>
      <c r="CC1" s="63">
        <f>'Bettors Table'!C21</f>
        <v>0</v>
      </c>
      <c r="CD1" s="65">
        <f>SUM(CG3,CG85,CG167,CG252,CG333,CG414,CG496)</f>
        <v>115000</v>
      </c>
      <c r="CE1" s="62" t="str">
        <f>'Bettors Table'!A22</f>
        <v>Juancho</v>
      </c>
      <c r="CF1" s="64">
        <f>'Bettors Table'!B22</f>
        <v>0.1</v>
      </c>
      <c r="CG1" s="63">
        <f>'Bettors Table'!C22</f>
        <v>0</v>
      </c>
      <c r="CH1" s="65">
        <f>SUM(CK3,CK85,CK167,CK252,CK333,CK414,CK496)</f>
        <v>38450</v>
      </c>
      <c r="CI1" s="62" t="str">
        <f>'Bettors Table'!A23</f>
        <v>Kreez</v>
      </c>
      <c r="CJ1" s="64">
        <f>'Bettors Table'!B23</f>
        <v>0.1</v>
      </c>
      <c r="CK1" s="63">
        <f>'Bettors Table'!C23</f>
        <v>0</v>
      </c>
      <c r="CL1" s="65">
        <f>SUM(CO3,CO85,CO167,CO252,CO333,CO414,CO496)</f>
        <v>0</v>
      </c>
      <c r="CM1" s="62" t="str">
        <f>'Bettors Table'!A24</f>
        <v>Leganden, Rod</v>
      </c>
      <c r="CN1" s="64">
        <f>'Bettors Table'!B24</f>
        <v>0.1</v>
      </c>
      <c r="CO1" s="63">
        <f>'Bettors Table'!G23</f>
        <v>0</v>
      </c>
      <c r="CP1" s="65">
        <f>SUM(CS3,CS85,CS167,CS252,CS333,CS414,CS496)</f>
        <v>0</v>
      </c>
      <c r="CQ1" s="62" t="str">
        <f>'Bettors Table'!A25</f>
        <v>Llamador Dan</v>
      </c>
      <c r="CR1" s="64">
        <f>'Bettors Table'!B25</f>
        <v>0.1</v>
      </c>
      <c r="CS1" s="66">
        <f>'Bettors Table'!C25</f>
        <v>0</v>
      </c>
      <c r="CT1" s="65">
        <f>SUM(CW3,CW85,CW167,CW252,CW333,CW414,CW496)</f>
        <v>-30000</v>
      </c>
      <c r="CU1" s="62" t="str">
        <f>'Bettors Table'!A26</f>
        <v>Long Hair</v>
      </c>
      <c r="CV1" s="64">
        <f>'Bettors Table'!B26</f>
        <v>0.1</v>
      </c>
      <c r="CW1" s="63">
        <f>'Bettors Table'!C26</f>
        <v>0</v>
      </c>
      <c r="CX1" s="65">
        <f>SUM(DA3,DA85,DA167,DA252,DA333,DA414,DA496)</f>
        <v>26950</v>
      </c>
      <c r="CY1" s="62" t="str">
        <f>'Bettors Table'!A27</f>
        <v>Mclyn</v>
      </c>
      <c r="CZ1" s="64">
        <f>'Bettors Table'!B27</f>
        <v>0.1</v>
      </c>
      <c r="DA1" s="63">
        <f>'Bettors Table'!C27</f>
        <v>0</v>
      </c>
      <c r="DB1" s="65">
        <f>SUM(DE3,DE85,DE167,DE252,DE333,DE414,DE496)</f>
        <v>8600</v>
      </c>
      <c r="DC1" s="62" t="str">
        <f>'Bettors Table'!A28</f>
        <v>Mike Chua</v>
      </c>
      <c r="DD1" s="64">
        <f>'Bettors Table'!B28</f>
        <v>0.1</v>
      </c>
      <c r="DE1" s="63">
        <f>'Bettors Table'!C28</f>
        <v>0</v>
      </c>
      <c r="DF1" s="65">
        <f>SUM(DI3,DI85,DI167,DI252,DI333,DI414,DI496)</f>
        <v>-23750</v>
      </c>
      <c r="DG1" s="62" t="str">
        <f>'Bettors Table'!A29</f>
        <v>Mike G</v>
      </c>
      <c r="DH1" s="64">
        <f>'Bettors Table'!B29</f>
        <v>0.1</v>
      </c>
      <c r="DI1" s="63">
        <f>'Bettors Table'!C29</f>
        <v>0</v>
      </c>
      <c r="DJ1" s="65">
        <f>SUM(DM3,DM85,DM167,DM252,DM333,DM414,DM496)</f>
        <v>38200</v>
      </c>
      <c r="DK1" s="62" t="str">
        <f>'Bettors Table'!A30</f>
        <v>Miscellaneous</v>
      </c>
      <c r="DL1" s="64">
        <f>'Bettors Table'!B30</f>
        <v>0.1</v>
      </c>
      <c r="DM1" s="63">
        <f>'Bettors Table'!C30</f>
        <v>0</v>
      </c>
      <c r="DN1" s="65">
        <f>SUM(DQ3,DQ85,DQ167,DQ252,DQ333,DQ414,DQ496)</f>
        <v>-6950</v>
      </c>
      <c r="DO1" s="62" t="str">
        <f>'Bettors Table'!A31</f>
        <v>Mokmok</v>
      </c>
      <c r="DP1" s="64">
        <f>'Bettors Table'!B31</f>
        <v>0.1</v>
      </c>
      <c r="DQ1" s="63">
        <f>'Bettors Table'!C31</f>
        <v>0</v>
      </c>
      <c r="DR1" s="65">
        <f>SUM(DU3,DU85,DU167,DU252,DU333,DU414,DU496)</f>
        <v>0</v>
      </c>
      <c r="DS1" s="62" t="str">
        <f>'Bettors Table'!A32</f>
        <v>Nick</v>
      </c>
      <c r="DT1" s="64">
        <f>'Bettors Table'!B32</f>
        <v>0.1</v>
      </c>
      <c r="DU1" s="63">
        <f>'Bettors Table'!C32</f>
        <v>0</v>
      </c>
      <c r="DV1" s="65">
        <f>SUM(DY3,DY85,DY167,DY252,DY333,DY414,DY496)</f>
        <v>-10700</v>
      </c>
      <c r="DW1" s="62" t="str">
        <f>'Bettors Table'!A33</f>
        <v>Paul</v>
      </c>
      <c r="DX1" s="64">
        <f>'Bettors Table'!B33</f>
        <v>0.1</v>
      </c>
      <c r="DY1" s="63">
        <f>'Bettors Table'!C33</f>
        <v>0</v>
      </c>
      <c r="DZ1" s="65">
        <f>SUM(EC3,EC85,EC167,EC252,EC333,EC414,EC496)</f>
        <v>-29860</v>
      </c>
      <c r="EA1" s="62" t="str">
        <f>'Bettors Table'!A34</f>
        <v>Pokrat</v>
      </c>
      <c r="EB1" s="64">
        <f>'Bettors Table'!B34</f>
        <v>0.1</v>
      </c>
      <c r="EC1" s="63">
        <f>'Bettors Table'!C34</f>
        <v>0</v>
      </c>
      <c r="ED1" s="65">
        <f>SUM(EG3,EG85,EG167,EG252,EG333,EG414,EG496)</f>
        <v>8000</v>
      </c>
      <c r="EE1" s="62" t="str">
        <f>'Bettors Table'!A35</f>
        <v>Pulis</v>
      </c>
      <c r="EF1" s="64">
        <f>'Bettors Table'!B35</f>
        <v>0.1</v>
      </c>
      <c r="EG1" s="63">
        <f>'Bettors Table'!C35</f>
        <v>0</v>
      </c>
      <c r="EH1" s="65">
        <f>SUM(EK3,EK85,EK167,EK252,EK333,EK414,EK496)</f>
        <v>42200</v>
      </c>
      <c r="EI1" s="62" t="str">
        <f>'Bettors Table'!A36</f>
        <v>Puti</v>
      </c>
      <c r="EJ1" s="64">
        <f>'Bettors Table'!B36</f>
        <v>0.1</v>
      </c>
      <c r="EK1" s="63"/>
      <c r="EL1" s="65">
        <f>SUM(EO3,EO85,EO167,EO252,EO333,EO414,EO496)</f>
        <v>-7200</v>
      </c>
      <c r="EM1" s="62" t="str">
        <f>'Bettors Table'!A37</f>
        <v>raydan</v>
      </c>
      <c r="EN1" s="64">
        <f>'Bettors Table'!B37</f>
        <v>0.1</v>
      </c>
      <c r="EO1" s="63">
        <f>'Bettors Table'!C37</f>
        <v>0</v>
      </c>
      <c r="EP1" s="65">
        <f>SUM(ES3,ES85,ES167,ES252,ES333,ES414,ES496)</f>
        <v>6200</v>
      </c>
      <c r="EQ1" s="62" t="str">
        <f>'Bettors Table'!A38</f>
        <v>Rey</v>
      </c>
      <c r="ER1" s="64">
        <f>'Bettors Table'!B38</f>
        <v>0.1</v>
      </c>
      <c r="ES1" s="63">
        <f>'Bettors Table'!C38</f>
        <v>0</v>
      </c>
      <c r="EU1" s="62" t="str">
        <f>'Bettors Table'!A39</f>
        <v>Roy</v>
      </c>
      <c r="EV1" s="64">
        <f>'Bettors Table'!B39</f>
        <v>0.1</v>
      </c>
      <c r="EW1" s="63">
        <f>'Bettors Table'!G38</f>
        <v>0</v>
      </c>
      <c r="EY1" s="62" t="str">
        <f>'Bettors Table'!A40</f>
        <v>Sianson</v>
      </c>
      <c r="EZ1" s="64">
        <f>'Bettors Table'!B40</f>
        <v>0.1</v>
      </c>
      <c r="FA1" s="63">
        <f>'Bettors Table'!K38</f>
        <v>0</v>
      </c>
      <c r="FC1" s="62" t="str">
        <f>'Bettors Table'!A41</f>
        <v>Stephen</v>
      </c>
      <c r="FD1" s="64">
        <f>'Bettors Table'!B41</f>
        <v>0.1</v>
      </c>
      <c r="FE1" s="63">
        <f>'Bettors Table'!O38</f>
        <v>0</v>
      </c>
      <c r="FG1" s="62" t="str">
        <f>'Bettors Table'!A42</f>
        <v>Tristan</v>
      </c>
      <c r="FH1" s="64">
        <f>'Bettors Table'!B42</f>
        <v>0.1</v>
      </c>
      <c r="FI1" s="63">
        <f>'Bettors Table'!S38</f>
        <v>0</v>
      </c>
      <c r="FK1" s="62" t="str">
        <f>'Bettors Table'!A43</f>
        <v>Villasis</v>
      </c>
      <c r="FL1" s="64">
        <f>'Bettors Table'!B43</f>
        <v>0.1</v>
      </c>
      <c r="FM1" s="63">
        <f>'Bettors Table'!W38</f>
        <v>0</v>
      </c>
      <c r="FO1" s="63" t="str">
        <f>'Bettors Table'!A44</f>
        <v>Wilson</v>
      </c>
      <c r="FP1" s="64">
        <f>'Bettors Table'!B44</f>
        <v>0.1</v>
      </c>
      <c r="FQ1" s="63">
        <f>'Bettors Table'!AA38</f>
        <v>0</v>
      </c>
    </row>
    <row r="2" ht="13.5" customHeight="1" spans="1:173" x14ac:dyDescent="0.25">
      <c r="A2" s="12" t="s">
        <v>174</v>
      </c>
      <c r="B2" s="61" t="s">
        <v>175</v>
      </c>
      <c r="C2" s="60" t="s">
        <v>176</v>
      </c>
      <c r="D2" t="s">
        <v>109</v>
      </c>
      <c r="E2" t="s">
        <v>177</v>
      </c>
      <c r="G2" t="s">
        <v>178</v>
      </c>
      <c r="H2" t="s">
        <v>109</v>
      </c>
      <c r="I2" t="s">
        <v>177</v>
      </c>
      <c r="K2" t="s">
        <v>178</v>
      </c>
      <c r="L2" t="s">
        <v>109</v>
      </c>
      <c r="M2" t="s">
        <v>177</v>
      </c>
      <c r="O2" t="s">
        <v>178</v>
      </c>
      <c r="P2" t="s">
        <v>109</v>
      </c>
      <c r="Q2" t="s">
        <v>177</v>
      </c>
      <c r="S2" t="s">
        <v>178</v>
      </c>
      <c r="T2" t="s">
        <v>109</v>
      </c>
      <c r="U2" t="s">
        <v>177</v>
      </c>
      <c r="W2" t="s">
        <v>178</v>
      </c>
      <c r="X2" t="s">
        <v>109</v>
      </c>
      <c r="Y2" t="s">
        <v>177</v>
      </c>
      <c r="AA2" t="s">
        <v>178</v>
      </c>
      <c r="AB2" t="s">
        <v>109</v>
      </c>
      <c r="AC2" t="s">
        <v>177</v>
      </c>
      <c r="AE2" t="s">
        <v>178</v>
      </c>
      <c r="AF2" t="s">
        <v>109</v>
      </c>
      <c r="AG2" t="s">
        <v>177</v>
      </c>
      <c r="AI2" t="s">
        <v>178</v>
      </c>
      <c r="AJ2" t="s">
        <v>109</v>
      </c>
      <c r="AK2" t="s">
        <v>177</v>
      </c>
      <c r="AM2" t="s">
        <v>178</v>
      </c>
      <c r="AN2" t="s">
        <v>109</v>
      </c>
      <c r="AO2" t="s">
        <v>177</v>
      </c>
      <c r="AQ2" t="s">
        <v>178</v>
      </c>
      <c r="AR2" t="s">
        <v>109</v>
      </c>
      <c r="AS2" t="s">
        <v>177</v>
      </c>
      <c r="AU2" t="s">
        <v>178</v>
      </c>
      <c r="AV2" t="s">
        <v>109</v>
      </c>
      <c r="AW2" t="s">
        <v>177</v>
      </c>
      <c r="AY2" t="s">
        <v>178</v>
      </c>
      <c r="AZ2" t="s">
        <v>109</v>
      </c>
      <c r="BA2" t="s">
        <v>177</v>
      </c>
      <c r="BC2" t="s">
        <v>178</v>
      </c>
      <c r="BD2" t="s">
        <v>109</v>
      </c>
      <c r="BE2" t="s">
        <v>177</v>
      </c>
      <c r="BG2" t="s">
        <v>178</v>
      </c>
      <c r="BH2" t="s">
        <v>109</v>
      </c>
      <c r="BI2" t="s">
        <v>177</v>
      </c>
      <c r="BK2" t="s">
        <v>178</v>
      </c>
      <c r="BL2" t="s">
        <v>109</v>
      </c>
      <c r="BM2" t="s">
        <v>177</v>
      </c>
      <c r="BO2" t="s">
        <v>178</v>
      </c>
      <c r="BP2" t="s">
        <v>109</v>
      </c>
      <c r="BQ2" t="s">
        <v>177</v>
      </c>
      <c r="BS2" t="s">
        <v>178</v>
      </c>
      <c r="BT2" t="s">
        <v>109</v>
      </c>
      <c r="BU2" t="s">
        <v>177</v>
      </c>
      <c r="BW2" t="s">
        <v>178</v>
      </c>
      <c r="BX2" t="s">
        <v>109</v>
      </c>
      <c r="BY2" t="s">
        <v>177</v>
      </c>
      <c r="CA2" t="s">
        <v>178</v>
      </c>
      <c r="CB2" t="s">
        <v>109</v>
      </c>
      <c r="CC2" t="s">
        <v>177</v>
      </c>
      <c r="CE2" t="s">
        <v>178</v>
      </c>
      <c r="CF2" t="s">
        <v>109</v>
      </c>
      <c r="CG2" t="s">
        <v>177</v>
      </c>
      <c r="CI2" t="s">
        <v>178</v>
      </c>
      <c r="CJ2" t="s">
        <v>109</v>
      </c>
      <c r="CK2" t="s">
        <v>177</v>
      </c>
      <c r="CM2" t="s">
        <v>178</v>
      </c>
      <c r="CN2" t="s">
        <v>109</v>
      </c>
      <c r="CO2" t="s">
        <v>177</v>
      </c>
      <c r="CQ2" t="s">
        <v>178</v>
      </c>
      <c r="CR2" t="s">
        <v>109</v>
      </c>
      <c r="CS2" t="s">
        <v>177</v>
      </c>
      <c r="CU2" t="s">
        <v>178</v>
      </c>
      <c r="CV2" t="s">
        <v>109</v>
      </c>
      <c r="CW2" t="s">
        <v>177</v>
      </c>
      <c r="CY2" t="s">
        <v>178</v>
      </c>
      <c r="CZ2" t="s">
        <v>109</v>
      </c>
      <c r="DA2" t="s">
        <v>177</v>
      </c>
      <c r="DC2" t="s">
        <v>178</v>
      </c>
      <c r="DD2" t="s">
        <v>109</v>
      </c>
      <c r="DE2" t="s">
        <v>177</v>
      </c>
      <c r="DG2" t="s">
        <v>178</v>
      </c>
      <c r="DH2" t="s">
        <v>109</v>
      </c>
      <c r="DI2" t="s">
        <v>177</v>
      </c>
      <c r="DK2" t="s">
        <v>178</v>
      </c>
      <c r="DL2" t="s">
        <v>109</v>
      </c>
      <c r="DM2" t="s">
        <v>177</v>
      </c>
      <c r="DO2" t="s">
        <v>178</v>
      </c>
      <c r="DP2" t="s">
        <v>109</v>
      </c>
      <c r="DQ2" t="s">
        <v>177</v>
      </c>
      <c r="DS2" t="s">
        <v>178</v>
      </c>
      <c r="DT2" t="s">
        <v>109</v>
      </c>
      <c r="DU2" t="s">
        <v>177</v>
      </c>
      <c r="DW2" t="s">
        <v>178</v>
      </c>
      <c r="DX2" t="s">
        <v>109</v>
      </c>
      <c r="DY2" t="s">
        <v>177</v>
      </c>
      <c r="EA2" t="s">
        <v>178</v>
      </c>
      <c r="EB2" t="s">
        <v>109</v>
      </c>
      <c r="EC2" t="s">
        <v>177</v>
      </c>
      <c r="EE2" t="s">
        <v>178</v>
      </c>
      <c r="EF2" t="s">
        <v>109</v>
      </c>
      <c r="EG2" t="s">
        <v>177</v>
      </c>
      <c r="EI2" t="s">
        <v>178</v>
      </c>
      <c r="EJ2" t="s">
        <v>109</v>
      </c>
      <c r="EK2" t="s">
        <v>177</v>
      </c>
      <c r="EM2" t="s">
        <v>178</v>
      </c>
      <c r="EN2" t="s">
        <v>109</v>
      </c>
      <c r="EO2" t="s">
        <v>177</v>
      </c>
      <c r="EQ2" t="s">
        <v>178</v>
      </c>
      <c r="ER2" t="s">
        <v>109</v>
      </c>
      <c r="ES2" t="s">
        <v>177</v>
      </c>
      <c r="EU2" t="s">
        <v>178</v>
      </c>
      <c r="EV2" t="s">
        <v>109</v>
      </c>
      <c r="EW2" t="s">
        <v>177</v>
      </c>
      <c r="EY2" t="s">
        <v>178</v>
      </c>
      <c r="EZ2" t="s">
        <v>109</v>
      </c>
      <c r="FA2" t="s">
        <v>177</v>
      </c>
      <c r="FC2" t="s">
        <v>178</v>
      </c>
      <c r="FD2" t="s">
        <v>109</v>
      </c>
      <c r="FE2" t="s">
        <v>177</v>
      </c>
      <c r="FG2" t="s">
        <v>178</v>
      </c>
      <c r="FH2" t="s">
        <v>109</v>
      </c>
      <c r="FI2" t="s">
        <v>177</v>
      </c>
      <c r="FK2" t="s">
        <v>178</v>
      </c>
      <c r="FL2" t="s">
        <v>109</v>
      </c>
      <c r="FM2" t="s">
        <v>177</v>
      </c>
      <c r="FO2" t="s">
        <v>178</v>
      </c>
      <c r="FP2" t="s">
        <v>109</v>
      </c>
      <c r="FQ2" t="s">
        <v>177</v>
      </c>
    </row>
    <row r="3" ht="16.5" customHeight="1" spans="1:173" s="67" customFormat="1" x14ac:dyDescent="0.25">
      <c r="A3" s="68">
        <f>Summary!$B$2</f>
        <v>NaN</v>
      </c>
      <c r="B3" s="69"/>
      <c r="C3" s="70">
        <f>Summary!A2</f>
        <v>41813</v>
      </c>
      <c r="D3" s="71"/>
      <c r="E3" s="71">
        <f>SUM(E4:E82)</f>
        <v>0</v>
      </c>
      <c r="F3" s="71"/>
      <c r="G3" s="68">
        <f>$A$3</f>
        <v>NaN</v>
      </c>
      <c r="H3" s="71"/>
      <c r="I3" s="71">
        <f>SUM(I4:I82)</f>
        <v>-12400</v>
      </c>
      <c r="J3" s="71"/>
      <c r="K3" s="68">
        <f>$C$3</f>
        <v>41813</v>
      </c>
      <c r="L3" s="71"/>
      <c r="M3" s="71">
        <f>SUM(M4:M82)</f>
        <v>0</v>
      </c>
      <c r="N3" s="71"/>
      <c r="O3" s="68">
        <f>$A$3</f>
        <v>NaN</v>
      </c>
      <c r="P3" s="71"/>
      <c r="Q3" s="71">
        <f>SUM(Q4:Q82)</f>
        <v>0</v>
      </c>
      <c r="R3" s="71"/>
      <c r="S3" s="68">
        <f>$C$3</f>
        <v>41813</v>
      </c>
      <c r="T3" s="71"/>
      <c r="U3" s="71">
        <f>SUM(U4:U82)</f>
        <v>0</v>
      </c>
      <c r="V3" s="71"/>
      <c r="W3" s="68">
        <f>$A$3</f>
        <v>NaN</v>
      </c>
      <c r="X3" s="71"/>
      <c r="Y3" s="71">
        <f>SUM(Y4:Y82)</f>
        <v>0</v>
      </c>
      <c r="Z3" s="71"/>
      <c r="AA3" s="68">
        <f>$C$3</f>
        <v>41813</v>
      </c>
      <c r="AB3" s="71"/>
      <c r="AC3" s="71">
        <f>SUM(AC4:AC82)</f>
        <v>-15000</v>
      </c>
      <c r="AD3" s="71"/>
      <c r="AE3" s="68">
        <f>$A$3</f>
        <v>NaN</v>
      </c>
      <c r="AF3" s="71"/>
      <c r="AG3" s="71">
        <f>SUM(AG4:AG82)</f>
        <v>-61000</v>
      </c>
      <c r="AH3" s="71"/>
      <c r="AI3" s="68">
        <f>$C$3</f>
        <v>41813</v>
      </c>
      <c r="AJ3" s="71"/>
      <c r="AK3" s="71">
        <f>SUM(AK4:AK82)</f>
        <v>12400</v>
      </c>
      <c r="AL3" s="71"/>
      <c r="AM3" s="68">
        <f>$A$3</f>
        <v>NaN</v>
      </c>
      <c r="AN3" s="71"/>
      <c r="AO3" s="71">
        <f>SUM(AO4:AO82)</f>
        <v>6600</v>
      </c>
      <c r="AP3" s="71"/>
      <c r="AQ3" s="68">
        <f>$C$3</f>
        <v>41813</v>
      </c>
      <c r="AR3" s="71"/>
      <c r="AS3" s="71">
        <f>SUM(AS4:AS82)</f>
        <v>-5050</v>
      </c>
      <c r="AT3" s="71"/>
      <c r="AU3" s="68">
        <f>$A$3</f>
        <v>NaN</v>
      </c>
      <c r="AV3" s="71"/>
      <c r="AW3" s="71">
        <f>SUM(AW4:AW82)</f>
        <v>-73500</v>
      </c>
      <c r="AX3" s="71"/>
      <c r="AY3" s="68">
        <f>$C$3</f>
        <v>41813</v>
      </c>
      <c r="AZ3" s="71"/>
      <c r="BA3" s="71">
        <f>SUM(BA4:BA82)</f>
        <v>0</v>
      </c>
      <c r="BB3" s="71"/>
      <c r="BC3" s="68">
        <f>$A$3</f>
        <v>NaN</v>
      </c>
      <c r="BD3" s="71"/>
      <c r="BE3" s="71">
        <f>SUM(BE4:BE82)</f>
        <v>9350</v>
      </c>
      <c r="BF3" s="71"/>
      <c r="BG3" s="68">
        <f>$C$3</f>
        <v>41813</v>
      </c>
      <c r="BH3" s="71"/>
      <c r="BI3" s="71">
        <f>SUM(BI4:BI82)</f>
        <v>600</v>
      </c>
      <c r="BJ3" s="71"/>
      <c r="BK3" s="68">
        <f>$A$3</f>
        <v>NaN</v>
      </c>
      <c r="BL3" s="71"/>
      <c r="BM3" s="71">
        <f>SUM(BM4:BM82)</f>
        <v>131000</v>
      </c>
      <c r="BN3" s="71"/>
      <c r="BO3" s="68">
        <f>$C$3</f>
        <v>41813</v>
      </c>
      <c r="BP3" s="71"/>
      <c r="BQ3" s="71">
        <f>SUM(BQ4:BQ82)</f>
        <v>0</v>
      </c>
      <c r="BR3" s="71"/>
      <c r="BS3" s="68">
        <f>$A$3</f>
        <v>NaN</v>
      </c>
      <c r="BT3" s="71"/>
      <c r="BU3" s="71">
        <f>SUM(BU4:BU82)</f>
        <v>-41400</v>
      </c>
      <c r="BV3" s="71"/>
      <c r="BW3" s="68">
        <f>$C$3</f>
        <v>41813</v>
      </c>
      <c r="BX3" s="71"/>
      <c r="BY3" s="71">
        <f>SUM(BY4:BY82)</f>
        <v>0</v>
      </c>
      <c r="BZ3" s="71"/>
      <c r="CA3" s="68">
        <f>$A$3</f>
        <v>NaN</v>
      </c>
      <c r="CB3" s="71"/>
      <c r="CC3" s="71">
        <f>SUM(CC4:CC82)</f>
        <v>-1200</v>
      </c>
      <c r="CD3" s="71"/>
      <c r="CE3" s="68">
        <f>$C$3</f>
        <v>41813</v>
      </c>
      <c r="CF3" s="71"/>
      <c r="CG3" s="71">
        <f>SUM(CG4:CG82)</f>
        <v>-2000</v>
      </c>
      <c r="CH3" s="71"/>
      <c r="CI3" s="68">
        <f>$A$3</f>
        <v>NaN</v>
      </c>
      <c r="CJ3" s="71"/>
      <c r="CK3" s="71">
        <f>SUM(CK4:CK82)</f>
        <v>-3850</v>
      </c>
      <c r="CL3" s="71"/>
      <c r="CM3" s="68">
        <f>$C$3</f>
        <v>41813</v>
      </c>
      <c r="CN3" s="71"/>
      <c r="CO3" s="71">
        <f>SUM(CO4:CO82)</f>
        <v>0</v>
      </c>
      <c r="CP3" s="71"/>
      <c r="CQ3" s="68">
        <f>$A$3</f>
        <v>NaN</v>
      </c>
      <c r="CR3" s="71"/>
      <c r="CS3" s="71">
        <f>SUM(CS4:CS82)</f>
        <v>0</v>
      </c>
      <c r="CT3" s="71"/>
      <c r="CU3" s="68">
        <f>$C$3</f>
        <v>41813</v>
      </c>
      <c r="CV3" s="71"/>
      <c r="CW3" s="71">
        <f>SUM(CW4:CW82)</f>
        <v>-30000</v>
      </c>
      <c r="CX3" s="71"/>
      <c r="CY3" s="68">
        <f>$A$3</f>
        <v>NaN</v>
      </c>
      <c r="CZ3" s="71"/>
      <c r="DA3" s="71">
        <f>SUM(DA4:DA82)</f>
        <v>-96650</v>
      </c>
      <c r="DB3" s="71"/>
      <c r="DC3" s="68">
        <f>$C$3</f>
        <v>41813</v>
      </c>
      <c r="DD3" s="71"/>
      <c r="DE3" s="71">
        <f>SUM(DE4:DE82)</f>
        <v>3600</v>
      </c>
      <c r="DF3" s="71"/>
      <c r="DG3" s="68">
        <f>$A$3</f>
        <v>NaN</v>
      </c>
      <c r="DH3" s="71"/>
      <c r="DI3" s="71">
        <f>SUM(DI4:DI82)</f>
        <v>-15500</v>
      </c>
      <c r="DJ3" s="71"/>
      <c r="DK3" s="68">
        <f>$C$3</f>
        <v>41813</v>
      </c>
      <c r="DL3" s="71"/>
      <c r="DM3" s="71">
        <f>SUM(DM4:DM82)</f>
        <v>40500</v>
      </c>
      <c r="DN3" s="71"/>
      <c r="DO3" s="68">
        <f>$A$3</f>
        <v>NaN</v>
      </c>
      <c r="DP3" s="71"/>
      <c r="DQ3" s="71">
        <f>SUM(DQ4:DQ82)</f>
        <v>0</v>
      </c>
      <c r="DR3" s="71"/>
      <c r="DS3" s="68">
        <f>$C$3</f>
        <v>41813</v>
      </c>
      <c r="DT3" s="71"/>
      <c r="DU3" s="71">
        <f>SUM(DU4:DU82)</f>
        <v>0</v>
      </c>
      <c r="DV3" s="71"/>
      <c r="DW3" s="68">
        <f>$A$3</f>
        <v>NaN</v>
      </c>
      <c r="DX3" s="71"/>
      <c r="DY3" s="71">
        <f>SUM(DY4:DY82)</f>
        <v>-9800</v>
      </c>
      <c r="DZ3" s="71"/>
      <c r="EA3" s="68">
        <f>$C$3</f>
        <v>41813</v>
      </c>
      <c r="EB3" s="71"/>
      <c r="EC3" s="71">
        <f>SUM(EC4:EC82)</f>
        <v>-15450</v>
      </c>
      <c r="ED3" s="71"/>
      <c r="EE3" s="68">
        <f>$A$3</f>
        <v>NaN</v>
      </c>
      <c r="EF3" s="71"/>
      <c r="EG3" s="71">
        <f>SUM(EG4:EG82)</f>
        <v>-62600</v>
      </c>
      <c r="EH3" s="71"/>
      <c r="EI3" s="68">
        <f>$C$3</f>
        <v>41813</v>
      </c>
      <c r="EJ3" s="71"/>
      <c r="EK3" s="71">
        <f>SUM(EK4:EK82)</f>
        <v>0</v>
      </c>
      <c r="EL3" s="71"/>
      <c r="EM3" s="68">
        <f>$A$3</f>
        <v>NaN</v>
      </c>
      <c r="EN3" s="71"/>
      <c r="EO3" s="71">
        <f>SUM(EO4:EO82)</f>
        <v>-8500</v>
      </c>
      <c r="EP3" s="71"/>
      <c r="EQ3" s="68">
        <f>$C$3</f>
        <v>41813</v>
      </c>
      <c r="ER3" s="71"/>
      <c r="ES3" s="71">
        <f>SUM(ES4:ES82)</f>
        <v>92500</v>
      </c>
      <c r="EU3" s="68">
        <f>$C$3</f>
        <v>41813</v>
      </c>
      <c r="EV3" s="71"/>
      <c r="EW3" s="71">
        <f>SUM(EW4:EW82)</f>
        <v>0</v>
      </c>
      <c r="EY3" s="68">
        <f>$C$3</f>
        <v>41813</v>
      </c>
      <c r="EZ3" s="71"/>
      <c r="FA3" s="71">
        <f>SUM(FA4:FA82)</f>
        <v>-29000</v>
      </c>
      <c r="FC3" s="68">
        <f>$C$3</f>
        <v>41813</v>
      </c>
      <c r="FD3" s="71"/>
      <c r="FE3" s="71">
        <f>SUM(FE4:FE82)</f>
        <v>-24250</v>
      </c>
      <c r="FG3" s="68">
        <f>$C$3</f>
        <v>41813</v>
      </c>
      <c r="FH3" s="71"/>
      <c r="FI3" s="71">
        <f>SUM(FI4:FI82)</f>
        <v>20500</v>
      </c>
      <c r="FK3" s="68">
        <f>$C$3</f>
        <v>41813</v>
      </c>
      <c r="FL3" s="71"/>
      <c r="FM3" s="71">
        <f>SUM(FM4:FM82)</f>
        <v>-34000</v>
      </c>
      <c r="FO3" s="68">
        <f>$C$3</f>
        <v>41813</v>
      </c>
      <c r="FP3" s="71"/>
      <c r="FQ3" s="71">
        <f>SUM(FQ4:FQ82)</f>
        <v>-47000</v>
      </c>
    </row>
    <row r="4" spans="1:173" s="12" customFormat="1" x14ac:dyDescent="0.25">
      <c r="A4" s="9" t="str">
        <f>Mon!$A$2</f>
        <v>evening</v>
      </c>
      <c r="B4" s="72" t="str">
        <f>Mon!$C$2</f>
        <v>lose</v>
      </c>
      <c r="C4" s="9">
        <f>Mon!$X$2</f>
        <v>0</v>
      </c>
      <c r="D4" s="73" t="str">
        <f>IF($B4="win",100%-D$1,"-100%")</f>
        <v>-100%</v>
      </c>
      <c r="E4" s="9">
        <f>(C4*D4)+(C4*E$1)</f>
        <v>0</v>
      </c>
      <c r="F4" s="9"/>
      <c r="G4" s="9">
        <f>Mon!$Y$2</f>
        <v>0</v>
      </c>
      <c r="H4" s="73" t="str">
        <f>IF($B4="win",100%-H$1,"-100%")</f>
        <v>-100%</v>
      </c>
      <c r="I4" s="9">
        <f>(G4*H4)+(G4*I$1)</f>
        <v>0</v>
      </c>
      <c r="J4" s="9"/>
      <c r="K4" s="9">
        <f>Mon!$Z$2</f>
        <v>0</v>
      </c>
      <c r="L4" s="73" t="str">
        <f>IF($B4="win",100%-L$1,"-100%")</f>
        <v>-100%</v>
      </c>
      <c r="M4" s="9">
        <f>(K4*L4)+(K4*M$1)</f>
        <v>0</v>
      </c>
      <c r="N4" s="9"/>
      <c r="O4" s="9">
        <f>Mon!$AA$2</f>
        <v>0</v>
      </c>
      <c r="P4" s="73" t="str">
        <f>IF($B4="win",100%-P$1,"-100%")</f>
        <v>-100%</v>
      </c>
      <c r="Q4" s="9">
        <f>(O4*P4)+(O4*Q$1)</f>
        <v>0</v>
      </c>
      <c r="R4" s="9"/>
      <c r="S4" s="9">
        <f>Mon!$AB$2</f>
        <v>0</v>
      </c>
      <c r="T4" s="73" t="str">
        <f>IF($B4="win",100%-T$1,"-100%")</f>
        <v>-100%</v>
      </c>
      <c r="U4" s="9">
        <f>(S4*T4)+(S4*U$1)</f>
        <v>0</v>
      </c>
      <c r="V4" s="9"/>
      <c r="W4" s="9">
        <f>Mon!$AC$2</f>
        <v>0</v>
      </c>
      <c r="X4" s="73" t="str">
        <f>IF($B4="win",100%-X$1,"-100%")</f>
        <v>-100%</v>
      </c>
      <c r="Y4" s="9">
        <f>(W4*X4)+(W4*Y$1)</f>
        <v>0</v>
      </c>
      <c r="Z4" s="9"/>
      <c r="AA4" s="9">
        <f>Mon!$AD$2</f>
        <v>0</v>
      </c>
      <c r="AB4" s="73" t="str">
        <f>IF($B4="win",100%-AB$1,"-100%")</f>
        <v>-100%</v>
      </c>
      <c r="AC4" s="9">
        <f>(AA4*AB4)+(AA4*AC$1)</f>
        <v>0</v>
      </c>
      <c r="AD4" s="9"/>
      <c r="AE4" s="9">
        <f>Mon!$AE$2</f>
        <v>1000</v>
      </c>
      <c r="AF4" s="73" t="str">
        <f>IF($B4="win",100%-AF$1,"-100%")</f>
        <v>-100%</v>
      </c>
      <c r="AG4" s="9">
        <f>(AE4*AF4)+(AE4*AG$1)</f>
        <v>-1000</v>
      </c>
      <c r="AH4" s="9"/>
      <c r="AI4" s="9">
        <f>Mon!$AF$2</f>
        <v>0</v>
      </c>
      <c r="AJ4" s="73" t="str">
        <f>IF($B4="win",100%-AJ$1,"-100%")</f>
        <v>-100%</v>
      </c>
      <c r="AK4" s="9">
        <f>(AI4*AJ4)+(AI4*AK$1)</f>
        <v>0</v>
      </c>
      <c r="AL4" s="9"/>
      <c r="AM4" s="9">
        <f>Mon!$AG$2</f>
        <v>0</v>
      </c>
      <c r="AN4" s="73" t="str">
        <f>IF($B4="win",100%-AN$1,"-100%")</f>
        <v>-100%</v>
      </c>
      <c r="AO4" s="9">
        <f>(AM4*AN4)+(AM4*AO$1)</f>
        <v>0</v>
      </c>
      <c r="AP4" s="9"/>
      <c r="AQ4" s="9">
        <f>Mon!$AH$2</f>
        <v>0</v>
      </c>
      <c r="AR4" s="73" t="str">
        <f>IF($B4="win",100%-AR$1,"-100%")</f>
        <v>-100%</v>
      </c>
      <c r="AS4" s="9">
        <f>(AQ4*AR4)+(AQ4*AS$1)</f>
        <v>0</v>
      </c>
      <c r="AT4" s="9"/>
      <c r="AU4" s="9">
        <f>Mon!$AI$2</f>
        <v>0</v>
      </c>
      <c r="AV4" s="73" t="str">
        <f>IF($B4="win",100%-AV$1,"-100%")</f>
        <v>-100%</v>
      </c>
      <c r="AW4" s="9">
        <f>(AU4*AV4)+(AU4*AW$1)</f>
        <v>0</v>
      </c>
      <c r="AX4" s="9"/>
      <c r="AY4" s="9">
        <f>Mon!$AJ$2</f>
        <v>0</v>
      </c>
      <c r="AZ4" s="73" t="str">
        <f>IF($B4="win",100%-AZ$1,"-100%")</f>
        <v>-100%</v>
      </c>
      <c r="BA4" s="9">
        <f>(AY4*AZ4)+(AY4*BA$1)</f>
        <v>0</v>
      </c>
      <c r="BB4" s="9"/>
      <c r="BC4" s="9">
        <f>Mon!$AK$2</f>
        <v>0</v>
      </c>
      <c r="BD4" s="73" t="str">
        <f>IF($B4="win",100%-BD$1,"-100%")</f>
        <v>-100%</v>
      </c>
      <c r="BE4" s="9">
        <f>(BC4*BD4)+(BC4*BE$1)</f>
        <v>0</v>
      </c>
      <c r="BF4" s="9"/>
      <c r="BG4" s="9">
        <f>Mon!$AL$2</f>
        <v>0</v>
      </c>
      <c r="BH4" s="73" t="str">
        <f>IF($B4="win",100%-BH$1,"-100%")</f>
        <v>-100%</v>
      </c>
      <c r="BI4" s="9">
        <f>(BG4*BH4)+(BG4*BI$1)</f>
        <v>0</v>
      </c>
      <c r="BJ4" s="9"/>
      <c r="BK4" s="9">
        <f>Mon!$AM$2</f>
        <v>0</v>
      </c>
      <c r="BL4" s="73" t="str">
        <f>IF($B4="win",100%-BL$1,"-100%")</f>
        <v>-100%</v>
      </c>
      <c r="BM4" s="9">
        <f>(BK4*BL4)+(BK4*BM$1)</f>
        <v>0</v>
      </c>
      <c r="BN4" s="9"/>
      <c r="BO4" s="9">
        <f>Mon!$AN$2</f>
        <v>0</v>
      </c>
      <c r="BP4" s="73" t="str">
        <f>IF($B4="win",100%-BP$1,"-100%")</f>
        <v>-100%</v>
      </c>
      <c r="BQ4" s="9">
        <f>(BO4*BP4)+(BO4*BQ$1)</f>
        <v>0</v>
      </c>
      <c r="BR4" s="9"/>
      <c r="BS4" s="9">
        <f>Mon!$AO$2</f>
        <v>500</v>
      </c>
      <c r="BT4" s="73" t="str">
        <f>IF($B4="win",100%-BT$1,"-100%")</f>
        <v>-100%</v>
      </c>
      <c r="BU4" s="9">
        <f>(BS4*BT4)+(BS4*BU$1)</f>
        <v>-500</v>
      </c>
      <c r="BV4" s="9"/>
      <c r="BW4" s="9">
        <f>Mon!$AP$2</f>
        <v>0</v>
      </c>
      <c r="BX4" s="73" t="str">
        <f>IF($B4="win",100%-BX$1,"-100%")</f>
        <v>-100%</v>
      </c>
      <c r="BY4" s="9">
        <f>(BW4*BX4)+(BW4*BY$1)</f>
        <v>0</v>
      </c>
      <c r="BZ4" s="9"/>
      <c r="CA4" s="9">
        <f>Mon!$AQ$2</f>
        <v>0</v>
      </c>
      <c r="CB4" s="73" t="str">
        <f>IF($B4="win",100%-CB$1,"-100%")</f>
        <v>-100%</v>
      </c>
      <c r="CC4" s="9">
        <f>(CA4*CB4)+(CA4*CC$1)</f>
        <v>0</v>
      </c>
      <c r="CD4" s="9"/>
      <c r="CE4" s="9">
        <f>Mon!$AR$2</f>
        <v>0</v>
      </c>
      <c r="CF4" s="73" t="str">
        <f>IF($B4="win",100%-CF$1,"-100%")</f>
        <v>-100%</v>
      </c>
      <c r="CG4" s="9">
        <f>(CE4*CF4)+(CE4*CG$1)</f>
        <v>0</v>
      </c>
      <c r="CH4" s="9"/>
      <c r="CI4" s="9">
        <f>Mon!$AS$2</f>
        <v>0</v>
      </c>
      <c r="CJ4" s="73" t="str">
        <f>IF($B4="win",100%-CJ$1,"-100%")</f>
        <v>-100%</v>
      </c>
      <c r="CK4" s="9">
        <f>(CI4*CJ4)+(CI4*CK$1)</f>
        <v>0</v>
      </c>
      <c r="CL4" s="9"/>
      <c r="CM4" s="9">
        <f>Mon!$AT$2</f>
        <v>0</v>
      </c>
      <c r="CN4" s="73" t="str">
        <f>IF($B4="win",100%-CN$1,"-100%")</f>
        <v>-100%</v>
      </c>
      <c r="CO4" s="9">
        <f>(CM4*CN4)+(CM4*CO$1)</f>
        <v>0</v>
      </c>
      <c r="CP4" s="9"/>
      <c r="CQ4" s="9">
        <f>Mon!$AU$2</f>
        <v>0</v>
      </c>
      <c r="CR4" s="73" t="str">
        <f>IF($B4="win",100%-CR$1,"-100%")</f>
        <v>-100%</v>
      </c>
      <c r="CS4" s="9">
        <f>(CQ4*CR4)+(CQ4*CS$1)</f>
        <v>0</v>
      </c>
      <c r="CT4" s="9"/>
      <c r="CU4" s="9">
        <f>Mon!$AV$2</f>
        <v>0</v>
      </c>
      <c r="CV4" s="73" t="str">
        <f>IF($B4="win",100%-CV$1,"-100%")</f>
        <v>-100%</v>
      </c>
      <c r="CW4" s="9">
        <f>(CU4*CV4)+(CU4*CW$1)</f>
        <v>0</v>
      </c>
      <c r="CX4" s="9"/>
      <c r="CY4" s="9">
        <f>Mon!$AW$2</f>
        <v>0</v>
      </c>
      <c r="CZ4" s="73" t="str">
        <f>IF($B4="win",100%-CZ$1,"-100%")</f>
        <v>-100%</v>
      </c>
      <c r="DA4" s="9">
        <f>(CY4*CZ4)+(CY4*DA$1)</f>
        <v>0</v>
      </c>
      <c r="DB4" s="9"/>
      <c r="DC4" s="9">
        <f>Mon!$AX$2</f>
        <v>0</v>
      </c>
      <c r="DD4" s="73" t="str">
        <f>IF($B4="win",100%-DD$1,"-100%")</f>
        <v>-100%</v>
      </c>
      <c r="DE4" s="9">
        <f>(DC4*DD4)+(DC4*DE$1)</f>
        <v>0</v>
      </c>
      <c r="DF4" s="9"/>
      <c r="DG4" s="9">
        <f>Mon!$AY$2</f>
        <v>0</v>
      </c>
      <c r="DH4" s="73" t="str">
        <f>IF($B4="win",100%-DH$1,"-100%")</f>
        <v>-100%</v>
      </c>
      <c r="DI4" s="9">
        <f>(DG4*DH4)+(DG4*DI$1)</f>
        <v>0</v>
      </c>
      <c r="DJ4" s="9"/>
      <c r="DK4" s="9">
        <f>Mon!$AZ$2</f>
        <v>0</v>
      </c>
      <c r="DL4" s="73" t="str">
        <f>IF($B4="win",100%-DL$1,"-100%")</f>
        <v>-100%</v>
      </c>
      <c r="DM4" s="9">
        <f>(DK4*DL4)+(DK4*DM$1)</f>
        <v>0</v>
      </c>
      <c r="DN4" s="9"/>
      <c r="DO4" s="9">
        <f>Mon!$BA$2</f>
        <v>0</v>
      </c>
      <c r="DP4" s="73" t="str">
        <f>IF($B4="win",100%-DP$1,"-100%")</f>
        <v>-100%</v>
      </c>
      <c r="DQ4" s="9">
        <f>(DO4*DP4)+(DO4*DQ$1)</f>
        <v>0</v>
      </c>
      <c r="DR4" s="9"/>
      <c r="DS4" s="9">
        <f>Mon!$BB$2</f>
        <v>0</v>
      </c>
      <c r="DT4" s="73" t="str">
        <f>IF($B4="win",100%-DT$1,"-100%")</f>
        <v>-100%</v>
      </c>
      <c r="DU4" s="9">
        <f>(DS4*DT4)+(DS4*DU$1)</f>
        <v>0</v>
      </c>
      <c r="DV4" s="9"/>
      <c r="DW4" s="9">
        <f>Mon!$BC$2</f>
        <v>0</v>
      </c>
      <c r="DX4" s="73" t="str">
        <f>IF($B4="win",100%-DX$1,"-100%")</f>
        <v>-100%</v>
      </c>
      <c r="DY4" s="9">
        <f>(DW4*DX4)+(DW4*DY$1)</f>
        <v>0</v>
      </c>
      <c r="DZ4" s="9"/>
      <c r="EA4" s="9">
        <f>Mon!$BD$2</f>
        <v>0</v>
      </c>
      <c r="EB4" s="73" t="str">
        <f>IF($B4="win",100%-EB$1,"-100%")</f>
        <v>-100%</v>
      </c>
      <c r="EC4" s="9">
        <f>(EA4*EB4)+(EA4*EC$1)</f>
        <v>0</v>
      </c>
      <c r="ED4" s="9"/>
      <c r="EE4" s="9">
        <f>Mon!$BE$2</f>
        <v>0</v>
      </c>
      <c r="EF4" s="73" t="str">
        <f>IF($B4="win",100%-EF$1,"-100%")</f>
        <v>-100%</v>
      </c>
      <c r="EG4" s="9">
        <f>(EE4*EF4)+(EE4*EG$1)</f>
        <v>0</v>
      </c>
      <c r="EH4" s="9"/>
      <c r="EI4" s="9">
        <f>Mon!$BF$2</f>
        <v>0</v>
      </c>
      <c r="EJ4" s="73" t="str">
        <f>IF($B4="win",100%-EJ$1,"-100%")</f>
        <v>-100%</v>
      </c>
      <c r="EK4" s="9">
        <f>(EI4*EJ4)+(EI4*EK$1)</f>
        <v>0</v>
      </c>
      <c r="EL4" s="9"/>
      <c r="EM4" s="9">
        <f>Mon!$BG$2</f>
        <v>0</v>
      </c>
      <c r="EN4" s="73" t="str">
        <f>IF($B4="win",100%-EN$1,"-100%")</f>
        <v>-100%</v>
      </c>
      <c r="EO4" s="9">
        <f>(EM4*EN4)+(EM4*EO$1)</f>
        <v>0</v>
      </c>
      <c r="EP4" s="9"/>
      <c r="EQ4" s="9">
        <f>Mon!$BH$2</f>
        <v>0</v>
      </c>
      <c r="ER4" s="73" t="str">
        <f>IF($B4="win",100%-ER$1,"-100%")</f>
        <v>-100%</v>
      </c>
      <c r="ES4" s="9">
        <f>(EQ4*ER4)+(EQ4*ES$1)</f>
        <v>0</v>
      </c>
      <c r="EU4" s="9">
        <f>Mon!$BI$2</f>
        <v>0</v>
      </c>
      <c r="EV4" s="73" t="str">
        <f>IF($B4="win",100%-EV$1,"-100%")</f>
        <v>-100%</v>
      </c>
      <c r="EW4" s="9">
        <f>(EU4*EV4)+(EU4*EW$1)</f>
        <v>0</v>
      </c>
      <c r="EY4" s="9">
        <f>Mon!$BJ$2</f>
        <v>0</v>
      </c>
      <c r="EZ4" s="73" t="str">
        <f>IF($B4="win",100%-EZ$1,"-100%")</f>
        <v>-100%</v>
      </c>
      <c r="FA4" s="9">
        <f>(EY4*EZ4)+(EY4*FA$1)</f>
        <v>0</v>
      </c>
      <c r="FC4" s="9">
        <f>Mon!$BK$2</f>
        <v>0</v>
      </c>
      <c r="FD4" s="73" t="str">
        <f>IF($B4="win",100%-FD$1,"-100%")</f>
        <v>-100%</v>
      </c>
      <c r="FE4" s="9">
        <f>(FC4*FD4)+(FC4*FE$1)</f>
        <v>0</v>
      </c>
      <c r="FG4" s="9">
        <f>Mon!$BL$2</f>
        <v>0</v>
      </c>
      <c r="FH4" s="73" t="str">
        <f>IF($B4="win",100%-FH$1,"-100%")</f>
        <v>-100%</v>
      </c>
      <c r="FI4" s="9">
        <f>(FG4*FH4)+(FG4*FI$1)</f>
        <v>0</v>
      </c>
      <c r="FK4" s="9">
        <f>Mon!$BM$2</f>
        <v>0</v>
      </c>
      <c r="FL4" s="73" t="str">
        <f>IF($B4="win",100%-FL$1,"-100%")</f>
        <v>-100%</v>
      </c>
      <c r="FM4" s="9">
        <f>(FK4*FL4)+(FK4*FM$1)</f>
        <v>0</v>
      </c>
      <c r="FO4" s="9">
        <f>Mon!$BN$2</f>
        <v>0</v>
      </c>
      <c r="FP4" s="73" t="str">
        <f>IF($B4="win",100%-FP$1,"-100%")</f>
        <v>-100%</v>
      </c>
      <c r="FQ4" s="9">
        <f>(FO4*FP4)+(FO4*FQ$1)</f>
        <v>0</v>
      </c>
    </row>
    <row r="5" spans="1:173" s="12" customFormat="1" x14ac:dyDescent="0.25">
      <c r="A5" s="9" t="str">
        <f>Mon!$A$3</f>
        <v>morning</v>
      </c>
      <c r="B5" s="72" t="str">
        <f>Mon!$C$3</f>
        <v>lose</v>
      </c>
      <c r="C5" s="9">
        <f>Mon!$X$3</f>
        <v>0</v>
      </c>
      <c r="D5" s="73" t="str">
        <f t="shared" ref="D5:D7" si="0">IF($B5="win",100%-D$1,"-100%")</f>
        <v>-100%</v>
      </c>
      <c r="E5" s="9">
        <f t="shared" ref="E5:E7" si="1">(C5*D5)+(C5*E$1)</f>
        <v>0</v>
      </c>
      <c r="F5" s="9"/>
      <c r="G5" s="9">
        <f>Mon!$Y$3</f>
        <v>0</v>
      </c>
      <c r="H5" s="73" t="str">
        <f t="shared" ref="H5:H7" si="2">IF($B5="win",100%-H$1,"-100%")</f>
        <v>-100%</v>
      </c>
      <c r="I5" s="9">
        <f t="shared" ref="I5:I7" si="3">(G5*H5)+(G5*I$1)</f>
        <v>0</v>
      </c>
      <c r="J5" s="9"/>
      <c r="K5" s="9">
        <f>Mon!$Z$3</f>
        <v>0</v>
      </c>
      <c r="L5" s="73" t="str">
        <f t="shared" ref="L5:L7" si="4">IF($B5="win",100%-L$1,"-100%")</f>
        <v>-100%</v>
      </c>
      <c r="M5" s="9">
        <f t="shared" ref="M5:M7" si="5">(K5*L5)+(K5*M$1)</f>
        <v>0</v>
      </c>
      <c r="N5" s="9"/>
      <c r="O5" s="9">
        <f>Mon!$AA$3</f>
        <v>0</v>
      </c>
      <c r="P5" s="73" t="str">
        <f t="shared" ref="P5:P7" si="6">IF($B5="win",100%-P$1,"-100%")</f>
        <v>-100%</v>
      </c>
      <c r="Q5" s="9">
        <f t="shared" ref="Q5:Q7" si="7">(O5*P5)+(O5*Q$1)</f>
        <v>0</v>
      </c>
      <c r="R5" s="9"/>
      <c r="S5" s="9">
        <f>Mon!$AB$3</f>
        <v>0</v>
      </c>
      <c r="T5" s="73" t="str">
        <f t="shared" ref="T5:T7" si="8">IF($B5="win",100%-T$1,"-100%")</f>
        <v>-100%</v>
      </c>
      <c r="U5" s="9">
        <f t="shared" ref="U5:U7" si="9">(S5*T5)+(S5*U$1)</f>
        <v>0</v>
      </c>
      <c r="V5" s="9"/>
      <c r="W5" s="9">
        <f>Mon!$AC$3</f>
        <v>0</v>
      </c>
      <c r="X5" s="73" t="str">
        <f t="shared" ref="X5:X7" si="10">IF($B5="win",100%-X$1,"-100%")</f>
        <v>-100%</v>
      </c>
      <c r="Y5" s="9">
        <f t="shared" ref="Y5:Y7" si="11">(W5*X5)+(W5*Y$1)</f>
        <v>0</v>
      </c>
      <c r="Z5" s="9"/>
      <c r="AA5" s="9">
        <f>Mon!$AD$3</f>
        <v>0</v>
      </c>
      <c r="AB5" s="73" t="str">
        <f t="shared" ref="AB5:AB7" si="12">IF($B5="win",100%-AB$1,"-100%")</f>
        <v>-100%</v>
      </c>
      <c r="AC5" s="9">
        <f t="shared" ref="AC5:AC7" si="13">(AA5*AB5)+(AA5*AC$1)</f>
        <v>0</v>
      </c>
      <c r="AD5" s="9"/>
      <c r="AE5" s="9">
        <f>Mon!$AE$3</f>
        <v>0</v>
      </c>
      <c r="AF5" s="73" t="str">
        <f t="shared" ref="AF5:AF7" si="14">IF($B5="win",100%-AF$1,"-100%")</f>
        <v>-100%</v>
      </c>
      <c r="AG5" s="9">
        <f t="shared" ref="AG5:AG7" si="15">(AE5*AF5)+(AE5*AG$1)</f>
        <v>0</v>
      </c>
      <c r="AH5" s="9"/>
      <c r="AI5" s="9">
        <f>Mon!$AF$3</f>
        <v>0</v>
      </c>
      <c r="AJ5" s="73" t="str">
        <f t="shared" ref="AJ5:AJ7" si="16">IF($B5="win",100%-AJ$1,"-100%")</f>
        <v>-100%</v>
      </c>
      <c r="AK5" s="9">
        <f t="shared" ref="AK5:AK7" si="17">(AI5*AJ5)+(AI5*AK$1)</f>
        <v>0</v>
      </c>
      <c r="AL5" s="9"/>
      <c r="AM5" s="9">
        <f>Mon!$AG$3</f>
        <v>0</v>
      </c>
      <c r="AN5" s="73" t="str">
        <f t="shared" ref="AN5:AN7" si="18">IF($B5="win",100%-AN$1,"-100%")</f>
        <v>-100%</v>
      </c>
      <c r="AO5" s="9">
        <f t="shared" ref="AO5:AO7" si="19">(AM5*AN5)+(AM5*AO$1)</f>
        <v>0</v>
      </c>
      <c r="AP5" s="9"/>
      <c r="AQ5" s="9">
        <f>Mon!$AH$3</f>
        <v>0</v>
      </c>
      <c r="AR5" s="73" t="str">
        <f t="shared" ref="AR5:AR7" si="20">IF($B5="win",100%-AR$1,"-100%")</f>
        <v>-100%</v>
      </c>
      <c r="AS5" s="9">
        <f t="shared" ref="AS5:AS7" si="21">(AQ5*AR5)+(AQ5*AS$1)</f>
        <v>0</v>
      </c>
      <c r="AT5" s="9"/>
      <c r="AU5" s="9">
        <f>Mon!$AI$3</f>
        <v>0</v>
      </c>
      <c r="AV5" s="73" t="str">
        <f t="shared" ref="AV5:AV7" si="22">IF($B5="win",100%-AV$1,"-100%")</f>
        <v>-100%</v>
      </c>
      <c r="AW5" s="9">
        <f t="shared" ref="AW5:AW7" si="23">(AU5*AV5)+(AU5*AW$1)</f>
        <v>0</v>
      </c>
      <c r="AX5" s="9"/>
      <c r="AY5" s="9">
        <f>Mon!$AJ$3</f>
        <v>0</v>
      </c>
      <c r="AZ5" s="73" t="str">
        <f t="shared" ref="AZ5:AZ7" si="24">IF($B5="win",100%-AZ$1,"-100%")</f>
        <v>-100%</v>
      </c>
      <c r="BA5" s="9">
        <f t="shared" ref="BA5:BA7" si="25">(AY5*AZ5)+(AY5*BA$1)</f>
        <v>0</v>
      </c>
      <c r="BB5" s="9"/>
      <c r="BC5" s="9">
        <f>Mon!$AK$3</f>
        <v>0</v>
      </c>
      <c r="BD5" s="73" t="str">
        <f t="shared" ref="BD5:BD7" si="26">IF($B5="win",100%-BD$1,"-100%")</f>
        <v>-100%</v>
      </c>
      <c r="BE5" s="9">
        <f t="shared" ref="BE5:BE7" si="27">(BC5*BD5)+(BC5*BE$1)</f>
        <v>0</v>
      </c>
      <c r="BF5" s="9"/>
      <c r="BG5" s="9">
        <f>Mon!$AL$3</f>
        <v>0</v>
      </c>
      <c r="BH5" s="73" t="str">
        <f t="shared" ref="BH5:BH7" si="28">IF($B5="win",100%-BH$1,"-100%")</f>
        <v>-100%</v>
      </c>
      <c r="BI5" s="9">
        <f t="shared" ref="BI5:BI7" si="29">(BG5*BH5)+(BG5*BI$1)</f>
        <v>0</v>
      </c>
      <c r="BJ5" s="9"/>
      <c r="BK5" s="9">
        <f>Mon!$AM$3</f>
        <v>0</v>
      </c>
      <c r="BL5" s="73" t="str">
        <f t="shared" ref="BL5:BL7" si="30">IF($B5="win",100%-BL$1,"-100%")</f>
        <v>-100%</v>
      </c>
      <c r="BM5" s="9">
        <f t="shared" ref="BM5:BM7" si="31">(BK5*BL5)+(BK5*BM$1)</f>
        <v>0</v>
      </c>
      <c r="BN5" s="9"/>
      <c r="BO5" s="9">
        <f>Mon!$AN$3</f>
        <v>0</v>
      </c>
      <c r="BP5" s="73" t="str">
        <f t="shared" ref="BP5:BP7" si="32">IF($B5="win",100%-BP$1,"-100%")</f>
        <v>-100%</v>
      </c>
      <c r="BQ5" s="9">
        <f t="shared" ref="BQ5:BQ7" si="33">(BO5*BP5)+(BO5*BQ$1)</f>
        <v>0</v>
      </c>
      <c r="BR5" s="9"/>
      <c r="BS5" s="9">
        <f>Mon!$AO$3</f>
        <v>0</v>
      </c>
      <c r="BT5" s="73" t="str">
        <f t="shared" ref="BT5:BT7" si="34">IF($B5="win",100%-BT$1,"-100%")</f>
        <v>-100%</v>
      </c>
      <c r="BU5" s="9">
        <f t="shared" ref="BU5:BU7" si="35">(BS5*BT5)+(BS5*BU$1)</f>
        <v>0</v>
      </c>
      <c r="BV5" s="9"/>
      <c r="BW5" s="9">
        <f>Mon!$AP$3</f>
        <v>0</v>
      </c>
      <c r="BX5" s="73" t="str">
        <f t="shared" ref="BX5:BX7" si="36">IF($B5="win",100%-BX$1,"-100%")</f>
        <v>-100%</v>
      </c>
      <c r="BY5" s="9">
        <f t="shared" ref="BY5:BY7" si="37">(BW5*BX5)+(BW5*BY$1)</f>
        <v>0</v>
      </c>
      <c r="BZ5" s="9"/>
      <c r="CA5" s="9">
        <f>Mon!$AQ$3</f>
        <v>0</v>
      </c>
      <c r="CB5" s="73" t="str">
        <f t="shared" ref="CB5:CB7" si="38">IF($B5="win",100%-CB$1,"-100%")</f>
        <v>-100%</v>
      </c>
      <c r="CC5" s="9">
        <f t="shared" ref="CC5:CC7" si="39">(CA5*CB5)+(CA5*CC$1)</f>
        <v>0</v>
      </c>
      <c r="CD5" s="9"/>
      <c r="CE5" s="9">
        <f>Mon!$AR$3</f>
        <v>0</v>
      </c>
      <c r="CF5" s="73" t="str">
        <f t="shared" ref="CF5:CF7" si="40">IF($B5="win",100%-CF$1,"-100%")</f>
        <v>-100%</v>
      </c>
      <c r="CG5" s="9">
        <f t="shared" ref="CG5:CG7" si="41">(CE5*CF5)+(CE5*CG$1)</f>
        <v>0</v>
      </c>
      <c r="CH5" s="9"/>
      <c r="CI5" s="9">
        <f>Mon!$AS$3</f>
        <v>0</v>
      </c>
      <c r="CJ5" s="73" t="str">
        <f t="shared" ref="CJ5:CJ7" si="42">IF($B5="win",100%-CJ$1,"-100%")</f>
        <v>-100%</v>
      </c>
      <c r="CK5" s="9">
        <f t="shared" ref="CK5:CK7" si="43">(CI5*CJ5)+(CI5*CK$1)</f>
        <v>0</v>
      </c>
      <c r="CL5" s="9"/>
      <c r="CM5" s="9">
        <f>Mon!$AT$3</f>
        <v>0</v>
      </c>
      <c r="CN5" s="73" t="str">
        <f t="shared" ref="CN5:CN7" si="44">IF($B5="win",100%-CN$1,"-100%")</f>
        <v>-100%</v>
      </c>
      <c r="CO5" s="9">
        <f t="shared" ref="CO5:CO7" si="45">(CM5*CN5)+(CM5*CO$1)</f>
        <v>0</v>
      </c>
      <c r="CP5" s="9"/>
      <c r="CQ5" s="9">
        <f>Mon!$AU$3</f>
        <v>0</v>
      </c>
      <c r="CR5" s="73" t="str">
        <f t="shared" ref="CR5:CR7" si="46">IF($B5="win",100%-CR$1,"-100%")</f>
        <v>-100%</v>
      </c>
      <c r="CS5" s="9">
        <f t="shared" ref="CS5:CS7" si="47">(CQ5*CR5)+(CQ5*CS$1)</f>
        <v>0</v>
      </c>
      <c r="CT5" s="9"/>
      <c r="CU5" s="9">
        <f>Mon!$AV$3</f>
        <v>0</v>
      </c>
      <c r="CV5" s="73" t="str">
        <f t="shared" ref="CV5:CV7" si="48">IF($B5="win",100%-CV$1,"-100%")</f>
        <v>-100%</v>
      </c>
      <c r="CW5" s="9">
        <f t="shared" ref="CW5:CW7" si="49">(CU5*CV5)+(CU5*CW$1)</f>
        <v>0</v>
      </c>
      <c r="CX5" s="9"/>
      <c r="CY5" s="9">
        <f>Mon!$AW$3</f>
        <v>0</v>
      </c>
      <c r="CZ5" s="73" t="str">
        <f t="shared" ref="CZ5:CZ7" si="50">IF($B5="win",100%-CZ$1,"-100%")</f>
        <v>-100%</v>
      </c>
      <c r="DA5" s="9">
        <f t="shared" ref="DA5:DA7" si="51">(CY5*CZ5)+(CY5*DA$1)</f>
        <v>0</v>
      </c>
      <c r="DB5" s="9"/>
      <c r="DC5" s="9">
        <f>Mon!$AX$3</f>
        <v>0</v>
      </c>
      <c r="DD5" s="73" t="str">
        <f t="shared" ref="DD5:DD7" si="52">IF($B5="win",100%-DD$1,"-100%")</f>
        <v>-100%</v>
      </c>
      <c r="DE5" s="9">
        <f t="shared" ref="DE5:DE7" si="53">(DC5*DD5)+(DC5*DE$1)</f>
        <v>0</v>
      </c>
      <c r="DF5" s="9"/>
      <c r="DG5" s="9">
        <f>Mon!$AY$3</f>
        <v>0</v>
      </c>
      <c r="DH5" s="73" t="str">
        <f t="shared" ref="DH5:DH7" si="54">IF($B5="win",100%-DH$1,"-100%")</f>
        <v>-100%</v>
      </c>
      <c r="DI5" s="9">
        <f t="shared" ref="DI5:DI7" si="55">(DG5*DH5)+(DG5*DI$1)</f>
        <v>0</v>
      </c>
      <c r="DJ5" s="9"/>
      <c r="DK5" s="9">
        <f>Mon!$AZ$3</f>
        <v>0</v>
      </c>
      <c r="DL5" s="73" t="str">
        <f t="shared" ref="DL5:DL7" si="56">IF($B5="win",100%-DL$1,"-100%")</f>
        <v>-100%</v>
      </c>
      <c r="DM5" s="9">
        <f t="shared" ref="DM5:DM7" si="57">(DK5*DL5)+(DK5*DM$1)</f>
        <v>0</v>
      </c>
      <c r="DN5" s="9"/>
      <c r="DO5" s="9">
        <f>Mon!$BA$3</f>
        <v>0</v>
      </c>
      <c r="DP5" s="73" t="str">
        <f t="shared" ref="DP5:DP7" si="58">IF($B5="win",100%-DP$1,"-100%")</f>
        <v>-100%</v>
      </c>
      <c r="DQ5" s="9">
        <f t="shared" ref="DQ5:DQ7" si="59">(DO5*DP5)+(DO5*DQ$1)</f>
        <v>0</v>
      </c>
      <c r="DR5" s="9"/>
      <c r="DS5" s="9">
        <f>Mon!$BB$3</f>
        <v>0</v>
      </c>
      <c r="DT5" s="73" t="str">
        <f t="shared" ref="DT5:DT7" si="60">IF($B5="win",100%-DT$1,"-100%")</f>
        <v>-100%</v>
      </c>
      <c r="DU5" s="9">
        <f t="shared" ref="DU5:DU7" si="61">(DS5*DT5)+(DS5*DU$1)</f>
        <v>0</v>
      </c>
      <c r="DV5" s="9"/>
      <c r="DW5" s="9">
        <f>Mon!$BC$3</f>
        <v>0</v>
      </c>
      <c r="DX5" s="73" t="str">
        <f t="shared" ref="DX5:DX7" si="62">IF($B5="win",100%-DX$1,"-100%")</f>
        <v>-100%</v>
      </c>
      <c r="DY5" s="9">
        <f t="shared" ref="DY5:DY7" si="63">(DW5*DX5)+(DW5*DY$1)</f>
        <v>0</v>
      </c>
      <c r="DZ5" s="9"/>
      <c r="EA5" s="9">
        <f>Mon!$BD$3</f>
        <v>0</v>
      </c>
      <c r="EB5" s="73" t="str">
        <f t="shared" ref="EB5:EB7" si="64">IF($B5="win",100%-EB$1,"-100%")</f>
        <v>-100%</v>
      </c>
      <c r="EC5" s="9">
        <f t="shared" ref="EC5:EC7" si="65">(EA5*EB5)+(EA5*EC$1)</f>
        <v>0</v>
      </c>
      <c r="ED5" s="9"/>
      <c r="EE5" s="9">
        <f>Mon!$BE$3</f>
        <v>0</v>
      </c>
      <c r="EF5" s="73" t="str">
        <f t="shared" ref="EF5:EF7" si="66">IF($B5="win",100%-EF$1,"-100%")</f>
        <v>-100%</v>
      </c>
      <c r="EG5" s="9">
        <f t="shared" ref="EG5:EG7" si="67">(EE5*EF5)+(EE5*EG$1)</f>
        <v>0</v>
      </c>
      <c r="EH5" s="9"/>
      <c r="EI5" s="9">
        <f>Mon!$BF$3</f>
        <v>0</v>
      </c>
      <c r="EJ5" s="73" t="str">
        <f t="shared" ref="EJ5:EJ7" si="68">IF($B5="win",100%-EJ$1,"-100%")</f>
        <v>-100%</v>
      </c>
      <c r="EK5" s="9">
        <f t="shared" ref="EK5:EK7" si="69">(EI5*EJ5)+(EI5*EK$1)</f>
        <v>0</v>
      </c>
      <c r="EL5" s="9"/>
      <c r="EM5" s="9">
        <f>Mon!$BG$3</f>
        <v>0</v>
      </c>
      <c r="EN5" s="73" t="str">
        <f t="shared" ref="EN5:EN7" si="70">IF($B5="win",100%-EN$1,"-100%")</f>
        <v>-100%</v>
      </c>
      <c r="EO5" s="9">
        <f t="shared" ref="EO5:EO7" si="71">(EM5*EN5)+(EM5*EO$1)</f>
        <v>0</v>
      </c>
      <c r="EP5" s="9"/>
      <c r="EQ5" s="9">
        <f>Mon!$BH$3</f>
        <v>0</v>
      </c>
      <c r="ER5" s="73" t="str">
        <f t="shared" ref="ER5:ER7" si="72">IF($B5="win",100%-ER$1,"-100%")</f>
        <v>-100%</v>
      </c>
      <c r="ES5" s="9">
        <f t="shared" ref="ES5:ES7" si="73">(EQ5*ER5)+(EQ5*ES$1)</f>
        <v>0</v>
      </c>
      <c r="EU5" s="9">
        <f>Mon!$BI$3</f>
        <v>0</v>
      </c>
      <c r="EV5" s="73" t="str">
        <f t="shared" ref="EV5:EV7" si="74">IF($B5="win",100%-EV$1,"-100%")</f>
        <v>-100%</v>
      </c>
      <c r="EW5" s="9">
        <f t="shared" ref="EW5:EW7" si="75">(EU5*EV5)+(EU5*EW$1)</f>
        <v>0</v>
      </c>
      <c r="EY5" s="9">
        <f>Mon!$BJ$3</f>
        <v>0</v>
      </c>
      <c r="EZ5" s="73" t="str">
        <f t="shared" ref="EZ5:EZ7" si="76">IF($B5="win",100%-EZ$1,"-100%")</f>
        <v>-100%</v>
      </c>
      <c r="FA5" s="9">
        <f t="shared" ref="FA5:FA7" si="77">(EY5*EZ5)+(EY5*FA$1)</f>
        <v>0</v>
      </c>
      <c r="FC5" s="9">
        <f>Mon!$BK$3</f>
        <v>0</v>
      </c>
      <c r="FD5" s="73" t="str">
        <f t="shared" ref="FD5:FD7" si="78">IF($B5="win",100%-FD$1,"-100%")</f>
        <v>-100%</v>
      </c>
      <c r="FE5" s="9">
        <f t="shared" ref="FE5:FE7" si="79">(FC5*FD5)+(FC5*FE$1)</f>
        <v>0</v>
      </c>
      <c r="FG5" s="9">
        <f>Mon!$BL$3</f>
        <v>0</v>
      </c>
      <c r="FH5" s="73" t="str">
        <f t="shared" ref="FH5:FH7" si="80">IF($B5="win",100%-FH$1,"-100%")</f>
        <v>-100%</v>
      </c>
      <c r="FI5" s="9">
        <f t="shared" ref="FI5:FI7" si="81">(FG5*FH5)+(FG5*FI$1)</f>
        <v>0</v>
      </c>
      <c r="FK5" s="9">
        <f>Mon!$BM$3</f>
        <v>0</v>
      </c>
      <c r="FL5" s="73" t="str">
        <f t="shared" ref="FL5:FL7" si="82">IF($B5="win",100%-FL$1,"-100%")</f>
        <v>-100%</v>
      </c>
      <c r="FM5" s="9">
        <f t="shared" ref="FM5:FM7" si="83">(FK5*FL5)+(FK5*FM$1)</f>
        <v>0</v>
      </c>
      <c r="FO5" s="9">
        <f>Mon!$BN$3</f>
        <v>0</v>
      </c>
      <c r="FP5" s="73" t="str">
        <f t="shared" ref="FP5:FP7" si="84">IF($B5="win",100%-FP$1,"-100%")</f>
        <v>-100%</v>
      </c>
      <c r="FQ5" s="9">
        <f t="shared" ref="FQ5:FQ7" si="85">(FO5*FP5)+(FO5*FQ$1)</f>
        <v>0</v>
      </c>
    </row>
    <row r="6" spans="1:173" s="12" customFormat="1" x14ac:dyDescent="0.25">
      <c r="A6" s="9" t="str">
        <f>Mon!$A$4</f>
        <v>UNDER</v>
      </c>
      <c r="B6" s="72" t="str">
        <f>Mon!$C$4</f>
        <v>win</v>
      </c>
      <c r="C6" s="9">
        <f>Mon!$X$4</f>
        <v>0</v>
      </c>
      <c r="D6" s="73">
        <f t="shared" si="0"/>
        <v>1</v>
      </c>
      <c r="E6" s="9">
        <f t="shared" si="1"/>
        <v>0</v>
      </c>
      <c r="F6" s="9"/>
      <c r="G6" s="9">
        <f>Mon!$Y$4</f>
        <v>0</v>
      </c>
      <c r="H6" s="73">
        <f t="shared" si="2"/>
        <v>0.9</v>
      </c>
      <c r="I6" s="9">
        <f t="shared" si="3"/>
        <v>0</v>
      </c>
      <c r="J6" s="9"/>
      <c r="K6" s="9">
        <f>Mon!$Z$4</f>
        <v>0</v>
      </c>
      <c r="L6" s="73">
        <f t="shared" si="4"/>
        <v>0.9</v>
      </c>
      <c r="M6" s="9">
        <f t="shared" si="5"/>
        <v>0</v>
      </c>
      <c r="N6" s="9"/>
      <c r="O6" s="9">
        <f>Mon!$AA$4</f>
        <v>0</v>
      </c>
      <c r="P6" s="73">
        <f t="shared" si="6"/>
        <v>0.9</v>
      </c>
      <c r="Q6" s="9">
        <f t="shared" si="7"/>
        <v>0</v>
      </c>
      <c r="R6" s="9"/>
      <c r="S6" s="9">
        <f>Mon!$AB$4</f>
        <v>0</v>
      </c>
      <c r="T6" s="73">
        <f t="shared" si="8"/>
        <v>0.9</v>
      </c>
      <c r="U6" s="9">
        <f t="shared" si="9"/>
        <v>0</v>
      </c>
      <c r="V6" s="9"/>
      <c r="W6" s="9">
        <f>Mon!$AC$4</f>
        <v>0</v>
      </c>
      <c r="X6" s="73">
        <f t="shared" si="10"/>
        <v>0.9</v>
      </c>
      <c r="Y6" s="9">
        <f t="shared" si="11"/>
        <v>0</v>
      </c>
      <c r="Z6" s="9"/>
      <c r="AA6" s="9">
        <f>Mon!$AD$4</f>
        <v>0</v>
      </c>
      <c r="AB6" s="73">
        <f t="shared" si="12"/>
        <v>0.9</v>
      </c>
      <c r="AC6" s="9">
        <f t="shared" si="13"/>
        <v>0</v>
      </c>
      <c r="AD6" s="9"/>
      <c r="AE6" s="9">
        <f>Mon!$AE$4</f>
        <v>0</v>
      </c>
      <c r="AF6" s="73">
        <f t="shared" si="14"/>
        <v>0.9</v>
      </c>
      <c r="AG6" s="9">
        <f t="shared" si="15"/>
        <v>0</v>
      </c>
      <c r="AH6" s="9"/>
      <c r="AI6" s="9">
        <f>Mon!$AF$4</f>
        <v>0</v>
      </c>
      <c r="AJ6" s="73">
        <f t="shared" si="16"/>
        <v>0.9</v>
      </c>
      <c r="AK6" s="9">
        <f t="shared" si="17"/>
        <v>0</v>
      </c>
      <c r="AL6" s="9"/>
      <c r="AM6" s="9">
        <f>Mon!$AG$4</f>
        <v>0</v>
      </c>
      <c r="AN6" s="73">
        <f t="shared" si="18"/>
        <v>0.9</v>
      </c>
      <c r="AO6" s="9">
        <f t="shared" si="19"/>
        <v>0</v>
      </c>
      <c r="AP6" s="9"/>
      <c r="AQ6" s="9">
        <f>Mon!$AH$4</f>
        <v>0</v>
      </c>
      <c r="AR6" s="73">
        <f t="shared" si="20"/>
        <v>0.9</v>
      </c>
      <c r="AS6" s="9">
        <f t="shared" si="21"/>
        <v>0</v>
      </c>
      <c r="AT6" s="9"/>
      <c r="AU6" s="9">
        <f>Mon!$AI$4</f>
        <v>0</v>
      </c>
      <c r="AV6" s="73">
        <f t="shared" si="22"/>
        <v>0.9</v>
      </c>
      <c r="AW6" s="9">
        <f t="shared" si="23"/>
        <v>0</v>
      </c>
      <c r="AX6" s="9"/>
      <c r="AY6" s="9">
        <f>Mon!$AJ$4</f>
        <v>0</v>
      </c>
      <c r="AZ6" s="73">
        <f t="shared" si="24"/>
        <v>0.9</v>
      </c>
      <c r="BA6" s="9">
        <f t="shared" si="25"/>
        <v>0</v>
      </c>
      <c r="BB6" s="9"/>
      <c r="BC6" s="9">
        <f>Mon!$AK$4</f>
        <v>0</v>
      </c>
      <c r="BD6" s="73">
        <f t="shared" si="26"/>
        <v>0.9</v>
      </c>
      <c r="BE6" s="9">
        <f t="shared" si="27"/>
        <v>0</v>
      </c>
      <c r="BF6" s="9"/>
      <c r="BG6" s="9">
        <f>Mon!$AL$4</f>
        <v>0</v>
      </c>
      <c r="BH6" s="73">
        <f t="shared" si="28"/>
        <v>0.9</v>
      </c>
      <c r="BI6" s="9">
        <f t="shared" si="29"/>
        <v>0</v>
      </c>
      <c r="BJ6" s="9"/>
      <c r="BK6" s="9">
        <f>Mon!$AM$4</f>
        <v>0</v>
      </c>
      <c r="BL6" s="73">
        <f t="shared" si="30"/>
        <v>0.9</v>
      </c>
      <c r="BM6" s="9">
        <f t="shared" si="31"/>
        <v>0</v>
      </c>
      <c r="BN6" s="9"/>
      <c r="BO6" s="9">
        <f>Mon!$AN$4</f>
        <v>0</v>
      </c>
      <c r="BP6" s="73">
        <f t="shared" si="32"/>
        <v>0.92</v>
      </c>
      <c r="BQ6" s="9">
        <f t="shared" si="33"/>
        <v>0</v>
      </c>
      <c r="BR6" s="9"/>
      <c r="BS6" s="9">
        <f>Mon!$AO$4</f>
        <v>0</v>
      </c>
      <c r="BT6" s="73">
        <f t="shared" si="34"/>
        <v>0.9</v>
      </c>
      <c r="BU6" s="9">
        <f t="shared" si="35"/>
        <v>0</v>
      </c>
      <c r="BV6" s="9"/>
      <c r="BW6" s="9">
        <f>Mon!$AP$4</f>
        <v>0</v>
      </c>
      <c r="BX6" s="73">
        <f t="shared" si="36"/>
        <v>0.9</v>
      </c>
      <c r="BY6" s="9">
        <f t="shared" si="37"/>
        <v>0</v>
      </c>
      <c r="BZ6" s="9"/>
      <c r="CA6" s="9">
        <f>Mon!$AQ$4</f>
        <v>0</v>
      </c>
      <c r="CB6" s="73">
        <f t="shared" si="38"/>
        <v>0.9</v>
      </c>
      <c r="CC6" s="9">
        <f t="shared" si="39"/>
        <v>0</v>
      </c>
      <c r="CD6" s="9"/>
      <c r="CE6" s="9">
        <f>Mon!$AR$4</f>
        <v>0</v>
      </c>
      <c r="CF6" s="73">
        <f t="shared" si="40"/>
        <v>0.9</v>
      </c>
      <c r="CG6" s="9">
        <f t="shared" si="41"/>
        <v>0</v>
      </c>
      <c r="CH6" s="9"/>
      <c r="CI6" s="9">
        <f>Mon!$AS$4</f>
        <v>0</v>
      </c>
      <c r="CJ6" s="73">
        <f t="shared" si="42"/>
        <v>0.9</v>
      </c>
      <c r="CK6" s="9">
        <f t="shared" si="43"/>
        <v>0</v>
      </c>
      <c r="CL6" s="9"/>
      <c r="CM6" s="9">
        <f>Mon!$AT$4</f>
        <v>0</v>
      </c>
      <c r="CN6" s="73">
        <f t="shared" si="44"/>
        <v>0.9</v>
      </c>
      <c r="CO6" s="9">
        <f t="shared" si="45"/>
        <v>0</v>
      </c>
      <c r="CP6" s="9"/>
      <c r="CQ6" s="9">
        <f>Mon!$AU$4</f>
        <v>0</v>
      </c>
      <c r="CR6" s="73">
        <f t="shared" si="46"/>
        <v>0.9</v>
      </c>
      <c r="CS6" s="9">
        <f t="shared" si="47"/>
        <v>0</v>
      </c>
      <c r="CT6" s="9"/>
      <c r="CU6" s="9">
        <f>Mon!$AV$4</f>
        <v>0</v>
      </c>
      <c r="CV6" s="73">
        <f t="shared" si="48"/>
        <v>0.9</v>
      </c>
      <c r="CW6" s="9">
        <f t="shared" si="49"/>
        <v>0</v>
      </c>
      <c r="CX6" s="9"/>
      <c r="CY6" s="9">
        <f>Mon!$AW$4</f>
        <v>0</v>
      </c>
      <c r="CZ6" s="73">
        <f t="shared" si="50"/>
        <v>0.9</v>
      </c>
      <c r="DA6" s="9">
        <f t="shared" si="51"/>
        <v>0</v>
      </c>
      <c r="DB6" s="9"/>
      <c r="DC6" s="9">
        <f>Mon!$AX$4</f>
        <v>0</v>
      </c>
      <c r="DD6" s="73">
        <f t="shared" si="52"/>
        <v>0.9</v>
      </c>
      <c r="DE6" s="9">
        <f t="shared" si="53"/>
        <v>0</v>
      </c>
      <c r="DF6" s="9"/>
      <c r="DG6" s="9">
        <f>Mon!$AY$4</f>
        <v>0</v>
      </c>
      <c r="DH6" s="73">
        <f t="shared" si="54"/>
        <v>0.9</v>
      </c>
      <c r="DI6" s="9">
        <f t="shared" si="55"/>
        <v>0</v>
      </c>
      <c r="DJ6" s="9"/>
      <c r="DK6" s="9">
        <f>Mon!$AZ$4</f>
        <v>0</v>
      </c>
      <c r="DL6" s="73">
        <f t="shared" si="56"/>
        <v>0.9</v>
      </c>
      <c r="DM6" s="9">
        <f t="shared" si="57"/>
        <v>0</v>
      </c>
      <c r="DN6" s="9"/>
      <c r="DO6" s="9">
        <f>Mon!$BA$4</f>
        <v>0</v>
      </c>
      <c r="DP6" s="73">
        <f t="shared" si="58"/>
        <v>0.9</v>
      </c>
      <c r="DQ6" s="9">
        <f t="shared" si="59"/>
        <v>0</v>
      </c>
      <c r="DR6" s="9"/>
      <c r="DS6" s="9">
        <f>Mon!$BB$4</f>
        <v>0</v>
      </c>
      <c r="DT6" s="73">
        <f t="shared" si="60"/>
        <v>0.9</v>
      </c>
      <c r="DU6" s="9">
        <f t="shared" si="61"/>
        <v>0</v>
      </c>
      <c r="DV6" s="9"/>
      <c r="DW6" s="9">
        <f>Mon!$BC$4</f>
        <v>0</v>
      </c>
      <c r="DX6" s="73">
        <f t="shared" si="62"/>
        <v>0.9</v>
      </c>
      <c r="DY6" s="9">
        <f t="shared" si="63"/>
        <v>0</v>
      </c>
      <c r="DZ6" s="9"/>
      <c r="EA6" s="9">
        <f>Mon!$BD$4</f>
        <v>0</v>
      </c>
      <c r="EB6" s="73">
        <f t="shared" si="64"/>
        <v>0.9</v>
      </c>
      <c r="EC6" s="9">
        <f t="shared" si="65"/>
        <v>0</v>
      </c>
      <c r="ED6" s="9"/>
      <c r="EE6" s="9">
        <f>Mon!$BE$4</f>
        <v>0</v>
      </c>
      <c r="EF6" s="73">
        <f t="shared" si="66"/>
        <v>0.9</v>
      </c>
      <c r="EG6" s="9">
        <f t="shared" si="67"/>
        <v>0</v>
      </c>
      <c r="EH6" s="9"/>
      <c r="EI6" s="9">
        <f>Mon!$BF$4</f>
        <v>0</v>
      </c>
      <c r="EJ6" s="73">
        <f t="shared" si="68"/>
        <v>0.9</v>
      </c>
      <c r="EK6" s="9">
        <f t="shared" si="69"/>
        <v>0</v>
      </c>
      <c r="EL6" s="9"/>
      <c r="EM6" s="9">
        <f>Mon!$BG$4</f>
        <v>0</v>
      </c>
      <c r="EN6" s="73">
        <f t="shared" si="70"/>
        <v>0.9</v>
      </c>
      <c r="EO6" s="9">
        <f t="shared" si="71"/>
        <v>0</v>
      </c>
      <c r="EP6" s="9"/>
      <c r="EQ6" s="9">
        <f>Mon!$BH$4</f>
        <v>0</v>
      </c>
      <c r="ER6" s="73">
        <f t="shared" si="72"/>
        <v>0.9</v>
      </c>
      <c r="ES6" s="9">
        <f t="shared" si="73"/>
        <v>0</v>
      </c>
      <c r="EU6" s="9">
        <f>Mon!$BI$4</f>
        <v>0</v>
      </c>
      <c r="EV6" s="73">
        <f t="shared" si="74"/>
        <v>0.9</v>
      </c>
      <c r="EW6" s="9">
        <f t="shared" si="75"/>
        <v>0</v>
      </c>
      <c r="EY6" s="9">
        <f>Mon!$BJ$4</f>
        <v>0</v>
      </c>
      <c r="EZ6" s="73">
        <f t="shared" si="76"/>
        <v>0.9</v>
      </c>
      <c r="FA6" s="9">
        <f t="shared" si="77"/>
        <v>0</v>
      </c>
      <c r="FC6" s="9">
        <f>Mon!$BK$4</f>
        <v>0</v>
      </c>
      <c r="FD6" s="73">
        <f t="shared" si="78"/>
        <v>0.9</v>
      </c>
      <c r="FE6" s="9">
        <f t="shared" si="79"/>
        <v>0</v>
      </c>
      <c r="FG6" s="9">
        <f>Mon!$BL$4</f>
        <v>0</v>
      </c>
      <c r="FH6" s="73">
        <f t="shared" si="80"/>
        <v>0.9</v>
      </c>
      <c r="FI6" s="9">
        <f t="shared" si="81"/>
        <v>0</v>
      </c>
      <c r="FK6" s="9">
        <f>Mon!$BM$4</f>
        <v>0</v>
      </c>
      <c r="FL6" s="73">
        <f t="shared" si="82"/>
        <v>0.9</v>
      </c>
      <c r="FM6" s="9">
        <f t="shared" si="83"/>
        <v>0</v>
      </c>
      <c r="FO6" s="9">
        <f>Mon!$BN$4</f>
        <v>0</v>
      </c>
      <c r="FP6" s="73">
        <f t="shared" si="84"/>
        <v>0.9</v>
      </c>
      <c r="FQ6" s="9">
        <f t="shared" si="85"/>
        <v>0</v>
      </c>
    </row>
    <row r="7" spans="1:173" s="12" customFormat="1" x14ac:dyDescent="0.25">
      <c r="A7" s="9" t="str">
        <f>Mon!$A$5</f>
        <v>OVER</v>
      </c>
      <c r="B7" s="72">
        <f>Mon!$C$5</f>
        <v>0</v>
      </c>
      <c r="C7" s="9">
        <f>Mon!$X$5</f>
        <v>0</v>
      </c>
      <c r="D7" s="73" t="str">
        <f t="shared" si="0"/>
        <v>-100%</v>
      </c>
      <c r="E7" s="9">
        <f t="shared" si="1"/>
        <v>0</v>
      </c>
      <c r="F7" s="9"/>
      <c r="G7" s="9">
        <f>Mon!$Y$5</f>
        <v>0</v>
      </c>
      <c r="H7" s="73" t="str">
        <f t="shared" si="2"/>
        <v>-100%</v>
      </c>
      <c r="I7" s="9">
        <f t="shared" si="3"/>
        <v>0</v>
      </c>
      <c r="J7" s="9"/>
      <c r="K7" s="9">
        <f>Mon!$Z$5</f>
        <v>0</v>
      </c>
      <c r="L7" s="73" t="str">
        <f t="shared" si="4"/>
        <v>-100%</v>
      </c>
      <c r="M7" s="9">
        <f t="shared" si="5"/>
        <v>0</v>
      </c>
      <c r="N7" s="9"/>
      <c r="O7" s="9">
        <f>Mon!$AA$5</f>
        <v>0</v>
      </c>
      <c r="P7" s="73" t="str">
        <f t="shared" si="6"/>
        <v>-100%</v>
      </c>
      <c r="Q7" s="9">
        <f t="shared" si="7"/>
        <v>0</v>
      </c>
      <c r="R7" s="9"/>
      <c r="S7" s="9">
        <f>Mon!$AB$5</f>
        <v>0</v>
      </c>
      <c r="T7" s="73" t="str">
        <f t="shared" si="8"/>
        <v>-100%</v>
      </c>
      <c r="U7" s="9">
        <f t="shared" si="9"/>
        <v>0</v>
      </c>
      <c r="V7" s="9"/>
      <c r="W7" s="9">
        <f>Mon!$AC$5</f>
        <v>0</v>
      </c>
      <c r="X7" s="73" t="str">
        <f t="shared" si="10"/>
        <v>-100%</v>
      </c>
      <c r="Y7" s="9">
        <f t="shared" si="11"/>
        <v>0</v>
      </c>
      <c r="Z7" s="9"/>
      <c r="AA7" s="9">
        <f>Mon!$AD$5</f>
        <v>0</v>
      </c>
      <c r="AB7" s="73" t="str">
        <f t="shared" si="12"/>
        <v>-100%</v>
      </c>
      <c r="AC7" s="9">
        <f t="shared" si="13"/>
        <v>0</v>
      </c>
      <c r="AD7" s="9"/>
      <c r="AE7" s="9">
        <f>Mon!$AE$5</f>
        <v>0</v>
      </c>
      <c r="AF7" s="73" t="str">
        <f t="shared" si="14"/>
        <v>-100%</v>
      </c>
      <c r="AG7" s="9">
        <f t="shared" si="15"/>
        <v>0</v>
      </c>
      <c r="AH7" s="9"/>
      <c r="AI7" s="9">
        <f>Mon!$AF$5</f>
        <v>0</v>
      </c>
      <c r="AJ7" s="73" t="str">
        <f t="shared" si="16"/>
        <v>-100%</v>
      </c>
      <c r="AK7" s="9">
        <f t="shared" si="17"/>
        <v>0</v>
      </c>
      <c r="AL7" s="9"/>
      <c r="AM7" s="9">
        <f>Mon!$AG$5</f>
        <v>0</v>
      </c>
      <c r="AN7" s="73" t="str">
        <f t="shared" si="18"/>
        <v>-100%</v>
      </c>
      <c r="AO7" s="9">
        <f t="shared" si="19"/>
        <v>0</v>
      </c>
      <c r="AP7" s="9"/>
      <c r="AQ7" s="9">
        <f>Mon!$AH$5</f>
        <v>0</v>
      </c>
      <c r="AR7" s="73" t="str">
        <f t="shared" si="20"/>
        <v>-100%</v>
      </c>
      <c r="AS7" s="9">
        <f t="shared" si="21"/>
        <v>0</v>
      </c>
      <c r="AT7" s="9"/>
      <c r="AU7" s="9">
        <f>Mon!$AI$5</f>
        <v>0</v>
      </c>
      <c r="AV7" s="73" t="str">
        <f t="shared" si="22"/>
        <v>-100%</v>
      </c>
      <c r="AW7" s="9">
        <f t="shared" si="23"/>
        <v>0</v>
      </c>
      <c r="AX7" s="9"/>
      <c r="AY7" s="9">
        <f>Mon!$AJ$5</f>
        <v>0</v>
      </c>
      <c r="AZ7" s="73" t="str">
        <f t="shared" si="24"/>
        <v>-100%</v>
      </c>
      <c r="BA7" s="9">
        <f t="shared" si="25"/>
        <v>0</v>
      </c>
      <c r="BB7" s="9"/>
      <c r="BC7" s="9">
        <f>Mon!$AK$5</f>
        <v>0</v>
      </c>
      <c r="BD7" s="73" t="str">
        <f t="shared" si="26"/>
        <v>-100%</v>
      </c>
      <c r="BE7" s="9">
        <f t="shared" si="27"/>
        <v>0</v>
      </c>
      <c r="BF7" s="9"/>
      <c r="BG7" s="9">
        <f>Mon!$AL$5</f>
        <v>0</v>
      </c>
      <c r="BH7" s="73" t="str">
        <f t="shared" si="28"/>
        <v>-100%</v>
      </c>
      <c r="BI7" s="9">
        <f t="shared" si="29"/>
        <v>0</v>
      </c>
      <c r="BJ7" s="9"/>
      <c r="BK7" s="9">
        <f>Mon!$AM$5</f>
        <v>0</v>
      </c>
      <c r="BL7" s="73" t="str">
        <f t="shared" si="30"/>
        <v>-100%</v>
      </c>
      <c r="BM7" s="9">
        <f t="shared" si="31"/>
        <v>0</v>
      </c>
      <c r="BN7" s="9"/>
      <c r="BO7" s="9">
        <f>Mon!$AN$5</f>
        <v>0</v>
      </c>
      <c r="BP7" s="73" t="str">
        <f t="shared" si="32"/>
        <v>-100%</v>
      </c>
      <c r="BQ7" s="9">
        <f t="shared" si="33"/>
        <v>0</v>
      </c>
      <c r="BR7" s="9"/>
      <c r="BS7" s="9">
        <f>Mon!$AO$5</f>
        <v>0</v>
      </c>
      <c r="BT7" s="73" t="str">
        <f t="shared" si="34"/>
        <v>-100%</v>
      </c>
      <c r="BU7" s="9">
        <f t="shared" si="35"/>
        <v>0</v>
      </c>
      <c r="BV7" s="9"/>
      <c r="BW7" s="9">
        <f>Mon!$AP$5</f>
        <v>0</v>
      </c>
      <c r="BX7" s="73" t="str">
        <f t="shared" si="36"/>
        <v>-100%</v>
      </c>
      <c r="BY7" s="9">
        <f t="shared" si="37"/>
        <v>0</v>
      </c>
      <c r="BZ7" s="9"/>
      <c r="CA7" s="9">
        <f>Mon!$AQ$5</f>
        <v>0</v>
      </c>
      <c r="CB7" s="73" t="str">
        <f t="shared" si="38"/>
        <v>-100%</v>
      </c>
      <c r="CC7" s="9">
        <f t="shared" si="39"/>
        <v>0</v>
      </c>
      <c r="CD7" s="9"/>
      <c r="CE7" s="9">
        <f>Mon!$AR$5</f>
        <v>0</v>
      </c>
      <c r="CF7" s="73" t="str">
        <f t="shared" si="40"/>
        <v>-100%</v>
      </c>
      <c r="CG7" s="9">
        <f t="shared" si="41"/>
        <v>0</v>
      </c>
      <c r="CH7" s="9"/>
      <c r="CI7" s="9">
        <f>Mon!$AS$5</f>
        <v>0</v>
      </c>
      <c r="CJ7" s="73" t="str">
        <f t="shared" si="42"/>
        <v>-100%</v>
      </c>
      <c r="CK7" s="9">
        <f t="shared" si="43"/>
        <v>0</v>
      </c>
      <c r="CL7" s="9"/>
      <c r="CM7" s="9">
        <f>Mon!$AT$5</f>
        <v>0</v>
      </c>
      <c r="CN7" s="73" t="str">
        <f t="shared" si="44"/>
        <v>-100%</v>
      </c>
      <c r="CO7" s="9">
        <f t="shared" si="45"/>
        <v>0</v>
      </c>
      <c r="CP7" s="9"/>
      <c r="CQ7" s="9">
        <f>Mon!$AU$5</f>
        <v>0</v>
      </c>
      <c r="CR7" s="73" t="str">
        <f t="shared" si="46"/>
        <v>-100%</v>
      </c>
      <c r="CS7" s="9">
        <f t="shared" si="47"/>
        <v>0</v>
      </c>
      <c r="CT7" s="9"/>
      <c r="CU7" s="9">
        <f>Mon!$AV$5</f>
        <v>0</v>
      </c>
      <c r="CV7" s="73" t="str">
        <f t="shared" si="48"/>
        <v>-100%</v>
      </c>
      <c r="CW7" s="9">
        <f t="shared" si="49"/>
        <v>0</v>
      </c>
      <c r="CX7" s="9"/>
      <c r="CY7" s="9">
        <f>Mon!$AW$5</f>
        <v>0</v>
      </c>
      <c r="CZ7" s="73" t="str">
        <f t="shared" si="50"/>
        <v>-100%</v>
      </c>
      <c r="DA7" s="9">
        <f t="shared" si="51"/>
        <v>0</v>
      </c>
      <c r="DB7" s="9"/>
      <c r="DC7" s="9">
        <f>Mon!$AX$5</f>
        <v>0</v>
      </c>
      <c r="DD7" s="73" t="str">
        <f t="shared" si="52"/>
        <v>-100%</v>
      </c>
      <c r="DE7" s="9">
        <f t="shared" si="53"/>
        <v>0</v>
      </c>
      <c r="DF7" s="9"/>
      <c r="DG7" s="9">
        <f>Mon!$AY$5</f>
        <v>0</v>
      </c>
      <c r="DH7" s="73" t="str">
        <f t="shared" si="54"/>
        <v>-100%</v>
      </c>
      <c r="DI7" s="9">
        <f t="shared" si="55"/>
        <v>0</v>
      </c>
      <c r="DJ7" s="9"/>
      <c r="DK7" s="9">
        <f>Mon!$AZ$5</f>
        <v>0</v>
      </c>
      <c r="DL7" s="73" t="str">
        <f t="shared" si="56"/>
        <v>-100%</v>
      </c>
      <c r="DM7" s="9">
        <f t="shared" si="57"/>
        <v>0</v>
      </c>
      <c r="DN7" s="9"/>
      <c r="DO7" s="9">
        <f>Mon!$BA$5</f>
        <v>0</v>
      </c>
      <c r="DP7" s="73" t="str">
        <f t="shared" si="58"/>
        <v>-100%</v>
      </c>
      <c r="DQ7" s="9">
        <f t="shared" si="59"/>
        <v>0</v>
      </c>
      <c r="DR7" s="9"/>
      <c r="DS7" s="9">
        <f>Mon!$BB$5</f>
        <v>0</v>
      </c>
      <c r="DT7" s="73" t="str">
        <f t="shared" si="60"/>
        <v>-100%</v>
      </c>
      <c r="DU7" s="9">
        <f t="shared" si="61"/>
        <v>0</v>
      </c>
      <c r="DV7" s="9"/>
      <c r="DW7" s="9">
        <f>Mon!$BC$5</f>
        <v>0</v>
      </c>
      <c r="DX7" s="73" t="str">
        <f t="shared" si="62"/>
        <v>-100%</v>
      </c>
      <c r="DY7" s="9">
        <f t="shared" si="63"/>
        <v>0</v>
      </c>
      <c r="DZ7" s="9"/>
      <c r="EA7" s="9">
        <f>Mon!$BD$5</f>
        <v>0</v>
      </c>
      <c r="EB7" s="73" t="str">
        <f t="shared" si="64"/>
        <v>-100%</v>
      </c>
      <c r="EC7" s="9">
        <f t="shared" si="65"/>
        <v>0</v>
      </c>
      <c r="ED7" s="9"/>
      <c r="EE7" s="9">
        <f>Mon!$BE$5</f>
        <v>0</v>
      </c>
      <c r="EF7" s="73" t="str">
        <f t="shared" si="66"/>
        <v>-100%</v>
      </c>
      <c r="EG7" s="9">
        <f t="shared" si="67"/>
        <v>0</v>
      </c>
      <c r="EH7" s="9"/>
      <c r="EI7" s="9">
        <f>Mon!$BF$5</f>
        <v>0</v>
      </c>
      <c r="EJ7" s="73" t="str">
        <f t="shared" si="68"/>
        <v>-100%</v>
      </c>
      <c r="EK7" s="9">
        <f t="shared" si="69"/>
        <v>0</v>
      </c>
      <c r="EL7" s="9"/>
      <c r="EM7" s="9">
        <f>Mon!$BG$5</f>
        <v>0</v>
      </c>
      <c r="EN7" s="73" t="str">
        <f t="shared" si="70"/>
        <v>-100%</v>
      </c>
      <c r="EO7" s="9">
        <f t="shared" si="71"/>
        <v>0</v>
      </c>
      <c r="EP7" s="9"/>
      <c r="EQ7" s="9">
        <f>Mon!$BH$5</f>
        <v>0</v>
      </c>
      <c r="ER7" s="73" t="str">
        <f t="shared" si="72"/>
        <v>-100%</v>
      </c>
      <c r="ES7" s="9">
        <f t="shared" si="73"/>
        <v>0</v>
      </c>
      <c r="EU7" s="9">
        <f>Mon!$BI$5</f>
        <v>0</v>
      </c>
      <c r="EV7" s="73" t="str">
        <f t="shared" si="74"/>
        <v>-100%</v>
      </c>
      <c r="EW7" s="9">
        <f t="shared" si="75"/>
        <v>0</v>
      </c>
      <c r="EY7" s="9">
        <f>Mon!$BJ$5</f>
        <v>0</v>
      </c>
      <c r="EZ7" s="73" t="str">
        <f t="shared" si="76"/>
        <v>-100%</v>
      </c>
      <c r="FA7" s="9">
        <f t="shared" si="77"/>
        <v>0</v>
      </c>
      <c r="FC7" s="9">
        <f>Mon!$BK$5</f>
        <v>0</v>
      </c>
      <c r="FD7" s="73" t="str">
        <f t="shared" si="78"/>
        <v>-100%</v>
      </c>
      <c r="FE7" s="9">
        <f t="shared" si="79"/>
        <v>0</v>
      </c>
      <c r="FG7" s="9">
        <f>Mon!$BL$5</f>
        <v>0</v>
      </c>
      <c r="FH7" s="73" t="str">
        <f t="shared" si="80"/>
        <v>-100%</v>
      </c>
      <c r="FI7" s="9">
        <f t="shared" si="81"/>
        <v>0</v>
      </c>
      <c r="FK7" s="9">
        <f>Mon!$BM$5</f>
        <v>0</v>
      </c>
      <c r="FL7" s="73" t="str">
        <f t="shared" si="82"/>
        <v>-100%</v>
      </c>
      <c r="FM7" s="9">
        <f t="shared" si="83"/>
        <v>0</v>
      </c>
      <c r="FO7" s="9">
        <f>Mon!$BN$5</f>
        <v>0</v>
      </c>
      <c r="FP7" s="73" t="str">
        <f t="shared" si="84"/>
        <v>-100%</v>
      </c>
      <c r="FQ7" s="9">
        <f t="shared" si="85"/>
        <v>0</v>
      </c>
    </row>
    <row r="8" spans="1:173" s="74" customFormat="1" x14ac:dyDescent="0.25">
      <c r="A8" s="75"/>
      <c r="B8" s="72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5"/>
      <c r="EI8" s="75"/>
      <c r="EJ8" s="75"/>
      <c r="EK8" s="75"/>
      <c r="EL8" s="75"/>
      <c r="EM8" s="75"/>
      <c r="EN8" s="75"/>
      <c r="EO8" s="75"/>
      <c r="EP8" s="75"/>
      <c r="EQ8" s="75"/>
      <c r="ER8" s="75"/>
      <c r="ES8" s="75"/>
      <c r="EU8" s="75"/>
      <c r="EV8" s="75"/>
      <c r="EW8" s="75"/>
      <c r="EY8" s="75"/>
      <c r="EZ8" s="75"/>
      <c r="FA8" s="75"/>
      <c r="FC8" s="75"/>
      <c r="FD8" s="75"/>
      <c r="FE8" s="75"/>
      <c r="FG8" s="75"/>
      <c r="FH8" s="75"/>
      <c r="FI8" s="75"/>
      <c r="FK8" s="75"/>
      <c r="FL8" s="75"/>
      <c r="FM8" s="75"/>
      <c r="FO8" s="75"/>
      <c r="FP8" s="75"/>
      <c r="FQ8" s="75"/>
    </row>
    <row r="9" spans="1:173" s="12" customFormat="1" x14ac:dyDescent="0.25">
      <c r="A9" s="9" t="str">
        <f>Mon!$A$7</f>
        <v>fin</v>
      </c>
      <c r="B9" s="72" t="str">
        <f>Mon!$C$7</f>
        <v>win</v>
      </c>
      <c r="C9" s="9">
        <f>Mon!$X$7</f>
        <v>0</v>
      </c>
      <c r="D9" s="73">
        <f>IF($B9="win",100%-D$1,"-100%")</f>
        <v>1</v>
      </c>
      <c r="E9" s="9">
        <f>(C9*D9)+(C9*E$1)</f>
        <v>0</v>
      </c>
      <c r="F9" s="9"/>
      <c r="G9" s="9">
        <f>Mon!$Y$7</f>
        <v>0</v>
      </c>
      <c r="H9" s="73">
        <f>IF($B9="win",100%-H$1,"-100%")</f>
        <v>0.9</v>
      </c>
      <c r="I9" s="9">
        <f>(G9*H9)+(G9*I$1)</f>
        <v>0</v>
      </c>
      <c r="J9" s="9"/>
      <c r="K9" s="9">
        <f>Mon!$Z$7</f>
        <v>0</v>
      </c>
      <c r="L9" s="73">
        <f>IF($B9="win",100%-L$1,"-100%")</f>
        <v>0.9</v>
      </c>
      <c r="M9" s="9">
        <f>(K9*L9)+(K9*M$1)</f>
        <v>0</v>
      </c>
      <c r="N9" s="9"/>
      <c r="O9" s="9">
        <f>Mon!$AA$7</f>
        <v>0</v>
      </c>
      <c r="P9" s="73">
        <f>IF($B9="win",100%-P$1,"-100%")</f>
        <v>0.9</v>
      </c>
      <c r="Q9" s="9">
        <f>(O9*P9)+(O9*Q$1)</f>
        <v>0</v>
      </c>
      <c r="R9" s="9"/>
      <c r="S9" s="9">
        <f>Mon!$AB$7</f>
        <v>0</v>
      </c>
      <c r="T9" s="73">
        <f>IF($B9="win",100%-T$1,"-100%")</f>
        <v>0.9</v>
      </c>
      <c r="U9" s="9">
        <f>(S9*T9)+(S9*U$1)</f>
        <v>0</v>
      </c>
      <c r="V9" s="9"/>
      <c r="W9" s="9">
        <f>Mon!$AC$7</f>
        <v>0</v>
      </c>
      <c r="X9" s="73">
        <f>IF($B9="win",100%-X$1,"-100%")</f>
        <v>0.9</v>
      </c>
      <c r="Y9" s="9">
        <f>(W9*X9)+(W9*Y$1)</f>
        <v>0</v>
      </c>
      <c r="Z9" s="9"/>
      <c r="AA9" s="9">
        <f>Mon!$AD$7</f>
        <v>0</v>
      </c>
      <c r="AB9" s="73">
        <f>IF($B9="win",100%-AB$1,"-100%")</f>
        <v>0.9</v>
      </c>
      <c r="AC9" s="9">
        <f>(AA9*AB9)+(AA9*AC$1)</f>
        <v>0</v>
      </c>
      <c r="AD9" s="9"/>
      <c r="AE9" s="9">
        <f>Mon!$AE$7</f>
        <v>0</v>
      </c>
      <c r="AF9" s="73">
        <f>IF($B9="win",100%-AF$1,"-100%")</f>
        <v>0.9</v>
      </c>
      <c r="AG9" s="9">
        <f>(AE9*AF9)+(AE9*AG$1)</f>
        <v>0</v>
      </c>
      <c r="AH9" s="9"/>
      <c r="AI9" s="9">
        <f>Mon!$AF$7</f>
        <v>3000</v>
      </c>
      <c r="AJ9" s="73">
        <f>IF($B9="win",100%-AJ$1,"-100%")</f>
        <v>0.9</v>
      </c>
      <c r="AK9" s="9">
        <f>(AI9*AJ9)+(AI9*AK$1)</f>
        <v>2700</v>
      </c>
      <c r="AL9" s="9"/>
      <c r="AM9" s="9">
        <f>Mon!$AG$7</f>
        <v>0</v>
      </c>
      <c r="AN9" s="73">
        <f>IF($B9="win",100%-AN$1,"-100%")</f>
        <v>0.9</v>
      </c>
      <c r="AO9" s="9">
        <f>(AM9*AN9)+(AM9*AO$1)</f>
        <v>0</v>
      </c>
      <c r="AP9" s="9"/>
      <c r="AQ9" s="9">
        <f>Mon!$AH$7</f>
        <v>0</v>
      </c>
      <c r="AR9" s="73">
        <f>IF($B9="win",100%-AR$1,"-100%")</f>
        <v>0.9</v>
      </c>
      <c r="AS9" s="9">
        <f>(AQ9*AR9)+(AQ9*AS$1)</f>
        <v>0</v>
      </c>
      <c r="AT9" s="9"/>
      <c r="AU9" s="9">
        <f>Mon!$AI$7</f>
        <v>24000</v>
      </c>
      <c r="AV9" s="73">
        <f>IF($B9="win",100%-AV$1,"-100%")</f>
        <v>0.9</v>
      </c>
      <c r="AW9" s="9">
        <f>(AU9*AV9)+(AU9*AW$1)</f>
        <v>21600</v>
      </c>
      <c r="AX9" s="9"/>
      <c r="AY9" s="9">
        <f>Mon!$AJ$7</f>
        <v>0</v>
      </c>
      <c r="AZ9" s="73">
        <f>IF($B9="win",100%-AZ$1,"-100%")</f>
        <v>0.9</v>
      </c>
      <c r="BA9" s="9">
        <f>(AY9*AZ9)+(AY9*BA$1)</f>
        <v>0</v>
      </c>
      <c r="BB9" s="9"/>
      <c r="BC9" s="9">
        <f>Mon!$AK$7</f>
        <v>0</v>
      </c>
      <c r="BD9" s="73">
        <f>IF($B9="win",100%-BD$1,"-100%")</f>
        <v>0.9</v>
      </c>
      <c r="BE9" s="9">
        <f>(BC9*BD9)+(BC9*BE$1)</f>
        <v>0</v>
      </c>
      <c r="BF9" s="9"/>
      <c r="BG9" s="9">
        <f>Mon!$AL$7</f>
        <v>0</v>
      </c>
      <c r="BH9" s="73">
        <f>IF($B9="win",100%-BH$1,"-100%")</f>
        <v>0.9</v>
      </c>
      <c r="BI9" s="9">
        <f>(BG9*BH9)+(BG9*BI$1)</f>
        <v>0</v>
      </c>
      <c r="BJ9" s="9"/>
      <c r="BK9" s="9">
        <f>Mon!$AM$7</f>
        <v>80000</v>
      </c>
      <c r="BL9" s="73">
        <f>IF($B9="win",100%-BL$1,"-100%")</f>
        <v>0.9</v>
      </c>
      <c r="BM9" s="9">
        <f>(BK9*BL9)+(BK9*BM$1)</f>
        <v>72000</v>
      </c>
      <c r="BN9" s="9"/>
      <c r="BO9" s="9">
        <f>Mon!$AN$7</f>
        <v>0</v>
      </c>
      <c r="BP9" s="73">
        <f>IF($B9="win",100%-BP$1,"-100%")</f>
        <v>0.92</v>
      </c>
      <c r="BQ9" s="9">
        <f>(BO9*BP9)+(BO9*BQ$1)</f>
        <v>0</v>
      </c>
      <c r="BR9" s="9"/>
      <c r="BS9" s="9">
        <f>Mon!$AO$7</f>
        <v>0</v>
      </c>
      <c r="BT9" s="73">
        <f>IF($B9="win",100%-BT$1,"-100%")</f>
        <v>0.9</v>
      </c>
      <c r="BU9" s="9">
        <f>(BS9*BT9)+(BS9*BU$1)</f>
        <v>0</v>
      </c>
      <c r="BV9" s="9"/>
      <c r="BW9" s="9">
        <f>Mon!$AP$7</f>
        <v>0</v>
      </c>
      <c r="BX9" s="73">
        <f>IF($B9="win",100%-BX$1,"-100%")</f>
        <v>0.9</v>
      </c>
      <c r="BY9" s="9">
        <f>(BW9*BX9)+(BW9*BY$1)</f>
        <v>0</v>
      </c>
      <c r="BZ9" s="9"/>
      <c r="CA9" s="9">
        <f>Mon!$AQ$7</f>
        <v>0</v>
      </c>
      <c r="CB9" s="73">
        <f>IF($B9="win",100%-CB$1,"-100%")</f>
        <v>0.9</v>
      </c>
      <c r="CC9" s="9">
        <f>(CA9*CB9)+(CA9*CC$1)</f>
        <v>0</v>
      </c>
      <c r="CD9" s="9"/>
      <c r="CE9" s="9">
        <f>Mon!$AR$7</f>
        <v>0</v>
      </c>
      <c r="CF9" s="73">
        <f>IF($B9="win",100%-CF$1,"-100%")</f>
        <v>0.9</v>
      </c>
      <c r="CG9" s="9">
        <f>(CE9*CF9)+(CE9*CG$1)</f>
        <v>0</v>
      </c>
      <c r="CH9" s="9"/>
      <c r="CI9" s="9">
        <f>Mon!$AS$7</f>
        <v>0</v>
      </c>
      <c r="CJ9" s="73">
        <f>IF($B9="win",100%-CJ$1,"-100%")</f>
        <v>0.9</v>
      </c>
      <c r="CK9" s="9">
        <f>(CI9*CJ9)+(CI9*CK$1)</f>
        <v>0</v>
      </c>
      <c r="CL9" s="9"/>
      <c r="CM9" s="9">
        <f>Mon!$AT$7</f>
        <v>0</v>
      </c>
      <c r="CN9" s="73">
        <f>IF($B9="win",100%-CN$1,"-100%")</f>
        <v>0.9</v>
      </c>
      <c r="CO9" s="9">
        <f>(CM9*CN9)+(CM9*CO$1)</f>
        <v>0</v>
      </c>
      <c r="CP9" s="9"/>
      <c r="CQ9" s="9">
        <f>Mon!$AU$7</f>
        <v>0</v>
      </c>
      <c r="CR9" s="73">
        <f>IF($B9="win",100%-CR$1,"-100%")</f>
        <v>0.9</v>
      </c>
      <c r="CS9" s="9">
        <f>(CQ9*CR9)+(CQ9*CS$1)</f>
        <v>0</v>
      </c>
      <c r="CT9" s="9"/>
      <c r="CU9" s="9">
        <f>Mon!$AV$7</f>
        <v>0</v>
      </c>
      <c r="CV9" s="73">
        <f>IF($B9="win",100%-CV$1,"-100%")</f>
        <v>0.9</v>
      </c>
      <c r="CW9" s="9">
        <f>(CU9*CV9)+(CU9*CW$1)</f>
        <v>0</v>
      </c>
      <c r="CX9" s="9"/>
      <c r="CY9" s="9">
        <f>Mon!$AW$7</f>
        <v>0</v>
      </c>
      <c r="CZ9" s="73">
        <f>IF($B9="win",100%-CZ$1,"-100%")</f>
        <v>0.9</v>
      </c>
      <c r="DA9" s="9">
        <f>(CY9*CZ9)+(CY9*DA$1)</f>
        <v>0</v>
      </c>
      <c r="DB9" s="9"/>
      <c r="DC9" s="9">
        <f>Mon!$AX$7</f>
        <v>0</v>
      </c>
      <c r="DD9" s="73">
        <f>IF($B9="win",100%-DD$1,"-100%")</f>
        <v>0.9</v>
      </c>
      <c r="DE9" s="9">
        <f>(DC9*DD9)+(DC9*DE$1)</f>
        <v>0</v>
      </c>
      <c r="DF9" s="9"/>
      <c r="DG9" s="9">
        <f>Mon!$AY$7</f>
        <v>0</v>
      </c>
      <c r="DH9" s="73">
        <f>IF($B9="win",100%-DH$1,"-100%")</f>
        <v>0.9</v>
      </c>
      <c r="DI9" s="9">
        <f>(DG9*DH9)+(DG9*DI$1)</f>
        <v>0</v>
      </c>
      <c r="DJ9" s="9"/>
      <c r="DK9" s="9">
        <f>Mon!$AZ$7</f>
        <v>0</v>
      </c>
      <c r="DL9" s="73">
        <f>IF($B9="win",100%-DL$1,"-100%")</f>
        <v>0.9</v>
      </c>
      <c r="DM9" s="9">
        <f>(DK9*DL9)+(DK9*DM$1)</f>
        <v>0</v>
      </c>
      <c r="DN9" s="9"/>
      <c r="DO9" s="9">
        <f>Mon!$BA$7</f>
        <v>0</v>
      </c>
      <c r="DP9" s="73">
        <f>IF($B9="win",100%-DP$1,"-100%")</f>
        <v>0.9</v>
      </c>
      <c r="DQ9" s="9">
        <f>(DO9*DP9)+(DO9*DQ$1)</f>
        <v>0</v>
      </c>
      <c r="DR9" s="9"/>
      <c r="DS9" s="9">
        <f>Mon!$BB$7</f>
        <v>0</v>
      </c>
      <c r="DT9" s="73">
        <f>IF($B9="win",100%-DT$1,"-100%")</f>
        <v>0.9</v>
      </c>
      <c r="DU9" s="9">
        <f>(DS9*DT9)+(DS9*DU$1)</f>
        <v>0</v>
      </c>
      <c r="DV9" s="9"/>
      <c r="DW9" s="9">
        <f>Mon!$BC$7</f>
        <v>3000</v>
      </c>
      <c r="DX9" s="73">
        <f>IF($B9="win",100%-DX$1,"-100%")</f>
        <v>0.9</v>
      </c>
      <c r="DY9" s="9">
        <f>(DW9*DX9)+(DW9*DY$1)</f>
        <v>2700</v>
      </c>
      <c r="DZ9" s="9"/>
      <c r="EA9" s="9">
        <f>Mon!$BD$7</f>
        <v>0</v>
      </c>
      <c r="EB9" s="73">
        <f>IF($B9="win",100%-EB$1,"-100%")</f>
        <v>0.9</v>
      </c>
      <c r="EC9" s="9">
        <f>(EA9*EB9)+(EA9*EC$1)</f>
        <v>0</v>
      </c>
      <c r="ED9" s="9"/>
      <c r="EE9" s="9">
        <f>Mon!$BE$7</f>
        <v>0</v>
      </c>
      <c r="EF9" s="73">
        <f>IF($B9="win",100%-EF$1,"-100%")</f>
        <v>0.9</v>
      </c>
      <c r="EG9" s="9">
        <f>(EE9*EF9)+(EE9*EG$1)</f>
        <v>0</v>
      </c>
      <c r="EH9" s="9"/>
      <c r="EI9" s="9">
        <f>Mon!$BF$7</f>
        <v>0</v>
      </c>
      <c r="EJ9" s="73">
        <f>IF($B9="win",100%-EJ$1,"-100%")</f>
        <v>0.9</v>
      </c>
      <c r="EK9" s="9">
        <f>(EI9*EJ9)+(EI9*EK$1)</f>
        <v>0</v>
      </c>
      <c r="EL9" s="9"/>
      <c r="EM9" s="9">
        <f>Mon!$BG$7</f>
        <v>3000</v>
      </c>
      <c r="EN9" s="73">
        <f>IF($B9="win",100%-EN$1,"-100%")</f>
        <v>0.9</v>
      </c>
      <c r="EO9" s="9">
        <f>(EM9*EN9)+(EM9*EO$1)</f>
        <v>2700</v>
      </c>
      <c r="EP9" s="9"/>
      <c r="EQ9" s="9">
        <f>Mon!$BH$7</f>
        <v>5000</v>
      </c>
      <c r="ER9" s="73">
        <f>IF($B9="win",100%-ER$1,"-100%")</f>
        <v>0.9</v>
      </c>
      <c r="ES9" s="9">
        <f>(EQ9*ER9)+(EQ9*ES$1)</f>
        <v>4500</v>
      </c>
      <c r="EU9" s="9">
        <f>Mon!$BI$7</f>
        <v>0</v>
      </c>
      <c r="EV9" s="73">
        <f>IF($B9="win",100%-EV$1,"-100%")</f>
        <v>0.9</v>
      </c>
      <c r="EW9" s="9">
        <f>(EU9*EV9)+(EU9*EW$1)</f>
        <v>0</v>
      </c>
      <c r="EY9" s="9">
        <f>Mon!$BJ$7</f>
        <v>0</v>
      </c>
      <c r="EZ9" s="73">
        <f>IF($B9="win",100%-EZ$1,"-100%")</f>
        <v>0.9</v>
      </c>
      <c r="FA9" s="9">
        <f>(EY9*EZ9)+(EY9*FA$1)</f>
        <v>0</v>
      </c>
      <c r="FC9" s="9">
        <f>Mon!$BK$7</f>
        <v>0</v>
      </c>
      <c r="FD9" s="73">
        <f>IF($B9="win",100%-FD$1,"-100%")</f>
        <v>0.9</v>
      </c>
      <c r="FE9" s="9">
        <f>(FC9*FD9)+(FC9*FE$1)</f>
        <v>0</v>
      </c>
      <c r="FG9" s="9">
        <f>Mon!$BL$7</f>
        <v>4000</v>
      </c>
      <c r="FH9" s="73">
        <f>IF($B9="win",100%-FH$1,"-100%")</f>
        <v>0.9</v>
      </c>
      <c r="FI9" s="9">
        <f>(FG9*FH9)+(FG9*FI$1)</f>
        <v>3600</v>
      </c>
      <c r="FK9" s="9">
        <f>Mon!$BM$7</f>
        <v>0</v>
      </c>
      <c r="FL9" s="73">
        <f>IF($B9="win",100%-FL$1,"-100%")</f>
        <v>0.9</v>
      </c>
      <c r="FM9" s="9">
        <f>(FK9*FL9)+(FK9*FM$1)</f>
        <v>0</v>
      </c>
      <c r="FO9" s="9">
        <f>Mon!$BN$7</f>
        <v>0</v>
      </c>
      <c r="FP9" s="73">
        <f>IF($B9="win",100%-FP$1,"-100%")</f>
        <v>0.9</v>
      </c>
      <c r="FQ9" s="9">
        <f>(FO9*FP9)+(FO9*FQ$1)</f>
        <v>0</v>
      </c>
    </row>
    <row r="10" spans="1:173" s="12" customFormat="1" x14ac:dyDescent="0.25">
      <c r="A10" s="9" t="str">
        <f>Mon!$A$8</f>
        <v>cro</v>
      </c>
      <c r="B10" s="72" t="str">
        <f>Mon!$C$8</f>
        <v>lose</v>
      </c>
      <c r="C10" s="9">
        <f>Mon!$X$8</f>
        <v>0</v>
      </c>
      <c r="D10" s="73" t="str">
        <f t="shared" ref="D10:D12" si="86">IF($B10="win",100%-D$1,"-100%")</f>
        <v>-100%</v>
      </c>
      <c r="E10" s="9">
        <f t="shared" ref="E10:E12" si="87">(C10*D10)+(C10*E$1)</f>
        <v>0</v>
      </c>
      <c r="F10" s="9"/>
      <c r="G10" s="9">
        <f>Mon!$Y$8</f>
        <v>4000</v>
      </c>
      <c r="H10" s="73" t="str">
        <f t="shared" ref="H10:H12" si="88">IF($B10="win",100%-H$1,"-100%")</f>
        <v>-100%</v>
      </c>
      <c r="I10" s="9">
        <f t="shared" ref="I10:I12" si="89">(G10*H10)+(G10*I$1)</f>
        <v>-4000</v>
      </c>
      <c r="J10" s="9"/>
      <c r="K10" s="9">
        <f>Mon!$Z$8</f>
        <v>0</v>
      </c>
      <c r="L10" s="73" t="str">
        <f t="shared" ref="L10:L12" si="90">IF($B10="win",100%-L$1,"-100%")</f>
        <v>-100%</v>
      </c>
      <c r="M10" s="9">
        <f t="shared" ref="M10:M12" si="91">(K10*L10)+(K10*M$1)</f>
        <v>0</v>
      </c>
      <c r="N10" s="9"/>
      <c r="O10" s="9">
        <f>Mon!$AA$8</f>
        <v>0</v>
      </c>
      <c r="P10" s="73" t="str">
        <f t="shared" ref="P10:P12" si="92">IF($B10="win",100%-P$1,"-100%")</f>
        <v>-100%</v>
      </c>
      <c r="Q10" s="9">
        <f t="shared" ref="Q10:Q12" si="93">(O10*P10)+(O10*Q$1)</f>
        <v>0</v>
      </c>
      <c r="R10" s="9"/>
      <c r="S10" s="9">
        <f>Mon!$AB$8</f>
        <v>0</v>
      </c>
      <c r="T10" s="73" t="str">
        <f t="shared" ref="T10:T12" si="94">IF($B10="win",100%-T$1,"-100%")</f>
        <v>-100%</v>
      </c>
      <c r="U10" s="9">
        <f t="shared" ref="U10:U12" si="95">(S10*T10)+(S10*U$1)</f>
        <v>0</v>
      </c>
      <c r="V10" s="9"/>
      <c r="W10" s="9">
        <f>Mon!$AC$8</f>
        <v>0</v>
      </c>
      <c r="X10" s="73" t="str">
        <f t="shared" ref="X10:X12" si="96">IF($B10="win",100%-X$1,"-100%")</f>
        <v>-100%</v>
      </c>
      <c r="Y10" s="9">
        <f t="shared" ref="Y10:Y12" si="97">(W10*X10)+(W10*Y$1)</f>
        <v>0</v>
      </c>
      <c r="Z10" s="9"/>
      <c r="AA10" s="9">
        <f>Mon!$AD$8</f>
        <v>0</v>
      </c>
      <c r="AB10" s="73" t="str">
        <f t="shared" ref="AB10:AB12" si="98">IF($B10="win",100%-AB$1,"-100%")</f>
        <v>-100%</v>
      </c>
      <c r="AC10" s="9">
        <f t="shared" ref="AC10:AC12" si="99">(AA10*AB10)+(AA10*AC$1)</f>
        <v>0</v>
      </c>
      <c r="AD10" s="9"/>
      <c r="AE10" s="9">
        <f>Mon!$AE$8</f>
        <v>0</v>
      </c>
      <c r="AF10" s="73" t="str">
        <f t="shared" ref="AF10:AF12" si="100">IF($B10="win",100%-AF$1,"-100%")</f>
        <v>-100%</v>
      </c>
      <c r="AG10" s="9">
        <f t="shared" ref="AG10:AG12" si="101">(AE10*AF10)+(AE10*AG$1)</f>
        <v>0</v>
      </c>
      <c r="AH10" s="9"/>
      <c r="AI10" s="9">
        <f>Mon!$AF$8</f>
        <v>0</v>
      </c>
      <c r="AJ10" s="73" t="str">
        <f t="shared" ref="AJ10:AJ12" si="102">IF($B10="win",100%-AJ$1,"-100%")</f>
        <v>-100%</v>
      </c>
      <c r="AK10" s="9">
        <f t="shared" ref="AK10:AK12" si="103">(AI10*AJ10)+(AI10*AK$1)</f>
        <v>0</v>
      </c>
      <c r="AL10" s="9"/>
      <c r="AM10" s="9">
        <f>Mon!$AG$8</f>
        <v>1500</v>
      </c>
      <c r="AN10" s="73" t="str">
        <f t="shared" ref="AN10:AN12" si="104">IF($B10="win",100%-AN$1,"-100%")</f>
        <v>-100%</v>
      </c>
      <c r="AO10" s="9">
        <f t="shared" ref="AO10:AO12" si="105">(AM10*AN10)+(AM10*AO$1)</f>
        <v>-1500</v>
      </c>
      <c r="AP10" s="9"/>
      <c r="AQ10" s="9">
        <f>Mon!$AH$8</f>
        <v>2000</v>
      </c>
      <c r="AR10" s="73" t="str">
        <f t="shared" ref="AR10:AR12" si="106">IF($B10="win",100%-AR$1,"-100%")</f>
        <v>-100%</v>
      </c>
      <c r="AS10" s="9">
        <f t="shared" ref="AS10:AS12" si="107">(AQ10*AR10)+(AQ10*AS$1)</f>
        <v>-2000</v>
      </c>
      <c r="AT10" s="9"/>
      <c r="AU10" s="9">
        <f>Mon!$AI$8</f>
        <v>0</v>
      </c>
      <c r="AV10" s="73" t="str">
        <f t="shared" ref="AV10:AV12" si="108">IF($B10="win",100%-AV$1,"-100%")</f>
        <v>-100%</v>
      </c>
      <c r="AW10" s="9">
        <f t="shared" ref="AW10:AW12" si="109">(AU10*AV10)+(AU10*AW$1)</f>
        <v>0</v>
      </c>
      <c r="AX10" s="9"/>
      <c r="AY10" s="9">
        <f>Mon!$AJ$8</f>
        <v>0</v>
      </c>
      <c r="AZ10" s="73" t="str">
        <f t="shared" ref="AZ10:AZ12" si="110">IF($B10="win",100%-AZ$1,"-100%")</f>
        <v>-100%</v>
      </c>
      <c r="BA10" s="9">
        <f t="shared" ref="BA10:BA12" si="111">(AY10*AZ10)+(AY10*BA$1)</f>
        <v>0</v>
      </c>
      <c r="BB10" s="9"/>
      <c r="BC10" s="9">
        <f>Mon!$AK$8</f>
        <v>0</v>
      </c>
      <c r="BD10" s="73" t="str">
        <f t="shared" ref="BD10:BD12" si="112">IF($B10="win",100%-BD$1,"-100%")</f>
        <v>-100%</v>
      </c>
      <c r="BE10" s="9">
        <f t="shared" ref="BE10:BE12" si="113">(BC10*BD10)+(BC10*BE$1)</f>
        <v>0</v>
      </c>
      <c r="BF10" s="9"/>
      <c r="BG10" s="9">
        <f>Mon!$AL$8</f>
        <v>500</v>
      </c>
      <c r="BH10" s="73" t="str">
        <f t="shared" ref="BH10:BH12" si="114">IF($B10="win",100%-BH$1,"-100%")</f>
        <v>-100%</v>
      </c>
      <c r="BI10" s="9">
        <f t="shared" ref="BI10:BI12" si="115">(BG10*BH10)+(BG10*BI$1)</f>
        <v>-500</v>
      </c>
      <c r="BJ10" s="9"/>
      <c r="BK10" s="9">
        <f>Mon!$AM$8</f>
        <v>0</v>
      </c>
      <c r="BL10" s="73" t="str">
        <f t="shared" ref="BL10:BL12" si="116">IF($B10="win",100%-BL$1,"-100%")</f>
        <v>-100%</v>
      </c>
      <c r="BM10" s="9">
        <f t="shared" ref="BM10:BM12" si="117">(BK10*BL10)+(BK10*BM$1)</f>
        <v>0</v>
      </c>
      <c r="BN10" s="9"/>
      <c r="BO10" s="9">
        <f>Mon!$AN$8</f>
        <v>0</v>
      </c>
      <c r="BP10" s="73" t="str">
        <f t="shared" ref="BP10:BP12" si="118">IF($B10="win",100%-BP$1,"-100%")</f>
        <v>-100%</v>
      </c>
      <c r="BQ10" s="9">
        <f t="shared" ref="BQ10:BQ12" si="119">(BO10*BP10)+(BO10*BQ$1)</f>
        <v>0</v>
      </c>
      <c r="BR10" s="9"/>
      <c r="BS10" s="9">
        <f>Mon!$AO$8</f>
        <v>1000</v>
      </c>
      <c r="BT10" s="73" t="str">
        <f t="shared" ref="BT10:BT12" si="120">IF($B10="win",100%-BT$1,"-100%")</f>
        <v>-100%</v>
      </c>
      <c r="BU10" s="9">
        <f t="shared" ref="BU10:BU12" si="121">(BS10*BT10)+(BS10*BU$1)</f>
        <v>-1000</v>
      </c>
      <c r="BV10" s="9"/>
      <c r="BW10" s="9">
        <f>Mon!$AP$8</f>
        <v>0</v>
      </c>
      <c r="BX10" s="73" t="str">
        <f t="shared" ref="BX10:BX12" si="122">IF($B10="win",100%-BX$1,"-100%")</f>
        <v>-100%</v>
      </c>
      <c r="BY10" s="9">
        <f t="shared" ref="BY10:BY12" si="123">(BW10*BX10)+(BW10*BY$1)</f>
        <v>0</v>
      </c>
      <c r="BZ10" s="9"/>
      <c r="CA10" s="9">
        <f>Mon!$AQ$8</f>
        <v>3000</v>
      </c>
      <c r="CB10" s="73" t="str">
        <f t="shared" ref="CB10:CB12" si="124">IF($B10="win",100%-CB$1,"-100%")</f>
        <v>-100%</v>
      </c>
      <c r="CC10" s="9">
        <f t="shared" ref="CC10:CC12" si="125">(CA10*CB10)+(CA10*CC$1)</f>
        <v>-3000</v>
      </c>
      <c r="CD10" s="9"/>
      <c r="CE10" s="9">
        <f>Mon!$AR$8</f>
        <v>20000</v>
      </c>
      <c r="CF10" s="73" t="str">
        <f t="shared" ref="CF10:CF12" si="126">IF($B10="win",100%-CF$1,"-100%")</f>
        <v>-100%</v>
      </c>
      <c r="CG10" s="9">
        <f t="shared" ref="CG10:CG12" si="127">(CE10*CF10)+(CE10*CG$1)</f>
        <v>-20000</v>
      </c>
      <c r="CH10" s="9"/>
      <c r="CI10" s="9">
        <f>Mon!$AS$8</f>
        <v>0</v>
      </c>
      <c r="CJ10" s="73" t="str">
        <f t="shared" ref="CJ10:CJ12" si="128">IF($B10="win",100%-CJ$1,"-100%")</f>
        <v>-100%</v>
      </c>
      <c r="CK10" s="9">
        <f t="shared" ref="CK10:CK12" si="129">(CI10*CJ10)+(CI10*CK$1)</f>
        <v>0</v>
      </c>
      <c r="CL10" s="9"/>
      <c r="CM10" s="9">
        <f>Mon!$AT$8</f>
        <v>0</v>
      </c>
      <c r="CN10" s="73" t="str">
        <f t="shared" ref="CN10:CN12" si="130">IF($B10="win",100%-CN$1,"-100%")</f>
        <v>-100%</v>
      </c>
      <c r="CO10" s="9">
        <f t="shared" ref="CO10:CO12" si="131">(CM10*CN10)+(CM10*CO$1)</f>
        <v>0</v>
      </c>
      <c r="CP10" s="9"/>
      <c r="CQ10" s="9">
        <f>Mon!$AU$8</f>
        <v>0</v>
      </c>
      <c r="CR10" s="73" t="str">
        <f t="shared" ref="CR10:CR12" si="132">IF($B10="win",100%-CR$1,"-100%")</f>
        <v>-100%</v>
      </c>
      <c r="CS10" s="9">
        <f t="shared" ref="CS10:CS12" si="133">(CQ10*CR10)+(CQ10*CS$1)</f>
        <v>0</v>
      </c>
      <c r="CT10" s="9"/>
      <c r="CU10" s="9">
        <f>Mon!$AV$8</f>
        <v>0</v>
      </c>
      <c r="CV10" s="73" t="str">
        <f t="shared" ref="CV10:CV12" si="134">IF($B10="win",100%-CV$1,"-100%")</f>
        <v>-100%</v>
      </c>
      <c r="CW10" s="9">
        <f t="shared" ref="CW10:CW12" si="135">(CU10*CV10)+(CU10*CW$1)</f>
        <v>0</v>
      </c>
      <c r="CX10" s="9"/>
      <c r="CY10" s="9">
        <f>Mon!$AW$8</f>
        <v>41000</v>
      </c>
      <c r="CZ10" s="73" t="str">
        <f t="shared" ref="CZ10:CZ12" si="136">IF($B10="win",100%-CZ$1,"-100%")</f>
        <v>-100%</v>
      </c>
      <c r="DA10" s="9">
        <f t="shared" ref="DA10:DA12" si="137">(CY10*CZ10)+(CY10*DA$1)</f>
        <v>-41000</v>
      </c>
      <c r="DB10" s="9"/>
      <c r="DC10" s="9">
        <f>Mon!$AX$8</f>
        <v>0</v>
      </c>
      <c r="DD10" s="73" t="str">
        <f t="shared" ref="DD10:DD12" si="138">IF($B10="win",100%-DD$1,"-100%")</f>
        <v>-100%</v>
      </c>
      <c r="DE10" s="9">
        <f t="shared" ref="DE10:DE12" si="139">(DC10*DD10)+(DC10*DE$1)</f>
        <v>0</v>
      </c>
      <c r="DF10" s="9"/>
      <c r="DG10" s="9">
        <f>Mon!$AY$8</f>
        <v>2000</v>
      </c>
      <c r="DH10" s="73" t="str">
        <f t="shared" ref="DH10:DH12" si="140">IF($B10="win",100%-DH$1,"-100%")</f>
        <v>-100%</v>
      </c>
      <c r="DI10" s="9">
        <f t="shared" ref="DI10:DI12" si="141">(DG10*DH10)+(DG10*DI$1)</f>
        <v>-2000</v>
      </c>
      <c r="DJ10" s="9"/>
      <c r="DK10" s="9">
        <f>Mon!$AZ$8</f>
        <v>0</v>
      </c>
      <c r="DL10" s="73" t="str">
        <f t="shared" ref="DL10:DL12" si="142">IF($B10="win",100%-DL$1,"-100%")</f>
        <v>-100%</v>
      </c>
      <c r="DM10" s="9">
        <f t="shared" ref="DM10:DM12" si="143">(DK10*DL10)+(DK10*DM$1)</f>
        <v>0</v>
      </c>
      <c r="DN10" s="9"/>
      <c r="DO10" s="9">
        <f>Mon!$BA$8</f>
        <v>0</v>
      </c>
      <c r="DP10" s="73" t="str">
        <f t="shared" ref="DP10:DP12" si="144">IF($B10="win",100%-DP$1,"-100%")</f>
        <v>-100%</v>
      </c>
      <c r="DQ10" s="9">
        <f t="shared" ref="DQ10:DQ12" si="145">(DO10*DP10)+(DO10*DQ$1)</f>
        <v>0</v>
      </c>
      <c r="DR10" s="9"/>
      <c r="DS10" s="9">
        <f>Mon!$BB$8</f>
        <v>0</v>
      </c>
      <c r="DT10" s="73" t="str">
        <f t="shared" ref="DT10:DT12" si="146">IF($B10="win",100%-DT$1,"-100%")</f>
        <v>-100%</v>
      </c>
      <c r="DU10" s="9">
        <f t="shared" ref="DU10:DU12" si="147">(DS10*DT10)+(DS10*DU$1)</f>
        <v>0</v>
      </c>
      <c r="DV10" s="9"/>
      <c r="DW10" s="9">
        <f>Mon!$BC$8</f>
        <v>0</v>
      </c>
      <c r="DX10" s="73" t="str">
        <f t="shared" ref="DX10:DX12" si="148">IF($B10="win",100%-DX$1,"-100%")</f>
        <v>-100%</v>
      </c>
      <c r="DY10" s="9">
        <f t="shared" ref="DY10:DY12" si="149">(DW10*DX10)+(DW10*DY$1)</f>
        <v>0</v>
      </c>
      <c r="DZ10" s="9"/>
      <c r="EA10" s="9">
        <f>Mon!$BD$8</f>
        <v>2700</v>
      </c>
      <c r="EB10" s="73" t="str">
        <f t="shared" ref="EB10:EB12" si="150">IF($B10="win",100%-EB$1,"-100%")</f>
        <v>-100%</v>
      </c>
      <c r="EC10" s="9">
        <f t="shared" ref="EC10:EC12" si="151">(EA10*EB10)+(EA10*EC$1)</f>
        <v>-2700</v>
      </c>
      <c r="ED10" s="9"/>
      <c r="EE10" s="9">
        <f>Mon!$BE$8</f>
        <v>18000</v>
      </c>
      <c r="EF10" s="73" t="str">
        <f t="shared" ref="EF10:EF12" si="152">IF($B10="win",100%-EF$1,"-100%")</f>
        <v>-100%</v>
      </c>
      <c r="EG10" s="9">
        <f t="shared" ref="EG10:EG12" si="153">(EE10*EF10)+(EE10*EG$1)</f>
        <v>-18000</v>
      </c>
      <c r="EH10" s="9"/>
      <c r="EI10" s="9">
        <f>Mon!$BF$8</f>
        <v>0</v>
      </c>
      <c r="EJ10" s="73" t="str">
        <f t="shared" ref="EJ10:EJ12" si="154">IF($B10="win",100%-EJ$1,"-100%")</f>
        <v>-100%</v>
      </c>
      <c r="EK10" s="9">
        <f t="shared" ref="EK10:EK12" si="155">(EI10*EJ10)+(EI10*EK$1)</f>
        <v>0</v>
      </c>
      <c r="EL10" s="9"/>
      <c r="EM10" s="9">
        <f>Mon!$BG$8</f>
        <v>0</v>
      </c>
      <c r="EN10" s="73" t="str">
        <f t="shared" ref="EN10:EN12" si="156">IF($B10="win",100%-EN$1,"-100%")</f>
        <v>-100%</v>
      </c>
      <c r="EO10" s="9">
        <f t="shared" ref="EO10:EO12" si="157">(EM10*EN10)+(EM10*EO$1)</f>
        <v>0</v>
      </c>
      <c r="EP10" s="9"/>
      <c r="EQ10" s="9">
        <f>Mon!$BH$8</f>
        <v>0</v>
      </c>
      <c r="ER10" s="73" t="str">
        <f t="shared" ref="ER10:ER12" si="158">IF($B10="win",100%-ER$1,"-100%")</f>
        <v>-100%</v>
      </c>
      <c r="ES10" s="9">
        <f t="shared" ref="ES10:ES12" si="159">(EQ10*ER10)+(EQ10*ES$1)</f>
        <v>0</v>
      </c>
      <c r="EU10" s="9">
        <f>Mon!$BI$8</f>
        <v>0</v>
      </c>
      <c r="EV10" s="73" t="str">
        <f t="shared" ref="EV10:EV12" si="160">IF($B10="win",100%-EV$1,"-100%")</f>
        <v>-100%</v>
      </c>
      <c r="EW10" s="9">
        <f t="shared" ref="EW10:EW12" si="161">(EU10*EV10)+(EU10*EW$1)</f>
        <v>0</v>
      </c>
      <c r="EY10" s="9">
        <f>Mon!$BJ$8</f>
        <v>0</v>
      </c>
      <c r="EZ10" s="73" t="str">
        <f t="shared" ref="EZ10:EZ12" si="162">IF($B10="win",100%-EZ$1,"-100%")</f>
        <v>-100%</v>
      </c>
      <c r="FA10" s="9">
        <f t="shared" ref="FA10:FA12" si="163">(EY10*EZ10)+(EY10*FA$1)</f>
        <v>0</v>
      </c>
      <c r="FC10" s="9">
        <f>Mon!$BK$8</f>
        <v>14000</v>
      </c>
      <c r="FD10" s="73" t="str">
        <f t="shared" ref="FD10:FD12" si="164">IF($B10="win",100%-FD$1,"-100%")</f>
        <v>-100%</v>
      </c>
      <c r="FE10" s="9">
        <f t="shared" ref="FE10:FE12" si="165">(FC10*FD10)+(FC10*FE$1)</f>
        <v>-14000</v>
      </c>
      <c r="FG10" s="9">
        <f>Mon!$BL$8</f>
        <v>0</v>
      </c>
      <c r="FH10" s="73" t="str">
        <f t="shared" ref="FH10:FH12" si="166">IF($B10="win",100%-FH$1,"-100%")</f>
        <v>-100%</v>
      </c>
      <c r="FI10" s="9">
        <f t="shared" ref="FI10:FI12" si="167">(FG10*FH10)+(FG10*FI$1)</f>
        <v>0</v>
      </c>
      <c r="FK10" s="9">
        <f>Mon!$BM$8</f>
        <v>10000</v>
      </c>
      <c r="FL10" s="73" t="str">
        <f t="shared" ref="FL10:FL12" si="168">IF($B10="win",100%-FL$1,"-100%")</f>
        <v>-100%</v>
      </c>
      <c r="FM10" s="9">
        <f t="shared" ref="FM10:FM12" si="169">(FK10*FL10)+(FK10*FM$1)</f>
        <v>-10000</v>
      </c>
      <c r="FO10" s="9">
        <f>Mon!$BN$8</f>
        <v>7500</v>
      </c>
      <c r="FP10" s="73" t="str">
        <f t="shared" ref="FP10:FP12" si="170">IF($B10="win",100%-FP$1,"-100%")</f>
        <v>-100%</v>
      </c>
      <c r="FQ10" s="9">
        <f t="shared" ref="FQ10:FQ12" si="171">(FO10*FP10)+(FO10*FQ$1)</f>
        <v>-7500</v>
      </c>
    </row>
    <row r="11" spans="1:173" s="12" customFormat="1" x14ac:dyDescent="0.25">
      <c r="A11" s="9" t="str">
        <f>Mon!$A$9</f>
        <v>UNDER</v>
      </c>
      <c r="B11" s="72" t="str">
        <f>Mon!$C$9</f>
        <v>lose</v>
      </c>
      <c r="C11" s="9">
        <f>Mon!$X$9</f>
        <v>0</v>
      </c>
      <c r="D11" s="73" t="str">
        <f t="shared" si="86"/>
        <v>-100%</v>
      </c>
      <c r="E11" s="9">
        <f t="shared" si="87"/>
        <v>0</v>
      </c>
      <c r="F11" s="9"/>
      <c r="G11" s="9">
        <f>Mon!$Y$9</f>
        <v>0</v>
      </c>
      <c r="H11" s="73" t="str">
        <f t="shared" si="88"/>
        <v>-100%</v>
      </c>
      <c r="I11" s="9">
        <f t="shared" si="89"/>
        <v>0</v>
      </c>
      <c r="J11" s="9"/>
      <c r="K11" s="9">
        <f>Mon!$Z$9</f>
        <v>0</v>
      </c>
      <c r="L11" s="73" t="str">
        <f t="shared" si="90"/>
        <v>-100%</v>
      </c>
      <c r="M11" s="9">
        <f t="shared" si="91"/>
        <v>0</v>
      </c>
      <c r="N11" s="9"/>
      <c r="O11" s="9">
        <f>Mon!$AA$9</f>
        <v>0</v>
      </c>
      <c r="P11" s="73" t="str">
        <f t="shared" si="92"/>
        <v>-100%</v>
      </c>
      <c r="Q11" s="9">
        <f t="shared" si="93"/>
        <v>0</v>
      </c>
      <c r="R11" s="9"/>
      <c r="S11" s="9">
        <f>Mon!$AB$9</f>
        <v>0</v>
      </c>
      <c r="T11" s="73" t="str">
        <f t="shared" si="94"/>
        <v>-100%</v>
      </c>
      <c r="U11" s="9">
        <f t="shared" si="95"/>
        <v>0</v>
      </c>
      <c r="V11" s="9"/>
      <c r="W11" s="9">
        <f>Mon!$AC$9</f>
        <v>0</v>
      </c>
      <c r="X11" s="73" t="str">
        <f t="shared" si="96"/>
        <v>-100%</v>
      </c>
      <c r="Y11" s="9">
        <f t="shared" si="97"/>
        <v>0</v>
      </c>
      <c r="Z11" s="9"/>
      <c r="AA11" s="9">
        <f>Mon!$AD$9</f>
        <v>0</v>
      </c>
      <c r="AB11" s="73" t="str">
        <f t="shared" si="98"/>
        <v>-100%</v>
      </c>
      <c r="AC11" s="9">
        <f t="shared" si="99"/>
        <v>0</v>
      </c>
      <c r="AD11" s="9"/>
      <c r="AE11" s="9">
        <f>Mon!$AE$9</f>
        <v>0</v>
      </c>
      <c r="AF11" s="73" t="str">
        <f t="shared" si="100"/>
        <v>-100%</v>
      </c>
      <c r="AG11" s="9">
        <f t="shared" si="101"/>
        <v>0</v>
      </c>
      <c r="AH11" s="9"/>
      <c r="AI11" s="9">
        <f>Mon!$AF$9</f>
        <v>0</v>
      </c>
      <c r="AJ11" s="73" t="str">
        <f t="shared" si="102"/>
        <v>-100%</v>
      </c>
      <c r="AK11" s="9">
        <f t="shared" si="103"/>
        <v>0</v>
      </c>
      <c r="AL11" s="9"/>
      <c r="AM11" s="9">
        <f>Mon!$AG$9</f>
        <v>0</v>
      </c>
      <c r="AN11" s="73" t="str">
        <f t="shared" si="104"/>
        <v>-100%</v>
      </c>
      <c r="AO11" s="9">
        <f t="shared" si="105"/>
        <v>0</v>
      </c>
      <c r="AP11" s="9"/>
      <c r="AQ11" s="9">
        <f>Mon!$AH$9</f>
        <v>0</v>
      </c>
      <c r="AR11" s="73" t="str">
        <f t="shared" si="106"/>
        <v>-100%</v>
      </c>
      <c r="AS11" s="9">
        <f t="shared" si="107"/>
        <v>0</v>
      </c>
      <c r="AT11" s="9"/>
      <c r="AU11" s="9">
        <f>Mon!$AI$9</f>
        <v>16000</v>
      </c>
      <c r="AV11" s="73" t="str">
        <f t="shared" si="108"/>
        <v>-100%</v>
      </c>
      <c r="AW11" s="9">
        <f t="shared" si="109"/>
        <v>-16000</v>
      </c>
      <c r="AX11" s="9"/>
      <c r="AY11" s="9">
        <f>Mon!$AJ$9</f>
        <v>0</v>
      </c>
      <c r="AZ11" s="73" t="str">
        <f t="shared" si="110"/>
        <v>-100%</v>
      </c>
      <c r="BA11" s="9">
        <f t="shared" si="111"/>
        <v>0</v>
      </c>
      <c r="BB11" s="9"/>
      <c r="BC11" s="9">
        <f>Mon!$AK$9</f>
        <v>0</v>
      </c>
      <c r="BD11" s="73" t="str">
        <f t="shared" si="112"/>
        <v>-100%</v>
      </c>
      <c r="BE11" s="9">
        <f t="shared" si="113"/>
        <v>0</v>
      </c>
      <c r="BF11" s="9"/>
      <c r="BG11" s="9">
        <f>Mon!$AL$9</f>
        <v>0</v>
      </c>
      <c r="BH11" s="73" t="str">
        <f t="shared" si="114"/>
        <v>-100%</v>
      </c>
      <c r="BI11" s="9">
        <f t="shared" si="115"/>
        <v>0</v>
      </c>
      <c r="BJ11" s="9"/>
      <c r="BK11" s="9">
        <f>Mon!$AM$9</f>
        <v>0</v>
      </c>
      <c r="BL11" s="73" t="str">
        <f t="shared" si="116"/>
        <v>-100%</v>
      </c>
      <c r="BM11" s="9">
        <f t="shared" si="117"/>
        <v>0</v>
      </c>
      <c r="BN11" s="9"/>
      <c r="BO11" s="9">
        <f>Mon!$AN$9</f>
        <v>0</v>
      </c>
      <c r="BP11" s="73" t="str">
        <f t="shared" si="118"/>
        <v>-100%</v>
      </c>
      <c r="BQ11" s="9">
        <f t="shared" si="119"/>
        <v>0</v>
      </c>
      <c r="BR11" s="9"/>
      <c r="BS11" s="9">
        <f>Mon!$AO$9</f>
        <v>500</v>
      </c>
      <c r="BT11" s="73" t="str">
        <f t="shared" si="120"/>
        <v>-100%</v>
      </c>
      <c r="BU11" s="9">
        <f t="shared" si="121"/>
        <v>-500</v>
      </c>
      <c r="BV11" s="9"/>
      <c r="BW11" s="9">
        <f>Mon!$AP$9</f>
        <v>0</v>
      </c>
      <c r="BX11" s="73" t="str">
        <f t="shared" si="122"/>
        <v>-100%</v>
      </c>
      <c r="BY11" s="9">
        <f t="shared" si="123"/>
        <v>0</v>
      </c>
      <c r="BZ11" s="9"/>
      <c r="CA11" s="9">
        <f>Mon!$AQ$9</f>
        <v>0</v>
      </c>
      <c r="CB11" s="73" t="str">
        <f t="shared" si="124"/>
        <v>-100%</v>
      </c>
      <c r="CC11" s="9">
        <f t="shared" si="125"/>
        <v>0</v>
      </c>
      <c r="CD11" s="9"/>
      <c r="CE11" s="9">
        <f>Mon!$AR$9</f>
        <v>0</v>
      </c>
      <c r="CF11" s="73" t="str">
        <f t="shared" si="126"/>
        <v>-100%</v>
      </c>
      <c r="CG11" s="9">
        <f t="shared" si="127"/>
        <v>0</v>
      </c>
      <c r="CH11" s="9"/>
      <c r="CI11" s="9">
        <f>Mon!$AS$9</f>
        <v>0</v>
      </c>
      <c r="CJ11" s="73" t="str">
        <f t="shared" si="128"/>
        <v>-100%</v>
      </c>
      <c r="CK11" s="9">
        <f t="shared" si="129"/>
        <v>0</v>
      </c>
      <c r="CL11" s="9"/>
      <c r="CM11" s="9">
        <f>Mon!$AT$9</f>
        <v>0</v>
      </c>
      <c r="CN11" s="73" t="str">
        <f t="shared" si="130"/>
        <v>-100%</v>
      </c>
      <c r="CO11" s="9">
        <f t="shared" si="131"/>
        <v>0</v>
      </c>
      <c r="CP11" s="9"/>
      <c r="CQ11" s="9">
        <f>Mon!$AU$9</f>
        <v>0</v>
      </c>
      <c r="CR11" s="73" t="str">
        <f t="shared" si="132"/>
        <v>-100%</v>
      </c>
      <c r="CS11" s="9">
        <f t="shared" si="133"/>
        <v>0</v>
      </c>
      <c r="CT11" s="9"/>
      <c r="CU11" s="9">
        <f>Mon!$AV$9</f>
        <v>0</v>
      </c>
      <c r="CV11" s="73" t="str">
        <f t="shared" si="134"/>
        <v>-100%</v>
      </c>
      <c r="CW11" s="9">
        <f t="shared" si="135"/>
        <v>0</v>
      </c>
      <c r="CX11" s="9"/>
      <c r="CY11" s="9">
        <f>Mon!$AW$9</f>
        <v>0</v>
      </c>
      <c r="CZ11" s="73" t="str">
        <f t="shared" si="136"/>
        <v>-100%</v>
      </c>
      <c r="DA11" s="9">
        <f t="shared" si="137"/>
        <v>0</v>
      </c>
      <c r="DB11" s="9"/>
      <c r="DC11" s="9">
        <f>Mon!$AX$9</f>
        <v>0</v>
      </c>
      <c r="DD11" s="73" t="str">
        <f t="shared" si="138"/>
        <v>-100%</v>
      </c>
      <c r="DE11" s="9">
        <f t="shared" si="139"/>
        <v>0</v>
      </c>
      <c r="DF11" s="9"/>
      <c r="DG11" s="9">
        <f>Mon!$AY$9</f>
        <v>5000</v>
      </c>
      <c r="DH11" s="73" t="str">
        <f t="shared" si="140"/>
        <v>-100%</v>
      </c>
      <c r="DI11" s="9">
        <f t="shared" si="141"/>
        <v>-5000</v>
      </c>
      <c r="DJ11" s="9"/>
      <c r="DK11" s="9">
        <f>Mon!$AZ$9</f>
        <v>0</v>
      </c>
      <c r="DL11" s="73" t="str">
        <f t="shared" si="142"/>
        <v>-100%</v>
      </c>
      <c r="DM11" s="9">
        <f t="shared" si="143"/>
        <v>0</v>
      </c>
      <c r="DN11" s="9"/>
      <c r="DO11" s="9">
        <f>Mon!$BA$9</f>
        <v>0</v>
      </c>
      <c r="DP11" s="73" t="str">
        <f t="shared" si="144"/>
        <v>-100%</v>
      </c>
      <c r="DQ11" s="9">
        <f t="shared" si="145"/>
        <v>0</v>
      </c>
      <c r="DR11" s="9"/>
      <c r="DS11" s="9">
        <f>Mon!$BB$9</f>
        <v>0</v>
      </c>
      <c r="DT11" s="73" t="str">
        <f t="shared" si="146"/>
        <v>-100%</v>
      </c>
      <c r="DU11" s="9">
        <f t="shared" si="147"/>
        <v>0</v>
      </c>
      <c r="DV11" s="9"/>
      <c r="DW11" s="9">
        <f>Mon!$BC$9</f>
        <v>0</v>
      </c>
      <c r="DX11" s="73" t="str">
        <f t="shared" si="148"/>
        <v>-100%</v>
      </c>
      <c r="DY11" s="9">
        <f t="shared" si="149"/>
        <v>0</v>
      </c>
      <c r="DZ11" s="9"/>
      <c r="EA11" s="9">
        <f>Mon!$BD$9</f>
        <v>0</v>
      </c>
      <c r="EB11" s="73" t="str">
        <f t="shared" si="150"/>
        <v>-100%</v>
      </c>
      <c r="EC11" s="9">
        <f t="shared" si="151"/>
        <v>0</v>
      </c>
      <c r="ED11" s="9"/>
      <c r="EE11" s="9">
        <f>Mon!$BE$9</f>
        <v>0</v>
      </c>
      <c r="EF11" s="73" t="str">
        <f t="shared" si="152"/>
        <v>-100%</v>
      </c>
      <c r="EG11" s="9">
        <f t="shared" si="153"/>
        <v>0</v>
      </c>
      <c r="EH11" s="9"/>
      <c r="EI11" s="9">
        <f>Mon!$BF$9</f>
        <v>0</v>
      </c>
      <c r="EJ11" s="73" t="str">
        <f t="shared" si="154"/>
        <v>-100%</v>
      </c>
      <c r="EK11" s="9">
        <f t="shared" si="155"/>
        <v>0</v>
      </c>
      <c r="EL11" s="9"/>
      <c r="EM11" s="9">
        <f>Mon!$BG$9</f>
        <v>3000</v>
      </c>
      <c r="EN11" s="73" t="str">
        <f t="shared" si="156"/>
        <v>-100%</v>
      </c>
      <c r="EO11" s="9">
        <f t="shared" si="157"/>
        <v>-3000</v>
      </c>
      <c r="EP11" s="9"/>
      <c r="EQ11" s="9">
        <f>Mon!$BH$9</f>
        <v>20000</v>
      </c>
      <c r="ER11" s="73" t="str">
        <f t="shared" si="158"/>
        <v>-100%</v>
      </c>
      <c r="ES11" s="9">
        <f t="shared" si="159"/>
        <v>-20000</v>
      </c>
      <c r="EU11" s="9">
        <f>Mon!$BI$9</f>
        <v>0</v>
      </c>
      <c r="EV11" s="73" t="str">
        <f t="shared" si="160"/>
        <v>-100%</v>
      </c>
      <c r="EW11" s="9">
        <f t="shared" si="161"/>
        <v>0</v>
      </c>
      <c r="EY11" s="9">
        <f>Mon!$BJ$9</f>
        <v>0</v>
      </c>
      <c r="EZ11" s="73" t="str">
        <f t="shared" si="162"/>
        <v>-100%</v>
      </c>
      <c r="FA11" s="9">
        <f t="shared" si="163"/>
        <v>0</v>
      </c>
      <c r="FC11" s="9">
        <f>Mon!$BK$9</f>
        <v>0</v>
      </c>
      <c r="FD11" s="73" t="str">
        <f t="shared" si="164"/>
        <v>-100%</v>
      </c>
      <c r="FE11" s="9">
        <f t="shared" si="165"/>
        <v>0</v>
      </c>
      <c r="FG11" s="9">
        <f>Mon!$BL$9</f>
        <v>1500</v>
      </c>
      <c r="FH11" s="73" t="str">
        <f t="shared" si="166"/>
        <v>-100%</v>
      </c>
      <c r="FI11" s="9">
        <f t="shared" si="167"/>
        <v>-1500</v>
      </c>
      <c r="FK11" s="9">
        <f>Mon!$BM$9</f>
        <v>0</v>
      </c>
      <c r="FL11" s="73" t="str">
        <f t="shared" si="168"/>
        <v>-100%</v>
      </c>
      <c r="FM11" s="9">
        <f t="shared" si="169"/>
        <v>0</v>
      </c>
      <c r="FO11" s="9">
        <f>Mon!$BN$9</f>
        <v>0</v>
      </c>
      <c r="FP11" s="73" t="str">
        <f t="shared" si="170"/>
        <v>-100%</v>
      </c>
      <c r="FQ11" s="9">
        <f t="shared" si="171"/>
        <v>0</v>
      </c>
    </row>
    <row r="12" spans="1:173" s="12" customFormat="1" x14ac:dyDescent="0.25">
      <c r="A12" s="9" t="str">
        <f>Mon!$A$10</f>
        <v>OVER</v>
      </c>
      <c r="B12" s="72" t="str">
        <f>Mon!$C$10</f>
        <v>win</v>
      </c>
      <c r="C12" s="9">
        <f>Mon!$X$10</f>
        <v>0</v>
      </c>
      <c r="D12" s="73">
        <f t="shared" si="86"/>
        <v>1</v>
      </c>
      <c r="E12" s="9">
        <f t="shared" si="87"/>
        <v>0</v>
      </c>
      <c r="F12" s="9"/>
      <c r="G12" s="9">
        <f>Mon!$Y$10</f>
        <v>0</v>
      </c>
      <c r="H12" s="73">
        <f t="shared" si="88"/>
        <v>0.9</v>
      </c>
      <c r="I12" s="9">
        <f t="shared" si="89"/>
        <v>0</v>
      </c>
      <c r="J12" s="9"/>
      <c r="K12" s="9">
        <f>Mon!$Z$10</f>
        <v>0</v>
      </c>
      <c r="L12" s="73">
        <f t="shared" si="90"/>
        <v>0.9</v>
      </c>
      <c r="M12" s="9">
        <f t="shared" si="91"/>
        <v>0</v>
      </c>
      <c r="N12" s="9"/>
      <c r="O12" s="9">
        <f>Mon!$AA$10</f>
        <v>0</v>
      </c>
      <c r="P12" s="73">
        <f t="shared" si="92"/>
        <v>0.9</v>
      </c>
      <c r="Q12" s="9">
        <f t="shared" si="93"/>
        <v>0</v>
      </c>
      <c r="R12" s="9"/>
      <c r="S12" s="9">
        <f>Mon!$AB$10</f>
        <v>0</v>
      </c>
      <c r="T12" s="73">
        <f t="shared" si="94"/>
        <v>0.9</v>
      </c>
      <c r="U12" s="9">
        <f t="shared" si="95"/>
        <v>0</v>
      </c>
      <c r="V12" s="9"/>
      <c r="W12" s="9">
        <f>Mon!$AC$10</f>
        <v>0</v>
      </c>
      <c r="X12" s="73">
        <f t="shared" si="96"/>
        <v>0.9</v>
      </c>
      <c r="Y12" s="9">
        <f t="shared" si="97"/>
        <v>0</v>
      </c>
      <c r="Z12" s="9"/>
      <c r="AA12" s="9">
        <f>Mon!$AD$10</f>
        <v>0</v>
      </c>
      <c r="AB12" s="73">
        <f t="shared" si="98"/>
        <v>0.9</v>
      </c>
      <c r="AC12" s="9">
        <f t="shared" si="99"/>
        <v>0</v>
      </c>
      <c r="AD12" s="9"/>
      <c r="AE12" s="9">
        <f>Mon!$AE$10</f>
        <v>0</v>
      </c>
      <c r="AF12" s="73">
        <f t="shared" si="100"/>
        <v>0.9</v>
      </c>
      <c r="AG12" s="9">
        <f t="shared" si="101"/>
        <v>0</v>
      </c>
      <c r="AH12" s="9"/>
      <c r="AI12" s="9">
        <f>Mon!$AF$10</f>
        <v>0</v>
      </c>
      <c r="AJ12" s="73">
        <f t="shared" si="102"/>
        <v>0.9</v>
      </c>
      <c r="AK12" s="9">
        <f t="shared" si="103"/>
        <v>0</v>
      </c>
      <c r="AL12" s="9"/>
      <c r="AM12" s="9">
        <f>Mon!$AG$10</f>
        <v>1000</v>
      </c>
      <c r="AN12" s="73">
        <f t="shared" si="104"/>
        <v>0.9</v>
      </c>
      <c r="AO12" s="9">
        <f t="shared" si="105"/>
        <v>900</v>
      </c>
      <c r="AP12" s="9"/>
      <c r="AQ12" s="9">
        <f>Mon!$AH$10</f>
        <v>0</v>
      </c>
      <c r="AR12" s="73">
        <f t="shared" si="106"/>
        <v>0.9</v>
      </c>
      <c r="AS12" s="9">
        <f t="shared" si="107"/>
        <v>0</v>
      </c>
      <c r="AT12" s="9"/>
      <c r="AU12" s="9">
        <f>Mon!$AI$10</f>
        <v>0</v>
      </c>
      <c r="AV12" s="73">
        <f t="shared" si="108"/>
        <v>0.9</v>
      </c>
      <c r="AW12" s="9">
        <f t="shared" si="109"/>
        <v>0</v>
      </c>
      <c r="AX12" s="9"/>
      <c r="AY12" s="9">
        <f>Mon!$AJ$10</f>
        <v>0</v>
      </c>
      <c r="AZ12" s="73">
        <f t="shared" si="110"/>
        <v>0.9</v>
      </c>
      <c r="BA12" s="9">
        <f t="shared" si="111"/>
        <v>0</v>
      </c>
      <c r="BB12" s="9"/>
      <c r="BC12" s="9">
        <f>Mon!$AK$10</f>
        <v>0</v>
      </c>
      <c r="BD12" s="73">
        <f t="shared" si="112"/>
        <v>0.9</v>
      </c>
      <c r="BE12" s="9">
        <f t="shared" si="113"/>
        <v>0</v>
      </c>
      <c r="BF12" s="9"/>
      <c r="BG12" s="9">
        <f>Mon!$AL$10</f>
        <v>500</v>
      </c>
      <c r="BH12" s="73">
        <f t="shared" si="114"/>
        <v>0.9</v>
      </c>
      <c r="BI12" s="9">
        <f t="shared" si="115"/>
        <v>450</v>
      </c>
      <c r="BJ12" s="9"/>
      <c r="BK12" s="9">
        <f>Mon!$AM$10</f>
        <v>150000</v>
      </c>
      <c r="BL12" s="73">
        <f t="shared" si="116"/>
        <v>0.9</v>
      </c>
      <c r="BM12" s="9">
        <f t="shared" si="117"/>
        <v>135000</v>
      </c>
      <c r="BN12" s="9"/>
      <c r="BO12" s="9">
        <f>Mon!$AN$10</f>
        <v>0</v>
      </c>
      <c r="BP12" s="73">
        <f t="shared" si="118"/>
        <v>0.92</v>
      </c>
      <c r="BQ12" s="9">
        <f t="shared" si="119"/>
        <v>0</v>
      </c>
      <c r="BR12" s="9"/>
      <c r="BS12" s="9">
        <f>Mon!$AO$10</f>
        <v>0</v>
      </c>
      <c r="BT12" s="73">
        <f t="shared" si="120"/>
        <v>0.9</v>
      </c>
      <c r="BU12" s="9">
        <f t="shared" si="121"/>
        <v>0</v>
      </c>
      <c r="BV12" s="9"/>
      <c r="BW12" s="9">
        <f>Mon!$AP$10</f>
        <v>0</v>
      </c>
      <c r="BX12" s="73">
        <f t="shared" si="122"/>
        <v>0.9</v>
      </c>
      <c r="BY12" s="9">
        <f t="shared" si="123"/>
        <v>0</v>
      </c>
      <c r="BZ12" s="9"/>
      <c r="CA12" s="9">
        <f>Mon!$AQ$10</f>
        <v>0</v>
      </c>
      <c r="CB12" s="73">
        <f t="shared" si="124"/>
        <v>0.9</v>
      </c>
      <c r="CC12" s="9">
        <f t="shared" si="125"/>
        <v>0</v>
      </c>
      <c r="CD12" s="9"/>
      <c r="CE12" s="9">
        <f>Mon!$AR$10</f>
        <v>0</v>
      </c>
      <c r="CF12" s="73">
        <f t="shared" si="126"/>
        <v>0.9</v>
      </c>
      <c r="CG12" s="9">
        <f t="shared" si="127"/>
        <v>0</v>
      </c>
      <c r="CH12" s="9"/>
      <c r="CI12" s="9">
        <f>Mon!$AS$10</f>
        <v>0</v>
      </c>
      <c r="CJ12" s="73">
        <f t="shared" si="128"/>
        <v>0.9</v>
      </c>
      <c r="CK12" s="9">
        <f t="shared" si="129"/>
        <v>0</v>
      </c>
      <c r="CL12" s="9"/>
      <c r="CM12" s="9">
        <f>Mon!$AT$10</f>
        <v>0</v>
      </c>
      <c r="CN12" s="73">
        <f t="shared" si="130"/>
        <v>0.9</v>
      </c>
      <c r="CO12" s="9">
        <f t="shared" si="131"/>
        <v>0</v>
      </c>
      <c r="CP12" s="9"/>
      <c r="CQ12" s="9">
        <f>Mon!$AU$10</f>
        <v>0</v>
      </c>
      <c r="CR12" s="73">
        <f t="shared" si="132"/>
        <v>0.9</v>
      </c>
      <c r="CS12" s="9">
        <f t="shared" si="133"/>
        <v>0</v>
      </c>
      <c r="CT12" s="9"/>
      <c r="CU12" s="9">
        <f>Mon!$AV$10</f>
        <v>0</v>
      </c>
      <c r="CV12" s="73">
        <f t="shared" si="134"/>
        <v>0.9</v>
      </c>
      <c r="CW12" s="9">
        <f t="shared" si="135"/>
        <v>0</v>
      </c>
      <c r="CX12" s="9"/>
      <c r="CY12" s="9">
        <f>Mon!$AW$10</f>
        <v>0</v>
      </c>
      <c r="CZ12" s="73">
        <f t="shared" si="136"/>
        <v>0.9</v>
      </c>
      <c r="DA12" s="9">
        <f t="shared" si="137"/>
        <v>0</v>
      </c>
      <c r="DB12" s="9"/>
      <c r="DC12" s="9">
        <f>Mon!$AX$10</f>
        <v>0</v>
      </c>
      <c r="DD12" s="73">
        <f t="shared" si="138"/>
        <v>0.9</v>
      </c>
      <c r="DE12" s="9">
        <f t="shared" si="139"/>
        <v>0</v>
      </c>
      <c r="DF12" s="9"/>
      <c r="DG12" s="9">
        <f>Mon!$AY$10</f>
        <v>0</v>
      </c>
      <c r="DH12" s="73">
        <f t="shared" si="140"/>
        <v>0.9</v>
      </c>
      <c r="DI12" s="9">
        <f t="shared" si="141"/>
        <v>0</v>
      </c>
      <c r="DJ12" s="9"/>
      <c r="DK12" s="9">
        <f>Mon!$AZ$10</f>
        <v>0</v>
      </c>
      <c r="DL12" s="73">
        <f t="shared" si="142"/>
        <v>0.9</v>
      </c>
      <c r="DM12" s="9">
        <f t="shared" si="143"/>
        <v>0</v>
      </c>
      <c r="DN12" s="9"/>
      <c r="DO12" s="9">
        <f>Mon!$BA$10</f>
        <v>0</v>
      </c>
      <c r="DP12" s="73">
        <f t="shared" si="144"/>
        <v>0.9</v>
      </c>
      <c r="DQ12" s="9">
        <f t="shared" si="145"/>
        <v>0</v>
      </c>
      <c r="DR12" s="9"/>
      <c r="DS12" s="9">
        <f>Mon!$BB$10</f>
        <v>0</v>
      </c>
      <c r="DT12" s="73">
        <f t="shared" si="146"/>
        <v>0.9</v>
      </c>
      <c r="DU12" s="9">
        <f t="shared" si="147"/>
        <v>0</v>
      </c>
      <c r="DV12" s="9"/>
      <c r="DW12" s="9">
        <f>Mon!$BC$10</f>
        <v>0</v>
      </c>
      <c r="DX12" s="73">
        <f t="shared" si="148"/>
        <v>0.9</v>
      </c>
      <c r="DY12" s="9">
        <f t="shared" si="149"/>
        <v>0</v>
      </c>
      <c r="DZ12" s="9"/>
      <c r="EA12" s="9">
        <f>Mon!$BD$10</f>
        <v>800</v>
      </c>
      <c r="EB12" s="73">
        <f t="shared" si="150"/>
        <v>0.9</v>
      </c>
      <c r="EC12" s="9">
        <f t="shared" si="151"/>
        <v>720</v>
      </c>
      <c r="ED12" s="9"/>
      <c r="EE12" s="9">
        <f>Mon!$BE$10</f>
        <v>0</v>
      </c>
      <c r="EF12" s="73">
        <f t="shared" si="152"/>
        <v>0.9</v>
      </c>
      <c r="EG12" s="9">
        <f t="shared" si="153"/>
        <v>0</v>
      </c>
      <c r="EH12" s="9"/>
      <c r="EI12" s="9">
        <f>Mon!$BF$10</f>
        <v>0</v>
      </c>
      <c r="EJ12" s="73">
        <f t="shared" si="154"/>
        <v>0.9</v>
      </c>
      <c r="EK12" s="9">
        <f t="shared" si="155"/>
        <v>0</v>
      </c>
      <c r="EL12" s="9"/>
      <c r="EM12" s="9">
        <f>Mon!$BG$10</f>
        <v>0</v>
      </c>
      <c r="EN12" s="73">
        <f t="shared" si="156"/>
        <v>0.9</v>
      </c>
      <c r="EO12" s="9">
        <f t="shared" si="157"/>
        <v>0</v>
      </c>
      <c r="EP12" s="9"/>
      <c r="EQ12" s="9">
        <f>Mon!$BH$10</f>
        <v>0</v>
      </c>
      <c r="ER12" s="73">
        <f t="shared" si="158"/>
        <v>0.9</v>
      </c>
      <c r="ES12" s="9">
        <f t="shared" si="159"/>
        <v>0</v>
      </c>
      <c r="EU12" s="9">
        <f>Mon!$BI$10</f>
        <v>0</v>
      </c>
      <c r="EV12" s="73">
        <f t="shared" si="160"/>
        <v>0.9</v>
      </c>
      <c r="EW12" s="9">
        <f t="shared" si="161"/>
        <v>0</v>
      </c>
      <c r="EY12" s="9">
        <f>Mon!$BJ$10</f>
        <v>0</v>
      </c>
      <c r="EZ12" s="73">
        <f t="shared" si="162"/>
        <v>0.9</v>
      </c>
      <c r="FA12" s="9">
        <f t="shared" si="163"/>
        <v>0</v>
      </c>
      <c r="FC12" s="9">
        <f>Mon!$BK$10</f>
        <v>0</v>
      </c>
      <c r="FD12" s="73">
        <f t="shared" si="164"/>
        <v>0.9</v>
      </c>
      <c r="FE12" s="9">
        <f t="shared" si="165"/>
        <v>0</v>
      </c>
      <c r="FG12" s="9">
        <f>Mon!$BL$10</f>
        <v>0</v>
      </c>
      <c r="FH12" s="73">
        <f t="shared" si="166"/>
        <v>0.9</v>
      </c>
      <c r="FI12" s="9">
        <f t="shared" si="167"/>
        <v>0</v>
      </c>
      <c r="FK12" s="9">
        <f>Mon!$BM$10</f>
        <v>0</v>
      </c>
      <c r="FL12" s="73">
        <f t="shared" si="168"/>
        <v>0.9</v>
      </c>
      <c r="FM12" s="9">
        <f t="shared" si="169"/>
        <v>0</v>
      </c>
      <c r="FO12" s="9">
        <f>Mon!$BN$10</f>
        <v>3000</v>
      </c>
      <c r="FP12" s="73">
        <f t="shared" si="170"/>
        <v>0.9</v>
      </c>
      <c r="FQ12" s="9">
        <f t="shared" si="171"/>
        <v>2700</v>
      </c>
    </row>
    <row r="13" spans="1:173" s="76" customFormat="1" x14ac:dyDescent="0.25">
      <c r="A13" s="75"/>
      <c r="B13" s="72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75"/>
      <c r="DX13" s="75"/>
      <c r="DY13" s="75"/>
      <c r="DZ13" s="75"/>
      <c r="EA13" s="75"/>
      <c r="EB13" s="75"/>
      <c r="EC13" s="75"/>
      <c r="ED13" s="75"/>
      <c r="EE13" s="75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75"/>
      <c r="EU13" s="75"/>
      <c r="EV13" s="75"/>
      <c r="EW13" s="75"/>
      <c r="EY13" s="75"/>
      <c r="EZ13" s="75"/>
      <c r="FA13" s="75"/>
      <c r="FC13" s="75"/>
      <c r="FD13" s="75"/>
      <c r="FE13" s="75"/>
      <c r="FG13" s="75"/>
      <c r="FH13" s="75"/>
      <c r="FI13" s="75"/>
      <c r="FK13" s="75"/>
      <c r="FL13" s="75"/>
      <c r="FM13" s="75"/>
      <c r="FO13" s="75"/>
      <c r="FP13" s="75"/>
      <c r="FQ13" s="75"/>
    </row>
    <row r="14" spans="1:173" s="12" customFormat="1" x14ac:dyDescent="0.25">
      <c r="A14" s="9" t="str">
        <f>Mon!$A$12</f>
        <v>ita</v>
      </c>
      <c r="B14" s="72" t="str">
        <f>Mon!$C$12</f>
        <v>win</v>
      </c>
      <c r="C14" s="9">
        <f>Mon!$X$12</f>
        <v>0</v>
      </c>
      <c r="D14" s="73">
        <f>IF($B14="win",100%-D$1,"-100%")</f>
        <v>1</v>
      </c>
      <c r="E14" s="9">
        <f>(C14*D14)+(C14*E$1)</f>
        <v>0</v>
      </c>
      <c r="F14" s="9"/>
      <c r="G14" s="9">
        <f>Mon!$Y$12</f>
        <v>0</v>
      </c>
      <c r="H14" s="73">
        <f>IF($B14="win",100%-H$1,"-100%")</f>
        <v>0.9</v>
      </c>
      <c r="I14" s="9">
        <f>(G14*H14)+(G14*I$1)</f>
        <v>0</v>
      </c>
      <c r="J14" s="9"/>
      <c r="K14" s="9">
        <f>Mon!$Z$12</f>
        <v>0</v>
      </c>
      <c r="L14" s="73">
        <f>IF($B14="win",100%-L$1,"-100%")</f>
        <v>0.9</v>
      </c>
      <c r="M14" s="9">
        <f>(K14*L14)+(K14*M$1)</f>
        <v>0</v>
      </c>
      <c r="N14" s="9"/>
      <c r="O14" s="9">
        <f>Mon!$AA$12</f>
        <v>0</v>
      </c>
      <c r="P14" s="73">
        <f>IF($B14="win",100%-P$1,"-100%")</f>
        <v>0.9</v>
      </c>
      <c r="Q14" s="9">
        <f>(O14*P14)+(O14*Q$1)</f>
        <v>0</v>
      </c>
      <c r="R14" s="9"/>
      <c r="S14" s="9">
        <f>Mon!$AB$12</f>
        <v>0</v>
      </c>
      <c r="T14" s="73">
        <f>IF($B14="win",100%-T$1,"-100%")</f>
        <v>0.9</v>
      </c>
      <c r="U14" s="9">
        <f>(S14*T14)+(S14*U$1)</f>
        <v>0</v>
      </c>
      <c r="V14" s="9"/>
      <c r="W14" s="9">
        <f>Mon!$AC$12</f>
        <v>0</v>
      </c>
      <c r="X14" s="73">
        <f>IF($B14="win",100%-X$1,"-100%")</f>
        <v>0.9</v>
      </c>
      <c r="Y14" s="9">
        <f>(W14*X14)+(W14*Y$1)</f>
        <v>0</v>
      </c>
      <c r="Z14" s="9"/>
      <c r="AA14" s="9">
        <f>Mon!$AD$12</f>
        <v>0</v>
      </c>
      <c r="AB14" s="73">
        <f>IF($B14="win",100%-AB$1,"-100%")</f>
        <v>0.9</v>
      </c>
      <c r="AC14" s="9">
        <f>(AA14*AB14)+(AA14*AC$1)</f>
        <v>0</v>
      </c>
      <c r="AD14" s="9"/>
      <c r="AE14" s="9">
        <f>Mon!$AE$12</f>
        <v>0</v>
      </c>
      <c r="AF14" s="73">
        <f>IF($B14="win",100%-AF$1,"-100%")</f>
        <v>0.9</v>
      </c>
      <c r="AG14" s="9">
        <f>(AE14*AF14)+(AE14*AG$1)</f>
        <v>0</v>
      </c>
      <c r="AH14" s="9"/>
      <c r="AI14" s="9">
        <f>Mon!$AF$12</f>
        <v>2000</v>
      </c>
      <c r="AJ14" s="73">
        <f>IF($B14="win",100%-AJ$1,"-100%")</f>
        <v>0.9</v>
      </c>
      <c r="AK14" s="9">
        <f>(AI14*AJ14)+(AI14*AK$1)</f>
        <v>1800</v>
      </c>
      <c r="AL14" s="9"/>
      <c r="AM14" s="9">
        <f>Mon!$AG$12</f>
        <v>1000</v>
      </c>
      <c r="AN14" s="73">
        <f>IF($B14="win",100%-AN$1,"-100%")</f>
        <v>0.9</v>
      </c>
      <c r="AO14" s="9">
        <f>(AM14*AN14)+(AM14*AO$1)</f>
        <v>900</v>
      </c>
      <c r="AP14" s="9"/>
      <c r="AQ14" s="9">
        <f>Mon!$AH$12</f>
        <v>0</v>
      </c>
      <c r="AR14" s="73">
        <f>IF($B14="win",100%-AR$1,"-100%")</f>
        <v>0.9</v>
      </c>
      <c r="AS14" s="9">
        <f>(AQ14*AR14)+(AQ14*AS$1)</f>
        <v>0</v>
      </c>
      <c r="AT14" s="9"/>
      <c r="AU14" s="9">
        <f>Mon!$AI$12</f>
        <v>13000</v>
      </c>
      <c r="AV14" s="73">
        <f>IF($B14="win",100%-AV$1,"-100%")</f>
        <v>0.9</v>
      </c>
      <c r="AW14" s="9">
        <f>(AU14*AV14)+(AU14*AW$1)</f>
        <v>11700</v>
      </c>
      <c r="AX14" s="9"/>
      <c r="AY14" s="9">
        <f>Mon!$AJ$12</f>
        <v>0</v>
      </c>
      <c r="AZ14" s="73">
        <f>IF($B14="win",100%-AZ$1,"-100%")</f>
        <v>0.9</v>
      </c>
      <c r="BA14" s="9">
        <f>(AY14*AZ14)+(AY14*BA$1)</f>
        <v>0</v>
      </c>
      <c r="BB14" s="9"/>
      <c r="BC14" s="9">
        <f>Mon!$AK$12</f>
        <v>13500</v>
      </c>
      <c r="BD14" s="73">
        <f>IF($B14="win",100%-BD$1,"-100%")</f>
        <v>0.9</v>
      </c>
      <c r="BE14" s="9">
        <f>(BC14*BD14)+(BC14*BE$1)</f>
        <v>12150</v>
      </c>
      <c r="BF14" s="9"/>
      <c r="BG14" s="9">
        <f>Mon!$AL$12</f>
        <v>0</v>
      </c>
      <c r="BH14" s="73">
        <f>IF($B14="win",100%-BH$1,"-100%")</f>
        <v>0.9</v>
      </c>
      <c r="BI14" s="9">
        <f>(BG14*BH14)+(BG14*BI$1)</f>
        <v>0</v>
      </c>
      <c r="BJ14" s="9"/>
      <c r="BK14" s="9">
        <f>Mon!$AM$12</f>
        <v>80000</v>
      </c>
      <c r="BL14" s="73">
        <f>IF($B14="win",100%-BL$1,"-100%")</f>
        <v>0.9</v>
      </c>
      <c r="BM14" s="9">
        <f>(BK14*BL14)+(BK14*BM$1)</f>
        <v>72000</v>
      </c>
      <c r="BN14" s="9"/>
      <c r="BO14" s="9">
        <f>Mon!$AN$12</f>
        <v>0</v>
      </c>
      <c r="BP14" s="73">
        <f>IF($B14="win",100%-BP$1,"-100%")</f>
        <v>0.92</v>
      </c>
      <c r="BQ14" s="9">
        <f>(BO14*BP14)+(BO14*BQ$1)</f>
        <v>0</v>
      </c>
      <c r="BR14" s="9"/>
      <c r="BS14" s="9">
        <f>Mon!$AO$12</f>
        <v>0</v>
      </c>
      <c r="BT14" s="73">
        <f>IF($B14="win",100%-BT$1,"-100%")</f>
        <v>0.9</v>
      </c>
      <c r="BU14" s="9">
        <f>(BS14*BT14)+(BS14*BU$1)</f>
        <v>0</v>
      </c>
      <c r="BV14" s="9"/>
      <c r="BW14" s="9">
        <f>Mon!$AP$12</f>
        <v>0</v>
      </c>
      <c r="BX14" s="73">
        <f>IF($B14="win",100%-BX$1,"-100%")</f>
        <v>0.9</v>
      </c>
      <c r="BY14" s="9">
        <f>(BW14*BX14)+(BW14*BY$1)</f>
        <v>0</v>
      </c>
      <c r="BZ14" s="9"/>
      <c r="CA14" s="9">
        <f>Mon!$AQ$12</f>
        <v>0</v>
      </c>
      <c r="CB14" s="73">
        <f>IF($B14="win",100%-CB$1,"-100%")</f>
        <v>0.9</v>
      </c>
      <c r="CC14" s="9">
        <f>(CA14*CB14)+(CA14*CC$1)</f>
        <v>0</v>
      </c>
      <c r="CD14" s="9"/>
      <c r="CE14" s="9">
        <f>Mon!$AR$12</f>
        <v>0</v>
      </c>
      <c r="CF14" s="73">
        <f>IF($B14="win",100%-CF$1,"-100%")</f>
        <v>0.9</v>
      </c>
      <c r="CG14" s="9">
        <f>(CE14*CF14)+(CE14*CG$1)</f>
        <v>0</v>
      </c>
      <c r="CH14" s="9"/>
      <c r="CI14" s="9">
        <f>Mon!$AS$12</f>
        <v>0</v>
      </c>
      <c r="CJ14" s="73">
        <f>IF($B14="win",100%-CJ$1,"-100%")</f>
        <v>0.9</v>
      </c>
      <c r="CK14" s="9">
        <f>(CI14*CJ14)+(CI14*CK$1)</f>
        <v>0</v>
      </c>
      <c r="CL14" s="9"/>
      <c r="CM14" s="9">
        <f>Mon!$AT$12</f>
        <v>0</v>
      </c>
      <c r="CN14" s="73">
        <f>IF($B14="win",100%-CN$1,"-100%")</f>
        <v>0.9</v>
      </c>
      <c r="CO14" s="9">
        <f>(CM14*CN14)+(CM14*CO$1)</f>
        <v>0</v>
      </c>
      <c r="CP14" s="9"/>
      <c r="CQ14" s="9">
        <f>Mon!$AU$12</f>
        <v>0</v>
      </c>
      <c r="CR14" s="73">
        <f>IF($B14="win",100%-CR$1,"-100%")</f>
        <v>0.9</v>
      </c>
      <c r="CS14" s="9">
        <f>(CQ14*CR14)+(CQ14*CS$1)</f>
        <v>0</v>
      </c>
      <c r="CT14" s="9"/>
      <c r="CU14" s="9">
        <f>Mon!$AV$12</f>
        <v>0</v>
      </c>
      <c r="CV14" s="73">
        <f>IF($B14="win",100%-CV$1,"-100%")</f>
        <v>0.9</v>
      </c>
      <c r="CW14" s="9">
        <f>(CU14*CV14)+(CU14*CW$1)</f>
        <v>0</v>
      </c>
      <c r="CX14" s="9"/>
      <c r="CY14" s="9">
        <f>Mon!$AW$12</f>
        <v>0</v>
      </c>
      <c r="CZ14" s="73">
        <f>IF($B14="win",100%-CZ$1,"-100%")</f>
        <v>0.9</v>
      </c>
      <c r="DA14" s="9">
        <f>(CY14*CZ14)+(CY14*DA$1)</f>
        <v>0</v>
      </c>
      <c r="DB14" s="9"/>
      <c r="DC14" s="9">
        <f>Mon!$AX$12</f>
        <v>0</v>
      </c>
      <c r="DD14" s="73">
        <f>IF($B14="win",100%-DD$1,"-100%")</f>
        <v>0.9</v>
      </c>
      <c r="DE14" s="9">
        <f>(DC14*DD14)+(DC14*DE$1)</f>
        <v>0</v>
      </c>
      <c r="DF14" s="9"/>
      <c r="DG14" s="9">
        <f>Mon!$AY$12</f>
        <v>0</v>
      </c>
      <c r="DH14" s="73">
        <f>IF($B14="win",100%-DH$1,"-100%")</f>
        <v>0.9</v>
      </c>
      <c r="DI14" s="9">
        <f>(DG14*DH14)+(DG14*DI$1)</f>
        <v>0</v>
      </c>
      <c r="DJ14" s="9"/>
      <c r="DK14" s="9">
        <f>Mon!$AZ$12</f>
        <v>0</v>
      </c>
      <c r="DL14" s="73">
        <f>IF($B14="win",100%-DL$1,"-100%")</f>
        <v>0.9</v>
      </c>
      <c r="DM14" s="9">
        <f>(DK14*DL14)+(DK14*DM$1)</f>
        <v>0</v>
      </c>
      <c r="DN14" s="9"/>
      <c r="DO14" s="9">
        <f>Mon!$BA$12</f>
        <v>0</v>
      </c>
      <c r="DP14" s="73">
        <f>IF($B14="win",100%-DP$1,"-100%")</f>
        <v>0.9</v>
      </c>
      <c r="DQ14" s="9">
        <f>(DO14*DP14)+(DO14*DQ$1)</f>
        <v>0</v>
      </c>
      <c r="DR14" s="9"/>
      <c r="DS14" s="9">
        <f>Mon!$BB$12</f>
        <v>0</v>
      </c>
      <c r="DT14" s="73">
        <f>IF($B14="win",100%-DT$1,"-100%")</f>
        <v>0.9</v>
      </c>
      <c r="DU14" s="9">
        <f>(DS14*DT14)+(DS14*DU$1)</f>
        <v>0</v>
      </c>
      <c r="DV14" s="9"/>
      <c r="DW14" s="9">
        <f>Mon!$BC$12</f>
        <v>0</v>
      </c>
      <c r="DX14" s="73">
        <f>IF($B14="win",100%-DX$1,"-100%")</f>
        <v>0.9</v>
      </c>
      <c r="DY14" s="9">
        <f>(DW14*DX14)+(DW14*DY$1)</f>
        <v>0</v>
      </c>
      <c r="DZ14" s="9"/>
      <c r="EA14" s="9">
        <f>Mon!$BD$12</f>
        <v>0</v>
      </c>
      <c r="EB14" s="73">
        <f>IF($B14="win",100%-EB$1,"-100%")</f>
        <v>0.9</v>
      </c>
      <c r="EC14" s="9">
        <f>(EA14*EB14)+(EA14*EC$1)</f>
        <v>0</v>
      </c>
      <c r="ED14" s="9"/>
      <c r="EE14" s="9">
        <f>Mon!$BE$12</f>
        <v>0</v>
      </c>
      <c r="EF14" s="73">
        <f>IF($B14="win",100%-EF$1,"-100%")</f>
        <v>0.9</v>
      </c>
      <c r="EG14" s="9">
        <f>(EE14*EF14)+(EE14*EG$1)</f>
        <v>0</v>
      </c>
      <c r="EH14" s="9"/>
      <c r="EI14" s="9">
        <f>Mon!$BF$12</f>
        <v>0</v>
      </c>
      <c r="EJ14" s="73">
        <f>IF($B14="win",100%-EJ$1,"-100%")</f>
        <v>0.9</v>
      </c>
      <c r="EK14" s="9">
        <f>(EI14*EJ14)+(EI14*EK$1)</f>
        <v>0</v>
      </c>
      <c r="EL14" s="9"/>
      <c r="EM14" s="9">
        <f>Mon!$BG$12</f>
        <v>0</v>
      </c>
      <c r="EN14" s="73">
        <f>IF($B14="win",100%-EN$1,"-100%")</f>
        <v>0.9</v>
      </c>
      <c r="EO14" s="9">
        <f>(EM14*EN14)+(EM14*EO$1)</f>
        <v>0</v>
      </c>
      <c r="EP14" s="9"/>
      <c r="EQ14" s="9">
        <f>Mon!$BH$12</f>
        <v>0</v>
      </c>
      <c r="ER14" s="73">
        <f>IF($B14="win",100%-ER$1,"-100%")</f>
        <v>0.9</v>
      </c>
      <c r="ES14" s="9">
        <f>(EQ14*ER14)+(EQ14*ES$1)</f>
        <v>0</v>
      </c>
      <c r="EU14" s="9">
        <f>Mon!$BI$12</f>
        <v>0</v>
      </c>
      <c r="EV14" s="73">
        <f>IF($B14="win",100%-EV$1,"-100%")</f>
        <v>0.9</v>
      </c>
      <c r="EW14" s="9">
        <f>(EU14*EV14)+(EU14*EW$1)</f>
        <v>0</v>
      </c>
      <c r="EY14" s="9">
        <f>Mon!$BJ$12</f>
        <v>0</v>
      </c>
      <c r="EZ14" s="73">
        <f>IF($B14="win",100%-EZ$1,"-100%")</f>
        <v>0.9</v>
      </c>
      <c r="FA14" s="9">
        <f>(EY14*EZ14)+(EY14*FA$1)</f>
        <v>0</v>
      </c>
      <c r="FC14" s="9">
        <f>Mon!$BK$12</f>
        <v>0</v>
      </c>
      <c r="FD14" s="73">
        <f>IF($B14="win",100%-FD$1,"-100%")</f>
        <v>0.9</v>
      </c>
      <c r="FE14" s="9">
        <f>(FC14*FD14)+(FC14*FE$1)</f>
        <v>0</v>
      </c>
      <c r="FG14" s="9">
        <f>Mon!$BL$12</f>
        <v>10000</v>
      </c>
      <c r="FH14" s="73">
        <f>IF($B14="win",100%-FH$1,"-100%")</f>
        <v>0.9</v>
      </c>
      <c r="FI14" s="9">
        <f>(FG14*FH14)+(FG14*FI$1)</f>
        <v>9000</v>
      </c>
      <c r="FK14" s="9">
        <f>Mon!$BM$12</f>
        <v>0</v>
      </c>
      <c r="FL14" s="73">
        <f>IF($B14="win",100%-FL$1,"-100%")</f>
        <v>0.9</v>
      </c>
      <c r="FM14" s="9">
        <f>(FK14*FL14)+(FK14*FM$1)</f>
        <v>0</v>
      </c>
      <c r="FO14" s="9">
        <f>Mon!$BN$12</f>
        <v>0</v>
      </c>
      <c r="FP14" s="73">
        <f>IF($B14="win",100%-FP$1,"-100%")</f>
        <v>0.9</v>
      </c>
      <c r="FQ14" s="9">
        <f>(FO14*FP14)+(FO14*FQ$1)</f>
        <v>0</v>
      </c>
    </row>
    <row r="15" spans="1:173" s="12" customFormat="1" x14ac:dyDescent="0.25">
      <c r="A15" s="9" t="str">
        <f>Mon!$A$13</f>
        <v>srb</v>
      </c>
      <c r="B15" s="72" t="str">
        <f>Mon!$C$13</f>
        <v>lose</v>
      </c>
      <c r="C15" s="9">
        <f>Mon!$X$13</f>
        <v>0</v>
      </c>
      <c r="D15" s="73" t="str">
        <f t="shared" ref="D15:D17" si="172">IF($B15="win",100%-D$1,"-100%")</f>
        <v>-100%</v>
      </c>
      <c r="E15" s="9">
        <f t="shared" ref="E15:E17" si="173">(C15*D15)+(C15*E$1)</f>
        <v>0</v>
      </c>
      <c r="F15" s="9"/>
      <c r="G15" s="9">
        <f>Mon!$Y$13</f>
        <v>5000</v>
      </c>
      <c r="H15" s="73" t="str">
        <f t="shared" ref="H15:H17" si="174">IF($B15="win",100%-H$1,"-100%")</f>
        <v>-100%</v>
      </c>
      <c r="I15" s="9">
        <f t="shared" ref="I15:I17" si="175">(G15*H15)+(G15*I$1)</f>
        <v>-5000</v>
      </c>
      <c r="J15" s="9"/>
      <c r="K15" s="9">
        <f>Mon!$Z$13</f>
        <v>0</v>
      </c>
      <c r="L15" s="73" t="str">
        <f t="shared" ref="L15:L17" si="176">IF($B15="win",100%-L$1,"-100%")</f>
        <v>-100%</v>
      </c>
      <c r="M15" s="9">
        <f t="shared" ref="M15:M17" si="177">(K15*L15)+(K15*M$1)</f>
        <v>0</v>
      </c>
      <c r="N15" s="9"/>
      <c r="O15" s="9">
        <f>Mon!$AA$13</f>
        <v>0</v>
      </c>
      <c r="P15" s="73" t="str">
        <f t="shared" ref="P15:P17" si="178">IF($B15="win",100%-P$1,"-100%")</f>
        <v>-100%</v>
      </c>
      <c r="Q15" s="9">
        <f t="shared" ref="Q15:Q17" si="179">(O15*P15)+(O15*Q$1)</f>
        <v>0</v>
      </c>
      <c r="R15" s="9"/>
      <c r="S15" s="9">
        <f>Mon!$AB$13</f>
        <v>0</v>
      </c>
      <c r="T15" s="73" t="str">
        <f t="shared" ref="T15:T17" si="180">IF($B15="win",100%-T$1,"-100%")</f>
        <v>-100%</v>
      </c>
      <c r="U15" s="9">
        <f t="shared" ref="U15:U17" si="181">(S15*T15)+(S15*U$1)</f>
        <v>0</v>
      </c>
      <c r="V15" s="9"/>
      <c r="W15" s="9">
        <f>Mon!$AC$13</f>
        <v>0</v>
      </c>
      <c r="X15" s="73" t="str">
        <f t="shared" ref="X15:X17" si="182">IF($B15="win",100%-X$1,"-100%")</f>
        <v>-100%</v>
      </c>
      <c r="Y15" s="9">
        <f t="shared" ref="Y15:Y17" si="183">(W15*X15)+(W15*Y$1)</f>
        <v>0</v>
      </c>
      <c r="Z15" s="9"/>
      <c r="AA15" s="9">
        <f>Mon!$AD$13</f>
        <v>10000</v>
      </c>
      <c r="AB15" s="73" t="str">
        <f t="shared" ref="AB15:AB17" si="184">IF($B15="win",100%-AB$1,"-100%")</f>
        <v>-100%</v>
      </c>
      <c r="AC15" s="9">
        <f t="shared" ref="AC15:AC17" si="185">(AA15*AB15)+(AA15*AC$1)</f>
        <v>-10000</v>
      </c>
      <c r="AD15" s="9"/>
      <c r="AE15" s="9">
        <f>Mon!$AE$13</f>
        <v>0</v>
      </c>
      <c r="AF15" s="73" t="str">
        <f t="shared" ref="AF15:AF17" si="186">IF($B15="win",100%-AF$1,"-100%")</f>
        <v>-100%</v>
      </c>
      <c r="AG15" s="9">
        <f t="shared" ref="AG15:AG17" si="187">(AE15*AF15)+(AE15*AG$1)</f>
        <v>0</v>
      </c>
      <c r="AH15" s="9"/>
      <c r="AI15" s="9">
        <f>Mon!$AF$13</f>
        <v>0</v>
      </c>
      <c r="AJ15" s="73" t="str">
        <f t="shared" ref="AJ15:AJ17" si="188">IF($B15="win",100%-AJ$1,"-100%")</f>
        <v>-100%</v>
      </c>
      <c r="AK15" s="9">
        <f t="shared" ref="AK15:AK17" si="189">(AI15*AJ15)+(AI15*AK$1)</f>
        <v>0</v>
      </c>
      <c r="AL15" s="9"/>
      <c r="AM15" s="9">
        <f>Mon!$AG$13</f>
        <v>0</v>
      </c>
      <c r="AN15" s="73" t="str">
        <f t="shared" ref="AN15:AN17" si="190">IF($B15="win",100%-AN$1,"-100%")</f>
        <v>-100%</v>
      </c>
      <c r="AO15" s="9">
        <f t="shared" ref="AO15:AO17" si="191">(AM15*AN15)+(AM15*AO$1)</f>
        <v>0</v>
      </c>
      <c r="AP15" s="9"/>
      <c r="AQ15" s="9">
        <f>Mon!$AH$13</f>
        <v>0</v>
      </c>
      <c r="AR15" s="73" t="str">
        <f t="shared" ref="AR15:AR17" si="192">IF($B15="win",100%-AR$1,"-100%")</f>
        <v>-100%</v>
      </c>
      <c r="AS15" s="9">
        <f t="shared" ref="AS15:AS17" si="193">(AQ15*AR15)+(AQ15*AS$1)</f>
        <v>0</v>
      </c>
      <c r="AT15" s="9"/>
      <c r="AU15" s="9">
        <f>Mon!$AI$13</f>
        <v>0</v>
      </c>
      <c r="AV15" s="73" t="str">
        <f t="shared" ref="AV15:AV17" si="194">IF($B15="win",100%-AV$1,"-100%")</f>
        <v>-100%</v>
      </c>
      <c r="AW15" s="9">
        <f t="shared" ref="AW15:AW17" si="195">(AU15*AV15)+(AU15*AW$1)</f>
        <v>0</v>
      </c>
      <c r="AX15" s="9"/>
      <c r="AY15" s="9">
        <f>Mon!$AJ$13</f>
        <v>0</v>
      </c>
      <c r="AZ15" s="73" t="str">
        <f t="shared" ref="AZ15:AZ17" si="196">IF($B15="win",100%-AZ$1,"-100%")</f>
        <v>-100%</v>
      </c>
      <c r="BA15" s="9">
        <f t="shared" ref="BA15:BA17" si="197">(AY15*AZ15)+(AY15*BA$1)</f>
        <v>0</v>
      </c>
      <c r="BB15" s="9"/>
      <c r="BC15" s="9">
        <f>Mon!$AK$13</f>
        <v>0</v>
      </c>
      <c r="BD15" s="73" t="str">
        <f t="shared" ref="BD15:BD17" si="198">IF($B15="win",100%-BD$1,"-100%")</f>
        <v>-100%</v>
      </c>
      <c r="BE15" s="9">
        <f t="shared" ref="BE15:BE17" si="199">(BC15*BD15)+(BC15*BE$1)</f>
        <v>0</v>
      </c>
      <c r="BF15" s="9"/>
      <c r="BG15" s="9">
        <f>Mon!$AL$13</f>
        <v>0</v>
      </c>
      <c r="BH15" s="73" t="str">
        <f t="shared" ref="BH15:BH17" si="200">IF($B15="win",100%-BH$1,"-100%")</f>
        <v>-100%</v>
      </c>
      <c r="BI15" s="9">
        <f t="shared" ref="BI15:BI17" si="201">(BG15*BH15)+(BG15*BI$1)</f>
        <v>0</v>
      </c>
      <c r="BJ15" s="9"/>
      <c r="BK15" s="9">
        <f>Mon!$AM$13</f>
        <v>0</v>
      </c>
      <c r="BL15" s="73" t="str">
        <f t="shared" ref="BL15:BL17" si="202">IF($B15="win",100%-BL$1,"-100%")</f>
        <v>-100%</v>
      </c>
      <c r="BM15" s="9">
        <f t="shared" ref="BM15:BM17" si="203">(BK15*BL15)+(BK15*BM$1)</f>
        <v>0</v>
      </c>
      <c r="BN15" s="9"/>
      <c r="BO15" s="9">
        <f>Mon!$AN$13</f>
        <v>0</v>
      </c>
      <c r="BP15" s="73" t="str">
        <f t="shared" ref="BP15:BP17" si="204">IF($B15="win",100%-BP$1,"-100%")</f>
        <v>-100%</v>
      </c>
      <c r="BQ15" s="9">
        <f t="shared" ref="BQ15:BQ17" si="205">(BO15*BP15)+(BO15*BQ$1)</f>
        <v>0</v>
      </c>
      <c r="BR15" s="9"/>
      <c r="BS15" s="9">
        <f>Mon!$AO$13</f>
        <v>0</v>
      </c>
      <c r="BT15" s="73" t="str">
        <f t="shared" ref="BT15:BT17" si="206">IF($B15="win",100%-BT$1,"-100%")</f>
        <v>-100%</v>
      </c>
      <c r="BU15" s="9">
        <f t="shared" ref="BU15:BU17" si="207">(BS15*BT15)+(BS15*BU$1)</f>
        <v>0</v>
      </c>
      <c r="BV15" s="9"/>
      <c r="BW15" s="9">
        <f>Mon!$AP$13</f>
        <v>0</v>
      </c>
      <c r="BX15" s="73" t="str">
        <f t="shared" ref="BX15:BX17" si="208">IF($B15="win",100%-BX$1,"-100%")</f>
        <v>-100%</v>
      </c>
      <c r="BY15" s="9">
        <f t="shared" ref="BY15:BY17" si="209">(BW15*BX15)+(BW15*BY$1)</f>
        <v>0</v>
      </c>
      <c r="BZ15" s="9"/>
      <c r="CA15" s="9">
        <f>Mon!$AQ$13</f>
        <v>0</v>
      </c>
      <c r="CB15" s="73" t="str">
        <f t="shared" ref="CB15:CB17" si="210">IF($B15="win",100%-CB$1,"-100%")</f>
        <v>-100%</v>
      </c>
      <c r="CC15" s="9">
        <f t="shared" ref="CC15:CC17" si="211">(CA15*CB15)+(CA15*CC$1)</f>
        <v>0</v>
      </c>
      <c r="CD15" s="9"/>
      <c r="CE15" s="9">
        <f>Mon!$AR$13</f>
        <v>0</v>
      </c>
      <c r="CF15" s="73" t="str">
        <f t="shared" ref="CF15:CF17" si="212">IF($B15="win",100%-CF$1,"-100%")</f>
        <v>-100%</v>
      </c>
      <c r="CG15" s="9">
        <f t="shared" ref="CG15:CG17" si="213">(CE15*CF15)+(CE15*CG$1)</f>
        <v>0</v>
      </c>
      <c r="CH15" s="9"/>
      <c r="CI15" s="9">
        <f>Mon!$AS$13</f>
        <v>0</v>
      </c>
      <c r="CJ15" s="73" t="str">
        <f t="shared" ref="CJ15:CJ17" si="214">IF($B15="win",100%-CJ$1,"-100%")</f>
        <v>-100%</v>
      </c>
      <c r="CK15" s="9">
        <f t="shared" ref="CK15:CK17" si="215">(CI15*CJ15)+(CI15*CK$1)</f>
        <v>0</v>
      </c>
      <c r="CL15" s="9"/>
      <c r="CM15" s="9">
        <f>Mon!$AT$13</f>
        <v>0</v>
      </c>
      <c r="CN15" s="73" t="str">
        <f t="shared" ref="CN15:CN17" si="216">IF($B15="win",100%-CN$1,"-100%")</f>
        <v>-100%</v>
      </c>
      <c r="CO15" s="9">
        <f t="shared" ref="CO15:CO17" si="217">(CM15*CN15)+(CM15*CO$1)</f>
        <v>0</v>
      </c>
      <c r="CP15" s="9"/>
      <c r="CQ15" s="9">
        <f>Mon!$AU$13</f>
        <v>0</v>
      </c>
      <c r="CR15" s="73" t="str">
        <f t="shared" ref="CR15:CR17" si="218">IF($B15="win",100%-CR$1,"-100%")</f>
        <v>-100%</v>
      </c>
      <c r="CS15" s="9">
        <f t="shared" ref="CS15:CS17" si="219">(CQ15*CR15)+(CQ15*CS$1)</f>
        <v>0</v>
      </c>
      <c r="CT15" s="9"/>
      <c r="CU15" s="9">
        <f>Mon!$AV$13</f>
        <v>10000</v>
      </c>
      <c r="CV15" s="73" t="str">
        <f t="shared" ref="CV15:CV17" si="220">IF($B15="win",100%-CV$1,"-100%")</f>
        <v>-100%</v>
      </c>
      <c r="CW15" s="9">
        <f t="shared" ref="CW15:CW17" si="221">(CU15*CV15)+(CU15*CW$1)</f>
        <v>-10000</v>
      </c>
      <c r="CX15" s="9"/>
      <c r="CY15" s="9">
        <f>Mon!$AW$13</f>
        <v>20000</v>
      </c>
      <c r="CZ15" s="73" t="str">
        <f t="shared" ref="CZ15:CZ17" si="222">IF($B15="win",100%-CZ$1,"-100%")</f>
        <v>-100%</v>
      </c>
      <c r="DA15" s="9">
        <f t="shared" ref="DA15:DA17" si="223">(CY15*CZ15)+(CY15*DA$1)</f>
        <v>-20000</v>
      </c>
      <c r="DB15" s="9"/>
      <c r="DC15" s="9">
        <f>Mon!$AX$13</f>
        <v>0</v>
      </c>
      <c r="DD15" s="73" t="str">
        <f t="shared" ref="DD15:DD17" si="224">IF($B15="win",100%-DD$1,"-100%")</f>
        <v>-100%</v>
      </c>
      <c r="DE15" s="9">
        <f t="shared" ref="DE15:DE17" si="225">(DC15*DD15)+(DC15*DE$1)</f>
        <v>0</v>
      </c>
      <c r="DF15" s="9"/>
      <c r="DG15" s="9">
        <f>Mon!$AY$13</f>
        <v>7000</v>
      </c>
      <c r="DH15" s="73" t="str">
        <f t="shared" ref="DH15:DH17" si="226">IF($B15="win",100%-DH$1,"-100%")</f>
        <v>-100%</v>
      </c>
      <c r="DI15" s="9">
        <f t="shared" ref="DI15:DI17" si="227">(DG15*DH15)+(DG15*DI$1)</f>
        <v>-7000</v>
      </c>
      <c r="DJ15" s="9"/>
      <c r="DK15" s="9">
        <f>Mon!$AZ$13</f>
        <v>0</v>
      </c>
      <c r="DL15" s="73" t="str">
        <f t="shared" ref="DL15:DL17" si="228">IF($B15="win",100%-DL$1,"-100%")</f>
        <v>-100%</v>
      </c>
      <c r="DM15" s="9">
        <f t="shared" ref="DM15:DM17" si="229">(DK15*DL15)+(DK15*DM$1)</f>
        <v>0</v>
      </c>
      <c r="DN15" s="9"/>
      <c r="DO15" s="9">
        <f>Mon!$BA$13</f>
        <v>0</v>
      </c>
      <c r="DP15" s="73" t="str">
        <f t="shared" ref="DP15:DP17" si="230">IF($B15="win",100%-DP$1,"-100%")</f>
        <v>-100%</v>
      </c>
      <c r="DQ15" s="9">
        <f t="shared" ref="DQ15:DQ17" si="231">(DO15*DP15)+(DO15*DQ$1)</f>
        <v>0</v>
      </c>
      <c r="DR15" s="9"/>
      <c r="DS15" s="9">
        <f>Mon!$BB$13</f>
        <v>0</v>
      </c>
      <c r="DT15" s="73" t="str">
        <f t="shared" ref="DT15:DT17" si="232">IF($B15="win",100%-DT$1,"-100%")</f>
        <v>-100%</v>
      </c>
      <c r="DU15" s="9">
        <f t="shared" ref="DU15:DU17" si="233">(DS15*DT15)+(DS15*DU$1)</f>
        <v>0</v>
      </c>
      <c r="DV15" s="9"/>
      <c r="DW15" s="9">
        <f>Mon!$BC$13</f>
        <v>6000</v>
      </c>
      <c r="DX15" s="73" t="str">
        <f t="shared" ref="DX15:DX17" si="234">IF($B15="win",100%-DX$1,"-100%")</f>
        <v>-100%</v>
      </c>
      <c r="DY15" s="9">
        <f t="shared" ref="DY15:DY17" si="235">(DW15*DX15)+(DW15*DY$1)</f>
        <v>-6000</v>
      </c>
      <c r="DZ15" s="9"/>
      <c r="EA15" s="9">
        <f>Mon!$BD$13</f>
        <v>5200</v>
      </c>
      <c r="EB15" s="73" t="str">
        <f t="shared" ref="EB15:EB17" si="236">IF($B15="win",100%-EB$1,"-100%")</f>
        <v>-100%</v>
      </c>
      <c r="EC15" s="9">
        <f t="shared" ref="EC15:EC17" si="237">(EA15*EB15)+(EA15*EC$1)</f>
        <v>-5200</v>
      </c>
      <c r="ED15" s="9"/>
      <c r="EE15" s="9">
        <f>Mon!$BE$13</f>
        <v>20000</v>
      </c>
      <c r="EF15" s="73" t="str">
        <f t="shared" ref="EF15:EF17" si="238">IF($B15="win",100%-EF$1,"-100%")</f>
        <v>-100%</v>
      </c>
      <c r="EG15" s="9">
        <f t="shared" ref="EG15:EG17" si="239">(EE15*EF15)+(EE15*EG$1)</f>
        <v>-20000</v>
      </c>
      <c r="EH15" s="9"/>
      <c r="EI15" s="9">
        <f>Mon!$BF$13</f>
        <v>0</v>
      </c>
      <c r="EJ15" s="73" t="str">
        <f t="shared" ref="EJ15:EJ17" si="240">IF($B15="win",100%-EJ$1,"-100%")</f>
        <v>-100%</v>
      </c>
      <c r="EK15" s="9">
        <f t="shared" ref="EK15:EK17" si="241">(EI15*EJ15)+(EI15*EK$1)</f>
        <v>0</v>
      </c>
      <c r="EL15" s="9"/>
      <c r="EM15" s="9">
        <f>Mon!$BG$13</f>
        <v>10000</v>
      </c>
      <c r="EN15" s="73" t="str">
        <f t="shared" ref="EN15:EN17" si="242">IF($B15="win",100%-EN$1,"-100%")</f>
        <v>-100%</v>
      </c>
      <c r="EO15" s="9">
        <f t="shared" ref="EO15:EO17" si="243">(EM15*EN15)+(EM15*EO$1)</f>
        <v>-10000</v>
      </c>
      <c r="EP15" s="9"/>
      <c r="EQ15" s="9">
        <f>Mon!$BH$13</f>
        <v>0</v>
      </c>
      <c r="ER15" s="73" t="str">
        <f t="shared" ref="ER15:ER17" si="244">IF($B15="win",100%-ER$1,"-100%")</f>
        <v>-100%</v>
      </c>
      <c r="ES15" s="9">
        <f t="shared" ref="ES15:ES17" si="245">(EQ15*ER15)+(EQ15*ES$1)</f>
        <v>0</v>
      </c>
      <c r="EU15" s="9">
        <f>Mon!$BI$13</f>
        <v>0</v>
      </c>
      <c r="EV15" s="73" t="str">
        <f t="shared" ref="EV15:EV17" si="246">IF($B15="win",100%-EV$1,"-100%")</f>
        <v>-100%</v>
      </c>
      <c r="EW15" s="9">
        <f t="shared" ref="EW15:EW17" si="247">(EU15*EV15)+(EU15*EW$1)</f>
        <v>0</v>
      </c>
      <c r="EY15" s="9">
        <f>Mon!$BJ$13</f>
        <v>0</v>
      </c>
      <c r="EZ15" s="73" t="str">
        <f t="shared" ref="EZ15:EZ17" si="248">IF($B15="win",100%-EZ$1,"-100%")</f>
        <v>-100%</v>
      </c>
      <c r="FA15" s="9">
        <f t="shared" ref="FA15:FA17" si="249">(EY15*EZ15)+(EY15*FA$1)</f>
        <v>0</v>
      </c>
      <c r="FC15" s="9">
        <f>Mon!$BK$13</f>
        <v>0</v>
      </c>
      <c r="FD15" s="73" t="str">
        <f t="shared" ref="FD15:FD17" si="250">IF($B15="win",100%-FD$1,"-100%")</f>
        <v>-100%</v>
      </c>
      <c r="FE15" s="9">
        <f t="shared" ref="FE15:FE17" si="251">(FC15*FD15)+(FC15*FE$1)</f>
        <v>0</v>
      </c>
      <c r="FG15" s="9">
        <f>Mon!$BL$13</f>
        <v>0</v>
      </c>
      <c r="FH15" s="73" t="str">
        <f t="shared" ref="FH15:FH17" si="252">IF($B15="win",100%-FH$1,"-100%")</f>
        <v>-100%</v>
      </c>
      <c r="FI15" s="9">
        <f t="shared" ref="FI15:FI17" si="253">(FG15*FH15)+(FG15*FI$1)</f>
        <v>0</v>
      </c>
      <c r="FK15" s="9">
        <f>Mon!$BM$13</f>
        <v>10000</v>
      </c>
      <c r="FL15" s="73" t="str">
        <f t="shared" ref="FL15:FL17" si="254">IF($B15="win",100%-FL$1,"-100%")</f>
        <v>-100%</v>
      </c>
      <c r="FM15" s="9">
        <f t="shared" ref="FM15:FM17" si="255">(FK15*FL15)+(FK15*FM$1)</f>
        <v>-10000</v>
      </c>
      <c r="FO15" s="9">
        <f>Mon!$BN$13</f>
        <v>0</v>
      </c>
      <c r="FP15" s="73" t="str">
        <f t="shared" ref="FP15:FP17" si="256">IF($B15="win",100%-FP$1,"-100%")</f>
        <v>-100%</v>
      </c>
      <c r="FQ15" s="9">
        <f t="shared" ref="FQ15:FQ17" si="257">(FO15*FP15)+(FO15*FQ$1)</f>
        <v>0</v>
      </c>
    </row>
    <row r="16" spans="1:173" s="12" customFormat="1" x14ac:dyDescent="0.25">
      <c r="A16" s="9" t="str">
        <f>Mon!$A$14</f>
        <v>UNDER</v>
      </c>
      <c r="B16" s="72" t="str">
        <f>Mon!$C$14</f>
        <v>lose</v>
      </c>
      <c r="C16" s="9">
        <f>Mon!$X$14</f>
        <v>0</v>
      </c>
      <c r="D16" s="73" t="str">
        <f t="shared" si="172"/>
        <v>-100%</v>
      </c>
      <c r="E16" s="9">
        <f t="shared" si="173"/>
        <v>0</v>
      </c>
      <c r="F16" s="9"/>
      <c r="G16" s="9">
        <f>Mon!$Y$14</f>
        <v>0</v>
      </c>
      <c r="H16" s="73" t="str">
        <f t="shared" si="174"/>
        <v>-100%</v>
      </c>
      <c r="I16" s="9">
        <f t="shared" si="175"/>
        <v>0</v>
      </c>
      <c r="J16" s="9"/>
      <c r="K16" s="9">
        <f>Mon!$Z$14</f>
        <v>0</v>
      </c>
      <c r="L16" s="73" t="str">
        <f t="shared" si="176"/>
        <v>-100%</v>
      </c>
      <c r="M16" s="9">
        <f t="shared" si="177"/>
        <v>0</v>
      </c>
      <c r="N16" s="9"/>
      <c r="O16" s="9">
        <f>Mon!$AA$14</f>
        <v>0</v>
      </c>
      <c r="P16" s="73" t="str">
        <f t="shared" si="178"/>
        <v>-100%</v>
      </c>
      <c r="Q16" s="9">
        <f t="shared" si="179"/>
        <v>0</v>
      </c>
      <c r="R16" s="9"/>
      <c r="S16" s="9">
        <f>Mon!$AB$14</f>
        <v>0</v>
      </c>
      <c r="T16" s="73" t="str">
        <f t="shared" si="180"/>
        <v>-100%</v>
      </c>
      <c r="U16" s="9">
        <f t="shared" si="181"/>
        <v>0</v>
      </c>
      <c r="V16" s="9"/>
      <c r="W16" s="9">
        <f>Mon!$AC$14</f>
        <v>0</v>
      </c>
      <c r="X16" s="73" t="str">
        <f t="shared" si="182"/>
        <v>-100%</v>
      </c>
      <c r="Y16" s="9">
        <f t="shared" si="183"/>
        <v>0</v>
      </c>
      <c r="Z16" s="9"/>
      <c r="AA16" s="9">
        <f>Mon!$AD$14</f>
        <v>0</v>
      </c>
      <c r="AB16" s="73" t="str">
        <f t="shared" si="184"/>
        <v>-100%</v>
      </c>
      <c r="AC16" s="9">
        <f t="shared" si="185"/>
        <v>0</v>
      </c>
      <c r="AD16" s="9"/>
      <c r="AE16" s="9">
        <f>Mon!$AE$14</f>
        <v>0</v>
      </c>
      <c r="AF16" s="73" t="str">
        <f t="shared" si="186"/>
        <v>-100%</v>
      </c>
      <c r="AG16" s="9">
        <f t="shared" si="187"/>
        <v>0</v>
      </c>
      <c r="AH16" s="9"/>
      <c r="AI16" s="9">
        <f>Mon!$AF$14</f>
        <v>0</v>
      </c>
      <c r="AJ16" s="73" t="str">
        <f t="shared" si="188"/>
        <v>-100%</v>
      </c>
      <c r="AK16" s="9">
        <f t="shared" si="189"/>
        <v>0</v>
      </c>
      <c r="AL16" s="9"/>
      <c r="AM16" s="9">
        <f>Mon!$AG$14</f>
        <v>0</v>
      </c>
      <c r="AN16" s="73" t="str">
        <f t="shared" si="190"/>
        <v>-100%</v>
      </c>
      <c r="AO16" s="9">
        <f t="shared" si="191"/>
        <v>0</v>
      </c>
      <c r="AP16" s="9"/>
      <c r="AQ16" s="9">
        <f>Mon!$AH$14</f>
        <v>0</v>
      </c>
      <c r="AR16" s="73" t="str">
        <f t="shared" si="192"/>
        <v>-100%</v>
      </c>
      <c r="AS16" s="9">
        <f t="shared" si="193"/>
        <v>0</v>
      </c>
      <c r="AT16" s="9"/>
      <c r="AU16" s="9">
        <f>Mon!$AI$14</f>
        <v>0</v>
      </c>
      <c r="AV16" s="73" t="str">
        <f t="shared" si="194"/>
        <v>-100%</v>
      </c>
      <c r="AW16" s="9">
        <f t="shared" si="195"/>
        <v>0</v>
      </c>
      <c r="AX16" s="9"/>
      <c r="AY16" s="9">
        <f>Mon!$AJ$14</f>
        <v>0</v>
      </c>
      <c r="AZ16" s="73" t="str">
        <f t="shared" si="196"/>
        <v>-100%</v>
      </c>
      <c r="BA16" s="9">
        <f t="shared" si="197"/>
        <v>0</v>
      </c>
      <c r="BB16" s="9"/>
      <c r="BC16" s="9">
        <f>Mon!$AK$14</f>
        <v>0</v>
      </c>
      <c r="BD16" s="73" t="str">
        <f t="shared" si="198"/>
        <v>-100%</v>
      </c>
      <c r="BE16" s="9">
        <f t="shared" si="199"/>
        <v>0</v>
      </c>
      <c r="BF16" s="9"/>
      <c r="BG16" s="9">
        <f>Mon!$AL$14</f>
        <v>0</v>
      </c>
      <c r="BH16" s="73" t="str">
        <f t="shared" si="200"/>
        <v>-100%</v>
      </c>
      <c r="BI16" s="9">
        <f t="shared" si="201"/>
        <v>0</v>
      </c>
      <c r="BJ16" s="9"/>
      <c r="BK16" s="9">
        <f>Mon!$AM$14</f>
        <v>0</v>
      </c>
      <c r="BL16" s="73" t="str">
        <f t="shared" si="202"/>
        <v>-100%</v>
      </c>
      <c r="BM16" s="9">
        <f t="shared" si="203"/>
        <v>0</v>
      </c>
      <c r="BN16" s="9"/>
      <c r="BO16" s="9">
        <f>Mon!$AN$14</f>
        <v>0</v>
      </c>
      <c r="BP16" s="73" t="str">
        <f t="shared" si="204"/>
        <v>-100%</v>
      </c>
      <c r="BQ16" s="9">
        <f t="shared" si="205"/>
        <v>0</v>
      </c>
      <c r="BR16" s="9"/>
      <c r="BS16" s="9">
        <f>Mon!$AO$14</f>
        <v>0</v>
      </c>
      <c r="BT16" s="73" t="str">
        <f t="shared" si="206"/>
        <v>-100%</v>
      </c>
      <c r="BU16" s="9">
        <f t="shared" si="207"/>
        <v>0</v>
      </c>
      <c r="BV16" s="9"/>
      <c r="BW16" s="9">
        <f>Mon!$AP$14</f>
        <v>0</v>
      </c>
      <c r="BX16" s="73" t="str">
        <f t="shared" si="208"/>
        <v>-100%</v>
      </c>
      <c r="BY16" s="9">
        <f t="shared" si="209"/>
        <v>0</v>
      </c>
      <c r="BZ16" s="9"/>
      <c r="CA16" s="9">
        <f>Mon!$AQ$14</f>
        <v>0</v>
      </c>
      <c r="CB16" s="73" t="str">
        <f t="shared" si="210"/>
        <v>-100%</v>
      </c>
      <c r="CC16" s="9">
        <f t="shared" si="211"/>
        <v>0</v>
      </c>
      <c r="CD16" s="9"/>
      <c r="CE16" s="9">
        <f>Mon!$AR$14</f>
        <v>0</v>
      </c>
      <c r="CF16" s="73" t="str">
        <f t="shared" si="212"/>
        <v>-100%</v>
      </c>
      <c r="CG16" s="9">
        <f t="shared" si="213"/>
        <v>0</v>
      </c>
      <c r="CH16" s="9"/>
      <c r="CI16" s="9">
        <f>Mon!$AS$14</f>
        <v>0</v>
      </c>
      <c r="CJ16" s="73" t="str">
        <f t="shared" si="214"/>
        <v>-100%</v>
      </c>
      <c r="CK16" s="9">
        <f t="shared" si="215"/>
        <v>0</v>
      </c>
      <c r="CL16" s="9"/>
      <c r="CM16" s="9">
        <f>Mon!$AT$14</f>
        <v>0</v>
      </c>
      <c r="CN16" s="73" t="str">
        <f t="shared" si="216"/>
        <v>-100%</v>
      </c>
      <c r="CO16" s="9">
        <f t="shared" si="217"/>
        <v>0</v>
      </c>
      <c r="CP16" s="9"/>
      <c r="CQ16" s="9">
        <f>Mon!$AU$14</f>
        <v>0</v>
      </c>
      <c r="CR16" s="73" t="str">
        <f t="shared" si="218"/>
        <v>-100%</v>
      </c>
      <c r="CS16" s="9">
        <f t="shared" si="219"/>
        <v>0</v>
      </c>
      <c r="CT16" s="9"/>
      <c r="CU16" s="9">
        <f>Mon!$AV$14</f>
        <v>0</v>
      </c>
      <c r="CV16" s="73" t="str">
        <f t="shared" si="220"/>
        <v>-100%</v>
      </c>
      <c r="CW16" s="9">
        <f t="shared" si="221"/>
        <v>0</v>
      </c>
      <c r="CX16" s="9"/>
      <c r="CY16" s="9">
        <f>Mon!$AW$14</f>
        <v>0</v>
      </c>
      <c r="CZ16" s="73" t="str">
        <f t="shared" si="222"/>
        <v>-100%</v>
      </c>
      <c r="DA16" s="9">
        <f t="shared" si="223"/>
        <v>0</v>
      </c>
      <c r="DB16" s="9"/>
      <c r="DC16" s="9">
        <f>Mon!$AX$14</f>
        <v>0</v>
      </c>
      <c r="DD16" s="73" t="str">
        <f t="shared" si="224"/>
        <v>-100%</v>
      </c>
      <c r="DE16" s="9">
        <f t="shared" si="225"/>
        <v>0</v>
      </c>
      <c r="DF16" s="9"/>
      <c r="DG16" s="9">
        <f>Mon!$AY$14</f>
        <v>5000</v>
      </c>
      <c r="DH16" s="73" t="str">
        <f t="shared" si="226"/>
        <v>-100%</v>
      </c>
      <c r="DI16" s="9">
        <f t="shared" si="227"/>
        <v>-5000</v>
      </c>
      <c r="DJ16" s="9"/>
      <c r="DK16" s="9">
        <f>Mon!$AZ$14</f>
        <v>0</v>
      </c>
      <c r="DL16" s="73" t="str">
        <f t="shared" si="228"/>
        <v>-100%</v>
      </c>
      <c r="DM16" s="9">
        <f t="shared" si="229"/>
        <v>0</v>
      </c>
      <c r="DN16" s="9"/>
      <c r="DO16" s="9">
        <f>Mon!$BA$14</f>
        <v>0</v>
      </c>
      <c r="DP16" s="73" t="str">
        <f t="shared" si="230"/>
        <v>-100%</v>
      </c>
      <c r="DQ16" s="9">
        <f t="shared" si="231"/>
        <v>0</v>
      </c>
      <c r="DR16" s="9"/>
      <c r="DS16" s="9">
        <f>Mon!$BB$14</f>
        <v>0</v>
      </c>
      <c r="DT16" s="73" t="str">
        <f t="shared" si="232"/>
        <v>-100%</v>
      </c>
      <c r="DU16" s="9">
        <f t="shared" si="233"/>
        <v>0</v>
      </c>
      <c r="DV16" s="9"/>
      <c r="DW16" s="9">
        <f>Mon!$BC$14</f>
        <v>6000</v>
      </c>
      <c r="DX16" s="73" t="str">
        <f t="shared" si="234"/>
        <v>-100%</v>
      </c>
      <c r="DY16" s="9">
        <f t="shared" si="235"/>
        <v>-6000</v>
      </c>
      <c r="DZ16" s="9"/>
      <c r="EA16" s="9">
        <f>Mon!$BD$14</f>
        <v>0</v>
      </c>
      <c r="EB16" s="73" t="str">
        <f t="shared" si="236"/>
        <v>-100%</v>
      </c>
      <c r="EC16" s="9">
        <f t="shared" si="237"/>
        <v>0</v>
      </c>
      <c r="ED16" s="9"/>
      <c r="EE16" s="9">
        <f>Mon!$BE$14</f>
        <v>0</v>
      </c>
      <c r="EF16" s="73" t="str">
        <f t="shared" si="238"/>
        <v>-100%</v>
      </c>
      <c r="EG16" s="9">
        <f t="shared" si="239"/>
        <v>0</v>
      </c>
      <c r="EH16" s="9"/>
      <c r="EI16" s="9">
        <f>Mon!$BF$14</f>
        <v>0</v>
      </c>
      <c r="EJ16" s="73" t="str">
        <f t="shared" si="240"/>
        <v>-100%</v>
      </c>
      <c r="EK16" s="9">
        <f t="shared" si="241"/>
        <v>0</v>
      </c>
      <c r="EL16" s="9"/>
      <c r="EM16" s="9">
        <f>Mon!$BG$14</f>
        <v>3000</v>
      </c>
      <c r="EN16" s="73" t="str">
        <f t="shared" si="242"/>
        <v>-100%</v>
      </c>
      <c r="EO16" s="9">
        <f t="shared" si="243"/>
        <v>-3000</v>
      </c>
      <c r="EP16" s="9"/>
      <c r="EQ16" s="9">
        <f>Mon!$BH$14</f>
        <v>0</v>
      </c>
      <c r="ER16" s="73" t="str">
        <f t="shared" si="244"/>
        <v>-100%</v>
      </c>
      <c r="ES16" s="9">
        <f t="shared" si="245"/>
        <v>0</v>
      </c>
      <c r="EU16" s="9">
        <f>Mon!$BI$14</f>
        <v>0</v>
      </c>
      <c r="EV16" s="73" t="str">
        <f t="shared" si="246"/>
        <v>-100%</v>
      </c>
      <c r="EW16" s="9">
        <f t="shared" si="247"/>
        <v>0</v>
      </c>
      <c r="EY16" s="9">
        <f>Mon!$BJ$14</f>
        <v>0</v>
      </c>
      <c r="EZ16" s="73" t="str">
        <f t="shared" si="248"/>
        <v>-100%</v>
      </c>
      <c r="FA16" s="9">
        <f t="shared" si="249"/>
        <v>0</v>
      </c>
      <c r="FC16" s="9">
        <f>Mon!$BK$14</f>
        <v>0</v>
      </c>
      <c r="FD16" s="73" t="str">
        <f t="shared" si="250"/>
        <v>-100%</v>
      </c>
      <c r="FE16" s="9">
        <f t="shared" si="251"/>
        <v>0</v>
      </c>
      <c r="FG16" s="9">
        <f>Mon!$BL$14</f>
        <v>0</v>
      </c>
      <c r="FH16" s="73" t="str">
        <f t="shared" si="252"/>
        <v>-100%</v>
      </c>
      <c r="FI16" s="9">
        <f t="shared" si="253"/>
        <v>0</v>
      </c>
      <c r="FK16" s="9">
        <f>Mon!$BM$14</f>
        <v>0</v>
      </c>
      <c r="FL16" s="73" t="str">
        <f t="shared" si="254"/>
        <v>-100%</v>
      </c>
      <c r="FM16" s="9">
        <f t="shared" si="255"/>
        <v>0</v>
      </c>
      <c r="FO16" s="9">
        <f>Mon!$BN$14</f>
        <v>0</v>
      </c>
      <c r="FP16" s="73" t="str">
        <f t="shared" si="256"/>
        <v>-100%</v>
      </c>
      <c r="FQ16" s="9">
        <f t="shared" si="257"/>
        <v>0</v>
      </c>
    </row>
    <row r="17" spans="1:173" s="12" customFormat="1" x14ac:dyDescent="0.25">
      <c r="A17" s="9" t="str">
        <f>Mon!$A$15</f>
        <v>OVER</v>
      </c>
      <c r="B17" s="72" t="str">
        <f>Mon!$C$15</f>
        <v>win</v>
      </c>
      <c r="C17" s="9">
        <f>Mon!$X$15</f>
        <v>0</v>
      </c>
      <c r="D17" s="73">
        <f t="shared" si="172"/>
        <v>1</v>
      </c>
      <c r="E17" s="9">
        <f t="shared" si="173"/>
        <v>0</v>
      </c>
      <c r="F17" s="9"/>
      <c r="G17" s="9">
        <f>Mon!$Y$15</f>
        <v>0</v>
      </c>
      <c r="H17" s="73">
        <f t="shared" si="174"/>
        <v>0.9</v>
      </c>
      <c r="I17" s="9">
        <f t="shared" si="175"/>
        <v>0</v>
      </c>
      <c r="J17" s="9"/>
      <c r="K17" s="9">
        <f>Mon!$Z$15</f>
        <v>0</v>
      </c>
      <c r="L17" s="73">
        <f t="shared" si="176"/>
        <v>0.9</v>
      </c>
      <c r="M17" s="9">
        <f t="shared" si="177"/>
        <v>0</v>
      </c>
      <c r="N17" s="9"/>
      <c r="O17" s="9">
        <f>Mon!$AA$15</f>
        <v>0</v>
      </c>
      <c r="P17" s="73">
        <f t="shared" si="178"/>
        <v>0.9</v>
      </c>
      <c r="Q17" s="9">
        <f t="shared" si="179"/>
        <v>0</v>
      </c>
      <c r="R17" s="9"/>
      <c r="S17" s="9">
        <f>Mon!$AB$15</f>
        <v>0</v>
      </c>
      <c r="T17" s="73">
        <f t="shared" si="180"/>
        <v>0.9</v>
      </c>
      <c r="U17" s="9">
        <f t="shared" si="181"/>
        <v>0</v>
      </c>
      <c r="V17" s="9"/>
      <c r="W17" s="9">
        <f>Mon!$AC$15</f>
        <v>0</v>
      </c>
      <c r="X17" s="73">
        <f t="shared" si="182"/>
        <v>0.9</v>
      </c>
      <c r="Y17" s="9">
        <f t="shared" si="183"/>
        <v>0</v>
      </c>
      <c r="Z17" s="9"/>
      <c r="AA17" s="9">
        <f>Mon!$AD$15</f>
        <v>0</v>
      </c>
      <c r="AB17" s="73">
        <f t="shared" si="184"/>
        <v>0.9</v>
      </c>
      <c r="AC17" s="9">
        <f t="shared" si="185"/>
        <v>0</v>
      </c>
      <c r="AD17" s="9"/>
      <c r="AE17" s="9">
        <f>Mon!$AE$15</f>
        <v>0</v>
      </c>
      <c r="AF17" s="73">
        <f t="shared" si="186"/>
        <v>0.9</v>
      </c>
      <c r="AG17" s="9">
        <f t="shared" si="187"/>
        <v>0</v>
      </c>
      <c r="AH17" s="9"/>
      <c r="AI17" s="9">
        <f>Mon!$AF$15</f>
        <v>0</v>
      </c>
      <c r="AJ17" s="73">
        <f t="shared" si="188"/>
        <v>0.9</v>
      </c>
      <c r="AK17" s="9">
        <f t="shared" si="189"/>
        <v>0</v>
      </c>
      <c r="AL17" s="9"/>
      <c r="AM17" s="9">
        <f>Mon!$AG$15</f>
        <v>500</v>
      </c>
      <c r="AN17" s="73">
        <f t="shared" si="190"/>
        <v>0.9</v>
      </c>
      <c r="AO17" s="9">
        <f t="shared" si="191"/>
        <v>450</v>
      </c>
      <c r="AP17" s="9"/>
      <c r="AQ17" s="9">
        <f>Mon!$AH$15</f>
        <v>0</v>
      </c>
      <c r="AR17" s="73">
        <f t="shared" si="192"/>
        <v>0.9</v>
      </c>
      <c r="AS17" s="9">
        <f t="shared" si="193"/>
        <v>0</v>
      </c>
      <c r="AT17" s="9"/>
      <c r="AU17" s="9">
        <f>Mon!$AI$15</f>
        <v>6000</v>
      </c>
      <c r="AV17" s="73">
        <f t="shared" si="194"/>
        <v>0.9</v>
      </c>
      <c r="AW17" s="9">
        <f t="shared" si="195"/>
        <v>5400</v>
      </c>
      <c r="AX17" s="9"/>
      <c r="AY17" s="9">
        <f>Mon!$AJ$15</f>
        <v>0</v>
      </c>
      <c r="AZ17" s="73">
        <f t="shared" si="196"/>
        <v>0.9</v>
      </c>
      <c r="BA17" s="9">
        <f t="shared" si="197"/>
        <v>0</v>
      </c>
      <c r="BB17" s="9"/>
      <c r="BC17" s="9">
        <f>Mon!$AK$15</f>
        <v>15000</v>
      </c>
      <c r="BD17" s="73">
        <f t="shared" si="198"/>
        <v>0.9</v>
      </c>
      <c r="BE17" s="9">
        <f t="shared" si="199"/>
        <v>13500</v>
      </c>
      <c r="BF17" s="9"/>
      <c r="BG17" s="9">
        <f>Mon!$AL$15</f>
        <v>1000</v>
      </c>
      <c r="BH17" s="73">
        <f t="shared" si="200"/>
        <v>0.9</v>
      </c>
      <c r="BI17" s="9">
        <f t="shared" si="201"/>
        <v>900</v>
      </c>
      <c r="BJ17" s="9"/>
      <c r="BK17" s="9">
        <f>Mon!$AM$15</f>
        <v>0</v>
      </c>
      <c r="BL17" s="73">
        <f t="shared" si="202"/>
        <v>0.9</v>
      </c>
      <c r="BM17" s="9">
        <f t="shared" si="203"/>
        <v>0</v>
      </c>
      <c r="BN17" s="9"/>
      <c r="BO17" s="9">
        <f>Mon!$AN$15</f>
        <v>0</v>
      </c>
      <c r="BP17" s="73">
        <f t="shared" si="204"/>
        <v>0.92</v>
      </c>
      <c r="BQ17" s="9">
        <f t="shared" si="205"/>
        <v>0</v>
      </c>
      <c r="BR17" s="9"/>
      <c r="BS17" s="9">
        <f>Mon!$AO$15</f>
        <v>2000</v>
      </c>
      <c r="BT17" s="73">
        <f t="shared" si="206"/>
        <v>0.9</v>
      </c>
      <c r="BU17" s="9">
        <f t="shared" si="207"/>
        <v>1800</v>
      </c>
      <c r="BV17" s="9"/>
      <c r="BW17" s="9">
        <f>Mon!$AP$15</f>
        <v>0</v>
      </c>
      <c r="BX17" s="73">
        <f t="shared" si="208"/>
        <v>0.9</v>
      </c>
      <c r="BY17" s="9">
        <f t="shared" si="209"/>
        <v>0</v>
      </c>
      <c r="BZ17" s="9"/>
      <c r="CA17" s="9">
        <f>Mon!$AQ$15</f>
        <v>0</v>
      </c>
      <c r="CB17" s="73">
        <f t="shared" si="210"/>
        <v>0.9</v>
      </c>
      <c r="CC17" s="9">
        <f t="shared" si="211"/>
        <v>0</v>
      </c>
      <c r="CD17" s="9"/>
      <c r="CE17" s="9">
        <f>Mon!$AR$15</f>
        <v>0</v>
      </c>
      <c r="CF17" s="73">
        <f t="shared" si="212"/>
        <v>0.9</v>
      </c>
      <c r="CG17" s="9">
        <f t="shared" si="213"/>
        <v>0</v>
      </c>
      <c r="CH17" s="9"/>
      <c r="CI17" s="9">
        <f>Mon!$AS$15</f>
        <v>0</v>
      </c>
      <c r="CJ17" s="73">
        <f t="shared" si="214"/>
        <v>0.9</v>
      </c>
      <c r="CK17" s="9">
        <f t="shared" si="215"/>
        <v>0</v>
      </c>
      <c r="CL17" s="9"/>
      <c r="CM17" s="9">
        <f>Mon!$AT$15</f>
        <v>0</v>
      </c>
      <c r="CN17" s="73">
        <f t="shared" si="216"/>
        <v>0.9</v>
      </c>
      <c r="CO17" s="9">
        <f t="shared" si="217"/>
        <v>0</v>
      </c>
      <c r="CP17" s="9"/>
      <c r="CQ17" s="9">
        <f>Mon!$AU$15</f>
        <v>0</v>
      </c>
      <c r="CR17" s="73">
        <f t="shared" si="218"/>
        <v>0.9</v>
      </c>
      <c r="CS17" s="9">
        <f t="shared" si="219"/>
        <v>0</v>
      </c>
      <c r="CT17" s="9"/>
      <c r="CU17" s="9">
        <f>Mon!$AV$15</f>
        <v>0</v>
      </c>
      <c r="CV17" s="73">
        <f t="shared" si="220"/>
        <v>0.9</v>
      </c>
      <c r="CW17" s="9">
        <f t="shared" si="221"/>
        <v>0</v>
      </c>
      <c r="CX17" s="9"/>
      <c r="CY17" s="9">
        <f>Mon!$AW$15</f>
        <v>0</v>
      </c>
      <c r="CZ17" s="73">
        <f t="shared" si="222"/>
        <v>0.9</v>
      </c>
      <c r="DA17" s="9">
        <f t="shared" si="223"/>
        <v>0</v>
      </c>
      <c r="DB17" s="9"/>
      <c r="DC17" s="9">
        <f>Mon!$AX$15</f>
        <v>0</v>
      </c>
      <c r="DD17" s="73">
        <f t="shared" si="224"/>
        <v>0.9</v>
      </c>
      <c r="DE17" s="9">
        <f t="shared" si="225"/>
        <v>0</v>
      </c>
      <c r="DF17" s="9"/>
      <c r="DG17" s="9">
        <f>Mon!$AY$15</f>
        <v>0</v>
      </c>
      <c r="DH17" s="73">
        <f t="shared" si="226"/>
        <v>0.9</v>
      </c>
      <c r="DI17" s="9">
        <f t="shared" si="227"/>
        <v>0</v>
      </c>
      <c r="DJ17" s="9"/>
      <c r="DK17" s="9">
        <f>Mon!$AZ$15</f>
        <v>0</v>
      </c>
      <c r="DL17" s="73">
        <f t="shared" si="228"/>
        <v>0.9</v>
      </c>
      <c r="DM17" s="9">
        <f t="shared" si="229"/>
        <v>0</v>
      </c>
      <c r="DN17" s="9"/>
      <c r="DO17" s="9">
        <f>Mon!$BA$15</f>
        <v>0</v>
      </c>
      <c r="DP17" s="73">
        <f t="shared" si="230"/>
        <v>0.9</v>
      </c>
      <c r="DQ17" s="9">
        <f t="shared" si="231"/>
        <v>0</v>
      </c>
      <c r="DR17" s="9"/>
      <c r="DS17" s="9">
        <f>Mon!$BB$15</f>
        <v>0</v>
      </c>
      <c r="DT17" s="73">
        <f t="shared" si="232"/>
        <v>0.9</v>
      </c>
      <c r="DU17" s="9">
        <f t="shared" si="233"/>
        <v>0</v>
      </c>
      <c r="DV17" s="9"/>
      <c r="DW17" s="9">
        <f>Mon!$BC$15</f>
        <v>0</v>
      </c>
      <c r="DX17" s="73">
        <f t="shared" si="234"/>
        <v>0.9</v>
      </c>
      <c r="DY17" s="9">
        <f t="shared" si="235"/>
        <v>0</v>
      </c>
      <c r="DZ17" s="9"/>
      <c r="EA17" s="9">
        <f>Mon!$BD$15</f>
        <v>5100</v>
      </c>
      <c r="EB17" s="73">
        <f t="shared" si="236"/>
        <v>0.9</v>
      </c>
      <c r="EC17" s="9">
        <f t="shared" si="237"/>
        <v>4590</v>
      </c>
      <c r="ED17" s="9"/>
      <c r="EE17" s="9">
        <f>Mon!$BE$15</f>
        <v>18000</v>
      </c>
      <c r="EF17" s="73">
        <f t="shared" si="238"/>
        <v>0.9</v>
      </c>
      <c r="EG17" s="9">
        <f t="shared" si="239"/>
        <v>16200</v>
      </c>
      <c r="EH17" s="9"/>
      <c r="EI17" s="9">
        <f>Mon!$BF$15</f>
        <v>0</v>
      </c>
      <c r="EJ17" s="73">
        <f t="shared" si="240"/>
        <v>0.9</v>
      </c>
      <c r="EK17" s="9">
        <f t="shared" si="241"/>
        <v>0</v>
      </c>
      <c r="EL17" s="9"/>
      <c r="EM17" s="9">
        <f>Mon!$BG$15</f>
        <v>0</v>
      </c>
      <c r="EN17" s="73">
        <f t="shared" si="242"/>
        <v>0.9</v>
      </c>
      <c r="EO17" s="9">
        <f t="shared" si="243"/>
        <v>0</v>
      </c>
      <c r="EP17" s="9"/>
      <c r="EQ17" s="9">
        <f>Mon!$BH$15</f>
        <v>0</v>
      </c>
      <c r="ER17" s="73">
        <f t="shared" si="244"/>
        <v>0.9</v>
      </c>
      <c r="ES17" s="9">
        <f t="shared" si="245"/>
        <v>0</v>
      </c>
      <c r="EU17" s="9">
        <f>Mon!$BI$15</f>
        <v>0</v>
      </c>
      <c r="EV17" s="73">
        <f t="shared" si="246"/>
        <v>0.9</v>
      </c>
      <c r="EW17" s="9">
        <f t="shared" si="247"/>
        <v>0</v>
      </c>
      <c r="EY17" s="9">
        <f>Mon!$BJ$15</f>
        <v>0</v>
      </c>
      <c r="EZ17" s="73">
        <f t="shared" si="248"/>
        <v>0.9</v>
      </c>
      <c r="FA17" s="9">
        <f t="shared" si="249"/>
        <v>0</v>
      </c>
      <c r="FC17" s="9">
        <f>Mon!$BK$15</f>
        <v>0</v>
      </c>
      <c r="FD17" s="73">
        <f t="shared" si="250"/>
        <v>0.9</v>
      </c>
      <c r="FE17" s="9">
        <f t="shared" si="251"/>
        <v>0</v>
      </c>
      <c r="FG17" s="9">
        <f>Mon!$BL$15</f>
        <v>0</v>
      </c>
      <c r="FH17" s="73">
        <f t="shared" si="252"/>
        <v>0.9</v>
      </c>
      <c r="FI17" s="9">
        <f t="shared" si="253"/>
        <v>0</v>
      </c>
      <c r="FK17" s="9">
        <f>Mon!$BM$15</f>
        <v>0</v>
      </c>
      <c r="FL17" s="73">
        <f t="shared" si="254"/>
        <v>0.9</v>
      </c>
      <c r="FM17" s="9">
        <f t="shared" si="255"/>
        <v>0</v>
      </c>
      <c r="FO17" s="9">
        <f>Mon!$BN$15</f>
        <v>0</v>
      </c>
      <c r="FP17" s="73">
        <f t="shared" si="256"/>
        <v>0.9</v>
      </c>
      <c r="FQ17" s="9">
        <f t="shared" si="257"/>
        <v>0</v>
      </c>
    </row>
    <row r="18" spans="1:173" s="76" customFormat="1" x14ac:dyDescent="0.25">
      <c r="A18" s="75"/>
      <c r="B18" s="72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U18" s="75"/>
      <c r="EV18" s="75"/>
      <c r="EW18" s="75"/>
      <c r="EY18" s="75"/>
      <c r="EZ18" s="75"/>
      <c r="FA18" s="75"/>
      <c r="FC18" s="75"/>
      <c r="FD18" s="75"/>
      <c r="FE18" s="75"/>
      <c r="FG18" s="75"/>
      <c r="FH18" s="75"/>
      <c r="FI18" s="75"/>
      <c r="FK18" s="75"/>
      <c r="FL18" s="75"/>
      <c r="FM18" s="75"/>
      <c r="FO18" s="75"/>
      <c r="FP18" s="75"/>
      <c r="FQ18" s="75"/>
    </row>
    <row r="19" spans="1:173" s="12" customFormat="1" x14ac:dyDescent="0.25">
      <c r="A19" s="9" t="str">
        <f>Mon!$A$17</f>
        <v>cze</v>
      </c>
      <c r="B19" s="72" t="str">
        <f>Mon!$C$17</f>
        <v>win</v>
      </c>
      <c r="C19" s="9">
        <f>Mon!$X$17</f>
        <v>0</v>
      </c>
      <c r="D19" s="73">
        <f>IF($B19="win",100%-D$1,"-100%")</f>
        <v>1</v>
      </c>
      <c r="E19" s="9">
        <f>(C19*D19)+(C19*E$1)</f>
        <v>0</v>
      </c>
      <c r="F19" s="9"/>
      <c r="G19" s="9">
        <f>Mon!$Y$17</f>
        <v>0</v>
      </c>
      <c r="H19" s="73">
        <f>IF($B19="win",100%-H$1,"-100%")</f>
        <v>0.9</v>
      </c>
      <c r="I19" s="9">
        <f>(G19*H19)+(G19*I$1)</f>
        <v>0</v>
      </c>
      <c r="J19" s="9"/>
      <c r="K19" s="9">
        <f>Mon!$Z$17</f>
        <v>0</v>
      </c>
      <c r="L19" s="73">
        <f>IF($B19="win",100%-L$1,"-100%")</f>
        <v>0.9</v>
      </c>
      <c r="M19" s="9">
        <f>(K19*L19)+(K19*M$1)</f>
        <v>0</v>
      </c>
      <c r="N19" s="9"/>
      <c r="O19" s="9">
        <f>Mon!$AA$17</f>
        <v>0</v>
      </c>
      <c r="P19" s="73">
        <f>IF($B19="win",100%-P$1,"-100%")</f>
        <v>0.9</v>
      </c>
      <c r="Q19" s="9">
        <f>(O19*P19)+(O19*Q$1)</f>
        <v>0</v>
      </c>
      <c r="R19" s="9"/>
      <c r="S19" s="9">
        <f>Mon!$AB$17</f>
        <v>0</v>
      </c>
      <c r="T19" s="73">
        <f>IF($B19="win",100%-T$1,"-100%")</f>
        <v>0.9</v>
      </c>
      <c r="U19" s="9">
        <f>(S19*T19)+(S19*U$1)</f>
        <v>0</v>
      </c>
      <c r="V19" s="9"/>
      <c r="W19" s="9">
        <f>Mon!$AC$17</f>
        <v>0</v>
      </c>
      <c r="X19" s="73">
        <f>IF($B19="win",100%-X$1,"-100%")</f>
        <v>0.9</v>
      </c>
      <c r="Y19" s="9">
        <f>(W19*X19)+(W19*Y$1)</f>
        <v>0</v>
      </c>
      <c r="Z19" s="9"/>
      <c r="AA19" s="9">
        <f>Mon!$AD$17</f>
        <v>0</v>
      </c>
      <c r="AB19" s="73">
        <f>IF($B19="win",100%-AB$1,"-100%")</f>
        <v>0.9</v>
      </c>
      <c r="AC19" s="9">
        <f>(AA19*AB19)+(AA19*AC$1)</f>
        <v>0</v>
      </c>
      <c r="AD19" s="9"/>
      <c r="AE19" s="9">
        <f>Mon!$AE$17</f>
        <v>0</v>
      </c>
      <c r="AF19" s="73">
        <f>IF($B19="win",100%-AF$1,"-100%")</f>
        <v>0.9</v>
      </c>
      <c r="AG19" s="9">
        <f>(AE19*AF19)+(AE19*AG$1)</f>
        <v>0</v>
      </c>
      <c r="AH19" s="9"/>
      <c r="AI19" s="9">
        <f>Mon!$AF$17</f>
        <v>2000</v>
      </c>
      <c r="AJ19" s="73">
        <f>IF($B19="win",100%-AJ$1,"-100%")</f>
        <v>0.9</v>
      </c>
      <c r="AK19" s="9">
        <f>(AI19*AJ19)+(AI19*AK$1)</f>
        <v>1800</v>
      </c>
      <c r="AL19" s="9"/>
      <c r="AM19" s="9">
        <f>Mon!$AG$17</f>
        <v>1000</v>
      </c>
      <c r="AN19" s="73">
        <f>IF($B19="win",100%-AN$1,"-100%")</f>
        <v>0.9</v>
      </c>
      <c r="AO19" s="9">
        <f>(AM19*AN19)+(AM19*AO$1)</f>
        <v>900</v>
      </c>
      <c r="AP19" s="9"/>
      <c r="AQ19" s="9">
        <f>Mon!$AH$17</f>
        <v>500</v>
      </c>
      <c r="AR19" s="73">
        <f>IF($B19="win",100%-AR$1,"-100%")</f>
        <v>0.9</v>
      </c>
      <c r="AS19" s="9">
        <f>(AQ19*AR19)+(AQ19*AS$1)</f>
        <v>450</v>
      </c>
      <c r="AT19" s="9"/>
      <c r="AU19" s="9">
        <f>Mon!$AI$17</f>
        <v>0</v>
      </c>
      <c r="AV19" s="73">
        <f>IF($B19="win",100%-AV$1,"-100%")</f>
        <v>0.9</v>
      </c>
      <c r="AW19" s="9">
        <f>(AU19*AV19)+(AU19*AW$1)</f>
        <v>0</v>
      </c>
      <c r="AX19" s="9"/>
      <c r="AY19" s="9">
        <f>Mon!$AJ$17</f>
        <v>0</v>
      </c>
      <c r="AZ19" s="73">
        <f>IF($B19="win",100%-AZ$1,"-100%")</f>
        <v>0.9</v>
      </c>
      <c r="BA19" s="9">
        <f>(AY19*AZ19)+(AY19*BA$1)</f>
        <v>0</v>
      </c>
      <c r="BB19" s="9"/>
      <c r="BC19" s="9">
        <f>Mon!$AK$17</f>
        <v>0</v>
      </c>
      <c r="BD19" s="73">
        <f>IF($B19="win",100%-BD$1,"-100%")</f>
        <v>0.9</v>
      </c>
      <c r="BE19" s="9">
        <f>(BC19*BD19)+(BC19*BE$1)</f>
        <v>0</v>
      </c>
      <c r="BF19" s="9"/>
      <c r="BG19" s="9">
        <f>Mon!$AL$17</f>
        <v>0</v>
      </c>
      <c r="BH19" s="73">
        <f>IF($B19="win",100%-BH$1,"-100%")</f>
        <v>0.9</v>
      </c>
      <c r="BI19" s="9">
        <f>(BG19*BH19)+(BG19*BI$1)</f>
        <v>0</v>
      </c>
      <c r="BJ19" s="9"/>
      <c r="BK19" s="9">
        <f>Mon!$AM$17</f>
        <v>40000</v>
      </c>
      <c r="BL19" s="73">
        <f>IF($B19="win",100%-BL$1,"-100%")</f>
        <v>0.9</v>
      </c>
      <c r="BM19" s="9">
        <f>(BK19*BL19)+(BK19*BM$1)</f>
        <v>36000</v>
      </c>
      <c r="BN19" s="9"/>
      <c r="BO19" s="9">
        <f>Mon!$AN$17</f>
        <v>0</v>
      </c>
      <c r="BP19" s="73">
        <f>IF($B19="win",100%-BP$1,"-100%")</f>
        <v>0.92</v>
      </c>
      <c r="BQ19" s="9">
        <f>(BO19*BP19)+(BO19*BQ$1)</f>
        <v>0</v>
      </c>
      <c r="BR19" s="9"/>
      <c r="BS19" s="9">
        <f>Mon!$AO$17</f>
        <v>0</v>
      </c>
      <c r="BT19" s="73">
        <f>IF($B19="win",100%-BT$1,"-100%")</f>
        <v>0.9</v>
      </c>
      <c r="BU19" s="9">
        <f>(BS19*BT19)+(BS19*BU$1)</f>
        <v>0</v>
      </c>
      <c r="BV19" s="9"/>
      <c r="BW19" s="9">
        <f>Mon!$AP$17</f>
        <v>0</v>
      </c>
      <c r="BX19" s="73">
        <f>IF($B19="win",100%-BX$1,"-100%")</f>
        <v>0.9</v>
      </c>
      <c r="BY19" s="9">
        <f>(BW19*BX19)+(BW19*BY$1)</f>
        <v>0</v>
      </c>
      <c r="BZ19" s="9"/>
      <c r="CA19" s="9">
        <f>Mon!$AQ$17</f>
        <v>0</v>
      </c>
      <c r="CB19" s="73">
        <f>IF($B19="win",100%-CB$1,"-100%")</f>
        <v>0.9</v>
      </c>
      <c r="CC19" s="9">
        <f>(CA19*CB19)+(CA19*CC$1)</f>
        <v>0</v>
      </c>
      <c r="CD19" s="9"/>
      <c r="CE19" s="9">
        <f>Mon!$AR$17</f>
        <v>0</v>
      </c>
      <c r="CF19" s="73">
        <f>IF($B19="win",100%-CF$1,"-100%")</f>
        <v>0.9</v>
      </c>
      <c r="CG19" s="9">
        <f>(CE19*CF19)+(CE19*CG$1)</f>
        <v>0</v>
      </c>
      <c r="CH19" s="9"/>
      <c r="CI19" s="9">
        <f>Mon!$AS$17</f>
        <v>0</v>
      </c>
      <c r="CJ19" s="73">
        <f>IF($B19="win",100%-CJ$1,"-100%")</f>
        <v>0.9</v>
      </c>
      <c r="CK19" s="9">
        <f>(CI19*CJ19)+(CI19*CK$1)</f>
        <v>0</v>
      </c>
      <c r="CL19" s="9"/>
      <c r="CM19" s="9">
        <f>Mon!$AT$17</f>
        <v>0</v>
      </c>
      <c r="CN19" s="73">
        <f>IF($B19="win",100%-CN$1,"-100%")</f>
        <v>0.9</v>
      </c>
      <c r="CO19" s="9">
        <f>(CM19*CN19)+(CM19*CO$1)</f>
        <v>0</v>
      </c>
      <c r="CP19" s="9"/>
      <c r="CQ19" s="9">
        <f>Mon!$AU$17</f>
        <v>0</v>
      </c>
      <c r="CR19" s="73">
        <f>IF($B19="win",100%-CR$1,"-100%")</f>
        <v>0.9</v>
      </c>
      <c r="CS19" s="9">
        <f>(CQ19*CR19)+(CQ19*CS$1)</f>
        <v>0</v>
      </c>
      <c r="CT19" s="9"/>
      <c r="CU19" s="9">
        <f>Mon!$AV$17</f>
        <v>0</v>
      </c>
      <c r="CV19" s="73">
        <f>IF($B19="win",100%-CV$1,"-100%")</f>
        <v>0.9</v>
      </c>
      <c r="CW19" s="9">
        <f>(CU19*CV19)+(CU19*CW$1)</f>
        <v>0</v>
      </c>
      <c r="CX19" s="9"/>
      <c r="CY19" s="9">
        <f>Mon!$AW$17</f>
        <v>0</v>
      </c>
      <c r="CZ19" s="73">
        <f>IF($B19="win",100%-CZ$1,"-100%")</f>
        <v>0.9</v>
      </c>
      <c r="DA19" s="9">
        <f>(CY19*CZ19)+(CY19*DA$1)</f>
        <v>0</v>
      </c>
      <c r="DB19" s="9"/>
      <c r="DC19" s="9">
        <f>Mon!$AX$17</f>
        <v>0</v>
      </c>
      <c r="DD19" s="73">
        <f>IF($B19="win",100%-DD$1,"-100%")</f>
        <v>0.9</v>
      </c>
      <c r="DE19" s="9">
        <f>(DC19*DD19)+(DC19*DE$1)</f>
        <v>0</v>
      </c>
      <c r="DF19" s="9"/>
      <c r="DG19" s="9">
        <f>Mon!$AY$17</f>
        <v>0</v>
      </c>
      <c r="DH19" s="73">
        <f>IF($B19="win",100%-DH$1,"-100%")</f>
        <v>0.9</v>
      </c>
      <c r="DI19" s="9">
        <f>(DG19*DH19)+(DG19*DI$1)</f>
        <v>0</v>
      </c>
      <c r="DJ19" s="9"/>
      <c r="DK19" s="9">
        <f>Mon!$AZ$17</f>
        <v>0</v>
      </c>
      <c r="DL19" s="73">
        <f>IF($B19="win",100%-DL$1,"-100%")</f>
        <v>0.9</v>
      </c>
      <c r="DM19" s="9">
        <f>(DK19*DL19)+(DK19*DM$1)</f>
        <v>0</v>
      </c>
      <c r="DN19" s="9"/>
      <c r="DO19" s="9">
        <f>Mon!$BA$17</f>
        <v>0</v>
      </c>
      <c r="DP19" s="73">
        <f>IF($B19="win",100%-DP$1,"-100%")</f>
        <v>0.9</v>
      </c>
      <c r="DQ19" s="9">
        <f>(DO19*DP19)+(DO19*DQ$1)</f>
        <v>0</v>
      </c>
      <c r="DR19" s="9"/>
      <c r="DS19" s="9">
        <f>Mon!$BB$17</f>
        <v>0</v>
      </c>
      <c r="DT19" s="73">
        <f>IF($B19="win",100%-DT$1,"-100%")</f>
        <v>0.9</v>
      </c>
      <c r="DU19" s="9">
        <f>(DS19*DT19)+(DS19*DU$1)</f>
        <v>0</v>
      </c>
      <c r="DV19" s="9"/>
      <c r="DW19" s="9">
        <f>Mon!$BC$17</f>
        <v>0</v>
      </c>
      <c r="DX19" s="73">
        <f>IF($B19="win",100%-DX$1,"-100%")</f>
        <v>0.9</v>
      </c>
      <c r="DY19" s="9">
        <f>(DW19*DX19)+(DW19*DY$1)</f>
        <v>0</v>
      </c>
      <c r="DZ19" s="9"/>
      <c r="EA19" s="9">
        <f>Mon!$BD$17</f>
        <v>0</v>
      </c>
      <c r="EB19" s="73">
        <f>IF($B19="win",100%-EB$1,"-100%")</f>
        <v>0.9</v>
      </c>
      <c r="EC19" s="9">
        <f>(EA19*EB19)+(EA19*EC$1)</f>
        <v>0</v>
      </c>
      <c r="ED19" s="9"/>
      <c r="EE19" s="9">
        <f>Mon!$BE$17</f>
        <v>0</v>
      </c>
      <c r="EF19" s="73">
        <f>IF($B19="win",100%-EF$1,"-100%")</f>
        <v>0.9</v>
      </c>
      <c r="EG19" s="9">
        <f>(EE19*EF19)+(EE19*EG$1)</f>
        <v>0</v>
      </c>
      <c r="EH19" s="9"/>
      <c r="EI19" s="9">
        <f>Mon!$BF$17</f>
        <v>0</v>
      </c>
      <c r="EJ19" s="73">
        <f>IF($B19="win",100%-EJ$1,"-100%")</f>
        <v>0.9</v>
      </c>
      <c r="EK19" s="9">
        <f>(EI19*EJ19)+(EI19*EK$1)</f>
        <v>0</v>
      </c>
      <c r="EL19" s="9"/>
      <c r="EM19" s="9">
        <f>Mon!$BG$17</f>
        <v>3000</v>
      </c>
      <c r="EN19" s="73">
        <f>IF($B19="win",100%-EN$1,"-100%")</f>
        <v>0.9</v>
      </c>
      <c r="EO19" s="9">
        <f>(EM19*EN19)+(EM19*EO$1)</f>
        <v>2700</v>
      </c>
      <c r="EP19" s="9"/>
      <c r="EQ19" s="9">
        <f>Mon!$BH$17</f>
        <v>20000</v>
      </c>
      <c r="ER19" s="73">
        <f>IF($B19="win",100%-ER$1,"-100%")</f>
        <v>0.9</v>
      </c>
      <c r="ES19" s="9">
        <f>(EQ19*ER19)+(EQ19*ES$1)</f>
        <v>18000</v>
      </c>
      <c r="EU19" s="9">
        <f>Mon!$BI$17</f>
        <v>0</v>
      </c>
      <c r="EV19" s="73">
        <f>IF($B19="win",100%-EV$1,"-100%")</f>
        <v>0.9</v>
      </c>
      <c r="EW19" s="9">
        <f>(EU19*EV19)+(EU19*EW$1)</f>
        <v>0</v>
      </c>
      <c r="EY19" s="9">
        <f>Mon!$BJ$17</f>
        <v>0</v>
      </c>
      <c r="EZ19" s="73">
        <f>IF($B19="win",100%-EZ$1,"-100%")</f>
        <v>0.9</v>
      </c>
      <c r="FA19" s="9">
        <f>(EY19*EZ19)+(EY19*FA$1)</f>
        <v>0</v>
      </c>
      <c r="FC19" s="9">
        <f>Mon!$BK$17</f>
        <v>0</v>
      </c>
      <c r="FD19" s="73">
        <f>IF($B19="win",100%-FD$1,"-100%")</f>
        <v>0.9</v>
      </c>
      <c r="FE19" s="9">
        <f>(FC19*FD19)+(FC19*FE$1)</f>
        <v>0</v>
      </c>
      <c r="FG19" s="9">
        <f>Mon!$BL$17</f>
        <v>4500</v>
      </c>
      <c r="FH19" s="73">
        <f>IF($B19="win",100%-FH$1,"-100%")</f>
        <v>0.9</v>
      </c>
      <c r="FI19" s="9">
        <f>(FG19*FH19)+(FG19*FI$1)</f>
        <v>4050</v>
      </c>
      <c r="FK19" s="9">
        <f>Mon!$BM$17</f>
        <v>0</v>
      </c>
      <c r="FL19" s="73">
        <f>IF($B19="win",100%-FL$1,"-100%")</f>
        <v>0.9</v>
      </c>
      <c r="FM19" s="9">
        <f>(FK19*FL19)+(FK19*FM$1)</f>
        <v>0</v>
      </c>
      <c r="FO19" s="9">
        <f>Mon!$BN$17</f>
        <v>0</v>
      </c>
      <c r="FP19" s="73">
        <f>IF($B19="win",100%-FP$1,"-100%")</f>
        <v>0.9</v>
      </c>
      <c r="FQ19" s="9">
        <f>(FO19*FP19)+(FO19*FQ$1)</f>
        <v>0</v>
      </c>
    </row>
    <row r="20" spans="1:173" s="12" customFormat="1" x14ac:dyDescent="0.25">
      <c r="A20" s="9" t="str">
        <f>Mon!$A$18</f>
        <v>gre</v>
      </c>
      <c r="B20" s="72" t="str">
        <f>Mon!$C$18</f>
        <v>lose</v>
      </c>
      <c r="C20" s="9">
        <f>Mon!$X$18</f>
        <v>0</v>
      </c>
      <c r="D20" s="73" t="str">
        <f t="shared" ref="D20:D22" si="258">IF($B20="win",100%-D$1,"-100%")</f>
        <v>-100%</v>
      </c>
      <c r="E20" s="9">
        <f t="shared" ref="E20:E22" si="259">(C20*D20)+(C20*E$1)</f>
        <v>0</v>
      </c>
      <c r="F20" s="9"/>
      <c r="G20" s="9">
        <f>Mon!$Y$18</f>
        <v>4000</v>
      </c>
      <c r="H20" s="73" t="str">
        <f t="shared" ref="H20:H22" si="260">IF($B20="win",100%-H$1,"-100%")</f>
        <v>-100%</v>
      </c>
      <c r="I20" s="9">
        <f t="shared" ref="I20:I22" si="261">(G20*H20)+(G20*I$1)</f>
        <v>-4000</v>
      </c>
      <c r="J20" s="9"/>
      <c r="K20" s="9">
        <f>Mon!$Z$18</f>
        <v>0</v>
      </c>
      <c r="L20" s="73" t="str">
        <f t="shared" ref="L20:L22" si="262">IF($B20="win",100%-L$1,"-100%")</f>
        <v>-100%</v>
      </c>
      <c r="M20" s="9">
        <f t="shared" ref="M20:M22" si="263">(K20*L20)+(K20*M$1)</f>
        <v>0</v>
      </c>
      <c r="N20" s="9"/>
      <c r="O20" s="9">
        <f>Mon!$AA$18</f>
        <v>0</v>
      </c>
      <c r="P20" s="73" t="str">
        <f t="shared" ref="P20:P22" si="264">IF($B20="win",100%-P$1,"-100%")</f>
        <v>-100%</v>
      </c>
      <c r="Q20" s="9">
        <f t="shared" ref="Q20:Q22" si="265">(O20*P20)+(O20*Q$1)</f>
        <v>0</v>
      </c>
      <c r="R20" s="9"/>
      <c r="S20" s="9">
        <f>Mon!$AB$18</f>
        <v>0</v>
      </c>
      <c r="T20" s="73" t="str">
        <f t="shared" ref="T20:T22" si="266">IF($B20="win",100%-T$1,"-100%")</f>
        <v>-100%</v>
      </c>
      <c r="U20" s="9">
        <f t="shared" ref="U20:U22" si="267">(S20*T20)+(S20*U$1)</f>
        <v>0</v>
      </c>
      <c r="V20" s="9"/>
      <c r="W20" s="9">
        <f>Mon!$AC$18</f>
        <v>0</v>
      </c>
      <c r="X20" s="73" t="str">
        <f t="shared" ref="X20:X22" si="268">IF($B20="win",100%-X$1,"-100%")</f>
        <v>-100%</v>
      </c>
      <c r="Y20" s="9">
        <f t="shared" ref="Y20:Y22" si="269">(W20*X20)+(W20*Y$1)</f>
        <v>0</v>
      </c>
      <c r="Z20" s="9"/>
      <c r="AA20" s="9">
        <f>Mon!$AD$18</f>
        <v>5000</v>
      </c>
      <c r="AB20" s="73" t="str">
        <f t="shared" ref="AB20:AB22" si="270">IF($B20="win",100%-AB$1,"-100%")</f>
        <v>-100%</v>
      </c>
      <c r="AC20" s="9">
        <f t="shared" ref="AC20:AC22" si="271">(AA20*AB20)+(AA20*AC$1)</f>
        <v>-5000</v>
      </c>
      <c r="AD20" s="9"/>
      <c r="AE20" s="9">
        <f>Mon!$AE$18</f>
        <v>0</v>
      </c>
      <c r="AF20" s="73" t="str">
        <f t="shared" ref="AF20:AF22" si="272">IF($B20="win",100%-AF$1,"-100%")</f>
        <v>-100%</v>
      </c>
      <c r="AG20" s="9">
        <f t="shared" ref="AG20:AG22" si="273">(AE20*AF20)+(AE20*AG$1)</f>
        <v>0</v>
      </c>
      <c r="AH20" s="9"/>
      <c r="AI20" s="9">
        <f>Mon!$AF$18</f>
        <v>0</v>
      </c>
      <c r="AJ20" s="73" t="str">
        <f t="shared" ref="AJ20:AJ22" si="274">IF($B20="win",100%-AJ$1,"-100%")</f>
        <v>-100%</v>
      </c>
      <c r="AK20" s="9">
        <f t="shared" ref="AK20:AK22" si="275">(AI20*AJ20)+(AI20*AK$1)</f>
        <v>0</v>
      </c>
      <c r="AL20" s="9"/>
      <c r="AM20" s="9">
        <f>Mon!$AG$18</f>
        <v>0</v>
      </c>
      <c r="AN20" s="73" t="str">
        <f t="shared" ref="AN20:AN22" si="276">IF($B20="win",100%-AN$1,"-100%")</f>
        <v>-100%</v>
      </c>
      <c r="AO20" s="9">
        <f t="shared" ref="AO20:AO22" si="277">(AM20*AN20)+(AM20*AO$1)</f>
        <v>0</v>
      </c>
      <c r="AP20" s="9"/>
      <c r="AQ20" s="9">
        <f>Mon!$AH$18</f>
        <v>0</v>
      </c>
      <c r="AR20" s="73" t="str">
        <f t="shared" ref="AR20:AR22" si="278">IF($B20="win",100%-AR$1,"-100%")</f>
        <v>-100%</v>
      </c>
      <c r="AS20" s="9">
        <f t="shared" ref="AS20:AS22" si="279">(AQ20*AR20)+(AQ20*AS$1)</f>
        <v>0</v>
      </c>
      <c r="AT20" s="9"/>
      <c r="AU20" s="9">
        <f>Mon!$AI$18</f>
        <v>22000</v>
      </c>
      <c r="AV20" s="73" t="str">
        <f t="shared" ref="AV20:AV22" si="280">IF($B20="win",100%-AV$1,"-100%")</f>
        <v>-100%</v>
      </c>
      <c r="AW20" s="9">
        <f t="shared" ref="AW20:AW22" si="281">(AU20*AV20)+(AU20*AW$1)</f>
        <v>-22000</v>
      </c>
      <c r="AX20" s="9"/>
      <c r="AY20" s="9">
        <f>Mon!$AJ$18</f>
        <v>0</v>
      </c>
      <c r="AZ20" s="73" t="str">
        <f t="shared" ref="AZ20:AZ22" si="282">IF($B20="win",100%-AZ$1,"-100%")</f>
        <v>-100%</v>
      </c>
      <c r="BA20" s="9">
        <f t="shared" ref="BA20:BA22" si="283">(AY20*AZ20)+(AY20*BA$1)</f>
        <v>0</v>
      </c>
      <c r="BB20" s="9"/>
      <c r="BC20" s="9">
        <f>Mon!$AK$18</f>
        <v>8000</v>
      </c>
      <c r="BD20" s="73" t="str">
        <f t="shared" ref="BD20:BD22" si="284">IF($B20="win",100%-BD$1,"-100%")</f>
        <v>-100%</v>
      </c>
      <c r="BE20" s="9">
        <f t="shared" ref="BE20:BE22" si="285">(BC20*BD20)+(BC20*BE$1)</f>
        <v>-8000</v>
      </c>
      <c r="BF20" s="9"/>
      <c r="BG20" s="9">
        <f>Mon!$AL$18</f>
        <v>500</v>
      </c>
      <c r="BH20" s="73" t="str">
        <f t="shared" ref="BH20:BH22" si="286">IF($B20="win",100%-BH$1,"-100%")</f>
        <v>-100%</v>
      </c>
      <c r="BI20" s="9">
        <f t="shared" ref="BI20:BI22" si="287">(BG20*BH20)+(BG20*BI$1)</f>
        <v>-500</v>
      </c>
      <c r="BJ20" s="9"/>
      <c r="BK20" s="9">
        <f>Mon!$AM$18</f>
        <v>0</v>
      </c>
      <c r="BL20" s="73" t="str">
        <f t="shared" ref="BL20:BL22" si="288">IF($B20="win",100%-BL$1,"-100%")</f>
        <v>-100%</v>
      </c>
      <c r="BM20" s="9">
        <f t="shared" ref="BM20:BM22" si="289">(BK20*BL20)+(BK20*BM$1)</f>
        <v>0</v>
      </c>
      <c r="BN20" s="9"/>
      <c r="BO20" s="9">
        <f>Mon!$AN$18</f>
        <v>0</v>
      </c>
      <c r="BP20" s="73" t="str">
        <f t="shared" ref="BP20:BP22" si="290">IF($B20="win",100%-BP$1,"-100%")</f>
        <v>-100%</v>
      </c>
      <c r="BQ20" s="9">
        <f t="shared" ref="BQ20:BQ22" si="291">(BO20*BP20)+(BO20*BQ$1)</f>
        <v>0</v>
      </c>
      <c r="BR20" s="9"/>
      <c r="BS20" s="9">
        <f>Mon!$AO$18</f>
        <v>2000</v>
      </c>
      <c r="BT20" s="73" t="str">
        <f t="shared" ref="BT20:BT22" si="292">IF($B20="win",100%-BT$1,"-100%")</f>
        <v>-100%</v>
      </c>
      <c r="BU20" s="9">
        <f t="shared" ref="BU20:BU22" si="293">(BS20*BT20)+(BS20*BU$1)</f>
        <v>-2000</v>
      </c>
      <c r="BV20" s="9"/>
      <c r="BW20" s="9">
        <f>Mon!$AP$18</f>
        <v>0</v>
      </c>
      <c r="BX20" s="73" t="str">
        <f t="shared" ref="BX20:BX22" si="294">IF($B20="win",100%-BX$1,"-100%")</f>
        <v>-100%</v>
      </c>
      <c r="BY20" s="9">
        <f t="shared" ref="BY20:BY22" si="295">(BW20*BX20)+(BW20*BY$1)</f>
        <v>0</v>
      </c>
      <c r="BZ20" s="9"/>
      <c r="CA20" s="9">
        <f>Mon!$AQ$18</f>
        <v>0</v>
      </c>
      <c r="CB20" s="73" t="str">
        <f t="shared" ref="CB20:CB22" si="296">IF($B20="win",100%-CB$1,"-100%")</f>
        <v>-100%</v>
      </c>
      <c r="CC20" s="9">
        <f t="shared" ref="CC20:CC22" si="297">(CA20*CB20)+(CA20*CC$1)</f>
        <v>0</v>
      </c>
      <c r="CD20" s="9"/>
      <c r="CE20" s="9">
        <f>Mon!$AR$18</f>
        <v>0</v>
      </c>
      <c r="CF20" s="73" t="str">
        <f t="shared" ref="CF20:CF22" si="298">IF($B20="win",100%-CF$1,"-100%")</f>
        <v>-100%</v>
      </c>
      <c r="CG20" s="9">
        <f t="shared" ref="CG20:CG22" si="299">(CE20*CF20)+(CE20*CG$1)</f>
        <v>0</v>
      </c>
      <c r="CH20" s="9"/>
      <c r="CI20" s="9">
        <f>Mon!$AS$18</f>
        <v>0</v>
      </c>
      <c r="CJ20" s="73" t="str">
        <f t="shared" ref="CJ20:CJ22" si="300">IF($B20="win",100%-CJ$1,"-100%")</f>
        <v>-100%</v>
      </c>
      <c r="CK20" s="9">
        <f t="shared" ref="CK20:CK22" si="301">(CI20*CJ20)+(CI20*CK$1)</f>
        <v>0</v>
      </c>
      <c r="CL20" s="9"/>
      <c r="CM20" s="9">
        <f>Mon!$AT$18</f>
        <v>0</v>
      </c>
      <c r="CN20" s="73" t="str">
        <f t="shared" ref="CN20:CN22" si="302">IF($B20="win",100%-CN$1,"-100%")</f>
        <v>-100%</v>
      </c>
      <c r="CO20" s="9">
        <f t="shared" ref="CO20:CO22" si="303">(CM20*CN20)+(CM20*CO$1)</f>
        <v>0</v>
      </c>
      <c r="CP20" s="9"/>
      <c r="CQ20" s="9">
        <f>Mon!$AU$18</f>
        <v>0</v>
      </c>
      <c r="CR20" s="73" t="str">
        <f t="shared" ref="CR20:CR22" si="304">IF($B20="win",100%-CR$1,"-100%")</f>
        <v>-100%</v>
      </c>
      <c r="CS20" s="9">
        <f t="shared" ref="CS20:CS22" si="305">(CQ20*CR20)+(CQ20*CS$1)</f>
        <v>0</v>
      </c>
      <c r="CT20" s="9"/>
      <c r="CU20" s="9">
        <f>Mon!$AV$18</f>
        <v>10000</v>
      </c>
      <c r="CV20" s="73" t="str">
        <f t="shared" ref="CV20:CV22" si="306">IF($B20="win",100%-CV$1,"-100%")</f>
        <v>-100%</v>
      </c>
      <c r="CW20" s="9">
        <f t="shared" ref="CW20:CW22" si="307">(CU20*CV20)+(CU20*CW$1)</f>
        <v>-10000</v>
      </c>
      <c r="CX20" s="9"/>
      <c r="CY20" s="9">
        <f>Mon!$AW$18</f>
        <v>20000</v>
      </c>
      <c r="CZ20" s="73" t="str">
        <f t="shared" ref="CZ20:CZ22" si="308">IF($B20="win",100%-CZ$1,"-100%")</f>
        <v>-100%</v>
      </c>
      <c r="DA20" s="9">
        <f t="shared" ref="DA20:DA22" si="309">(CY20*CZ20)+(CY20*DA$1)</f>
        <v>-20000</v>
      </c>
      <c r="DB20" s="9"/>
      <c r="DC20" s="9">
        <f>Mon!$AX$18</f>
        <v>0</v>
      </c>
      <c r="DD20" s="73" t="str">
        <f t="shared" ref="DD20:DD22" si="310">IF($B20="win",100%-DD$1,"-100%")</f>
        <v>-100%</v>
      </c>
      <c r="DE20" s="9">
        <f t="shared" ref="DE20:DE22" si="311">(DC20*DD20)+(DC20*DE$1)</f>
        <v>0</v>
      </c>
      <c r="DF20" s="9"/>
      <c r="DG20" s="9">
        <f>Mon!$AY$18</f>
        <v>0</v>
      </c>
      <c r="DH20" s="73" t="str">
        <f t="shared" ref="DH20:DH22" si="312">IF($B20="win",100%-DH$1,"-100%")</f>
        <v>-100%</v>
      </c>
      <c r="DI20" s="9">
        <f t="shared" ref="DI20:DI22" si="313">(DG20*DH20)+(DG20*DI$1)</f>
        <v>0</v>
      </c>
      <c r="DJ20" s="9"/>
      <c r="DK20" s="9">
        <f>Mon!$AZ$18</f>
        <v>0</v>
      </c>
      <c r="DL20" s="73" t="str">
        <f t="shared" ref="DL20:DL22" si="314">IF($B20="win",100%-DL$1,"-100%")</f>
        <v>-100%</v>
      </c>
      <c r="DM20" s="9">
        <f t="shared" ref="DM20:DM22" si="315">(DK20*DL20)+(DK20*DM$1)</f>
        <v>0</v>
      </c>
      <c r="DN20" s="9"/>
      <c r="DO20" s="9">
        <f>Mon!$BA$18</f>
        <v>0</v>
      </c>
      <c r="DP20" s="73" t="str">
        <f t="shared" ref="DP20:DP22" si="316">IF($B20="win",100%-DP$1,"-100%")</f>
        <v>-100%</v>
      </c>
      <c r="DQ20" s="9">
        <f t="shared" ref="DQ20:DQ22" si="317">(DO20*DP20)+(DO20*DQ$1)</f>
        <v>0</v>
      </c>
      <c r="DR20" s="9"/>
      <c r="DS20" s="9">
        <f>Mon!$BB$18</f>
        <v>0</v>
      </c>
      <c r="DT20" s="73" t="str">
        <f t="shared" ref="DT20:DT22" si="318">IF($B20="win",100%-DT$1,"-100%")</f>
        <v>-100%</v>
      </c>
      <c r="DU20" s="9">
        <f t="shared" ref="DU20:DU22" si="319">(DS20*DT20)+(DS20*DU$1)</f>
        <v>0</v>
      </c>
      <c r="DV20" s="9"/>
      <c r="DW20" s="9">
        <f>Mon!$BC$18</f>
        <v>9000</v>
      </c>
      <c r="DX20" s="73" t="str">
        <f t="shared" ref="DX20:DX22" si="320">IF($B20="win",100%-DX$1,"-100%")</f>
        <v>-100%</v>
      </c>
      <c r="DY20" s="9">
        <f t="shared" ref="DY20:DY22" si="321">(DW20*DX20)+(DW20*DY$1)</f>
        <v>-9000</v>
      </c>
      <c r="DZ20" s="9"/>
      <c r="EA20" s="9">
        <f>Mon!$BD$18</f>
        <v>300</v>
      </c>
      <c r="EB20" s="73" t="str">
        <f t="shared" ref="EB20:EB22" si="322">IF($B20="win",100%-EB$1,"-100%")</f>
        <v>-100%</v>
      </c>
      <c r="EC20" s="9">
        <f t="shared" ref="EC20:EC22" si="323">(EA20*EB20)+(EA20*EC$1)</f>
        <v>-300</v>
      </c>
      <c r="ED20" s="9"/>
      <c r="EE20" s="9">
        <f>Mon!$BE$18</f>
        <v>23000</v>
      </c>
      <c r="EF20" s="73" t="str">
        <f t="shared" ref="EF20:EF22" si="324">IF($B20="win",100%-EF$1,"-100%")</f>
        <v>-100%</v>
      </c>
      <c r="EG20" s="9">
        <f t="shared" ref="EG20:EG22" si="325">(EE20*EF20)+(EE20*EG$1)</f>
        <v>-23000</v>
      </c>
      <c r="EH20" s="9"/>
      <c r="EI20" s="9">
        <f>Mon!$BF$18</f>
        <v>0</v>
      </c>
      <c r="EJ20" s="73" t="str">
        <f t="shared" ref="EJ20:EJ22" si="326">IF($B20="win",100%-EJ$1,"-100%")</f>
        <v>-100%</v>
      </c>
      <c r="EK20" s="9">
        <f t="shared" ref="EK20:EK22" si="327">(EI20*EJ20)+(EI20*EK$1)</f>
        <v>0</v>
      </c>
      <c r="EL20" s="9"/>
      <c r="EM20" s="9">
        <f>Mon!$BG$18</f>
        <v>0</v>
      </c>
      <c r="EN20" s="73" t="str">
        <f t="shared" ref="EN20:EN22" si="328">IF($B20="win",100%-EN$1,"-100%")</f>
        <v>-100%</v>
      </c>
      <c r="EO20" s="9">
        <f>(EM20*EN20)+(EM20*EO$1)</f>
        <v>0</v>
      </c>
      <c r="EP20" s="9"/>
      <c r="EQ20" s="9">
        <f>Mon!$BH$18</f>
        <v>0</v>
      </c>
      <c r="ER20" s="73" t="str">
        <f t="shared" ref="ER20:ER22" si="329">IF($B20="win",100%-ER$1,"-100%")</f>
        <v>-100%</v>
      </c>
      <c r="ES20" s="9">
        <f t="shared" ref="ES20:ES22" si="330">(EQ20*ER20)+(EQ20*ES$1)</f>
        <v>0</v>
      </c>
      <c r="EU20" s="9">
        <f>Mon!$BI$18</f>
        <v>0</v>
      </c>
      <c r="EV20" s="73" t="str">
        <f t="shared" ref="EV20:EV22" si="331">IF($B20="win",100%-EV$1,"-100%")</f>
        <v>-100%</v>
      </c>
      <c r="EW20" s="9">
        <f t="shared" ref="EW20:EW22" si="332">(EU20*EV20)+(EU20*EW$1)</f>
        <v>0</v>
      </c>
      <c r="EY20" s="9">
        <f>Mon!$BJ$18</f>
        <v>0</v>
      </c>
      <c r="EZ20" s="73" t="str">
        <f t="shared" ref="EZ20:EZ22" si="333">IF($B20="win",100%-EZ$1,"-100%")</f>
        <v>-100%</v>
      </c>
      <c r="FA20" s="9">
        <f t="shared" ref="FA20:FA22" si="334">(EY20*EZ20)+(EY20*FA$1)</f>
        <v>0</v>
      </c>
      <c r="FC20" s="9">
        <f>Mon!$BK$18</f>
        <v>0</v>
      </c>
      <c r="FD20" s="73" t="str">
        <f t="shared" ref="FD20:FD22" si="335">IF($B20="win",100%-FD$1,"-100%")</f>
        <v>-100%</v>
      </c>
      <c r="FE20" s="9">
        <f t="shared" ref="FE20:FE22" si="336">(FC20*FD20)+(FC20*FE$1)</f>
        <v>0</v>
      </c>
      <c r="FG20" s="9">
        <f>Mon!$BL$18</f>
        <v>0</v>
      </c>
      <c r="FH20" s="73" t="str">
        <f t="shared" ref="FH20:FH22" si="337">IF($B20="win",100%-FH$1,"-100%")</f>
        <v>-100%</v>
      </c>
      <c r="FI20" s="9">
        <f t="shared" ref="FI20:FI22" si="338">(FG20*FH20)+(FG20*FI$1)</f>
        <v>0</v>
      </c>
      <c r="FK20" s="9">
        <f>Mon!$BM$18</f>
        <v>10000</v>
      </c>
      <c r="FL20" s="73" t="str">
        <f t="shared" ref="FL20:FL22" si="339">IF($B20="win",100%-FL$1,"-100%")</f>
        <v>-100%</v>
      </c>
      <c r="FM20" s="9">
        <f t="shared" ref="FM20:FM22" si="340">(FK20*FL20)+(FK20*FM$1)</f>
        <v>-10000</v>
      </c>
      <c r="FO20" s="9">
        <f>Mon!$BN$18</f>
        <v>5000</v>
      </c>
      <c r="FP20" s="73" t="str">
        <f t="shared" ref="FP20:FP22" si="341">IF($B20="win",100%-FP$1,"-100%")</f>
        <v>-100%</v>
      </c>
      <c r="FQ20" s="9">
        <f t="shared" ref="FQ20:FQ22" si="342">(FO20*FP20)+(FO20*FQ$1)</f>
        <v>-5000</v>
      </c>
    </row>
    <row r="21" spans="1:173" s="12" customFormat="1" x14ac:dyDescent="0.25">
      <c r="A21" s="9" t="str">
        <f>Mon!$A$19</f>
        <v>UNDER</v>
      </c>
      <c r="B21" s="72" t="str">
        <f>Mon!$C$19</f>
        <v>lose</v>
      </c>
      <c r="C21" s="9">
        <f>Mon!$X$19</f>
        <v>0</v>
      </c>
      <c r="D21" s="73" t="str">
        <f t="shared" si="258"/>
        <v>-100%</v>
      </c>
      <c r="E21" s="9">
        <f t="shared" si="259"/>
        <v>0</v>
      </c>
      <c r="F21" s="9"/>
      <c r="G21" s="9">
        <f>Mon!$Y$19</f>
        <v>0</v>
      </c>
      <c r="H21" s="73" t="str">
        <f t="shared" si="260"/>
        <v>-100%</v>
      </c>
      <c r="I21" s="9">
        <f t="shared" si="261"/>
        <v>0</v>
      </c>
      <c r="J21" s="9"/>
      <c r="K21" s="9">
        <f>Mon!$Z$19</f>
        <v>0</v>
      </c>
      <c r="L21" s="73" t="str">
        <f t="shared" si="262"/>
        <v>-100%</v>
      </c>
      <c r="M21" s="9">
        <f t="shared" si="263"/>
        <v>0</v>
      </c>
      <c r="N21" s="9"/>
      <c r="O21" s="9">
        <f>Mon!$AA$19</f>
        <v>0</v>
      </c>
      <c r="P21" s="73" t="str">
        <f t="shared" si="264"/>
        <v>-100%</v>
      </c>
      <c r="Q21" s="9">
        <f t="shared" si="265"/>
        <v>0</v>
      </c>
      <c r="R21" s="9"/>
      <c r="S21" s="9">
        <f>Mon!$AB$19</f>
        <v>0</v>
      </c>
      <c r="T21" s="73" t="str">
        <f t="shared" si="266"/>
        <v>-100%</v>
      </c>
      <c r="U21" s="9">
        <f t="shared" si="267"/>
        <v>0</v>
      </c>
      <c r="V21" s="9"/>
      <c r="W21" s="9">
        <f>Mon!$AC$19</f>
        <v>0</v>
      </c>
      <c r="X21" s="73" t="str">
        <f t="shared" si="268"/>
        <v>-100%</v>
      </c>
      <c r="Y21" s="9">
        <f t="shared" si="269"/>
        <v>0</v>
      </c>
      <c r="Z21" s="9"/>
      <c r="AA21" s="9">
        <f>Mon!$AD$19</f>
        <v>0</v>
      </c>
      <c r="AB21" s="73" t="str">
        <f t="shared" si="270"/>
        <v>-100%</v>
      </c>
      <c r="AC21" s="9">
        <f t="shared" si="271"/>
        <v>0</v>
      </c>
      <c r="AD21" s="9"/>
      <c r="AE21" s="9">
        <f>Mon!$AE$19</f>
        <v>0</v>
      </c>
      <c r="AF21" s="73" t="str">
        <f t="shared" si="272"/>
        <v>-100%</v>
      </c>
      <c r="AG21" s="9">
        <f t="shared" si="273"/>
        <v>0</v>
      </c>
      <c r="AH21" s="9"/>
      <c r="AI21" s="9">
        <f>Mon!$AF$19</f>
        <v>0</v>
      </c>
      <c r="AJ21" s="73" t="str">
        <f t="shared" si="274"/>
        <v>-100%</v>
      </c>
      <c r="AK21" s="9">
        <f t="shared" si="275"/>
        <v>0</v>
      </c>
      <c r="AL21" s="9"/>
      <c r="AM21" s="9">
        <f>Mon!$AG$19</f>
        <v>0</v>
      </c>
      <c r="AN21" s="73" t="str">
        <f t="shared" si="276"/>
        <v>-100%</v>
      </c>
      <c r="AO21" s="9">
        <f t="shared" si="277"/>
        <v>0</v>
      </c>
      <c r="AP21" s="9"/>
      <c r="AQ21" s="9">
        <f>Mon!$AH$19</f>
        <v>0</v>
      </c>
      <c r="AR21" s="73" t="str">
        <f t="shared" si="278"/>
        <v>-100%</v>
      </c>
      <c r="AS21" s="9">
        <f t="shared" si="279"/>
        <v>0</v>
      </c>
      <c r="AT21" s="9"/>
      <c r="AU21" s="9">
        <f>Mon!$AI$19</f>
        <v>0</v>
      </c>
      <c r="AV21" s="73" t="str">
        <f t="shared" si="280"/>
        <v>-100%</v>
      </c>
      <c r="AW21" s="9">
        <f t="shared" si="281"/>
        <v>0</v>
      </c>
      <c r="AX21" s="9"/>
      <c r="AY21" s="9">
        <f>Mon!$AJ$19</f>
        <v>0</v>
      </c>
      <c r="AZ21" s="73" t="str">
        <f t="shared" si="282"/>
        <v>-100%</v>
      </c>
      <c r="BA21" s="9">
        <f t="shared" si="283"/>
        <v>0</v>
      </c>
      <c r="BB21" s="9"/>
      <c r="BC21" s="9">
        <f>Mon!$AK$19</f>
        <v>18500</v>
      </c>
      <c r="BD21" s="73" t="str">
        <f t="shared" si="284"/>
        <v>-100%</v>
      </c>
      <c r="BE21" s="9">
        <f t="shared" si="285"/>
        <v>-18500</v>
      </c>
      <c r="BF21" s="9"/>
      <c r="BG21" s="9">
        <f>Mon!$AL$19</f>
        <v>0</v>
      </c>
      <c r="BH21" s="73" t="str">
        <f t="shared" si="286"/>
        <v>-100%</v>
      </c>
      <c r="BI21" s="9">
        <f t="shared" si="287"/>
        <v>0</v>
      </c>
      <c r="BJ21" s="9"/>
      <c r="BK21" s="9">
        <f>Mon!$AM$19</f>
        <v>0</v>
      </c>
      <c r="BL21" s="73" t="str">
        <f t="shared" si="288"/>
        <v>-100%</v>
      </c>
      <c r="BM21" s="9">
        <f t="shared" si="289"/>
        <v>0</v>
      </c>
      <c r="BN21" s="9"/>
      <c r="BO21" s="9">
        <f>Mon!$AN$19</f>
        <v>0</v>
      </c>
      <c r="BP21" s="73" t="str">
        <f t="shared" si="290"/>
        <v>-100%</v>
      </c>
      <c r="BQ21" s="9">
        <f t="shared" si="291"/>
        <v>0</v>
      </c>
      <c r="BR21" s="9"/>
      <c r="BS21" s="9">
        <f>Mon!$AO$19</f>
        <v>0</v>
      </c>
      <c r="BT21" s="73" t="str">
        <f t="shared" si="292"/>
        <v>-100%</v>
      </c>
      <c r="BU21" s="9">
        <f t="shared" si="293"/>
        <v>0</v>
      </c>
      <c r="BV21" s="9"/>
      <c r="BW21" s="9">
        <f>Mon!$AP$19</f>
        <v>0</v>
      </c>
      <c r="BX21" s="73" t="str">
        <f t="shared" si="294"/>
        <v>-100%</v>
      </c>
      <c r="BY21" s="9">
        <f t="shared" si="295"/>
        <v>0</v>
      </c>
      <c r="BZ21" s="9"/>
      <c r="CA21" s="9">
        <f>Mon!$AQ$19</f>
        <v>0</v>
      </c>
      <c r="CB21" s="73" t="str">
        <f t="shared" si="296"/>
        <v>-100%</v>
      </c>
      <c r="CC21" s="9">
        <f t="shared" si="297"/>
        <v>0</v>
      </c>
      <c r="CD21" s="9"/>
      <c r="CE21" s="9">
        <f>Mon!$AR$19</f>
        <v>0</v>
      </c>
      <c r="CF21" s="73" t="str">
        <f t="shared" si="298"/>
        <v>-100%</v>
      </c>
      <c r="CG21" s="9">
        <f t="shared" si="299"/>
        <v>0</v>
      </c>
      <c r="CH21" s="9"/>
      <c r="CI21" s="9">
        <f>Mon!$AS$19</f>
        <v>0</v>
      </c>
      <c r="CJ21" s="73" t="str">
        <f t="shared" si="300"/>
        <v>-100%</v>
      </c>
      <c r="CK21" s="9">
        <f t="shared" si="301"/>
        <v>0</v>
      </c>
      <c r="CL21" s="9"/>
      <c r="CM21" s="9">
        <f>Mon!$AT$19</f>
        <v>0</v>
      </c>
      <c r="CN21" s="73" t="str">
        <f t="shared" si="302"/>
        <v>-100%</v>
      </c>
      <c r="CO21" s="9">
        <f t="shared" si="303"/>
        <v>0</v>
      </c>
      <c r="CP21" s="9"/>
      <c r="CQ21" s="9">
        <f>Mon!$AU$19</f>
        <v>0</v>
      </c>
      <c r="CR21" s="73" t="str">
        <f t="shared" si="304"/>
        <v>-100%</v>
      </c>
      <c r="CS21" s="9">
        <f t="shared" si="305"/>
        <v>0</v>
      </c>
      <c r="CT21" s="9"/>
      <c r="CU21" s="9">
        <f>Mon!$AV$19</f>
        <v>0</v>
      </c>
      <c r="CV21" s="73" t="str">
        <f t="shared" si="306"/>
        <v>-100%</v>
      </c>
      <c r="CW21" s="9">
        <f t="shared" si="307"/>
        <v>0</v>
      </c>
      <c r="CX21" s="9"/>
      <c r="CY21" s="9">
        <f>Mon!$AW$19</f>
        <v>4000</v>
      </c>
      <c r="CZ21" s="73" t="str">
        <f t="shared" si="308"/>
        <v>-100%</v>
      </c>
      <c r="DA21" s="9">
        <f t="shared" si="309"/>
        <v>-4000</v>
      </c>
      <c r="DB21" s="9"/>
      <c r="DC21" s="9">
        <f>Mon!$AX$19</f>
        <v>0</v>
      </c>
      <c r="DD21" s="73" t="str">
        <f t="shared" si="310"/>
        <v>-100%</v>
      </c>
      <c r="DE21" s="9">
        <f t="shared" si="311"/>
        <v>0</v>
      </c>
      <c r="DF21" s="9"/>
      <c r="DG21" s="9">
        <f>Mon!$AY$19</f>
        <v>0</v>
      </c>
      <c r="DH21" s="73" t="str">
        <f t="shared" si="312"/>
        <v>-100%</v>
      </c>
      <c r="DI21" s="9">
        <f t="shared" si="313"/>
        <v>0</v>
      </c>
      <c r="DJ21" s="9"/>
      <c r="DK21" s="9">
        <f>Mon!$AZ$19</f>
        <v>0</v>
      </c>
      <c r="DL21" s="73" t="str">
        <f t="shared" si="314"/>
        <v>-100%</v>
      </c>
      <c r="DM21" s="9">
        <f t="shared" si="315"/>
        <v>0</v>
      </c>
      <c r="DN21" s="9"/>
      <c r="DO21" s="9">
        <f>Mon!$BA$19</f>
        <v>0</v>
      </c>
      <c r="DP21" s="73" t="str">
        <f t="shared" si="316"/>
        <v>-100%</v>
      </c>
      <c r="DQ21" s="9">
        <f t="shared" si="317"/>
        <v>0</v>
      </c>
      <c r="DR21" s="9"/>
      <c r="DS21" s="9">
        <f>Mon!$BB$19</f>
        <v>0</v>
      </c>
      <c r="DT21" s="73" t="str">
        <f t="shared" si="318"/>
        <v>-100%</v>
      </c>
      <c r="DU21" s="9">
        <f t="shared" si="319"/>
        <v>0</v>
      </c>
      <c r="DV21" s="9"/>
      <c r="DW21" s="9">
        <f>Mon!$BC$19</f>
        <v>0</v>
      </c>
      <c r="DX21" s="73" t="str">
        <f t="shared" si="320"/>
        <v>-100%</v>
      </c>
      <c r="DY21" s="9">
        <f t="shared" si="321"/>
        <v>0</v>
      </c>
      <c r="DZ21" s="9"/>
      <c r="EA21" s="9">
        <f>Mon!$BD$19</f>
        <v>0</v>
      </c>
      <c r="EB21" s="73" t="str">
        <f t="shared" si="322"/>
        <v>-100%</v>
      </c>
      <c r="EC21" s="9">
        <f t="shared" si="323"/>
        <v>0</v>
      </c>
      <c r="ED21" s="9"/>
      <c r="EE21" s="9">
        <f>Mon!$BE$19</f>
        <v>0</v>
      </c>
      <c r="EF21" s="73" t="str">
        <f t="shared" si="324"/>
        <v>-100%</v>
      </c>
      <c r="EG21" s="9">
        <f t="shared" si="325"/>
        <v>0</v>
      </c>
      <c r="EH21" s="9"/>
      <c r="EI21" s="9">
        <f>Mon!$BF$19</f>
        <v>0</v>
      </c>
      <c r="EJ21" s="73" t="str">
        <f t="shared" si="326"/>
        <v>-100%</v>
      </c>
      <c r="EK21" s="9">
        <f t="shared" si="327"/>
        <v>0</v>
      </c>
      <c r="EL21" s="9"/>
      <c r="EM21" s="9">
        <f>Mon!$BG$19</f>
        <v>3000</v>
      </c>
      <c r="EN21" s="73" t="str">
        <f t="shared" si="328"/>
        <v>-100%</v>
      </c>
      <c r="EO21" s="9">
        <f t="shared" ref="EO21:EO22" si="343">(EM21*EN21)+(EM21*EO$1)</f>
        <v>-3000</v>
      </c>
      <c r="EP21" s="9"/>
      <c r="EQ21" s="9">
        <f>Mon!$BH$19</f>
        <v>0</v>
      </c>
      <c r="ER21" s="73" t="str">
        <f t="shared" si="329"/>
        <v>-100%</v>
      </c>
      <c r="ES21" s="9">
        <f t="shared" si="330"/>
        <v>0</v>
      </c>
      <c r="EU21" s="9">
        <f>Mon!$BI$19</f>
        <v>0</v>
      </c>
      <c r="EV21" s="73" t="str">
        <f t="shared" si="331"/>
        <v>-100%</v>
      </c>
      <c r="EW21" s="9">
        <f t="shared" si="332"/>
        <v>0</v>
      </c>
      <c r="EY21" s="9">
        <f>Mon!$BJ$19</f>
        <v>0</v>
      </c>
      <c r="EZ21" s="73" t="str">
        <f t="shared" si="333"/>
        <v>-100%</v>
      </c>
      <c r="FA21" s="9">
        <f t="shared" si="334"/>
        <v>0</v>
      </c>
      <c r="FC21" s="9">
        <f>Mon!$BK$19</f>
        <v>0</v>
      </c>
      <c r="FD21" s="73" t="str">
        <f t="shared" si="335"/>
        <v>-100%</v>
      </c>
      <c r="FE21" s="9">
        <f t="shared" si="336"/>
        <v>0</v>
      </c>
      <c r="FG21" s="9">
        <f>Mon!$BL$19</f>
        <v>0</v>
      </c>
      <c r="FH21" s="73" t="str">
        <f t="shared" si="337"/>
        <v>-100%</v>
      </c>
      <c r="FI21" s="9">
        <f t="shared" si="338"/>
        <v>0</v>
      </c>
      <c r="FK21" s="9">
        <f>Mon!$BM$19</f>
        <v>0</v>
      </c>
      <c r="FL21" s="73" t="str">
        <f t="shared" si="339"/>
        <v>-100%</v>
      </c>
      <c r="FM21" s="9">
        <f t="shared" si="340"/>
        <v>0</v>
      </c>
      <c r="FO21" s="9">
        <f>Mon!$BN$19</f>
        <v>2000</v>
      </c>
      <c r="FP21" s="73" t="str">
        <f t="shared" si="341"/>
        <v>-100%</v>
      </c>
      <c r="FQ21" s="9">
        <f t="shared" si="342"/>
        <v>-2000</v>
      </c>
    </row>
    <row r="22" spans="1:173" s="12" customFormat="1" x14ac:dyDescent="0.25">
      <c r="A22" s="9" t="str">
        <f>Mon!$A$20</f>
        <v>OVER</v>
      </c>
      <c r="B22" s="72" t="str">
        <f>Mon!$C$20</f>
        <v>win</v>
      </c>
      <c r="C22" s="9">
        <f>Mon!$X$20</f>
        <v>0</v>
      </c>
      <c r="D22" s="73">
        <f t="shared" si="258"/>
        <v>1</v>
      </c>
      <c r="E22" s="9">
        <f t="shared" si="259"/>
        <v>0</v>
      </c>
      <c r="F22" s="9"/>
      <c r="G22" s="9">
        <f>Mon!$Y$20</f>
        <v>0</v>
      </c>
      <c r="H22" s="73">
        <f t="shared" si="260"/>
        <v>0.9</v>
      </c>
      <c r="I22" s="9">
        <f t="shared" si="261"/>
        <v>0</v>
      </c>
      <c r="J22" s="9"/>
      <c r="K22" s="9">
        <f>Mon!$Z$20</f>
        <v>0</v>
      </c>
      <c r="L22" s="73">
        <f t="shared" si="262"/>
        <v>0.9</v>
      </c>
      <c r="M22" s="9">
        <f t="shared" si="263"/>
        <v>0</v>
      </c>
      <c r="N22" s="9"/>
      <c r="O22" s="9">
        <f>Mon!$AA$20</f>
        <v>0</v>
      </c>
      <c r="P22" s="73">
        <f t="shared" si="264"/>
        <v>0.9</v>
      </c>
      <c r="Q22" s="9">
        <f t="shared" si="265"/>
        <v>0</v>
      </c>
      <c r="R22" s="9"/>
      <c r="S22" s="9">
        <f>Mon!$AB$20</f>
        <v>0</v>
      </c>
      <c r="T22" s="73">
        <f t="shared" si="266"/>
        <v>0.9</v>
      </c>
      <c r="U22" s="9">
        <f t="shared" si="267"/>
        <v>0</v>
      </c>
      <c r="V22" s="9"/>
      <c r="W22" s="9">
        <f>Mon!$AC$20</f>
        <v>0</v>
      </c>
      <c r="X22" s="73">
        <f t="shared" si="268"/>
        <v>0.9</v>
      </c>
      <c r="Y22" s="9">
        <f t="shared" si="269"/>
        <v>0</v>
      </c>
      <c r="Z22" s="9"/>
      <c r="AA22" s="9">
        <f>Mon!$AD$20</f>
        <v>0</v>
      </c>
      <c r="AB22" s="73">
        <f t="shared" si="270"/>
        <v>0.9</v>
      </c>
      <c r="AC22" s="9">
        <f t="shared" si="271"/>
        <v>0</v>
      </c>
      <c r="AD22" s="9"/>
      <c r="AE22" s="9">
        <f>Mon!$AE$20</f>
        <v>0</v>
      </c>
      <c r="AF22" s="73">
        <f t="shared" si="272"/>
        <v>0.9</v>
      </c>
      <c r="AG22" s="9">
        <f t="shared" si="273"/>
        <v>0</v>
      </c>
      <c r="AH22" s="9"/>
      <c r="AI22" s="9">
        <f>Mon!$AF$20</f>
        <v>1000</v>
      </c>
      <c r="AJ22" s="73">
        <f t="shared" si="274"/>
        <v>0.9</v>
      </c>
      <c r="AK22" s="9">
        <f t="shared" si="275"/>
        <v>900</v>
      </c>
      <c r="AL22" s="9"/>
      <c r="AM22" s="9">
        <f>Mon!$AG$20</f>
        <v>1000</v>
      </c>
      <c r="AN22" s="73">
        <f t="shared" si="276"/>
        <v>0.9</v>
      </c>
      <c r="AO22" s="9">
        <f t="shared" si="277"/>
        <v>900</v>
      </c>
      <c r="AP22" s="9"/>
      <c r="AQ22" s="9">
        <f>Mon!$AH$20</f>
        <v>0</v>
      </c>
      <c r="AR22" s="73">
        <f t="shared" si="278"/>
        <v>0.9</v>
      </c>
      <c r="AS22" s="9">
        <f t="shared" si="279"/>
        <v>0</v>
      </c>
      <c r="AT22" s="9"/>
      <c r="AU22" s="9">
        <f>Mon!$AI$20</f>
        <v>2000</v>
      </c>
      <c r="AV22" s="73">
        <f t="shared" si="280"/>
        <v>0.9</v>
      </c>
      <c r="AW22" s="9">
        <f t="shared" si="281"/>
        <v>1800</v>
      </c>
      <c r="AX22" s="9"/>
      <c r="AY22" s="9">
        <f>Mon!$AJ$20</f>
        <v>0</v>
      </c>
      <c r="AZ22" s="73">
        <f t="shared" si="282"/>
        <v>0.9</v>
      </c>
      <c r="BA22" s="9">
        <f t="shared" si="283"/>
        <v>0</v>
      </c>
      <c r="BB22" s="9"/>
      <c r="BC22" s="9">
        <f>Mon!$AK$20</f>
        <v>0</v>
      </c>
      <c r="BD22" s="73">
        <f t="shared" si="284"/>
        <v>0.9</v>
      </c>
      <c r="BE22" s="9">
        <f t="shared" si="285"/>
        <v>0</v>
      </c>
      <c r="BF22" s="9"/>
      <c r="BG22" s="9">
        <f>Mon!$AL$20</f>
        <v>1000</v>
      </c>
      <c r="BH22" s="73">
        <f t="shared" si="286"/>
        <v>0.9</v>
      </c>
      <c r="BI22" s="9">
        <f t="shared" si="287"/>
        <v>900</v>
      </c>
      <c r="BJ22" s="9"/>
      <c r="BK22" s="9">
        <f>Mon!$AM$20</f>
        <v>40000</v>
      </c>
      <c r="BL22" s="73">
        <f t="shared" si="288"/>
        <v>0.9</v>
      </c>
      <c r="BM22" s="9">
        <f t="shared" si="289"/>
        <v>36000</v>
      </c>
      <c r="BN22" s="9"/>
      <c r="BO22" s="9">
        <f>Mon!$AN$20</f>
        <v>0</v>
      </c>
      <c r="BP22" s="73">
        <f t="shared" si="290"/>
        <v>0.92</v>
      </c>
      <c r="BQ22" s="9">
        <f t="shared" si="291"/>
        <v>0</v>
      </c>
      <c r="BR22" s="9"/>
      <c r="BS22" s="9">
        <f>Mon!$AO$20</f>
        <v>0</v>
      </c>
      <c r="BT22" s="73">
        <f t="shared" si="292"/>
        <v>0.9</v>
      </c>
      <c r="BU22" s="9">
        <f t="shared" si="293"/>
        <v>0</v>
      </c>
      <c r="BV22" s="9"/>
      <c r="BW22" s="9">
        <f>Mon!$AP$20</f>
        <v>0</v>
      </c>
      <c r="BX22" s="73">
        <f t="shared" si="294"/>
        <v>0.9</v>
      </c>
      <c r="BY22" s="9">
        <f t="shared" si="295"/>
        <v>0</v>
      </c>
      <c r="BZ22" s="9"/>
      <c r="CA22" s="9">
        <f>Mon!$AQ$20</f>
        <v>0</v>
      </c>
      <c r="CB22" s="73">
        <f t="shared" si="296"/>
        <v>0.9</v>
      </c>
      <c r="CC22" s="9">
        <f t="shared" si="297"/>
        <v>0</v>
      </c>
      <c r="CD22" s="9"/>
      <c r="CE22" s="9">
        <f>Mon!$AR$20</f>
        <v>0</v>
      </c>
      <c r="CF22" s="73">
        <f t="shared" si="298"/>
        <v>0.9</v>
      </c>
      <c r="CG22" s="9">
        <f t="shared" si="299"/>
        <v>0</v>
      </c>
      <c r="CH22" s="9"/>
      <c r="CI22" s="9">
        <f>Mon!$AS$20</f>
        <v>0</v>
      </c>
      <c r="CJ22" s="73">
        <f t="shared" si="300"/>
        <v>0.9</v>
      </c>
      <c r="CK22" s="9">
        <f t="shared" si="301"/>
        <v>0</v>
      </c>
      <c r="CL22" s="9"/>
      <c r="CM22" s="9">
        <f>Mon!$AT$20</f>
        <v>0</v>
      </c>
      <c r="CN22" s="73">
        <f t="shared" si="302"/>
        <v>0.9</v>
      </c>
      <c r="CO22" s="9">
        <f t="shared" si="303"/>
        <v>0</v>
      </c>
      <c r="CP22" s="9"/>
      <c r="CQ22" s="9">
        <f>Mon!$AU$20</f>
        <v>0</v>
      </c>
      <c r="CR22" s="73">
        <f t="shared" si="304"/>
        <v>0.9</v>
      </c>
      <c r="CS22" s="9">
        <f t="shared" si="305"/>
        <v>0</v>
      </c>
      <c r="CT22" s="9"/>
      <c r="CU22" s="9">
        <f>Mon!$AV$20</f>
        <v>0</v>
      </c>
      <c r="CV22" s="73">
        <f t="shared" si="306"/>
        <v>0.9</v>
      </c>
      <c r="CW22" s="9">
        <f t="shared" si="307"/>
        <v>0</v>
      </c>
      <c r="CX22" s="9"/>
      <c r="CY22" s="9">
        <f>Mon!$AW$20</f>
        <v>0</v>
      </c>
      <c r="CZ22" s="73">
        <f t="shared" si="308"/>
        <v>0.9</v>
      </c>
      <c r="DA22" s="9">
        <f t="shared" si="309"/>
        <v>0</v>
      </c>
      <c r="DB22" s="9"/>
      <c r="DC22" s="9">
        <f>Mon!$AX$20</f>
        <v>0</v>
      </c>
      <c r="DD22" s="73">
        <f t="shared" si="310"/>
        <v>0.9</v>
      </c>
      <c r="DE22" s="9">
        <f t="shared" si="311"/>
        <v>0</v>
      </c>
      <c r="DF22" s="9"/>
      <c r="DG22" s="9">
        <f>Mon!$AY$20</f>
        <v>0</v>
      </c>
      <c r="DH22" s="73">
        <f t="shared" si="312"/>
        <v>0.9</v>
      </c>
      <c r="DI22" s="9">
        <f t="shared" si="313"/>
        <v>0</v>
      </c>
      <c r="DJ22" s="9"/>
      <c r="DK22" s="9">
        <f>Mon!$AZ$20</f>
        <v>0</v>
      </c>
      <c r="DL22" s="73">
        <f t="shared" si="314"/>
        <v>0.9</v>
      </c>
      <c r="DM22" s="9">
        <f t="shared" si="315"/>
        <v>0</v>
      </c>
      <c r="DN22" s="9"/>
      <c r="DO22" s="9">
        <f>Mon!$BA$20</f>
        <v>0</v>
      </c>
      <c r="DP22" s="73">
        <f t="shared" si="316"/>
        <v>0.9</v>
      </c>
      <c r="DQ22" s="9">
        <f t="shared" si="317"/>
        <v>0</v>
      </c>
      <c r="DR22" s="9"/>
      <c r="DS22" s="9">
        <f>Mon!$BB$20</f>
        <v>0</v>
      </c>
      <c r="DT22" s="73">
        <f t="shared" si="318"/>
        <v>0.9</v>
      </c>
      <c r="DU22" s="9">
        <f t="shared" si="319"/>
        <v>0</v>
      </c>
      <c r="DV22" s="9"/>
      <c r="DW22" s="9">
        <f>Mon!$BC$20</f>
        <v>9000</v>
      </c>
      <c r="DX22" s="73">
        <f t="shared" si="320"/>
        <v>0.9</v>
      </c>
      <c r="DY22" s="9">
        <f t="shared" si="321"/>
        <v>8100</v>
      </c>
      <c r="DZ22" s="9"/>
      <c r="EA22" s="9">
        <f>Mon!$BD$20</f>
        <v>100</v>
      </c>
      <c r="EB22" s="73">
        <f t="shared" si="322"/>
        <v>0.9</v>
      </c>
      <c r="EC22" s="9">
        <f t="shared" si="323"/>
        <v>90</v>
      </c>
      <c r="ED22" s="9"/>
      <c r="EE22" s="9">
        <f>Mon!$BE$20</f>
        <v>17000</v>
      </c>
      <c r="EF22" s="73">
        <f t="shared" si="324"/>
        <v>0.9</v>
      </c>
      <c r="EG22" s="9">
        <f t="shared" si="325"/>
        <v>15300</v>
      </c>
      <c r="EH22" s="9"/>
      <c r="EI22" s="9">
        <f>Mon!$BF$20</f>
        <v>0</v>
      </c>
      <c r="EJ22" s="73">
        <f t="shared" si="326"/>
        <v>0.9</v>
      </c>
      <c r="EK22" s="9">
        <f t="shared" si="327"/>
        <v>0</v>
      </c>
      <c r="EL22" s="9"/>
      <c r="EM22" s="9">
        <f>Mon!$BG$20</f>
        <v>0</v>
      </c>
      <c r="EN22" s="73">
        <f t="shared" si="328"/>
        <v>0.9</v>
      </c>
      <c r="EO22" s="9">
        <f t="shared" si="343"/>
        <v>0</v>
      </c>
      <c r="EP22" s="9"/>
      <c r="EQ22" s="9">
        <f>Mon!$BH$20</f>
        <v>0</v>
      </c>
      <c r="ER22" s="73">
        <f t="shared" si="329"/>
        <v>0.9</v>
      </c>
      <c r="ES22" s="9">
        <f t="shared" si="330"/>
        <v>0</v>
      </c>
      <c r="EU22" s="9">
        <f>Mon!$BI$20</f>
        <v>0</v>
      </c>
      <c r="EV22" s="73">
        <f t="shared" si="331"/>
        <v>0.9</v>
      </c>
      <c r="EW22" s="9">
        <f t="shared" si="332"/>
        <v>0</v>
      </c>
      <c r="EY22" s="9">
        <f>Mon!$BJ$20</f>
        <v>0</v>
      </c>
      <c r="EZ22" s="73">
        <f t="shared" si="333"/>
        <v>0.9</v>
      </c>
      <c r="FA22" s="9">
        <f t="shared" si="334"/>
        <v>0</v>
      </c>
      <c r="FC22" s="9">
        <f>Mon!$BK$20</f>
        <v>0</v>
      </c>
      <c r="FD22" s="73">
        <f t="shared" si="335"/>
        <v>0.9</v>
      </c>
      <c r="FE22" s="9">
        <f t="shared" si="336"/>
        <v>0</v>
      </c>
      <c r="FG22" s="9">
        <f>Mon!$BL$20</f>
        <v>0</v>
      </c>
      <c r="FH22" s="73">
        <f t="shared" si="337"/>
        <v>0.9</v>
      </c>
      <c r="FI22" s="9">
        <f t="shared" si="338"/>
        <v>0</v>
      </c>
      <c r="FK22" s="9">
        <f>Mon!$BM$20</f>
        <v>0</v>
      </c>
      <c r="FL22" s="73">
        <f t="shared" si="339"/>
        <v>0.9</v>
      </c>
      <c r="FM22" s="9">
        <f t="shared" si="340"/>
        <v>0</v>
      </c>
      <c r="FO22" s="9">
        <f>Mon!$BN$20</f>
        <v>0</v>
      </c>
      <c r="FP22" s="73">
        <f t="shared" si="341"/>
        <v>0.9</v>
      </c>
      <c r="FQ22" s="9">
        <f t="shared" si="342"/>
        <v>0</v>
      </c>
    </row>
    <row r="23" spans="1:173" s="76" customFormat="1" x14ac:dyDescent="0.25">
      <c r="A23" s="75"/>
      <c r="B23" s="72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U23" s="75"/>
      <c r="EV23" s="75"/>
      <c r="EW23" s="75"/>
      <c r="EY23" s="75"/>
      <c r="EZ23" s="75"/>
      <c r="FA23" s="75"/>
      <c r="FC23" s="75"/>
      <c r="FD23" s="75"/>
      <c r="FE23" s="75"/>
      <c r="FG23" s="75"/>
      <c r="FH23" s="75"/>
      <c r="FI23" s="75"/>
      <c r="FK23" s="75"/>
      <c r="FL23" s="75"/>
      <c r="FM23" s="75"/>
      <c r="FO23" s="75"/>
      <c r="FP23" s="75"/>
      <c r="FQ23" s="75"/>
    </row>
    <row r="24" spans="1:173" s="12" customFormat="1" x14ac:dyDescent="0.25">
      <c r="A24" s="9" t="str">
        <f>Mon!$A$22</f>
        <v>can</v>
      </c>
      <c r="B24" s="72" t="str">
        <f>Mon!$C$22</f>
        <v>win</v>
      </c>
      <c r="C24" s="9">
        <f>Mon!$X$22</f>
        <v>0</v>
      </c>
      <c r="D24" s="73">
        <f>IF($B24="win",100%-D$1,"-100%")</f>
        <v>1</v>
      </c>
      <c r="E24" s="9">
        <f>(C24*D24)+(C24*E$1)</f>
        <v>0</v>
      </c>
      <c r="F24" s="9"/>
      <c r="G24" s="9">
        <f>Mon!$Y$22</f>
        <v>4000</v>
      </c>
      <c r="H24" s="73">
        <f>IF($B24="win",100%-H$1,"-100%")</f>
        <v>0.9</v>
      </c>
      <c r="I24" s="9">
        <f>(G24*H24)+(G24*I$1)</f>
        <v>3600</v>
      </c>
      <c r="J24" s="9"/>
      <c r="K24" s="9">
        <f>Mon!$Z$22</f>
        <v>0</v>
      </c>
      <c r="L24" s="73">
        <f>IF($B24="win",100%-L$1,"-100%")</f>
        <v>0.9</v>
      </c>
      <c r="M24" s="9">
        <f>(K24*L24)+(K24*M$1)</f>
        <v>0</v>
      </c>
      <c r="N24" s="9"/>
      <c r="O24" s="9">
        <f>Mon!$AA$22</f>
        <v>0</v>
      </c>
      <c r="P24" s="73">
        <f>IF($B24="win",100%-P$1,"-100%")</f>
        <v>0.9</v>
      </c>
      <c r="Q24" s="9">
        <f>(O24*P24)+(O24*Q$1)</f>
        <v>0</v>
      </c>
      <c r="R24" s="9"/>
      <c r="S24" s="9">
        <f>Mon!$AB$22</f>
        <v>0</v>
      </c>
      <c r="T24" s="73">
        <f>IF($B24="win",100%-T$1,"-100%")</f>
        <v>0.9</v>
      </c>
      <c r="U24" s="9">
        <f>(S24*T24)+(S24*U$1)</f>
        <v>0</v>
      </c>
      <c r="V24" s="9"/>
      <c r="W24" s="9">
        <f>Mon!$AC$22</f>
        <v>0</v>
      </c>
      <c r="X24" s="73">
        <f>IF($B24="win",100%-X$1,"-100%")</f>
        <v>0.9</v>
      </c>
      <c r="Y24" s="9">
        <f>(W24*X24)+(W24*Y$1)</f>
        <v>0</v>
      </c>
      <c r="Z24" s="9"/>
      <c r="AA24" s="9">
        <f>Mon!$AD$22</f>
        <v>0</v>
      </c>
      <c r="AB24" s="73">
        <f>IF($B24="win",100%-AB$1,"-100%")</f>
        <v>0.9</v>
      </c>
      <c r="AC24" s="9">
        <f>(AA24*AB24)+(AA24*AC$1)</f>
        <v>0</v>
      </c>
      <c r="AD24" s="9"/>
      <c r="AE24" s="9">
        <f>Mon!$AE$22</f>
        <v>0</v>
      </c>
      <c r="AF24" s="73">
        <f>IF($B24="win",100%-AF$1,"-100%")</f>
        <v>0.9</v>
      </c>
      <c r="AG24" s="9">
        <f>(AE24*AF24)+(AE24*AG$1)</f>
        <v>0</v>
      </c>
      <c r="AH24" s="9"/>
      <c r="AI24" s="9">
        <f>Mon!$AF$22</f>
        <v>2000</v>
      </c>
      <c r="AJ24" s="73">
        <f>IF($B24="win",100%-AJ$1,"-100%")</f>
        <v>0.9</v>
      </c>
      <c r="AK24" s="9">
        <f>(AI24*AJ24)+(AI24*AK$1)</f>
        <v>1800</v>
      </c>
      <c r="AL24" s="9"/>
      <c r="AM24" s="9">
        <f>Mon!$AG$22</f>
        <v>1000</v>
      </c>
      <c r="AN24" s="73">
        <f>IF($B24="win",100%-AN$1,"-100%")</f>
        <v>0.9</v>
      </c>
      <c r="AO24" s="9">
        <f>(AM24*AN24)+(AM24*AO$1)</f>
        <v>900</v>
      </c>
      <c r="AP24" s="9"/>
      <c r="AQ24" s="9">
        <f>Mon!$AH$22</f>
        <v>0</v>
      </c>
      <c r="AR24" s="73">
        <f>IF($B24="win",100%-AR$1,"-100%")</f>
        <v>0.9</v>
      </c>
      <c r="AS24" s="9">
        <f>(AQ24*AR24)+(AQ24*AS$1)</f>
        <v>0</v>
      </c>
      <c r="AT24" s="9"/>
      <c r="AU24" s="9">
        <f>Mon!$AI$22</f>
        <v>0</v>
      </c>
      <c r="AV24" s="73">
        <f>IF($B24="win",100%-AV$1,"-100%")</f>
        <v>0.9</v>
      </c>
      <c r="AW24" s="9">
        <f>(AU24*AV24)+(AU24*AW$1)</f>
        <v>0</v>
      </c>
      <c r="AX24" s="9"/>
      <c r="AY24" s="9">
        <f>Mon!$AJ$22</f>
        <v>0</v>
      </c>
      <c r="AZ24" s="73">
        <f>IF($B24="win",100%-AZ$1,"-100%")</f>
        <v>0.9</v>
      </c>
      <c r="BA24" s="9">
        <f>(AY24*AZ24)+(AY24*BA$1)</f>
        <v>0</v>
      </c>
      <c r="BB24" s="9"/>
      <c r="BC24" s="9">
        <f>Mon!$AK$22</f>
        <v>0</v>
      </c>
      <c r="BD24" s="73">
        <f>IF($B24="win",100%-BD$1,"-100%")</f>
        <v>0.9</v>
      </c>
      <c r="BE24" s="9">
        <f>(BC24*BD24)+(BC24*BE$1)</f>
        <v>0</v>
      </c>
      <c r="BF24" s="9"/>
      <c r="BG24" s="9">
        <f>Mon!$AL$22</f>
        <v>0</v>
      </c>
      <c r="BH24" s="73">
        <f>IF($B24="win",100%-BH$1,"-100%")</f>
        <v>0.9</v>
      </c>
      <c r="BI24" s="9">
        <f>(BG24*BH24)+(BG24*BI$1)</f>
        <v>0</v>
      </c>
      <c r="BJ24" s="9"/>
      <c r="BK24" s="9">
        <f>Mon!$AM$22</f>
        <v>0</v>
      </c>
      <c r="BL24" s="73">
        <f>IF($B24="win",100%-BL$1,"-100%")</f>
        <v>0.9</v>
      </c>
      <c r="BM24" s="9">
        <f>(BK24*BL24)+(BK24*BM$1)</f>
        <v>0</v>
      </c>
      <c r="BN24" s="9"/>
      <c r="BO24" s="9">
        <f>Mon!$AN$22</f>
        <v>0</v>
      </c>
      <c r="BP24" s="73">
        <f>IF($B24="win",100%-BP$1,"-100%")</f>
        <v>0.92</v>
      </c>
      <c r="BQ24" s="9">
        <f>(BO24*BP24)+(BO24*BQ$1)</f>
        <v>0</v>
      </c>
      <c r="BR24" s="9"/>
      <c r="BS24" s="9">
        <f>Mon!$AO$22</f>
        <v>0</v>
      </c>
      <c r="BT24" s="73">
        <f>IF($B24="win",100%-BT$1,"-100%")</f>
        <v>0.9</v>
      </c>
      <c r="BU24" s="9">
        <f>(BS24*BT24)+(BS24*BU$1)</f>
        <v>0</v>
      </c>
      <c r="BV24" s="9"/>
      <c r="BW24" s="9">
        <f>Mon!$AP$22</f>
        <v>0</v>
      </c>
      <c r="BX24" s="73">
        <f>IF($B24="win",100%-BX$1,"-100%")</f>
        <v>0.9</v>
      </c>
      <c r="BY24" s="9">
        <f>(BW24*BX24)+(BW24*BY$1)</f>
        <v>0</v>
      </c>
      <c r="BZ24" s="9"/>
      <c r="CA24" s="9">
        <f>Mon!$AQ$22</f>
        <v>0</v>
      </c>
      <c r="CB24" s="73">
        <f>IF($B24="win",100%-CB$1,"-100%")</f>
        <v>0.9</v>
      </c>
      <c r="CC24" s="9">
        <f>(CA24*CB24)+(CA24*CC$1)</f>
        <v>0</v>
      </c>
      <c r="CD24" s="9"/>
      <c r="CE24" s="9">
        <f>Mon!$AR$22</f>
        <v>0</v>
      </c>
      <c r="CF24" s="73">
        <f>IF($B24="win",100%-CF$1,"-100%")</f>
        <v>0.9</v>
      </c>
      <c r="CG24" s="9">
        <f>(CE24*CF24)+(CE24*CG$1)</f>
        <v>0</v>
      </c>
      <c r="CH24" s="9"/>
      <c r="CI24" s="9">
        <f>Mon!$AS$22</f>
        <v>0</v>
      </c>
      <c r="CJ24" s="73">
        <f>IF($B24="win",100%-CJ$1,"-100%")</f>
        <v>0.9</v>
      </c>
      <c r="CK24" s="9">
        <f>(CI24*CJ24)+(CI24*CK$1)</f>
        <v>0</v>
      </c>
      <c r="CL24" s="9"/>
      <c r="CM24" s="9">
        <f>Mon!$AT$22</f>
        <v>0</v>
      </c>
      <c r="CN24" s="73">
        <f>IF($B24="win",100%-CN$1,"-100%")</f>
        <v>0.9</v>
      </c>
      <c r="CO24" s="9">
        <f>(CM24*CN24)+(CM24*CO$1)</f>
        <v>0</v>
      </c>
      <c r="CP24" s="9"/>
      <c r="CQ24" s="9">
        <f>Mon!$AU$22</f>
        <v>0</v>
      </c>
      <c r="CR24" s="73">
        <f>IF($B24="win",100%-CR$1,"-100%")</f>
        <v>0.9</v>
      </c>
      <c r="CS24" s="9">
        <f>(CQ24*CR24)+(CQ24*CS$1)</f>
        <v>0</v>
      </c>
      <c r="CT24" s="9"/>
      <c r="CU24" s="9">
        <f>Mon!$AV$22</f>
        <v>0</v>
      </c>
      <c r="CV24" s="73">
        <f>IF($B24="win",100%-CV$1,"-100%")</f>
        <v>0.9</v>
      </c>
      <c r="CW24" s="9">
        <f>(CU24*CV24)+(CU24*CW$1)</f>
        <v>0</v>
      </c>
      <c r="CX24" s="9"/>
      <c r="CY24" s="9">
        <f>Mon!$AW$22</f>
        <v>0</v>
      </c>
      <c r="CZ24" s="73">
        <f>IF($B24="win",100%-CZ$1,"-100%")</f>
        <v>0.9</v>
      </c>
      <c r="DA24" s="9">
        <f>(CY24*CZ24)+(CY24*DA$1)</f>
        <v>0</v>
      </c>
      <c r="DB24" s="9"/>
      <c r="DC24" s="9">
        <f>Mon!$AX$22</f>
        <v>0</v>
      </c>
      <c r="DD24" s="73">
        <f>IF($B24="win",100%-DD$1,"-100%")</f>
        <v>0.9</v>
      </c>
      <c r="DE24" s="9">
        <f>(DC24*DD24)+(DC24*DE$1)</f>
        <v>0</v>
      </c>
      <c r="DF24" s="9"/>
      <c r="DG24" s="9">
        <f>Mon!$AY$22</f>
        <v>5000</v>
      </c>
      <c r="DH24" s="73">
        <f>IF($B24="win",100%-DH$1,"-100%")</f>
        <v>0.9</v>
      </c>
      <c r="DI24" s="9">
        <f>(DG24*DH24)+(DG24*DI$1)</f>
        <v>4500</v>
      </c>
      <c r="DJ24" s="9"/>
      <c r="DK24" s="9">
        <f>Mon!$AZ$22</f>
        <v>0</v>
      </c>
      <c r="DL24" s="73">
        <f>IF($B24="win",100%-DL$1,"-100%")</f>
        <v>0.9</v>
      </c>
      <c r="DM24" s="9">
        <f>(DK24*DL24)+(DK24*DM$1)</f>
        <v>0</v>
      </c>
      <c r="DN24" s="9"/>
      <c r="DO24" s="9">
        <f>Mon!$BA$22</f>
        <v>0</v>
      </c>
      <c r="DP24" s="73">
        <f>IF($B24="win",100%-DP$1,"-100%")</f>
        <v>0.9</v>
      </c>
      <c r="DQ24" s="9">
        <f>(DO24*DP24)+(DO24*DQ$1)</f>
        <v>0</v>
      </c>
      <c r="DR24" s="9"/>
      <c r="DS24" s="9">
        <f>Mon!$BB$22</f>
        <v>0</v>
      </c>
      <c r="DT24" s="73">
        <f>IF($B24="win",100%-DT$1,"-100%")</f>
        <v>0.9</v>
      </c>
      <c r="DU24" s="9">
        <f>(DS24*DT24)+(DS24*DU$1)</f>
        <v>0</v>
      </c>
      <c r="DV24" s="9"/>
      <c r="DW24" s="9">
        <f>Mon!$BC$22</f>
        <v>1000</v>
      </c>
      <c r="DX24" s="73">
        <f>IF($B24="win",100%-DX$1,"-100%")</f>
        <v>0.9</v>
      </c>
      <c r="DY24" s="9">
        <f>(DW24*DX24)+(DW24*DY$1)</f>
        <v>900</v>
      </c>
      <c r="DZ24" s="9"/>
      <c r="EA24" s="9">
        <f>Mon!$BD$22</f>
        <v>0</v>
      </c>
      <c r="EB24" s="73">
        <f>IF($B24="win",100%-EB$1,"-100%")</f>
        <v>0.9</v>
      </c>
      <c r="EC24" s="9">
        <f>(EA24*EB24)+(EA24*EC$1)</f>
        <v>0</v>
      </c>
      <c r="ED24" s="9"/>
      <c r="EE24" s="9">
        <f>Mon!$BE$22</f>
        <v>0</v>
      </c>
      <c r="EF24" s="73">
        <f>IF($B24="win",100%-EF$1,"-100%")</f>
        <v>0.9</v>
      </c>
      <c r="EG24" s="9">
        <f>(EE24*EF24)+(EE24*EG$1)</f>
        <v>0</v>
      </c>
      <c r="EH24" s="9"/>
      <c r="EI24" s="9">
        <f>Mon!$BF$22</f>
        <v>0</v>
      </c>
      <c r="EJ24" s="73">
        <f>IF($B24="win",100%-EJ$1,"-100%")</f>
        <v>0.9</v>
      </c>
      <c r="EK24" s="9">
        <f>(EI24*EJ24)+(EI24*EK$1)</f>
        <v>0</v>
      </c>
      <c r="EL24" s="9"/>
      <c r="EM24" s="9">
        <f>Mon!$BG$22</f>
        <v>0</v>
      </c>
      <c r="EN24" s="73">
        <f>IF($B24="win",100%-EN$1,"-100%")</f>
        <v>0.9</v>
      </c>
      <c r="EO24" s="9">
        <f>(EM24*EN24)+(EM24*EO$1)</f>
        <v>0</v>
      </c>
      <c r="EP24" s="9"/>
      <c r="EQ24" s="9">
        <f>Mon!$BH$22</f>
        <v>0</v>
      </c>
      <c r="ER24" s="73">
        <f>IF($B24="win",100%-ER$1,"-100%")</f>
        <v>0.9</v>
      </c>
      <c r="ES24" s="9">
        <f>(EQ24*ER24)+(EQ24*ES$1)</f>
        <v>0</v>
      </c>
      <c r="EU24" s="9">
        <f>Mon!$BI$22</f>
        <v>0</v>
      </c>
      <c r="EV24" s="73">
        <f>IF($B24="win",100%-EV$1,"-100%")</f>
        <v>0.9</v>
      </c>
      <c r="EW24" s="9">
        <f>(EU24*EV24)+(EU24*EW$1)</f>
        <v>0</v>
      </c>
      <c r="EY24" s="9">
        <f>Mon!$BJ$22</f>
        <v>0</v>
      </c>
      <c r="EZ24" s="73">
        <f>IF($B24="win",100%-EZ$1,"-100%")</f>
        <v>0.9</v>
      </c>
      <c r="FA24" s="9">
        <f>(EY24*EZ24)+(EY24*FA$1)</f>
        <v>0</v>
      </c>
      <c r="FC24" s="9">
        <f>Mon!$BK$22</f>
        <v>0</v>
      </c>
      <c r="FD24" s="73">
        <f>IF($B24="win",100%-FD$1,"-100%")</f>
        <v>0.9</v>
      </c>
      <c r="FE24" s="9">
        <f>(FC24*FD24)+(FC24*FE$1)</f>
        <v>0</v>
      </c>
      <c r="FG24" s="9">
        <f>Mon!$BL$22</f>
        <v>0</v>
      </c>
      <c r="FH24" s="73">
        <f>IF($B24="win",100%-FH$1,"-100%")</f>
        <v>0.9</v>
      </c>
      <c r="FI24" s="9">
        <f>(FG24*FH24)+(FG24*FI$1)</f>
        <v>0</v>
      </c>
      <c r="FK24" s="9">
        <f>Mon!$BM$22</f>
        <v>0</v>
      </c>
      <c r="FL24" s="73">
        <f>IF($B24="win",100%-FL$1,"-100%")</f>
        <v>0.9</v>
      </c>
      <c r="FM24" s="9">
        <f>(FK24*FL24)+(FK24*FM$1)</f>
        <v>0</v>
      </c>
      <c r="FO24" s="9">
        <f>Mon!$BN$22</f>
        <v>0</v>
      </c>
      <c r="FP24" s="73">
        <f>IF($B24="win",100%-FP$1,"-100%")</f>
        <v>0.9</v>
      </c>
      <c r="FQ24" s="9">
        <f>(FO24*FP24)+(FO24*FQ$1)</f>
        <v>0</v>
      </c>
    </row>
    <row r="25" spans="1:173" s="12" customFormat="1" x14ac:dyDescent="0.25">
      <c r="A25" s="9" t="str">
        <f>Mon!$A$23</f>
        <v>usa</v>
      </c>
      <c r="B25" s="72" t="str">
        <f>Mon!$C$23</f>
        <v>lose</v>
      </c>
      <c r="C25" s="9">
        <f>Mon!$X$23</f>
        <v>0</v>
      </c>
      <c r="D25" s="73" t="str">
        <f t="shared" ref="D25:D27" si="344">IF($B25="win",100%-D$1,"-100%")</f>
        <v>-100%</v>
      </c>
      <c r="E25" s="9">
        <f t="shared" ref="E25:E27" si="345">(C25*D25)+(C25*E$1)</f>
        <v>0</v>
      </c>
      <c r="F25" s="9"/>
      <c r="G25" s="9">
        <f>Mon!$Y$23</f>
        <v>0</v>
      </c>
      <c r="H25" s="73" t="str">
        <f t="shared" ref="H25:H27" si="346">IF($B25="win",100%-H$1,"-100%")</f>
        <v>-100%</v>
      </c>
      <c r="I25" s="9">
        <f t="shared" ref="I25:I27" si="347">(G25*H25)+(G25*I$1)</f>
        <v>0</v>
      </c>
      <c r="J25" s="9"/>
      <c r="K25" s="9">
        <f>Mon!$Z$23</f>
        <v>0</v>
      </c>
      <c r="L25" s="73" t="str">
        <f t="shared" ref="L25:L27" si="348">IF($B25="win",100%-L$1,"-100%")</f>
        <v>-100%</v>
      </c>
      <c r="M25" s="9">
        <f t="shared" ref="M25:M27" si="349">(K25*L25)+(K25*M$1)</f>
        <v>0</v>
      </c>
      <c r="N25" s="9"/>
      <c r="O25" s="9">
        <f>Mon!$AA$23</f>
        <v>0</v>
      </c>
      <c r="P25" s="73" t="str">
        <f t="shared" ref="P25:P27" si="350">IF($B25="win",100%-P$1,"-100%")</f>
        <v>-100%</v>
      </c>
      <c r="Q25" s="9">
        <f t="shared" ref="Q25:Q27" si="351">(O25*P25)+(O25*Q$1)</f>
        <v>0</v>
      </c>
      <c r="R25" s="9"/>
      <c r="S25" s="9">
        <f>Mon!$AB$23</f>
        <v>0</v>
      </c>
      <c r="T25" s="73" t="str">
        <f t="shared" ref="T25:T27" si="352">IF($B25="win",100%-T$1,"-100%")</f>
        <v>-100%</v>
      </c>
      <c r="U25" s="9">
        <f t="shared" ref="U25:U27" si="353">(S25*T25)+(S25*U$1)</f>
        <v>0</v>
      </c>
      <c r="V25" s="9"/>
      <c r="W25" s="9">
        <f>Mon!$AC$23</f>
        <v>0</v>
      </c>
      <c r="X25" s="73" t="str">
        <f t="shared" ref="X25:X27" si="354">IF($B25="win",100%-X$1,"-100%")</f>
        <v>-100%</v>
      </c>
      <c r="Y25" s="9">
        <f t="shared" ref="Y25:Y27" si="355">(W25*X25)+(W25*Y$1)</f>
        <v>0</v>
      </c>
      <c r="Z25" s="9"/>
      <c r="AA25" s="9">
        <f>Mon!$AD$23</f>
        <v>0</v>
      </c>
      <c r="AB25" s="73" t="str">
        <f t="shared" ref="AB25:AB27" si="356">IF($B25="win",100%-AB$1,"-100%")</f>
        <v>-100%</v>
      </c>
      <c r="AC25" s="9">
        <f t="shared" ref="AC25:AC27" si="357">(AA25*AB25)+(AA25*AC$1)</f>
        <v>0</v>
      </c>
      <c r="AD25" s="9"/>
      <c r="AE25" s="9">
        <f>Mon!$AE$23</f>
        <v>0</v>
      </c>
      <c r="AF25" s="73" t="str">
        <f t="shared" ref="AF25:AF27" si="358">IF($B25="win",100%-AF$1,"-100%")</f>
        <v>-100%</v>
      </c>
      <c r="AG25" s="9">
        <f t="shared" ref="AG25:AG27" si="359">(AE25*AF25)+(AE25*AG$1)</f>
        <v>0</v>
      </c>
      <c r="AH25" s="9"/>
      <c r="AI25" s="9">
        <f>Mon!$AF$23</f>
        <v>0</v>
      </c>
      <c r="AJ25" s="73" t="str">
        <f t="shared" ref="AJ25:AJ27" si="360">IF($B25="win",100%-AJ$1,"-100%")</f>
        <v>-100%</v>
      </c>
      <c r="AK25" s="9">
        <f t="shared" ref="AK25:AK27" si="361">(AI25*AJ25)+(AI25*AK$1)</f>
        <v>0</v>
      </c>
      <c r="AL25" s="9"/>
      <c r="AM25" s="9">
        <f>Mon!$AG$23</f>
        <v>0</v>
      </c>
      <c r="AN25" s="73" t="str">
        <f t="shared" ref="AN25:AN27" si="362">IF($B25="win",100%-AN$1,"-100%")</f>
        <v>-100%</v>
      </c>
      <c r="AO25" s="9">
        <f t="shared" ref="AO25:AO27" si="363">(AM25*AN25)+(AM25*AO$1)</f>
        <v>0</v>
      </c>
      <c r="AP25" s="9"/>
      <c r="AQ25" s="9">
        <f>Mon!$AH$23</f>
        <v>1000</v>
      </c>
      <c r="AR25" s="73" t="str">
        <f t="shared" ref="AR25:AR27" si="364">IF($B25="win",100%-AR$1,"-100%")</f>
        <v>-100%</v>
      </c>
      <c r="AS25" s="9">
        <f t="shared" ref="AS25:AS27" si="365">(AQ25*AR25)+(AQ25*AS$1)</f>
        <v>-1000</v>
      </c>
      <c r="AT25" s="9"/>
      <c r="AU25" s="9">
        <f>Mon!$AI$23</f>
        <v>3000</v>
      </c>
      <c r="AV25" s="73" t="str">
        <f t="shared" ref="AV25:AV27" si="366">IF($B25="win",100%-AV$1,"-100%")</f>
        <v>-100%</v>
      </c>
      <c r="AW25" s="9">
        <f t="shared" ref="AW25:AW27" si="367">(AU25*AV25)+(AU25*AW$1)</f>
        <v>-3000</v>
      </c>
      <c r="AX25" s="9"/>
      <c r="AY25" s="9">
        <f>Mon!$AJ$23</f>
        <v>0</v>
      </c>
      <c r="AZ25" s="73" t="str">
        <f t="shared" ref="AZ25:AZ27" si="368">IF($B25="win",100%-AZ$1,"-100%")</f>
        <v>-100%</v>
      </c>
      <c r="BA25" s="9">
        <f t="shared" ref="BA25:BA27" si="369">(AY25*AZ25)+(AY25*BA$1)</f>
        <v>0</v>
      </c>
      <c r="BB25" s="9"/>
      <c r="BC25" s="9">
        <f>Mon!$AK$23</f>
        <v>4500</v>
      </c>
      <c r="BD25" s="73" t="str">
        <f t="shared" ref="BD25:BD27" si="370">IF($B25="win",100%-BD$1,"-100%")</f>
        <v>-100%</v>
      </c>
      <c r="BE25" s="9">
        <f t="shared" ref="BE25:BE27" si="371">(BC25*BD25)+(BC25*BE$1)</f>
        <v>-4500</v>
      </c>
      <c r="BF25" s="9"/>
      <c r="BG25" s="9">
        <f>Mon!$AL$23</f>
        <v>0</v>
      </c>
      <c r="BH25" s="73" t="str">
        <f t="shared" ref="BH25:BH27" si="372">IF($B25="win",100%-BH$1,"-100%")</f>
        <v>-100%</v>
      </c>
      <c r="BI25" s="9">
        <f t="shared" ref="BI25:BI27" si="373">(BG25*BH25)+(BG25*BI$1)</f>
        <v>0</v>
      </c>
      <c r="BJ25" s="9"/>
      <c r="BK25" s="9">
        <f>Mon!$AM$23</f>
        <v>150000</v>
      </c>
      <c r="BL25" s="73" t="str">
        <f t="shared" ref="BL25:BL27" si="374">IF($B25="win",100%-BL$1,"-100%")</f>
        <v>-100%</v>
      </c>
      <c r="BM25" s="9">
        <f t="shared" ref="BM25:BM27" si="375">(BK25*BL25)+(BK25*BM$1)</f>
        <v>-150000</v>
      </c>
      <c r="BN25" s="9"/>
      <c r="BO25" s="9">
        <f>Mon!$AN$23</f>
        <v>0</v>
      </c>
      <c r="BP25" s="73" t="str">
        <f t="shared" ref="BP25:BP27" si="376">IF($B25="win",100%-BP$1,"-100%")</f>
        <v>-100%</v>
      </c>
      <c r="BQ25" s="9">
        <f t="shared" ref="BQ25:BQ27" si="377">(BO25*BP25)+(BO25*BQ$1)</f>
        <v>0</v>
      </c>
      <c r="BR25" s="9"/>
      <c r="BS25" s="9">
        <f>Mon!$AO$23</f>
        <v>500</v>
      </c>
      <c r="BT25" s="73" t="str">
        <f t="shared" ref="BT25:BT27" si="378">IF($B25="win",100%-BT$1,"-100%")</f>
        <v>-100%</v>
      </c>
      <c r="BU25" s="9">
        <f t="shared" ref="BU25:BU27" si="379">(BS25*BT25)+(BS25*BU$1)</f>
        <v>-500</v>
      </c>
      <c r="BV25" s="9"/>
      <c r="BW25" s="9">
        <f>Mon!$AP$23</f>
        <v>0</v>
      </c>
      <c r="BX25" s="73" t="str">
        <f t="shared" ref="BX25:BX27" si="380">IF($B25="win",100%-BX$1,"-100%")</f>
        <v>-100%</v>
      </c>
      <c r="BY25" s="9">
        <f t="shared" ref="BY25:BY27" si="381">(BW25*BX25)+(BW25*BY$1)</f>
        <v>0</v>
      </c>
      <c r="BZ25" s="9"/>
      <c r="CA25" s="9">
        <f>Mon!$AQ$23</f>
        <v>0</v>
      </c>
      <c r="CB25" s="73" t="str">
        <f t="shared" ref="CB25:CB27" si="382">IF($B25="win",100%-CB$1,"-100%")</f>
        <v>-100%</v>
      </c>
      <c r="CC25" s="9">
        <f t="shared" ref="CC25:CC27" si="383">(CA25*CB25)+(CA25*CC$1)</f>
        <v>0</v>
      </c>
      <c r="CD25" s="9"/>
      <c r="CE25" s="9">
        <f>Mon!$AR$23</f>
        <v>0</v>
      </c>
      <c r="CF25" s="73" t="str">
        <f t="shared" ref="CF25:CF27" si="384">IF($B25="win",100%-CF$1,"-100%")</f>
        <v>-100%</v>
      </c>
      <c r="CG25" s="9">
        <f t="shared" ref="CG25:CG27" si="385">(CE25*CF25)+(CE25*CG$1)</f>
        <v>0</v>
      </c>
      <c r="CH25" s="9"/>
      <c r="CI25" s="9">
        <f>Mon!$AS$23</f>
        <v>0</v>
      </c>
      <c r="CJ25" s="73" t="str">
        <f t="shared" ref="CJ25:CJ27" si="386">IF($B25="win",100%-CJ$1,"-100%")</f>
        <v>-100%</v>
      </c>
      <c r="CK25" s="9">
        <f t="shared" ref="CK25:CK27" si="387">(CI25*CJ25)+(CI25*CK$1)</f>
        <v>0</v>
      </c>
      <c r="CL25" s="9"/>
      <c r="CM25" s="9">
        <f>Mon!$AT$23</f>
        <v>0</v>
      </c>
      <c r="CN25" s="73" t="str">
        <f t="shared" ref="CN25:CN27" si="388">IF($B25="win",100%-CN$1,"-100%")</f>
        <v>-100%</v>
      </c>
      <c r="CO25" s="9">
        <f t="shared" ref="CO25:CO27" si="389">(CM25*CN25)+(CM25*CO$1)</f>
        <v>0</v>
      </c>
      <c r="CP25" s="9"/>
      <c r="CQ25" s="9">
        <f>Mon!$AU$23</f>
        <v>0</v>
      </c>
      <c r="CR25" s="73" t="str">
        <f t="shared" ref="CR25:CR27" si="390">IF($B25="win",100%-CR$1,"-100%")</f>
        <v>-100%</v>
      </c>
      <c r="CS25" s="9">
        <f t="shared" ref="CS25:CS27" si="391">(CQ25*CR25)+(CQ25*CS$1)</f>
        <v>0</v>
      </c>
      <c r="CT25" s="9"/>
      <c r="CU25" s="9">
        <f>Mon!$AV$23</f>
        <v>0</v>
      </c>
      <c r="CV25" s="73" t="str">
        <f t="shared" ref="CV25:CV27" si="392">IF($B25="win",100%-CV$1,"-100%")</f>
        <v>-100%</v>
      </c>
      <c r="CW25" s="9">
        <f t="shared" ref="CW25:CW27" si="393">(CU25*CV25)+(CU25*CW$1)</f>
        <v>0</v>
      </c>
      <c r="CX25" s="9"/>
      <c r="CY25" s="9">
        <f>Mon!$AW$23</f>
        <v>0</v>
      </c>
      <c r="CZ25" s="73" t="str">
        <f t="shared" ref="CZ25:CZ27" si="394">IF($B25="win",100%-CZ$1,"-100%")</f>
        <v>-100%</v>
      </c>
      <c r="DA25" s="9">
        <f t="shared" ref="DA25:DA27" si="395">(CY25*CZ25)+(CY25*DA$1)</f>
        <v>0</v>
      </c>
      <c r="DB25" s="9"/>
      <c r="DC25" s="9">
        <f>Mon!$AX$23</f>
        <v>0</v>
      </c>
      <c r="DD25" s="73" t="str">
        <f t="shared" ref="DD25:DD27" si="396">IF($B25="win",100%-DD$1,"-100%")</f>
        <v>-100%</v>
      </c>
      <c r="DE25" s="9">
        <f t="shared" ref="DE25:DE27" si="397">(DC25*DD25)+(DC25*DE$1)</f>
        <v>0</v>
      </c>
      <c r="DF25" s="9"/>
      <c r="DG25" s="9">
        <f>Mon!$AY$23</f>
        <v>0</v>
      </c>
      <c r="DH25" s="73" t="str">
        <f t="shared" ref="DH25:DH27" si="398">IF($B25="win",100%-DH$1,"-100%")</f>
        <v>-100%</v>
      </c>
      <c r="DI25" s="9">
        <f t="shared" ref="DI25:DI27" si="399">(DG25*DH25)+(DG25*DI$1)</f>
        <v>0</v>
      </c>
      <c r="DJ25" s="9"/>
      <c r="DK25" s="9">
        <f>Mon!$AZ$23</f>
        <v>0</v>
      </c>
      <c r="DL25" s="73" t="str">
        <f t="shared" ref="DL25:DL27" si="400">IF($B25="win",100%-DL$1,"-100%")</f>
        <v>-100%</v>
      </c>
      <c r="DM25" s="9">
        <f t="shared" ref="DM25:DM27" si="401">(DK25*DL25)+(DK25*DM$1)</f>
        <v>0</v>
      </c>
      <c r="DN25" s="9"/>
      <c r="DO25" s="9">
        <f>Mon!$BA$23</f>
        <v>0</v>
      </c>
      <c r="DP25" s="73" t="str">
        <f t="shared" ref="DP25:DP27" si="402">IF($B25="win",100%-DP$1,"-100%")</f>
        <v>-100%</v>
      </c>
      <c r="DQ25" s="9">
        <f t="shared" ref="DQ25:DQ27" si="403">(DO25*DP25)+(DO25*DQ$1)</f>
        <v>0</v>
      </c>
      <c r="DR25" s="9"/>
      <c r="DS25" s="9">
        <f>Mon!$BB$23</f>
        <v>0</v>
      </c>
      <c r="DT25" s="73" t="str">
        <f t="shared" ref="DT25:DT27" si="404">IF($B25="win",100%-DT$1,"-100%")</f>
        <v>-100%</v>
      </c>
      <c r="DU25" s="9">
        <f t="shared" ref="DU25:DU27" si="405">(DS25*DT25)+(DS25*DU$1)</f>
        <v>0</v>
      </c>
      <c r="DV25" s="9"/>
      <c r="DW25" s="9">
        <f>Mon!$BC$23</f>
        <v>0</v>
      </c>
      <c r="DX25" s="73" t="str">
        <f t="shared" ref="DX25:DX27" si="406">IF($B25="win",100%-DX$1,"-100%")</f>
        <v>-100%</v>
      </c>
      <c r="DY25" s="9">
        <f t="shared" ref="DY25:DY27" si="407">(DW25*DX25)+(DW25*DY$1)</f>
        <v>0</v>
      </c>
      <c r="DZ25" s="9"/>
      <c r="EA25" s="9">
        <f>Mon!$BD$23</f>
        <v>2100</v>
      </c>
      <c r="EB25" s="73" t="str">
        <f t="shared" ref="EB25:EB27" si="408">IF($B25="win",100%-EB$1,"-100%")</f>
        <v>-100%</v>
      </c>
      <c r="EC25" s="9">
        <f t="shared" ref="EC25:EC27" si="409">(EA25*EB25)+(EA25*EC$1)</f>
        <v>-2100</v>
      </c>
      <c r="ED25" s="9"/>
      <c r="EE25" s="9">
        <f>Mon!$BE$23</f>
        <v>24000</v>
      </c>
      <c r="EF25" s="73" t="str">
        <f t="shared" ref="EF25:EF27" si="410">IF($B25="win",100%-EF$1,"-100%")</f>
        <v>-100%</v>
      </c>
      <c r="EG25" s="9">
        <f t="shared" ref="EG25:EG27" si="411">(EE25*EF25)+(EE25*EG$1)</f>
        <v>-24000</v>
      </c>
      <c r="EH25" s="9"/>
      <c r="EI25" s="9">
        <f>Mon!$BF$23</f>
        <v>0</v>
      </c>
      <c r="EJ25" s="73" t="str">
        <f t="shared" ref="EJ25:EJ27" si="412">IF($B25="win",100%-EJ$1,"-100%")</f>
        <v>-100%</v>
      </c>
      <c r="EK25" s="9">
        <f t="shared" ref="EK25:EK27" si="413">(EI25*EJ25)+(EI25*EK$1)</f>
        <v>0</v>
      </c>
      <c r="EL25" s="9"/>
      <c r="EM25" s="9">
        <f>Mon!$BG$23</f>
        <v>0</v>
      </c>
      <c r="EN25" s="73" t="str">
        <f t="shared" ref="EN25:EN27" si="414">IF($B25="win",100%-EN$1,"-100%")</f>
        <v>-100%</v>
      </c>
      <c r="EO25" s="9">
        <f t="shared" ref="EO25:EO27" si="415">(EM25*EN25)+(EM25*EO$1)</f>
        <v>0</v>
      </c>
      <c r="EP25" s="9"/>
      <c r="EQ25" s="9">
        <f>Mon!$BH$23</f>
        <v>0</v>
      </c>
      <c r="ER25" s="73" t="str">
        <f t="shared" ref="ER25:ER27" si="416">IF($B25="win",100%-ER$1,"-100%")</f>
        <v>-100%</v>
      </c>
      <c r="ES25" s="9">
        <f t="shared" ref="ES25:ES27" si="417">(EQ25*ER25)+(EQ25*ES$1)</f>
        <v>0</v>
      </c>
      <c r="EU25" s="9">
        <f>Mon!$BI$23</f>
        <v>0</v>
      </c>
      <c r="EV25" s="73" t="str">
        <f t="shared" ref="EV25:EV27" si="418">IF($B25="win",100%-EV$1,"-100%")</f>
        <v>-100%</v>
      </c>
      <c r="EW25" s="9">
        <f t="shared" ref="EW25:EW27" si="419">(EU25*EV25)+(EU25*EW$1)</f>
        <v>0</v>
      </c>
      <c r="EY25" s="9">
        <f>Mon!$BJ$23</f>
        <v>0</v>
      </c>
      <c r="EZ25" s="73" t="str">
        <f t="shared" ref="EZ25:EZ27" si="420">IF($B25="win",100%-EZ$1,"-100%")</f>
        <v>-100%</v>
      </c>
      <c r="FA25" s="9">
        <f t="shared" ref="FA25:FA27" si="421">(EY25*EZ25)+(EY25*FA$1)</f>
        <v>0</v>
      </c>
      <c r="FC25" s="9">
        <f>Mon!$BK$23</f>
        <v>12500</v>
      </c>
      <c r="FD25" s="73" t="str">
        <f t="shared" ref="FD25:FD27" si="422">IF($B25="win",100%-FD$1,"-100%")</f>
        <v>-100%</v>
      </c>
      <c r="FE25" s="9">
        <f t="shared" ref="FE25:FE27" si="423">(FC25*FD25)+(FC25*FE$1)</f>
        <v>-12500</v>
      </c>
      <c r="FG25" s="9">
        <f>Mon!$BL$23</f>
        <v>9500</v>
      </c>
      <c r="FH25" s="73" t="str">
        <f t="shared" ref="FH25:FH27" si="424">IF($B25="win",100%-FH$1,"-100%")</f>
        <v>-100%</v>
      </c>
      <c r="FI25" s="9">
        <f t="shared" ref="FI25:FI27" si="425">(FG25*FH25)+(FG25*FI$1)</f>
        <v>-9500</v>
      </c>
      <c r="FK25" s="9">
        <f>Mon!$BM$23</f>
        <v>10000</v>
      </c>
      <c r="FL25" s="73" t="str">
        <f t="shared" ref="FL25:FL27" si="426">IF($B25="win",100%-FL$1,"-100%")</f>
        <v>-100%</v>
      </c>
      <c r="FM25" s="9">
        <f t="shared" ref="FM25:FM27" si="427">(FK25*FL25)+(FK25*FM$1)</f>
        <v>-10000</v>
      </c>
      <c r="FO25" s="9">
        <f>Mon!$BN$23</f>
        <v>3000</v>
      </c>
      <c r="FP25" s="73" t="str">
        <f t="shared" ref="FP25:FP27" si="428">IF($B25="win",100%-FP$1,"-100%")</f>
        <v>-100%</v>
      </c>
      <c r="FQ25" s="9">
        <f t="shared" ref="FQ25:FQ27" si="429">(FO25*FP25)+(FO25*FQ$1)</f>
        <v>-3000</v>
      </c>
    </row>
    <row r="26" spans="1:173" s="12" customFormat="1" x14ac:dyDescent="0.25">
      <c r="A26" s="9" t="str">
        <f>Mon!$A$24</f>
        <v>UNDER</v>
      </c>
      <c r="B26" s="72" t="str">
        <f>Mon!$C$24</f>
        <v>lose</v>
      </c>
      <c r="C26" s="9">
        <f>Mon!$X$24</f>
        <v>0</v>
      </c>
      <c r="D26" s="73" t="str">
        <f t="shared" si="344"/>
        <v>-100%</v>
      </c>
      <c r="E26" s="9">
        <f t="shared" si="345"/>
        <v>0</v>
      </c>
      <c r="F26" s="9"/>
      <c r="G26" s="9">
        <f>Mon!$Y$24</f>
        <v>0</v>
      </c>
      <c r="H26" s="73" t="str">
        <f t="shared" si="346"/>
        <v>-100%</v>
      </c>
      <c r="I26" s="9">
        <f t="shared" si="347"/>
        <v>0</v>
      </c>
      <c r="J26" s="9"/>
      <c r="K26" s="9">
        <f>Mon!$Z$24</f>
        <v>0</v>
      </c>
      <c r="L26" s="73" t="str">
        <f t="shared" si="348"/>
        <v>-100%</v>
      </c>
      <c r="M26" s="9">
        <f t="shared" si="349"/>
        <v>0</v>
      </c>
      <c r="N26" s="9"/>
      <c r="O26" s="9">
        <f>Mon!$AA$24</f>
        <v>0</v>
      </c>
      <c r="P26" s="73" t="str">
        <f t="shared" si="350"/>
        <v>-100%</v>
      </c>
      <c r="Q26" s="9">
        <f t="shared" si="351"/>
        <v>0</v>
      </c>
      <c r="R26" s="9"/>
      <c r="S26" s="9">
        <f>Mon!$AB$24</f>
        <v>0</v>
      </c>
      <c r="T26" s="73" t="str">
        <f t="shared" si="352"/>
        <v>-100%</v>
      </c>
      <c r="U26" s="9">
        <f t="shared" si="353"/>
        <v>0</v>
      </c>
      <c r="V26" s="9"/>
      <c r="W26" s="9">
        <f>Mon!$AC$24</f>
        <v>0</v>
      </c>
      <c r="X26" s="73" t="str">
        <f t="shared" si="354"/>
        <v>-100%</v>
      </c>
      <c r="Y26" s="9">
        <f t="shared" si="355"/>
        <v>0</v>
      </c>
      <c r="Z26" s="9"/>
      <c r="AA26" s="9">
        <f>Mon!$AD$24</f>
        <v>0</v>
      </c>
      <c r="AB26" s="73" t="str">
        <f t="shared" si="356"/>
        <v>-100%</v>
      </c>
      <c r="AC26" s="9">
        <f t="shared" si="357"/>
        <v>0</v>
      </c>
      <c r="AD26" s="9"/>
      <c r="AE26" s="9">
        <f>Mon!$AE$24</f>
        <v>0</v>
      </c>
      <c r="AF26" s="73" t="str">
        <f t="shared" si="358"/>
        <v>-100%</v>
      </c>
      <c r="AG26" s="9">
        <f t="shared" si="359"/>
        <v>0</v>
      </c>
      <c r="AH26" s="9"/>
      <c r="AI26" s="9">
        <f>Mon!$AF$24</f>
        <v>1000</v>
      </c>
      <c r="AJ26" s="73" t="str">
        <f t="shared" si="360"/>
        <v>-100%</v>
      </c>
      <c r="AK26" s="9">
        <f t="shared" si="361"/>
        <v>-1000</v>
      </c>
      <c r="AL26" s="9"/>
      <c r="AM26" s="9">
        <f>Mon!$AG$24</f>
        <v>0</v>
      </c>
      <c r="AN26" s="73" t="str">
        <f t="shared" si="362"/>
        <v>-100%</v>
      </c>
      <c r="AO26" s="9">
        <f t="shared" si="363"/>
        <v>0</v>
      </c>
      <c r="AP26" s="9"/>
      <c r="AQ26" s="9">
        <f>Mon!$AH$24</f>
        <v>0</v>
      </c>
      <c r="AR26" s="73" t="str">
        <f t="shared" si="364"/>
        <v>-100%</v>
      </c>
      <c r="AS26" s="9">
        <f t="shared" si="365"/>
        <v>0</v>
      </c>
      <c r="AT26" s="9"/>
      <c r="AU26" s="9">
        <f>Mon!$AI$24</f>
        <v>0</v>
      </c>
      <c r="AV26" s="73" t="str">
        <f t="shared" si="366"/>
        <v>-100%</v>
      </c>
      <c r="AW26" s="9">
        <f t="shared" si="367"/>
        <v>0</v>
      </c>
      <c r="AX26" s="9"/>
      <c r="AY26" s="9">
        <f>Mon!$AJ$24</f>
        <v>0</v>
      </c>
      <c r="AZ26" s="73" t="str">
        <f t="shared" si="368"/>
        <v>-100%</v>
      </c>
      <c r="BA26" s="9">
        <f t="shared" si="369"/>
        <v>0</v>
      </c>
      <c r="BB26" s="9"/>
      <c r="BC26" s="9">
        <f>Mon!$AK$24</f>
        <v>0</v>
      </c>
      <c r="BD26" s="73" t="str">
        <f t="shared" si="370"/>
        <v>-100%</v>
      </c>
      <c r="BE26" s="9">
        <f t="shared" si="371"/>
        <v>0</v>
      </c>
      <c r="BF26" s="9"/>
      <c r="BG26" s="9">
        <f>Mon!$AL$24</f>
        <v>0</v>
      </c>
      <c r="BH26" s="73" t="str">
        <f t="shared" si="372"/>
        <v>-100%</v>
      </c>
      <c r="BI26" s="9">
        <f t="shared" si="373"/>
        <v>0</v>
      </c>
      <c r="BJ26" s="9"/>
      <c r="BK26" s="9">
        <f>Mon!$AM$24</f>
        <v>0</v>
      </c>
      <c r="BL26" s="73" t="str">
        <f t="shared" si="374"/>
        <v>-100%</v>
      </c>
      <c r="BM26" s="9">
        <f t="shared" si="375"/>
        <v>0</v>
      </c>
      <c r="BN26" s="9"/>
      <c r="BO26" s="9">
        <f>Mon!$AN$24</f>
        <v>0</v>
      </c>
      <c r="BP26" s="73" t="str">
        <f t="shared" si="376"/>
        <v>-100%</v>
      </c>
      <c r="BQ26" s="9">
        <f t="shared" si="377"/>
        <v>0</v>
      </c>
      <c r="BR26" s="9"/>
      <c r="BS26" s="9">
        <f>Mon!$AO$24</f>
        <v>0</v>
      </c>
      <c r="BT26" s="73" t="str">
        <f t="shared" si="378"/>
        <v>-100%</v>
      </c>
      <c r="BU26" s="9">
        <f t="shared" si="379"/>
        <v>0</v>
      </c>
      <c r="BV26" s="9"/>
      <c r="BW26" s="9">
        <f>Mon!$AP$24</f>
        <v>0</v>
      </c>
      <c r="BX26" s="73" t="str">
        <f t="shared" si="380"/>
        <v>-100%</v>
      </c>
      <c r="BY26" s="9">
        <f t="shared" si="381"/>
        <v>0</v>
      </c>
      <c r="BZ26" s="9"/>
      <c r="CA26" s="9">
        <f>Mon!$AQ$24</f>
        <v>0</v>
      </c>
      <c r="CB26" s="73" t="str">
        <f t="shared" si="382"/>
        <v>-100%</v>
      </c>
      <c r="CC26" s="9">
        <f t="shared" si="383"/>
        <v>0</v>
      </c>
      <c r="CD26" s="9"/>
      <c r="CE26" s="9">
        <f>Mon!$AR$24</f>
        <v>0</v>
      </c>
      <c r="CF26" s="73" t="str">
        <f t="shared" si="384"/>
        <v>-100%</v>
      </c>
      <c r="CG26" s="9">
        <f t="shared" si="385"/>
        <v>0</v>
      </c>
      <c r="CH26" s="9"/>
      <c r="CI26" s="9">
        <f>Mon!$AS$24</f>
        <v>0</v>
      </c>
      <c r="CJ26" s="73" t="str">
        <f t="shared" si="386"/>
        <v>-100%</v>
      </c>
      <c r="CK26" s="9">
        <f t="shared" si="387"/>
        <v>0</v>
      </c>
      <c r="CL26" s="9"/>
      <c r="CM26" s="9">
        <f>Mon!$AT$24</f>
        <v>0</v>
      </c>
      <c r="CN26" s="73" t="str">
        <f t="shared" si="388"/>
        <v>-100%</v>
      </c>
      <c r="CO26" s="9">
        <f t="shared" si="389"/>
        <v>0</v>
      </c>
      <c r="CP26" s="9"/>
      <c r="CQ26" s="9">
        <f>Mon!$AU$24</f>
        <v>0</v>
      </c>
      <c r="CR26" s="73" t="str">
        <f t="shared" si="390"/>
        <v>-100%</v>
      </c>
      <c r="CS26" s="9">
        <f t="shared" si="391"/>
        <v>0</v>
      </c>
      <c r="CT26" s="9"/>
      <c r="CU26" s="9">
        <f>Mon!$AV$24</f>
        <v>0</v>
      </c>
      <c r="CV26" s="73" t="str">
        <f t="shared" si="392"/>
        <v>-100%</v>
      </c>
      <c r="CW26" s="9">
        <f t="shared" si="393"/>
        <v>0</v>
      </c>
      <c r="CX26" s="9"/>
      <c r="CY26" s="9">
        <f>Mon!$AW$24</f>
        <v>0</v>
      </c>
      <c r="CZ26" s="73" t="str">
        <f t="shared" si="394"/>
        <v>-100%</v>
      </c>
      <c r="DA26" s="9">
        <f t="shared" si="395"/>
        <v>0</v>
      </c>
      <c r="DB26" s="9"/>
      <c r="DC26" s="9">
        <f>Mon!$AX$24</f>
        <v>0</v>
      </c>
      <c r="DD26" s="73" t="str">
        <f t="shared" si="396"/>
        <v>-100%</v>
      </c>
      <c r="DE26" s="9">
        <f t="shared" si="397"/>
        <v>0</v>
      </c>
      <c r="DF26" s="9"/>
      <c r="DG26" s="9">
        <f>Mon!$AY$24</f>
        <v>5000</v>
      </c>
      <c r="DH26" s="73" t="str">
        <f t="shared" si="398"/>
        <v>-100%</v>
      </c>
      <c r="DI26" s="9">
        <f t="shared" si="399"/>
        <v>-5000</v>
      </c>
      <c r="DJ26" s="9"/>
      <c r="DK26" s="9">
        <f>Mon!$AZ$24</f>
        <v>0</v>
      </c>
      <c r="DL26" s="73" t="str">
        <f t="shared" si="400"/>
        <v>-100%</v>
      </c>
      <c r="DM26" s="9">
        <f t="shared" si="401"/>
        <v>0</v>
      </c>
      <c r="DN26" s="9"/>
      <c r="DO26" s="9">
        <f>Mon!$BA$24</f>
        <v>0</v>
      </c>
      <c r="DP26" s="73" t="str">
        <f t="shared" si="402"/>
        <v>-100%</v>
      </c>
      <c r="DQ26" s="9">
        <f t="shared" si="403"/>
        <v>0</v>
      </c>
      <c r="DR26" s="9"/>
      <c r="DS26" s="9">
        <f>Mon!$BB$24</f>
        <v>0</v>
      </c>
      <c r="DT26" s="73" t="str">
        <f t="shared" si="404"/>
        <v>-100%</v>
      </c>
      <c r="DU26" s="9">
        <f t="shared" si="405"/>
        <v>0</v>
      </c>
      <c r="DV26" s="9"/>
      <c r="DW26" s="9">
        <f>Mon!$BC$24</f>
        <v>500</v>
      </c>
      <c r="DX26" s="73" t="str">
        <f t="shared" si="406"/>
        <v>-100%</v>
      </c>
      <c r="DY26" s="9">
        <f t="shared" si="407"/>
        <v>-500</v>
      </c>
      <c r="DZ26" s="9"/>
      <c r="EA26" s="9">
        <f>Mon!$BD$24</f>
        <v>200</v>
      </c>
      <c r="EB26" s="73" t="str">
        <f t="shared" si="408"/>
        <v>-100%</v>
      </c>
      <c r="EC26" s="9">
        <f t="shared" si="409"/>
        <v>-200</v>
      </c>
      <c r="ED26" s="9"/>
      <c r="EE26" s="9">
        <f>Mon!$BE$24</f>
        <v>0</v>
      </c>
      <c r="EF26" s="73" t="str">
        <f t="shared" si="410"/>
        <v>-100%</v>
      </c>
      <c r="EG26" s="9">
        <f t="shared" si="411"/>
        <v>0</v>
      </c>
      <c r="EH26" s="9"/>
      <c r="EI26" s="9">
        <f>Mon!$BF$24</f>
        <v>0</v>
      </c>
      <c r="EJ26" s="73" t="str">
        <f t="shared" si="412"/>
        <v>-100%</v>
      </c>
      <c r="EK26" s="9">
        <f t="shared" si="413"/>
        <v>0</v>
      </c>
      <c r="EL26" s="9"/>
      <c r="EM26" s="9">
        <f>Mon!$BG$24</f>
        <v>0</v>
      </c>
      <c r="EN26" s="73" t="str">
        <f t="shared" si="414"/>
        <v>-100%</v>
      </c>
      <c r="EO26" s="9">
        <f t="shared" si="415"/>
        <v>0</v>
      </c>
      <c r="EP26" s="9"/>
      <c r="EQ26" s="9">
        <f>Mon!$BH$24</f>
        <v>0</v>
      </c>
      <c r="ER26" s="73" t="str">
        <f t="shared" si="416"/>
        <v>-100%</v>
      </c>
      <c r="ES26" s="9">
        <f t="shared" si="417"/>
        <v>0</v>
      </c>
      <c r="EU26" s="9">
        <f>Mon!$BI$24</f>
        <v>0</v>
      </c>
      <c r="EV26" s="73" t="str">
        <f t="shared" si="418"/>
        <v>-100%</v>
      </c>
      <c r="EW26" s="9">
        <f t="shared" si="419"/>
        <v>0</v>
      </c>
      <c r="EY26" s="9">
        <f>Mon!$BJ$24</f>
        <v>0</v>
      </c>
      <c r="EZ26" s="73" t="str">
        <f t="shared" si="420"/>
        <v>-100%</v>
      </c>
      <c r="FA26" s="9">
        <f t="shared" si="421"/>
        <v>0</v>
      </c>
      <c r="FC26" s="9">
        <f>Mon!$BK$24</f>
        <v>0</v>
      </c>
      <c r="FD26" s="73" t="str">
        <f t="shared" si="422"/>
        <v>-100%</v>
      </c>
      <c r="FE26" s="9">
        <f t="shared" si="423"/>
        <v>0</v>
      </c>
      <c r="FG26" s="9">
        <f>Mon!$BL$24</f>
        <v>0</v>
      </c>
      <c r="FH26" s="73" t="str">
        <f t="shared" si="424"/>
        <v>-100%</v>
      </c>
      <c r="FI26" s="9">
        <f t="shared" si="425"/>
        <v>0</v>
      </c>
      <c r="FK26" s="9">
        <f>Mon!$BM$24</f>
        <v>0</v>
      </c>
      <c r="FL26" s="73" t="str">
        <f t="shared" si="426"/>
        <v>-100%</v>
      </c>
      <c r="FM26" s="9">
        <f t="shared" si="427"/>
        <v>0</v>
      </c>
      <c r="FO26" s="9">
        <f>Mon!$BN$24</f>
        <v>0</v>
      </c>
      <c r="FP26" s="73" t="str">
        <f t="shared" si="428"/>
        <v>-100%</v>
      </c>
      <c r="FQ26" s="9">
        <f t="shared" si="429"/>
        <v>0</v>
      </c>
    </row>
    <row r="27" spans="1:173" s="12" customFormat="1" x14ac:dyDescent="0.25">
      <c r="A27" s="9" t="str">
        <f>Mon!$A$25</f>
        <v>OVER</v>
      </c>
      <c r="B27" s="72" t="str">
        <f>Mon!$C$25</f>
        <v>win</v>
      </c>
      <c r="C27" s="9">
        <f>Mon!$X$25</f>
        <v>0</v>
      </c>
      <c r="D27" s="73">
        <f t="shared" si="344"/>
        <v>1</v>
      </c>
      <c r="E27" s="9">
        <f t="shared" si="345"/>
        <v>0</v>
      </c>
      <c r="F27" s="9"/>
      <c r="G27" s="9">
        <f>Mon!$Y$25</f>
        <v>0</v>
      </c>
      <c r="H27" s="73">
        <f t="shared" si="346"/>
        <v>0.9</v>
      </c>
      <c r="I27" s="9">
        <f t="shared" si="347"/>
        <v>0</v>
      </c>
      <c r="J27" s="9"/>
      <c r="K27" s="9">
        <f>Mon!$Z$25</f>
        <v>0</v>
      </c>
      <c r="L27" s="73">
        <f t="shared" si="348"/>
        <v>0.9</v>
      </c>
      <c r="M27" s="9">
        <f t="shared" si="349"/>
        <v>0</v>
      </c>
      <c r="N27" s="9"/>
      <c r="O27" s="9">
        <f>Mon!$AA$25</f>
        <v>0</v>
      </c>
      <c r="P27" s="73">
        <f t="shared" si="350"/>
        <v>0.9</v>
      </c>
      <c r="Q27" s="9">
        <f t="shared" si="351"/>
        <v>0</v>
      </c>
      <c r="R27" s="9"/>
      <c r="S27" s="9">
        <f>Mon!$AB$25</f>
        <v>0</v>
      </c>
      <c r="T27" s="73">
        <f t="shared" si="352"/>
        <v>0.9</v>
      </c>
      <c r="U27" s="9">
        <f t="shared" si="353"/>
        <v>0</v>
      </c>
      <c r="V27" s="9"/>
      <c r="W27" s="9">
        <f>Mon!$AC$25</f>
        <v>0</v>
      </c>
      <c r="X27" s="73">
        <f t="shared" si="354"/>
        <v>0.9</v>
      </c>
      <c r="Y27" s="9">
        <f t="shared" si="355"/>
        <v>0</v>
      </c>
      <c r="Z27" s="9"/>
      <c r="AA27" s="9">
        <f>Mon!$AD$25</f>
        <v>0</v>
      </c>
      <c r="AB27" s="73">
        <f t="shared" si="356"/>
        <v>0.9</v>
      </c>
      <c r="AC27" s="9">
        <f t="shared" si="357"/>
        <v>0</v>
      </c>
      <c r="AD27" s="9"/>
      <c r="AE27" s="9">
        <f>Mon!$AE$25</f>
        <v>0</v>
      </c>
      <c r="AF27" s="73">
        <f t="shared" si="358"/>
        <v>0.9</v>
      </c>
      <c r="AG27" s="9">
        <f t="shared" si="359"/>
        <v>0</v>
      </c>
      <c r="AH27" s="9"/>
      <c r="AI27" s="9">
        <f>Mon!$AF$25</f>
        <v>0</v>
      </c>
      <c r="AJ27" s="73">
        <f t="shared" si="360"/>
        <v>0.9</v>
      </c>
      <c r="AK27" s="9">
        <f t="shared" si="361"/>
        <v>0</v>
      </c>
      <c r="AL27" s="9"/>
      <c r="AM27" s="9">
        <f>Mon!$AG$25</f>
        <v>1000</v>
      </c>
      <c r="AN27" s="73">
        <f t="shared" si="362"/>
        <v>0.9</v>
      </c>
      <c r="AO27" s="9">
        <f t="shared" si="363"/>
        <v>900</v>
      </c>
      <c r="AP27" s="9"/>
      <c r="AQ27" s="9">
        <f>Mon!$AH$25</f>
        <v>0</v>
      </c>
      <c r="AR27" s="73">
        <f t="shared" si="364"/>
        <v>0.9</v>
      </c>
      <c r="AS27" s="9">
        <f t="shared" si="365"/>
        <v>0</v>
      </c>
      <c r="AT27" s="9"/>
      <c r="AU27" s="9">
        <f>Mon!$AI$25</f>
        <v>0</v>
      </c>
      <c r="AV27" s="73">
        <f t="shared" si="366"/>
        <v>0.9</v>
      </c>
      <c r="AW27" s="9">
        <f t="shared" si="367"/>
        <v>0</v>
      </c>
      <c r="AX27" s="9"/>
      <c r="AY27" s="9">
        <f>Mon!$AJ$25</f>
        <v>0</v>
      </c>
      <c r="AZ27" s="73">
        <f t="shared" si="368"/>
        <v>0.9</v>
      </c>
      <c r="BA27" s="9">
        <f t="shared" si="369"/>
        <v>0</v>
      </c>
      <c r="BB27" s="9"/>
      <c r="BC27" s="9">
        <f>Mon!$AK$25</f>
        <v>11500</v>
      </c>
      <c r="BD27" s="73">
        <f t="shared" si="370"/>
        <v>0.9</v>
      </c>
      <c r="BE27" s="9">
        <f t="shared" si="371"/>
        <v>10350</v>
      </c>
      <c r="BF27" s="9"/>
      <c r="BG27" s="9">
        <f>Mon!$AL$25</f>
        <v>500</v>
      </c>
      <c r="BH27" s="73">
        <f t="shared" si="372"/>
        <v>0.9</v>
      </c>
      <c r="BI27" s="9">
        <f t="shared" si="373"/>
        <v>450</v>
      </c>
      <c r="BJ27" s="9"/>
      <c r="BK27" s="9">
        <f>Mon!$AM$25</f>
        <v>0</v>
      </c>
      <c r="BL27" s="73">
        <f t="shared" si="374"/>
        <v>0.9</v>
      </c>
      <c r="BM27" s="9">
        <f t="shared" si="375"/>
        <v>0</v>
      </c>
      <c r="BN27" s="9"/>
      <c r="BO27" s="9">
        <f>Mon!$AN$25</f>
        <v>0</v>
      </c>
      <c r="BP27" s="73">
        <f t="shared" si="376"/>
        <v>0.92</v>
      </c>
      <c r="BQ27" s="9">
        <f t="shared" si="377"/>
        <v>0</v>
      </c>
      <c r="BR27" s="9"/>
      <c r="BS27" s="9">
        <f>Mon!$AO$25</f>
        <v>2000</v>
      </c>
      <c r="BT27" s="73">
        <f t="shared" si="378"/>
        <v>0.9</v>
      </c>
      <c r="BU27" s="9">
        <f t="shared" si="379"/>
        <v>1800</v>
      </c>
      <c r="BV27" s="9"/>
      <c r="BW27" s="9">
        <f>Mon!$AP$25</f>
        <v>0</v>
      </c>
      <c r="BX27" s="73">
        <f t="shared" si="380"/>
        <v>0.9</v>
      </c>
      <c r="BY27" s="9">
        <f t="shared" si="381"/>
        <v>0</v>
      </c>
      <c r="BZ27" s="9"/>
      <c r="CA27" s="9">
        <f>Mon!$AQ$25</f>
        <v>0</v>
      </c>
      <c r="CB27" s="73">
        <f t="shared" si="382"/>
        <v>0.9</v>
      </c>
      <c r="CC27" s="9">
        <f t="shared" si="383"/>
        <v>0</v>
      </c>
      <c r="CD27" s="9"/>
      <c r="CE27" s="9">
        <f>Mon!$AR$25</f>
        <v>0</v>
      </c>
      <c r="CF27" s="73">
        <f t="shared" si="384"/>
        <v>0.9</v>
      </c>
      <c r="CG27" s="9">
        <f t="shared" si="385"/>
        <v>0</v>
      </c>
      <c r="CH27" s="9"/>
      <c r="CI27" s="9">
        <f>Mon!$AS$25</f>
        <v>0</v>
      </c>
      <c r="CJ27" s="73">
        <f t="shared" si="386"/>
        <v>0.9</v>
      </c>
      <c r="CK27" s="9">
        <f t="shared" si="387"/>
        <v>0</v>
      </c>
      <c r="CL27" s="9"/>
      <c r="CM27" s="9">
        <f>Mon!$AT$25</f>
        <v>0</v>
      </c>
      <c r="CN27" s="73">
        <f t="shared" si="388"/>
        <v>0.9</v>
      </c>
      <c r="CO27" s="9">
        <f t="shared" si="389"/>
        <v>0</v>
      </c>
      <c r="CP27" s="9"/>
      <c r="CQ27" s="9">
        <f>Mon!$AU$25</f>
        <v>0</v>
      </c>
      <c r="CR27" s="73">
        <f t="shared" si="390"/>
        <v>0.9</v>
      </c>
      <c r="CS27" s="9">
        <f t="shared" si="391"/>
        <v>0</v>
      </c>
      <c r="CT27" s="9"/>
      <c r="CU27" s="9">
        <f>Mon!$AV$25</f>
        <v>0</v>
      </c>
      <c r="CV27" s="73">
        <f t="shared" si="392"/>
        <v>0.9</v>
      </c>
      <c r="CW27" s="9">
        <f t="shared" si="393"/>
        <v>0</v>
      </c>
      <c r="CX27" s="9"/>
      <c r="CY27" s="9">
        <f>Mon!$AW$25</f>
        <v>0</v>
      </c>
      <c r="CZ27" s="73">
        <f t="shared" si="394"/>
        <v>0.9</v>
      </c>
      <c r="DA27" s="9">
        <f t="shared" si="395"/>
        <v>0</v>
      </c>
      <c r="DB27" s="9"/>
      <c r="DC27" s="9">
        <f>Mon!$AX$25</f>
        <v>0</v>
      </c>
      <c r="DD27" s="73">
        <f t="shared" si="396"/>
        <v>0.9</v>
      </c>
      <c r="DE27" s="9">
        <f t="shared" si="397"/>
        <v>0</v>
      </c>
      <c r="DF27" s="9"/>
      <c r="DG27" s="9">
        <f>Mon!$AY$25</f>
        <v>0</v>
      </c>
      <c r="DH27" s="73">
        <f t="shared" si="398"/>
        <v>0.9</v>
      </c>
      <c r="DI27" s="9">
        <f t="shared" si="399"/>
        <v>0</v>
      </c>
      <c r="DJ27" s="9"/>
      <c r="DK27" s="9">
        <f>Mon!$AZ$25</f>
        <v>0</v>
      </c>
      <c r="DL27" s="73">
        <f t="shared" si="400"/>
        <v>0.9</v>
      </c>
      <c r="DM27" s="9">
        <f t="shared" si="401"/>
        <v>0</v>
      </c>
      <c r="DN27" s="9"/>
      <c r="DO27" s="9">
        <f>Mon!$BA$25</f>
        <v>0</v>
      </c>
      <c r="DP27" s="73">
        <f t="shared" si="402"/>
        <v>0.9</v>
      </c>
      <c r="DQ27" s="9">
        <f t="shared" si="403"/>
        <v>0</v>
      </c>
      <c r="DR27" s="9"/>
      <c r="DS27" s="9">
        <f>Mon!$BB$25</f>
        <v>0</v>
      </c>
      <c r="DT27" s="73">
        <f t="shared" si="404"/>
        <v>0.9</v>
      </c>
      <c r="DU27" s="9">
        <f t="shared" si="405"/>
        <v>0</v>
      </c>
      <c r="DV27" s="9"/>
      <c r="DW27" s="9">
        <f>Mon!$BC$25</f>
        <v>0</v>
      </c>
      <c r="DX27" s="73">
        <f t="shared" si="406"/>
        <v>0.9</v>
      </c>
      <c r="DY27" s="9">
        <f t="shared" si="407"/>
        <v>0</v>
      </c>
      <c r="DZ27" s="9"/>
      <c r="EA27" s="9">
        <f>Mon!$BD$25</f>
        <v>0</v>
      </c>
      <c r="EB27" s="73">
        <f t="shared" si="408"/>
        <v>0.9</v>
      </c>
      <c r="EC27" s="9">
        <f t="shared" si="409"/>
        <v>0</v>
      </c>
      <c r="ED27" s="9"/>
      <c r="EE27" s="9">
        <f>Mon!$BE$25</f>
        <v>16000</v>
      </c>
      <c r="EF27" s="73">
        <f t="shared" si="410"/>
        <v>0.9</v>
      </c>
      <c r="EG27" s="9">
        <f t="shared" si="411"/>
        <v>14400</v>
      </c>
      <c r="EH27" s="9"/>
      <c r="EI27" s="9">
        <f>Mon!$BF$25</f>
        <v>0</v>
      </c>
      <c r="EJ27" s="73">
        <f t="shared" si="412"/>
        <v>0.9</v>
      </c>
      <c r="EK27" s="9">
        <f t="shared" si="413"/>
        <v>0</v>
      </c>
      <c r="EL27" s="9"/>
      <c r="EM27" s="9">
        <f>Mon!$BG$25</f>
        <v>0</v>
      </c>
      <c r="EN27" s="73">
        <f t="shared" si="414"/>
        <v>0.9</v>
      </c>
      <c r="EO27" s="9">
        <f t="shared" si="415"/>
        <v>0</v>
      </c>
      <c r="EP27" s="9"/>
      <c r="EQ27" s="9">
        <f>Mon!$BH$25</f>
        <v>0</v>
      </c>
      <c r="ER27" s="73">
        <f t="shared" si="416"/>
        <v>0.9</v>
      </c>
      <c r="ES27" s="9">
        <f t="shared" si="417"/>
        <v>0</v>
      </c>
      <c r="EU27" s="9">
        <f>Mon!$BI$25</f>
        <v>0</v>
      </c>
      <c r="EV27" s="73">
        <f t="shared" si="418"/>
        <v>0.9</v>
      </c>
      <c r="EW27" s="9">
        <f t="shared" si="419"/>
        <v>0</v>
      </c>
      <c r="EY27" s="9">
        <f>Mon!$BJ$25</f>
        <v>0</v>
      </c>
      <c r="EZ27" s="73">
        <f t="shared" si="420"/>
        <v>0.9</v>
      </c>
      <c r="FA27" s="9">
        <f t="shared" si="421"/>
        <v>0</v>
      </c>
      <c r="FC27" s="9">
        <f>Mon!$BK$25</f>
        <v>0</v>
      </c>
      <c r="FD27" s="73">
        <f t="shared" si="422"/>
        <v>0.9</v>
      </c>
      <c r="FE27" s="9">
        <f t="shared" si="423"/>
        <v>0</v>
      </c>
      <c r="FG27" s="9">
        <f>Mon!$BL$25</f>
        <v>0</v>
      </c>
      <c r="FH27" s="73">
        <f t="shared" si="424"/>
        <v>0.9</v>
      </c>
      <c r="FI27" s="9">
        <f t="shared" si="425"/>
        <v>0</v>
      </c>
      <c r="FK27" s="9">
        <f>Mon!$BM$25</f>
        <v>0</v>
      </c>
      <c r="FL27" s="73">
        <f t="shared" si="426"/>
        <v>0.9</v>
      </c>
      <c r="FM27" s="9">
        <f t="shared" si="427"/>
        <v>0</v>
      </c>
      <c r="FO27" s="9">
        <f>Mon!$BN$25</f>
        <v>2000</v>
      </c>
      <c r="FP27" s="73">
        <f t="shared" si="428"/>
        <v>0.9</v>
      </c>
      <c r="FQ27" s="9">
        <f t="shared" si="429"/>
        <v>1800</v>
      </c>
    </row>
    <row r="28" spans="1:173" s="76" customFormat="1" x14ac:dyDescent="0.25">
      <c r="A28" s="75"/>
      <c r="B28" s="72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U28" s="75"/>
      <c r="EV28" s="75"/>
      <c r="EW28" s="75"/>
      <c r="EY28" s="75"/>
      <c r="EZ28" s="75"/>
      <c r="FA28" s="75"/>
      <c r="FC28" s="75"/>
      <c r="FD28" s="75"/>
      <c r="FE28" s="75"/>
      <c r="FG28" s="75"/>
      <c r="FH28" s="75"/>
      <c r="FI28" s="75"/>
      <c r="FK28" s="75"/>
      <c r="FL28" s="75"/>
      <c r="FM28" s="75"/>
      <c r="FO28" s="75"/>
      <c r="FP28" s="75"/>
      <c r="FQ28" s="75"/>
    </row>
    <row r="29" spans="1:173" s="12" customFormat="1" x14ac:dyDescent="0.25">
      <c r="A29" s="9" t="str">
        <f>Mon!$A$27</f>
        <v>bra</v>
      </c>
      <c r="B29" s="72" t="str">
        <f>Mon!$C$27</f>
        <v>win</v>
      </c>
      <c r="C29" s="9">
        <f>Mon!$X$27</f>
        <v>0</v>
      </c>
      <c r="D29" s="73">
        <f>IF($B29="win",100%-D$1,"-100%")</f>
        <v>1</v>
      </c>
      <c r="E29" s="9">
        <f>(C29*D29)+(C29*E$1)</f>
        <v>0</v>
      </c>
      <c r="F29" s="9"/>
      <c r="G29" s="9">
        <f>Mon!$Y$27</f>
        <v>0</v>
      </c>
      <c r="H29" s="73">
        <f>IF($B29="win",100%-H$1,"-100%")</f>
        <v>0.9</v>
      </c>
      <c r="I29" s="9">
        <f>(G29*H29)+(G29*I$1)</f>
        <v>0</v>
      </c>
      <c r="J29" s="9"/>
      <c r="K29" s="9">
        <f>Mon!$Z$27</f>
        <v>0</v>
      </c>
      <c r="L29" s="73">
        <f>IF($B29="win",100%-L$1,"-100%")</f>
        <v>0.9</v>
      </c>
      <c r="M29" s="9">
        <f>(K29*L29)+(K29*M$1)</f>
        <v>0</v>
      </c>
      <c r="N29" s="9"/>
      <c r="O29" s="9">
        <f>Mon!$AA$27</f>
        <v>0</v>
      </c>
      <c r="P29" s="73">
        <f>IF($B29="win",100%-P$1,"-100%")</f>
        <v>0.9</v>
      </c>
      <c r="Q29" s="9">
        <f>(O29*P29)+(O29*Q$1)</f>
        <v>0</v>
      </c>
      <c r="R29" s="9"/>
      <c r="S29" s="9">
        <f>Mon!$AB$27</f>
        <v>0</v>
      </c>
      <c r="T29" s="73">
        <f>IF($B29="win",100%-T$1,"-100%")</f>
        <v>0.9</v>
      </c>
      <c r="U29" s="9">
        <f>(S29*T29)+(S29*U$1)</f>
        <v>0</v>
      </c>
      <c r="V29" s="9"/>
      <c r="W29" s="9">
        <f>Mon!$AC$27</f>
        <v>0</v>
      </c>
      <c r="X29" s="73">
        <f>IF($B29="win",100%-X$1,"-100%")</f>
        <v>0.9</v>
      </c>
      <c r="Y29" s="9">
        <f>(W29*X29)+(W29*Y$1)</f>
        <v>0</v>
      </c>
      <c r="Z29" s="9"/>
      <c r="AA29" s="9">
        <f>Mon!$AD$27</f>
        <v>0</v>
      </c>
      <c r="AB29" s="73">
        <f>IF($B29="win",100%-AB$1,"-100%")</f>
        <v>0.9</v>
      </c>
      <c r="AC29" s="9">
        <f>(AA29*AB29)+(AA29*AC$1)</f>
        <v>0</v>
      </c>
      <c r="AD29" s="9"/>
      <c r="AE29" s="9">
        <f>Mon!$AE$27</f>
        <v>0</v>
      </c>
      <c r="AF29" s="73">
        <f>IF($B29="win",100%-AF$1,"-100%")</f>
        <v>0.9</v>
      </c>
      <c r="AG29" s="9">
        <f>(AE29*AF29)+(AE29*AG$1)</f>
        <v>0</v>
      </c>
      <c r="AH29" s="9"/>
      <c r="AI29" s="9">
        <f>Mon!$AF$27</f>
        <v>2000</v>
      </c>
      <c r="AJ29" s="73">
        <f>IF($B29="win",100%-AJ$1,"-100%")</f>
        <v>0.9</v>
      </c>
      <c r="AK29" s="9">
        <f>(AI29*AJ29)+(AI29*AK$1)</f>
        <v>1800</v>
      </c>
      <c r="AL29" s="9"/>
      <c r="AM29" s="9">
        <f>Mon!$AG$27</f>
        <v>0</v>
      </c>
      <c r="AN29" s="73">
        <f>IF($B29="win",100%-AN$1,"-100%")</f>
        <v>0.9</v>
      </c>
      <c r="AO29" s="9">
        <f>(AM29*AN29)+(AM29*AO$1)</f>
        <v>0</v>
      </c>
      <c r="AP29" s="9"/>
      <c r="AQ29" s="9">
        <f>Mon!$AH$27</f>
        <v>0</v>
      </c>
      <c r="AR29" s="73">
        <f>IF($B29="win",100%-AR$1,"-100%")</f>
        <v>0.9</v>
      </c>
      <c r="AS29" s="9">
        <f>(AQ29*AR29)+(AQ29*AS$1)</f>
        <v>0</v>
      </c>
      <c r="AT29" s="9"/>
      <c r="AU29" s="9">
        <f>Mon!$AI$27</f>
        <v>18000</v>
      </c>
      <c r="AV29" s="73">
        <f>IF($B29="win",100%-AV$1,"-100%")</f>
        <v>0.9</v>
      </c>
      <c r="AW29" s="9">
        <f>(AU29*AV29)+(AU29*AW$1)</f>
        <v>16200</v>
      </c>
      <c r="AX29" s="9"/>
      <c r="AY29" s="9">
        <f>Mon!$AJ$27</f>
        <v>0</v>
      </c>
      <c r="AZ29" s="73">
        <f>IF($B29="win",100%-AZ$1,"-100%")</f>
        <v>0.9</v>
      </c>
      <c r="BA29" s="9">
        <f>(AY29*AZ29)+(AY29*BA$1)</f>
        <v>0</v>
      </c>
      <c r="BB29" s="9"/>
      <c r="BC29" s="9">
        <f>Mon!$AK$27</f>
        <v>0</v>
      </c>
      <c r="BD29" s="73">
        <f>IF($B29="win",100%-BD$1,"-100%")</f>
        <v>0.9</v>
      </c>
      <c r="BE29" s="9">
        <f>(BC29*BD29)+(BC29*BE$1)</f>
        <v>0</v>
      </c>
      <c r="BF29" s="9"/>
      <c r="BG29" s="9">
        <f>Mon!$AL$27</f>
        <v>0</v>
      </c>
      <c r="BH29" s="73">
        <f>IF($B29="win",100%-BH$1,"-100%")</f>
        <v>0.9</v>
      </c>
      <c r="BI29" s="9">
        <f>(BG29*BH29)+(BG29*BI$1)</f>
        <v>0</v>
      </c>
      <c r="BJ29" s="9"/>
      <c r="BK29" s="9">
        <f>Mon!$AM$27</f>
        <v>50000</v>
      </c>
      <c r="BL29" s="73">
        <f>IF($B29="win",100%-BL$1,"-100%")</f>
        <v>0.9</v>
      </c>
      <c r="BM29" s="9">
        <f>(BK29*BL29)+(BK29*BM$1)</f>
        <v>45000</v>
      </c>
      <c r="BN29" s="9"/>
      <c r="BO29" s="9">
        <f>Mon!$AN$27</f>
        <v>0</v>
      </c>
      <c r="BP29" s="73">
        <f>IF($B29="win",100%-BP$1,"-100%")</f>
        <v>0.92</v>
      </c>
      <c r="BQ29" s="9">
        <f>(BO29*BP29)+(BO29*BQ$1)</f>
        <v>0</v>
      </c>
      <c r="BR29" s="9"/>
      <c r="BS29" s="9">
        <f>Mon!$AO$27</f>
        <v>0</v>
      </c>
      <c r="BT29" s="73">
        <f>IF($B29="win",100%-BT$1,"-100%")</f>
        <v>0.9</v>
      </c>
      <c r="BU29" s="9">
        <f>(BS29*BT29)+(BS29*BU$1)</f>
        <v>0</v>
      </c>
      <c r="BV29" s="9"/>
      <c r="BW29" s="9">
        <f>Mon!$AP$27</f>
        <v>0</v>
      </c>
      <c r="BX29" s="73">
        <f>IF($B29="win",100%-BX$1,"-100%")</f>
        <v>0.9</v>
      </c>
      <c r="BY29" s="9">
        <f>(BW29*BX29)+(BW29*BY$1)</f>
        <v>0</v>
      </c>
      <c r="BZ29" s="9"/>
      <c r="CA29" s="9">
        <f>Mon!$AQ$27</f>
        <v>0</v>
      </c>
      <c r="CB29" s="73">
        <f>IF($B29="win",100%-CB$1,"-100%")</f>
        <v>0.9</v>
      </c>
      <c r="CC29" s="9">
        <f>(CA29*CB29)+(CA29*CC$1)</f>
        <v>0</v>
      </c>
      <c r="CD29" s="9"/>
      <c r="CE29" s="9">
        <f>Mon!$AR$27</f>
        <v>20000</v>
      </c>
      <c r="CF29" s="73">
        <f>IF($B29="win",100%-CF$1,"-100%")</f>
        <v>0.9</v>
      </c>
      <c r="CG29" s="9">
        <f>(CE29*CF29)+(CE29*CG$1)</f>
        <v>18000</v>
      </c>
      <c r="CH29" s="9"/>
      <c r="CI29" s="9">
        <f>Mon!$AS$27</f>
        <v>0</v>
      </c>
      <c r="CJ29" s="73">
        <f>IF($B29="win",100%-CJ$1,"-100%")</f>
        <v>0.9</v>
      </c>
      <c r="CK29" s="9">
        <f>(CI29*CJ29)+(CI29*CK$1)</f>
        <v>0</v>
      </c>
      <c r="CL29" s="9"/>
      <c r="CM29" s="9">
        <f>Mon!$AT$27</f>
        <v>0</v>
      </c>
      <c r="CN29" s="73">
        <f>IF($B29="win",100%-CN$1,"-100%")</f>
        <v>0.9</v>
      </c>
      <c r="CO29" s="9">
        <f>(CM29*CN29)+(CM29*CO$1)</f>
        <v>0</v>
      </c>
      <c r="CP29" s="9"/>
      <c r="CQ29" s="9">
        <f>Mon!$AU$27</f>
        <v>0</v>
      </c>
      <c r="CR29" s="73">
        <f>IF($B29="win",100%-CR$1,"-100%")</f>
        <v>0.9</v>
      </c>
      <c r="CS29" s="9">
        <f>(CQ29*CR29)+(CQ29*CS$1)</f>
        <v>0</v>
      </c>
      <c r="CT29" s="9"/>
      <c r="CU29" s="9">
        <f>Mon!$AV$27</f>
        <v>0</v>
      </c>
      <c r="CV29" s="73">
        <f>IF($B29="win",100%-CV$1,"-100%")</f>
        <v>0.9</v>
      </c>
      <c r="CW29" s="9">
        <f>(CU29*CV29)+(CU29*CW$1)</f>
        <v>0</v>
      </c>
      <c r="CX29" s="9"/>
      <c r="CY29" s="9">
        <f>Mon!$AW$27</f>
        <v>0</v>
      </c>
      <c r="CZ29" s="73">
        <f>IF($B29="win",100%-CZ$1,"-100%")</f>
        <v>0.9</v>
      </c>
      <c r="DA29" s="9">
        <f>(CY29*CZ29)+(CY29*DA$1)</f>
        <v>0</v>
      </c>
      <c r="DB29" s="9"/>
      <c r="DC29" s="9">
        <f>Mon!$AX$27</f>
        <v>0</v>
      </c>
      <c r="DD29" s="73">
        <f>IF($B29="win",100%-DD$1,"-100%")</f>
        <v>0.9</v>
      </c>
      <c r="DE29" s="9">
        <f>(DC29*DD29)+(DC29*DE$1)</f>
        <v>0</v>
      </c>
      <c r="DF29" s="9"/>
      <c r="DG29" s="9">
        <f>Mon!$AY$27</f>
        <v>0</v>
      </c>
      <c r="DH29" s="73">
        <f>IF($B29="win",100%-DH$1,"-100%")</f>
        <v>0.9</v>
      </c>
      <c r="DI29" s="9">
        <f>(DG29*DH29)+(DG29*DI$1)</f>
        <v>0</v>
      </c>
      <c r="DJ29" s="9"/>
      <c r="DK29" s="9">
        <f>Mon!$AZ$27</f>
        <v>0</v>
      </c>
      <c r="DL29" s="73">
        <f>IF($B29="win",100%-DL$1,"-100%")</f>
        <v>0.9</v>
      </c>
      <c r="DM29" s="9">
        <f>(DK29*DL29)+(DK29*DM$1)</f>
        <v>0</v>
      </c>
      <c r="DN29" s="9"/>
      <c r="DO29" s="9">
        <f>Mon!$BA$27</f>
        <v>0</v>
      </c>
      <c r="DP29" s="73">
        <f>IF($B29="win",100%-DP$1,"-100%")</f>
        <v>0.9</v>
      </c>
      <c r="DQ29" s="9">
        <f>(DO29*DP29)+(DO29*DQ$1)</f>
        <v>0</v>
      </c>
      <c r="DR29" s="9"/>
      <c r="DS29" s="9">
        <f>Mon!$BB$27</f>
        <v>0</v>
      </c>
      <c r="DT29" s="73">
        <f>IF($B29="win",100%-DT$1,"-100%")</f>
        <v>0.9</v>
      </c>
      <c r="DU29" s="9">
        <f>(DS29*DT29)+(DS29*DU$1)</f>
        <v>0</v>
      </c>
      <c r="DV29" s="9"/>
      <c r="DW29" s="9">
        <f>Mon!$BC$27</f>
        <v>0</v>
      </c>
      <c r="DX29" s="73">
        <f>IF($B29="win",100%-DX$1,"-100%")</f>
        <v>0.9</v>
      </c>
      <c r="DY29" s="9">
        <f>(DW29*DX29)+(DW29*DY$1)</f>
        <v>0</v>
      </c>
      <c r="DZ29" s="9"/>
      <c r="EA29" s="9">
        <f>Mon!$BD$27</f>
        <v>0</v>
      </c>
      <c r="EB29" s="73">
        <f>IF($B29="win",100%-EB$1,"-100%")</f>
        <v>0.9</v>
      </c>
      <c r="EC29" s="9">
        <f>(EA29*EB29)+(EA29*EC$1)</f>
        <v>0</v>
      </c>
      <c r="ED29" s="9"/>
      <c r="EE29" s="9">
        <f>Mon!$BE$27</f>
        <v>10000</v>
      </c>
      <c r="EF29" s="73">
        <f>IF($B29="win",100%-EF$1,"-100%")</f>
        <v>0.9</v>
      </c>
      <c r="EG29" s="9">
        <f>(EE29*EF29)+(EE29*EG$1)</f>
        <v>9000</v>
      </c>
      <c r="EH29" s="9"/>
      <c r="EI29" s="9">
        <f>Mon!$BF$27</f>
        <v>0</v>
      </c>
      <c r="EJ29" s="73">
        <f>IF($B29="win",100%-EJ$1,"-100%")</f>
        <v>0.9</v>
      </c>
      <c r="EK29" s="9">
        <f>(EI29*EJ29)+(EI29*EK$1)</f>
        <v>0</v>
      </c>
      <c r="EL29" s="9"/>
      <c r="EM29" s="9">
        <f>Mon!$BG$27</f>
        <v>3000</v>
      </c>
      <c r="EN29" s="73">
        <f>IF($B29="win",100%-EN$1,"-100%")</f>
        <v>0.9</v>
      </c>
      <c r="EO29" s="9">
        <f>(EM29*EN29)+(EM29*EO$1)</f>
        <v>2700</v>
      </c>
      <c r="EP29" s="9"/>
      <c r="EQ29" s="9">
        <f>Mon!$BH$27</f>
        <v>0</v>
      </c>
      <c r="ER29" s="73">
        <f>IF($B29="win",100%-ER$1,"-100%")</f>
        <v>0.9</v>
      </c>
      <c r="ES29" s="9">
        <f>(EQ29*ER29)+(EQ29*ES$1)</f>
        <v>0</v>
      </c>
      <c r="EU29" s="9">
        <f>Mon!$BI$27</f>
        <v>0</v>
      </c>
      <c r="EV29" s="73">
        <f>IF($B29="win",100%-EV$1,"-100%")</f>
        <v>0.9</v>
      </c>
      <c r="EW29" s="9">
        <f>(EU29*EV29)+(EU29*EW$1)</f>
        <v>0</v>
      </c>
      <c r="EY29" s="9">
        <f>Mon!$BJ$27</f>
        <v>0</v>
      </c>
      <c r="EZ29" s="73">
        <f>IF($B29="win",100%-EZ$1,"-100%")</f>
        <v>0.9</v>
      </c>
      <c r="FA29" s="9">
        <f>(EY29*EZ29)+(EY29*FA$1)</f>
        <v>0</v>
      </c>
      <c r="FC29" s="9">
        <f>Mon!$BK$27</f>
        <v>0</v>
      </c>
      <c r="FD29" s="73">
        <f>IF($B29="win",100%-FD$1,"-100%")</f>
        <v>0.9</v>
      </c>
      <c r="FE29" s="9">
        <f>(FC29*FD29)+(FC29*FE$1)</f>
        <v>0</v>
      </c>
      <c r="FG29" s="9">
        <f>Mon!$BL$27</f>
        <v>0</v>
      </c>
      <c r="FH29" s="73">
        <f>IF($B29="win",100%-FH$1,"-100%")</f>
        <v>0.9</v>
      </c>
      <c r="FI29" s="9">
        <f>(FG29*FH29)+(FG29*FI$1)</f>
        <v>0</v>
      </c>
      <c r="FK29" s="9">
        <f>Mon!$BM$27</f>
        <v>30000</v>
      </c>
      <c r="FL29" s="73">
        <f>IF($B29="win",100%-FL$1,"-100%")</f>
        <v>0.9</v>
      </c>
      <c r="FM29" s="9">
        <f>(FK29*FL29)+(FK29*FM$1)</f>
        <v>27000</v>
      </c>
      <c r="FO29" s="9">
        <f>Mon!$BN$27</f>
        <v>0</v>
      </c>
      <c r="FP29" s="73">
        <f>IF($B29="win",100%-FP$1,"-100%")</f>
        <v>0.9</v>
      </c>
      <c r="FQ29" s="9">
        <f>(FO29*FP29)+(FO29*FQ$1)</f>
        <v>0</v>
      </c>
    </row>
    <row r="30" spans="1:173" s="12" customFormat="1" x14ac:dyDescent="0.25">
      <c r="A30" s="9" t="str">
        <f>Mon!$A$28</f>
        <v>arg</v>
      </c>
      <c r="B30" s="72" t="str">
        <f>Mon!$C$28</f>
        <v>lose</v>
      </c>
      <c r="C30" s="9">
        <f>Mon!$X$28</f>
        <v>0</v>
      </c>
      <c r="D30" s="73" t="str">
        <f t="shared" ref="D30:D32" si="430">IF($B30="win",100%-D$1,"-100%")</f>
        <v>-100%</v>
      </c>
      <c r="E30" s="9">
        <f t="shared" ref="E30:E32" si="431">(C30*D30)+(C30*E$1)</f>
        <v>0</v>
      </c>
      <c r="F30" s="9"/>
      <c r="G30" s="9">
        <f>Mon!$Y$28</f>
        <v>0</v>
      </c>
      <c r="H30" s="73" t="str">
        <f t="shared" ref="H30:H32" si="432">IF($B30="win",100%-H$1,"-100%")</f>
        <v>-100%</v>
      </c>
      <c r="I30" s="9">
        <f t="shared" ref="I30:I32" si="433">(G30*H30)+(G30*I$1)</f>
        <v>0</v>
      </c>
      <c r="J30" s="9"/>
      <c r="K30" s="9">
        <f>Mon!$Z$28</f>
        <v>0</v>
      </c>
      <c r="L30" s="73" t="str">
        <f t="shared" ref="L30:L32" si="434">IF($B30="win",100%-L$1,"-100%")</f>
        <v>-100%</v>
      </c>
      <c r="M30" s="9">
        <f t="shared" ref="M30:M32" si="435">(K30*L30)+(K30*M$1)</f>
        <v>0</v>
      </c>
      <c r="N30" s="9"/>
      <c r="O30" s="9">
        <f>Mon!$AA$28</f>
        <v>0</v>
      </c>
      <c r="P30" s="73" t="str">
        <f t="shared" ref="P30:P32" si="436">IF($B30="win",100%-P$1,"-100%")</f>
        <v>-100%</v>
      </c>
      <c r="Q30" s="9">
        <f t="shared" ref="Q30:Q32" si="437">(O30*P30)+(O30*Q$1)</f>
        <v>0</v>
      </c>
      <c r="R30" s="9"/>
      <c r="S30" s="9">
        <f>Mon!$AB$28</f>
        <v>0</v>
      </c>
      <c r="T30" s="73" t="str">
        <f t="shared" ref="T30:T32" si="438">IF($B30="win",100%-T$1,"-100%")</f>
        <v>-100%</v>
      </c>
      <c r="U30" s="9">
        <f t="shared" ref="U30:U32" si="439">(S30*T30)+(S30*U$1)</f>
        <v>0</v>
      </c>
      <c r="V30" s="9"/>
      <c r="W30" s="9">
        <f>Mon!$AC$28</f>
        <v>0</v>
      </c>
      <c r="X30" s="73" t="str">
        <f t="shared" ref="X30:X32" si="440">IF($B30="win",100%-X$1,"-100%")</f>
        <v>-100%</v>
      </c>
      <c r="Y30" s="9">
        <f t="shared" ref="Y30:Y32" si="441">(W30*X30)+(W30*Y$1)</f>
        <v>0</v>
      </c>
      <c r="Z30" s="9"/>
      <c r="AA30" s="9">
        <f>Mon!$AD$28</f>
        <v>0</v>
      </c>
      <c r="AB30" s="73" t="str">
        <f t="shared" ref="AB30:AB32" si="442">IF($B30="win",100%-AB$1,"-100%")</f>
        <v>-100%</v>
      </c>
      <c r="AC30" s="9">
        <f t="shared" ref="AC30:AC32" si="443">(AA30*AB30)+(AA30*AC$1)</f>
        <v>0</v>
      </c>
      <c r="AD30" s="9"/>
      <c r="AE30" s="9">
        <f>Mon!$AE$28</f>
        <v>0</v>
      </c>
      <c r="AF30" s="73" t="str">
        <f t="shared" ref="AF30:AF32" si="444">IF($B30="win",100%-AF$1,"-100%")</f>
        <v>-100%</v>
      </c>
      <c r="AG30" s="9">
        <f t="shared" ref="AG30:AG32" si="445">(AE30*AF30)+(AE30*AG$1)</f>
        <v>0</v>
      </c>
      <c r="AH30" s="9"/>
      <c r="AI30" s="9">
        <f>Mon!$AF$28</f>
        <v>0</v>
      </c>
      <c r="AJ30" s="73" t="str">
        <f t="shared" ref="AJ30:AJ32" si="446">IF($B30="win",100%-AJ$1,"-100%")</f>
        <v>-100%</v>
      </c>
      <c r="AK30" s="9">
        <f t="shared" ref="AK30:AK32" si="447">(AI30*AJ30)+(AI30*AK$1)</f>
        <v>0</v>
      </c>
      <c r="AL30" s="9"/>
      <c r="AM30" s="9">
        <f>Mon!$AG$28</f>
        <v>0</v>
      </c>
      <c r="AN30" s="73" t="str">
        <f t="shared" ref="AN30:AN32" si="448">IF($B30="win",100%-AN$1,"-100%")</f>
        <v>-100%</v>
      </c>
      <c r="AO30" s="9">
        <f t="shared" ref="AO30:AO32" si="449">(AM30*AN30)+(AM30*AO$1)</f>
        <v>0</v>
      </c>
      <c r="AP30" s="9"/>
      <c r="AQ30" s="9">
        <f>Mon!$AH$28</f>
        <v>0</v>
      </c>
      <c r="AR30" s="73" t="str">
        <f t="shared" ref="AR30:AR32" si="450">IF($B30="win",100%-AR$1,"-100%")</f>
        <v>-100%</v>
      </c>
      <c r="AS30" s="9">
        <f t="shared" ref="AS30:AS32" si="451">(AQ30*AR30)+(AQ30*AS$1)</f>
        <v>0</v>
      </c>
      <c r="AT30" s="9"/>
      <c r="AU30" s="9">
        <f>Mon!$AI$28</f>
        <v>0</v>
      </c>
      <c r="AV30" s="73" t="str">
        <f t="shared" ref="AV30:AV32" si="452">IF($B30="win",100%-AV$1,"-100%")</f>
        <v>-100%</v>
      </c>
      <c r="AW30" s="9">
        <f t="shared" ref="AW30:AW32" si="453">(AU30*AV30)+(AU30*AW$1)</f>
        <v>0</v>
      </c>
      <c r="AX30" s="9"/>
      <c r="AY30" s="9">
        <f>Mon!$AJ$28</f>
        <v>0</v>
      </c>
      <c r="AZ30" s="73" t="str">
        <f t="shared" ref="AZ30:AZ32" si="454">IF($B30="win",100%-AZ$1,"-100%")</f>
        <v>-100%</v>
      </c>
      <c r="BA30" s="9">
        <f t="shared" ref="BA30:BA32" si="455">(AY30*AZ30)+(AY30*BA$1)</f>
        <v>0</v>
      </c>
      <c r="BB30" s="9"/>
      <c r="BC30" s="9">
        <f>Mon!$AK$28</f>
        <v>28500</v>
      </c>
      <c r="BD30" s="73" t="str">
        <f t="shared" ref="BD30:BD32" si="456">IF($B30="win",100%-BD$1,"-100%")</f>
        <v>-100%</v>
      </c>
      <c r="BE30" s="9">
        <f t="shared" ref="BE30:BE32" si="457">(BC30*BD30)+(BC30*BE$1)</f>
        <v>-28500</v>
      </c>
      <c r="BF30" s="9"/>
      <c r="BG30" s="9">
        <f>Mon!$AL$28</f>
        <v>1000</v>
      </c>
      <c r="BH30" s="73" t="str">
        <f t="shared" ref="BH30:BH32" si="458">IF($B30="win",100%-BH$1,"-100%")</f>
        <v>-100%</v>
      </c>
      <c r="BI30" s="9">
        <f t="shared" ref="BI30:BI32" si="459">(BG30*BH30)+(BG30*BI$1)</f>
        <v>-1000</v>
      </c>
      <c r="BJ30" s="9"/>
      <c r="BK30" s="9">
        <f>Mon!$AM$28</f>
        <v>0</v>
      </c>
      <c r="BL30" s="73" t="str">
        <f t="shared" ref="BL30:BL32" si="460">IF($B30="win",100%-BL$1,"-100%")</f>
        <v>-100%</v>
      </c>
      <c r="BM30" s="9">
        <f t="shared" ref="BM30:BM32" si="461">(BK30*BL30)+(BK30*BM$1)</f>
        <v>0</v>
      </c>
      <c r="BN30" s="9"/>
      <c r="BO30" s="9">
        <f>Mon!$AN$28</f>
        <v>0</v>
      </c>
      <c r="BP30" s="73" t="str">
        <f t="shared" ref="BP30:BP32" si="462">IF($B30="win",100%-BP$1,"-100%")</f>
        <v>-100%</v>
      </c>
      <c r="BQ30" s="9">
        <f t="shared" ref="BQ30:BQ32" si="463">(BO30*BP30)+(BO30*BQ$1)</f>
        <v>0</v>
      </c>
      <c r="BR30" s="9"/>
      <c r="BS30" s="9">
        <f>Mon!$AO$28</f>
        <v>0</v>
      </c>
      <c r="BT30" s="73" t="str">
        <f t="shared" ref="BT30:BT32" si="464">IF($B30="win",100%-BT$1,"-100%")</f>
        <v>-100%</v>
      </c>
      <c r="BU30" s="9">
        <f t="shared" ref="BU30:BU32" si="465">(BS30*BT30)+(BS30*BU$1)</f>
        <v>0</v>
      </c>
      <c r="BV30" s="9"/>
      <c r="BW30" s="9">
        <f>Mon!$AP$28</f>
        <v>0</v>
      </c>
      <c r="BX30" s="73" t="str">
        <f t="shared" ref="BX30:BX32" si="466">IF($B30="win",100%-BX$1,"-100%")</f>
        <v>-100%</v>
      </c>
      <c r="BY30" s="9">
        <f t="shared" ref="BY30:BY32" si="467">(BW30*BX30)+(BW30*BY$1)</f>
        <v>0</v>
      </c>
      <c r="BZ30" s="9"/>
      <c r="CA30" s="9">
        <f>Mon!$AQ$28</f>
        <v>0</v>
      </c>
      <c r="CB30" s="73" t="str">
        <f t="shared" ref="CB30:CB32" si="468">IF($B30="win",100%-CB$1,"-100%")</f>
        <v>-100%</v>
      </c>
      <c r="CC30" s="9">
        <f t="shared" ref="CC30:CC32" si="469">(CA30*CB30)+(CA30*CC$1)</f>
        <v>0</v>
      </c>
      <c r="CD30" s="9"/>
      <c r="CE30" s="9">
        <f>Mon!$AR$28</f>
        <v>0</v>
      </c>
      <c r="CF30" s="73" t="str">
        <f t="shared" ref="CF30:CF32" si="470">IF($B30="win",100%-CF$1,"-100%")</f>
        <v>-100%</v>
      </c>
      <c r="CG30" s="9">
        <f t="shared" ref="CG30:CG32" si="471">(CE30*CF30)+(CE30*CG$1)</f>
        <v>0</v>
      </c>
      <c r="CH30" s="9"/>
      <c r="CI30" s="9">
        <f>Mon!$AS$28</f>
        <v>0</v>
      </c>
      <c r="CJ30" s="73" t="str">
        <f t="shared" ref="CJ30:CJ32" si="472">IF($B30="win",100%-CJ$1,"-100%")</f>
        <v>-100%</v>
      </c>
      <c r="CK30" s="9">
        <f t="shared" ref="CK30:CK32" si="473">(CI30*CJ30)+(CI30*CK$1)</f>
        <v>0</v>
      </c>
      <c r="CL30" s="9"/>
      <c r="CM30" s="9">
        <f>Mon!$AT$28</f>
        <v>0</v>
      </c>
      <c r="CN30" s="73" t="str">
        <f t="shared" ref="CN30:CN32" si="474">IF($B30="win",100%-CN$1,"-100%")</f>
        <v>-100%</v>
      </c>
      <c r="CO30" s="9">
        <f t="shared" ref="CO30:CO32" si="475">(CM30*CN30)+(CM30*CO$1)</f>
        <v>0</v>
      </c>
      <c r="CP30" s="9"/>
      <c r="CQ30" s="9">
        <f>Mon!$AU$28</f>
        <v>0</v>
      </c>
      <c r="CR30" s="73" t="str">
        <f t="shared" ref="CR30:CR32" si="476">IF($B30="win",100%-CR$1,"-100%")</f>
        <v>-100%</v>
      </c>
      <c r="CS30" s="9">
        <f t="shared" ref="CS30:CS32" si="477">(CQ30*CR30)+(CQ30*CS$1)</f>
        <v>0</v>
      </c>
      <c r="CT30" s="9"/>
      <c r="CU30" s="9">
        <f>Mon!$AV$28</f>
        <v>0</v>
      </c>
      <c r="CV30" s="73" t="str">
        <f t="shared" ref="CV30:CV32" si="478">IF($B30="win",100%-CV$1,"-100%")</f>
        <v>-100%</v>
      </c>
      <c r="CW30" s="9">
        <f t="shared" ref="CW30:CW32" si="479">(CU30*CV30)+(CU30*CW$1)</f>
        <v>0</v>
      </c>
      <c r="CX30" s="9"/>
      <c r="CY30" s="9">
        <f>Mon!$AW$28</f>
        <v>0</v>
      </c>
      <c r="CZ30" s="73" t="str">
        <f t="shared" ref="CZ30:CZ32" si="480">IF($B30="win",100%-CZ$1,"-100%")</f>
        <v>-100%</v>
      </c>
      <c r="DA30" s="9">
        <f t="shared" ref="DA30:DA32" si="481">(CY30*CZ30)+(CY30*DA$1)</f>
        <v>0</v>
      </c>
      <c r="DB30" s="9"/>
      <c r="DC30" s="9">
        <f>Mon!$AX$28</f>
        <v>0</v>
      </c>
      <c r="DD30" s="73" t="str">
        <f t="shared" ref="DD30:DD32" si="482">IF($B30="win",100%-DD$1,"-100%")</f>
        <v>-100%</v>
      </c>
      <c r="DE30" s="9">
        <f t="shared" ref="DE30:DE32" si="483">(DC30*DD30)+(DC30*DE$1)</f>
        <v>0</v>
      </c>
      <c r="DF30" s="9"/>
      <c r="DG30" s="9">
        <f>Mon!$AY$28</f>
        <v>0</v>
      </c>
      <c r="DH30" s="73" t="str">
        <f t="shared" ref="DH30:DH32" si="484">IF($B30="win",100%-DH$1,"-100%")</f>
        <v>-100%</v>
      </c>
      <c r="DI30" s="9">
        <f t="shared" ref="DI30:DI32" si="485">(DG30*DH30)+(DG30*DI$1)</f>
        <v>0</v>
      </c>
      <c r="DJ30" s="9"/>
      <c r="DK30" s="9">
        <f>Mon!$AZ$28</f>
        <v>0</v>
      </c>
      <c r="DL30" s="73" t="str">
        <f t="shared" ref="DL30:DL32" si="486">IF($B30="win",100%-DL$1,"-100%")</f>
        <v>-100%</v>
      </c>
      <c r="DM30" s="9">
        <f t="shared" ref="DM30:DM32" si="487">(DK30*DL30)+(DK30*DM$1)</f>
        <v>0</v>
      </c>
      <c r="DN30" s="9"/>
      <c r="DO30" s="9">
        <f>Mon!$BA$28</f>
        <v>0</v>
      </c>
      <c r="DP30" s="73" t="str">
        <f t="shared" ref="DP30:DP32" si="488">IF($B30="win",100%-DP$1,"-100%")</f>
        <v>-100%</v>
      </c>
      <c r="DQ30" s="9">
        <f t="shared" ref="DQ30:DQ32" si="489">(DO30*DP30)+(DO30*DQ$1)</f>
        <v>0</v>
      </c>
      <c r="DR30" s="9"/>
      <c r="DS30" s="9">
        <f>Mon!$BB$28</f>
        <v>0</v>
      </c>
      <c r="DT30" s="73" t="str">
        <f t="shared" ref="DT30:DT32" si="490">IF($B30="win",100%-DT$1,"-100%")</f>
        <v>-100%</v>
      </c>
      <c r="DU30" s="9">
        <f t="shared" ref="DU30:DU32" si="491">(DS30*DT30)+(DS30*DU$1)</f>
        <v>0</v>
      </c>
      <c r="DV30" s="9"/>
      <c r="DW30" s="9">
        <f>Mon!$BC$28</f>
        <v>0</v>
      </c>
      <c r="DX30" s="73" t="str">
        <f t="shared" ref="DX30:DX32" si="492">IF($B30="win",100%-DX$1,"-100%")</f>
        <v>-100%</v>
      </c>
      <c r="DY30" s="9">
        <f t="shared" ref="DY30:DY32" si="493">(DW30*DX30)+(DW30*DY$1)</f>
        <v>0</v>
      </c>
      <c r="DZ30" s="9"/>
      <c r="EA30" s="9">
        <f>Mon!$BD$28</f>
        <v>0</v>
      </c>
      <c r="EB30" s="73" t="str">
        <f t="shared" ref="EB30:EB32" si="494">IF($B30="win",100%-EB$1,"-100%")</f>
        <v>-100%</v>
      </c>
      <c r="EC30" s="9">
        <f t="shared" ref="EC30:EC32" si="495">(EA30*EB30)+(EA30*EC$1)</f>
        <v>0</v>
      </c>
      <c r="ED30" s="9"/>
      <c r="EE30" s="9">
        <f>Mon!$BE$28</f>
        <v>0</v>
      </c>
      <c r="EF30" s="73" t="str">
        <f t="shared" ref="EF30:EF32" si="496">IF($B30="win",100%-EF$1,"-100%")</f>
        <v>-100%</v>
      </c>
      <c r="EG30" s="9">
        <f t="shared" ref="EG30:EG32" si="497">(EE30*EF30)+(EE30*EG$1)</f>
        <v>0</v>
      </c>
      <c r="EH30" s="9"/>
      <c r="EI30" s="9">
        <f>Mon!$BF$28</f>
        <v>0</v>
      </c>
      <c r="EJ30" s="73" t="str">
        <f t="shared" ref="EJ30:EJ32" si="498">IF($B30="win",100%-EJ$1,"-100%")</f>
        <v>-100%</v>
      </c>
      <c r="EK30" s="9">
        <f t="shared" ref="EK30:EK32" si="499">(EI30*EJ30)+(EI30*EK$1)</f>
        <v>0</v>
      </c>
      <c r="EL30" s="9"/>
      <c r="EM30" s="9">
        <f>Mon!$BG$28</f>
        <v>0</v>
      </c>
      <c r="EN30" s="73" t="str">
        <f t="shared" ref="EN30:EN32" si="500">IF($B30="win",100%-EN$1,"-100%")</f>
        <v>-100%</v>
      </c>
      <c r="EO30" s="9">
        <f t="shared" ref="EO30:EO32" si="501">(EM30*EN30)+(EM30*EO$1)</f>
        <v>0</v>
      </c>
      <c r="EP30" s="9"/>
      <c r="EQ30" s="9">
        <f>Mon!$BH$28</f>
        <v>0</v>
      </c>
      <c r="ER30" s="73" t="str">
        <f t="shared" ref="ER30:ER32" si="502">IF($B30="win",100%-ER$1,"-100%")</f>
        <v>-100%</v>
      </c>
      <c r="ES30" s="9">
        <f t="shared" ref="ES30:ES32" si="503">(EQ30*ER30)+(EQ30*ES$1)</f>
        <v>0</v>
      </c>
      <c r="EU30" s="9">
        <f>Mon!$BI$28</f>
        <v>0</v>
      </c>
      <c r="EV30" s="73" t="str">
        <f t="shared" ref="EV30:EV32" si="504">IF($B30="win",100%-EV$1,"-100%")</f>
        <v>-100%</v>
      </c>
      <c r="EW30" s="9">
        <f t="shared" ref="EW30:EW32" si="505">(EU30*EV30)+(EU30*EW$1)</f>
        <v>0</v>
      </c>
      <c r="EY30" s="9">
        <f>Mon!$BJ$28</f>
        <v>0</v>
      </c>
      <c r="EZ30" s="73" t="str">
        <f t="shared" ref="EZ30:EZ32" si="506">IF($B30="win",100%-EZ$1,"-100%")</f>
        <v>-100%</v>
      </c>
      <c r="FA30" s="9">
        <f t="shared" ref="FA30:FA32" si="507">(EY30*EZ30)+(EY30*FA$1)</f>
        <v>0</v>
      </c>
      <c r="FC30" s="9">
        <f>Mon!$BK$28</f>
        <v>0</v>
      </c>
      <c r="FD30" s="73" t="str">
        <f t="shared" ref="FD30:FD32" si="508">IF($B30="win",100%-FD$1,"-100%")</f>
        <v>-100%</v>
      </c>
      <c r="FE30" s="9">
        <f t="shared" ref="FE30:FE32" si="509">(FC30*FD30)+(FC30*FE$1)</f>
        <v>0</v>
      </c>
      <c r="FG30" s="9">
        <f>Mon!$BL$28</f>
        <v>0</v>
      </c>
      <c r="FH30" s="73" t="str">
        <f t="shared" ref="FH30:FH32" si="510">IF($B30="win",100%-FH$1,"-100%")</f>
        <v>-100%</v>
      </c>
      <c r="FI30" s="9">
        <f t="shared" ref="FI30:FI32" si="511">(FG30*FH30)+(FG30*FI$1)</f>
        <v>0</v>
      </c>
      <c r="FK30" s="9">
        <f>Mon!$BM$28</f>
        <v>0</v>
      </c>
      <c r="FL30" s="73" t="str">
        <f t="shared" ref="FL30:FL32" si="512">IF($B30="win",100%-FL$1,"-100%")</f>
        <v>-100%</v>
      </c>
      <c r="FM30" s="9">
        <f t="shared" ref="FM30:FM32" si="513">(FK30*FL30)+(FK30*FM$1)</f>
        <v>0</v>
      </c>
      <c r="FO30" s="9">
        <f>Mon!$BN$28</f>
        <v>6000</v>
      </c>
      <c r="FP30" s="73" t="str">
        <f t="shared" ref="FP30:FP32" si="514">IF($B30="win",100%-FP$1,"-100%")</f>
        <v>-100%</v>
      </c>
      <c r="FQ30" s="9">
        <f t="shared" ref="FQ30:FQ32" si="515">(FO30*FP30)+(FO30*FQ$1)</f>
        <v>-6000</v>
      </c>
    </row>
    <row r="31" spans="1:173" s="12" customFormat="1" x14ac:dyDescent="0.25">
      <c r="A31" s="9" t="str">
        <f>Mon!$A$29</f>
        <v>UNDER</v>
      </c>
      <c r="B31" s="72" t="str">
        <f>Mon!$C$29</f>
        <v>win</v>
      </c>
      <c r="C31" s="9">
        <f>Mon!$X$29</f>
        <v>0</v>
      </c>
      <c r="D31" s="73">
        <f t="shared" si="430"/>
        <v>1</v>
      </c>
      <c r="E31" s="9">
        <f t="shared" si="431"/>
        <v>0</v>
      </c>
      <c r="F31" s="9"/>
      <c r="G31" s="9">
        <f>Mon!$Y$29</f>
        <v>0</v>
      </c>
      <c r="H31" s="73">
        <f t="shared" si="432"/>
        <v>0.9</v>
      </c>
      <c r="I31" s="9">
        <f t="shared" si="433"/>
        <v>0</v>
      </c>
      <c r="J31" s="9"/>
      <c r="K31" s="9">
        <f>Mon!$Z$29</f>
        <v>0</v>
      </c>
      <c r="L31" s="73">
        <f t="shared" si="434"/>
        <v>0.9</v>
      </c>
      <c r="M31" s="9">
        <f t="shared" si="435"/>
        <v>0</v>
      </c>
      <c r="N31" s="9"/>
      <c r="O31" s="9">
        <f>Mon!$AA$29</f>
        <v>0</v>
      </c>
      <c r="P31" s="73">
        <f t="shared" si="436"/>
        <v>0.9</v>
      </c>
      <c r="Q31" s="9">
        <f t="shared" si="437"/>
        <v>0</v>
      </c>
      <c r="R31" s="9"/>
      <c r="S31" s="9">
        <f>Mon!$AB$29</f>
        <v>0</v>
      </c>
      <c r="T31" s="73">
        <f t="shared" si="438"/>
        <v>0.9</v>
      </c>
      <c r="U31" s="9">
        <f t="shared" si="439"/>
        <v>0</v>
      </c>
      <c r="V31" s="9"/>
      <c r="W31" s="9">
        <f>Mon!$AC$29</f>
        <v>0</v>
      </c>
      <c r="X31" s="73">
        <f t="shared" si="440"/>
        <v>0.9</v>
      </c>
      <c r="Y31" s="9">
        <f t="shared" si="441"/>
        <v>0</v>
      </c>
      <c r="Z31" s="9"/>
      <c r="AA31" s="9">
        <f>Mon!$AD$29</f>
        <v>0</v>
      </c>
      <c r="AB31" s="73">
        <f t="shared" si="442"/>
        <v>0.9</v>
      </c>
      <c r="AC31" s="9">
        <f t="shared" si="443"/>
        <v>0</v>
      </c>
      <c r="AD31" s="9"/>
      <c r="AE31" s="9">
        <f>Mon!$AE$29</f>
        <v>0</v>
      </c>
      <c r="AF31" s="73">
        <f t="shared" si="444"/>
        <v>0.9</v>
      </c>
      <c r="AG31" s="9">
        <f t="shared" si="445"/>
        <v>0</v>
      </c>
      <c r="AH31" s="9"/>
      <c r="AI31" s="9">
        <f>Mon!$AF$29</f>
        <v>0</v>
      </c>
      <c r="AJ31" s="73">
        <f t="shared" si="446"/>
        <v>0.9</v>
      </c>
      <c r="AK31" s="9">
        <f t="shared" si="447"/>
        <v>0</v>
      </c>
      <c r="AL31" s="9"/>
      <c r="AM31" s="9">
        <f>Mon!$AG$29</f>
        <v>0</v>
      </c>
      <c r="AN31" s="73">
        <f t="shared" si="448"/>
        <v>0.9</v>
      </c>
      <c r="AO31" s="9">
        <f t="shared" si="449"/>
        <v>0</v>
      </c>
      <c r="AP31" s="9"/>
      <c r="AQ31" s="9">
        <f>Mon!$AH$29</f>
        <v>0</v>
      </c>
      <c r="AR31" s="73">
        <f t="shared" si="450"/>
        <v>0.9</v>
      </c>
      <c r="AS31" s="9">
        <f t="shared" si="451"/>
        <v>0</v>
      </c>
      <c r="AT31" s="9"/>
      <c r="AU31" s="9">
        <f>Mon!$AI$29</f>
        <v>3000</v>
      </c>
      <c r="AV31" s="73">
        <f t="shared" si="452"/>
        <v>0.9</v>
      </c>
      <c r="AW31" s="9">
        <f t="shared" si="453"/>
        <v>2700</v>
      </c>
      <c r="AX31" s="9"/>
      <c r="AY31" s="9">
        <f>Mon!$AJ$29</f>
        <v>0</v>
      </c>
      <c r="AZ31" s="73">
        <f t="shared" si="454"/>
        <v>0.9</v>
      </c>
      <c r="BA31" s="9">
        <f t="shared" si="455"/>
        <v>0</v>
      </c>
      <c r="BB31" s="9"/>
      <c r="BC31" s="9">
        <f>Mon!$AK$29</f>
        <v>13000</v>
      </c>
      <c r="BD31" s="73">
        <f t="shared" si="456"/>
        <v>0.9</v>
      </c>
      <c r="BE31" s="9">
        <f t="shared" si="457"/>
        <v>11700</v>
      </c>
      <c r="BF31" s="9"/>
      <c r="BG31" s="9">
        <f>Mon!$AL$29</f>
        <v>1000</v>
      </c>
      <c r="BH31" s="73">
        <f t="shared" si="458"/>
        <v>0.9</v>
      </c>
      <c r="BI31" s="9">
        <f t="shared" si="459"/>
        <v>900</v>
      </c>
      <c r="BJ31" s="9"/>
      <c r="BK31" s="9">
        <f>Mon!$AM$29</f>
        <v>0</v>
      </c>
      <c r="BL31" s="73">
        <f t="shared" si="460"/>
        <v>0.9</v>
      </c>
      <c r="BM31" s="9">
        <f t="shared" si="461"/>
        <v>0</v>
      </c>
      <c r="BN31" s="9"/>
      <c r="BO31" s="9">
        <f>Mon!$AN$29</f>
        <v>0</v>
      </c>
      <c r="BP31" s="73">
        <f t="shared" si="462"/>
        <v>0.92</v>
      </c>
      <c r="BQ31" s="9">
        <f t="shared" si="463"/>
        <v>0</v>
      </c>
      <c r="BR31" s="9"/>
      <c r="BS31" s="9">
        <f>Mon!$AO$29</f>
        <v>0</v>
      </c>
      <c r="BT31" s="73">
        <f t="shared" si="464"/>
        <v>0.9</v>
      </c>
      <c r="BU31" s="9">
        <f t="shared" si="465"/>
        <v>0</v>
      </c>
      <c r="BV31" s="9"/>
      <c r="BW31" s="9">
        <f>Mon!$AP$29</f>
        <v>0</v>
      </c>
      <c r="BX31" s="73">
        <f t="shared" si="466"/>
        <v>0.9</v>
      </c>
      <c r="BY31" s="9">
        <f t="shared" si="467"/>
        <v>0</v>
      </c>
      <c r="BZ31" s="9"/>
      <c r="CA31" s="9">
        <f>Mon!$AQ$29</f>
        <v>0</v>
      </c>
      <c r="CB31" s="73">
        <f t="shared" si="468"/>
        <v>0.9</v>
      </c>
      <c r="CC31" s="9">
        <f t="shared" si="469"/>
        <v>0</v>
      </c>
      <c r="CD31" s="9"/>
      <c r="CE31" s="9">
        <f>Mon!$AR$29</f>
        <v>0</v>
      </c>
      <c r="CF31" s="73">
        <f t="shared" si="470"/>
        <v>0.9</v>
      </c>
      <c r="CG31" s="9">
        <f t="shared" si="471"/>
        <v>0</v>
      </c>
      <c r="CH31" s="9"/>
      <c r="CI31" s="9">
        <f>Mon!$AS$29</f>
        <v>0</v>
      </c>
      <c r="CJ31" s="73">
        <f t="shared" si="472"/>
        <v>0.9</v>
      </c>
      <c r="CK31" s="9">
        <f t="shared" si="473"/>
        <v>0</v>
      </c>
      <c r="CL31" s="9"/>
      <c r="CM31" s="9">
        <f>Mon!$AT$29</f>
        <v>0</v>
      </c>
      <c r="CN31" s="73">
        <f t="shared" si="474"/>
        <v>0.9</v>
      </c>
      <c r="CO31" s="9">
        <f t="shared" si="475"/>
        <v>0</v>
      </c>
      <c r="CP31" s="9"/>
      <c r="CQ31" s="9">
        <f>Mon!$AU$29</f>
        <v>0</v>
      </c>
      <c r="CR31" s="73">
        <f t="shared" si="476"/>
        <v>0.9</v>
      </c>
      <c r="CS31" s="9">
        <f t="shared" si="477"/>
        <v>0</v>
      </c>
      <c r="CT31" s="9"/>
      <c r="CU31" s="9">
        <f>Mon!$AV$29</f>
        <v>0</v>
      </c>
      <c r="CV31" s="73">
        <f t="shared" si="478"/>
        <v>0.9</v>
      </c>
      <c r="CW31" s="9">
        <f t="shared" si="479"/>
        <v>0</v>
      </c>
      <c r="CX31" s="9"/>
      <c r="CY31" s="9">
        <f>Mon!$AW$29</f>
        <v>0</v>
      </c>
      <c r="CZ31" s="73">
        <f t="shared" si="480"/>
        <v>0.9</v>
      </c>
      <c r="DA31" s="9">
        <f t="shared" si="481"/>
        <v>0</v>
      </c>
      <c r="DB31" s="9"/>
      <c r="DC31" s="9">
        <f>Mon!$AX$29</f>
        <v>0</v>
      </c>
      <c r="DD31" s="73">
        <f t="shared" si="482"/>
        <v>0.9</v>
      </c>
      <c r="DE31" s="9">
        <f t="shared" si="483"/>
        <v>0</v>
      </c>
      <c r="DF31" s="9"/>
      <c r="DG31" s="9">
        <f>Mon!$AY$29</f>
        <v>0</v>
      </c>
      <c r="DH31" s="73">
        <f t="shared" si="484"/>
        <v>0.9</v>
      </c>
      <c r="DI31" s="9">
        <f t="shared" si="485"/>
        <v>0</v>
      </c>
      <c r="DJ31" s="9"/>
      <c r="DK31" s="9">
        <f>Mon!$AZ$29</f>
        <v>0</v>
      </c>
      <c r="DL31" s="73">
        <f t="shared" si="486"/>
        <v>0.9</v>
      </c>
      <c r="DM31" s="9">
        <f t="shared" si="487"/>
        <v>0</v>
      </c>
      <c r="DN31" s="9"/>
      <c r="DO31" s="9">
        <f>Mon!$BA$29</f>
        <v>0</v>
      </c>
      <c r="DP31" s="73">
        <f t="shared" si="488"/>
        <v>0.9</v>
      </c>
      <c r="DQ31" s="9">
        <f t="shared" si="489"/>
        <v>0</v>
      </c>
      <c r="DR31" s="9"/>
      <c r="DS31" s="9">
        <f>Mon!$BB$29</f>
        <v>0</v>
      </c>
      <c r="DT31" s="73">
        <f t="shared" si="490"/>
        <v>0.9</v>
      </c>
      <c r="DU31" s="9">
        <f t="shared" si="491"/>
        <v>0</v>
      </c>
      <c r="DV31" s="9"/>
      <c r="DW31" s="9">
        <f>Mon!$BC$29</f>
        <v>0</v>
      </c>
      <c r="DX31" s="73">
        <f t="shared" si="492"/>
        <v>0.9</v>
      </c>
      <c r="DY31" s="9">
        <f t="shared" si="493"/>
        <v>0</v>
      </c>
      <c r="DZ31" s="9"/>
      <c r="EA31" s="9">
        <f>Mon!$BD$29</f>
        <v>0</v>
      </c>
      <c r="EB31" s="73">
        <f t="shared" si="494"/>
        <v>0.9</v>
      </c>
      <c r="EC31" s="9">
        <f t="shared" si="495"/>
        <v>0</v>
      </c>
      <c r="ED31" s="9"/>
      <c r="EE31" s="9">
        <f>Mon!$BE$29</f>
        <v>5000</v>
      </c>
      <c r="EF31" s="73">
        <f t="shared" si="496"/>
        <v>0.9</v>
      </c>
      <c r="EG31" s="9">
        <f t="shared" si="497"/>
        <v>4500</v>
      </c>
      <c r="EH31" s="9"/>
      <c r="EI31" s="9">
        <f>Mon!$BF$29</f>
        <v>0</v>
      </c>
      <c r="EJ31" s="73">
        <f t="shared" si="498"/>
        <v>0.9</v>
      </c>
      <c r="EK31" s="9">
        <f t="shared" si="499"/>
        <v>0</v>
      </c>
      <c r="EL31" s="9"/>
      <c r="EM31" s="9">
        <f>Mon!$BG$29</f>
        <v>3000</v>
      </c>
      <c r="EN31" s="73">
        <f t="shared" si="500"/>
        <v>0.9</v>
      </c>
      <c r="EO31" s="9">
        <f t="shared" si="501"/>
        <v>2700</v>
      </c>
      <c r="EP31" s="9"/>
      <c r="EQ31" s="9">
        <f>Mon!$BH$29</f>
        <v>0</v>
      </c>
      <c r="ER31" s="73">
        <f t="shared" si="502"/>
        <v>0.9</v>
      </c>
      <c r="ES31" s="9">
        <f t="shared" si="503"/>
        <v>0</v>
      </c>
      <c r="EU31" s="9">
        <f>Mon!$BI$29</f>
        <v>0</v>
      </c>
      <c r="EV31" s="73">
        <f t="shared" si="504"/>
        <v>0.9</v>
      </c>
      <c r="EW31" s="9">
        <f t="shared" si="505"/>
        <v>0</v>
      </c>
      <c r="EY31" s="9">
        <f>Mon!$BJ$29</f>
        <v>0</v>
      </c>
      <c r="EZ31" s="73">
        <f t="shared" si="506"/>
        <v>0.9</v>
      </c>
      <c r="FA31" s="9">
        <f t="shared" si="507"/>
        <v>0</v>
      </c>
      <c r="FC31" s="9">
        <f>Mon!$BK$29</f>
        <v>2500</v>
      </c>
      <c r="FD31" s="73">
        <f t="shared" si="508"/>
        <v>0.9</v>
      </c>
      <c r="FE31" s="9">
        <f t="shared" si="509"/>
        <v>2250</v>
      </c>
      <c r="FG31" s="9">
        <f>Mon!$BL$29</f>
        <v>0</v>
      </c>
      <c r="FH31" s="73">
        <f t="shared" si="510"/>
        <v>0.9</v>
      </c>
      <c r="FI31" s="9">
        <f t="shared" si="511"/>
        <v>0</v>
      </c>
      <c r="FK31" s="9">
        <f>Mon!$BM$29</f>
        <v>0</v>
      </c>
      <c r="FL31" s="73">
        <f t="shared" si="512"/>
        <v>0.9</v>
      </c>
      <c r="FM31" s="9">
        <f t="shared" si="513"/>
        <v>0</v>
      </c>
      <c r="FO31" s="9">
        <f>Mon!$BN$29</f>
        <v>0</v>
      </c>
      <c r="FP31" s="73">
        <f t="shared" si="514"/>
        <v>0.9</v>
      </c>
      <c r="FQ31" s="9">
        <f t="shared" si="515"/>
        <v>0</v>
      </c>
    </row>
    <row r="32" spans="1:173" s="12" customFormat="1" x14ac:dyDescent="0.25">
      <c r="A32" s="9" t="str">
        <f>Mon!$A$30</f>
        <v>OVER</v>
      </c>
      <c r="B32" s="72" t="str">
        <f>Mon!$C$30</f>
        <v>lose</v>
      </c>
      <c r="C32" s="9">
        <f>Mon!$X$30</f>
        <v>0</v>
      </c>
      <c r="D32" s="73" t="str">
        <f t="shared" si="430"/>
        <v>-100%</v>
      </c>
      <c r="E32" s="9">
        <f t="shared" si="431"/>
        <v>0</v>
      </c>
      <c r="F32" s="9"/>
      <c r="G32" s="9">
        <f>Mon!$Y$30</f>
        <v>0</v>
      </c>
      <c r="H32" s="73" t="str">
        <f t="shared" si="432"/>
        <v>-100%</v>
      </c>
      <c r="I32" s="9">
        <f t="shared" si="433"/>
        <v>0</v>
      </c>
      <c r="J32" s="9"/>
      <c r="K32" s="9">
        <f>Mon!$Z$30</f>
        <v>0</v>
      </c>
      <c r="L32" s="73" t="str">
        <f t="shared" si="434"/>
        <v>-100%</v>
      </c>
      <c r="M32" s="9">
        <f t="shared" si="435"/>
        <v>0</v>
      </c>
      <c r="N32" s="9"/>
      <c r="O32" s="9">
        <f>Mon!$AA$30</f>
        <v>0</v>
      </c>
      <c r="P32" s="73" t="str">
        <f t="shared" si="436"/>
        <v>-100%</v>
      </c>
      <c r="Q32" s="9">
        <f t="shared" si="437"/>
        <v>0</v>
      </c>
      <c r="R32" s="9"/>
      <c r="S32" s="9">
        <f>Mon!$AB$30</f>
        <v>0</v>
      </c>
      <c r="T32" s="73" t="str">
        <f t="shared" si="438"/>
        <v>-100%</v>
      </c>
      <c r="U32" s="9">
        <f t="shared" si="439"/>
        <v>0</v>
      </c>
      <c r="V32" s="9"/>
      <c r="W32" s="9">
        <f>Mon!$AC$30</f>
        <v>0</v>
      </c>
      <c r="X32" s="73" t="str">
        <f t="shared" si="440"/>
        <v>-100%</v>
      </c>
      <c r="Y32" s="9">
        <f t="shared" si="441"/>
        <v>0</v>
      </c>
      <c r="Z32" s="9"/>
      <c r="AA32" s="9">
        <f>Mon!$AD$30</f>
        <v>0</v>
      </c>
      <c r="AB32" s="73" t="str">
        <f t="shared" si="442"/>
        <v>-100%</v>
      </c>
      <c r="AC32" s="9">
        <f t="shared" si="443"/>
        <v>0</v>
      </c>
      <c r="AD32" s="9"/>
      <c r="AE32" s="9">
        <f>Mon!$AE$30</f>
        <v>0</v>
      </c>
      <c r="AF32" s="73" t="str">
        <f t="shared" si="444"/>
        <v>-100%</v>
      </c>
      <c r="AG32" s="9">
        <f t="shared" si="445"/>
        <v>0</v>
      </c>
      <c r="AH32" s="9"/>
      <c r="AI32" s="9">
        <f>Mon!$AF$30</f>
        <v>1000</v>
      </c>
      <c r="AJ32" s="73" t="str">
        <f t="shared" si="446"/>
        <v>-100%</v>
      </c>
      <c r="AK32" s="9">
        <f t="shared" si="447"/>
        <v>-1000</v>
      </c>
      <c r="AL32" s="9"/>
      <c r="AM32" s="9">
        <f>Mon!$AG$30</f>
        <v>0</v>
      </c>
      <c r="AN32" s="73" t="str">
        <f t="shared" si="448"/>
        <v>-100%</v>
      </c>
      <c r="AO32" s="9">
        <f t="shared" si="449"/>
        <v>0</v>
      </c>
      <c r="AP32" s="9"/>
      <c r="AQ32" s="9">
        <f>Mon!$AH$30</f>
        <v>1500</v>
      </c>
      <c r="AR32" s="73" t="str">
        <f t="shared" si="450"/>
        <v>-100%</v>
      </c>
      <c r="AS32" s="9">
        <f t="shared" si="451"/>
        <v>-1500</v>
      </c>
      <c r="AT32" s="9"/>
      <c r="AU32" s="9">
        <f>Mon!$AI$30</f>
        <v>0</v>
      </c>
      <c r="AV32" s="73" t="str">
        <f t="shared" si="452"/>
        <v>-100%</v>
      </c>
      <c r="AW32" s="9">
        <f t="shared" si="453"/>
        <v>0</v>
      </c>
      <c r="AX32" s="9"/>
      <c r="AY32" s="9">
        <f>Mon!$AJ$30</f>
        <v>0</v>
      </c>
      <c r="AZ32" s="73" t="str">
        <f t="shared" si="454"/>
        <v>-100%</v>
      </c>
      <c r="BA32" s="9">
        <f t="shared" si="455"/>
        <v>0</v>
      </c>
      <c r="BB32" s="9"/>
      <c r="BC32" s="9">
        <f>Mon!$AK$30</f>
        <v>0</v>
      </c>
      <c r="BD32" s="73" t="str">
        <f t="shared" si="456"/>
        <v>-100%</v>
      </c>
      <c r="BE32" s="9">
        <f t="shared" si="457"/>
        <v>0</v>
      </c>
      <c r="BF32" s="9"/>
      <c r="BG32" s="9">
        <f>Mon!$AL$30</f>
        <v>0</v>
      </c>
      <c r="BH32" s="73" t="str">
        <f t="shared" si="458"/>
        <v>-100%</v>
      </c>
      <c r="BI32" s="9">
        <f t="shared" si="459"/>
        <v>0</v>
      </c>
      <c r="BJ32" s="9"/>
      <c r="BK32" s="9">
        <f>Mon!$AM$30</f>
        <v>100000</v>
      </c>
      <c r="BL32" s="73" t="str">
        <f t="shared" si="460"/>
        <v>-100%</v>
      </c>
      <c r="BM32" s="9">
        <f t="shared" si="461"/>
        <v>-100000</v>
      </c>
      <c r="BN32" s="9"/>
      <c r="BO32" s="9">
        <f>Mon!$AN$30</f>
        <v>0</v>
      </c>
      <c r="BP32" s="73" t="str">
        <f t="shared" si="462"/>
        <v>-100%</v>
      </c>
      <c r="BQ32" s="9">
        <f t="shared" si="463"/>
        <v>0</v>
      </c>
      <c r="BR32" s="9"/>
      <c r="BS32" s="9">
        <f>Mon!$AO$30</f>
        <v>0</v>
      </c>
      <c r="BT32" s="73" t="str">
        <f t="shared" si="464"/>
        <v>-100%</v>
      </c>
      <c r="BU32" s="9">
        <f t="shared" si="465"/>
        <v>0</v>
      </c>
      <c r="BV32" s="9"/>
      <c r="BW32" s="9">
        <f>Mon!$AP$30</f>
        <v>0</v>
      </c>
      <c r="BX32" s="73" t="str">
        <f t="shared" si="466"/>
        <v>-100%</v>
      </c>
      <c r="BY32" s="9">
        <f t="shared" si="467"/>
        <v>0</v>
      </c>
      <c r="BZ32" s="9"/>
      <c r="CA32" s="9">
        <f>Mon!$AQ$30</f>
        <v>0</v>
      </c>
      <c r="CB32" s="73" t="str">
        <f t="shared" si="468"/>
        <v>-100%</v>
      </c>
      <c r="CC32" s="9">
        <f t="shared" si="469"/>
        <v>0</v>
      </c>
      <c r="CD32" s="9"/>
      <c r="CE32" s="9">
        <f>Mon!$AR$30</f>
        <v>0</v>
      </c>
      <c r="CF32" s="73" t="str">
        <f t="shared" si="470"/>
        <v>-100%</v>
      </c>
      <c r="CG32" s="9">
        <f t="shared" si="471"/>
        <v>0</v>
      </c>
      <c r="CH32" s="9"/>
      <c r="CI32" s="9">
        <f>Mon!$AS$30</f>
        <v>0</v>
      </c>
      <c r="CJ32" s="73" t="str">
        <f t="shared" si="472"/>
        <v>-100%</v>
      </c>
      <c r="CK32" s="9">
        <f t="shared" si="473"/>
        <v>0</v>
      </c>
      <c r="CL32" s="9"/>
      <c r="CM32" s="9">
        <f>Mon!$AT$30</f>
        <v>0</v>
      </c>
      <c r="CN32" s="73" t="str">
        <f t="shared" si="474"/>
        <v>-100%</v>
      </c>
      <c r="CO32" s="9">
        <f t="shared" si="475"/>
        <v>0</v>
      </c>
      <c r="CP32" s="9"/>
      <c r="CQ32" s="9">
        <f>Mon!$AU$30</f>
        <v>0</v>
      </c>
      <c r="CR32" s="73" t="str">
        <f t="shared" si="476"/>
        <v>-100%</v>
      </c>
      <c r="CS32" s="9">
        <f t="shared" si="477"/>
        <v>0</v>
      </c>
      <c r="CT32" s="9"/>
      <c r="CU32" s="9">
        <f>Mon!$AV$30</f>
        <v>0</v>
      </c>
      <c r="CV32" s="73" t="str">
        <f t="shared" si="478"/>
        <v>-100%</v>
      </c>
      <c r="CW32" s="9">
        <f t="shared" si="479"/>
        <v>0</v>
      </c>
      <c r="CX32" s="9"/>
      <c r="CY32" s="9">
        <f>Mon!$AW$30</f>
        <v>0</v>
      </c>
      <c r="CZ32" s="73" t="str">
        <f t="shared" si="480"/>
        <v>-100%</v>
      </c>
      <c r="DA32" s="9">
        <f t="shared" si="481"/>
        <v>0</v>
      </c>
      <c r="DB32" s="9"/>
      <c r="DC32" s="9">
        <f>Mon!$AX$30</f>
        <v>0</v>
      </c>
      <c r="DD32" s="73" t="str">
        <f t="shared" si="482"/>
        <v>-100%</v>
      </c>
      <c r="DE32" s="9">
        <f t="shared" si="483"/>
        <v>0</v>
      </c>
      <c r="DF32" s="9"/>
      <c r="DG32" s="9">
        <f>Mon!$AY$30</f>
        <v>0</v>
      </c>
      <c r="DH32" s="73" t="str">
        <f t="shared" si="484"/>
        <v>-100%</v>
      </c>
      <c r="DI32" s="9">
        <f t="shared" si="485"/>
        <v>0</v>
      </c>
      <c r="DJ32" s="9"/>
      <c r="DK32" s="9">
        <f>Mon!$AZ$30</f>
        <v>0</v>
      </c>
      <c r="DL32" s="73" t="str">
        <f t="shared" si="486"/>
        <v>-100%</v>
      </c>
      <c r="DM32" s="9">
        <f t="shared" si="487"/>
        <v>0</v>
      </c>
      <c r="DN32" s="9"/>
      <c r="DO32" s="9">
        <f>Mon!$BA$30</f>
        <v>0</v>
      </c>
      <c r="DP32" s="73" t="str">
        <f t="shared" si="488"/>
        <v>-100%</v>
      </c>
      <c r="DQ32" s="9">
        <f t="shared" si="489"/>
        <v>0</v>
      </c>
      <c r="DR32" s="9"/>
      <c r="DS32" s="9">
        <f>Mon!$BB$30</f>
        <v>0</v>
      </c>
      <c r="DT32" s="73" t="str">
        <f t="shared" si="490"/>
        <v>-100%</v>
      </c>
      <c r="DU32" s="9">
        <f t="shared" si="491"/>
        <v>0</v>
      </c>
      <c r="DV32" s="9"/>
      <c r="DW32" s="9">
        <f>Mon!$BC$30</f>
        <v>0</v>
      </c>
      <c r="DX32" s="73" t="str">
        <f t="shared" si="492"/>
        <v>-100%</v>
      </c>
      <c r="DY32" s="9">
        <f t="shared" si="493"/>
        <v>0</v>
      </c>
      <c r="DZ32" s="9"/>
      <c r="EA32" s="9">
        <f>Mon!$BD$30</f>
        <v>0</v>
      </c>
      <c r="EB32" s="73" t="str">
        <f t="shared" si="494"/>
        <v>-100%</v>
      </c>
      <c r="EC32" s="9">
        <f t="shared" si="495"/>
        <v>0</v>
      </c>
      <c r="ED32" s="9"/>
      <c r="EE32" s="9">
        <f>Mon!$BE$30</f>
        <v>0</v>
      </c>
      <c r="EF32" s="73" t="str">
        <f t="shared" si="496"/>
        <v>-100%</v>
      </c>
      <c r="EG32" s="9">
        <f t="shared" si="497"/>
        <v>0</v>
      </c>
      <c r="EH32" s="9"/>
      <c r="EI32" s="9">
        <f>Mon!$BF$30</f>
        <v>0</v>
      </c>
      <c r="EJ32" s="73" t="str">
        <f t="shared" si="498"/>
        <v>-100%</v>
      </c>
      <c r="EK32" s="9">
        <f t="shared" si="499"/>
        <v>0</v>
      </c>
      <c r="EL32" s="9"/>
      <c r="EM32" s="9">
        <f>Mon!$BG$30</f>
        <v>0</v>
      </c>
      <c r="EN32" s="73" t="str">
        <f t="shared" si="500"/>
        <v>-100%</v>
      </c>
      <c r="EO32" s="9">
        <f t="shared" si="501"/>
        <v>0</v>
      </c>
      <c r="EP32" s="9"/>
      <c r="EQ32" s="9">
        <f>Mon!$BH$30</f>
        <v>0</v>
      </c>
      <c r="ER32" s="73" t="str">
        <f t="shared" si="502"/>
        <v>-100%</v>
      </c>
      <c r="ES32" s="9">
        <f t="shared" si="503"/>
        <v>0</v>
      </c>
      <c r="EU32" s="9">
        <f>Mon!$BI$30</f>
        <v>0</v>
      </c>
      <c r="EV32" s="73" t="str">
        <f t="shared" si="504"/>
        <v>-100%</v>
      </c>
      <c r="EW32" s="9">
        <f t="shared" si="505"/>
        <v>0</v>
      </c>
      <c r="EY32" s="9">
        <f>Mon!$BJ$30</f>
        <v>0</v>
      </c>
      <c r="EZ32" s="73" t="str">
        <f t="shared" si="506"/>
        <v>-100%</v>
      </c>
      <c r="FA32" s="9">
        <f t="shared" si="507"/>
        <v>0</v>
      </c>
      <c r="FC32" s="9">
        <f>Mon!$BK$30</f>
        <v>0</v>
      </c>
      <c r="FD32" s="73" t="str">
        <f t="shared" si="508"/>
        <v>-100%</v>
      </c>
      <c r="FE32" s="9">
        <f t="shared" si="509"/>
        <v>0</v>
      </c>
      <c r="FG32" s="9">
        <f>Mon!$BL$30</f>
        <v>0</v>
      </c>
      <c r="FH32" s="73" t="str">
        <f t="shared" si="510"/>
        <v>-100%</v>
      </c>
      <c r="FI32" s="9">
        <f t="shared" si="511"/>
        <v>0</v>
      </c>
      <c r="FK32" s="9">
        <f>Mon!$BM$30</f>
        <v>30000</v>
      </c>
      <c r="FL32" s="73" t="str">
        <f t="shared" si="512"/>
        <v>-100%</v>
      </c>
      <c r="FM32" s="9">
        <f t="shared" si="513"/>
        <v>-30000</v>
      </c>
      <c r="FO32" s="9">
        <f>Mon!$BN$30</f>
        <v>6000</v>
      </c>
      <c r="FP32" s="73" t="str">
        <f t="shared" si="514"/>
        <v>-100%</v>
      </c>
      <c r="FQ32" s="9">
        <f t="shared" si="515"/>
        <v>-6000</v>
      </c>
    </row>
    <row r="33" spans="1:173" s="76" customFormat="1" x14ac:dyDescent="0.25">
      <c r="A33" s="75"/>
      <c r="B33" s="72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5"/>
      <c r="EP33" s="75"/>
      <c r="EQ33" s="75"/>
      <c r="ER33" s="75"/>
      <c r="ES33" s="75"/>
      <c r="EU33" s="75"/>
      <c r="EV33" s="75"/>
      <c r="EW33" s="75"/>
      <c r="EY33" s="75"/>
      <c r="EZ33" s="75"/>
      <c r="FA33" s="75"/>
      <c r="FC33" s="75"/>
      <c r="FD33" s="75"/>
      <c r="FE33" s="75"/>
      <c r="FG33" s="75"/>
      <c r="FH33" s="75"/>
      <c r="FI33" s="75"/>
      <c r="FK33" s="75"/>
      <c r="FL33" s="75"/>
      <c r="FM33" s="75"/>
      <c r="FO33" s="75"/>
      <c r="FP33" s="75"/>
      <c r="FQ33" s="75"/>
    </row>
    <row r="34" spans="1:173" s="12" customFormat="1" x14ac:dyDescent="0.25">
      <c r="A34" s="9" t="str">
        <f>Mon!$A$32</f>
        <v>con</v>
      </c>
      <c r="B34" s="72" t="str">
        <f>Mon!$C$32</f>
        <v>win</v>
      </c>
      <c r="C34" s="9">
        <f>Mon!$X$32</f>
        <v>0</v>
      </c>
      <c r="D34" s="73">
        <f>IF($B34="win",100%-D$1,"-100%")</f>
        <v>1</v>
      </c>
      <c r="E34" s="9">
        <f>(C34*D34)+(C34*E$1)</f>
        <v>0</v>
      </c>
      <c r="F34" s="9"/>
      <c r="G34" s="9">
        <f>Mon!$Y$32</f>
        <v>0</v>
      </c>
      <c r="H34" s="73">
        <f>IF($B34="win",100%-H$1,"-100%")</f>
        <v>0.9</v>
      </c>
      <c r="I34" s="9">
        <f>(G34*H34)+(G34*I$1)</f>
        <v>0</v>
      </c>
      <c r="J34" s="9"/>
      <c r="K34" s="9">
        <f>Mon!$Z$32</f>
        <v>0</v>
      </c>
      <c r="L34" s="73">
        <f>IF($B34="win",100%-L$1,"-100%")</f>
        <v>0.9</v>
      </c>
      <c r="M34" s="9">
        <f>(K34*L34)+(K34*M$1)</f>
        <v>0</v>
      </c>
      <c r="N34" s="9"/>
      <c r="O34" s="9">
        <f>Mon!$AA$32</f>
        <v>0</v>
      </c>
      <c r="P34" s="73">
        <f>IF($B34="win",100%-P$1,"-100%")</f>
        <v>0.9</v>
      </c>
      <c r="Q34" s="9">
        <f>(O34*P34)+(O34*Q$1)</f>
        <v>0</v>
      </c>
      <c r="R34" s="9"/>
      <c r="S34" s="9">
        <f>Mon!$AB$32</f>
        <v>0</v>
      </c>
      <c r="T34" s="73">
        <f>IF($B34="win",100%-T$1,"-100%")</f>
        <v>0.9</v>
      </c>
      <c r="U34" s="9">
        <f>(S34*T34)+(S34*U$1)</f>
        <v>0</v>
      </c>
      <c r="V34" s="9"/>
      <c r="W34" s="9">
        <f>Mon!$AC$32</f>
        <v>0</v>
      </c>
      <c r="X34" s="73">
        <f>IF($B34="win",100%-X$1,"-100%")</f>
        <v>0.9</v>
      </c>
      <c r="Y34" s="9">
        <f>(W34*X34)+(W34*Y$1)</f>
        <v>0</v>
      </c>
      <c r="Z34" s="9"/>
      <c r="AA34" s="9">
        <f>Mon!$AD$32</f>
        <v>0</v>
      </c>
      <c r="AB34" s="73">
        <f>IF($B34="win",100%-AB$1,"-100%")</f>
        <v>0.9</v>
      </c>
      <c r="AC34" s="9">
        <f>(AA34*AB34)+(AA34*AC$1)</f>
        <v>0</v>
      </c>
      <c r="AD34" s="9"/>
      <c r="AE34" s="9">
        <f>Mon!$AE$32</f>
        <v>0</v>
      </c>
      <c r="AF34" s="73">
        <f>IF($B34="win",100%-AF$1,"-100%")</f>
        <v>0.9</v>
      </c>
      <c r="AG34" s="9">
        <f>(AE34*AF34)+(AE34*AG$1)</f>
        <v>0</v>
      </c>
      <c r="AH34" s="9"/>
      <c r="AI34" s="9">
        <f>Mon!$AF$32</f>
        <v>2000</v>
      </c>
      <c r="AJ34" s="73">
        <f>IF($B34="win",100%-AJ$1,"-100%")</f>
        <v>0.9</v>
      </c>
      <c r="AK34" s="9">
        <f>(AI34*AJ34)+(AI34*AK$1)</f>
        <v>1800</v>
      </c>
      <c r="AL34" s="9"/>
      <c r="AM34" s="9">
        <f>Mon!$AG$32</f>
        <v>1500</v>
      </c>
      <c r="AN34" s="73">
        <f>IF($B34="win",100%-AN$1,"-100%")</f>
        <v>0.9</v>
      </c>
      <c r="AO34" s="9">
        <f>(AM34*AN34)+(AM34*AO$1)</f>
        <v>1350</v>
      </c>
      <c r="AP34" s="9"/>
      <c r="AQ34" s="9">
        <f>Mon!$AH$32</f>
        <v>0</v>
      </c>
      <c r="AR34" s="73">
        <f>IF($B34="win",100%-AR$1,"-100%")</f>
        <v>0.9</v>
      </c>
      <c r="AS34" s="9">
        <f>(AQ34*AR34)+(AQ34*AS$1)</f>
        <v>0</v>
      </c>
      <c r="AT34" s="9"/>
      <c r="AU34" s="9">
        <f>Mon!$AI$32</f>
        <v>0</v>
      </c>
      <c r="AV34" s="73">
        <f>IF($B34="win",100%-AV$1,"-100%")</f>
        <v>0.9</v>
      </c>
      <c r="AW34" s="9">
        <f>(AU34*AV34)+(AU34*AW$1)</f>
        <v>0</v>
      </c>
      <c r="AX34" s="9"/>
      <c r="AY34" s="9">
        <f>Mon!$AJ$32</f>
        <v>0</v>
      </c>
      <c r="AZ34" s="73">
        <f>IF($B34="win",100%-AZ$1,"-100%")</f>
        <v>0.9</v>
      </c>
      <c r="BA34" s="9">
        <f>(AY34*AZ34)+(AY34*BA$1)</f>
        <v>0</v>
      </c>
      <c r="BB34" s="9"/>
      <c r="BC34" s="9">
        <f>Mon!$AK$32</f>
        <v>10000</v>
      </c>
      <c r="BD34" s="73">
        <f>IF($B34="win",100%-BD$1,"-100%")</f>
        <v>0.9</v>
      </c>
      <c r="BE34" s="9">
        <f>(BC34*BD34)+(BC34*BE$1)</f>
        <v>9000</v>
      </c>
      <c r="BF34" s="9"/>
      <c r="BG34" s="9">
        <f>Mon!$AL$32</f>
        <v>0</v>
      </c>
      <c r="BH34" s="73">
        <f>IF($B34="win",100%-BH$1,"-100%")</f>
        <v>0.9</v>
      </c>
      <c r="BI34" s="9">
        <f>(BG34*BH34)+(BG34*BI$1)</f>
        <v>0</v>
      </c>
      <c r="BJ34" s="9"/>
      <c r="BK34" s="9">
        <f>Mon!$AM$32</f>
        <v>150000</v>
      </c>
      <c r="BL34" s="73">
        <f>IF($B34="win",100%-BL$1,"-100%")</f>
        <v>0.9</v>
      </c>
      <c r="BM34" s="9">
        <f>(BK34*BL34)+(BK34*BM$1)</f>
        <v>135000</v>
      </c>
      <c r="BN34" s="9"/>
      <c r="BO34" s="9">
        <f>Mon!$AN$32</f>
        <v>0</v>
      </c>
      <c r="BP34" s="73">
        <f>IF($B34="win",100%-BP$1,"-100%")</f>
        <v>0.92</v>
      </c>
      <c r="BQ34" s="9">
        <f>(BO34*BP34)+(BO34*BQ$1)</f>
        <v>0</v>
      </c>
      <c r="BR34" s="9"/>
      <c r="BS34" s="9">
        <f>Mon!$AO$32</f>
        <v>0</v>
      </c>
      <c r="BT34" s="73">
        <f>IF($B34="win",100%-BT$1,"-100%")</f>
        <v>0.9</v>
      </c>
      <c r="BU34" s="9">
        <f>(BS34*BT34)+(BS34*BU$1)</f>
        <v>0</v>
      </c>
      <c r="BV34" s="9"/>
      <c r="BW34" s="9">
        <f>Mon!$AP$32</f>
        <v>0</v>
      </c>
      <c r="BX34" s="73">
        <f>IF($B34="win",100%-BX$1,"-100%")</f>
        <v>0.9</v>
      </c>
      <c r="BY34" s="9">
        <f>(BW34*BX34)+(BW34*BY$1)</f>
        <v>0</v>
      </c>
      <c r="BZ34" s="9"/>
      <c r="CA34" s="9">
        <f>Mon!$AQ$32</f>
        <v>2000</v>
      </c>
      <c r="CB34" s="73">
        <f>IF($B34="win",100%-CB$1,"-100%")</f>
        <v>0.9</v>
      </c>
      <c r="CC34" s="9">
        <f>(CA34*CB34)+(CA34*CC$1)</f>
        <v>1800</v>
      </c>
      <c r="CD34" s="9"/>
      <c r="CE34" s="9">
        <f>Mon!$AR$32</f>
        <v>0</v>
      </c>
      <c r="CF34" s="73">
        <f>IF($B34="win",100%-CF$1,"-100%")</f>
        <v>0.9</v>
      </c>
      <c r="CG34" s="9">
        <f>(CE34*CF34)+(CE34*CG$1)</f>
        <v>0</v>
      </c>
      <c r="CH34" s="9"/>
      <c r="CI34" s="9">
        <f>Mon!$AS$32</f>
        <v>3500</v>
      </c>
      <c r="CJ34" s="73">
        <f>IF($B34="win",100%-CJ$1,"-100%")</f>
        <v>0.9</v>
      </c>
      <c r="CK34" s="9">
        <f>(CI34*CJ34)+(CI34*CK$1)</f>
        <v>3150</v>
      </c>
      <c r="CL34" s="9"/>
      <c r="CM34" s="9">
        <f>Mon!$AT$32</f>
        <v>0</v>
      </c>
      <c r="CN34" s="73">
        <f>IF($B34="win",100%-CN$1,"-100%")</f>
        <v>0.9</v>
      </c>
      <c r="CO34" s="9">
        <f>(CM34*CN34)+(CM34*CO$1)</f>
        <v>0</v>
      </c>
      <c r="CP34" s="9"/>
      <c r="CQ34" s="9">
        <f>Mon!$AU$32</f>
        <v>0</v>
      </c>
      <c r="CR34" s="73">
        <f>IF($B34="win",100%-CR$1,"-100%")</f>
        <v>0.9</v>
      </c>
      <c r="CS34" s="9">
        <f>(CQ34*CR34)+(CQ34*CS$1)</f>
        <v>0</v>
      </c>
      <c r="CT34" s="9"/>
      <c r="CU34" s="9">
        <f>Mon!$AV$32</f>
        <v>0</v>
      </c>
      <c r="CV34" s="73">
        <f>IF($B34="win",100%-CV$1,"-100%")</f>
        <v>0.9</v>
      </c>
      <c r="CW34" s="9">
        <f>(CU34*CV34)+(CU34*CW$1)</f>
        <v>0</v>
      </c>
      <c r="CX34" s="9"/>
      <c r="CY34" s="9">
        <f>Mon!$AW$32</f>
        <v>0</v>
      </c>
      <c r="CZ34" s="73">
        <f>IF($B34="win",100%-CZ$1,"-100%")</f>
        <v>0.9</v>
      </c>
      <c r="DA34" s="9">
        <f>(CY34*CZ34)+(CY34*DA$1)</f>
        <v>0</v>
      </c>
      <c r="DB34" s="9"/>
      <c r="DC34" s="9">
        <f>Mon!$AX$32</f>
        <v>4000</v>
      </c>
      <c r="DD34" s="73">
        <f>IF($B34="win",100%-DD$1,"-100%")</f>
        <v>0.9</v>
      </c>
      <c r="DE34" s="9">
        <f>(DC34*DD34)+(DC34*DE$1)</f>
        <v>3600</v>
      </c>
      <c r="DF34" s="9"/>
      <c r="DG34" s="9">
        <f>Mon!$AY$32</f>
        <v>10000</v>
      </c>
      <c r="DH34" s="73">
        <f>IF($B34="win",100%-DH$1,"-100%")</f>
        <v>0.9</v>
      </c>
      <c r="DI34" s="9">
        <f>(DG34*DH34)+(DG34*DI$1)</f>
        <v>9000</v>
      </c>
      <c r="DJ34" s="9"/>
      <c r="DK34" s="9">
        <f>Mon!$AZ$32</f>
        <v>45000</v>
      </c>
      <c r="DL34" s="73">
        <f>IF($B34="win",100%-DL$1,"-100%")</f>
        <v>0.9</v>
      </c>
      <c r="DM34" s="9">
        <f>(DK34*DL34)+(DK34*DM$1)</f>
        <v>40500</v>
      </c>
      <c r="DN34" s="9"/>
      <c r="DO34" s="9">
        <f>Mon!$BA$32</f>
        <v>0</v>
      </c>
      <c r="DP34" s="73">
        <f>IF($B34="win",100%-DP$1,"-100%")</f>
        <v>0.9</v>
      </c>
      <c r="DQ34" s="9">
        <f>(DO34*DP34)+(DO34*DQ$1)</f>
        <v>0</v>
      </c>
      <c r="DR34" s="9"/>
      <c r="DS34" s="9">
        <f>Mon!$BB$32</f>
        <v>0</v>
      </c>
      <c r="DT34" s="73">
        <f>IF($B34="win",100%-DT$1,"-100%")</f>
        <v>0.9</v>
      </c>
      <c r="DU34" s="9">
        <f>(DS34*DT34)+(DS34*DU$1)</f>
        <v>0</v>
      </c>
      <c r="DV34" s="9"/>
      <c r="DW34" s="9">
        <f>Mon!$BC$32</f>
        <v>0</v>
      </c>
      <c r="DX34" s="73">
        <f>IF($B34="win",100%-DX$1,"-100%")</f>
        <v>0.9</v>
      </c>
      <c r="DY34" s="9">
        <f>(DW34*DX34)+(DW34*DY$1)</f>
        <v>0</v>
      </c>
      <c r="DZ34" s="9"/>
      <c r="EA34" s="9">
        <f>Mon!$BD$32</f>
        <v>0</v>
      </c>
      <c r="EB34" s="73">
        <f>IF($B34="win",100%-EB$1,"-100%")</f>
        <v>0.9</v>
      </c>
      <c r="EC34" s="9">
        <f>(EA34*EB34)+(EA34*EC$1)</f>
        <v>0</v>
      </c>
      <c r="ED34" s="9"/>
      <c r="EE34" s="9">
        <f>Mon!$BE$32</f>
        <v>0</v>
      </c>
      <c r="EF34" s="73">
        <f>IF($B34="win",100%-EF$1,"-100%")</f>
        <v>0.9</v>
      </c>
      <c r="EG34" s="9">
        <f>(EE34*EF34)+(EE34*EG$1)</f>
        <v>0</v>
      </c>
      <c r="EH34" s="9"/>
      <c r="EI34" s="9">
        <f>Mon!$BF$32</f>
        <v>0</v>
      </c>
      <c r="EJ34" s="73">
        <f>IF($B34="win",100%-EJ$1,"-100%")</f>
        <v>0.9</v>
      </c>
      <c r="EK34" s="9">
        <f t="shared" ref="EK34:EK37" si="516">(EI34*EJ34)+(EI34*EK$1)</f>
        <v>0</v>
      </c>
      <c r="EL34" s="9"/>
      <c r="EM34" s="9">
        <f>Mon!$BG$32</f>
        <v>0</v>
      </c>
      <c r="EN34" s="73">
        <f>IF($B34="win",100%-EN$1,"-100%")</f>
        <v>0.9</v>
      </c>
      <c r="EO34" s="9">
        <f>(EM34*EN34)+(EM34*EO$1)</f>
        <v>0</v>
      </c>
      <c r="EP34" s="9"/>
      <c r="EQ34" s="9">
        <f>Mon!$BH$32</f>
        <v>100000</v>
      </c>
      <c r="ER34" s="73">
        <f>IF($B34="win",100%-ER$1,"-100%")</f>
        <v>0.9</v>
      </c>
      <c r="ES34" s="9">
        <f>(EQ34*ER34)+(EQ34*ES$1)</f>
        <v>90000</v>
      </c>
      <c r="EU34" s="9">
        <f>Mon!$BI$32</f>
        <v>0</v>
      </c>
      <c r="EV34" s="73">
        <f>IF($B34="win",100%-EV$1,"-100%")</f>
        <v>0.9</v>
      </c>
      <c r="EW34" s="9">
        <f>(EU34*EV34)+(EU34*EW$1)</f>
        <v>0</v>
      </c>
      <c r="EY34" s="9">
        <f>Mon!$BJ$32</f>
        <v>0</v>
      </c>
      <c r="EZ34" s="73">
        <f>IF($B34="win",100%-EZ$1,"-100%")</f>
        <v>0.9</v>
      </c>
      <c r="FA34" s="9">
        <f>(EY34*EZ34)+(EY34*FA$1)</f>
        <v>0</v>
      </c>
      <c r="FC34" s="9">
        <f>Mon!$BK$32</f>
        <v>0</v>
      </c>
      <c r="FD34" s="73">
        <f>IF($B34="win",100%-FD$1,"-100%")</f>
        <v>0.9</v>
      </c>
      <c r="FE34" s="9">
        <f>(FC34*FD34)+(FC34*FE$1)</f>
        <v>0</v>
      </c>
      <c r="FG34" s="9">
        <f>Mon!$BL$32</f>
        <v>11000</v>
      </c>
      <c r="FH34" s="73">
        <f>IF($B34="win",100%-FH$1,"-100%")</f>
        <v>0.9</v>
      </c>
      <c r="FI34" s="9">
        <f>(FG34*FH34)+(FG34*FI$1)</f>
        <v>9900</v>
      </c>
      <c r="FK34" s="9">
        <f>Mon!$BM$32</f>
        <v>10000</v>
      </c>
      <c r="FL34" s="73">
        <f>IF($B34="win",100%-FL$1,"-100%")</f>
        <v>0.9</v>
      </c>
      <c r="FM34" s="9">
        <f>(FK34*FL34)+(FK34*FM$1)</f>
        <v>9000</v>
      </c>
      <c r="FO34" s="9">
        <f>Mon!$BN$32</f>
        <v>0</v>
      </c>
      <c r="FP34" s="73">
        <f>IF($B34="win",100%-FP$1,"-100%")</f>
        <v>0.9</v>
      </c>
      <c r="FQ34" s="9">
        <f>(FO34*FP34)+(FO34*FQ$1)</f>
        <v>0</v>
      </c>
    </row>
    <row r="35" spans="1:173" s="12" customFormat="1" x14ac:dyDescent="0.25">
      <c r="A35" s="9" t="str">
        <f>Mon!$A$33</f>
        <v>lva</v>
      </c>
      <c r="B35" s="72" t="str">
        <f>Mon!$C$33</f>
        <v>lose</v>
      </c>
      <c r="C35" s="9">
        <f>Mon!$X$33</f>
        <v>0</v>
      </c>
      <c r="D35" s="73" t="str">
        <f t="shared" ref="D35:D37" si="517">IF($B35="win",100%-D$1,"-100%")</f>
        <v>-100%</v>
      </c>
      <c r="E35" s="9">
        <f t="shared" ref="E35:E37" si="518">(C35*D35)+(C35*E$1)</f>
        <v>0</v>
      </c>
      <c r="F35" s="9"/>
      <c r="G35" s="9">
        <f>Mon!$Y$33</f>
        <v>3000</v>
      </c>
      <c r="H35" s="73" t="str">
        <f t="shared" ref="H35:H37" si="519">IF($B35="win",100%-H$1,"-100%")</f>
        <v>-100%</v>
      </c>
      <c r="I35" s="9">
        <f t="shared" ref="I35:I37" si="520">(G35*H35)+(G35*I$1)</f>
        <v>-3000</v>
      </c>
      <c r="J35" s="9"/>
      <c r="K35" s="9">
        <f>Mon!$Z$33</f>
        <v>0</v>
      </c>
      <c r="L35" s="73" t="str">
        <f t="shared" ref="L35:L37" si="521">IF($B35="win",100%-L$1,"-100%")</f>
        <v>-100%</v>
      </c>
      <c r="M35" s="9">
        <f t="shared" ref="M35:M37" si="522">(K35*L35)+(K35*M$1)</f>
        <v>0</v>
      </c>
      <c r="N35" s="9"/>
      <c r="O35" s="9">
        <f>Mon!$AA$33</f>
        <v>0</v>
      </c>
      <c r="P35" s="73" t="str">
        <f t="shared" ref="P35:P37" si="523">IF($B35="win",100%-P$1,"-100%")</f>
        <v>-100%</v>
      </c>
      <c r="Q35" s="9">
        <f t="shared" ref="Q35:Q37" si="524">(O35*P35)+(O35*Q$1)</f>
        <v>0</v>
      </c>
      <c r="R35" s="9"/>
      <c r="S35" s="9">
        <f>Mon!$AB$33</f>
        <v>0</v>
      </c>
      <c r="T35" s="73" t="str">
        <f t="shared" ref="T35:T37" si="525">IF($B35="win",100%-T$1,"-100%")</f>
        <v>-100%</v>
      </c>
      <c r="U35" s="9">
        <f t="shared" ref="U35:U37" si="526">(S35*T35)+(S35*U$1)</f>
        <v>0</v>
      </c>
      <c r="V35" s="9"/>
      <c r="W35" s="9">
        <f>Mon!$AC$33</f>
        <v>0</v>
      </c>
      <c r="X35" s="73" t="str">
        <f t="shared" ref="X35:X37" si="527">IF($B35="win",100%-X$1,"-100%")</f>
        <v>-100%</v>
      </c>
      <c r="Y35" s="9">
        <f t="shared" ref="Y35:Y37" si="528">(W35*X35)+(W35*Y$1)</f>
        <v>0</v>
      </c>
      <c r="Z35" s="9"/>
      <c r="AA35" s="9">
        <f>Mon!$AD$33</f>
        <v>0</v>
      </c>
      <c r="AB35" s="73" t="str">
        <f t="shared" ref="AB35:AB37" si="529">IF($B35="win",100%-AB$1,"-100%")</f>
        <v>-100%</v>
      </c>
      <c r="AC35" s="9">
        <f t="shared" ref="AC35:AC37" si="530">(AA35*AB35)+(AA35*AC$1)</f>
        <v>0</v>
      </c>
      <c r="AD35" s="9"/>
      <c r="AE35" s="9">
        <f>Mon!$AE$33</f>
        <v>60000</v>
      </c>
      <c r="AF35" s="73" t="str">
        <f t="shared" ref="AF35:AF37" si="531">IF($B35="win",100%-AF$1,"-100%")</f>
        <v>-100%</v>
      </c>
      <c r="AG35" s="9">
        <f t="shared" ref="AG35:AG37" si="532">(AE35*AF35)+(AE35*AG$1)</f>
        <v>-60000</v>
      </c>
      <c r="AH35" s="9"/>
      <c r="AI35" s="9">
        <f>Mon!$AF$33</f>
        <v>0</v>
      </c>
      <c r="AJ35" s="73" t="str">
        <f t="shared" ref="AJ35:AJ37" si="533">IF($B35="win",100%-AJ$1,"-100%")</f>
        <v>-100%</v>
      </c>
      <c r="AK35" s="9">
        <f t="shared" ref="AK35:AK37" si="534">(AI35*AJ35)+(AI35*AK$1)</f>
        <v>0</v>
      </c>
      <c r="AL35" s="9"/>
      <c r="AM35" s="9">
        <f>Mon!$AG$33</f>
        <v>0</v>
      </c>
      <c r="AN35" s="73" t="str">
        <f t="shared" ref="AN35:AN37" si="535">IF($B35="win",100%-AN$1,"-100%")</f>
        <v>-100%</v>
      </c>
      <c r="AO35" s="9">
        <f t="shared" ref="AO35:AO37" si="536">(AM35*AN35)+(AM35*AO$1)</f>
        <v>0</v>
      </c>
      <c r="AP35" s="9"/>
      <c r="AQ35" s="9">
        <f>Mon!$AH$33</f>
        <v>1000</v>
      </c>
      <c r="AR35" s="73" t="str">
        <f t="shared" ref="AR35:AR37" si="537">IF($B35="win",100%-AR$1,"-100%")</f>
        <v>-100%</v>
      </c>
      <c r="AS35" s="9">
        <f t="shared" ref="AS35:AS37" si="538">(AQ35*AR35)+(AQ35*AS$1)</f>
        <v>-1000</v>
      </c>
      <c r="AT35" s="9"/>
      <c r="AU35" s="9">
        <f>Mon!$AI$33</f>
        <v>100000</v>
      </c>
      <c r="AV35" s="73" t="str">
        <f t="shared" ref="AV35:AV37" si="539">IF($B35="win",100%-AV$1,"-100%")</f>
        <v>-100%</v>
      </c>
      <c r="AW35" s="9">
        <f t="shared" ref="AW35:AW37" si="540">(AU35*AV35)+(AU35*AW$1)</f>
        <v>-100000</v>
      </c>
      <c r="AX35" s="9"/>
      <c r="AY35" s="9">
        <f>Mon!$AJ$33</f>
        <v>0</v>
      </c>
      <c r="AZ35" s="73" t="str">
        <f t="shared" ref="AZ35:AZ37" si="541">IF($B35="win",100%-AZ$1,"-100%")</f>
        <v>-100%</v>
      </c>
      <c r="BA35" s="9">
        <f t="shared" ref="BA35:BA37" si="542">(AY35*AZ35)+(AY35*BA$1)</f>
        <v>0</v>
      </c>
      <c r="BB35" s="9"/>
      <c r="BC35" s="9">
        <f>Mon!$AK$33</f>
        <v>0</v>
      </c>
      <c r="BD35" s="73" t="str">
        <f t="shared" ref="BD35:BD37" si="543">IF($B35="win",100%-BD$1,"-100%")</f>
        <v>-100%</v>
      </c>
      <c r="BE35" s="9">
        <f t="shared" ref="BE35:BE37" si="544">(BC35*BD35)+(BC35*BE$1)</f>
        <v>0</v>
      </c>
      <c r="BF35" s="9"/>
      <c r="BG35" s="9">
        <f>Mon!$AL$33</f>
        <v>1000</v>
      </c>
      <c r="BH35" s="73" t="str">
        <f t="shared" ref="BH35:BH37" si="545">IF($B35="win",100%-BH$1,"-100%")</f>
        <v>-100%</v>
      </c>
      <c r="BI35" s="9">
        <f t="shared" ref="BI35:BI37" si="546">(BG35*BH35)+(BG35*BI$1)</f>
        <v>-1000</v>
      </c>
      <c r="BJ35" s="9"/>
      <c r="BK35" s="9">
        <f>Mon!$AM$33</f>
        <v>0</v>
      </c>
      <c r="BL35" s="73" t="str">
        <f t="shared" ref="BL35:BL37" si="547">IF($B35="win",100%-BL$1,"-100%")</f>
        <v>-100%</v>
      </c>
      <c r="BM35" s="9">
        <f t="shared" ref="BM35:BM37" si="548">(BK35*BL35)+(BK35*BM$1)</f>
        <v>0</v>
      </c>
      <c r="BN35" s="9"/>
      <c r="BO35" s="9">
        <f>Mon!$AN$33</f>
        <v>0</v>
      </c>
      <c r="BP35" s="73" t="str">
        <f t="shared" ref="BP35:BP37" si="549">IF($B35="win",100%-BP$1,"-100%")</f>
        <v>-100%</v>
      </c>
      <c r="BQ35" s="9">
        <f t="shared" ref="BQ35:BQ37" si="550">(BO35*BP35)+(BO35*BQ$1)</f>
        <v>0</v>
      </c>
      <c r="BR35" s="9"/>
      <c r="BS35" s="9">
        <f>Mon!$AO$33</f>
        <v>40500</v>
      </c>
      <c r="BT35" s="73" t="str">
        <f t="shared" ref="BT35:BT37" si="551">IF($B35="win",100%-BT$1,"-100%")</f>
        <v>-100%</v>
      </c>
      <c r="BU35" s="9">
        <f t="shared" ref="BU35:BU37" si="552">(BS35*BT35)+(BS35*BU$1)</f>
        <v>-40500</v>
      </c>
      <c r="BV35" s="9"/>
      <c r="BW35" s="9">
        <f>Mon!$AP$33</f>
        <v>0</v>
      </c>
      <c r="BX35" s="73" t="str">
        <f t="shared" ref="BX35:BX37" si="553">IF($B35="win",100%-BX$1,"-100%")</f>
        <v>-100%</v>
      </c>
      <c r="BY35" s="9">
        <f t="shared" ref="BY35:BY37" si="554">(BW35*BX35)+(BW35*BY$1)</f>
        <v>0</v>
      </c>
      <c r="BZ35" s="9"/>
      <c r="CA35" s="9">
        <f>Mon!$AQ$33</f>
        <v>0</v>
      </c>
      <c r="CB35" s="73" t="str">
        <f t="shared" ref="CB35:CB37" si="555">IF($B35="win",100%-CB$1,"-100%")</f>
        <v>-100%</v>
      </c>
      <c r="CC35" s="9">
        <f t="shared" ref="CC35:CC37" si="556">(CA35*CB35)+(CA35*CC$1)</f>
        <v>0</v>
      </c>
      <c r="CD35" s="9"/>
      <c r="CE35" s="9">
        <f>Mon!$AR$33</f>
        <v>0</v>
      </c>
      <c r="CF35" s="73" t="str">
        <f t="shared" ref="CF35:CF37" si="557">IF($B35="win",100%-CF$1,"-100%")</f>
        <v>-100%</v>
      </c>
      <c r="CG35" s="9">
        <f t="shared" ref="CG35:CG37" si="558">(CE35*CF35)+(CE35*CG$1)</f>
        <v>0</v>
      </c>
      <c r="CH35" s="9"/>
      <c r="CI35" s="9">
        <f>Mon!$AS$33</f>
        <v>0</v>
      </c>
      <c r="CJ35" s="73" t="str">
        <f t="shared" ref="CJ35:CJ37" si="559">IF($B35="win",100%-CJ$1,"-100%")</f>
        <v>-100%</v>
      </c>
      <c r="CK35" s="9">
        <f t="shared" ref="CK35:CK37" si="560">(CI35*CJ35)+(CI35*CK$1)</f>
        <v>0</v>
      </c>
      <c r="CL35" s="9"/>
      <c r="CM35" s="9">
        <f>Mon!$AT$33</f>
        <v>0</v>
      </c>
      <c r="CN35" s="73" t="str">
        <f t="shared" ref="CN35:CN37" si="561">IF($B35="win",100%-CN$1,"-100%")</f>
        <v>-100%</v>
      </c>
      <c r="CO35" s="9">
        <f t="shared" ref="CO35:CO37" si="562">(CM35*CN35)+(CM35*CO$1)</f>
        <v>0</v>
      </c>
      <c r="CP35" s="9"/>
      <c r="CQ35" s="9">
        <f>Mon!$AU$33</f>
        <v>0</v>
      </c>
      <c r="CR35" s="73" t="str">
        <f t="shared" ref="CR35:CR37" si="563">IF($B35="win",100%-CR$1,"-100%")</f>
        <v>-100%</v>
      </c>
      <c r="CS35" s="9">
        <f t="shared" ref="CS35:CS37" si="564">(CQ35*CR35)+(CQ35*CS$1)</f>
        <v>0</v>
      </c>
      <c r="CT35" s="9"/>
      <c r="CU35" s="9">
        <f>Mon!$AV$33</f>
        <v>10000</v>
      </c>
      <c r="CV35" s="73" t="str">
        <f t="shared" ref="CV35:CV37" si="565">IF($B35="win",100%-CV$1,"-100%")</f>
        <v>-100%</v>
      </c>
      <c r="CW35" s="9">
        <f t="shared" ref="CW35:CW37" si="566">(CU35*CV35)+(CU35*CW$1)</f>
        <v>-10000</v>
      </c>
      <c r="CX35" s="9"/>
      <c r="CY35" s="9">
        <f>Mon!$AW$33</f>
        <v>22000</v>
      </c>
      <c r="CZ35" s="73" t="str">
        <f t="shared" ref="CZ35:CZ37" si="567">IF($B35="win",100%-CZ$1,"-100%")</f>
        <v>-100%</v>
      </c>
      <c r="DA35" s="9">
        <f t="shared" ref="DA35:DA37" si="568">(CY35*CZ35)+(CY35*DA$1)</f>
        <v>-22000</v>
      </c>
      <c r="DB35" s="9"/>
      <c r="DC35" s="9">
        <f>Mon!$AX$33</f>
        <v>0</v>
      </c>
      <c r="DD35" s="73" t="str">
        <f t="shared" ref="DD35:DD37" si="569">IF($B35="win",100%-DD$1,"-100%")</f>
        <v>-100%</v>
      </c>
      <c r="DE35" s="9">
        <f t="shared" ref="DE35:DE37" si="570">(DC35*DD35)+(DC35*DE$1)</f>
        <v>0</v>
      </c>
      <c r="DF35" s="9"/>
      <c r="DG35" s="9">
        <f>Mon!$AY$33</f>
        <v>0</v>
      </c>
      <c r="DH35" s="73" t="str">
        <f t="shared" ref="DH35:DH37" si="571">IF($B35="win",100%-DH$1,"-100%")</f>
        <v>-100%</v>
      </c>
      <c r="DI35" s="9">
        <f t="shared" ref="DI35:DI37" si="572">(DG35*DH35)+(DG35*DI$1)</f>
        <v>0</v>
      </c>
      <c r="DJ35" s="9"/>
      <c r="DK35" s="9">
        <f>Mon!$AZ$33</f>
        <v>0</v>
      </c>
      <c r="DL35" s="73" t="str">
        <f t="shared" ref="DL35:DL37" si="573">IF($B35="win",100%-DL$1,"-100%")</f>
        <v>-100%</v>
      </c>
      <c r="DM35" s="9">
        <f t="shared" ref="DM35:DM37" si="574">(DK35*DL35)+(DK35*DM$1)</f>
        <v>0</v>
      </c>
      <c r="DN35" s="9"/>
      <c r="DO35" s="9">
        <f>Mon!$BA$33</f>
        <v>0</v>
      </c>
      <c r="DP35" s="73" t="str">
        <f t="shared" ref="DP35:DP37" si="575">IF($B35="win",100%-DP$1,"-100%")</f>
        <v>-100%</v>
      </c>
      <c r="DQ35" s="9">
        <f t="shared" ref="DQ35:DQ37" si="576">(DO35*DP35)+(DO35*DQ$1)</f>
        <v>0</v>
      </c>
      <c r="DR35" s="9"/>
      <c r="DS35" s="9">
        <f>Mon!$BB$33</f>
        <v>0</v>
      </c>
      <c r="DT35" s="73" t="str">
        <f t="shared" ref="DT35:DT37" si="577">IF($B35="win",100%-DT$1,"-100%")</f>
        <v>-100%</v>
      </c>
      <c r="DU35" s="9">
        <f t="shared" ref="DU35:DU37" si="578">(DS35*DT35)+(DS35*DU$1)</f>
        <v>0</v>
      </c>
      <c r="DV35" s="9"/>
      <c r="DW35" s="9">
        <f>Mon!$BC$33</f>
        <v>0</v>
      </c>
      <c r="DX35" s="73" t="str">
        <f t="shared" ref="DX35:DX37" si="579">IF($B35="win",100%-DX$1,"-100%")</f>
        <v>-100%</v>
      </c>
      <c r="DY35" s="9">
        <f t="shared" ref="DY35:DY37" si="580">(DW35*DX35)+(DW35*DY$1)</f>
        <v>0</v>
      </c>
      <c r="DZ35" s="9"/>
      <c r="EA35" s="9">
        <f>Mon!$BD$33</f>
        <v>11700</v>
      </c>
      <c r="EB35" s="73" t="str">
        <f t="shared" ref="EB35:EB37" si="581">IF($B35="win",100%-EB$1,"-100%")</f>
        <v>-100%</v>
      </c>
      <c r="EC35" s="9">
        <f t="shared" ref="EC35:EC37" si="582">(EA35*EB35)+(EA35*EC$1)</f>
        <v>-11700</v>
      </c>
      <c r="ED35" s="9"/>
      <c r="EE35" s="9">
        <f>Mon!$BE$33</f>
        <v>27000</v>
      </c>
      <c r="EF35" s="73" t="str">
        <f t="shared" ref="EF35:EF37" si="583">IF($B35="win",100%-EF$1,"-100%")</f>
        <v>-100%</v>
      </c>
      <c r="EG35" s="9">
        <f t="shared" ref="EG35:EG37" si="584">(EE35*EF35)+(EE35*EG$1)</f>
        <v>-27000</v>
      </c>
      <c r="EH35" s="9"/>
      <c r="EI35" s="9">
        <f>Mon!$BF$33</f>
        <v>0</v>
      </c>
      <c r="EJ35" s="73" t="str">
        <f t="shared" ref="EJ35:EJ37" si="585">IF($B35="win",100%-EJ$1,"-100%")</f>
        <v>-100%</v>
      </c>
      <c r="EK35" s="9">
        <f t="shared" si="516"/>
        <v>0</v>
      </c>
      <c r="EL35" s="9"/>
      <c r="EM35" s="9">
        <f>Mon!$BG$33</f>
        <v>3000</v>
      </c>
      <c r="EN35" s="73" t="str">
        <f t="shared" ref="EN35:EN37" si="586">IF($B35="win",100%-EN$1,"-100%")</f>
        <v>-100%</v>
      </c>
      <c r="EO35" s="9">
        <f t="shared" ref="EO35:EO37" si="587">(EM35*EN35)+(EM35*EO$1)</f>
        <v>-3000</v>
      </c>
      <c r="EP35" s="9"/>
      <c r="EQ35" s="9">
        <f>Mon!$BH$33</f>
        <v>0</v>
      </c>
      <c r="ER35" s="73" t="str">
        <f t="shared" ref="ER35:ER37" si="588">IF($B35="win",100%-ER$1,"-100%")</f>
        <v>-100%</v>
      </c>
      <c r="ES35" s="9">
        <f t="shared" ref="ES35:ES37" si="589">(EQ35*ER35)+(EQ35*ES$1)</f>
        <v>0</v>
      </c>
      <c r="EU35" s="9">
        <f>Mon!$BI$33</f>
        <v>0</v>
      </c>
      <c r="EV35" s="73" t="str">
        <f t="shared" ref="EV35:EV37" si="590">IF($B35="win",100%-EV$1,"-100%")</f>
        <v>-100%</v>
      </c>
      <c r="EW35" s="9">
        <f t="shared" ref="EW35:EW37" si="591">(EU35*EV35)+(EU35*EW$1)</f>
        <v>0</v>
      </c>
      <c r="EY35" s="9">
        <f>Mon!$BJ$33</f>
        <v>29000</v>
      </c>
      <c r="EZ35" s="73" t="str">
        <f t="shared" ref="EZ35:EZ37" si="592">IF($B35="win",100%-EZ$1,"-100%")</f>
        <v>-100%</v>
      </c>
      <c r="FA35" s="9">
        <f t="shared" ref="FA35:FA37" si="593">(EY35*EZ35)+(EY35*FA$1)</f>
        <v>-29000</v>
      </c>
      <c r="FC35" s="9">
        <f>Mon!$BK$33</f>
        <v>0</v>
      </c>
      <c r="FD35" s="73" t="str">
        <f t="shared" ref="FD35:FD37" si="594">IF($B35="win",100%-FD$1,"-100%")</f>
        <v>-100%</v>
      </c>
      <c r="FE35" s="9">
        <f t="shared" ref="FE35:FE37" si="595">(FC35*FD35)+(FC35*FE$1)</f>
        <v>0</v>
      </c>
      <c r="FG35" s="9">
        <f>Mon!$BL$33</f>
        <v>0</v>
      </c>
      <c r="FH35" s="73" t="str">
        <f t="shared" ref="FH35:FH37" si="596">IF($B35="win",100%-FH$1,"-100%")</f>
        <v>-100%</v>
      </c>
      <c r="FI35" s="9">
        <f t="shared" ref="FI35:FI37" si="597">(FG35*FH35)+(FG35*FI$1)</f>
        <v>0</v>
      </c>
      <c r="FK35" s="9">
        <f>Mon!$BM$33</f>
        <v>0</v>
      </c>
      <c r="FL35" s="73" t="str">
        <f t="shared" ref="FL35:FL37" si="598">IF($B35="win",100%-FL$1,"-100%")</f>
        <v>-100%</v>
      </c>
      <c r="FM35" s="9">
        <f t="shared" ref="FM35:FM37" si="599">(FK35*FL35)+(FK35*FM$1)</f>
        <v>0</v>
      </c>
      <c r="FO35" s="9">
        <f>Mon!$BN$33</f>
        <v>20000</v>
      </c>
      <c r="FP35" s="73" t="str">
        <f t="shared" ref="FP35:FP37" si="600">IF($B35="win",100%-FP$1,"-100%")</f>
        <v>-100%</v>
      </c>
      <c r="FQ35" s="9">
        <f t="shared" ref="FQ35:FQ37" si="601">(FO35*FP35)+(FO35*FQ$1)</f>
        <v>-20000</v>
      </c>
    </row>
    <row r="36" spans="1:173" s="12" customFormat="1" x14ac:dyDescent="0.25">
      <c r="A36" s="9" t="str">
        <f>Mon!$A$34</f>
        <v>UNDER</v>
      </c>
      <c r="B36" s="72" t="str">
        <f>Mon!$C$34</f>
        <v>win</v>
      </c>
      <c r="C36" s="9">
        <f>Mon!$X$34</f>
        <v>0</v>
      </c>
      <c r="D36" s="73">
        <f t="shared" si="517"/>
        <v>1</v>
      </c>
      <c r="E36" s="9">
        <f t="shared" si="518"/>
        <v>0</v>
      </c>
      <c r="F36" s="9"/>
      <c r="G36" s="9">
        <f>Mon!$Y$34</f>
        <v>0</v>
      </c>
      <c r="H36" s="73">
        <f t="shared" si="519"/>
        <v>0.9</v>
      </c>
      <c r="I36" s="9">
        <f t="shared" si="520"/>
        <v>0</v>
      </c>
      <c r="J36" s="9"/>
      <c r="K36" s="9">
        <f>Mon!$Z$34</f>
        <v>0</v>
      </c>
      <c r="L36" s="73">
        <f t="shared" si="521"/>
        <v>0.9</v>
      </c>
      <c r="M36" s="9">
        <f t="shared" si="522"/>
        <v>0</v>
      </c>
      <c r="N36" s="9"/>
      <c r="O36" s="9">
        <f>Mon!$AA$34</f>
        <v>0</v>
      </c>
      <c r="P36" s="73">
        <f t="shared" si="523"/>
        <v>0.9</v>
      </c>
      <c r="Q36" s="9">
        <f t="shared" si="524"/>
        <v>0</v>
      </c>
      <c r="R36" s="9"/>
      <c r="S36" s="9">
        <f>Mon!$AB$34</f>
        <v>0</v>
      </c>
      <c r="T36" s="73">
        <f t="shared" si="525"/>
        <v>0.9</v>
      </c>
      <c r="U36" s="9">
        <f t="shared" si="526"/>
        <v>0</v>
      </c>
      <c r="V36" s="9"/>
      <c r="W36" s="9">
        <f>Mon!$AC$34</f>
        <v>0</v>
      </c>
      <c r="X36" s="73">
        <f t="shared" si="527"/>
        <v>0.9</v>
      </c>
      <c r="Y36" s="9">
        <f t="shared" si="528"/>
        <v>0</v>
      </c>
      <c r="Z36" s="9"/>
      <c r="AA36" s="9">
        <f>Mon!$AD$34</f>
        <v>0</v>
      </c>
      <c r="AB36" s="73">
        <f t="shared" si="529"/>
        <v>0.9</v>
      </c>
      <c r="AC36" s="9">
        <f t="shared" si="530"/>
        <v>0</v>
      </c>
      <c r="AD36" s="9"/>
      <c r="AE36" s="9">
        <f>Mon!$AE$34</f>
        <v>0</v>
      </c>
      <c r="AF36" s="73">
        <f t="shared" si="531"/>
        <v>0.9</v>
      </c>
      <c r="AG36" s="9">
        <f t="shared" si="532"/>
        <v>0</v>
      </c>
      <c r="AH36" s="9"/>
      <c r="AI36" s="9">
        <f>Mon!$AF$34</f>
        <v>2000</v>
      </c>
      <c r="AJ36" s="73">
        <f t="shared" si="533"/>
        <v>0.9</v>
      </c>
      <c r="AK36" s="9">
        <f t="shared" si="534"/>
        <v>1800</v>
      </c>
      <c r="AL36" s="9"/>
      <c r="AM36" s="9">
        <f>Mon!$AG$34</f>
        <v>1000</v>
      </c>
      <c r="AN36" s="73">
        <f t="shared" si="535"/>
        <v>0.9</v>
      </c>
      <c r="AO36" s="9">
        <f t="shared" si="536"/>
        <v>900</v>
      </c>
      <c r="AP36" s="9"/>
      <c r="AQ36" s="9">
        <f>Mon!$AH$34</f>
        <v>0</v>
      </c>
      <c r="AR36" s="73">
        <f t="shared" si="537"/>
        <v>0.9</v>
      </c>
      <c r="AS36" s="9">
        <f t="shared" si="538"/>
        <v>0</v>
      </c>
      <c r="AT36" s="9"/>
      <c r="AU36" s="9">
        <f>Mon!$AI$34</f>
        <v>9000</v>
      </c>
      <c r="AV36" s="73">
        <f t="shared" si="539"/>
        <v>0.9</v>
      </c>
      <c r="AW36" s="9">
        <f t="shared" si="540"/>
        <v>8100</v>
      </c>
      <c r="AX36" s="9"/>
      <c r="AY36" s="9">
        <f>Mon!$AJ$34</f>
        <v>0</v>
      </c>
      <c r="AZ36" s="73">
        <f t="shared" si="541"/>
        <v>0.9</v>
      </c>
      <c r="BA36" s="9">
        <f t="shared" si="542"/>
        <v>0</v>
      </c>
      <c r="BB36" s="9"/>
      <c r="BC36" s="9">
        <f>Mon!$AK$34</f>
        <v>13500</v>
      </c>
      <c r="BD36" s="73">
        <f t="shared" si="543"/>
        <v>0.9</v>
      </c>
      <c r="BE36" s="9">
        <f t="shared" si="544"/>
        <v>12150</v>
      </c>
      <c r="BF36" s="9"/>
      <c r="BG36" s="9">
        <f>Mon!$AL$34</f>
        <v>0</v>
      </c>
      <c r="BH36" s="73">
        <f t="shared" si="545"/>
        <v>0.9</v>
      </c>
      <c r="BI36" s="9">
        <f t="shared" si="546"/>
        <v>0</v>
      </c>
      <c r="BJ36" s="9"/>
      <c r="BK36" s="9">
        <f>Mon!$AM$34</f>
        <v>0</v>
      </c>
      <c r="BL36" s="73">
        <f t="shared" si="547"/>
        <v>0.9</v>
      </c>
      <c r="BM36" s="9">
        <f t="shared" si="548"/>
        <v>0</v>
      </c>
      <c r="BN36" s="9"/>
      <c r="BO36" s="9">
        <f>Mon!$AN$34</f>
        <v>0</v>
      </c>
      <c r="BP36" s="73">
        <f t="shared" si="549"/>
        <v>0.92</v>
      </c>
      <c r="BQ36" s="9">
        <f t="shared" si="550"/>
        <v>0</v>
      </c>
      <c r="BR36" s="9"/>
      <c r="BS36" s="9">
        <f>Mon!$AO$34</f>
        <v>0</v>
      </c>
      <c r="BT36" s="73">
        <f t="shared" si="551"/>
        <v>0.9</v>
      </c>
      <c r="BU36" s="9">
        <f t="shared" si="552"/>
        <v>0</v>
      </c>
      <c r="BV36" s="9"/>
      <c r="BW36" s="9">
        <f>Mon!$AP$34</f>
        <v>0</v>
      </c>
      <c r="BX36" s="73">
        <f t="shared" si="553"/>
        <v>0.9</v>
      </c>
      <c r="BY36" s="9">
        <f t="shared" si="554"/>
        <v>0</v>
      </c>
      <c r="BZ36" s="9"/>
      <c r="CA36" s="9">
        <f>Mon!$AQ$34</f>
        <v>0</v>
      </c>
      <c r="CB36" s="73">
        <f t="shared" si="555"/>
        <v>0.9</v>
      </c>
      <c r="CC36" s="9">
        <f t="shared" si="556"/>
        <v>0</v>
      </c>
      <c r="CD36" s="9"/>
      <c r="CE36" s="9">
        <f>Mon!$AR$34</f>
        <v>0</v>
      </c>
      <c r="CF36" s="73">
        <f t="shared" si="557"/>
        <v>0.9</v>
      </c>
      <c r="CG36" s="9">
        <f t="shared" si="558"/>
        <v>0</v>
      </c>
      <c r="CH36" s="9"/>
      <c r="CI36" s="9">
        <f>Mon!$AS$34</f>
        <v>0</v>
      </c>
      <c r="CJ36" s="73">
        <f t="shared" si="559"/>
        <v>0.9</v>
      </c>
      <c r="CK36" s="9">
        <f t="shared" si="560"/>
        <v>0</v>
      </c>
      <c r="CL36" s="9"/>
      <c r="CM36" s="9">
        <f>Mon!$AT$34</f>
        <v>0</v>
      </c>
      <c r="CN36" s="73">
        <f t="shared" si="561"/>
        <v>0.9</v>
      </c>
      <c r="CO36" s="9">
        <f t="shared" si="562"/>
        <v>0</v>
      </c>
      <c r="CP36" s="9"/>
      <c r="CQ36" s="9">
        <f>Mon!$AU$34</f>
        <v>0</v>
      </c>
      <c r="CR36" s="73">
        <f t="shared" si="563"/>
        <v>0.9</v>
      </c>
      <c r="CS36" s="9">
        <f t="shared" si="564"/>
        <v>0</v>
      </c>
      <c r="CT36" s="9"/>
      <c r="CU36" s="9">
        <f>Mon!$AV$34</f>
        <v>0</v>
      </c>
      <c r="CV36" s="73">
        <f t="shared" si="565"/>
        <v>0.9</v>
      </c>
      <c r="CW36" s="9">
        <f t="shared" si="566"/>
        <v>0</v>
      </c>
      <c r="CX36" s="9"/>
      <c r="CY36" s="9">
        <f>Mon!$AW$34</f>
        <v>11500</v>
      </c>
      <c r="CZ36" s="73">
        <f t="shared" si="567"/>
        <v>0.9</v>
      </c>
      <c r="DA36" s="9">
        <f t="shared" si="568"/>
        <v>10350</v>
      </c>
      <c r="DB36" s="9"/>
      <c r="DC36" s="9">
        <f>Mon!$AX$34</f>
        <v>0</v>
      </c>
      <c r="DD36" s="73">
        <f t="shared" si="569"/>
        <v>0.9</v>
      </c>
      <c r="DE36" s="9">
        <f t="shared" si="570"/>
        <v>0</v>
      </c>
      <c r="DF36" s="9"/>
      <c r="DG36" s="9">
        <f>Mon!$AY$34</f>
        <v>0</v>
      </c>
      <c r="DH36" s="73">
        <f t="shared" si="571"/>
        <v>0.9</v>
      </c>
      <c r="DI36" s="9">
        <f t="shared" si="572"/>
        <v>0</v>
      </c>
      <c r="DJ36" s="9"/>
      <c r="DK36" s="9">
        <f>Mon!$AZ$34</f>
        <v>0</v>
      </c>
      <c r="DL36" s="73">
        <f t="shared" si="573"/>
        <v>0.9</v>
      </c>
      <c r="DM36" s="9">
        <f t="shared" si="574"/>
        <v>0</v>
      </c>
      <c r="DN36" s="9"/>
      <c r="DO36" s="9">
        <f>Mon!$BA$34</f>
        <v>0</v>
      </c>
      <c r="DP36" s="73">
        <f t="shared" si="575"/>
        <v>0.9</v>
      </c>
      <c r="DQ36" s="9">
        <f t="shared" si="576"/>
        <v>0</v>
      </c>
      <c r="DR36" s="9"/>
      <c r="DS36" s="9">
        <f>Mon!$BB$34</f>
        <v>0</v>
      </c>
      <c r="DT36" s="73">
        <f t="shared" si="577"/>
        <v>0.9</v>
      </c>
      <c r="DU36" s="9">
        <f t="shared" si="578"/>
        <v>0</v>
      </c>
      <c r="DV36" s="9"/>
      <c r="DW36" s="9">
        <f>Mon!$BC$34</f>
        <v>0</v>
      </c>
      <c r="DX36" s="73">
        <f t="shared" si="579"/>
        <v>0.9</v>
      </c>
      <c r="DY36" s="9">
        <f t="shared" si="580"/>
        <v>0</v>
      </c>
      <c r="DZ36" s="9"/>
      <c r="EA36" s="9">
        <f>Mon!$BD$34</f>
        <v>1500</v>
      </c>
      <c r="EB36" s="73">
        <f t="shared" si="581"/>
        <v>0.9</v>
      </c>
      <c r="EC36" s="9">
        <f t="shared" si="582"/>
        <v>1350</v>
      </c>
      <c r="ED36" s="9"/>
      <c r="EE36" s="9">
        <f>Mon!$BE$34</f>
        <v>0</v>
      </c>
      <c r="EF36" s="73">
        <f t="shared" si="583"/>
        <v>0.9</v>
      </c>
      <c r="EG36" s="9">
        <f t="shared" si="584"/>
        <v>0</v>
      </c>
      <c r="EH36" s="9"/>
      <c r="EI36" s="9">
        <f>Mon!$BF$34</f>
        <v>0</v>
      </c>
      <c r="EJ36" s="73">
        <f t="shared" si="585"/>
        <v>0.9</v>
      </c>
      <c r="EK36" s="9">
        <f t="shared" si="516"/>
        <v>0</v>
      </c>
      <c r="EL36" s="9"/>
      <c r="EM36" s="9">
        <f>Mon!$BG$34</f>
        <v>3000</v>
      </c>
      <c r="EN36" s="73">
        <f t="shared" si="586"/>
        <v>0.9</v>
      </c>
      <c r="EO36" s="9">
        <f t="shared" si="587"/>
        <v>2700</v>
      </c>
      <c r="EP36" s="9"/>
      <c r="EQ36" s="9">
        <f>Mon!$BH$34</f>
        <v>0</v>
      </c>
      <c r="ER36" s="73">
        <f t="shared" si="588"/>
        <v>0.9</v>
      </c>
      <c r="ES36" s="9">
        <f t="shared" si="589"/>
        <v>0</v>
      </c>
      <c r="EU36" s="9">
        <f>Mon!$BI$34</f>
        <v>0</v>
      </c>
      <c r="EV36" s="73">
        <f t="shared" si="590"/>
        <v>0.9</v>
      </c>
      <c r="EW36" s="9">
        <f t="shared" si="591"/>
        <v>0</v>
      </c>
      <c r="EY36" s="9">
        <f>Mon!$BJ$34</f>
        <v>0</v>
      </c>
      <c r="EZ36" s="73">
        <f t="shared" si="592"/>
        <v>0.9</v>
      </c>
      <c r="FA36" s="9">
        <f t="shared" si="593"/>
        <v>0</v>
      </c>
      <c r="FC36" s="9">
        <f>Mon!$BK$34</f>
        <v>0</v>
      </c>
      <c r="FD36" s="73">
        <f t="shared" si="594"/>
        <v>0.9</v>
      </c>
      <c r="FE36" s="9">
        <f t="shared" si="595"/>
        <v>0</v>
      </c>
      <c r="FG36" s="9">
        <f>Mon!$BL$34</f>
        <v>5500</v>
      </c>
      <c r="FH36" s="73">
        <f t="shared" si="596"/>
        <v>0.9</v>
      </c>
      <c r="FI36" s="9">
        <f t="shared" si="597"/>
        <v>4950</v>
      </c>
      <c r="FK36" s="9">
        <f>Mon!$BM$34</f>
        <v>0</v>
      </c>
      <c r="FL36" s="73">
        <f t="shared" si="598"/>
        <v>0.9</v>
      </c>
      <c r="FM36" s="9">
        <f t="shared" si="599"/>
        <v>0</v>
      </c>
      <c r="FO36" s="9">
        <f>Mon!$BN$34</f>
        <v>0</v>
      </c>
      <c r="FP36" s="73">
        <f t="shared" si="600"/>
        <v>0.9</v>
      </c>
      <c r="FQ36" s="9">
        <f t="shared" si="601"/>
        <v>0</v>
      </c>
    </row>
    <row r="37" spans="1:173" s="12" customFormat="1" x14ac:dyDescent="0.25">
      <c r="A37" s="9" t="str">
        <f>Mon!$A$35</f>
        <v>OVER</v>
      </c>
      <c r="B37" s="72" t="str">
        <f>Mon!$C$35</f>
        <v>lose</v>
      </c>
      <c r="C37" s="9">
        <f>Mon!$X$35</f>
        <v>0</v>
      </c>
      <c r="D37" s="73" t="str">
        <f t="shared" si="517"/>
        <v>-100%</v>
      </c>
      <c r="E37" s="9">
        <f t="shared" si="518"/>
        <v>0</v>
      </c>
      <c r="F37" s="9"/>
      <c r="G37" s="9">
        <f>Mon!$Y$35</f>
        <v>0</v>
      </c>
      <c r="H37" s="73" t="str">
        <f t="shared" si="519"/>
        <v>-100%</v>
      </c>
      <c r="I37" s="9">
        <f t="shared" si="520"/>
        <v>0</v>
      </c>
      <c r="J37" s="9"/>
      <c r="K37" s="9">
        <f>Mon!$Z$35</f>
        <v>0</v>
      </c>
      <c r="L37" s="73" t="str">
        <f t="shared" si="521"/>
        <v>-100%</v>
      </c>
      <c r="M37" s="9">
        <f t="shared" si="522"/>
        <v>0</v>
      </c>
      <c r="N37" s="9"/>
      <c r="O37" s="9">
        <f>Mon!$AA$35</f>
        <v>0</v>
      </c>
      <c r="P37" s="73" t="str">
        <f t="shared" si="523"/>
        <v>-100%</v>
      </c>
      <c r="Q37" s="9">
        <f t="shared" si="524"/>
        <v>0</v>
      </c>
      <c r="R37" s="9"/>
      <c r="S37" s="9">
        <f>Mon!$AB$35</f>
        <v>0</v>
      </c>
      <c r="T37" s="73" t="str">
        <f t="shared" si="525"/>
        <v>-100%</v>
      </c>
      <c r="U37" s="9">
        <f t="shared" si="526"/>
        <v>0</v>
      </c>
      <c r="V37" s="9"/>
      <c r="W37" s="9">
        <f>Mon!$AC$35</f>
        <v>0</v>
      </c>
      <c r="X37" s="73" t="str">
        <f t="shared" si="527"/>
        <v>-100%</v>
      </c>
      <c r="Y37" s="9">
        <f t="shared" si="528"/>
        <v>0</v>
      </c>
      <c r="Z37" s="9"/>
      <c r="AA37" s="9">
        <f>Mon!$AD$35</f>
        <v>0</v>
      </c>
      <c r="AB37" s="73" t="str">
        <f t="shared" si="529"/>
        <v>-100%</v>
      </c>
      <c r="AC37" s="9">
        <f t="shared" si="530"/>
        <v>0</v>
      </c>
      <c r="AD37" s="9"/>
      <c r="AE37" s="9">
        <f>Mon!$AE$35</f>
        <v>0</v>
      </c>
      <c r="AF37" s="73" t="str">
        <f t="shared" si="531"/>
        <v>-100%</v>
      </c>
      <c r="AG37" s="9">
        <f t="shared" si="532"/>
        <v>0</v>
      </c>
      <c r="AH37" s="9"/>
      <c r="AI37" s="9">
        <f>Mon!$AF$35</f>
        <v>0</v>
      </c>
      <c r="AJ37" s="73" t="str">
        <f t="shared" si="533"/>
        <v>-100%</v>
      </c>
      <c r="AK37" s="9">
        <f t="shared" si="534"/>
        <v>0</v>
      </c>
      <c r="AL37" s="9"/>
      <c r="AM37" s="9">
        <f>Mon!$AG$35</f>
        <v>0</v>
      </c>
      <c r="AN37" s="73" t="str">
        <f t="shared" si="535"/>
        <v>-100%</v>
      </c>
      <c r="AO37" s="9">
        <f t="shared" si="536"/>
        <v>0</v>
      </c>
      <c r="AP37" s="9"/>
      <c r="AQ37" s="9">
        <f>Mon!$AH$35</f>
        <v>0</v>
      </c>
      <c r="AR37" s="73" t="str">
        <f t="shared" si="537"/>
        <v>-100%</v>
      </c>
      <c r="AS37" s="9">
        <f t="shared" si="538"/>
        <v>0</v>
      </c>
      <c r="AT37" s="9"/>
      <c r="AU37" s="9">
        <f>Mon!$AI$35</f>
        <v>0</v>
      </c>
      <c r="AV37" s="73" t="str">
        <f t="shared" si="539"/>
        <v>-100%</v>
      </c>
      <c r="AW37" s="9">
        <f t="shared" si="540"/>
        <v>0</v>
      </c>
      <c r="AX37" s="9"/>
      <c r="AY37" s="9">
        <f>Mon!$AJ$35</f>
        <v>0</v>
      </c>
      <c r="AZ37" s="73" t="str">
        <f t="shared" si="541"/>
        <v>-100%</v>
      </c>
      <c r="BA37" s="9">
        <f t="shared" si="542"/>
        <v>0</v>
      </c>
      <c r="BB37" s="9"/>
      <c r="BC37" s="9">
        <f>Mon!$AK$35</f>
        <v>0</v>
      </c>
      <c r="BD37" s="73" t="str">
        <f t="shared" si="543"/>
        <v>-100%</v>
      </c>
      <c r="BE37" s="9">
        <f t="shared" si="544"/>
        <v>0</v>
      </c>
      <c r="BF37" s="9"/>
      <c r="BG37" s="9">
        <f>Mon!$AL$35</f>
        <v>0</v>
      </c>
      <c r="BH37" s="73" t="str">
        <f t="shared" si="545"/>
        <v>-100%</v>
      </c>
      <c r="BI37" s="9">
        <f t="shared" si="546"/>
        <v>0</v>
      </c>
      <c r="BJ37" s="9"/>
      <c r="BK37" s="9">
        <f>Mon!$AM$35</f>
        <v>150000</v>
      </c>
      <c r="BL37" s="73" t="str">
        <f t="shared" si="547"/>
        <v>-100%</v>
      </c>
      <c r="BM37" s="9">
        <f t="shared" si="548"/>
        <v>-150000</v>
      </c>
      <c r="BN37" s="9"/>
      <c r="BO37" s="9">
        <f>Mon!$AN$35</f>
        <v>0</v>
      </c>
      <c r="BP37" s="73" t="str">
        <f t="shared" si="549"/>
        <v>-100%</v>
      </c>
      <c r="BQ37" s="9">
        <f t="shared" si="550"/>
        <v>0</v>
      </c>
      <c r="BR37" s="9"/>
      <c r="BS37" s="9">
        <f>Mon!$AO$35</f>
        <v>0</v>
      </c>
      <c r="BT37" s="73" t="str">
        <f t="shared" si="551"/>
        <v>-100%</v>
      </c>
      <c r="BU37" s="9">
        <f t="shared" si="552"/>
        <v>0</v>
      </c>
      <c r="BV37" s="9"/>
      <c r="BW37" s="9">
        <f>Mon!$AP$35</f>
        <v>0</v>
      </c>
      <c r="BX37" s="73" t="str">
        <f t="shared" si="553"/>
        <v>-100%</v>
      </c>
      <c r="BY37" s="9">
        <f t="shared" si="554"/>
        <v>0</v>
      </c>
      <c r="BZ37" s="9"/>
      <c r="CA37" s="9">
        <f>Mon!$AQ$35</f>
        <v>0</v>
      </c>
      <c r="CB37" s="73" t="str">
        <f t="shared" si="555"/>
        <v>-100%</v>
      </c>
      <c r="CC37" s="9">
        <f t="shared" si="556"/>
        <v>0</v>
      </c>
      <c r="CD37" s="9"/>
      <c r="CE37" s="9">
        <f>Mon!$AR$35</f>
        <v>0</v>
      </c>
      <c r="CF37" s="73" t="str">
        <f t="shared" si="557"/>
        <v>-100%</v>
      </c>
      <c r="CG37" s="9">
        <f t="shared" si="558"/>
        <v>0</v>
      </c>
      <c r="CH37" s="9"/>
      <c r="CI37" s="9">
        <f>Mon!$AS$35</f>
        <v>7000</v>
      </c>
      <c r="CJ37" s="73" t="str">
        <f t="shared" si="559"/>
        <v>-100%</v>
      </c>
      <c r="CK37" s="9">
        <f t="shared" si="560"/>
        <v>-7000</v>
      </c>
      <c r="CL37" s="9"/>
      <c r="CM37" s="9">
        <f>Mon!$AT$35</f>
        <v>0</v>
      </c>
      <c r="CN37" s="73" t="str">
        <f t="shared" si="561"/>
        <v>-100%</v>
      </c>
      <c r="CO37" s="9">
        <f t="shared" si="562"/>
        <v>0</v>
      </c>
      <c r="CP37" s="9"/>
      <c r="CQ37" s="9">
        <f>Mon!$AU$35</f>
        <v>0</v>
      </c>
      <c r="CR37" s="73" t="str">
        <f t="shared" si="563"/>
        <v>-100%</v>
      </c>
      <c r="CS37" s="9">
        <f t="shared" si="564"/>
        <v>0</v>
      </c>
      <c r="CT37" s="9"/>
      <c r="CU37" s="9">
        <f>Mon!$AV$35</f>
        <v>0</v>
      </c>
      <c r="CV37" s="73" t="str">
        <f t="shared" si="565"/>
        <v>-100%</v>
      </c>
      <c r="CW37" s="9">
        <f t="shared" si="566"/>
        <v>0</v>
      </c>
      <c r="CX37" s="9"/>
      <c r="CY37" s="9">
        <f>Mon!$AW$35</f>
        <v>0</v>
      </c>
      <c r="CZ37" s="73" t="str">
        <f t="shared" si="567"/>
        <v>-100%</v>
      </c>
      <c r="DA37" s="9">
        <f t="shared" si="568"/>
        <v>0</v>
      </c>
      <c r="DB37" s="9"/>
      <c r="DC37" s="9">
        <f>Mon!$AX$35</f>
        <v>0</v>
      </c>
      <c r="DD37" s="73" t="str">
        <f t="shared" si="569"/>
        <v>-100%</v>
      </c>
      <c r="DE37" s="9">
        <f t="shared" si="570"/>
        <v>0</v>
      </c>
      <c r="DF37" s="9"/>
      <c r="DG37" s="9">
        <f>Mon!$AY$35</f>
        <v>5000</v>
      </c>
      <c r="DH37" s="73" t="str">
        <f t="shared" si="571"/>
        <v>-100%</v>
      </c>
      <c r="DI37" s="9">
        <f t="shared" si="572"/>
        <v>-5000</v>
      </c>
      <c r="DJ37" s="9"/>
      <c r="DK37" s="9">
        <f>Mon!$AZ$35</f>
        <v>0</v>
      </c>
      <c r="DL37" s="73" t="str">
        <f t="shared" si="573"/>
        <v>-100%</v>
      </c>
      <c r="DM37" s="9">
        <f t="shared" si="574"/>
        <v>0</v>
      </c>
      <c r="DN37" s="9"/>
      <c r="DO37" s="9">
        <f>Mon!$BA$35</f>
        <v>0</v>
      </c>
      <c r="DP37" s="73" t="str">
        <f t="shared" si="575"/>
        <v>-100%</v>
      </c>
      <c r="DQ37" s="9">
        <f t="shared" si="576"/>
        <v>0</v>
      </c>
      <c r="DR37" s="9"/>
      <c r="DS37" s="9">
        <f>Mon!$BB$35</f>
        <v>0</v>
      </c>
      <c r="DT37" s="73" t="str">
        <f t="shared" si="577"/>
        <v>-100%</v>
      </c>
      <c r="DU37" s="9">
        <f t="shared" si="578"/>
        <v>0</v>
      </c>
      <c r="DV37" s="9"/>
      <c r="DW37" s="9">
        <f>Mon!$BC$35</f>
        <v>0</v>
      </c>
      <c r="DX37" s="73" t="str">
        <f t="shared" si="579"/>
        <v>-100%</v>
      </c>
      <c r="DY37" s="9">
        <f t="shared" si="580"/>
        <v>0</v>
      </c>
      <c r="DZ37" s="9"/>
      <c r="EA37" s="9">
        <f>Mon!$BD$35</f>
        <v>0</v>
      </c>
      <c r="EB37" s="73" t="str">
        <f t="shared" si="581"/>
        <v>-100%</v>
      </c>
      <c r="EC37" s="9">
        <f t="shared" si="582"/>
        <v>0</v>
      </c>
      <c r="ED37" s="9"/>
      <c r="EE37" s="9">
        <f>Mon!$BE$35</f>
        <v>10000</v>
      </c>
      <c r="EF37" s="73" t="str">
        <f t="shared" si="583"/>
        <v>-100%</v>
      </c>
      <c r="EG37" s="9">
        <f t="shared" si="584"/>
        <v>-10000</v>
      </c>
      <c r="EH37" s="9"/>
      <c r="EI37" s="9">
        <f>Mon!$BF$35</f>
        <v>0</v>
      </c>
      <c r="EJ37" s="73" t="str">
        <f t="shared" si="585"/>
        <v>-100%</v>
      </c>
      <c r="EK37" s="9">
        <f t="shared" si="516"/>
        <v>0</v>
      </c>
      <c r="EL37" s="9"/>
      <c r="EM37" s="9">
        <f>Mon!$BG$35</f>
        <v>0</v>
      </c>
      <c r="EN37" s="73" t="str">
        <f t="shared" si="586"/>
        <v>-100%</v>
      </c>
      <c r="EO37" s="9">
        <f t="shared" si="587"/>
        <v>0</v>
      </c>
      <c r="EP37" s="9"/>
      <c r="EQ37" s="9">
        <f>Mon!$BH$35</f>
        <v>0</v>
      </c>
      <c r="ER37" s="73" t="str">
        <f t="shared" si="588"/>
        <v>-100%</v>
      </c>
      <c r="ES37" s="9">
        <f t="shared" si="589"/>
        <v>0</v>
      </c>
      <c r="EU37" s="9">
        <f>Mon!$BI$35</f>
        <v>0</v>
      </c>
      <c r="EV37" s="73" t="str">
        <f t="shared" si="590"/>
        <v>-100%</v>
      </c>
      <c r="EW37" s="9">
        <f t="shared" si="591"/>
        <v>0</v>
      </c>
      <c r="EY37" s="9">
        <f>Mon!$BJ$35</f>
        <v>0</v>
      </c>
      <c r="EZ37" s="73" t="str">
        <f t="shared" si="592"/>
        <v>-100%</v>
      </c>
      <c r="FA37" s="9">
        <f t="shared" si="593"/>
        <v>0</v>
      </c>
      <c r="FC37" s="9">
        <f>Mon!$BK$35</f>
        <v>0</v>
      </c>
      <c r="FD37" s="73" t="str">
        <f t="shared" si="594"/>
        <v>-100%</v>
      </c>
      <c r="FE37" s="9">
        <f t="shared" si="595"/>
        <v>0</v>
      </c>
      <c r="FG37" s="9">
        <f>Mon!$BL$35</f>
        <v>0</v>
      </c>
      <c r="FH37" s="73" t="str">
        <f t="shared" si="596"/>
        <v>-100%</v>
      </c>
      <c r="FI37" s="9">
        <f t="shared" si="597"/>
        <v>0</v>
      </c>
      <c r="FK37" s="9">
        <f>Mon!$BM$35</f>
        <v>0</v>
      </c>
      <c r="FL37" s="73" t="str">
        <f t="shared" si="598"/>
        <v>-100%</v>
      </c>
      <c r="FM37" s="9">
        <f t="shared" si="599"/>
        <v>0</v>
      </c>
      <c r="FO37" s="9">
        <f>Mon!$BN$35</f>
        <v>2000</v>
      </c>
      <c r="FP37" s="73" t="str">
        <f t="shared" si="600"/>
        <v>-100%</v>
      </c>
      <c r="FQ37" s="9">
        <f t="shared" si="601"/>
        <v>-2000</v>
      </c>
    </row>
    <row r="38" spans="1:173" s="76" customFormat="1" x14ac:dyDescent="0.25">
      <c r="A38" s="75"/>
      <c r="B38" s="72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  <c r="DB38" s="75"/>
      <c r="DC38" s="75"/>
      <c r="DD38" s="75"/>
      <c r="DE38" s="75"/>
      <c r="DF38" s="75"/>
      <c r="DG38" s="75"/>
      <c r="DH38" s="75"/>
      <c r="DI38" s="75"/>
      <c r="DJ38" s="75"/>
      <c r="DK38" s="75"/>
      <c r="DL38" s="75"/>
      <c r="DM38" s="75"/>
      <c r="DN38" s="75"/>
      <c r="DO38" s="75"/>
      <c r="DP38" s="75"/>
      <c r="DQ38" s="75"/>
      <c r="DR38" s="75"/>
      <c r="DS38" s="75"/>
      <c r="DT38" s="75"/>
      <c r="DU38" s="75"/>
      <c r="DV38" s="75"/>
      <c r="DW38" s="75"/>
      <c r="DX38" s="75"/>
      <c r="DY38" s="75"/>
      <c r="DZ38" s="75"/>
      <c r="EA38" s="75"/>
      <c r="EB38" s="75"/>
      <c r="EC38" s="75"/>
      <c r="ED38" s="75"/>
      <c r="EE38" s="75"/>
      <c r="EF38" s="75"/>
      <c r="EG38" s="75"/>
      <c r="EH38" s="75"/>
      <c r="EI38" s="75"/>
      <c r="EJ38" s="75"/>
      <c r="EK38" s="75"/>
      <c r="EL38" s="75"/>
      <c r="EM38" s="75"/>
      <c r="EN38" s="75"/>
      <c r="EO38" s="75"/>
      <c r="EP38" s="75"/>
      <c r="EQ38" s="75"/>
      <c r="ER38" s="75"/>
      <c r="ES38" s="75"/>
      <c r="EU38" s="75"/>
      <c r="EV38" s="75"/>
      <c r="EW38" s="75"/>
      <c r="EY38" s="75"/>
      <c r="EZ38" s="75"/>
      <c r="FA38" s="75"/>
      <c r="FC38" s="75"/>
      <c r="FD38" s="75"/>
      <c r="FE38" s="75"/>
      <c r="FG38" s="75"/>
      <c r="FH38" s="75"/>
      <c r="FI38" s="75"/>
      <c r="FK38" s="75"/>
      <c r="FL38" s="75"/>
      <c r="FM38" s="75"/>
      <c r="FO38" s="75"/>
      <c r="FP38" s="75"/>
      <c r="FQ38" s="75"/>
    </row>
    <row r="39" spans="1:173" s="12" customFormat="1" x14ac:dyDescent="0.25">
      <c r="A39" s="9">
        <f>Mon!$A$37</f>
        <v>0</v>
      </c>
      <c r="B39" s="72">
        <f>Mon!$C$37</f>
        <v>0</v>
      </c>
      <c r="C39" s="9">
        <f>Mon!$X$37</f>
        <v>0</v>
      </c>
      <c r="D39" s="73" t="str">
        <f>IF($B39="win",100%-D$1,"-100%")</f>
        <v>-100%</v>
      </c>
      <c r="E39" s="9">
        <f>(C39*D39)+(C39*E$1)</f>
        <v>0</v>
      </c>
      <c r="F39" s="9"/>
      <c r="G39" s="9">
        <f>Mon!$Y$37</f>
        <v>0</v>
      </c>
      <c r="H39" s="73" t="str">
        <f>IF($B39="win",100%-H$1,"-100%")</f>
        <v>-100%</v>
      </c>
      <c r="I39" s="9">
        <f>(G39*H39)+(G39*I$1)</f>
        <v>0</v>
      </c>
      <c r="J39" s="9"/>
      <c r="K39" s="9">
        <f>Mon!$Z$37</f>
        <v>0</v>
      </c>
      <c r="L39" s="73" t="str">
        <f>IF($B39="win",100%-L$1,"-100%")</f>
        <v>-100%</v>
      </c>
      <c r="M39" s="9">
        <f>(K39*L39)+(K39*M$1)</f>
        <v>0</v>
      </c>
      <c r="N39" s="9"/>
      <c r="O39" s="9">
        <f>Mon!$AA$37</f>
        <v>0</v>
      </c>
      <c r="P39" s="73" t="str">
        <f>IF($B39="win",100%-P$1,"-100%")</f>
        <v>-100%</v>
      </c>
      <c r="Q39" s="9">
        <f>(O39*P39)+(O39*Q$1)</f>
        <v>0</v>
      </c>
      <c r="R39" s="9"/>
      <c r="S39" s="9">
        <f>Mon!$AB$37</f>
        <v>0</v>
      </c>
      <c r="T39" s="73" t="str">
        <f>IF($B39="win",100%-T$1,"-100%")</f>
        <v>-100%</v>
      </c>
      <c r="U39" s="9">
        <f>(S39*T39)+(S39*U$1)</f>
        <v>0</v>
      </c>
      <c r="V39" s="9"/>
      <c r="W39" s="9">
        <f>Mon!$AC$37</f>
        <v>0</v>
      </c>
      <c r="X39" s="73" t="str">
        <f>IF($B39="win",100%-X$1,"-100%")</f>
        <v>-100%</v>
      </c>
      <c r="Y39" s="9">
        <f>(W39*X39)+(W39*Y$1)</f>
        <v>0</v>
      </c>
      <c r="Z39" s="9"/>
      <c r="AA39" s="9">
        <f>Mon!$AD$37</f>
        <v>0</v>
      </c>
      <c r="AB39" s="73" t="str">
        <f>IF($B39="win",100%-AB$1,"-100%")</f>
        <v>-100%</v>
      </c>
      <c r="AC39" s="9">
        <f>(AA39*AB39)+(AA39*AC$1)</f>
        <v>0</v>
      </c>
      <c r="AD39" s="9"/>
      <c r="AE39" s="9">
        <f>Mon!$AE$37</f>
        <v>0</v>
      </c>
      <c r="AF39" s="73" t="str">
        <f>IF($B39="win",100%-AF$1,"-100%")</f>
        <v>-100%</v>
      </c>
      <c r="AG39" s="9">
        <f>(AE39*AF39)+(AE39*AG$1)</f>
        <v>0</v>
      </c>
      <c r="AH39" s="9"/>
      <c r="AI39" s="9">
        <f>Mon!$AF$37</f>
        <v>0</v>
      </c>
      <c r="AJ39" s="73" t="str">
        <f>IF($B39="win",100%-AJ$1,"-100%")</f>
        <v>-100%</v>
      </c>
      <c r="AK39" s="9">
        <f>(AI39*AJ39)+(AI39*AK$1)</f>
        <v>0</v>
      </c>
      <c r="AL39" s="9"/>
      <c r="AM39" s="9">
        <f>Mon!$AG$37</f>
        <v>0</v>
      </c>
      <c r="AN39" s="73" t="str">
        <f>IF($B39="win",100%-AN$1,"-100%")</f>
        <v>-100%</v>
      </c>
      <c r="AO39" s="9">
        <f>(AM39*AN39)+(AM39*AO$1)</f>
        <v>0</v>
      </c>
      <c r="AP39" s="9"/>
      <c r="AQ39" s="9">
        <f>Mon!$AH$37</f>
        <v>0</v>
      </c>
      <c r="AR39" s="73" t="str">
        <f>IF($B39="win",100%-AR$1,"-100%")</f>
        <v>-100%</v>
      </c>
      <c r="AS39" s="9">
        <f>(AQ39*AR39)+(AQ39*AS$1)</f>
        <v>0</v>
      </c>
      <c r="AT39" s="9"/>
      <c r="AU39" s="9">
        <f>Mon!$AI$37</f>
        <v>0</v>
      </c>
      <c r="AV39" s="73" t="str">
        <f>IF($B39="win",100%-AV$1,"-100%")</f>
        <v>-100%</v>
      </c>
      <c r="AW39" s="9">
        <f>(AU39*AV39)+(AU39*AW$1)</f>
        <v>0</v>
      </c>
      <c r="AX39" s="9"/>
      <c r="AY39" s="9">
        <f>Mon!$AJ$37</f>
        <v>0</v>
      </c>
      <c r="AZ39" s="73" t="str">
        <f>IF($B39="win",100%-AZ$1,"-100%")</f>
        <v>-100%</v>
      </c>
      <c r="BA39" s="9">
        <f>(AY39*AZ39)+(AY39*BA$1)</f>
        <v>0</v>
      </c>
      <c r="BB39" s="9"/>
      <c r="BC39" s="9">
        <f>Mon!$AK$37</f>
        <v>0</v>
      </c>
      <c r="BD39" s="73" t="str">
        <f>IF($B39="win",100%-BD$1,"-100%")</f>
        <v>-100%</v>
      </c>
      <c r="BE39" s="9">
        <f>(BC39*BD39)+(BC39*BE$1)</f>
        <v>0</v>
      </c>
      <c r="BF39" s="9"/>
      <c r="BG39" s="9">
        <f>Mon!$AL$37</f>
        <v>0</v>
      </c>
      <c r="BH39" s="73" t="str">
        <f>IF($B39="win",100%-BH$1,"-100%")</f>
        <v>-100%</v>
      </c>
      <c r="BI39" s="9">
        <f>(BG39*BH39)+(BG39*BI$1)</f>
        <v>0</v>
      </c>
      <c r="BJ39" s="9"/>
      <c r="BK39" s="9">
        <f>Mon!$AM$37</f>
        <v>0</v>
      </c>
      <c r="BL39" s="73" t="str">
        <f>IF($B39="win",100%-BL$1,"-100%")</f>
        <v>-100%</v>
      </c>
      <c r="BM39" s="9">
        <f>(BK39*BL39)+(BK39*BM$1)</f>
        <v>0</v>
      </c>
      <c r="BN39" s="9"/>
      <c r="BO39" s="9">
        <f>Mon!$AN$37</f>
        <v>0</v>
      </c>
      <c r="BP39" s="73" t="str">
        <f>IF($B39="win",100%-BP$1,"-100%")</f>
        <v>-100%</v>
      </c>
      <c r="BQ39" s="9">
        <f>(BO39*BP39)+(BO39*BQ$1)</f>
        <v>0</v>
      </c>
      <c r="BR39" s="9"/>
      <c r="BS39" s="9">
        <f>Mon!$AO$37</f>
        <v>0</v>
      </c>
      <c r="BT39" s="73" t="str">
        <f>IF($B39="win",100%-BT$1,"-100%")</f>
        <v>-100%</v>
      </c>
      <c r="BU39" s="9">
        <f>(BS39*BT39)+(BS39*BU$1)</f>
        <v>0</v>
      </c>
      <c r="BV39" s="9"/>
      <c r="BW39" s="9">
        <f>Mon!$AP$37</f>
        <v>0</v>
      </c>
      <c r="BX39" s="73" t="str">
        <f>IF($B39="win",100%-BX$1,"-100%")</f>
        <v>-100%</v>
      </c>
      <c r="BY39" s="9">
        <f>(BW39*BX39)+(BW39*BY$1)</f>
        <v>0</v>
      </c>
      <c r="BZ39" s="9"/>
      <c r="CA39" s="9">
        <f>Mon!$AQ$37</f>
        <v>0</v>
      </c>
      <c r="CB39" s="73" t="str">
        <f>IF($B39="win",100%-CB$1,"-100%")</f>
        <v>-100%</v>
      </c>
      <c r="CC39" s="9">
        <f>(CA39*CB39)+(CA39*CC$1)</f>
        <v>0</v>
      </c>
      <c r="CD39" s="9"/>
      <c r="CE39" s="9">
        <f>Mon!$AR$37</f>
        <v>0</v>
      </c>
      <c r="CF39" s="73" t="str">
        <f>IF($B39="win",100%-CF$1,"-100%")</f>
        <v>-100%</v>
      </c>
      <c r="CG39" s="9">
        <f>(CE39*CF39)+(CE39*CG$1)</f>
        <v>0</v>
      </c>
      <c r="CH39" s="9"/>
      <c r="CI39" s="9">
        <f>Mon!$AS$37</f>
        <v>0</v>
      </c>
      <c r="CJ39" s="73" t="str">
        <f>IF($B39="win",100%-CJ$1,"-100%")</f>
        <v>-100%</v>
      </c>
      <c r="CK39" s="9">
        <f>(CI39*CJ39)+(CI39*CK$1)</f>
        <v>0</v>
      </c>
      <c r="CL39" s="9"/>
      <c r="CM39" s="9">
        <f>Mon!$AT$37</f>
        <v>0</v>
      </c>
      <c r="CN39" s="73" t="str">
        <f>IF($B39="win",100%-CN$1,"-100%")</f>
        <v>-100%</v>
      </c>
      <c r="CO39" s="9">
        <f>(CM39*CN39)+(CM39*CO$1)</f>
        <v>0</v>
      </c>
      <c r="CP39" s="9"/>
      <c r="CQ39" s="9">
        <f>Mon!$AU$37</f>
        <v>0</v>
      </c>
      <c r="CR39" s="73" t="str">
        <f>IF($B39="win",100%-CR$1,"-100%")</f>
        <v>-100%</v>
      </c>
      <c r="CS39" s="9">
        <f>(CQ39*CR39)+(CQ39*CS$1)</f>
        <v>0</v>
      </c>
      <c r="CT39" s="9"/>
      <c r="CU39" s="9">
        <f>Mon!$AV$37</f>
        <v>0</v>
      </c>
      <c r="CV39" s="73" t="str">
        <f>IF($B39="win",100%-CV$1,"-100%")</f>
        <v>-100%</v>
      </c>
      <c r="CW39" s="9">
        <f>(CU39*CV39)+(CU39*CW$1)</f>
        <v>0</v>
      </c>
      <c r="CX39" s="9"/>
      <c r="CY39" s="9">
        <f>Mon!$AW$37</f>
        <v>0</v>
      </c>
      <c r="CZ39" s="73" t="str">
        <f>IF($B39="win",100%-CZ$1,"-100%")</f>
        <v>-100%</v>
      </c>
      <c r="DA39" s="9">
        <f>(CY39*CZ39)+(CY39*DA$1)</f>
        <v>0</v>
      </c>
      <c r="DB39" s="9"/>
      <c r="DC39" s="9">
        <f>Mon!$AX$37</f>
        <v>0</v>
      </c>
      <c r="DD39" s="73" t="str">
        <f>IF($B39="win",100%-DD$1,"-100%")</f>
        <v>-100%</v>
      </c>
      <c r="DE39" s="9">
        <f>(DC39*DD39)+(DC39*DE$1)</f>
        <v>0</v>
      </c>
      <c r="DF39" s="9"/>
      <c r="DG39" s="9">
        <f>Mon!$AY$37</f>
        <v>0</v>
      </c>
      <c r="DH39" s="73" t="str">
        <f>IF($B39="win",100%-DH$1,"-100%")</f>
        <v>-100%</v>
      </c>
      <c r="DI39" s="9">
        <f>(DG39*DH39)+(DG39*DI$1)</f>
        <v>0</v>
      </c>
      <c r="DJ39" s="9"/>
      <c r="DK39" s="9">
        <f>Mon!$AZ$37</f>
        <v>0</v>
      </c>
      <c r="DL39" s="73" t="str">
        <f>IF($B39="win",100%-DL$1,"-100%")</f>
        <v>-100%</v>
      </c>
      <c r="DM39" s="9">
        <f>(DK39*DL39)+(DK39*DM$1)</f>
        <v>0</v>
      </c>
      <c r="DN39" s="9"/>
      <c r="DO39" s="9">
        <f>Mon!$BA$37</f>
        <v>0</v>
      </c>
      <c r="DP39" s="73" t="str">
        <f>IF($B39="win",100%-DP$1,"-100%")</f>
        <v>-100%</v>
      </c>
      <c r="DQ39" s="9">
        <f>(DO39*DP39)+(DO39*DQ$1)</f>
        <v>0</v>
      </c>
      <c r="DR39" s="9"/>
      <c r="DS39" s="9">
        <f>Mon!$BB$37</f>
        <v>0</v>
      </c>
      <c r="DT39" s="73" t="str">
        <f>IF($B39="win",100%-DT$1,"-100%")</f>
        <v>-100%</v>
      </c>
      <c r="DU39" s="9">
        <f>(DS39*DT39)+(DS39*DU$1)</f>
        <v>0</v>
      </c>
      <c r="DV39" s="9"/>
      <c r="DW39" s="9">
        <f>Mon!$BC$37</f>
        <v>0</v>
      </c>
      <c r="DX39" s="73" t="str">
        <f>IF($B39="win",100%-DX$1,"-100%")</f>
        <v>-100%</v>
      </c>
      <c r="DY39" s="9">
        <f>(DW39*DX39)+(DW39*DY$1)</f>
        <v>0</v>
      </c>
      <c r="DZ39" s="9"/>
      <c r="EA39" s="9">
        <f>Mon!$BD$37</f>
        <v>0</v>
      </c>
      <c r="EB39" s="73" t="str">
        <f>IF($B39="win",100%-EB$1,"-100%")</f>
        <v>-100%</v>
      </c>
      <c r="EC39" s="9">
        <f>(EA39*EB39)+(EA39*EC$1)</f>
        <v>0</v>
      </c>
      <c r="ED39" s="9"/>
      <c r="EE39" s="9">
        <f>Mon!$BE$37</f>
        <v>0</v>
      </c>
      <c r="EF39" s="73" t="str">
        <f>IF($B39="win",100%-EF$1,"-100%")</f>
        <v>-100%</v>
      </c>
      <c r="EG39" s="9">
        <f>(EE39*EF39)+(EE39*EG$1)</f>
        <v>0</v>
      </c>
      <c r="EH39" s="9"/>
      <c r="EI39" s="9">
        <f>Mon!$BF$37</f>
        <v>0</v>
      </c>
      <c r="EJ39" s="73" t="str">
        <f>IF($B39="win",100%-EJ$1,"-100%")</f>
        <v>-100%</v>
      </c>
      <c r="EK39" s="9">
        <f>(EI39*EJ39)+(EI39*EK$1)</f>
        <v>0</v>
      </c>
      <c r="EL39" s="9"/>
      <c r="EM39" s="9">
        <f>Mon!$BG$37</f>
        <v>0</v>
      </c>
      <c r="EN39" s="73" t="str">
        <f>IF($B39="win",100%-EN$1,"-100%")</f>
        <v>-100%</v>
      </c>
      <c r="EO39" s="9">
        <f>(EM39*EN39)+(EM39*EO$1)</f>
        <v>0</v>
      </c>
      <c r="EP39" s="9"/>
      <c r="EQ39" s="9">
        <f>Mon!$BH$37</f>
        <v>0</v>
      </c>
      <c r="ER39" s="73" t="str">
        <f>IF($B39="win",100%-ER$1,"-100%")</f>
        <v>-100%</v>
      </c>
      <c r="ES39" s="9">
        <f>(EQ39*ER39)+(EQ39*ES$1)</f>
        <v>0</v>
      </c>
      <c r="EU39" s="9">
        <f>Mon!$BI$37</f>
        <v>0</v>
      </c>
      <c r="EV39" s="73" t="str">
        <f>IF($B39="win",100%-EV$1,"-100%")</f>
        <v>-100%</v>
      </c>
      <c r="EW39" s="9">
        <f>(EU39*EV39)+(EU39*EW$1)</f>
        <v>0</v>
      </c>
      <c r="EY39" s="9">
        <f>Mon!$BJ$37</f>
        <v>0</v>
      </c>
      <c r="EZ39" s="73" t="str">
        <f>IF($B39="win",100%-EZ$1,"-100%")</f>
        <v>-100%</v>
      </c>
      <c r="FA39" s="9">
        <f>(EY39*EZ39)+(EY39*FA$1)</f>
        <v>0</v>
      </c>
      <c r="FC39" s="9">
        <f>Mon!$BK$37</f>
        <v>0</v>
      </c>
      <c r="FD39" s="73" t="str">
        <f>IF($B39="win",100%-FD$1,"-100%")</f>
        <v>-100%</v>
      </c>
      <c r="FE39" s="9">
        <f>(FC39*FD39)+(FC39*FE$1)</f>
        <v>0</v>
      </c>
      <c r="FG39" s="9">
        <f>Mon!$BL$37</f>
        <v>0</v>
      </c>
      <c r="FH39" s="73" t="str">
        <f>IF($B39="win",100%-FH$1,"-100%")</f>
        <v>-100%</v>
      </c>
      <c r="FI39" s="9">
        <f>(FG39*FH39)+(FG39*FI$1)</f>
        <v>0</v>
      </c>
      <c r="FK39" s="9">
        <f>Mon!$BM$37</f>
        <v>0</v>
      </c>
      <c r="FL39" s="73" t="str">
        <f>IF($B39="win",100%-FL$1,"-100%")</f>
        <v>-100%</v>
      </c>
      <c r="FM39" s="9">
        <f>(FK39*FL39)+(FK39*FM$1)</f>
        <v>0</v>
      </c>
      <c r="FO39" s="9">
        <f>Mon!$BN$37</f>
        <v>0</v>
      </c>
      <c r="FP39" s="73" t="str">
        <f>IF($B39="win",100%-FP$1,"-100%")</f>
        <v>-100%</v>
      </c>
      <c r="FQ39" s="9">
        <f>(FO39*FP39)+(FO39*FQ$1)</f>
        <v>0</v>
      </c>
    </row>
    <row r="40" spans="1:173" s="12" customFormat="1" x14ac:dyDescent="0.25">
      <c r="A40" s="9">
        <f>Mon!$A$38</f>
        <v>0</v>
      </c>
      <c r="B40" s="72">
        <f>Mon!$C$38</f>
        <v>0</v>
      </c>
      <c r="C40" s="9">
        <f>Mon!$X$38</f>
        <v>0</v>
      </c>
      <c r="D40" s="73" t="str">
        <f t="shared" ref="D40:D42" si="602">IF($B40="win",100%-D$1,"-100%")</f>
        <v>-100%</v>
      </c>
      <c r="E40" s="9">
        <f t="shared" ref="E40:E42" si="603">(C40*D40)+(C40*E$1)</f>
        <v>0</v>
      </c>
      <c r="F40" s="9"/>
      <c r="G40" s="9">
        <f>Mon!$Y$38</f>
        <v>0</v>
      </c>
      <c r="H40" s="73" t="str">
        <f t="shared" ref="H40:H42" si="604">IF($B40="win",100%-H$1,"-100%")</f>
        <v>-100%</v>
      </c>
      <c r="I40" s="9">
        <f t="shared" ref="I40:I42" si="605">(G40*H40)+(G40*I$1)</f>
        <v>0</v>
      </c>
      <c r="J40" s="9"/>
      <c r="K40" s="9">
        <f>Mon!$Z$38</f>
        <v>0</v>
      </c>
      <c r="L40" s="73" t="str">
        <f t="shared" ref="L40:L42" si="606">IF($B40="win",100%-L$1,"-100%")</f>
        <v>-100%</v>
      </c>
      <c r="M40" s="9">
        <f t="shared" ref="M40:M42" si="607">(K40*L40)+(K40*M$1)</f>
        <v>0</v>
      </c>
      <c r="N40" s="9"/>
      <c r="O40" s="9">
        <f>Mon!$AA$38</f>
        <v>0</v>
      </c>
      <c r="P40" s="73" t="str">
        <f t="shared" ref="P40:P42" si="608">IF($B40="win",100%-P$1,"-100%")</f>
        <v>-100%</v>
      </c>
      <c r="Q40" s="9">
        <f t="shared" ref="Q40:Q42" si="609">(O40*P40)+(O40*Q$1)</f>
        <v>0</v>
      </c>
      <c r="R40" s="9"/>
      <c r="S40" s="9">
        <f>Mon!$AB$38</f>
        <v>0</v>
      </c>
      <c r="T40" s="73" t="str">
        <f t="shared" ref="T40:T42" si="610">IF($B40="win",100%-T$1,"-100%")</f>
        <v>-100%</v>
      </c>
      <c r="U40" s="9">
        <f t="shared" ref="U40:U42" si="611">(S40*T40)+(S40*U$1)</f>
        <v>0</v>
      </c>
      <c r="V40" s="9"/>
      <c r="W40" s="9">
        <f>Mon!$AC$38</f>
        <v>0</v>
      </c>
      <c r="X40" s="73" t="str">
        <f t="shared" ref="X40:X42" si="612">IF($B40="win",100%-X$1,"-100%")</f>
        <v>-100%</v>
      </c>
      <c r="Y40" s="9">
        <f t="shared" ref="Y40:Y42" si="613">(W40*X40)+(W40*Y$1)</f>
        <v>0</v>
      </c>
      <c r="Z40" s="9"/>
      <c r="AA40" s="9">
        <f>Mon!$AD$38</f>
        <v>0</v>
      </c>
      <c r="AB40" s="73" t="str">
        <f t="shared" ref="AB40:AB42" si="614">IF($B40="win",100%-AB$1,"-100%")</f>
        <v>-100%</v>
      </c>
      <c r="AC40" s="9">
        <f t="shared" ref="AC40:AC42" si="615">(AA40*AB40)+(AA40*AC$1)</f>
        <v>0</v>
      </c>
      <c r="AD40" s="9"/>
      <c r="AE40" s="9">
        <f>Mon!$AE$38</f>
        <v>0</v>
      </c>
      <c r="AF40" s="73" t="str">
        <f t="shared" ref="AF40:AF42" si="616">IF($B40="win",100%-AF$1,"-100%")</f>
        <v>-100%</v>
      </c>
      <c r="AG40" s="9">
        <f t="shared" ref="AG40:AG42" si="617">(AE40*AF40)+(AE40*AG$1)</f>
        <v>0</v>
      </c>
      <c r="AH40" s="9"/>
      <c r="AI40" s="9">
        <f>Mon!$AF$38</f>
        <v>0</v>
      </c>
      <c r="AJ40" s="73" t="str">
        <f t="shared" ref="AJ40:AJ42" si="618">IF($B40="win",100%-AJ$1,"-100%")</f>
        <v>-100%</v>
      </c>
      <c r="AK40" s="9">
        <f t="shared" ref="AK40:AK42" si="619">(AI40*AJ40)+(AI40*AK$1)</f>
        <v>0</v>
      </c>
      <c r="AL40" s="9"/>
      <c r="AM40" s="9">
        <f>Mon!$AG$38</f>
        <v>0</v>
      </c>
      <c r="AN40" s="73" t="str">
        <f t="shared" ref="AN40:AN42" si="620">IF($B40="win",100%-AN$1,"-100%")</f>
        <v>-100%</v>
      </c>
      <c r="AO40" s="9">
        <f t="shared" ref="AO40:AO42" si="621">(AM40*AN40)+(AM40*AO$1)</f>
        <v>0</v>
      </c>
      <c r="AP40" s="9"/>
      <c r="AQ40" s="9">
        <f>Mon!$AH$38</f>
        <v>0</v>
      </c>
      <c r="AR40" s="73" t="str">
        <f t="shared" ref="AR40:AR42" si="622">IF($B40="win",100%-AR$1,"-100%")</f>
        <v>-100%</v>
      </c>
      <c r="AS40" s="9">
        <f t="shared" ref="AS40:AS42" si="623">(AQ40*AR40)+(AQ40*AS$1)</f>
        <v>0</v>
      </c>
      <c r="AT40" s="9"/>
      <c r="AU40" s="9">
        <f>Mon!$AI$38</f>
        <v>0</v>
      </c>
      <c r="AV40" s="73" t="str">
        <f t="shared" ref="AV40:AV42" si="624">IF($B40="win",100%-AV$1,"-100%")</f>
        <v>-100%</v>
      </c>
      <c r="AW40" s="9">
        <f t="shared" ref="AW40:AW42" si="625">(AU40*AV40)+(AU40*AW$1)</f>
        <v>0</v>
      </c>
      <c r="AX40" s="9"/>
      <c r="AY40" s="9">
        <f>Mon!$AJ$38</f>
        <v>0</v>
      </c>
      <c r="AZ40" s="73" t="str">
        <f t="shared" ref="AZ40:AZ42" si="626">IF($B40="win",100%-AZ$1,"-100%")</f>
        <v>-100%</v>
      </c>
      <c r="BA40" s="9">
        <f t="shared" ref="BA40:BA42" si="627">(AY40*AZ40)+(AY40*BA$1)</f>
        <v>0</v>
      </c>
      <c r="BB40" s="9"/>
      <c r="BC40" s="9">
        <f>Mon!$AK$38</f>
        <v>0</v>
      </c>
      <c r="BD40" s="73" t="str">
        <f t="shared" ref="BD40:BD42" si="628">IF($B40="win",100%-BD$1,"-100%")</f>
        <v>-100%</v>
      </c>
      <c r="BE40" s="9">
        <f t="shared" ref="BE40:BE42" si="629">(BC40*BD40)+(BC40*BE$1)</f>
        <v>0</v>
      </c>
      <c r="BF40" s="9"/>
      <c r="BG40" s="9">
        <f>Mon!$AL$38</f>
        <v>0</v>
      </c>
      <c r="BH40" s="73" t="str">
        <f t="shared" ref="BH40:BH42" si="630">IF($B40="win",100%-BH$1,"-100%")</f>
        <v>-100%</v>
      </c>
      <c r="BI40" s="9">
        <f t="shared" ref="BI40:BI42" si="631">(BG40*BH40)+(BG40*BI$1)</f>
        <v>0</v>
      </c>
      <c r="BJ40" s="9"/>
      <c r="BK40" s="9">
        <f>Mon!$AM$38</f>
        <v>0</v>
      </c>
      <c r="BL40" s="73" t="str">
        <f t="shared" ref="BL40:BL42" si="632">IF($B40="win",100%-BL$1,"-100%")</f>
        <v>-100%</v>
      </c>
      <c r="BM40" s="9">
        <f t="shared" ref="BM40:BM42" si="633">(BK40*BL40)+(BK40*BM$1)</f>
        <v>0</v>
      </c>
      <c r="BN40" s="9"/>
      <c r="BO40" s="9">
        <f>Mon!$AN$38</f>
        <v>0</v>
      </c>
      <c r="BP40" s="73" t="str">
        <f t="shared" ref="BP40:BP42" si="634">IF($B40="win",100%-BP$1,"-100%")</f>
        <v>-100%</v>
      </c>
      <c r="BQ40" s="9">
        <f t="shared" ref="BQ40:BQ42" si="635">(BO40*BP40)+(BO40*BQ$1)</f>
        <v>0</v>
      </c>
      <c r="BR40" s="9"/>
      <c r="BS40" s="9">
        <f>Mon!$AO$38</f>
        <v>0</v>
      </c>
      <c r="BT40" s="73" t="str">
        <f t="shared" ref="BT40:BT42" si="636">IF($B40="win",100%-BT$1,"-100%")</f>
        <v>-100%</v>
      </c>
      <c r="BU40" s="9">
        <f t="shared" ref="BU40:BU42" si="637">(BS40*BT40)+(BS40*BU$1)</f>
        <v>0</v>
      </c>
      <c r="BV40" s="9"/>
      <c r="BW40" s="9">
        <f>Mon!$AP$38</f>
        <v>0</v>
      </c>
      <c r="BX40" s="73" t="str">
        <f t="shared" ref="BX40:BX42" si="638">IF($B40="win",100%-BX$1,"-100%")</f>
        <v>-100%</v>
      </c>
      <c r="BY40" s="9">
        <f t="shared" ref="BY40:BY42" si="639">(BW40*BX40)+(BW40*BY$1)</f>
        <v>0</v>
      </c>
      <c r="BZ40" s="9"/>
      <c r="CA40" s="9">
        <f>Mon!$AQ$38</f>
        <v>0</v>
      </c>
      <c r="CB40" s="73" t="str">
        <f t="shared" ref="CB40:CB42" si="640">IF($B40="win",100%-CB$1,"-100%")</f>
        <v>-100%</v>
      </c>
      <c r="CC40" s="9">
        <f t="shared" ref="CC40:CC42" si="641">(CA40*CB40)+(CA40*CC$1)</f>
        <v>0</v>
      </c>
      <c r="CD40" s="9"/>
      <c r="CE40" s="9">
        <f>Mon!$AR$38</f>
        <v>0</v>
      </c>
      <c r="CF40" s="73" t="str">
        <f t="shared" ref="CF40:CF42" si="642">IF($B40="win",100%-CF$1,"-100%")</f>
        <v>-100%</v>
      </c>
      <c r="CG40" s="9">
        <f t="shared" ref="CG40:CG42" si="643">(CE40*CF40)+(CE40*CG$1)</f>
        <v>0</v>
      </c>
      <c r="CH40" s="9"/>
      <c r="CI40" s="9">
        <f>Mon!$AS$38</f>
        <v>0</v>
      </c>
      <c r="CJ40" s="73" t="str">
        <f t="shared" ref="CJ40:CJ42" si="644">IF($B40="win",100%-CJ$1,"-100%")</f>
        <v>-100%</v>
      </c>
      <c r="CK40" s="9">
        <f t="shared" ref="CK40:CK42" si="645">(CI40*CJ40)+(CI40*CK$1)</f>
        <v>0</v>
      </c>
      <c r="CL40" s="9"/>
      <c r="CM40" s="9">
        <f>Mon!$AT$38</f>
        <v>0</v>
      </c>
      <c r="CN40" s="73" t="str">
        <f t="shared" ref="CN40:CN42" si="646">IF($B40="win",100%-CN$1,"-100%")</f>
        <v>-100%</v>
      </c>
      <c r="CO40" s="9">
        <f t="shared" ref="CO40:CO42" si="647">(CM40*CN40)+(CM40*CO$1)</f>
        <v>0</v>
      </c>
      <c r="CP40" s="9"/>
      <c r="CQ40" s="9">
        <f>Mon!$AU$38</f>
        <v>0</v>
      </c>
      <c r="CR40" s="73" t="str">
        <f t="shared" ref="CR40:CR42" si="648">IF($B40="win",100%-CR$1,"-100%")</f>
        <v>-100%</v>
      </c>
      <c r="CS40" s="9">
        <f t="shared" ref="CS40:CS42" si="649">(CQ40*CR40)+(CQ40*CS$1)</f>
        <v>0</v>
      </c>
      <c r="CT40" s="9"/>
      <c r="CU40" s="9">
        <f>Mon!$AV$38</f>
        <v>0</v>
      </c>
      <c r="CV40" s="73" t="str">
        <f t="shared" ref="CV40:CV42" si="650">IF($B40="win",100%-CV$1,"-100%")</f>
        <v>-100%</v>
      </c>
      <c r="CW40" s="9">
        <f t="shared" ref="CW40:CW42" si="651">(CU40*CV40)+(CU40*CW$1)</f>
        <v>0</v>
      </c>
      <c r="CX40" s="9"/>
      <c r="CY40" s="9">
        <f>Mon!$AW$38</f>
        <v>0</v>
      </c>
      <c r="CZ40" s="73" t="str">
        <f t="shared" ref="CZ40:CZ42" si="652">IF($B40="win",100%-CZ$1,"-100%")</f>
        <v>-100%</v>
      </c>
      <c r="DA40" s="9">
        <f t="shared" ref="DA40:DA42" si="653">(CY40*CZ40)+(CY40*DA$1)</f>
        <v>0</v>
      </c>
      <c r="DB40" s="9"/>
      <c r="DC40" s="9">
        <f>Mon!$AX$38</f>
        <v>0</v>
      </c>
      <c r="DD40" s="73" t="str">
        <f t="shared" ref="DD40:DD42" si="654">IF($B40="win",100%-DD$1,"-100%")</f>
        <v>-100%</v>
      </c>
      <c r="DE40" s="9">
        <f t="shared" ref="DE40:DE42" si="655">(DC40*DD40)+(DC40*DE$1)</f>
        <v>0</v>
      </c>
      <c r="DF40" s="9"/>
      <c r="DG40" s="9">
        <f>Mon!$AY$38</f>
        <v>0</v>
      </c>
      <c r="DH40" s="73" t="str">
        <f t="shared" ref="DH40:DH42" si="656">IF($B40="win",100%-DH$1,"-100%")</f>
        <v>-100%</v>
      </c>
      <c r="DI40" s="9">
        <f t="shared" ref="DI40:DI42" si="657">(DG40*DH40)+(DG40*DI$1)</f>
        <v>0</v>
      </c>
      <c r="DJ40" s="9"/>
      <c r="DK40" s="9">
        <f>Mon!$AZ$38</f>
        <v>0</v>
      </c>
      <c r="DL40" s="73" t="str">
        <f t="shared" ref="DL40:DL42" si="658">IF($B40="win",100%-DL$1,"-100%")</f>
        <v>-100%</v>
      </c>
      <c r="DM40" s="9">
        <f t="shared" ref="DM40:DM42" si="659">(DK40*DL40)+(DK40*DM$1)</f>
        <v>0</v>
      </c>
      <c r="DN40" s="9"/>
      <c r="DO40" s="9">
        <f>Mon!$BA$38</f>
        <v>0</v>
      </c>
      <c r="DP40" s="73" t="str">
        <f t="shared" ref="DP40:DP42" si="660">IF($B40="win",100%-DP$1,"-100%")</f>
        <v>-100%</v>
      </c>
      <c r="DQ40" s="9">
        <f t="shared" ref="DQ40:DQ42" si="661">(DO40*DP40)+(DO40*DQ$1)</f>
        <v>0</v>
      </c>
      <c r="DR40" s="9"/>
      <c r="DS40" s="9">
        <f>Mon!$BB$38</f>
        <v>0</v>
      </c>
      <c r="DT40" s="73" t="str">
        <f t="shared" ref="DT40:DT42" si="662">IF($B40="win",100%-DT$1,"-100%")</f>
        <v>-100%</v>
      </c>
      <c r="DU40" s="9">
        <f t="shared" ref="DU40:DU42" si="663">(DS40*DT40)+(DS40*DU$1)</f>
        <v>0</v>
      </c>
      <c r="DV40" s="9"/>
      <c r="DW40" s="9">
        <f>Mon!$BC$38</f>
        <v>0</v>
      </c>
      <c r="DX40" s="73" t="str">
        <f t="shared" ref="DX40:DX42" si="664">IF($B40="win",100%-DX$1,"-100%")</f>
        <v>-100%</v>
      </c>
      <c r="DY40" s="9">
        <f t="shared" ref="DY40:DY42" si="665">(DW40*DX40)+(DW40*DY$1)</f>
        <v>0</v>
      </c>
      <c r="DZ40" s="9"/>
      <c r="EA40" s="9">
        <f>Mon!$BD$38</f>
        <v>0</v>
      </c>
      <c r="EB40" s="73" t="str">
        <f t="shared" ref="EB40:EB42" si="666">IF($B40="win",100%-EB$1,"-100%")</f>
        <v>-100%</v>
      </c>
      <c r="EC40" s="9">
        <f t="shared" ref="EC40:EC42" si="667">(EA40*EB40)+(EA40*EC$1)</f>
        <v>0</v>
      </c>
      <c r="ED40" s="9"/>
      <c r="EE40" s="9">
        <f>Mon!$BE$38</f>
        <v>0</v>
      </c>
      <c r="EF40" s="73" t="str">
        <f t="shared" ref="EF40:EF42" si="668">IF($B40="win",100%-EF$1,"-100%")</f>
        <v>-100%</v>
      </c>
      <c r="EG40" s="9">
        <f t="shared" ref="EG40:EG42" si="669">(EE40*EF40)+(EE40*EG$1)</f>
        <v>0</v>
      </c>
      <c r="EH40" s="9"/>
      <c r="EI40" s="9">
        <f>Mon!$BF$38</f>
        <v>0</v>
      </c>
      <c r="EJ40" s="73" t="str">
        <f t="shared" ref="EJ40:EJ42" si="670">IF($B40="win",100%-EJ$1,"-100%")</f>
        <v>-100%</v>
      </c>
      <c r="EK40" s="9">
        <f t="shared" ref="EK40:EK42" si="671">(EI40*EJ40)+(EI40*EK$1)</f>
        <v>0</v>
      </c>
      <c r="EL40" s="9"/>
      <c r="EM40" s="9">
        <f>Mon!$BG$38</f>
        <v>0</v>
      </c>
      <c r="EN40" s="73" t="str">
        <f t="shared" ref="EN40:EN42" si="672">IF($B40="win",100%-EN$1,"-100%")</f>
        <v>-100%</v>
      </c>
      <c r="EO40" s="9">
        <f t="shared" ref="EO40:EO42" si="673">(EM40*EN40)+(EM40*EO$1)</f>
        <v>0</v>
      </c>
      <c r="EP40" s="9"/>
      <c r="EQ40" s="9">
        <f>Mon!$BH$38</f>
        <v>0</v>
      </c>
      <c r="ER40" s="73" t="str">
        <f t="shared" ref="ER40:ER42" si="674">IF($B40="win",100%-ER$1,"-100%")</f>
        <v>-100%</v>
      </c>
      <c r="ES40" s="9">
        <f t="shared" ref="ES40:ES42" si="675">(EQ40*ER40)+(EQ40*ES$1)</f>
        <v>0</v>
      </c>
      <c r="EU40" s="9">
        <f>Mon!$BI$38</f>
        <v>0</v>
      </c>
      <c r="EV40" s="73" t="str">
        <f t="shared" ref="EV40:EV42" si="676">IF($B40="win",100%-EV$1,"-100%")</f>
        <v>-100%</v>
      </c>
      <c r="EW40" s="9">
        <f t="shared" ref="EW40:EW42" si="677">(EU40*EV40)+(EU40*EW$1)</f>
        <v>0</v>
      </c>
      <c r="EY40" s="9">
        <f>Mon!$BJ$38</f>
        <v>0</v>
      </c>
      <c r="EZ40" s="73" t="str">
        <f t="shared" ref="EZ40:EZ42" si="678">IF($B40="win",100%-EZ$1,"-100%")</f>
        <v>-100%</v>
      </c>
      <c r="FA40" s="9">
        <f t="shared" ref="FA40:FA42" si="679">(EY40*EZ40)+(EY40*FA$1)</f>
        <v>0</v>
      </c>
      <c r="FC40" s="9">
        <f>Mon!$BK$38</f>
        <v>0</v>
      </c>
      <c r="FD40" s="73" t="str">
        <f t="shared" ref="FD40:FD42" si="680">IF($B40="win",100%-FD$1,"-100%")</f>
        <v>-100%</v>
      </c>
      <c r="FE40" s="9">
        <f t="shared" ref="FE40:FE42" si="681">(FC40*FD40)+(FC40*FE$1)</f>
        <v>0</v>
      </c>
      <c r="FG40" s="9">
        <f>Mon!$BL$38</f>
        <v>0</v>
      </c>
      <c r="FH40" s="73" t="str">
        <f t="shared" ref="FH40:FH42" si="682">IF($B40="win",100%-FH$1,"-100%")</f>
        <v>-100%</v>
      </c>
      <c r="FI40" s="9">
        <f t="shared" ref="FI40:FI42" si="683">(FG40*FH40)+(FG40*FI$1)</f>
        <v>0</v>
      </c>
      <c r="FK40" s="9">
        <f>Mon!$BM$38</f>
        <v>0</v>
      </c>
      <c r="FL40" s="73" t="str">
        <f t="shared" ref="FL40:FL42" si="684">IF($B40="win",100%-FL$1,"-100%")</f>
        <v>-100%</v>
      </c>
      <c r="FM40" s="9">
        <f t="shared" ref="FM40:FM42" si="685">(FK40*FL40)+(FK40*FM$1)</f>
        <v>0</v>
      </c>
      <c r="FO40" s="9">
        <f>Mon!$BN$38</f>
        <v>0</v>
      </c>
      <c r="FP40" s="73" t="str">
        <f t="shared" ref="FP40:FP42" si="686">IF($B40="win",100%-FP$1,"-100%")</f>
        <v>-100%</v>
      </c>
      <c r="FQ40" s="9">
        <f t="shared" ref="FQ40:FQ42" si="687">(FO40*FP40)+(FO40*FQ$1)</f>
        <v>0</v>
      </c>
    </row>
    <row r="41" spans="1:173" s="12" customFormat="1" x14ac:dyDescent="0.25">
      <c r="A41" s="9" t="str">
        <f>Mon!$A$39</f>
        <v>UNDER</v>
      </c>
      <c r="B41" s="72">
        <f>Mon!$C$39</f>
        <v>0</v>
      </c>
      <c r="C41" s="9">
        <f>Mon!$X$39</f>
        <v>0</v>
      </c>
      <c r="D41" s="73" t="str">
        <f t="shared" si="602"/>
        <v>-100%</v>
      </c>
      <c r="E41" s="9">
        <f t="shared" si="603"/>
        <v>0</v>
      </c>
      <c r="F41" s="9"/>
      <c r="G41" s="9">
        <f>Mon!$Y$39</f>
        <v>0</v>
      </c>
      <c r="H41" s="73" t="str">
        <f t="shared" si="604"/>
        <v>-100%</v>
      </c>
      <c r="I41" s="9">
        <f t="shared" si="605"/>
        <v>0</v>
      </c>
      <c r="J41" s="9"/>
      <c r="K41" s="9">
        <f>Mon!$Z$39</f>
        <v>0</v>
      </c>
      <c r="L41" s="73" t="str">
        <f t="shared" si="606"/>
        <v>-100%</v>
      </c>
      <c r="M41" s="9">
        <f t="shared" si="607"/>
        <v>0</v>
      </c>
      <c r="N41" s="9"/>
      <c r="O41" s="9">
        <f>Mon!$AA$39</f>
        <v>0</v>
      </c>
      <c r="P41" s="73" t="str">
        <f t="shared" si="608"/>
        <v>-100%</v>
      </c>
      <c r="Q41" s="9">
        <f t="shared" si="609"/>
        <v>0</v>
      </c>
      <c r="R41" s="9"/>
      <c r="S41" s="9">
        <f>Mon!$AB$39</f>
        <v>0</v>
      </c>
      <c r="T41" s="73" t="str">
        <f t="shared" si="610"/>
        <v>-100%</v>
      </c>
      <c r="U41" s="9">
        <f t="shared" si="611"/>
        <v>0</v>
      </c>
      <c r="V41" s="9"/>
      <c r="W41" s="9">
        <f>Mon!$AC$39</f>
        <v>0</v>
      </c>
      <c r="X41" s="73" t="str">
        <f t="shared" si="612"/>
        <v>-100%</v>
      </c>
      <c r="Y41" s="9">
        <f t="shared" si="613"/>
        <v>0</v>
      </c>
      <c r="Z41" s="9"/>
      <c r="AA41" s="9">
        <f>Mon!$AD$39</f>
        <v>0</v>
      </c>
      <c r="AB41" s="73" t="str">
        <f t="shared" si="614"/>
        <v>-100%</v>
      </c>
      <c r="AC41" s="9">
        <f t="shared" si="615"/>
        <v>0</v>
      </c>
      <c r="AD41" s="9"/>
      <c r="AE41" s="9">
        <f>Mon!$AE$39</f>
        <v>0</v>
      </c>
      <c r="AF41" s="73" t="str">
        <f t="shared" si="616"/>
        <v>-100%</v>
      </c>
      <c r="AG41" s="9">
        <f t="shared" si="617"/>
        <v>0</v>
      </c>
      <c r="AH41" s="9"/>
      <c r="AI41" s="9">
        <f>Mon!$AF$39</f>
        <v>0</v>
      </c>
      <c r="AJ41" s="73" t="str">
        <f t="shared" si="618"/>
        <v>-100%</v>
      </c>
      <c r="AK41" s="9">
        <f t="shared" si="619"/>
        <v>0</v>
      </c>
      <c r="AL41" s="9"/>
      <c r="AM41" s="9">
        <f>Mon!$AG$39</f>
        <v>0</v>
      </c>
      <c r="AN41" s="73" t="str">
        <f t="shared" si="620"/>
        <v>-100%</v>
      </c>
      <c r="AO41" s="9">
        <f t="shared" si="621"/>
        <v>0</v>
      </c>
      <c r="AP41" s="9"/>
      <c r="AQ41" s="9">
        <f>Mon!$AH$39</f>
        <v>0</v>
      </c>
      <c r="AR41" s="73" t="str">
        <f t="shared" si="622"/>
        <v>-100%</v>
      </c>
      <c r="AS41" s="9">
        <f t="shared" si="623"/>
        <v>0</v>
      </c>
      <c r="AT41" s="9"/>
      <c r="AU41" s="9">
        <f>Mon!$AI$39</f>
        <v>0</v>
      </c>
      <c r="AV41" s="73" t="str">
        <f t="shared" si="624"/>
        <v>-100%</v>
      </c>
      <c r="AW41" s="9">
        <f t="shared" si="625"/>
        <v>0</v>
      </c>
      <c r="AX41" s="9"/>
      <c r="AY41" s="9">
        <f>Mon!$AJ$39</f>
        <v>0</v>
      </c>
      <c r="AZ41" s="73" t="str">
        <f t="shared" si="626"/>
        <v>-100%</v>
      </c>
      <c r="BA41" s="9">
        <f t="shared" si="627"/>
        <v>0</v>
      </c>
      <c r="BB41" s="9"/>
      <c r="BC41" s="9">
        <f>Mon!$AK$39</f>
        <v>0</v>
      </c>
      <c r="BD41" s="73" t="str">
        <f t="shared" si="628"/>
        <v>-100%</v>
      </c>
      <c r="BE41" s="9">
        <f t="shared" si="629"/>
        <v>0</v>
      </c>
      <c r="BF41" s="9"/>
      <c r="BG41" s="9">
        <f>Mon!$AL$39</f>
        <v>0</v>
      </c>
      <c r="BH41" s="73" t="str">
        <f t="shared" si="630"/>
        <v>-100%</v>
      </c>
      <c r="BI41" s="9">
        <f t="shared" si="631"/>
        <v>0</v>
      </c>
      <c r="BJ41" s="9"/>
      <c r="BK41" s="9">
        <f>Mon!$AM$39</f>
        <v>0</v>
      </c>
      <c r="BL41" s="73" t="str">
        <f t="shared" si="632"/>
        <v>-100%</v>
      </c>
      <c r="BM41" s="9">
        <f t="shared" si="633"/>
        <v>0</v>
      </c>
      <c r="BN41" s="9"/>
      <c r="BO41" s="9">
        <f>Mon!$AN$39</f>
        <v>0</v>
      </c>
      <c r="BP41" s="73" t="str">
        <f t="shared" si="634"/>
        <v>-100%</v>
      </c>
      <c r="BQ41" s="9">
        <f t="shared" si="635"/>
        <v>0</v>
      </c>
      <c r="BR41" s="9"/>
      <c r="BS41" s="9">
        <f>Mon!$AO$39</f>
        <v>0</v>
      </c>
      <c r="BT41" s="73" t="str">
        <f t="shared" si="636"/>
        <v>-100%</v>
      </c>
      <c r="BU41" s="9">
        <f t="shared" si="637"/>
        <v>0</v>
      </c>
      <c r="BV41" s="9"/>
      <c r="BW41" s="9">
        <f>Mon!$AP$39</f>
        <v>0</v>
      </c>
      <c r="BX41" s="73" t="str">
        <f t="shared" si="638"/>
        <v>-100%</v>
      </c>
      <c r="BY41" s="9">
        <f t="shared" si="639"/>
        <v>0</v>
      </c>
      <c r="BZ41" s="9"/>
      <c r="CA41" s="9">
        <f>Mon!$AQ$39</f>
        <v>0</v>
      </c>
      <c r="CB41" s="73" t="str">
        <f t="shared" si="640"/>
        <v>-100%</v>
      </c>
      <c r="CC41" s="9">
        <f t="shared" si="641"/>
        <v>0</v>
      </c>
      <c r="CD41" s="9"/>
      <c r="CE41" s="9">
        <f>Mon!$AR$39</f>
        <v>0</v>
      </c>
      <c r="CF41" s="73" t="str">
        <f t="shared" si="642"/>
        <v>-100%</v>
      </c>
      <c r="CG41" s="9">
        <f t="shared" si="643"/>
        <v>0</v>
      </c>
      <c r="CH41" s="9"/>
      <c r="CI41" s="9">
        <f>Mon!$AS$39</f>
        <v>0</v>
      </c>
      <c r="CJ41" s="73" t="str">
        <f t="shared" si="644"/>
        <v>-100%</v>
      </c>
      <c r="CK41" s="9">
        <f t="shared" si="645"/>
        <v>0</v>
      </c>
      <c r="CL41" s="9"/>
      <c r="CM41" s="9">
        <f>Mon!$AT$39</f>
        <v>0</v>
      </c>
      <c r="CN41" s="73" t="str">
        <f t="shared" si="646"/>
        <v>-100%</v>
      </c>
      <c r="CO41" s="9">
        <f t="shared" si="647"/>
        <v>0</v>
      </c>
      <c r="CP41" s="9"/>
      <c r="CQ41" s="9">
        <f>Mon!$AU$39</f>
        <v>0</v>
      </c>
      <c r="CR41" s="73" t="str">
        <f t="shared" si="648"/>
        <v>-100%</v>
      </c>
      <c r="CS41" s="9">
        <f t="shared" si="649"/>
        <v>0</v>
      </c>
      <c r="CT41" s="9"/>
      <c r="CU41" s="9">
        <f>Mon!$AV$39</f>
        <v>0</v>
      </c>
      <c r="CV41" s="73" t="str">
        <f t="shared" si="650"/>
        <v>-100%</v>
      </c>
      <c r="CW41" s="9">
        <f t="shared" si="651"/>
        <v>0</v>
      </c>
      <c r="CX41" s="9"/>
      <c r="CY41" s="9">
        <f>Mon!$AW$39</f>
        <v>0</v>
      </c>
      <c r="CZ41" s="73" t="str">
        <f t="shared" si="652"/>
        <v>-100%</v>
      </c>
      <c r="DA41" s="9">
        <f t="shared" si="653"/>
        <v>0</v>
      </c>
      <c r="DB41" s="9"/>
      <c r="DC41" s="9">
        <f>Mon!$AX$39</f>
        <v>0</v>
      </c>
      <c r="DD41" s="73" t="str">
        <f t="shared" si="654"/>
        <v>-100%</v>
      </c>
      <c r="DE41" s="9">
        <f t="shared" si="655"/>
        <v>0</v>
      </c>
      <c r="DF41" s="9"/>
      <c r="DG41" s="9">
        <f>Mon!$AY$39</f>
        <v>0</v>
      </c>
      <c r="DH41" s="73" t="str">
        <f t="shared" si="656"/>
        <v>-100%</v>
      </c>
      <c r="DI41" s="9">
        <f t="shared" si="657"/>
        <v>0</v>
      </c>
      <c r="DJ41" s="9"/>
      <c r="DK41" s="9">
        <f>Mon!$AZ$39</f>
        <v>0</v>
      </c>
      <c r="DL41" s="73" t="str">
        <f t="shared" si="658"/>
        <v>-100%</v>
      </c>
      <c r="DM41" s="9">
        <f t="shared" si="659"/>
        <v>0</v>
      </c>
      <c r="DN41" s="9"/>
      <c r="DO41" s="9">
        <f>Mon!$BA$39</f>
        <v>0</v>
      </c>
      <c r="DP41" s="73" t="str">
        <f t="shared" si="660"/>
        <v>-100%</v>
      </c>
      <c r="DQ41" s="9">
        <f t="shared" si="661"/>
        <v>0</v>
      </c>
      <c r="DR41" s="9"/>
      <c r="DS41" s="9">
        <f>Mon!$BB$39</f>
        <v>0</v>
      </c>
      <c r="DT41" s="73" t="str">
        <f t="shared" si="662"/>
        <v>-100%</v>
      </c>
      <c r="DU41" s="9">
        <f t="shared" si="663"/>
        <v>0</v>
      </c>
      <c r="DV41" s="9"/>
      <c r="DW41" s="9">
        <f>Mon!$BC$39</f>
        <v>0</v>
      </c>
      <c r="DX41" s="73" t="str">
        <f t="shared" si="664"/>
        <v>-100%</v>
      </c>
      <c r="DY41" s="9">
        <f t="shared" si="665"/>
        <v>0</v>
      </c>
      <c r="DZ41" s="9"/>
      <c r="EA41" s="9">
        <f>Mon!$BD$39</f>
        <v>0</v>
      </c>
      <c r="EB41" s="73" t="str">
        <f t="shared" si="666"/>
        <v>-100%</v>
      </c>
      <c r="EC41" s="9">
        <f t="shared" si="667"/>
        <v>0</v>
      </c>
      <c r="ED41" s="9"/>
      <c r="EE41" s="9">
        <f>Mon!$BE$39</f>
        <v>0</v>
      </c>
      <c r="EF41" s="73" t="str">
        <f t="shared" si="668"/>
        <v>-100%</v>
      </c>
      <c r="EG41" s="9">
        <f t="shared" si="669"/>
        <v>0</v>
      </c>
      <c r="EH41" s="9"/>
      <c r="EI41" s="9">
        <f>Mon!$BF$39</f>
        <v>0</v>
      </c>
      <c r="EJ41" s="73" t="str">
        <f t="shared" si="670"/>
        <v>-100%</v>
      </c>
      <c r="EK41" s="9">
        <f t="shared" si="671"/>
        <v>0</v>
      </c>
      <c r="EL41" s="9"/>
      <c r="EM41" s="9">
        <f>Mon!$BG$39</f>
        <v>0</v>
      </c>
      <c r="EN41" s="73" t="str">
        <f t="shared" si="672"/>
        <v>-100%</v>
      </c>
      <c r="EO41" s="9">
        <f t="shared" si="673"/>
        <v>0</v>
      </c>
      <c r="EP41" s="9"/>
      <c r="EQ41" s="9">
        <f>Mon!$BH$39</f>
        <v>0</v>
      </c>
      <c r="ER41" s="73" t="str">
        <f t="shared" si="674"/>
        <v>-100%</v>
      </c>
      <c r="ES41" s="9">
        <f t="shared" si="675"/>
        <v>0</v>
      </c>
      <c r="EU41" s="9">
        <f>Mon!$BI$39</f>
        <v>0</v>
      </c>
      <c r="EV41" s="73" t="str">
        <f t="shared" si="676"/>
        <v>-100%</v>
      </c>
      <c r="EW41" s="9">
        <f t="shared" si="677"/>
        <v>0</v>
      </c>
      <c r="EY41" s="9">
        <f>Mon!$BJ$39</f>
        <v>0</v>
      </c>
      <c r="EZ41" s="73" t="str">
        <f t="shared" si="678"/>
        <v>-100%</v>
      </c>
      <c r="FA41" s="9">
        <f t="shared" si="679"/>
        <v>0</v>
      </c>
      <c r="FC41" s="9">
        <f>Mon!$BK$39</f>
        <v>0</v>
      </c>
      <c r="FD41" s="73" t="str">
        <f t="shared" si="680"/>
        <v>-100%</v>
      </c>
      <c r="FE41" s="9">
        <f t="shared" si="681"/>
        <v>0</v>
      </c>
      <c r="FG41" s="9">
        <f>Mon!$BL$39</f>
        <v>0</v>
      </c>
      <c r="FH41" s="73" t="str">
        <f t="shared" si="682"/>
        <v>-100%</v>
      </c>
      <c r="FI41" s="9">
        <f t="shared" si="683"/>
        <v>0</v>
      </c>
      <c r="FK41" s="9">
        <f>Mon!$BM$39</f>
        <v>0</v>
      </c>
      <c r="FL41" s="73" t="str">
        <f t="shared" si="684"/>
        <v>-100%</v>
      </c>
      <c r="FM41" s="9">
        <f t="shared" si="685"/>
        <v>0</v>
      </c>
      <c r="FO41" s="9">
        <f>Mon!$BN$39</f>
        <v>0</v>
      </c>
      <c r="FP41" s="73" t="str">
        <f t="shared" si="686"/>
        <v>-100%</v>
      </c>
      <c r="FQ41" s="9">
        <f t="shared" si="687"/>
        <v>0</v>
      </c>
    </row>
    <row r="42" spans="1:173" s="12" customFormat="1" x14ac:dyDescent="0.25">
      <c r="A42" s="9" t="str">
        <f>Mon!$A$40</f>
        <v>OVER</v>
      </c>
      <c r="B42" s="72">
        <f>Mon!$C$40</f>
        <v>0</v>
      </c>
      <c r="C42" s="9">
        <f>Mon!$X$40</f>
        <v>0</v>
      </c>
      <c r="D42" s="73" t="str">
        <f t="shared" si="602"/>
        <v>-100%</v>
      </c>
      <c r="E42" s="9">
        <f t="shared" si="603"/>
        <v>0</v>
      </c>
      <c r="F42" s="9"/>
      <c r="G42" s="9">
        <f>Mon!$Y$40</f>
        <v>0</v>
      </c>
      <c r="H42" s="73" t="str">
        <f t="shared" si="604"/>
        <v>-100%</v>
      </c>
      <c r="I42" s="9">
        <f t="shared" si="605"/>
        <v>0</v>
      </c>
      <c r="J42" s="9"/>
      <c r="K42" s="9">
        <f>Mon!$Z$40</f>
        <v>0</v>
      </c>
      <c r="L42" s="73" t="str">
        <f t="shared" si="606"/>
        <v>-100%</v>
      </c>
      <c r="M42" s="9">
        <f t="shared" si="607"/>
        <v>0</v>
      </c>
      <c r="N42" s="9"/>
      <c r="O42" s="9">
        <f>Mon!$AA$40</f>
        <v>0</v>
      </c>
      <c r="P42" s="73" t="str">
        <f t="shared" si="608"/>
        <v>-100%</v>
      </c>
      <c r="Q42" s="9">
        <f t="shared" si="609"/>
        <v>0</v>
      </c>
      <c r="R42" s="9"/>
      <c r="S42" s="9">
        <f>Mon!$AB$40</f>
        <v>0</v>
      </c>
      <c r="T42" s="73" t="str">
        <f t="shared" si="610"/>
        <v>-100%</v>
      </c>
      <c r="U42" s="9">
        <f t="shared" si="611"/>
        <v>0</v>
      </c>
      <c r="V42" s="9"/>
      <c r="W42" s="9">
        <f>Mon!$AC$40</f>
        <v>0</v>
      </c>
      <c r="X42" s="73" t="str">
        <f t="shared" si="612"/>
        <v>-100%</v>
      </c>
      <c r="Y42" s="9">
        <f t="shared" si="613"/>
        <v>0</v>
      </c>
      <c r="Z42" s="9"/>
      <c r="AA42" s="9">
        <f>Mon!$AD$40</f>
        <v>0</v>
      </c>
      <c r="AB42" s="73" t="str">
        <f t="shared" si="614"/>
        <v>-100%</v>
      </c>
      <c r="AC42" s="9">
        <f t="shared" si="615"/>
        <v>0</v>
      </c>
      <c r="AD42" s="9"/>
      <c r="AE42" s="9">
        <f>Mon!$AE$40</f>
        <v>0</v>
      </c>
      <c r="AF42" s="73" t="str">
        <f t="shared" si="616"/>
        <v>-100%</v>
      </c>
      <c r="AG42" s="9">
        <f t="shared" si="617"/>
        <v>0</v>
      </c>
      <c r="AH42" s="9"/>
      <c r="AI42" s="9">
        <f>Mon!$AF$40</f>
        <v>0</v>
      </c>
      <c r="AJ42" s="73" t="str">
        <f t="shared" si="618"/>
        <v>-100%</v>
      </c>
      <c r="AK42" s="9">
        <f t="shared" si="619"/>
        <v>0</v>
      </c>
      <c r="AL42" s="9"/>
      <c r="AM42" s="9">
        <f>Mon!$AG$40</f>
        <v>0</v>
      </c>
      <c r="AN42" s="73" t="str">
        <f t="shared" si="620"/>
        <v>-100%</v>
      </c>
      <c r="AO42" s="9">
        <f t="shared" si="621"/>
        <v>0</v>
      </c>
      <c r="AP42" s="9"/>
      <c r="AQ42" s="9">
        <f>Mon!$AH$40</f>
        <v>0</v>
      </c>
      <c r="AR42" s="73" t="str">
        <f t="shared" si="622"/>
        <v>-100%</v>
      </c>
      <c r="AS42" s="9">
        <f t="shared" si="623"/>
        <v>0</v>
      </c>
      <c r="AT42" s="9"/>
      <c r="AU42" s="9">
        <f>Mon!$AI$40</f>
        <v>0</v>
      </c>
      <c r="AV42" s="73" t="str">
        <f t="shared" si="624"/>
        <v>-100%</v>
      </c>
      <c r="AW42" s="9">
        <f t="shared" si="625"/>
        <v>0</v>
      </c>
      <c r="AX42" s="9"/>
      <c r="AY42" s="9">
        <f>Mon!$AJ$40</f>
        <v>0</v>
      </c>
      <c r="AZ42" s="73" t="str">
        <f t="shared" si="626"/>
        <v>-100%</v>
      </c>
      <c r="BA42" s="9">
        <f t="shared" si="627"/>
        <v>0</v>
      </c>
      <c r="BB42" s="9"/>
      <c r="BC42" s="9">
        <f>Mon!$AK$40</f>
        <v>0</v>
      </c>
      <c r="BD42" s="73" t="str">
        <f t="shared" si="628"/>
        <v>-100%</v>
      </c>
      <c r="BE42" s="9">
        <f t="shared" si="629"/>
        <v>0</v>
      </c>
      <c r="BF42" s="9"/>
      <c r="BG42" s="9">
        <f>Mon!$AL$40</f>
        <v>0</v>
      </c>
      <c r="BH42" s="73" t="str">
        <f t="shared" si="630"/>
        <v>-100%</v>
      </c>
      <c r="BI42" s="9">
        <f t="shared" si="631"/>
        <v>0</v>
      </c>
      <c r="BJ42" s="9"/>
      <c r="BK42" s="9">
        <f>Mon!$AM$40</f>
        <v>0</v>
      </c>
      <c r="BL42" s="73" t="str">
        <f t="shared" si="632"/>
        <v>-100%</v>
      </c>
      <c r="BM42" s="9">
        <f t="shared" si="633"/>
        <v>0</v>
      </c>
      <c r="BN42" s="9"/>
      <c r="BO42" s="9">
        <f>Mon!$AN$40</f>
        <v>0</v>
      </c>
      <c r="BP42" s="73" t="str">
        <f t="shared" si="634"/>
        <v>-100%</v>
      </c>
      <c r="BQ42" s="9">
        <f t="shared" si="635"/>
        <v>0</v>
      </c>
      <c r="BR42" s="9"/>
      <c r="BS42" s="9">
        <f>Mon!$AO$40</f>
        <v>0</v>
      </c>
      <c r="BT42" s="73" t="str">
        <f t="shared" si="636"/>
        <v>-100%</v>
      </c>
      <c r="BU42" s="9">
        <f t="shared" si="637"/>
        <v>0</v>
      </c>
      <c r="BV42" s="9"/>
      <c r="BW42" s="9">
        <f>Mon!$AP$40</f>
        <v>0</v>
      </c>
      <c r="BX42" s="73" t="str">
        <f t="shared" si="638"/>
        <v>-100%</v>
      </c>
      <c r="BY42" s="9">
        <f t="shared" si="639"/>
        <v>0</v>
      </c>
      <c r="BZ42" s="9"/>
      <c r="CA42" s="9">
        <f>Mon!$AQ$40</f>
        <v>0</v>
      </c>
      <c r="CB42" s="73" t="str">
        <f t="shared" si="640"/>
        <v>-100%</v>
      </c>
      <c r="CC42" s="9">
        <f t="shared" si="641"/>
        <v>0</v>
      </c>
      <c r="CD42" s="9"/>
      <c r="CE42" s="9">
        <f>Mon!$AR$40</f>
        <v>0</v>
      </c>
      <c r="CF42" s="73" t="str">
        <f t="shared" si="642"/>
        <v>-100%</v>
      </c>
      <c r="CG42" s="9">
        <f t="shared" si="643"/>
        <v>0</v>
      </c>
      <c r="CH42" s="9"/>
      <c r="CI42" s="9">
        <f>Mon!$AS$40</f>
        <v>0</v>
      </c>
      <c r="CJ42" s="73" t="str">
        <f t="shared" si="644"/>
        <v>-100%</v>
      </c>
      <c r="CK42" s="9">
        <f t="shared" si="645"/>
        <v>0</v>
      </c>
      <c r="CL42" s="9"/>
      <c r="CM42" s="9">
        <f>Mon!$AT$40</f>
        <v>0</v>
      </c>
      <c r="CN42" s="73" t="str">
        <f t="shared" si="646"/>
        <v>-100%</v>
      </c>
      <c r="CO42" s="9">
        <f t="shared" si="647"/>
        <v>0</v>
      </c>
      <c r="CP42" s="9"/>
      <c r="CQ42" s="9">
        <f>Mon!$AU$40</f>
        <v>0</v>
      </c>
      <c r="CR42" s="73" t="str">
        <f t="shared" si="648"/>
        <v>-100%</v>
      </c>
      <c r="CS42" s="9">
        <f t="shared" si="649"/>
        <v>0</v>
      </c>
      <c r="CT42" s="9"/>
      <c r="CU42" s="9">
        <f>Mon!$AV$40</f>
        <v>0</v>
      </c>
      <c r="CV42" s="73" t="str">
        <f t="shared" si="650"/>
        <v>-100%</v>
      </c>
      <c r="CW42" s="9">
        <f t="shared" si="651"/>
        <v>0</v>
      </c>
      <c r="CX42" s="9"/>
      <c r="CY42" s="9">
        <f>Mon!$AW$40</f>
        <v>0</v>
      </c>
      <c r="CZ42" s="73" t="str">
        <f t="shared" si="652"/>
        <v>-100%</v>
      </c>
      <c r="DA42" s="9">
        <f t="shared" si="653"/>
        <v>0</v>
      </c>
      <c r="DB42" s="9"/>
      <c r="DC42" s="9">
        <f>Mon!$AX$40</f>
        <v>0</v>
      </c>
      <c r="DD42" s="73" t="str">
        <f t="shared" si="654"/>
        <v>-100%</v>
      </c>
      <c r="DE42" s="9">
        <f t="shared" si="655"/>
        <v>0</v>
      </c>
      <c r="DF42" s="9"/>
      <c r="DG42" s="9">
        <f>Mon!$AY$40</f>
        <v>0</v>
      </c>
      <c r="DH42" s="73" t="str">
        <f t="shared" si="656"/>
        <v>-100%</v>
      </c>
      <c r="DI42" s="9">
        <f t="shared" si="657"/>
        <v>0</v>
      </c>
      <c r="DJ42" s="9"/>
      <c r="DK42" s="9">
        <f>Mon!$AZ$40</f>
        <v>0</v>
      </c>
      <c r="DL42" s="73" t="str">
        <f t="shared" si="658"/>
        <v>-100%</v>
      </c>
      <c r="DM42" s="9">
        <f t="shared" si="659"/>
        <v>0</v>
      </c>
      <c r="DN42" s="9"/>
      <c r="DO42" s="9">
        <f>Mon!$BA$40</f>
        <v>0</v>
      </c>
      <c r="DP42" s="73" t="str">
        <f t="shared" si="660"/>
        <v>-100%</v>
      </c>
      <c r="DQ42" s="9">
        <f t="shared" si="661"/>
        <v>0</v>
      </c>
      <c r="DR42" s="9"/>
      <c r="DS42" s="9">
        <f>Mon!$BB$40</f>
        <v>0</v>
      </c>
      <c r="DT42" s="73" t="str">
        <f t="shared" si="662"/>
        <v>-100%</v>
      </c>
      <c r="DU42" s="9">
        <f t="shared" si="663"/>
        <v>0</v>
      </c>
      <c r="DV42" s="9"/>
      <c r="DW42" s="9">
        <f>Mon!$BC$40</f>
        <v>0</v>
      </c>
      <c r="DX42" s="73" t="str">
        <f t="shared" si="664"/>
        <v>-100%</v>
      </c>
      <c r="DY42" s="9">
        <f t="shared" si="665"/>
        <v>0</v>
      </c>
      <c r="DZ42" s="9"/>
      <c r="EA42" s="9">
        <f>Mon!$BD$40</f>
        <v>0</v>
      </c>
      <c r="EB42" s="73" t="str">
        <f t="shared" si="666"/>
        <v>-100%</v>
      </c>
      <c r="EC42" s="9">
        <f t="shared" si="667"/>
        <v>0</v>
      </c>
      <c r="ED42" s="9"/>
      <c r="EE42" s="9">
        <f>Mon!$BE$40</f>
        <v>0</v>
      </c>
      <c r="EF42" s="73" t="str">
        <f t="shared" si="668"/>
        <v>-100%</v>
      </c>
      <c r="EG42" s="9">
        <f t="shared" si="669"/>
        <v>0</v>
      </c>
      <c r="EH42" s="9"/>
      <c r="EI42" s="9">
        <f>Mon!$BF$40</f>
        <v>0</v>
      </c>
      <c r="EJ42" s="73" t="str">
        <f t="shared" si="670"/>
        <v>-100%</v>
      </c>
      <c r="EK42" s="9">
        <f t="shared" si="671"/>
        <v>0</v>
      </c>
      <c r="EL42" s="9"/>
      <c r="EM42" s="9">
        <f>Mon!$BG$40</f>
        <v>0</v>
      </c>
      <c r="EN42" s="73" t="str">
        <f t="shared" si="672"/>
        <v>-100%</v>
      </c>
      <c r="EO42" s="9">
        <f t="shared" si="673"/>
        <v>0</v>
      </c>
      <c r="EP42" s="9"/>
      <c r="EQ42" s="9">
        <f>Mon!$BH$40</f>
        <v>0</v>
      </c>
      <c r="ER42" s="73" t="str">
        <f t="shared" si="674"/>
        <v>-100%</v>
      </c>
      <c r="ES42" s="9">
        <f t="shared" si="675"/>
        <v>0</v>
      </c>
      <c r="EU42" s="9">
        <f>Mon!$BI$40</f>
        <v>0</v>
      </c>
      <c r="EV42" s="73" t="str">
        <f t="shared" si="676"/>
        <v>-100%</v>
      </c>
      <c r="EW42" s="9">
        <f t="shared" si="677"/>
        <v>0</v>
      </c>
      <c r="EY42" s="9">
        <f>Mon!$BJ$40</f>
        <v>0</v>
      </c>
      <c r="EZ42" s="73" t="str">
        <f t="shared" si="678"/>
        <v>-100%</v>
      </c>
      <c r="FA42" s="9">
        <f t="shared" si="679"/>
        <v>0</v>
      </c>
      <c r="FC42" s="9">
        <f>Mon!$BK$40</f>
        <v>0</v>
      </c>
      <c r="FD42" s="73" t="str">
        <f t="shared" si="680"/>
        <v>-100%</v>
      </c>
      <c r="FE42" s="9">
        <f t="shared" si="681"/>
        <v>0</v>
      </c>
      <c r="FG42" s="9">
        <f>Mon!$BL$40</f>
        <v>0</v>
      </c>
      <c r="FH42" s="73" t="str">
        <f t="shared" si="682"/>
        <v>-100%</v>
      </c>
      <c r="FI42" s="9">
        <f t="shared" si="683"/>
        <v>0</v>
      </c>
      <c r="FK42" s="9">
        <f>Mon!$BM$40</f>
        <v>0</v>
      </c>
      <c r="FL42" s="73" t="str">
        <f t="shared" si="684"/>
        <v>-100%</v>
      </c>
      <c r="FM42" s="9">
        <f t="shared" si="685"/>
        <v>0</v>
      </c>
      <c r="FO42" s="9">
        <f>Mon!$BN$40</f>
        <v>0</v>
      </c>
      <c r="FP42" s="73" t="str">
        <f t="shared" si="686"/>
        <v>-100%</v>
      </c>
      <c r="FQ42" s="9">
        <f t="shared" si="687"/>
        <v>0</v>
      </c>
    </row>
    <row r="43" spans="1:173" s="76" customFormat="1" x14ac:dyDescent="0.25">
      <c r="A43" s="75"/>
      <c r="B43" s="72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75"/>
      <c r="DX43" s="75"/>
      <c r="DY43" s="75"/>
      <c r="DZ43" s="75"/>
      <c r="EA43" s="75"/>
      <c r="EB43" s="75"/>
      <c r="EC43" s="75"/>
      <c r="ED43" s="75"/>
      <c r="EE43" s="75"/>
      <c r="EF43" s="75"/>
      <c r="EG43" s="75"/>
      <c r="EH43" s="75"/>
      <c r="EI43" s="75"/>
      <c r="EJ43" s="75"/>
      <c r="EK43" s="75"/>
      <c r="EL43" s="75"/>
      <c r="EM43" s="75"/>
      <c r="EN43" s="75"/>
      <c r="EO43" s="75"/>
      <c r="EP43" s="75"/>
      <c r="EQ43" s="75"/>
      <c r="ER43" s="75"/>
      <c r="ES43" s="75"/>
      <c r="EU43" s="75"/>
      <c r="EV43" s="75"/>
      <c r="EW43" s="75"/>
      <c r="EY43" s="75"/>
      <c r="EZ43" s="75"/>
      <c r="FA43" s="75"/>
      <c r="FC43" s="75"/>
      <c r="FD43" s="75"/>
      <c r="FE43" s="75"/>
      <c r="FG43" s="75"/>
      <c r="FH43" s="75"/>
      <c r="FI43" s="75"/>
      <c r="FK43" s="75"/>
      <c r="FL43" s="75"/>
      <c r="FM43" s="75"/>
      <c r="FO43" s="75"/>
      <c r="FP43" s="75"/>
      <c r="FQ43" s="75"/>
    </row>
    <row r="44" spans="1:173" s="12" customFormat="1" x14ac:dyDescent="0.25">
      <c r="A44" s="9">
        <f>Mon!$A$42</f>
        <v>0</v>
      </c>
      <c r="B44" s="72">
        <f>Mon!$C$42</f>
        <v>0</v>
      </c>
      <c r="C44" s="9">
        <f>Mon!$X$42</f>
        <v>0</v>
      </c>
      <c r="D44" s="73" t="str">
        <f>IF($B44="win",100%-D$1,"-100%")</f>
        <v>-100%</v>
      </c>
      <c r="E44" s="9">
        <f>(C44*D44)+(C44*E$1)</f>
        <v>0</v>
      </c>
      <c r="F44" s="9"/>
      <c r="G44" s="9">
        <f>Mon!$Y$42</f>
        <v>0</v>
      </c>
      <c r="H44" s="73" t="str">
        <f>IF($B44="win",100%-H$1,"-100%")</f>
        <v>-100%</v>
      </c>
      <c r="I44" s="9">
        <f>(G44*H44)+(G44*I$1)</f>
        <v>0</v>
      </c>
      <c r="J44" s="9"/>
      <c r="K44" s="9">
        <f>Mon!$Z$42</f>
        <v>0</v>
      </c>
      <c r="L44" s="73" t="str">
        <f>IF($B44="win",100%-L$1,"-100%")</f>
        <v>-100%</v>
      </c>
      <c r="M44" s="9">
        <f>(K44*L44)+(K44*M$1)</f>
        <v>0</v>
      </c>
      <c r="N44" s="9"/>
      <c r="O44" s="9">
        <f>Mon!$AA$42</f>
        <v>0</v>
      </c>
      <c r="P44" s="73" t="str">
        <f>IF($B44="win",100%-P$1,"-100%")</f>
        <v>-100%</v>
      </c>
      <c r="Q44" s="9">
        <f>(O44*P44)+(O44*Q$1)</f>
        <v>0</v>
      </c>
      <c r="R44" s="9"/>
      <c r="S44" s="9">
        <f>Mon!$AB$42</f>
        <v>0</v>
      </c>
      <c r="T44" s="73" t="str">
        <f>IF($B44="win",100%-T$1,"-100%")</f>
        <v>-100%</v>
      </c>
      <c r="U44" s="9">
        <f>(S44*T44)+(S44*U$1)</f>
        <v>0</v>
      </c>
      <c r="V44" s="9"/>
      <c r="W44" s="9">
        <f>Mon!$AC$42</f>
        <v>0</v>
      </c>
      <c r="X44" s="73" t="str">
        <f>IF($B44="win",100%-X$1,"-100%")</f>
        <v>-100%</v>
      </c>
      <c r="Y44" s="9">
        <f>(W44*X44)+(W44*Y$1)</f>
        <v>0</v>
      </c>
      <c r="Z44" s="9"/>
      <c r="AA44" s="9">
        <f>Mon!$AD$42</f>
        <v>0</v>
      </c>
      <c r="AB44" s="73" t="str">
        <f>IF($B44="win",100%-AB$1,"-100%")</f>
        <v>-100%</v>
      </c>
      <c r="AC44" s="9">
        <f>(AA44*AB44)+(AA44*AC$1)</f>
        <v>0</v>
      </c>
      <c r="AD44" s="9"/>
      <c r="AE44" s="9">
        <f>Mon!$AE$42</f>
        <v>0</v>
      </c>
      <c r="AF44" s="73" t="str">
        <f>IF($B44="win",100%-AF$1,"-100%")</f>
        <v>-100%</v>
      </c>
      <c r="AG44" s="9">
        <f>(AE44*AF44)+(AE44*AG$1)</f>
        <v>0</v>
      </c>
      <c r="AH44" s="9"/>
      <c r="AI44" s="9">
        <f>Mon!$AF$42</f>
        <v>0</v>
      </c>
      <c r="AJ44" s="73" t="str">
        <f>IF($B44="win",100%-AJ$1,"-100%")</f>
        <v>-100%</v>
      </c>
      <c r="AK44" s="9">
        <f>(AI44*AJ44)+(AI44*AK$1)</f>
        <v>0</v>
      </c>
      <c r="AL44" s="9"/>
      <c r="AM44" s="9">
        <f>Mon!$AG$42</f>
        <v>0</v>
      </c>
      <c r="AN44" s="73" t="str">
        <f>IF($B44="win",100%-AN$1,"-100%")</f>
        <v>-100%</v>
      </c>
      <c r="AO44" s="9">
        <f>(AM44*AN44)+(AM44*AO$1)</f>
        <v>0</v>
      </c>
      <c r="AP44" s="9"/>
      <c r="AQ44" s="9">
        <f>Mon!$AH$42</f>
        <v>0</v>
      </c>
      <c r="AR44" s="73" t="str">
        <f>IF($B44="win",100%-AR$1,"-100%")</f>
        <v>-100%</v>
      </c>
      <c r="AS44" s="9">
        <f>(AQ44*AR44)+(AQ44*AS$1)</f>
        <v>0</v>
      </c>
      <c r="AT44" s="9"/>
      <c r="AU44" s="9">
        <f>Mon!$AI$42</f>
        <v>0</v>
      </c>
      <c r="AV44" s="73" t="str">
        <f>IF($B44="win",100%-AV$1,"-100%")</f>
        <v>-100%</v>
      </c>
      <c r="AW44" s="9">
        <f>(AU44*AV44)+(AU44*AW$1)</f>
        <v>0</v>
      </c>
      <c r="AX44" s="9"/>
      <c r="AY44" s="9">
        <f>Mon!$AJ$42</f>
        <v>0</v>
      </c>
      <c r="AZ44" s="73" t="str">
        <f>IF($B44="win",100%-AZ$1,"-100%")</f>
        <v>-100%</v>
      </c>
      <c r="BA44" s="9">
        <f>(AY44*AZ44)+(AY44*BA$1)</f>
        <v>0</v>
      </c>
      <c r="BB44" s="9"/>
      <c r="BC44" s="9">
        <f>Mon!$AK$42</f>
        <v>0</v>
      </c>
      <c r="BD44" s="73" t="str">
        <f>IF($B44="win",100%-BD$1,"-100%")</f>
        <v>-100%</v>
      </c>
      <c r="BE44" s="9">
        <f>(BC44*BD44)+(BC44*BE$1)</f>
        <v>0</v>
      </c>
      <c r="BF44" s="9"/>
      <c r="BG44" s="9">
        <f>Mon!$AL$42</f>
        <v>0</v>
      </c>
      <c r="BH44" s="73" t="str">
        <f>IF($B44="win",100%-BH$1,"-100%")</f>
        <v>-100%</v>
      </c>
      <c r="BI44" s="9">
        <f>(BG44*BH44)+(BG44*BI$1)</f>
        <v>0</v>
      </c>
      <c r="BJ44" s="9"/>
      <c r="BK44" s="9">
        <f>Mon!$AM$42</f>
        <v>0</v>
      </c>
      <c r="BL44" s="73" t="str">
        <f>IF($B44="win",100%-BL$1,"-100%")</f>
        <v>-100%</v>
      </c>
      <c r="BM44" s="9">
        <f>(BK44*BL44)+(BK44*BM$1)</f>
        <v>0</v>
      </c>
      <c r="BN44" s="9"/>
      <c r="BO44" s="9">
        <f>Mon!$AN$42</f>
        <v>0</v>
      </c>
      <c r="BP44" s="73" t="str">
        <f>IF($B44="win",100%-BP$1,"-100%")</f>
        <v>-100%</v>
      </c>
      <c r="BQ44" s="9">
        <f>(BO44*BP44)+(BO44*BQ$1)</f>
        <v>0</v>
      </c>
      <c r="BR44" s="9"/>
      <c r="BS44" s="9">
        <f>Mon!$AO$42</f>
        <v>0</v>
      </c>
      <c r="BT44" s="73" t="str">
        <f>IF($B44="win",100%-BT$1,"-100%")</f>
        <v>-100%</v>
      </c>
      <c r="BU44" s="9">
        <f>(BS44*BT44)+(BS44*BU$1)</f>
        <v>0</v>
      </c>
      <c r="BV44" s="9"/>
      <c r="BW44" s="9">
        <f>Mon!$AP$42</f>
        <v>0</v>
      </c>
      <c r="BX44" s="73" t="str">
        <f>IF($B44="win",100%-BX$1,"-100%")</f>
        <v>-100%</v>
      </c>
      <c r="BY44" s="9">
        <f>(BW44*BX44)+(BW44*BY$1)</f>
        <v>0</v>
      </c>
      <c r="BZ44" s="9"/>
      <c r="CA44" s="9">
        <f>Mon!$AQ$42</f>
        <v>0</v>
      </c>
      <c r="CB44" s="73" t="str">
        <f>IF($B44="win",100%-CB$1,"-100%")</f>
        <v>-100%</v>
      </c>
      <c r="CC44" s="9">
        <f>(CA44*CB44)+(CA44*CC$1)</f>
        <v>0</v>
      </c>
      <c r="CD44" s="9"/>
      <c r="CE44" s="9">
        <f>Mon!$AR$42</f>
        <v>0</v>
      </c>
      <c r="CF44" s="73" t="str">
        <f>IF($B44="win",100%-CF$1,"-100%")</f>
        <v>-100%</v>
      </c>
      <c r="CG44" s="9">
        <f>(CE44*CF44)+(CE44*CG$1)</f>
        <v>0</v>
      </c>
      <c r="CH44" s="9"/>
      <c r="CI44" s="9">
        <f>Mon!$AS$42</f>
        <v>0</v>
      </c>
      <c r="CJ44" s="73" t="str">
        <f>IF($B44="win",100%-CJ$1,"-100%")</f>
        <v>-100%</v>
      </c>
      <c r="CK44" s="9">
        <f>(CI44*CJ44)+(CI44*CK$1)</f>
        <v>0</v>
      </c>
      <c r="CL44" s="9"/>
      <c r="CM44" s="9">
        <f>Mon!$AT$42</f>
        <v>0</v>
      </c>
      <c r="CN44" s="73" t="str">
        <f>IF($B44="win",100%-CN$1,"-100%")</f>
        <v>-100%</v>
      </c>
      <c r="CO44" s="9">
        <f>(CM44*CN44)+(CM44*CO$1)</f>
        <v>0</v>
      </c>
      <c r="CP44" s="9"/>
      <c r="CQ44" s="9">
        <f>Mon!$AU$42</f>
        <v>0</v>
      </c>
      <c r="CR44" s="73" t="str">
        <f>IF($B44="win",100%-CR$1,"-100%")</f>
        <v>-100%</v>
      </c>
      <c r="CS44" s="9">
        <f>(CQ44*CR44)+(CQ44*CS$1)</f>
        <v>0</v>
      </c>
      <c r="CT44" s="9"/>
      <c r="CU44" s="9">
        <f>Mon!$AV$42</f>
        <v>0</v>
      </c>
      <c r="CV44" s="73" t="str">
        <f>IF($B44="win",100%-CV$1,"-100%")</f>
        <v>-100%</v>
      </c>
      <c r="CW44" s="9">
        <f>(CU44*CV44)+(CU44*CW$1)</f>
        <v>0</v>
      </c>
      <c r="CX44" s="9"/>
      <c r="CY44" s="9">
        <f>Mon!$AW$42</f>
        <v>0</v>
      </c>
      <c r="CZ44" s="73" t="str">
        <f>IF($B44="win",100%-CZ$1,"-100%")</f>
        <v>-100%</v>
      </c>
      <c r="DA44" s="9">
        <f>(CY44*CZ44)+(CY44*DA$1)</f>
        <v>0</v>
      </c>
      <c r="DB44" s="9"/>
      <c r="DC44" s="9">
        <f>Mon!$AX$42</f>
        <v>0</v>
      </c>
      <c r="DD44" s="73" t="str">
        <f>IF($B44="win",100%-DD$1,"-100%")</f>
        <v>-100%</v>
      </c>
      <c r="DE44" s="9">
        <f>(DC44*DD44)+(DC44*DE$1)</f>
        <v>0</v>
      </c>
      <c r="DF44" s="9"/>
      <c r="DG44" s="9">
        <f>Mon!$AY$42</f>
        <v>0</v>
      </c>
      <c r="DH44" s="73" t="str">
        <f>IF($B44="win",100%-DH$1,"-100%")</f>
        <v>-100%</v>
      </c>
      <c r="DI44" s="9">
        <f>(DG44*DH44)+(DG44*DI$1)</f>
        <v>0</v>
      </c>
      <c r="DJ44" s="9"/>
      <c r="DK44" s="9">
        <f>Mon!$AZ$42</f>
        <v>0</v>
      </c>
      <c r="DL44" s="73" t="str">
        <f>IF($B44="win",100%-DL$1,"-100%")</f>
        <v>-100%</v>
      </c>
      <c r="DM44" s="9">
        <f>(DK44*DL44)+(DK44*DM$1)</f>
        <v>0</v>
      </c>
      <c r="DN44" s="9"/>
      <c r="DO44" s="9">
        <f>Mon!$BA$42</f>
        <v>0</v>
      </c>
      <c r="DP44" s="73" t="str">
        <f>IF($B44="win",100%-DP$1,"-100%")</f>
        <v>-100%</v>
      </c>
      <c r="DQ44" s="9">
        <f>(DO44*DP44)+(DO44*DQ$1)</f>
        <v>0</v>
      </c>
      <c r="DR44" s="9"/>
      <c r="DS44" s="9">
        <f>Mon!$BB$42</f>
        <v>0</v>
      </c>
      <c r="DT44" s="73" t="str">
        <f>IF($B44="win",100%-DT$1,"-100%")</f>
        <v>-100%</v>
      </c>
      <c r="DU44" s="9">
        <f>(DS44*DT44)+(DS44*DU$1)</f>
        <v>0</v>
      </c>
      <c r="DV44" s="9"/>
      <c r="DW44" s="9">
        <f>Mon!$BC$42</f>
        <v>0</v>
      </c>
      <c r="DX44" s="73" t="str">
        <f>IF($B44="win",100%-DX$1,"-100%")</f>
        <v>-100%</v>
      </c>
      <c r="DY44" s="9">
        <f>(DW44*DX44)+(DW44*DY$1)</f>
        <v>0</v>
      </c>
      <c r="DZ44" s="9"/>
      <c r="EA44" s="9">
        <f>Mon!$BD$42</f>
        <v>0</v>
      </c>
      <c r="EB44" s="73" t="str">
        <f>IF($B44="win",100%-EB$1,"-100%")</f>
        <v>-100%</v>
      </c>
      <c r="EC44" s="9">
        <f>(EA44*EB44)+(EA44*EC$1)</f>
        <v>0</v>
      </c>
      <c r="ED44" s="9"/>
      <c r="EE44" s="9">
        <f>Mon!$BE$42</f>
        <v>0</v>
      </c>
      <c r="EF44" s="73" t="str">
        <f>IF($B44="win",100%-EF$1,"-100%")</f>
        <v>-100%</v>
      </c>
      <c r="EG44" s="9">
        <f>(EE44*EF44)+(EE44*EG$1)</f>
        <v>0</v>
      </c>
      <c r="EH44" s="9"/>
      <c r="EI44" s="9">
        <f>Mon!$BF$42</f>
        <v>0</v>
      </c>
      <c r="EJ44" s="73" t="str">
        <f>IF($B44="win",100%-EJ$1,"-100%")</f>
        <v>-100%</v>
      </c>
      <c r="EK44" s="9">
        <f>(EI44*EJ44)+(EI44*EK$1)</f>
        <v>0</v>
      </c>
      <c r="EL44" s="9"/>
      <c r="EM44" s="9">
        <f>Mon!$BG$42</f>
        <v>0</v>
      </c>
      <c r="EN44" s="73" t="str">
        <f>IF($B44="win",100%-EN$1,"-100%")</f>
        <v>-100%</v>
      </c>
      <c r="EO44" s="9">
        <f>(EM44*EN44)+(EM44*EO$1)</f>
        <v>0</v>
      </c>
      <c r="EP44" s="9"/>
      <c r="EQ44" s="9">
        <f>Mon!$BH$42</f>
        <v>0</v>
      </c>
      <c r="ER44" s="73" t="str">
        <f>IF($B44="win",100%-ER$1,"-100%")</f>
        <v>-100%</v>
      </c>
      <c r="ES44" s="9">
        <f>(EQ44*ER44)+(EQ44*ES$1)</f>
        <v>0</v>
      </c>
      <c r="EU44" s="9">
        <f>Mon!$BI42</f>
        <v>0</v>
      </c>
      <c r="EV44" s="73" t="str">
        <f>IF($B44="win",100%-EV$1,"-100%")</f>
        <v>-100%</v>
      </c>
      <c r="EW44" s="9">
        <f>(EU44*EV44)+(EU44*EW$1)</f>
        <v>0</v>
      </c>
      <c r="EY44" s="9">
        <f>Mon!$BJ42</f>
        <v>0</v>
      </c>
      <c r="EZ44" s="73" t="str">
        <f>IF($B44="win",100%-EZ$1,"-100%")</f>
        <v>-100%</v>
      </c>
      <c r="FA44" s="9">
        <f>(EY44*EZ44)+(EY44*FA$1)</f>
        <v>0</v>
      </c>
      <c r="FC44" s="9">
        <f>Mon!$BK42</f>
        <v>0</v>
      </c>
      <c r="FD44" s="73" t="str">
        <f>IF($B44="win",100%-FD$1,"-100%")</f>
        <v>-100%</v>
      </c>
      <c r="FE44" s="9">
        <f>(FC44*FD44)+(FC44*FE$1)</f>
        <v>0</v>
      </c>
      <c r="FG44" s="9">
        <f>Mon!$BL42</f>
        <v>0</v>
      </c>
      <c r="FH44" s="73" t="str">
        <f>IF($B44="win",100%-FH$1,"-100%")</f>
        <v>-100%</v>
      </c>
      <c r="FI44" s="9">
        <f>(FG44*FH44)+(FG44*FI$1)</f>
        <v>0</v>
      </c>
      <c r="FK44" s="9">
        <f>Mon!$BM42</f>
        <v>0</v>
      </c>
      <c r="FL44" s="73" t="str">
        <f>IF($B44="win",100%-FL$1,"-100%")</f>
        <v>-100%</v>
      </c>
      <c r="FM44" s="9">
        <f>(FK44*FL44)+(FK44*FM$1)</f>
        <v>0</v>
      </c>
      <c r="FO44" s="9">
        <f>Mon!$BN42</f>
        <v>0</v>
      </c>
      <c r="FP44" s="73" t="str">
        <f>IF($B44="win",100%-FP$1,"-100%")</f>
        <v>-100%</v>
      </c>
      <c r="FQ44" s="9">
        <f>(FO44*FP44)+(FO44*FQ$1)</f>
        <v>0</v>
      </c>
    </row>
    <row r="45" spans="1:173" s="12" customFormat="1" x14ac:dyDescent="0.25">
      <c r="A45" s="9">
        <f>Mon!$A$43</f>
        <v>0</v>
      </c>
      <c r="B45" s="72">
        <f>Mon!$C$43</f>
        <v>0</v>
      </c>
      <c r="C45" s="9">
        <f>Mon!$X$43</f>
        <v>0</v>
      </c>
      <c r="D45" s="73" t="str">
        <f t="shared" ref="D45:D52" si="688">IF($B45="win",100%-D$1,"-100%")</f>
        <v>-100%</v>
      </c>
      <c r="E45" s="9">
        <f t="shared" ref="E45:E47" si="689">(C45*D45)+(C45*E$1)</f>
        <v>0</v>
      </c>
      <c r="F45" s="9"/>
      <c r="G45" s="9">
        <f>Mon!$Y$43</f>
        <v>0</v>
      </c>
      <c r="H45" s="73" t="str">
        <f t="shared" ref="H45:H47" si="690">IF($B45="win",100%-H$1,"-100%")</f>
        <v>-100%</v>
      </c>
      <c r="I45" s="9">
        <f t="shared" ref="I45:I47" si="691">(G45*H45)+(G45*I$1)</f>
        <v>0</v>
      </c>
      <c r="J45" s="9"/>
      <c r="K45" s="9">
        <f>Mon!$Z$43</f>
        <v>0</v>
      </c>
      <c r="L45" s="73" t="str">
        <f t="shared" ref="L45:L47" si="692">IF($B45="win",100%-L$1,"-100%")</f>
        <v>-100%</v>
      </c>
      <c r="M45" s="9">
        <f t="shared" ref="M45:M47" si="693">(K45*L45)+(K45*M$1)</f>
        <v>0</v>
      </c>
      <c r="N45" s="9"/>
      <c r="O45" s="9">
        <f>Mon!$AA$43</f>
        <v>0</v>
      </c>
      <c r="P45" s="73" t="str">
        <f t="shared" ref="P45:P47" si="694">IF($B45="win",100%-P$1,"-100%")</f>
        <v>-100%</v>
      </c>
      <c r="Q45" s="9">
        <f t="shared" ref="Q45:Q47" si="695">(O45*P45)+(O45*Q$1)</f>
        <v>0</v>
      </c>
      <c r="R45" s="9"/>
      <c r="S45" s="9">
        <f>Mon!$AB$43</f>
        <v>0</v>
      </c>
      <c r="T45" s="73" t="str">
        <f t="shared" ref="T45:T47" si="696">IF($B45="win",100%-T$1,"-100%")</f>
        <v>-100%</v>
      </c>
      <c r="U45" s="9">
        <f t="shared" ref="U45:U47" si="697">(S45*T45)+(S45*U$1)</f>
        <v>0</v>
      </c>
      <c r="V45" s="9"/>
      <c r="W45" s="9">
        <f>Mon!$AC$43</f>
        <v>0</v>
      </c>
      <c r="X45" s="73" t="str">
        <f t="shared" ref="X45:X47" si="698">IF($B45="win",100%-X$1,"-100%")</f>
        <v>-100%</v>
      </c>
      <c r="Y45" s="9">
        <f t="shared" ref="Y45:Y47" si="699">(W45*X45)+(W45*Y$1)</f>
        <v>0</v>
      </c>
      <c r="Z45" s="9"/>
      <c r="AA45" s="9">
        <f>Mon!$AD$43</f>
        <v>0</v>
      </c>
      <c r="AB45" s="73" t="str">
        <f t="shared" ref="AB45:AB47" si="700">IF($B45="win",100%-AB$1,"-100%")</f>
        <v>-100%</v>
      </c>
      <c r="AC45" s="9">
        <f t="shared" ref="AC45:AC47" si="701">(AA45*AB45)+(AA45*AC$1)</f>
        <v>0</v>
      </c>
      <c r="AD45" s="9"/>
      <c r="AE45" s="9">
        <f>Mon!$AE$43</f>
        <v>0</v>
      </c>
      <c r="AF45" s="73" t="str">
        <f t="shared" ref="AF45:AF47" si="702">IF($B45="win",100%-AF$1,"-100%")</f>
        <v>-100%</v>
      </c>
      <c r="AG45" s="9">
        <f t="shared" ref="AG45:AG47" si="703">(AE45*AF45)+(AE45*AG$1)</f>
        <v>0</v>
      </c>
      <c r="AH45" s="9"/>
      <c r="AI45" s="9">
        <f>Mon!$AF$43</f>
        <v>0</v>
      </c>
      <c r="AJ45" s="73" t="str">
        <f t="shared" ref="AJ45:AJ47" si="704">IF($B45="win",100%-AJ$1,"-100%")</f>
        <v>-100%</v>
      </c>
      <c r="AK45" s="9">
        <f t="shared" ref="AK45:AK47" si="705">(AI45*AJ45)+(AI45*AK$1)</f>
        <v>0</v>
      </c>
      <c r="AL45" s="9"/>
      <c r="AM45" s="9">
        <f>Mon!$AG$43</f>
        <v>0</v>
      </c>
      <c r="AN45" s="73" t="str">
        <f t="shared" ref="AN45:AN47" si="706">IF($B45="win",100%-AN$1,"-100%")</f>
        <v>-100%</v>
      </c>
      <c r="AO45" s="9">
        <f t="shared" ref="AO45:AO47" si="707">(AM45*AN45)+(AM45*AO$1)</f>
        <v>0</v>
      </c>
      <c r="AP45" s="9"/>
      <c r="AQ45" s="9">
        <f>Mon!$AH$43</f>
        <v>0</v>
      </c>
      <c r="AR45" s="73" t="str">
        <f t="shared" ref="AR45:AR47" si="708">IF($B45="win",100%-AR$1,"-100%")</f>
        <v>-100%</v>
      </c>
      <c r="AS45" s="9">
        <f t="shared" ref="AS45:AS47" si="709">(AQ45*AR45)+(AQ45*AS$1)</f>
        <v>0</v>
      </c>
      <c r="AT45" s="9"/>
      <c r="AU45" s="9">
        <f>Mon!$AI$43</f>
        <v>0</v>
      </c>
      <c r="AV45" s="73" t="str">
        <f t="shared" ref="AV45:AV47" si="710">IF($B45="win",100%-AV$1,"-100%")</f>
        <v>-100%</v>
      </c>
      <c r="AW45" s="9">
        <f t="shared" ref="AW45:AW47" si="711">(AU45*AV45)+(AU45*AW$1)</f>
        <v>0</v>
      </c>
      <c r="AX45" s="9"/>
      <c r="AY45" s="9">
        <f>Mon!$AJ$43</f>
        <v>0</v>
      </c>
      <c r="AZ45" s="73" t="str">
        <f t="shared" ref="AZ45:AZ47" si="712">IF($B45="win",100%-AZ$1,"-100%")</f>
        <v>-100%</v>
      </c>
      <c r="BA45" s="9">
        <f t="shared" ref="BA45:BA47" si="713">(AY45*AZ45)+(AY45*BA$1)</f>
        <v>0</v>
      </c>
      <c r="BB45" s="9"/>
      <c r="BC45" s="9">
        <f>Mon!$AK$43</f>
        <v>0</v>
      </c>
      <c r="BD45" s="73" t="str">
        <f t="shared" ref="BD45:BD47" si="714">IF($B45="win",100%-BD$1,"-100%")</f>
        <v>-100%</v>
      </c>
      <c r="BE45" s="9">
        <f t="shared" ref="BE45:BE47" si="715">(BC45*BD45)+(BC45*BE$1)</f>
        <v>0</v>
      </c>
      <c r="BF45" s="9"/>
      <c r="BG45" s="9">
        <f>Mon!$AL$43</f>
        <v>0</v>
      </c>
      <c r="BH45" s="73" t="str">
        <f t="shared" ref="BH45:BH47" si="716">IF($B45="win",100%-BH$1,"-100%")</f>
        <v>-100%</v>
      </c>
      <c r="BI45" s="9">
        <f t="shared" ref="BI45:BI47" si="717">(BG45*BH45)+(BG45*BI$1)</f>
        <v>0</v>
      </c>
      <c r="BJ45" s="9"/>
      <c r="BK45" s="9">
        <f>Mon!$AM$43</f>
        <v>0</v>
      </c>
      <c r="BL45" s="73" t="str">
        <f t="shared" ref="BL45:BL47" si="718">IF($B45="win",100%-BL$1,"-100%")</f>
        <v>-100%</v>
      </c>
      <c r="BM45" s="9">
        <f t="shared" ref="BM45:BM47" si="719">(BK45*BL45)+(BK45*BM$1)</f>
        <v>0</v>
      </c>
      <c r="BN45" s="9"/>
      <c r="BO45" s="9">
        <f>Mon!$AN$43</f>
        <v>0</v>
      </c>
      <c r="BP45" s="73" t="str">
        <f t="shared" ref="BP45:BP47" si="720">IF($B45="win",100%-BP$1,"-100%")</f>
        <v>-100%</v>
      </c>
      <c r="BQ45" s="9">
        <f t="shared" ref="BQ45:BQ47" si="721">(BO45*BP45)+(BO45*BQ$1)</f>
        <v>0</v>
      </c>
      <c r="BR45" s="9"/>
      <c r="BS45" s="9">
        <f>Mon!$AO$43</f>
        <v>0</v>
      </c>
      <c r="BT45" s="73" t="str">
        <f t="shared" ref="BT45:BT47" si="722">IF($B45="win",100%-BT$1,"-100%")</f>
        <v>-100%</v>
      </c>
      <c r="BU45" s="9">
        <f t="shared" ref="BU45:BU47" si="723">(BS45*BT45)+(BS45*BU$1)</f>
        <v>0</v>
      </c>
      <c r="BV45" s="9"/>
      <c r="BW45" s="9">
        <f>Mon!$AP$43</f>
        <v>0</v>
      </c>
      <c r="BX45" s="73" t="str">
        <f t="shared" ref="BX45:BX47" si="724">IF($B45="win",100%-BX$1,"-100%")</f>
        <v>-100%</v>
      </c>
      <c r="BY45" s="9">
        <f t="shared" ref="BY45:BY47" si="725">(BW45*BX45)+(BW45*BY$1)</f>
        <v>0</v>
      </c>
      <c r="BZ45" s="9"/>
      <c r="CA45" s="9">
        <f>Mon!$AQ$43</f>
        <v>0</v>
      </c>
      <c r="CB45" s="73" t="str">
        <f t="shared" ref="CB45:CB47" si="726">IF($B45="win",100%-CB$1,"-100%")</f>
        <v>-100%</v>
      </c>
      <c r="CC45" s="9">
        <f t="shared" ref="CC45:CC47" si="727">(CA45*CB45)+(CA45*CC$1)</f>
        <v>0</v>
      </c>
      <c r="CD45" s="9"/>
      <c r="CE45" s="9">
        <f>Mon!$AR$43</f>
        <v>0</v>
      </c>
      <c r="CF45" s="73" t="str">
        <f t="shared" ref="CF45:CF47" si="728">IF($B45="win",100%-CF$1,"-100%")</f>
        <v>-100%</v>
      </c>
      <c r="CG45" s="9">
        <f t="shared" ref="CG45:CG47" si="729">(CE45*CF45)+(CE45*CG$1)</f>
        <v>0</v>
      </c>
      <c r="CH45" s="9"/>
      <c r="CI45" s="9">
        <f>Mon!$AS$43</f>
        <v>0</v>
      </c>
      <c r="CJ45" s="73" t="str">
        <f t="shared" ref="CJ45:CJ47" si="730">IF($B45="win",100%-CJ$1,"-100%")</f>
        <v>-100%</v>
      </c>
      <c r="CK45" s="9">
        <f t="shared" ref="CK45:CK47" si="731">(CI45*CJ45)+(CI45*CK$1)</f>
        <v>0</v>
      </c>
      <c r="CL45" s="9"/>
      <c r="CM45" s="9">
        <f>Mon!$AT$43</f>
        <v>0</v>
      </c>
      <c r="CN45" s="73" t="str">
        <f t="shared" ref="CN45:CN47" si="732">IF($B45="win",100%-CN$1,"-100%")</f>
        <v>-100%</v>
      </c>
      <c r="CO45" s="9">
        <f t="shared" ref="CO45:CO47" si="733">(CM45*CN45)+(CM45*CO$1)</f>
        <v>0</v>
      </c>
      <c r="CP45" s="9"/>
      <c r="CQ45" s="9">
        <f>Mon!$AU$43</f>
        <v>0</v>
      </c>
      <c r="CR45" s="73" t="str">
        <f t="shared" ref="CR45:CR47" si="734">IF($B45="win",100%-CR$1,"-100%")</f>
        <v>-100%</v>
      </c>
      <c r="CS45" s="9">
        <f t="shared" ref="CS45:CS47" si="735">(CQ45*CR45)+(CQ45*CS$1)</f>
        <v>0</v>
      </c>
      <c r="CT45" s="9"/>
      <c r="CU45" s="9">
        <f>Mon!$AV$43</f>
        <v>0</v>
      </c>
      <c r="CV45" s="73" t="str">
        <f t="shared" ref="CV45:CV47" si="736">IF($B45="win",100%-CV$1,"-100%")</f>
        <v>-100%</v>
      </c>
      <c r="CW45" s="9">
        <f t="shared" ref="CW45:CW47" si="737">(CU45*CV45)+(CU45*CW$1)</f>
        <v>0</v>
      </c>
      <c r="CX45" s="9"/>
      <c r="CY45" s="9">
        <f>Mon!$AW$43</f>
        <v>0</v>
      </c>
      <c r="CZ45" s="73" t="str">
        <f t="shared" ref="CZ45:CZ47" si="738">IF($B45="win",100%-CZ$1,"-100%")</f>
        <v>-100%</v>
      </c>
      <c r="DA45" s="9">
        <f t="shared" ref="DA45:DA47" si="739">(CY45*CZ45)+(CY45*DA$1)</f>
        <v>0</v>
      </c>
      <c r="DB45" s="9"/>
      <c r="DC45" s="9">
        <f>Mon!$AX$43</f>
        <v>0</v>
      </c>
      <c r="DD45" s="73" t="str">
        <f t="shared" ref="DD45:DD47" si="740">IF($B45="win",100%-DD$1,"-100%")</f>
        <v>-100%</v>
      </c>
      <c r="DE45" s="9">
        <f t="shared" ref="DE45:DE47" si="741">(DC45*DD45)+(DC45*DE$1)</f>
        <v>0</v>
      </c>
      <c r="DF45" s="9"/>
      <c r="DG45" s="9">
        <f>Mon!$AY$43</f>
        <v>0</v>
      </c>
      <c r="DH45" s="73" t="str">
        <f t="shared" ref="DH45:DH47" si="742">IF($B45="win",100%-DH$1,"-100%")</f>
        <v>-100%</v>
      </c>
      <c r="DI45" s="9">
        <f t="shared" ref="DI45:DI47" si="743">(DG45*DH45)+(DG45*DI$1)</f>
        <v>0</v>
      </c>
      <c r="DJ45" s="9"/>
      <c r="DK45" s="9">
        <f>Mon!$AZ$43</f>
        <v>0</v>
      </c>
      <c r="DL45" s="73" t="str">
        <f t="shared" ref="DL45:DL47" si="744">IF($B45="win",100%-DL$1,"-100%")</f>
        <v>-100%</v>
      </c>
      <c r="DM45" s="9">
        <f t="shared" ref="DM45:DM47" si="745">(DK45*DL45)+(DK45*DM$1)</f>
        <v>0</v>
      </c>
      <c r="DN45" s="9"/>
      <c r="DO45" s="9">
        <f>Mon!$BA$43</f>
        <v>0</v>
      </c>
      <c r="DP45" s="73" t="str">
        <f t="shared" ref="DP45:DP47" si="746">IF($B45="win",100%-DP$1,"-100%")</f>
        <v>-100%</v>
      </c>
      <c r="DQ45" s="9">
        <f t="shared" ref="DQ45:DQ47" si="747">(DO45*DP45)+(DO45*DQ$1)</f>
        <v>0</v>
      </c>
      <c r="DR45" s="9"/>
      <c r="DS45" s="9">
        <f>Mon!$BB$43</f>
        <v>0</v>
      </c>
      <c r="DT45" s="73" t="str">
        <f t="shared" ref="DT45:DT47" si="748">IF($B45="win",100%-DT$1,"-100%")</f>
        <v>-100%</v>
      </c>
      <c r="DU45" s="9">
        <f t="shared" ref="DU45:DU47" si="749">(DS45*DT45)+(DS45*DU$1)</f>
        <v>0</v>
      </c>
      <c r="DV45" s="9"/>
      <c r="DW45" s="9">
        <f>Mon!$BC$43</f>
        <v>0</v>
      </c>
      <c r="DX45" s="73" t="str">
        <f t="shared" ref="DX45:DX47" si="750">IF($B45="win",100%-DX$1,"-100%")</f>
        <v>-100%</v>
      </c>
      <c r="DY45" s="9">
        <f t="shared" ref="DY45:DY47" si="751">(DW45*DX45)+(DW45*DY$1)</f>
        <v>0</v>
      </c>
      <c r="DZ45" s="9"/>
      <c r="EA45" s="9">
        <f>Mon!$BD$43</f>
        <v>0</v>
      </c>
      <c r="EB45" s="73" t="str">
        <f t="shared" ref="EB45:EB47" si="752">IF($B45="win",100%-EB$1,"-100%")</f>
        <v>-100%</v>
      </c>
      <c r="EC45" s="9">
        <f t="shared" ref="EC45:EC47" si="753">(EA45*EB45)+(EA45*EC$1)</f>
        <v>0</v>
      </c>
      <c r="ED45" s="9"/>
      <c r="EE45" s="9">
        <f>Mon!$BE$43</f>
        <v>0</v>
      </c>
      <c r="EF45" s="73" t="str">
        <f t="shared" ref="EF45:EF47" si="754">IF($B45="win",100%-EF$1,"-100%")</f>
        <v>-100%</v>
      </c>
      <c r="EG45" s="9">
        <f t="shared" ref="EG45:EG47" si="755">(EE45*EF45)+(EE45*EG$1)</f>
        <v>0</v>
      </c>
      <c r="EH45" s="9"/>
      <c r="EI45" s="9">
        <f>Mon!$BF$43</f>
        <v>0</v>
      </c>
      <c r="EJ45" s="73" t="str">
        <f t="shared" ref="EJ45:EJ47" si="756">IF($B45="win",100%-EJ$1,"-100%")</f>
        <v>-100%</v>
      </c>
      <c r="EK45" s="9">
        <f t="shared" ref="EK45:EK47" si="757">(EI45*EJ45)+(EI45*EK$1)</f>
        <v>0</v>
      </c>
      <c r="EL45" s="9"/>
      <c r="EM45" s="9">
        <f>Mon!$BG$43</f>
        <v>0</v>
      </c>
      <c r="EN45" s="73" t="str">
        <f t="shared" ref="EN45:EN47" si="758">IF($B45="win",100%-EN$1,"-100%")</f>
        <v>-100%</v>
      </c>
      <c r="EO45" s="9">
        <f t="shared" ref="EO45:EO47" si="759">(EM45*EN45)+(EM45*EO$1)</f>
        <v>0</v>
      </c>
      <c r="EP45" s="9"/>
      <c r="EQ45" s="9">
        <f>Mon!$BH$43</f>
        <v>0</v>
      </c>
      <c r="ER45" s="73" t="str">
        <f t="shared" ref="ER45:ER47" si="760">IF($B45="win",100%-ER$1,"-100%")</f>
        <v>-100%</v>
      </c>
      <c r="ES45" s="9">
        <f t="shared" ref="ES45:ES47" si="761">(EQ45*ER45)+(EQ45*ES$1)</f>
        <v>0</v>
      </c>
      <c r="EU45" s="9">
        <f>Mon!$BI43</f>
        <v>0</v>
      </c>
      <c r="EV45" s="73" t="str">
        <f t="shared" ref="EV45:EV47" si="762">IF($B45="win",100%-EV$1,"-100%")</f>
        <v>-100%</v>
      </c>
      <c r="EW45" s="9">
        <f t="shared" ref="EW45:EW47" si="763">(EU45*EV45)+(EU45*EW$1)</f>
        <v>0</v>
      </c>
      <c r="EY45" s="9">
        <f>Mon!$BJ$43</f>
        <v>0</v>
      </c>
      <c r="EZ45" s="73" t="str">
        <f t="shared" ref="EZ45:EZ47" si="764">IF($B45="win",100%-EZ$1,"-100%")</f>
        <v>-100%</v>
      </c>
      <c r="FA45" s="9">
        <f t="shared" ref="FA45:FA47" si="765">(EY45*EZ45)+(EY45*FA$1)</f>
        <v>0</v>
      </c>
      <c r="FC45" s="9">
        <f>Mon!$BK$43</f>
        <v>0</v>
      </c>
      <c r="FD45" s="73" t="str">
        <f t="shared" ref="FD45:FD47" si="766">IF($B45="win",100%-FD$1,"-100%")</f>
        <v>-100%</v>
      </c>
      <c r="FE45" s="9">
        <f t="shared" ref="FE45:FE47" si="767">(FC45*FD45)+(FC45*FE$1)</f>
        <v>0</v>
      </c>
      <c r="FG45" s="9">
        <f>Mon!$BL$43</f>
        <v>0</v>
      </c>
      <c r="FH45" s="73" t="str">
        <f t="shared" ref="FH45:FH47" si="768">IF($B45="win",100%-FH$1,"-100%")</f>
        <v>-100%</v>
      </c>
      <c r="FI45" s="9">
        <f t="shared" ref="FI45:FI47" si="769">(FG45*FH45)+(FG45*FI$1)</f>
        <v>0</v>
      </c>
      <c r="FK45" s="9">
        <f>Mon!$BM$43</f>
        <v>0</v>
      </c>
      <c r="FL45" s="73" t="str">
        <f t="shared" ref="FL45:FL47" si="770">IF($B45="win",100%-FL$1,"-100%")</f>
        <v>-100%</v>
      </c>
      <c r="FM45" s="9">
        <f t="shared" ref="FM45:FM47" si="771">(FK45*FL45)+(FK45*FM$1)</f>
        <v>0</v>
      </c>
      <c r="FO45" s="9">
        <f>Mon!$BN$43</f>
        <v>0</v>
      </c>
      <c r="FP45" s="73" t="str">
        <f t="shared" ref="FP45:FP47" si="772">IF($B45="win",100%-FP$1,"-100%")</f>
        <v>-100%</v>
      </c>
      <c r="FQ45" s="9">
        <f t="shared" ref="FQ45:FQ47" si="773">(FO45*FP45)+(FO45*FQ$1)</f>
        <v>0</v>
      </c>
    </row>
    <row r="46" spans="1:173" s="12" customFormat="1" x14ac:dyDescent="0.25">
      <c r="A46" s="9" t="str">
        <f>Mon!$A$44</f>
        <v>UNDER</v>
      </c>
      <c r="B46" s="72">
        <f>Mon!$C$44</f>
        <v>0</v>
      </c>
      <c r="C46" s="9">
        <f>Mon!$X$44</f>
        <v>0</v>
      </c>
      <c r="D46" s="73" t="str">
        <f t="shared" si="688"/>
        <v>-100%</v>
      </c>
      <c r="E46" s="9">
        <f t="shared" si="689"/>
        <v>0</v>
      </c>
      <c r="F46" s="9"/>
      <c r="G46" s="9">
        <f>Mon!$Y$44</f>
        <v>0</v>
      </c>
      <c r="H46" s="73" t="str">
        <f t="shared" si="690"/>
        <v>-100%</v>
      </c>
      <c r="I46" s="9">
        <f t="shared" si="691"/>
        <v>0</v>
      </c>
      <c r="J46" s="9"/>
      <c r="K46" s="9">
        <f>Mon!$Z$44</f>
        <v>0</v>
      </c>
      <c r="L46" s="73" t="str">
        <f t="shared" si="692"/>
        <v>-100%</v>
      </c>
      <c r="M46" s="9">
        <f t="shared" si="693"/>
        <v>0</v>
      </c>
      <c r="N46" s="9"/>
      <c r="O46" s="9">
        <f>Mon!$AA$44</f>
        <v>0</v>
      </c>
      <c r="P46" s="73" t="str">
        <f t="shared" si="694"/>
        <v>-100%</v>
      </c>
      <c r="Q46" s="9">
        <f t="shared" si="695"/>
        <v>0</v>
      </c>
      <c r="R46" s="9"/>
      <c r="S46" s="9">
        <f>Mon!$AB$44</f>
        <v>0</v>
      </c>
      <c r="T46" s="73" t="str">
        <f t="shared" si="696"/>
        <v>-100%</v>
      </c>
      <c r="U46" s="9">
        <f t="shared" si="697"/>
        <v>0</v>
      </c>
      <c r="V46" s="9"/>
      <c r="W46" s="9">
        <f>Mon!$AC$44</f>
        <v>0</v>
      </c>
      <c r="X46" s="73" t="str">
        <f t="shared" si="698"/>
        <v>-100%</v>
      </c>
      <c r="Y46" s="9">
        <f t="shared" si="699"/>
        <v>0</v>
      </c>
      <c r="Z46" s="9"/>
      <c r="AA46" s="9">
        <f>Mon!$AD$44</f>
        <v>0</v>
      </c>
      <c r="AB46" s="73" t="str">
        <f t="shared" si="700"/>
        <v>-100%</v>
      </c>
      <c r="AC46" s="9">
        <f t="shared" si="701"/>
        <v>0</v>
      </c>
      <c r="AD46" s="9"/>
      <c r="AE46" s="9">
        <f>Mon!$AE$44</f>
        <v>0</v>
      </c>
      <c r="AF46" s="73" t="str">
        <f t="shared" si="702"/>
        <v>-100%</v>
      </c>
      <c r="AG46" s="9">
        <f t="shared" si="703"/>
        <v>0</v>
      </c>
      <c r="AH46" s="9"/>
      <c r="AI46" s="9">
        <f>Mon!$AF$44</f>
        <v>0</v>
      </c>
      <c r="AJ46" s="73" t="str">
        <f t="shared" si="704"/>
        <v>-100%</v>
      </c>
      <c r="AK46" s="9">
        <f t="shared" si="705"/>
        <v>0</v>
      </c>
      <c r="AL46" s="9"/>
      <c r="AM46" s="9">
        <f>Mon!$AG$44</f>
        <v>0</v>
      </c>
      <c r="AN46" s="73" t="str">
        <f t="shared" si="706"/>
        <v>-100%</v>
      </c>
      <c r="AO46" s="9">
        <f t="shared" si="707"/>
        <v>0</v>
      </c>
      <c r="AP46" s="9"/>
      <c r="AQ46" s="9">
        <f>Mon!$AH$44</f>
        <v>0</v>
      </c>
      <c r="AR46" s="73" t="str">
        <f t="shared" si="708"/>
        <v>-100%</v>
      </c>
      <c r="AS46" s="9">
        <f t="shared" si="709"/>
        <v>0</v>
      </c>
      <c r="AT46" s="9"/>
      <c r="AU46" s="9">
        <f>Mon!$AI$44</f>
        <v>0</v>
      </c>
      <c r="AV46" s="73" t="str">
        <f t="shared" si="710"/>
        <v>-100%</v>
      </c>
      <c r="AW46" s="9">
        <f t="shared" si="711"/>
        <v>0</v>
      </c>
      <c r="AX46" s="9"/>
      <c r="AY46" s="9">
        <f>Mon!$AJ$44</f>
        <v>0</v>
      </c>
      <c r="AZ46" s="73" t="str">
        <f t="shared" si="712"/>
        <v>-100%</v>
      </c>
      <c r="BA46" s="9">
        <f t="shared" si="713"/>
        <v>0</v>
      </c>
      <c r="BB46" s="9"/>
      <c r="BC46" s="9">
        <f>Mon!$AK$44</f>
        <v>0</v>
      </c>
      <c r="BD46" s="73" t="str">
        <f t="shared" si="714"/>
        <v>-100%</v>
      </c>
      <c r="BE46" s="9">
        <f t="shared" si="715"/>
        <v>0</v>
      </c>
      <c r="BF46" s="9"/>
      <c r="BG46" s="9">
        <f>Mon!$AL$44</f>
        <v>0</v>
      </c>
      <c r="BH46" s="73" t="str">
        <f t="shared" si="716"/>
        <v>-100%</v>
      </c>
      <c r="BI46" s="9">
        <f t="shared" si="717"/>
        <v>0</v>
      </c>
      <c r="BJ46" s="9"/>
      <c r="BK46" s="9">
        <f>Mon!$AM$44</f>
        <v>0</v>
      </c>
      <c r="BL46" s="73" t="str">
        <f t="shared" si="718"/>
        <v>-100%</v>
      </c>
      <c r="BM46" s="9">
        <f t="shared" si="719"/>
        <v>0</v>
      </c>
      <c r="BN46" s="9"/>
      <c r="BO46" s="9">
        <f>Mon!$AN$44</f>
        <v>0</v>
      </c>
      <c r="BP46" s="73" t="str">
        <f t="shared" si="720"/>
        <v>-100%</v>
      </c>
      <c r="BQ46" s="9">
        <f t="shared" si="721"/>
        <v>0</v>
      </c>
      <c r="BR46" s="9"/>
      <c r="BS46" s="9">
        <f>Mon!$AO$44</f>
        <v>0</v>
      </c>
      <c r="BT46" s="73" t="str">
        <f t="shared" si="722"/>
        <v>-100%</v>
      </c>
      <c r="BU46" s="9">
        <f t="shared" si="723"/>
        <v>0</v>
      </c>
      <c r="BV46" s="9"/>
      <c r="BW46" s="9">
        <f>Mon!$AP$44</f>
        <v>0</v>
      </c>
      <c r="BX46" s="73" t="str">
        <f t="shared" si="724"/>
        <v>-100%</v>
      </c>
      <c r="BY46" s="9">
        <f t="shared" si="725"/>
        <v>0</v>
      </c>
      <c r="BZ46" s="9"/>
      <c r="CA46" s="9">
        <f>Mon!$AQ$44</f>
        <v>0</v>
      </c>
      <c r="CB46" s="73" t="str">
        <f t="shared" si="726"/>
        <v>-100%</v>
      </c>
      <c r="CC46" s="9">
        <f t="shared" si="727"/>
        <v>0</v>
      </c>
      <c r="CD46" s="9"/>
      <c r="CE46" s="9">
        <f>Mon!$AR$44</f>
        <v>0</v>
      </c>
      <c r="CF46" s="73" t="str">
        <f t="shared" si="728"/>
        <v>-100%</v>
      </c>
      <c r="CG46" s="9">
        <f t="shared" si="729"/>
        <v>0</v>
      </c>
      <c r="CH46" s="9"/>
      <c r="CI46" s="9">
        <f>Mon!$AS$44</f>
        <v>0</v>
      </c>
      <c r="CJ46" s="73" t="str">
        <f t="shared" si="730"/>
        <v>-100%</v>
      </c>
      <c r="CK46" s="9">
        <f t="shared" si="731"/>
        <v>0</v>
      </c>
      <c r="CL46" s="9"/>
      <c r="CM46" s="9">
        <f>Mon!$AT$44</f>
        <v>0</v>
      </c>
      <c r="CN46" s="73" t="str">
        <f t="shared" si="732"/>
        <v>-100%</v>
      </c>
      <c r="CO46" s="9">
        <f t="shared" si="733"/>
        <v>0</v>
      </c>
      <c r="CP46" s="9"/>
      <c r="CQ46" s="9">
        <f>Mon!$AU$44</f>
        <v>0</v>
      </c>
      <c r="CR46" s="73" t="str">
        <f t="shared" si="734"/>
        <v>-100%</v>
      </c>
      <c r="CS46" s="9">
        <f t="shared" si="735"/>
        <v>0</v>
      </c>
      <c r="CT46" s="9"/>
      <c r="CU46" s="9">
        <f>Mon!$AV$44</f>
        <v>0</v>
      </c>
      <c r="CV46" s="73" t="str">
        <f t="shared" si="736"/>
        <v>-100%</v>
      </c>
      <c r="CW46" s="9">
        <f t="shared" si="737"/>
        <v>0</v>
      </c>
      <c r="CX46" s="9"/>
      <c r="CY46" s="9">
        <f>Mon!$AW$44</f>
        <v>0</v>
      </c>
      <c r="CZ46" s="73" t="str">
        <f t="shared" si="738"/>
        <v>-100%</v>
      </c>
      <c r="DA46" s="9">
        <f t="shared" si="739"/>
        <v>0</v>
      </c>
      <c r="DB46" s="9"/>
      <c r="DC46" s="9">
        <f>Mon!$AX$44</f>
        <v>0</v>
      </c>
      <c r="DD46" s="73" t="str">
        <f t="shared" si="740"/>
        <v>-100%</v>
      </c>
      <c r="DE46" s="9">
        <f t="shared" si="741"/>
        <v>0</v>
      </c>
      <c r="DF46" s="9"/>
      <c r="DG46" s="9">
        <f>Mon!$AY$44</f>
        <v>0</v>
      </c>
      <c r="DH46" s="73" t="str">
        <f t="shared" si="742"/>
        <v>-100%</v>
      </c>
      <c r="DI46" s="9">
        <f t="shared" si="743"/>
        <v>0</v>
      </c>
      <c r="DJ46" s="9"/>
      <c r="DK46" s="9">
        <f>Mon!$AZ$44</f>
        <v>0</v>
      </c>
      <c r="DL46" s="73" t="str">
        <f t="shared" si="744"/>
        <v>-100%</v>
      </c>
      <c r="DM46" s="9">
        <f t="shared" si="745"/>
        <v>0</v>
      </c>
      <c r="DN46" s="9"/>
      <c r="DO46" s="9">
        <f>Mon!$BA$44</f>
        <v>0</v>
      </c>
      <c r="DP46" s="73" t="str">
        <f t="shared" si="746"/>
        <v>-100%</v>
      </c>
      <c r="DQ46" s="9">
        <f t="shared" si="747"/>
        <v>0</v>
      </c>
      <c r="DR46" s="9"/>
      <c r="DS46" s="9">
        <f>Mon!$BB$44</f>
        <v>0</v>
      </c>
      <c r="DT46" s="73" t="str">
        <f t="shared" si="748"/>
        <v>-100%</v>
      </c>
      <c r="DU46" s="9">
        <f t="shared" si="749"/>
        <v>0</v>
      </c>
      <c r="DV46" s="9"/>
      <c r="DW46" s="9">
        <f>Mon!$BC$44</f>
        <v>0</v>
      </c>
      <c r="DX46" s="73" t="str">
        <f t="shared" si="750"/>
        <v>-100%</v>
      </c>
      <c r="DY46" s="9">
        <f t="shared" si="751"/>
        <v>0</v>
      </c>
      <c r="DZ46" s="9"/>
      <c r="EA46" s="9">
        <f>Mon!$BD$44</f>
        <v>0</v>
      </c>
      <c r="EB46" s="73" t="str">
        <f t="shared" si="752"/>
        <v>-100%</v>
      </c>
      <c r="EC46" s="9">
        <f t="shared" si="753"/>
        <v>0</v>
      </c>
      <c r="ED46" s="9"/>
      <c r="EE46" s="9">
        <f>Mon!$BE$44</f>
        <v>0</v>
      </c>
      <c r="EF46" s="73" t="str">
        <f t="shared" si="754"/>
        <v>-100%</v>
      </c>
      <c r="EG46" s="9">
        <f t="shared" si="755"/>
        <v>0</v>
      </c>
      <c r="EH46" s="9"/>
      <c r="EI46" s="9">
        <f>Mon!$BF$44</f>
        <v>0</v>
      </c>
      <c r="EJ46" s="73" t="str">
        <f t="shared" si="756"/>
        <v>-100%</v>
      </c>
      <c r="EK46" s="9">
        <f t="shared" si="757"/>
        <v>0</v>
      </c>
      <c r="EL46" s="9"/>
      <c r="EM46" s="9">
        <f>Mon!$BG$44</f>
        <v>0</v>
      </c>
      <c r="EN46" s="73" t="str">
        <f t="shared" si="758"/>
        <v>-100%</v>
      </c>
      <c r="EO46" s="9">
        <f t="shared" si="759"/>
        <v>0</v>
      </c>
      <c r="EP46" s="9"/>
      <c r="EQ46" s="9">
        <f>Mon!$BH$44</f>
        <v>0</v>
      </c>
      <c r="ER46" s="73" t="str">
        <f t="shared" si="760"/>
        <v>-100%</v>
      </c>
      <c r="ES46" s="9">
        <f t="shared" si="761"/>
        <v>0</v>
      </c>
      <c r="EU46" s="9">
        <f>Mon!$BI44</f>
        <v>0</v>
      </c>
      <c r="EV46" s="73" t="str">
        <f t="shared" si="762"/>
        <v>-100%</v>
      </c>
      <c r="EW46" s="9">
        <f t="shared" si="763"/>
        <v>0</v>
      </c>
      <c r="EY46" s="9">
        <f>Mon!$BJ$44</f>
        <v>0</v>
      </c>
      <c r="EZ46" s="73" t="str">
        <f t="shared" si="764"/>
        <v>-100%</v>
      </c>
      <c r="FA46" s="9">
        <f t="shared" si="765"/>
        <v>0</v>
      </c>
      <c r="FC46" s="9">
        <f>Mon!$BK$44</f>
        <v>0</v>
      </c>
      <c r="FD46" s="73" t="str">
        <f t="shared" si="766"/>
        <v>-100%</v>
      </c>
      <c r="FE46" s="9">
        <f t="shared" si="767"/>
        <v>0</v>
      </c>
      <c r="FG46" s="9">
        <f>Mon!$BL$44</f>
        <v>0</v>
      </c>
      <c r="FH46" s="73" t="str">
        <f t="shared" si="768"/>
        <v>-100%</v>
      </c>
      <c r="FI46" s="9">
        <f t="shared" si="769"/>
        <v>0</v>
      </c>
      <c r="FK46" s="9">
        <f>Mon!$BM$44</f>
        <v>0</v>
      </c>
      <c r="FL46" s="73" t="str">
        <f t="shared" si="770"/>
        <v>-100%</v>
      </c>
      <c r="FM46" s="9">
        <f t="shared" si="771"/>
        <v>0</v>
      </c>
      <c r="FO46" s="9">
        <f>Mon!$BN$44</f>
        <v>0</v>
      </c>
      <c r="FP46" s="73" t="str">
        <f t="shared" si="772"/>
        <v>-100%</v>
      </c>
      <c r="FQ46" s="9">
        <f t="shared" si="773"/>
        <v>0</v>
      </c>
    </row>
    <row r="47" spans="1:173" s="12" customFormat="1" x14ac:dyDescent="0.25">
      <c r="A47" s="9" t="str">
        <f>Mon!$A$45</f>
        <v>OVER</v>
      </c>
      <c r="B47" s="72">
        <f>Mon!$C$45</f>
        <v>0</v>
      </c>
      <c r="C47" s="9">
        <f>Mon!$X$45</f>
        <v>0</v>
      </c>
      <c r="D47" s="73" t="str">
        <f t="shared" si="688"/>
        <v>-100%</v>
      </c>
      <c r="E47" s="9">
        <f t="shared" si="689"/>
        <v>0</v>
      </c>
      <c r="F47" s="9"/>
      <c r="G47" s="9">
        <f>Mon!$Y$45</f>
        <v>0</v>
      </c>
      <c r="H47" s="73" t="str">
        <f t="shared" si="690"/>
        <v>-100%</v>
      </c>
      <c r="I47" s="9">
        <f t="shared" si="691"/>
        <v>0</v>
      </c>
      <c r="J47" s="9"/>
      <c r="K47" s="9">
        <f>Mon!$Z45</f>
        <v>0</v>
      </c>
      <c r="L47" s="73" t="str">
        <f t="shared" si="692"/>
        <v>-100%</v>
      </c>
      <c r="M47" s="9">
        <f t="shared" si="693"/>
        <v>0</v>
      </c>
      <c r="N47" s="9"/>
      <c r="O47" s="9">
        <f>Mon!$AA$45</f>
        <v>0</v>
      </c>
      <c r="P47" s="73" t="str">
        <f t="shared" si="694"/>
        <v>-100%</v>
      </c>
      <c r="Q47" s="9">
        <f t="shared" si="695"/>
        <v>0</v>
      </c>
      <c r="R47" s="9"/>
      <c r="S47" s="9">
        <f>Mon!$AB$45</f>
        <v>0</v>
      </c>
      <c r="T47" s="73" t="str">
        <f t="shared" si="696"/>
        <v>-100%</v>
      </c>
      <c r="U47" s="9">
        <f t="shared" si="697"/>
        <v>0</v>
      </c>
      <c r="V47" s="9"/>
      <c r="W47" s="9">
        <f>Mon!$AC$45</f>
        <v>0</v>
      </c>
      <c r="X47" s="73" t="str">
        <f t="shared" si="698"/>
        <v>-100%</v>
      </c>
      <c r="Y47" s="9">
        <f t="shared" si="699"/>
        <v>0</v>
      </c>
      <c r="Z47" s="9"/>
      <c r="AA47" s="9">
        <f>Mon!$AD$45</f>
        <v>0</v>
      </c>
      <c r="AB47" s="73" t="str">
        <f t="shared" si="700"/>
        <v>-100%</v>
      </c>
      <c r="AC47" s="9">
        <f t="shared" si="701"/>
        <v>0</v>
      </c>
      <c r="AD47" s="9"/>
      <c r="AE47" s="9">
        <f>Mon!$AE$45</f>
        <v>0</v>
      </c>
      <c r="AF47" s="73" t="str">
        <f t="shared" si="702"/>
        <v>-100%</v>
      </c>
      <c r="AG47" s="9">
        <f t="shared" si="703"/>
        <v>0</v>
      </c>
      <c r="AH47" s="9"/>
      <c r="AI47" s="9">
        <f>Mon!$AF$45</f>
        <v>0</v>
      </c>
      <c r="AJ47" s="73" t="str">
        <f t="shared" si="704"/>
        <v>-100%</v>
      </c>
      <c r="AK47" s="9">
        <f t="shared" si="705"/>
        <v>0</v>
      </c>
      <c r="AL47" s="9"/>
      <c r="AM47" s="9">
        <f>Mon!$AG$45</f>
        <v>0</v>
      </c>
      <c r="AN47" s="73" t="str">
        <f t="shared" si="706"/>
        <v>-100%</v>
      </c>
      <c r="AO47" s="9">
        <f t="shared" si="707"/>
        <v>0</v>
      </c>
      <c r="AP47" s="9"/>
      <c r="AQ47" s="9">
        <f>Mon!$AH$45</f>
        <v>0</v>
      </c>
      <c r="AR47" s="73" t="str">
        <f t="shared" si="708"/>
        <v>-100%</v>
      </c>
      <c r="AS47" s="9">
        <f t="shared" si="709"/>
        <v>0</v>
      </c>
      <c r="AT47" s="9"/>
      <c r="AU47" s="9">
        <f>Mon!$AI$45</f>
        <v>0</v>
      </c>
      <c r="AV47" s="73" t="str">
        <f t="shared" si="710"/>
        <v>-100%</v>
      </c>
      <c r="AW47" s="9">
        <f t="shared" si="711"/>
        <v>0</v>
      </c>
      <c r="AX47" s="9"/>
      <c r="AY47" s="9">
        <f>Mon!$AJ$45</f>
        <v>0</v>
      </c>
      <c r="AZ47" s="73" t="str">
        <f t="shared" si="712"/>
        <v>-100%</v>
      </c>
      <c r="BA47" s="9">
        <f t="shared" si="713"/>
        <v>0</v>
      </c>
      <c r="BB47" s="9"/>
      <c r="BC47" s="9">
        <f>Mon!$AK$45</f>
        <v>0</v>
      </c>
      <c r="BD47" s="73" t="str">
        <f t="shared" si="714"/>
        <v>-100%</v>
      </c>
      <c r="BE47" s="9">
        <f t="shared" si="715"/>
        <v>0</v>
      </c>
      <c r="BF47" s="9"/>
      <c r="BG47" s="9">
        <f>Mon!$AL$45</f>
        <v>0</v>
      </c>
      <c r="BH47" s="73" t="str">
        <f t="shared" si="716"/>
        <v>-100%</v>
      </c>
      <c r="BI47" s="9">
        <f t="shared" si="717"/>
        <v>0</v>
      </c>
      <c r="BJ47" s="9"/>
      <c r="BK47" s="9">
        <f>Mon!$AM$45</f>
        <v>0</v>
      </c>
      <c r="BL47" s="73" t="str">
        <f t="shared" si="718"/>
        <v>-100%</v>
      </c>
      <c r="BM47" s="9">
        <f t="shared" si="719"/>
        <v>0</v>
      </c>
      <c r="BN47" s="9"/>
      <c r="BO47" s="9">
        <f>Mon!$AN$45</f>
        <v>0</v>
      </c>
      <c r="BP47" s="73" t="str">
        <f t="shared" si="720"/>
        <v>-100%</v>
      </c>
      <c r="BQ47" s="9">
        <f t="shared" si="721"/>
        <v>0</v>
      </c>
      <c r="BR47" s="9"/>
      <c r="BS47" s="9">
        <f>Mon!$AO$45</f>
        <v>0</v>
      </c>
      <c r="BT47" s="73" t="str">
        <f t="shared" si="722"/>
        <v>-100%</v>
      </c>
      <c r="BU47" s="9">
        <f t="shared" si="723"/>
        <v>0</v>
      </c>
      <c r="BV47" s="9"/>
      <c r="BW47" s="9">
        <f>Mon!$AP$45</f>
        <v>0</v>
      </c>
      <c r="BX47" s="73" t="str">
        <f t="shared" si="724"/>
        <v>-100%</v>
      </c>
      <c r="BY47" s="9">
        <f t="shared" si="725"/>
        <v>0</v>
      </c>
      <c r="BZ47" s="9"/>
      <c r="CA47" s="9">
        <f>Mon!$AQ$45</f>
        <v>0</v>
      </c>
      <c r="CB47" s="73" t="str">
        <f t="shared" si="726"/>
        <v>-100%</v>
      </c>
      <c r="CC47" s="9">
        <f t="shared" si="727"/>
        <v>0</v>
      </c>
      <c r="CD47" s="9"/>
      <c r="CE47" s="9">
        <f>Mon!$AR$45</f>
        <v>0</v>
      </c>
      <c r="CF47" s="73" t="str">
        <f t="shared" si="728"/>
        <v>-100%</v>
      </c>
      <c r="CG47" s="9">
        <f t="shared" si="729"/>
        <v>0</v>
      </c>
      <c r="CH47" s="9"/>
      <c r="CI47" s="9">
        <f>Mon!$AS$45</f>
        <v>0</v>
      </c>
      <c r="CJ47" s="73" t="str">
        <f t="shared" si="730"/>
        <v>-100%</v>
      </c>
      <c r="CK47" s="9">
        <f t="shared" si="731"/>
        <v>0</v>
      </c>
      <c r="CL47" s="9"/>
      <c r="CM47" s="9">
        <f>Mon!$AT$45</f>
        <v>0</v>
      </c>
      <c r="CN47" s="73" t="str">
        <f t="shared" si="732"/>
        <v>-100%</v>
      </c>
      <c r="CO47" s="9">
        <f t="shared" si="733"/>
        <v>0</v>
      </c>
      <c r="CP47" s="9"/>
      <c r="CQ47" s="9">
        <f>Mon!$AU$45</f>
        <v>0</v>
      </c>
      <c r="CR47" s="73" t="str">
        <f t="shared" si="734"/>
        <v>-100%</v>
      </c>
      <c r="CS47" s="9">
        <f t="shared" si="735"/>
        <v>0</v>
      </c>
      <c r="CT47" s="9"/>
      <c r="CU47" s="9">
        <f>Mon!$AV$45</f>
        <v>0</v>
      </c>
      <c r="CV47" s="73" t="str">
        <f t="shared" si="736"/>
        <v>-100%</v>
      </c>
      <c r="CW47" s="9">
        <f t="shared" si="737"/>
        <v>0</v>
      </c>
      <c r="CX47" s="9"/>
      <c r="CY47" s="9">
        <f>Mon!$AW$45</f>
        <v>0</v>
      </c>
      <c r="CZ47" s="73" t="str">
        <f t="shared" si="738"/>
        <v>-100%</v>
      </c>
      <c r="DA47" s="9">
        <f t="shared" si="739"/>
        <v>0</v>
      </c>
      <c r="DB47" s="9"/>
      <c r="DC47" s="9">
        <f>Mon!$AX$45</f>
        <v>0</v>
      </c>
      <c r="DD47" s="73" t="str">
        <f t="shared" si="740"/>
        <v>-100%</v>
      </c>
      <c r="DE47" s="9">
        <f t="shared" si="741"/>
        <v>0</v>
      </c>
      <c r="DF47" s="9"/>
      <c r="DG47" s="9">
        <f>Mon!$AY$45</f>
        <v>0</v>
      </c>
      <c r="DH47" s="73" t="str">
        <f t="shared" si="742"/>
        <v>-100%</v>
      </c>
      <c r="DI47" s="9">
        <f t="shared" si="743"/>
        <v>0</v>
      </c>
      <c r="DJ47" s="9"/>
      <c r="DK47" s="9">
        <f>Mon!$AZ$45</f>
        <v>0</v>
      </c>
      <c r="DL47" s="73" t="str">
        <f t="shared" si="744"/>
        <v>-100%</v>
      </c>
      <c r="DM47" s="9">
        <f t="shared" si="745"/>
        <v>0</v>
      </c>
      <c r="DN47" s="9"/>
      <c r="DO47" s="9">
        <f>Mon!$BA$45</f>
        <v>0</v>
      </c>
      <c r="DP47" s="73" t="str">
        <f t="shared" si="746"/>
        <v>-100%</v>
      </c>
      <c r="DQ47" s="9">
        <f t="shared" si="747"/>
        <v>0</v>
      </c>
      <c r="DR47" s="9"/>
      <c r="DS47" s="9">
        <f>Mon!$BB$45</f>
        <v>0</v>
      </c>
      <c r="DT47" s="73" t="str">
        <f t="shared" si="748"/>
        <v>-100%</v>
      </c>
      <c r="DU47" s="9">
        <f t="shared" si="749"/>
        <v>0</v>
      </c>
      <c r="DV47" s="9"/>
      <c r="DW47" s="9">
        <f>Mon!$BC$45</f>
        <v>0</v>
      </c>
      <c r="DX47" s="73" t="str">
        <f t="shared" si="750"/>
        <v>-100%</v>
      </c>
      <c r="DY47" s="9">
        <f t="shared" si="751"/>
        <v>0</v>
      </c>
      <c r="DZ47" s="9"/>
      <c r="EA47" s="9">
        <f>Mon!$BD$45</f>
        <v>0</v>
      </c>
      <c r="EB47" s="73" t="str">
        <f t="shared" si="752"/>
        <v>-100%</v>
      </c>
      <c r="EC47" s="9">
        <f t="shared" si="753"/>
        <v>0</v>
      </c>
      <c r="ED47" s="9"/>
      <c r="EE47" s="9">
        <f>Mon!$BE$45</f>
        <v>0</v>
      </c>
      <c r="EF47" s="73" t="str">
        <f t="shared" si="754"/>
        <v>-100%</v>
      </c>
      <c r="EG47" s="9">
        <f t="shared" si="755"/>
        <v>0</v>
      </c>
      <c r="EH47" s="9"/>
      <c r="EI47" s="9">
        <f>Mon!$BF$45</f>
        <v>0</v>
      </c>
      <c r="EJ47" s="73" t="str">
        <f t="shared" si="756"/>
        <v>-100%</v>
      </c>
      <c r="EK47" s="9">
        <f t="shared" si="757"/>
        <v>0</v>
      </c>
      <c r="EL47" s="9"/>
      <c r="EM47" s="9">
        <f>Mon!$BG$45</f>
        <v>0</v>
      </c>
      <c r="EN47" s="73" t="str">
        <f t="shared" si="758"/>
        <v>-100%</v>
      </c>
      <c r="EO47" s="9">
        <f t="shared" si="759"/>
        <v>0</v>
      </c>
      <c r="EP47" s="9"/>
      <c r="EQ47" s="9">
        <f>Mon!$BH$45</f>
        <v>0</v>
      </c>
      <c r="ER47" s="73" t="str">
        <f t="shared" si="760"/>
        <v>-100%</v>
      </c>
      <c r="ES47" s="9">
        <f t="shared" si="761"/>
        <v>0</v>
      </c>
      <c r="EU47" s="9">
        <f>Mon!$BI45</f>
        <v>0</v>
      </c>
      <c r="EV47" s="73" t="str">
        <f t="shared" si="762"/>
        <v>-100%</v>
      </c>
      <c r="EW47" s="9">
        <f t="shared" si="763"/>
        <v>0</v>
      </c>
      <c r="EY47" s="9">
        <f>Mon!$BJ$45</f>
        <v>0</v>
      </c>
      <c r="EZ47" s="73" t="str">
        <f t="shared" si="764"/>
        <v>-100%</v>
      </c>
      <c r="FA47" s="9">
        <f t="shared" si="765"/>
        <v>0</v>
      </c>
      <c r="FC47" s="9">
        <f>Mon!$BK$45</f>
        <v>0</v>
      </c>
      <c r="FD47" s="73" t="str">
        <f t="shared" si="766"/>
        <v>-100%</v>
      </c>
      <c r="FE47" s="9">
        <f t="shared" si="767"/>
        <v>0</v>
      </c>
      <c r="FG47" s="9">
        <f>Mon!$BL$45</f>
        <v>0</v>
      </c>
      <c r="FH47" s="73" t="str">
        <f t="shared" si="768"/>
        <v>-100%</v>
      </c>
      <c r="FI47" s="9">
        <f t="shared" si="769"/>
        <v>0</v>
      </c>
      <c r="FK47" s="9">
        <f>Mon!$BM$45</f>
        <v>0</v>
      </c>
      <c r="FL47" s="73" t="str">
        <f t="shared" si="770"/>
        <v>-100%</v>
      </c>
      <c r="FM47" s="9">
        <f t="shared" si="771"/>
        <v>0</v>
      </c>
      <c r="FO47" s="9">
        <f>Mon!$BN$45</f>
        <v>0</v>
      </c>
      <c r="FP47" s="73" t="str">
        <f t="shared" si="772"/>
        <v>-100%</v>
      </c>
      <c r="FQ47" s="9">
        <f t="shared" si="773"/>
        <v>0</v>
      </c>
    </row>
    <row r="48" spans="1:173" s="76" customFormat="1" x14ac:dyDescent="0.25">
      <c r="A48" s="75"/>
      <c r="B48" s="78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  <c r="CT48" s="75"/>
      <c r="CU48" s="75"/>
      <c r="CV48" s="75"/>
      <c r="CW48" s="75"/>
      <c r="CX48" s="75"/>
      <c r="CY48" s="75"/>
      <c r="CZ48" s="75"/>
      <c r="DA48" s="75"/>
      <c r="DB48" s="75"/>
      <c r="DC48" s="75"/>
      <c r="DD48" s="75"/>
      <c r="DE48" s="75"/>
      <c r="DF48" s="75"/>
      <c r="DG48" s="75"/>
      <c r="DH48" s="75"/>
      <c r="DI48" s="75"/>
      <c r="DJ48" s="75"/>
      <c r="DK48" s="75"/>
      <c r="DL48" s="75"/>
      <c r="DM48" s="75"/>
      <c r="DN48" s="75"/>
      <c r="DO48" s="75"/>
      <c r="DP48" s="75"/>
      <c r="DQ48" s="75"/>
      <c r="DR48" s="75"/>
      <c r="DS48" s="75"/>
      <c r="DT48" s="75"/>
      <c r="DU48" s="75"/>
      <c r="DV48" s="75"/>
      <c r="DW48" s="75"/>
      <c r="DX48" s="75"/>
      <c r="DY48" s="75"/>
      <c r="DZ48" s="75"/>
      <c r="EA48" s="75"/>
      <c r="EB48" s="75"/>
      <c r="EC48" s="75"/>
      <c r="ED48" s="75"/>
      <c r="EE48" s="75"/>
      <c r="EF48" s="75"/>
      <c r="EG48" s="75"/>
      <c r="EH48" s="75"/>
      <c r="EI48" s="75"/>
      <c r="EJ48" s="75"/>
      <c r="EK48" s="75"/>
      <c r="EL48" s="75"/>
      <c r="EM48" s="75"/>
      <c r="EN48" s="75"/>
      <c r="EO48" s="75"/>
      <c r="EP48" s="75"/>
      <c r="EQ48" s="75"/>
      <c r="ER48" s="75"/>
      <c r="ES48" s="75"/>
      <c r="EU48" s="75"/>
      <c r="EV48" s="75"/>
      <c r="EW48" s="75"/>
      <c r="EY48" s="75"/>
      <c r="EZ48" s="75"/>
      <c r="FA48" s="75"/>
      <c r="FC48" s="75"/>
      <c r="FD48" s="75"/>
      <c r="FE48" s="75"/>
      <c r="FG48" s="75"/>
      <c r="FH48" s="75"/>
      <c r="FI48" s="75"/>
      <c r="FK48" s="75"/>
      <c r="FL48" s="75"/>
      <c r="FM48" s="75"/>
      <c r="FO48" s="75"/>
      <c r="FP48" s="75"/>
      <c r="FQ48" s="75"/>
    </row>
    <row r="49" spans="1:173" s="12" customFormat="1" x14ac:dyDescent="0.25">
      <c r="A49" s="9">
        <f>Mon!A47</f>
        <v>0</v>
      </c>
      <c r="B49" s="9">
        <f>Mon!C47</f>
        <v>0</v>
      </c>
      <c r="C49" s="9">
        <f>Mon!X47</f>
        <v>0</v>
      </c>
      <c r="D49" s="73" t="str">
        <f>IF($B49="win",100%-D$1,"-100%")</f>
        <v>-100%</v>
      </c>
      <c r="E49" s="9">
        <f>(C49*D49)+(C49*E$1)</f>
        <v>0</v>
      </c>
      <c r="F49" s="9"/>
      <c r="G49" s="9">
        <f>Mon!Y47</f>
        <v>0</v>
      </c>
      <c r="H49" s="73" t="str">
        <f>IF($B49="win",100%-H$1,"-100%")</f>
        <v>-100%</v>
      </c>
      <c r="I49" s="9">
        <f>(G49*H49)+(G49*I$1)</f>
        <v>0</v>
      </c>
      <c r="J49" s="9"/>
      <c r="K49" s="9">
        <f>Mon!$Z47</f>
        <v>0</v>
      </c>
      <c r="L49" s="73" t="str">
        <f>IF($B49="win",100%-L$1,"-100%")</f>
        <v>-100%</v>
      </c>
      <c r="M49" s="9">
        <f>(K49*L49)+(K49*M$1)</f>
        <v>0</v>
      </c>
      <c r="N49" s="9"/>
      <c r="O49" s="9">
        <f>Mon!AA47</f>
        <v>0</v>
      </c>
      <c r="P49" s="73" t="str">
        <f>IF($B49="win",100%-P$1,"-100%")</f>
        <v>-100%</v>
      </c>
      <c r="Q49" s="9">
        <f>(O49*P49)+(O49*Q$1)</f>
        <v>0</v>
      </c>
      <c r="R49" s="9"/>
      <c r="S49" s="9">
        <f>Mon!AB47</f>
        <v>0</v>
      </c>
      <c r="T49" s="73" t="str">
        <f>IF($B49="win",100%-T$1,"-100%")</f>
        <v>-100%</v>
      </c>
      <c r="U49" s="9">
        <f>(S49*T49)+(S49*U$1)</f>
        <v>0</v>
      </c>
      <c r="V49" s="9"/>
      <c r="W49" s="9">
        <f>Mon!AC47</f>
        <v>0</v>
      </c>
      <c r="X49" s="73" t="str">
        <f>IF($B49="win",100%-X$1,"-100%")</f>
        <v>-100%</v>
      </c>
      <c r="Y49" s="9">
        <f>(W49*X49)+(W49*Y$1)</f>
        <v>0</v>
      </c>
      <c r="Z49" s="9"/>
      <c r="AA49" s="9">
        <f>Mon!AD47</f>
        <v>0</v>
      </c>
      <c r="AB49" s="73" t="str">
        <f>IF($B49="win",100%-AB$1,"-100%")</f>
        <v>-100%</v>
      </c>
      <c r="AC49" s="9">
        <f>(AA49*AB49)+(AA49*AC$1)</f>
        <v>0</v>
      </c>
      <c r="AD49" s="9"/>
      <c r="AE49" s="9">
        <f>Mon!AE47</f>
        <v>0</v>
      </c>
      <c r="AF49" s="73" t="str">
        <f>IF($B49="win",100%-AF$1,"-100%")</f>
        <v>-100%</v>
      </c>
      <c r="AG49" s="9">
        <f>(AE49*AF49)+(AE49*AG$1)</f>
        <v>0</v>
      </c>
      <c r="AH49" s="9"/>
      <c r="AI49" s="9">
        <f>Mon!AF47</f>
        <v>0</v>
      </c>
      <c r="AJ49" s="73" t="str">
        <f>IF($B49="win",100%-AJ$1,"-100%")</f>
        <v>-100%</v>
      </c>
      <c r="AK49" s="9">
        <f>(AI49*AJ49)+(AI49*AK$1)</f>
        <v>0</v>
      </c>
      <c r="AL49" s="9"/>
      <c r="AM49" s="9">
        <f>Mon!AG47</f>
        <v>0</v>
      </c>
      <c r="AN49" s="73" t="str">
        <f>IF($B49="win",100%-AN$1,"-100%")</f>
        <v>-100%</v>
      </c>
      <c r="AO49" s="9">
        <f>(AM49*AN49)+(AM49*AO$1)</f>
        <v>0</v>
      </c>
      <c r="AP49" s="9"/>
      <c r="AQ49" s="9">
        <f>Mon!AH47</f>
        <v>0</v>
      </c>
      <c r="AR49" s="73" t="str">
        <f>IF($B49="win",100%-AR$1,"-100%")</f>
        <v>-100%</v>
      </c>
      <c r="AS49" s="9">
        <f>(AQ49*AR49)+(AQ49*AS$1)</f>
        <v>0</v>
      </c>
      <c r="AT49" s="9"/>
      <c r="AU49" s="9">
        <f>Mon!AI47</f>
        <v>0</v>
      </c>
      <c r="AV49" s="73" t="str">
        <f>IF($B49="win",100%-AV$1,"-100%")</f>
        <v>-100%</v>
      </c>
      <c r="AW49" s="9">
        <f>(AU49*AV49)+(AU49*AW$1)</f>
        <v>0</v>
      </c>
      <c r="AX49" s="9"/>
      <c r="AY49" s="9">
        <f>Mon!AJ47</f>
        <v>0</v>
      </c>
      <c r="AZ49" s="73" t="str">
        <f>IF($B49="win",100%-AZ$1,"-100%")</f>
        <v>-100%</v>
      </c>
      <c r="BA49" s="9">
        <f>(AY49*AZ49)+(AY49*BA$1)</f>
        <v>0</v>
      </c>
      <c r="BB49" s="9"/>
      <c r="BC49" s="9">
        <f>Mon!AK47</f>
        <v>0</v>
      </c>
      <c r="BD49" s="73" t="str">
        <f>IF($B49="win",100%-BD$1,"-100%")</f>
        <v>-100%</v>
      </c>
      <c r="BE49" s="9">
        <f>(BC49*BD49)+(BC49*BE$1)</f>
        <v>0</v>
      </c>
      <c r="BF49" s="9"/>
      <c r="BG49" s="9">
        <f>Mon!AL47</f>
        <v>0</v>
      </c>
      <c r="BH49" s="73" t="str">
        <f>IF($B49="win",100%-BH$1,"-100%")</f>
        <v>-100%</v>
      </c>
      <c r="BI49" s="9">
        <f>(BG49*BH49)+(BG49*BI$1)</f>
        <v>0</v>
      </c>
      <c r="BJ49" s="9"/>
      <c r="BK49" s="9">
        <f>Mon!AM47</f>
        <v>0</v>
      </c>
      <c r="BL49" s="73" t="str">
        <f>IF($B49="win",100%-BL$1,"-100%")</f>
        <v>-100%</v>
      </c>
      <c r="BM49" s="9">
        <f>(BK49*BL49)+(BK49*BM$1)</f>
        <v>0</v>
      </c>
      <c r="BN49" s="9"/>
      <c r="BO49" s="9">
        <f>Mon!AN47</f>
        <v>0</v>
      </c>
      <c r="BP49" s="73" t="str">
        <f>IF($B49="win",100%-BP$1,"-100%")</f>
        <v>-100%</v>
      </c>
      <c r="BQ49" s="9">
        <f>(BO49*BP49)+(BO49*BQ$1)</f>
        <v>0</v>
      </c>
      <c r="BR49" s="9"/>
      <c r="BS49" s="9">
        <f>Mon!AO47</f>
        <v>0</v>
      </c>
      <c r="BT49" s="73" t="str">
        <f>IF($B49="win",100%-BT$1,"-100%")</f>
        <v>-100%</v>
      </c>
      <c r="BU49" s="9">
        <f>(BS49*BT49)+(BS49*BU$1)</f>
        <v>0</v>
      </c>
      <c r="BV49" s="9"/>
      <c r="BW49" s="9">
        <f>Mon!AP47</f>
        <v>0</v>
      </c>
      <c r="BX49" s="73" t="str">
        <f>IF($B49="win",100%-BX$1,"-100%")</f>
        <v>-100%</v>
      </c>
      <c r="BY49" s="9">
        <f>(BW49*BX49)+(BW49*BY$1)</f>
        <v>0</v>
      </c>
      <c r="BZ49" s="9"/>
      <c r="CA49" s="9">
        <f>Mon!AQ47</f>
        <v>0</v>
      </c>
      <c r="CB49" s="73" t="str">
        <f>IF($B49="win",100%-CB$1,"-100%")</f>
        <v>-100%</v>
      </c>
      <c r="CC49" s="9">
        <f>(CA49*CB49)+(CA49*CC$1)</f>
        <v>0</v>
      </c>
      <c r="CD49" s="9"/>
      <c r="CE49" s="9">
        <f>Mon!AR47</f>
        <v>0</v>
      </c>
      <c r="CF49" s="73" t="str">
        <f>IF($B49="win",100%-CF$1,"-100%")</f>
        <v>-100%</v>
      </c>
      <c r="CG49" s="9">
        <f>(CE49*CF49)+(CE49*CG$1)</f>
        <v>0</v>
      </c>
      <c r="CH49" s="9"/>
      <c r="CI49" s="9">
        <f>Mon!AS47</f>
        <v>0</v>
      </c>
      <c r="CJ49" s="73" t="str">
        <f>IF($B49="win",100%-CJ$1,"-100%")</f>
        <v>-100%</v>
      </c>
      <c r="CK49" s="9">
        <f>(CI49*CJ49)+(CI49*CK$1)</f>
        <v>0</v>
      </c>
      <c r="CL49" s="9"/>
      <c r="CM49" s="9">
        <f>Mon!AT47</f>
        <v>0</v>
      </c>
      <c r="CN49" s="73" t="str">
        <f>IF($B49="win",100%-CN$1,"-100%")</f>
        <v>-100%</v>
      </c>
      <c r="CO49" s="9">
        <f>(CM49*CN49)+(CM49*CO$1)</f>
        <v>0</v>
      </c>
      <c r="CP49" s="9"/>
      <c r="CQ49" s="9">
        <f>Mon!AU47</f>
        <v>0</v>
      </c>
      <c r="CR49" s="73" t="str">
        <f>IF($B49="win",100%-CR$1,"-100%")</f>
        <v>-100%</v>
      </c>
      <c r="CS49" s="9">
        <f>(CQ49*CR49)+(CQ49*CS$1)</f>
        <v>0</v>
      </c>
      <c r="CT49" s="9"/>
      <c r="CU49" s="9">
        <f>Mon!AV47</f>
        <v>0</v>
      </c>
      <c r="CV49" s="73" t="str">
        <f>IF($B49="win",100%-CV$1,"-100%")</f>
        <v>-100%</v>
      </c>
      <c r="CW49" s="9">
        <f>(CU49*CV49)+(CU49*CW$1)</f>
        <v>0</v>
      </c>
      <c r="CX49" s="9"/>
      <c r="CY49" s="9">
        <f>Mon!AW47</f>
        <v>0</v>
      </c>
      <c r="CZ49" s="73" t="str">
        <f>IF($B49="win",100%-CZ$1,"-100%")</f>
        <v>-100%</v>
      </c>
      <c r="DA49" s="9">
        <f>(CY49*CZ49)+(CY49*DA$1)</f>
        <v>0</v>
      </c>
      <c r="DB49" s="9"/>
      <c r="DC49" s="9">
        <f>Mon!AX47</f>
        <v>0</v>
      </c>
      <c r="DD49" s="73" t="str">
        <f>IF($B49="win",100%-DD$1,"-100%")</f>
        <v>-100%</v>
      </c>
      <c r="DE49" s="9">
        <f>(DC49*DD49)+(DC49*DE$1)</f>
        <v>0</v>
      </c>
      <c r="DF49" s="9"/>
      <c r="DG49" s="9">
        <f>Mon!AY47</f>
        <v>0</v>
      </c>
      <c r="DH49" s="73" t="str">
        <f>IF($B49="win",100%-DH$1,"-100%")</f>
        <v>-100%</v>
      </c>
      <c r="DI49" s="9">
        <f>(DG49*DH49)+(DG49*DI$1)</f>
        <v>0</v>
      </c>
      <c r="DJ49" s="9"/>
      <c r="DK49" s="9">
        <f>Mon!AZ47</f>
        <v>0</v>
      </c>
      <c r="DL49" s="73" t="str">
        <f>IF($B49="win",100%-DL$1,"-100%")</f>
        <v>-100%</v>
      </c>
      <c r="DM49" s="9">
        <f>(DK49*DL49)+(DK49*DM$1)</f>
        <v>0</v>
      </c>
      <c r="DN49" s="9"/>
      <c r="DO49" s="9">
        <f>Mon!BA47</f>
        <v>0</v>
      </c>
      <c r="DP49" s="73" t="str">
        <f>IF($B49="win",100%-DP$1,"-100%")</f>
        <v>-100%</v>
      </c>
      <c r="DQ49" s="9">
        <f>(DO49*DP49)+(DO49*DQ$1)</f>
        <v>0</v>
      </c>
      <c r="DR49" s="9"/>
      <c r="DS49" s="9">
        <f>Mon!BB47</f>
        <v>0</v>
      </c>
      <c r="DT49" s="73" t="str">
        <f>IF($B49="win",100%-DT$1,"-100%")</f>
        <v>-100%</v>
      </c>
      <c r="DU49" s="9">
        <f>(DS49*DT49)+(DS49*DU$1)</f>
        <v>0</v>
      </c>
      <c r="DV49" s="9"/>
      <c r="DW49" s="9">
        <f>Mon!BC47</f>
        <v>0</v>
      </c>
      <c r="DX49" s="73" t="str">
        <f>IF($B49="win",100%-DX$1,"-100%")</f>
        <v>-100%</v>
      </c>
      <c r="DY49" s="9">
        <f>(DW49*DX49)+(DW49*DY$1)</f>
        <v>0</v>
      </c>
      <c r="DZ49" s="9"/>
      <c r="EA49" s="9">
        <f>Mon!BD47</f>
        <v>0</v>
      </c>
      <c r="EB49" s="73" t="str">
        <f>IF($B49="win",100%-EB$1,"-100%")</f>
        <v>-100%</v>
      </c>
      <c r="EC49" s="9">
        <f>(EA49*EB49)+(EA49*EC$1)</f>
        <v>0</v>
      </c>
      <c r="ED49" s="9"/>
      <c r="EE49" s="9">
        <f>Mon!BE47</f>
        <v>0</v>
      </c>
      <c r="EF49" s="73" t="str">
        <f>IF($B49="win",100%-EF$1,"-100%")</f>
        <v>-100%</v>
      </c>
      <c r="EG49" s="9">
        <f>(EE49*EF49)+(EE49*EG$1)</f>
        <v>0</v>
      </c>
      <c r="EH49" s="9"/>
      <c r="EI49" s="9">
        <f>Mon!BF47</f>
        <v>0</v>
      </c>
      <c r="EJ49" s="73" t="str">
        <f>IF($B49="win",100%-EJ$1,"-100%")</f>
        <v>-100%</v>
      </c>
      <c r="EK49" s="9">
        <f>(EI49*EJ49)+(EI49*EK$1)</f>
        <v>0</v>
      </c>
      <c r="EL49" s="9"/>
      <c r="EM49" s="9">
        <f>Mon!BG47</f>
        <v>0</v>
      </c>
      <c r="EN49" s="73" t="str">
        <f>IF($B49="win",100%-EN$1,"-100%")</f>
        <v>-100%</v>
      </c>
      <c r="EO49" s="9">
        <f>(EM49*EN49)+(EM49*EO$1)</f>
        <v>0</v>
      </c>
      <c r="EP49" s="9"/>
      <c r="EQ49" s="9">
        <f>Mon!BH47</f>
        <v>0</v>
      </c>
      <c r="ER49" s="73" t="str">
        <f>IF($B49="win",100%-ER$1,"-100%")</f>
        <v>-100%</v>
      </c>
      <c r="ES49" s="9">
        <f>(EQ49*ER49)+(EQ49*ES$1)</f>
        <v>0</v>
      </c>
      <c r="EU49" s="9">
        <f>Mon!$BI47</f>
        <v>0</v>
      </c>
      <c r="EV49" s="73" t="str">
        <f>IF($B49="win",100%-EV$1,"-100%")</f>
        <v>-100%</v>
      </c>
      <c r="EW49" s="9">
        <f>(EU49*EV49)+(EU49*EW$1)</f>
        <v>0</v>
      </c>
      <c r="EY49" s="9">
        <f>Mon!$BJ47</f>
        <v>0</v>
      </c>
      <c r="EZ49" s="73" t="str">
        <f t="shared" ref="EZ49:EZ82" si="774">IF($B49="win",100%-EZ$1,"-100%")</f>
        <v>-100%</v>
      </c>
      <c r="FA49" s="9">
        <f>(EY49*EZ49)+(EY49*FA$1)</f>
        <v>0</v>
      </c>
      <c r="FC49" s="9">
        <f>Mon!$BK47</f>
        <v>0</v>
      </c>
      <c r="FD49" s="73" t="str">
        <f t="shared" ref="FD49:FD82" si="775">IF($B49="win",100%-FD$1,"-100%")</f>
        <v>-100%</v>
      </c>
      <c r="FE49" s="9">
        <f>(FC49*FD49)+(FC49*FE$1)</f>
        <v>0</v>
      </c>
      <c r="FG49" s="9">
        <f>Mon!$BL47</f>
        <v>0</v>
      </c>
      <c r="FH49" s="73" t="str">
        <f t="shared" ref="FH49:FH82" si="776">IF($B49="win",100%-FH$1,"-100%")</f>
        <v>-100%</v>
      </c>
      <c r="FI49" s="9">
        <f>(FG49*FH49)+(FG49*FI$1)</f>
        <v>0</v>
      </c>
      <c r="FK49" s="9">
        <f>Mon!$BM47</f>
        <v>0</v>
      </c>
      <c r="FL49" s="73" t="str">
        <f t="shared" ref="FL49:FL82" si="777">IF($B49="win",100%-FL$1,"-100%")</f>
        <v>-100%</v>
      </c>
      <c r="FM49" s="9">
        <f>(FK49*FL49)+(FK49*FM$1)</f>
        <v>0</v>
      </c>
      <c r="FO49" s="9">
        <f>Mon!$BN47</f>
        <v>0</v>
      </c>
      <c r="FP49" s="73" t="str">
        <f t="shared" ref="FP49:FP82" si="778">IF($B49="win",100%-FP$1,"-100%")</f>
        <v>-100%</v>
      </c>
      <c r="FQ49" s="9">
        <f>(FO49*FP49)+(FO49*FQ$1)</f>
        <v>0</v>
      </c>
    </row>
    <row r="50" spans="1:173" s="12" customFormat="1" x14ac:dyDescent="0.25">
      <c r="A50" s="9">
        <f>Mon!A48</f>
        <v>0</v>
      </c>
      <c r="B50" s="9">
        <f>Mon!C48</f>
        <v>0</v>
      </c>
      <c r="C50" s="9">
        <f>Mon!X48</f>
        <v>0</v>
      </c>
      <c r="D50" s="73" t="str">
        <f t="shared" si="688"/>
        <v>-100%</v>
      </c>
      <c r="E50" s="9">
        <f t="shared" ref="E50:E52" si="779">(C50*D50)+(C50*E$1)</f>
        <v>0</v>
      </c>
      <c r="F50" s="9"/>
      <c r="G50" s="9">
        <f>Mon!Y48</f>
        <v>0</v>
      </c>
      <c r="H50" s="73" t="str">
        <f t="shared" ref="H50:H52" si="780">IF($B50="win",100%-H$1,"-100%")</f>
        <v>-100%</v>
      </c>
      <c r="I50" s="9">
        <f t="shared" ref="I50:I52" si="781">(G50*H50)+(G50*I$1)</f>
        <v>0</v>
      </c>
      <c r="J50" s="9"/>
      <c r="K50" s="9">
        <f>Mon!$Z48</f>
        <v>0</v>
      </c>
      <c r="L50" s="73" t="str">
        <f t="shared" ref="L50:L52" si="782">IF($B50="win",100%-L$1,"-100%")</f>
        <v>-100%</v>
      </c>
      <c r="M50" s="9">
        <f t="shared" ref="M50:M52" si="783">(K50*L50)+(K50*M$1)</f>
        <v>0</v>
      </c>
      <c r="N50" s="9"/>
      <c r="O50" s="9">
        <f>Mon!AA48</f>
        <v>0</v>
      </c>
      <c r="P50" s="73" t="str">
        <f t="shared" ref="P50:P52" si="784">IF($B50="win",100%-P$1,"-100%")</f>
        <v>-100%</v>
      </c>
      <c r="Q50" s="9">
        <f t="shared" ref="Q50:Q52" si="785">(O50*P50)+(O50*Q$1)</f>
        <v>0</v>
      </c>
      <c r="R50" s="9"/>
      <c r="S50" s="9">
        <f>Mon!AB48</f>
        <v>0</v>
      </c>
      <c r="T50" s="73" t="str">
        <f t="shared" ref="T50:T52" si="786">IF($B50="win",100%-T$1,"-100%")</f>
        <v>-100%</v>
      </c>
      <c r="U50" s="9">
        <f t="shared" ref="U50:U52" si="787">(S50*T50)+(S50*U$1)</f>
        <v>0</v>
      </c>
      <c r="V50" s="9"/>
      <c r="W50" s="9">
        <f>Mon!AC48</f>
        <v>0</v>
      </c>
      <c r="X50" s="73" t="str">
        <f t="shared" ref="X50:X52" si="788">IF($B50="win",100%-X$1,"-100%")</f>
        <v>-100%</v>
      </c>
      <c r="Y50" s="9">
        <f t="shared" ref="Y50:Y52" si="789">(W50*X50)+(W50*Y$1)</f>
        <v>0</v>
      </c>
      <c r="Z50" s="9"/>
      <c r="AA50" s="9">
        <f>Mon!AD48</f>
        <v>0</v>
      </c>
      <c r="AB50" s="73" t="str">
        <f t="shared" ref="AB50:AB52" si="790">IF($B50="win",100%-AB$1,"-100%")</f>
        <v>-100%</v>
      </c>
      <c r="AC50" s="9">
        <f t="shared" ref="AC50:AC52" si="791">(AA50*AB50)+(AA50*AC$1)</f>
        <v>0</v>
      </c>
      <c r="AD50" s="9"/>
      <c r="AE50" s="9">
        <f>Mon!AE48</f>
        <v>0</v>
      </c>
      <c r="AF50" s="73" t="str">
        <f t="shared" ref="AF50:AF52" si="792">IF($B50="win",100%-AF$1,"-100%")</f>
        <v>-100%</v>
      </c>
      <c r="AG50" s="9">
        <f t="shared" ref="AG50:AG52" si="793">(AE50*AF50)+(AE50*AG$1)</f>
        <v>0</v>
      </c>
      <c r="AH50" s="9"/>
      <c r="AI50" s="9">
        <f>Mon!AF48</f>
        <v>0</v>
      </c>
      <c r="AJ50" s="73" t="str">
        <f t="shared" ref="AJ50:AJ52" si="794">IF($B50="win",100%-AJ$1,"-100%")</f>
        <v>-100%</v>
      </c>
      <c r="AK50" s="9">
        <f t="shared" ref="AK50:AK52" si="795">(AI50*AJ50)+(AI50*AK$1)</f>
        <v>0</v>
      </c>
      <c r="AL50" s="9"/>
      <c r="AM50" s="9">
        <f>Mon!AG48</f>
        <v>0</v>
      </c>
      <c r="AN50" s="73" t="str">
        <f t="shared" ref="AN50:AN52" si="796">IF($B50="win",100%-AN$1,"-100%")</f>
        <v>-100%</v>
      </c>
      <c r="AO50" s="9">
        <f t="shared" ref="AO50:AO52" si="797">(AM50*AN50)+(AM50*AO$1)</f>
        <v>0</v>
      </c>
      <c r="AP50" s="9"/>
      <c r="AQ50" s="9">
        <f>Mon!AH48</f>
        <v>0</v>
      </c>
      <c r="AR50" s="73" t="str">
        <f t="shared" ref="AR50:AR52" si="798">IF($B50="win",100%-AR$1,"-100%")</f>
        <v>-100%</v>
      </c>
      <c r="AS50" s="9">
        <f t="shared" ref="AS50:AS52" si="799">(AQ50*AR50)+(AQ50*AS$1)</f>
        <v>0</v>
      </c>
      <c r="AT50" s="9"/>
      <c r="AU50" s="9">
        <f>Mon!AI48</f>
        <v>0</v>
      </c>
      <c r="AV50" s="73" t="str">
        <f t="shared" ref="AV50:AV52" si="800">IF($B50="win",100%-AV$1,"-100%")</f>
        <v>-100%</v>
      </c>
      <c r="AW50" s="9">
        <f t="shared" ref="AW50:AW52" si="801">(AU50*AV50)+(AU50*AW$1)</f>
        <v>0</v>
      </c>
      <c r="AX50" s="9"/>
      <c r="AY50" s="9">
        <f>Mon!AJ48</f>
        <v>0</v>
      </c>
      <c r="AZ50" s="73" t="str">
        <f t="shared" ref="AZ50:AZ52" si="802">IF($B50="win",100%-AZ$1,"-100%")</f>
        <v>-100%</v>
      </c>
      <c r="BA50" s="9">
        <f t="shared" ref="BA50:BA52" si="803">(AY50*AZ50)+(AY50*BA$1)</f>
        <v>0</v>
      </c>
      <c r="BB50" s="9"/>
      <c r="BC50" s="9">
        <f>Mon!AK48</f>
        <v>0</v>
      </c>
      <c r="BD50" s="73" t="str">
        <f t="shared" ref="BD50:BD52" si="804">IF($B50="win",100%-BD$1,"-100%")</f>
        <v>-100%</v>
      </c>
      <c r="BE50" s="9">
        <f t="shared" ref="BE50:BE52" si="805">(BC50*BD50)+(BC50*BE$1)</f>
        <v>0</v>
      </c>
      <c r="BF50" s="9"/>
      <c r="BG50" s="9">
        <f>Mon!AL48</f>
        <v>0</v>
      </c>
      <c r="BH50" s="73" t="str">
        <f t="shared" ref="BH50:BH52" si="806">IF($B50="win",100%-BH$1,"-100%")</f>
        <v>-100%</v>
      </c>
      <c r="BI50" s="9">
        <f t="shared" ref="BI50:BI52" si="807">(BG50*BH50)+(BG50*BI$1)</f>
        <v>0</v>
      </c>
      <c r="BJ50" s="9"/>
      <c r="BK50" s="9">
        <f>Mon!AM48</f>
        <v>0</v>
      </c>
      <c r="BL50" s="73" t="str">
        <f t="shared" ref="BL50:BL52" si="808">IF($B50="win",100%-BL$1,"-100%")</f>
        <v>-100%</v>
      </c>
      <c r="BM50" s="9">
        <f t="shared" ref="BM50:BM52" si="809">(BK50*BL50)+(BK50*BM$1)</f>
        <v>0</v>
      </c>
      <c r="BN50" s="9"/>
      <c r="BO50" s="9">
        <f>Mon!AN48</f>
        <v>0</v>
      </c>
      <c r="BP50" s="73" t="str">
        <f t="shared" ref="BP50:BP52" si="810">IF($B50="win",100%-BP$1,"-100%")</f>
        <v>-100%</v>
      </c>
      <c r="BQ50" s="9">
        <f t="shared" ref="BQ50:BQ52" si="811">(BO50*BP50)+(BO50*BQ$1)</f>
        <v>0</v>
      </c>
      <c r="BR50" s="9"/>
      <c r="BS50" s="9">
        <f>Mon!AO48</f>
        <v>0</v>
      </c>
      <c r="BT50" s="73" t="str">
        <f t="shared" ref="BT50:BT52" si="812">IF($B50="win",100%-BT$1,"-100%")</f>
        <v>-100%</v>
      </c>
      <c r="BU50" s="9">
        <f t="shared" ref="BU50:BU52" si="813">(BS50*BT50)+(BS50*BU$1)</f>
        <v>0</v>
      </c>
      <c r="BV50" s="9"/>
      <c r="BW50" s="9">
        <f>Mon!AP48</f>
        <v>0</v>
      </c>
      <c r="BX50" s="73" t="str">
        <f t="shared" ref="BX50:BX52" si="814">IF($B50="win",100%-BX$1,"-100%")</f>
        <v>-100%</v>
      </c>
      <c r="BY50" s="9">
        <f t="shared" ref="BY50:BY52" si="815">(BW50*BX50)+(BW50*BY$1)</f>
        <v>0</v>
      </c>
      <c r="BZ50" s="9"/>
      <c r="CA50" s="9">
        <f>Mon!AQ48</f>
        <v>0</v>
      </c>
      <c r="CB50" s="73" t="str">
        <f t="shared" ref="CB50:CB52" si="816">IF($B50="win",100%-CB$1,"-100%")</f>
        <v>-100%</v>
      </c>
      <c r="CC50" s="9">
        <f t="shared" ref="CC50:CC52" si="817">(CA50*CB50)+(CA50*CC$1)</f>
        <v>0</v>
      </c>
      <c r="CD50" s="9"/>
      <c r="CE50" s="9">
        <f>Mon!AR48</f>
        <v>0</v>
      </c>
      <c r="CF50" s="73" t="str">
        <f t="shared" ref="CF50:CF52" si="818">IF($B50="win",100%-CF$1,"-100%")</f>
        <v>-100%</v>
      </c>
      <c r="CG50" s="9">
        <f t="shared" ref="CG50:CG52" si="819">(CE50*CF50)+(CE50*CG$1)</f>
        <v>0</v>
      </c>
      <c r="CH50" s="9"/>
      <c r="CI50" s="9">
        <f>Mon!AS48</f>
        <v>0</v>
      </c>
      <c r="CJ50" s="73" t="str">
        <f t="shared" ref="CJ50:CJ52" si="820">IF($B50="win",100%-CJ$1,"-100%")</f>
        <v>-100%</v>
      </c>
      <c r="CK50" s="9">
        <f t="shared" ref="CK50:CK52" si="821">(CI50*CJ50)+(CI50*CK$1)</f>
        <v>0</v>
      </c>
      <c r="CL50" s="9"/>
      <c r="CM50" s="9">
        <f>Mon!AT48</f>
        <v>0</v>
      </c>
      <c r="CN50" s="73" t="str">
        <f t="shared" ref="CN50:CN52" si="822">IF($B50="win",100%-CN$1,"-100%")</f>
        <v>-100%</v>
      </c>
      <c r="CO50" s="9">
        <f t="shared" ref="CO50:CO52" si="823">(CM50*CN50)+(CM50*CO$1)</f>
        <v>0</v>
      </c>
      <c r="CP50" s="9"/>
      <c r="CQ50" s="9">
        <f>Mon!AU48</f>
        <v>0</v>
      </c>
      <c r="CR50" s="73" t="str">
        <f t="shared" ref="CR50:CR52" si="824">IF($B50="win",100%-CR$1,"-100%")</f>
        <v>-100%</v>
      </c>
      <c r="CS50" s="9">
        <f t="shared" ref="CS50:CS52" si="825">(CQ50*CR50)+(CQ50*CS$1)</f>
        <v>0</v>
      </c>
      <c r="CT50" s="9"/>
      <c r="CU50" s="9">
        <f>Mon!AV48</f>
        <v>0</v>
      </c>
      <c r="CV50" s="73" t="str">
        <f t="shared" ref="CV50:CV52" si="826">IF($B50="win",100%-CV$1,"-100%")</f>
        <v>-100%</v>
      </c>
      <c r="CW50" s="9">
        <f t="shared" ref="CW50:CW52" si="827">(CU50*CV50)+(CU50*CW$1)</f>
        <v>0</v>
      </c>
      <c r="CX50" s="9"/>
      <c r="CY50" s="9">
        <f>Mon!AW48</f>
        <v>0</v>
      </c>
      <c r="CZ50" s="73" t="str">
        <f t="shared" ref="CZ50:CZ52" si="828">IF($B50="win",100%-CZ$1,"-100%")</f>
        <v>-100%</v>
      </c>
      <c r="DA50" s="9">
        <f t="shared" ref="DA50:DA52" si="829">(CY50*CZ50)+(CY50*DA$1)</f>
        <v>0</v>
      </c>
      <c r="DB50" s="9"/>
      <c r="DC50" s="9">
        <f>Mon!AX48</f>
        <v>0</v>
      </c>
      <c r="DD50" s="73" t="str">
        <f t="shared" ref="DD50:DD52" si="830">IF($B50="win",100%-DD$1,"-100%")</f>
        <v>-100%</v>
      </c>
      <c r="DE50" s="9">
        <f t="shared" ref="DE50:DE52" si="831">(DC50*DD50)+(DC50*DE$1)</f>
        <v>0</v>
      </c>
      <c r="DF50" s="9"/>
      <c r="DG50" s="9">
        <f>Mon!AY48</f>
        <v>0</v>
      </c>
      <c r="DH50" s="73" t="str">
        <f t="shared" ref="DH50:DH52" si="832">IF($B50="win",100%-DH$1,"-100%")</f>
        <v>-100%</v>
      </c>
      <c r="DI50" s="9">
        <f t="shared" ref="DI50:DI52" si="833">(DG50*DH50)+(DG50*DI$1)</f>
        <v>0</v>
      </c>
      <c r="DJ50" s="9"/>
      <c r="DK50" s="9">
        <f>Mon!AZ48</f>
        <v>0</v>
      </c>
      <c r="DL50" s="73" t="str">
        <f t="shared" ref="DL50:DL52" si="834">IF($B50="win",100%-DL$1,"-100%")</f>
        <v>-100%</v>
      </c>
      <c r="DM50" s="9">
        <f t="shared" ref="DM50:DM52" si="835">(DK50*DL50)+(DK50*DM$1)</f>
        <v>0</v>
      </c>
      <c r="DN50" s="9"/>
      <c r="DO50" s="9">
        <f>Mon!BA48</f>
        <v>0</v>
      </c>
      <c r="DP50" s="73" t="str">
        <f t="shared" ref="DP50:DP52" si="836">IF($B50="win",100%-DP$1,"-100%")</f>
        <v>-100%</v>
      </c>
      <c r="DQ50" s="9">
        <f t="shared" ref="DQ50:DQ52" si="837">(DO50*DP50)+(DO50*DQ$1)</f>
        <v>0</v>
      </c>
      <c r="DR50" s="9"/>
      <c r="DS50" s="9">
        <f>Mon!BB48</f>
        <v>0</v>
      </c>
      <c r="DT50" s="73" t="str">
        <f t="shared" ref="DT50:DT52" si="838">IF($B50="win",100%-DT$1,"-100%")</f>
        <v>-100%</v>
      </c>
      <c r="DU50" s="9">
        <f t="shared" ref="DU50:DU52" si="839">(DS50*DT50)+(DS50*DU$1)</f>
        <v>0</v>
      </c>
      <c r="DV50" s="9"/>
      <c r="DW50" s="9">
        <f>Mon!BC48</f>
        <v>0</v>
      </c>
      <c r="DX50" s="73" t="str">
        <f t="shared" ref="DX50:DX52" si="840">IF($B50="win",100%-DX$1,"-100%")</f>
        <v>-100%</v>
      </c>
      <c r="DY50" s="9">
        <f t="shared" ref="DY50:DY52" si="841">(DW50*DX50)+(DW50*DY$1)</f>
        <v>0</v>
      </c>
      <c r="DZ50" s="9"/>
      <c r="EA50" s="9">
        <f>Mon!BD48</f>
        <v>0</v>
      </c>
      <c r="EB50" s="73" t="str">
        <f t="shared" ref="EB50:EB52" si="842">IF($B50="win",100%-EB$1,"-100%")</f>
        <v>-100%</v>
      </c>
      <c r="EC50" s="9">
        <f t="shared" ref="EC50:EC52" si="843">(EA50*EB50)+(EA50*EC$1)</f>
        <v>0</v>
      </c>
      <c r="ED50" s="9"/>
      <c r="EE50" s="9">
        <f>Mon!BE48</f>
        <v>0</v>
      </c>
      <c r="EF50" s="73" t="str">
        <f t="shared" ref="EF50:EF52" si="844">IF($B50="win",100%-EF$1,"-100%")</f>
        <v>-100%</v>
      </c>
      <c r="EG50" s="9">
        <f t="shared" ref="EG50:EG52" si="845">(EE50*EF50)+(EE50*EG$1)</f>
        <v>0</v>
      </c>
      <c r="EH50" s="9"/>
      <c r="EI50" s="9">
        <f>Mon!BF48</f>
        <v>0</v>
      </c>
      <c r="EJ50" s="73" t="str">
        <f t="shared" ref="EJ50:EJ52" si="846">IF($B50="win",100%-EJ$1,"-100%")</f>
        <v>-100%</v>
      </c>
      <c r="EK50" s="9">
        <f t="shared" ref="EK50:EK52" si="847">(EI50*EJ50)+(EI50*EK$1)</f>
        <v>0</v>
      </c>
      <c r="EL50" s="9"/>
      <c r="EM50" s="9">
        <f>Mon!BG48</f>
        <v>0</v>
      </c>
      <c r="EN50" s="73" t="str">
        <f t="shared" ref="EN50:EN52" si="848">IF($B50="win",100%-EN$1,"-100%")</f>
        <v>-100%</v>
      </c>
      <c r="EO50" s="9">
        <f t="shared" ref="EO50:EO52" si="849">(EM50*EN50)+(EM50*EO$1)</f>
        <v>0</v>
      </c>
      <c r="EP50" s="9"/>
      <c r="EQ50" s="9">
        <f>Mon!BH48</f>
        <v>0</v>
      </c>
      <c r="ER50" s="73" t="str">
        <f t="shared" ref="ER50:ER52" si="850">IF($B50="win",100%-ER$1,"-100%")</f>
        <v>-100%</v>
      </c>
      <c r="ES50" s="9">
        <f t="shared" ref="ES50:ES52" si="851">(EQ50*ER50)+(EQ50*ES$1)</f>
        <v>0</v>
      </c>
      <c r="EU50" s="9">
        <f>Mon!$BI48</f>
        <v>0</v>
      </c>
      <c r="EV50" s="73" t="str">
        <f t="shared" ref="EV50:EV52" si="852">IF($B50="win",100%-EV$1,"-100%")</f>
        <v>-100%</v>
      </c>
      <c r="EW50" s="9">
        <f t="shared" ref="EW50:EW52" si="853">(EU50*EV50)+(EU50*EW$1)</f>
        <v>0</v>
      </c>
      <c r="EY50" s="9">
        <f>Mon!$BJ48</f>
        <v>0</v>
      </c>
      <c r="EZ50" s="73" t="str">
        <f t="shared" si="774"/>
        <v>-100%</v>
      </c>
      <c r="FA50" s="9">
        <f t="shared" ref="FA50:FA52" si="854">(EY50*EZ50)+(EY50*FA$1)</f>
        <v>0</v>
      </c>
      <c r="FC50" s="9">
        <f>Mon!$BK48</f>
        <v>0</v>
      </c>
      <c r="FD50" s="73" t="str">
        <f t="shared" si="775"/>
        <v>-100%</v>
      </c>
      <c r="FE50" s="9">
        <f t="shared" ref="FE50:FE52" si="855">(FC50*FD50)+(FC50*FE$1)</f>
        <v>0</v>
      </c>
      <c r="FG50" s="9">
        <f>Mon!$BL48</f>
        <v>0</v>
      </c>
      <c r="FH50" s="73" t="str">
        <f t="shared" si="776"/>
        <v>-100%</v>
      </c>
      <c r="FI50" s="9">
        <f t="shared" ref="FI50:FI52" si="856">(FG50*FH50)+(FG50*FI$1)</f>
        <v>0</v>
      </c>
      <c r="FK50" s="9">
        <f>Mon!$BM48</f>
        <v>0</v>
      </c>
      <c r="FL50" s="73" t="str">
        <f t="shared" si="777"/>
        <v>-100%</v>
      </c>
      <c r="FM50" s="9">
        <f t="shared" ref="FM50:FM52" si="857">(FK50*FL50)+(FK50*FM$1)</f>
        <v>0</v>
      </c>
      <c r="FO50" s="9">
        <f>Mon!$BN48</f>
        <v>0</v>
      </c>
      <c r="FP50" s="73" t="str">
        <f t="shared" si="778"/>
        <v>-100%</v>
      </c>
      <c r="FQ50" s="9">
        <f t="shared" ref="FQ50:FQ52" si="858">(FO50*FP50)+(FO50*FQ$1)</f>
        <v>0</v>
      </c>
    </row>
    <row r="51" spans="1:173" s="12" customFormat="1" x14ac:dyDescent="0.25">
      <c r="A51" s="9" t="str">
        <f>Mon!A49</f>
        <v>UNDER</v>
      </c>
      <c r="B51" s="9">
        <f>Mon!C49</f>
        <v>0</v>
      </c>
      <c r="C51" s="9">
        <f>Mon!X49</f>
        <v>0</v>
      </c>
      <c r="D51" s="73" t="str">
        <f t="shared" si="688"/>
        <v>-100%</v>
      </c>
      <c r="E51" s="9">
        <f t="shared" si="779"/>
        <v>0</v>
      </c>
      <c r="F51" s="9"/>
      <c r="G51" s="9">
        <f>Mon!Y49</f>
        <v>0</v>
      </c>
      <c r="H51" s="73" t="str">
        <f t="shared" si="780"/>
        <v>-100%</v>
      </c>
      <c r="I51" s="9">
        <f t="shared" si="781"/>
        <v>0</v>
      </c>
      <c r="J51" s="9"/>
      <c r="K51" s="9">
        <f>Mon!$Z49</f>
        <v>0</v>
      </c>
      <c r="L51" s="73" t="str">
        <f t="shared" si="782"/>
        <v>-100%</v>
      </c>
      <c r="M51" s="9">
        <f t="shared" si="783"/>
        <v>0</v>
      </c>
      <c r="N51" s="9"/>
      <c r="O51" s="9">
        <f>Mon!AA49</f>
        <v>0</v>
      </c>
      <c r="P51" s="73" t="str">
        <f t="shared" si="784"/>
        <v>-100%</v>
      </c>
      <c r="Q51" s="9">
        <f t="shared" si="785"/>
        <v>0</v>
      </c>
      <c r="R51" s="9"/>
      <c r="S51" s="9">
        <f>Mon!AB49</f>
        <v>0</v>
      </c>
      <c r="T51" s="73" t="str">
        <f t="shared" si="786"/>
        <v>-100%</v>
      </c>
      <c r="U51" s="9">
        <f t="shared" si="787"/>
        <v>0</v>
      </c>
      <c r="V51" s="9"/>
      <c r="W51" s="9">
        <f>Mon!AC49</f>
        <v>0</v>
      </c>
      <c r="X51" s="73" t="str">
        <f t="shared" si="788"/>
        <v>-100%</v>
      </c>
      <c r="Y51" s="9">
        <f t="shared" si="789"/>
        <v>0</v>
      </c>
      <c r="Z51" s="9"/>
      <c r="AA51" s="9">
        <f>Mon!AD49</f>
        <v>0</v>
      </c>
      <c r="AB51" s="73" t="str">
        <f t="shared" si="790"/>
        <v>-100%</v>
      </c>
      <c r="AC51" s="9">
        <f t="shared" si="791"/>
        <v>0</v>
      </c>
      <c r="AD51" s="9"/>
      <c r="AE51" s="9">
        <f>Mon!AE49</f>
        <v>0</v>
      </c>
      <c r="AF51" s="73" t="str">
        <f t="shared" si="792"/>
        <v>-100%</v>
      </c>
      <c r="AG51" s="9">
        <f t="shared" si="793"/>
        <v>0</v>
      </c>
      <c r="AH51" s="9"/>
      <c r="AI51" s="9">
        <f>Mon!AF49</f>
        <v>0</v>
      </c>
      <c r="AJ51" s="73" t="str">
        <f t="shared" si="794"/>
        <v>-100%</v>
      </c>
      <c r="AK51" s="9">
        <f t="shared" si="795"/>
        <v>0</v>
      </c>
      <c r="AL51" s="9"/>
      <c r="AM51" s="9">
        <f>Mon!AG49</f>
        <v>0</v>
      </c>
      <c r="AN51" s="73" t="str">
        <f t="shared" si="796"/>
        <v>-100%</v>
      </c>
      <c r="AO51" s="9">
        <f t="shared" si="797"/>
        <v>0</v>
      </c>
      <c r="AP51" s="9"/>
      <c r="AQ51" s="9">
        <f>Mon!AH49</f>
        <v>0</v>
      </c>
      <c r="AR51" s="73" t="str">
        <f t="shared" si="798"/>
        <v>-100%</v>
      </c>
      <c r="AS51" s="9">
        <f t="shared" si="799"/>
        <v>0</v>
      </c>
      <c r="AT51" s="9"/>
      <c r="AU51" s="9">
        <f>Mon!AI49</f>
        <v>0</v>
      </c>
      <c r="AV51" s="73" t="str">
        <f t="shared" si="800"/>
        <v>-100%</v>
      </c>
      <c r="AW51" s="9">
        <f t="shared" si="801"/>
        <v>0</v>
      </c>
      <c r="AX51" s="9"/>
      <c r="AY51" s="9">
        <f>Mon!AJ49</f>
        <v>0</v>
      </c>
      <c r="AZ51" s="73" t="str">
        <f t="shared" si="802"/>
        <v>-100%</v>
      </c>
      <c r="BA51" s="9">
        <f t="shared" si="803"/>
        <v>0</v>
      </c>
      <c r="BB51" s="9"/>
      <c r="BC51" s="9">
        <f>Mon!AK49</f>
        <v>0</v>
      </c>
      <c r="BD51" s="73" t="str">
        <f t="shared" si="804"/>
        <v>-100%</v>
      </c>
      <c r="BE51" s="9">
        <f t="shared" si="805"/>
        <v>0</v>
      </c>
      <c r="BF51" s="9"/>
      <c r="BG51" s="9">
        <f>Mon!AL49</f>
        <v>0</v>
      </c>
      <c r="BH51" s="73" t="str">
        <f t="shared" si="806"/>
        <v>-100%</v>
      </c>
      <c r="BI51" s="9">
        <f t="shared" si="807"/>
        <v>0</v>
      </c>
      <c r="BJ51" s="9"/>
      <c r="BK51" s="9">
        <f>Mon!AM49</f>
        <v>0</v>
      </c>
      <c r="BL51" s="73" t="str">
        <f t="shared" si="808"/>
        <v>-100%</v>
      </c>
      <c r="BM51" s="9">
        <f t="shared" si="809"/>
        <v>0</v>
      </c>
      <c r="BN51" s="9"/>
      <c r="BO51" s="9">
        <f>Mon!AN49</f>
        <v>0</v>
      </c>
      <c r="BP51" s="73" t="str">
        <f t="shared" si="810"/>
        <v>-100%</v>
      </c>
      <c r="BQ51" s="9">
        <f t="shared" si="811"/>
        <v>0</v>
      </c>
      <c r="BR51" s="9"/>
      <c r="BS51" s="9">
        <f>Mon!AO49</f>
        <v>0</v>
      </c>
      <c r="BT51" s="73" t="str">
        <f t="shared" si="812"/>
        <v>-100%</v>
      </c>
      <c r="BU51" s="9">
        <f t="shared" si="813"/>
        <v>0</v>
      </c>
      <c r="BV51" s="9"/>
      <c r="BW51" s="9">
        <f>Mon!AP49</f>
        <v>0</v>
      </c>
      <c r="BX51" s="73" t="str">
        <f t="shared" si="814"/>
        <v>-100%</v>
      </c>
      <c r="BY51" s="9">
        <f t="shared" si="815"/>
        <v>0</v>
      </c>
      <c r="BZ51" s="9"/>
      <c r="CA51" s="9">
        <f>Mon!AQ49</f>
        <v>0</v>
      </c>
      <c r="CB51" s="73" t="str">
        <f t="shared" si="816"/>
        <v>-100%</v>
      </c>
      <c r="CC51" s="9">
        <f t="shared" si="817"/>
        <v>0</v>
      </c>
      <c r="CD51" s="9"/>
      <c r="CE51" s="9">
        <f>Mon!AR49</f>
        <v>0</v>
      </c>
      <c r="CF51" s="73" t="str">
        <f t="shared" si="818"/>
        <v>-100%</v>
      </c>
      <c r="CG51" s="9">
        <f t="shared" si="819"/>
        <v>0</v>
      </c>
      <c r="CH51" s="9"/>
      <c r="CI51" s="9">
        <f>Mon!AS49</f>
        <v>0</v>
      </c>
      <c r="CJ51" s="73" t="str">
        <f t="shared" si="820"/>
        <v>-100%</v>
      </c>
      <c r="CK51" s="9">
        <f t="shared" si="821"/>
        <v>0</v>
      </c>
      <c r="CL51" s="9"/>
      <c r="CM51" s="9">
        <f>Mon!AT49</f>
        <v>0</v>
      </c>
      <c r="CN51" s="73" t="str">
        <f t="shared" si="822"/>
        <v>-100%</v>
      </c>
      <c r="CO51" s="9">
        <f t="shared" si="823"/>
        <v>0</v>
      </c>
      <c r="CP51" s="9"/>
      <c r="CQ51" s="9">
        <f>Mon!AU49</f>
        <v>0</v>
      </c>
      <c r="CR51" s="73" t="str">
        <f t="shared" si="824"/>
        <v>-100%</v>
      </c>
      <c r="CS51" s="9">
        <f t="shared" si="825"/>
        <v>0</v>
      </c>
      <c r="CT51" s="9"/>
      <c r="CU51" s="9">
        <f>Mon!AV49</f>
        <v>0</v>
      </c>
      <c r="CV51" s="73" t="str">
        <f t="shared" si="826"/>
        <v>-100%</v>
      </c>
      <c r="CW51" s="9">
        <f t="shared" si="827"/>
        <v>0</v>
      </c>
      <c r="CX51" s="9"/>
      <c r="CY51" s="9">
        <f>Mon!AW49</f>
        <v>0</v>
      </c>
      <c r="CZ51" s="73" t="str">
        <f t="shared" si="828"/>
        <v>-100%</v>
      </c>
      <c r="DA51" s="9">
        <f t="shared" si="829"/>
        <v>0</v>
      </c>
      <c r="DB51" s="9"/>
      <c r="DC51" s="9">
        <f>Mon!AX49</f>
        <v>0</v>
      </c>
      <c r="DD51" s="73" t="str">
        <f t="shared" si="830"/>
        <v>-100%</v>
      </c>
      <c r="DE51" s="9">
        <f t="shared" si="831"/>
        <v>0</v>
      </c>
      <c r="DF51" s="9"/>
      <c r="DG51" s="9">
        <f>Mon!AY49</f>
        <v>0</v>
      </c>
      <c r="DH51" s="73" t="str">
        <f t="shared" si="832"/>
        <v>-100%</v>
      </c>
      <c r="DI51" s="9">
        <f t="shared" si="833"/>
        <v>0</v>
      </c>
      <c r="DJ51" s="9"/>
      <c r="DK51" s="9">
        <f>Mon!AZ49</f>
        <v>0</v>
      </c>
      <c r="DL51" s="73" t="str">
        <f t="shared" si="834"/>
        <v>-100%</v>
      </c>
      <c r="DM51" s="9">
        <f t="shared" si="835"/>
        <v>0</v>
      </c>
      <c r="DN51" s="9"/>
      <c r="DO51" s="9">
        <f>Mon!BA49</f>
        <v>0</v>
      </c>
      <c r="DP51" s="73" t="str">
        <f t="shared" si="836"/>
        <v>-100%</v>
      </c>
      <c r="DQ51" s="9">
        <f t="shared" si="837"/>
        <v>0</v>
      </c>
      <c r="DR51" s="9"/>
      <c r="DS51" s="9">
        <f>Mon!BB49</f>
        <v>0</v>
      </c>
      <c r="DT51" s="73" t="str">
        <f t="shared" si="838"/>
        <v>-100%</v>
      </c>
      <c r="DU51" s="9">
        <f t="shared" si="839"/>
        <v>0</v>
      </c>
      <c r="DV51" s="9"/>
      <c r="DW51" s="9">
        <f>Mon!BC49</f>
        <v>0</v>
      </c>
      <c r="DX51" s="73" t="str">
        <f t="shared" si="840"/>
        <v>-100%</v>
      </c>
      <c r="DY51" s="9">
        <f t="shared" si="841"/>
        <v>0</v>
      </c>
      <c r="DZ51" s="9"/>
      <c r="EA51" s="9">
        <f>Mon!BD49</f>
        <v>0</v>
      </c>
      <c r="EB51" s="73" t="str">
        <f t="shared" si="842"/>
        <v>-100%</v>
      </c>
      <c r="EC51" s="9">
        <f t="shared" si="843"/>
        <v>0</v>
      </c>
      <c r="ED51" s="9"/>
      <c r="EE51" s="9">
        <f>Mon!BE49</f>
        <v>0</v>
      </c>
      <c r="EF51" s="73" t="str">
        <f t="shared" si="844"/>
        <v>-100%</v>
      </c>
      <c r="EG51" s="9">
        <f t="shared" si="845"/>
        <v>0</v>
      </c>
      <c r="EH51" s="9"/>
      <c r="EI51" s="9">
        <f>Mon!BF49</f>
        <v>0</v>
      </c>
      <c r="EJ51" s="73" t="str">
        <f t="shared" si="846"/>
        <v>-100%</v>
      </c>
      <c r="EK51" s="9">
        <f t="shared" si="847"/>
        <v>0</v>
      </c>
      <c r="EL51" s="9"/>
      <c r="EM51" s="9">
        <f>Mon!BG49</f>
        <v>0</v>
      </c>
      <c r="EN51" s="73" t="str">
        <f t="shared" si="848"/>
        <v>-100%</v>
      </c>
      <c r="EO51" s="9">
        <f t="shared" si="849"/>
        <v>0</v>
      </c>
      <c r="EP51" s="9"/>
      <c r="EQ51" s="9">
        <f>Mon!BH49</f>
        <v>0</v>
      </c>
      <c r="ER51" s="73" t="str">
        <f t="shared" si="850"/>
        <v>-100%</v>
      </c>
      <c r="ES51" s="9">
        <f t="shared" si="851"/>
        <v>0</v>
      </c>
      <c r="EU51" s="9">
        <f>Mon!$BI49</f>
        <v>0</v>
      </c>
      <c r="EV51" s="73" t="str">
        <f t="shared" si="852"/>
        <v>-100%</v>
      </c>
      <c r="EW51" s="9">
        <f t="shared" si="853"/>
        <v>0</v>
      </c>
      <c r="EY51" s="9">
        <f>Mon!$BJ49</f>
        <v>0</v>
      </c>
      <c r="EZ51" s="73" t="str">
        <f t="shared" si="774"/>
        <v>-100%</v>
      </c>
      <c r="FA51" s="9">
        <f t="shared" si="854"/>
        <v>0</v>
      </c>
      <c r="FC51" s="9">
        <f>Mon!$BK49</f>
        <v>0</v>
      </c>
      <c r="FD51" s="73" t="str">
        <f t="shared" si="775"/>
        <v>-100%</v>
      </c>
      <c r="FE51" s="9">
        <f t="shared" si="855"/>
        <v>0</v>
      </c>
      <c r="FG51" s="9">
        <f>Mon!$BL49</f>
        <v>0</v>
      </c>
      <c r="FH51" s="73" t="str">
        <f t="shared" si="776"/>
        <v>-100%</v>
      </c>
      <c r="FI51" s="9">
        <f t="shared" si="856"/>
        <v>0</v>
      </c>
      <c r="FK51" s="9">
        <f>Mon!$BM49</f>
        <v>0</v>
      </c>
      <c r="FL51" s="73" t="str">
        <f t="shared" si="777"/>
        <v>-100%</v>
      </c>
      <c r="FM51" s="9">
        <f t="shared" si="857"/>
        <v>0</v>
      </c>
      <c r="FO51" s="9">
        <f>Mon!$BN49</f>
        <v>0</v>
      </c>
      <c r="FP51" s="73" t="str">
        <f t="shared" si="778"/>
        <v>-100%</v>
      </c>
      <c r="FQ51" s="9">
        <f t="shared" si="858"/>
        <v>0</v>
      </c>
    </row>
    <row r="52" spans="1:173" s="12" customFormat="1" x14ac:dyDescent="0.25">
      <c r="A52" s="9" t="str">
        <f>Mon!A50</f>
        <v>OVER</v>
      </c>
      <c r="B52" s="9">
        <f>Mon!C50</f>
        <v>0</v>
      </c>
      <c r="C52" s="9">
        <f>Mon!X50</f>
        <v>0</v>
      </c>
      <c r="D52" s="73" t="str">
        <f t="shared" si="688"/>
        <v>-100%</v>
      </c>
      <c r="E52" s="9">
        <f t="shared" si="779"/>
        <v>0</v>
      </c>
      <c r="F52" s="9"/>
      <c r="G52" s="9">
        <f>Mon!Y50</f>
        <v>0</v>
      </c>
      <c r="H52" s="73" t="str">
        <f t="shared" si="780"/>
        <v>-100%</v>
      </c>
      <c r="I52" s="9">
        <f t="shared" si="781"/>
        <v>0</v>
      </c>
      <c r="J52" s="9"/>
      <c r="K52" s="9">
        <f>Mon!$Z50</f>
        <v>0</v>
      </c>
      <c r="L52" s="73" t="str">
        <f t="shared" si="782"/>
        <v>-100%</v>
      </c>
      <c r="M52" s="9">
        <f t="shared" si="783"/>
        <v>0</v>
      </c>
      <c r="N52" s="9"/>
      <c r="O52" s="9">
        <f>Mon!AA50</f>
        <v>0</v>
      </c>
      <c r="P52" s="73" t="str">
        <f t="shared" si="784"/>
        <v>-100%</v>
      </c>
      <c r="Q52" s="9">
        <f t="shared" si="785"/>
        <v>0</v>
      </c>
      <c r="R52" s="9"/>
      <c r="S52" s="9">
        <f>Mon!AB50</f>
        <v>0</v>
      </c>
      <c r="T52" s="73" t="str">
        <f t="shared" si="786"/>
        <v>-100%</v>
      </c>
      <c r="U52" s="9">
        <f t="shared" si="787"/>
        <v>0</v>
      </c>
      <c r="V52" s="9"/>
      <c r="W52" s="9">
        <f>Mon!AC50</f>
        <v>0</v>
      </c>
      <c r="X52" s="73" t="str">
        <f t="shared" si="788"/>
        <v>-100%</v>
      </c>
      <c r="Y52" s="9">
        <f t="shared" si="789"/>
        <v>0</v>
      </c>
      <c r="Z52" s="9"/>
      <c r="AA52" s="9">
        <f>Mon!AD50</f>
        <v>0</v>
      </c>
      <c r="AB52" s="73" t="str">
        <f t="shared" si="790"/>
        <v>-100%</v>
      </c>
      <c r="AC52" s="9">
        <f t="shared" si="791"/>
        <v>0</v>
      </c>
      <c r="AD52" s="9"/>
      <c r="AE52" s="9">
        <f>Mon!AE50</f>
        <v>0</v>
      </c>
      <c r="AF52" s="73" t="str">
        <f t="shared" si="792"/>
        <v>-100%</v>
      </c>
      <c r="AG52" s="9">
        <f t="shared" si="793"/>
        <v>0</v>
      </c>
      <c r="AH52" s="9"/>
      <c r="AI52" s="9">
        <f>Mon!AF50</f>
        <v>0</v>
      </c>
      <c r="AJ52" s="73" t="str">
        <f t="shared" si="794"/>
        <v>-100%</v>
      </c>
      <c r="AK52" s="9">
        <f t="shared" si="795"/>
        <v>0</v>
      </c>
      <c r="AL52" s="9"/>
      <c r="AM52" s="9">
        <f>Mon!AG50</f>
        <v>0</v>
      </c>
      <c r="AN52" s="73" t="str">
        <f t="shared" si="796"/>
        <v>-100%</v>
      </c>
      <c r="AO52" s="9">
        <f t="shared" si="797"/>
        <v>0</v>
      </c>
      <c r="AP52" s="9"/>
      <c r="AQ52" s="9">
        <f>Mon!AH50</f>
        <v>0</v>
      </c>
      <c r="AR52" s="73" t="str">
        <f t="shared" si="798"/>
        <v>-100%</v>
      </c>
      <c r="AS52" s="9">
        <f t="shared" si="799"/>
        <v>0</v>
      </c>
      <c r="AT52" s="9"/>
      <c r="AU52" s="9">
        <f>Mon!AI50</f>
        <v>0</v>
      </c>
      <c r="AV52" s="73" t="str">
        <f t="shared" si="800"/>
        <v>-100%</v>
      </c>
      <c r="AW52" s="9">
        <f t="shared" si="801"/>
        <v>0</v>
      </c>
      <c r="AX52" s="9"/>
      <c r="AY52" s="9">
        <f>Mon!AJ50</f>
        <v>0</v>
      </c>
      <c r="AZ52" s="73" t="str">
        <f t="shared" si="802"/>
        <v>-100%</v>
      </c>
      <c r="BA52" s="9">
        <f t="shared" si="803"/>
        <v>0</v>
      </c>
      <c r="BB52" s="9"/>
      <c r="BC52" s="9">
        <f>Mon!AK50</f>
        <v>0</v>
      </c>
      <c r="BD52" s="73" t="str">
        <f t="shared" si="804"/>
        <v>-100%</v>
      </c>
      <c r="BE52" s="9">
        <f t="shared" si="805"/>
        <v>0</v>
      </c>
      <c r="BF52" s="9"/>
      <c r="BG52" s="9">
        <f>Mon!AL50</f>
        <v>0</v>
      </c>
      <c r="BH52" s="73" t="str">
        <f t="shared" si="806"/>
        <v>-100%</v>
      </c>
      <c r="BI52" s="9">
        <f t="shared" si="807"/>
        <v>0</v>
      </c>
      <c r="BJ52" s="9"/>
      <c r="BK52" s="9">
        <f>Mon!AM50</f>
        <v>0</v>
      </c>
      <c r="BL52" s="73" t="str">
        <f t="shared" si="808"/>
        <v>-100%</v>
      </c>
      <c r="BM52" s="9">
        <f t="shared" si="809"/>
        <v>0</v>
      </c>
      <c r="BN52" s="9"/>
      <c r="BO52" s="9">
        <f>Mon!AN50</f>
        <v>0</v>
      </c>
      <c r="BP52" s="73" t="str">
        <f t="shared" si="810"/>
        <v>-100%</v>
      </c>
      <c r="BQ52" s="9">
        <f t="shared" si="811"/>
        <v>0</v>
      </c>
      <c r="BR52" s="9"/>
      <c r="BS52" s="9">
        <f>Mon!AO50</f>
        <v>0</v>
      </c>
      <c r="BT52" s="73" t="str">
        <f t="shared" si="812"/>
        <v>-100%</v>
      </c>
      <c r="BU52" s="9">
        <f t="shared" si="813"/>
        <v>0</v>
      </c>
      <c r="BV52" s="9"/>
      <c r="BW52" s="9">
        <f>Mon!AP50</f>
        <v>0</v>
      </c>
      <c r="BX52" s="73" t="str">
        <f t="shared" si="814"/>
        <v>-100%</v>
      </c>
      <c r="BY52" s="9">
        <f t="shared" si="815"/>
        <v>0</v>
      </c>
      <c r="BZ52" s="9"/>
      <c r="CA52" s="9">
        <f>Mon!AQ50</f>
        <v>0</v>
      </c>
      <c r="CB52" s="73" t="str">
        <f t="shared" si="816"/>
        <v>-100%</v>
      </c>
      <c r="CC52" s="9">
        <f t="shared" si="817"/>
        <v>0</v>
      </c>
      <c r="CD52" s="9"/>
      <c r="CE52" s="9">
        <f>Mon!AR50</f>
        <v>0</v>
      </c>
      <c r="CF52" s="73" t="str">
        <f t="shared" si="818"/>
        <v>-100%</v>
      </c>
      <c r="CG52" s="9">
        <f t="shared" si="819"/>
        <v>0</v>
      </c>
      <c r="CH52" s="9"/>
      <c r="CI52" s="9">
        <f>Mon!AS50</f>
        <v>0</v>
      </c>
      <c r="CJ52" s="73" t="str">
        <f t="shared" si="820"/>
        <v>-100%</v>
      </c>
      <c r="CK52" s="9">
        <f t="shared" si="821"/>
        <v>0</v>
      </c>
      <c r="CL52" s="9"/>
      <c r="CM52" s="9">
        <f>Mon!AT50</f>
        <v>0</v>
      </c>
      <c r="CN52" s="73" t="str">
        <f t="shared" si="822"/>
        <v>-100%</v>
      </c>
      <c r="CO52" s="9">
        <f t="shared" si="823"/>
        <v>0</v>
      </c>
      <c r="CP52" s="9"/>
      <c r="CQ52" s="9">
        <f>Mon!AU50</f>
        <v>0</v>
      </c>
      <c r="CR52" s="73" t="str">
        <f t="shared" si="824"/>
        <v>-100%</v>
      </c>
      <c r="CS52" s="9">
        <f t="shared" si="825"/>
        <v>0</v>
      </c>
      <c r="CT52" s="9"/>
      <c r="CU52" s="9">
        <f>Mon!AV50</f>
        <v>0</v>
      </c>
      <c r="CV52" s="73" t="str">
        <f t="shared" si="826"/>
        <v>-100%</v>
      </c>
      <c r="CW52" s="9">
        <f t="shared" si="827"/>
        <v>0</v>
      </c>
      <c r="CX52" s="9"/>
      <c r="CY52" s="9">
        <f>Mon!AW50</f>
        <v>0</v>
      </c>
      <c r="CZ52" s="73" t="str">
        <f t="shared" si="828"/>
        <v>-100%</v>
      </c>
      <c r="DA52" s="9">
        <f t="shared" si="829"/>
        <v>0</v>
      </c>
      <c r="DB52" s="9"/>
      <c r="DC52" s="9">
        <f>Mon!AX50</f>
        <v>0</v>
      </c>
      <c r="DD52" s="73" t="str">
        <f t="shared" si="830"/>
        <v>-100%</v>
      </c>
      <c r="DE52" s="9">
        <f t="shared" si="831"/>
        <v>0</v>
      </c>
      <c r="DF52" s="9"/>
      <c r="DG52" s="9">
        <f>Mon!AY50</f>
        <v>0</v>
      </c>
      <c r="DH52" s="73" t="str">
        <f t="shared" si="832"/>
        <v>-100%</v>
      </c>
      <c r="DI52" s="9">
        <f t="shared" si="833"/>
        <v>0</v>
      </c>
      <c r="DJ52" s="9"/>
      <c r="DK52" s="9">
        <f>Mon!AZ50</f>
        <v>0</v>
      </c>
      <c r="DL52" s="73" t="str">
        <f t="shared" si="834"/>
        <v>-100%</v>
      </c>
      <c r="DM52" s="9">
        <f t="shared" si="835"/>
        <v>0</v>
      </c>
      <c r="DN52" s="9"/>
      <c r="DO52" s="9">
        <f>Mon!BA50</f>
        <v>0</v>
      </c>
      <c r="DP52" s="73" t="str">
        <f t="shared" si="836"/>
        <v>-100%</v>
      </c>
      <c r="DQ52" s="9">
        <f t="shared" si="837"/>
        <v>0</v>
      </c>
      <c r="DR52" s="9"/>
      <c r="DS52" s="9">
        <f>Mon!BB50</f>
        <v>0</v>
      </c>
      <c r="DT52" s="73" t="str">
        <f t="shared" si="838"/>
        <v>-100%</v>
      </c>
      <c r="DU52" s="9">
        <f t="shared" si="839"/>
        <v>0</v>
      </c>
      <c r="DV52" s="9"/>
      <c r="DW52" s="9">
        <f>Mon!BC50</f>
        <v>0</v>
      </c>
      <c r="DX52" s="73" t="str">
        <f t="shared" si="840"/>
        <v>-100%</v>
      </c>
      <c r="DY52" s="9">
        <f t="shared" si="841"/>
        <v>0</v>
      </c>
      <c r="DZ52" s="9"/>
      <c r="EA52" s="9">
        <f>Mon!BD50</f>
        <v>0</v>
      </c>
      <c r="EB52" s="73" t="str">
        <f t="shared" si="842"/>
        <v>-100%</v>
      </c>
      <c r="EC52" s="9">
        <f t="shared" si="843"/>
        <v>0</v>
      </c>
      <c r="ED52" s="9"/>
      <c r="EE52" s="9">
        <f>Mon!BE50</f>
        <v>0</v>
      </c>
      <c r="EF52" s="73" t="str">
        <f t="shared" si="844"/>
        <v>-100%</v>
      </c>
      <c r="EG52" s="9">
        <f t="shared" si="845"/>
        <v>0</v>
      </c>
      <c r="EH52" s="9"/>
      <c r="EI52" s="9">
        <f>Mon!BF50</f>
        <v>0</v>
      </c>
      <c r="EJ52" s="73" t="str">
        <f t="shared" si="846"/>
        <v>-100%</v>
      </c>
      <c r="EK52" s="9">
        <f t="shared" si="847"/>
        <v>0</v>
      </c>
      <c r="EL52" s="9"/>
      <c r="EM52" s="9">
        <f>Mon!BG50</f>
        <v>0</v>
      </c>
      <c r="EN52" s="73" t="str">
        <f t="shared" si="848"/>
        <v>-100%</v>
      </c>
      <c r="EO52" s="9">
        <f t="shared" si="849"/>
        <v>0</v>
      </c>
      <c r="EP52" s="9"/>
      <c r="EQ52" s="9">
        <f>Mon!BH50</f>
        <v>0</v>
      </c>
      <c r="ER52" s="73" t="str">
        <f t="shared" si="850"/>
        <v>-100%</v>
      </c>
      <c r="ES52" s="9">
        <f t="shared" si="851"/>
        <v>0</v>
      </c>
      <c r="EU52" s="9">
        <f>Mon!$BI50</f>
        <v>0</v>
      </c>
      <c r="EV52" s="73" t="str">
        <f t="shared" si="852"/>
        <v>-100%</v>
      </c>
      <c r="EW52" s="9">
        <f t="shared" si="853"/>
        <v>0</v>
      </c>
      <c r="EY52" s="9">
        <f>Mon!$BJ50</f>
        <v>0</v>
      </c>
      <c r="EZ52" s="73" t="str">
        <f t="shared" si="774"/>
        <v>-100%</v>
      </c>
      <c r="FA52" s="9">
        <f t="shared" si="854"/>
        <v>0</v>
      </c>
      <c r="FC52" s="9">
        <f>Mon!$BK50</f>
        <v>0</v>
      </c>
      <c r="FD52" s="73" t="str">
        <f t="shared" si="775"/>
        <v>-100%</v>
      </c>
      <c r="FE52" s="9">
        <f t="shared" si="855"/>
        <v>0</v>
      </c>
      <c r="FG52" s="9">
        <f>Mon!$BL50</f>
        <v>0</v>
      </c>
      <c r="FH52" s="73" t="str">
        <f t="shared" si="776"/>
        <v>-100%</v>
      </c>
      <c r="FI52" s="9">
        <f t="shared" si="856"/>
        <v>0</v>
      </c>
      <c r="FK52" s="9">
        <f>Mon!$BM50</f>
        <v>0</v>
      </c>
      <c r="FL52" s="73" t="str">
        <f t="shared" si="777"/>
        <v>-100%</v>
      </c>
      <c r="FM52" s="9">
        <f t="shared" si="857"/>
        <v>0</v>
      </c>
      <c r="FO52" s="9">
        <f>Mon!$BN50</f>
        <v>0</v>
      </c>
      <c r="FP52" s="73" t="str">
        <f t="shared" si="778"/>
        <v>-100%</v>
      </c>
      <c r="FQ52" s="9">
        <f t="shared" si="858"/>
        <v>0</v>
      </c>
    </row>
    <row r="53" spans="1:173" s="76" customFormat="1" x14ac:dyDescent="0.25">
      <c r="A53" s="75"/>
      <c r="B53" s="78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75"/>
      <c r="DX53" s="75"/>
      <c r="DY53" s="75"/>
      <c r="DZ53" s="75"/>
      <c r="EA53" s="75"/>
      <c r="EB53" s="75"/>
      <c r="EC53" s="75"/>
      <c r="ED53" s="75"/>
      <c r="EE53" s="75"/>
      <c r="EF53" s="75"/>
      <c r="EG53" s="75"/>
      <c r="EH53" s="75"/>
      <c r="EI53" s="75"/>
      <c r="EJ53" s="75"/>
      <c r="EK53" s="75"/>
      <c r="EL53" s="75"/>
      <c r="EM53" s="75"/>
      <c r="EN53" s="75"/>
      <c r="EO53" s="75"/>
      <c r="EP53" s="75"/>
      <c r="EQ53" s="75"/>
      <c r="ER53" s="75"/>
      <c r="ES53" s="75"/>
      <c r="EU53" s="75"/>
      <c r="EV53" s="75"/>
      <c r="EW53" s="75"/>
      <c r="EY53" s="75"/>
      <c r="EZ53" s="75"/>
      <c r="FA53" s="75"/>
      <c r="FC53" s="75"/>
      <c r="FD53" s="75"/>
      <c r="FE53" s="75"/>
      <c r="FG53" s="75"/>
      <c r="FH53" s="75"/>
      <c r="FI53" s="75"/>
      <c r="FK53" s="75"/>
      <c r="FL53" s="75"/>
      <c r="FM53" s="75"/>
      <c r="FO53" s="75"/>
      <c r="FP53" s="75"/>
      <c r="FQ53" s="75"/>
    </row>
    <row r="54" spans="1:173" s="12" customFormat="1" x14ac:dyDescent="0.25">
      <c r="A54" s="9">
        <f>Mon!A52</f>
        <v>0</v>
      </c>
      <c r="B54" s="9">
        <f>Mon!C52</f>
        <v>0</v>
      </c>
      <c r="C54" s="9">
        <f>Mon!X52</f>
        <v>0</v>
      </c>
      <c r="D54" s="73" t="str">
        <f>IF($B54="win",100%-D$1,"-100%")</f>
        <v>-100%</v>
      </c>
      <c r="E54" s="9">
        <f>(C54*D54)+(C54*E$1)</f>
        <v>0</v>
      </c>
      <c r="F54" s="9"/>
      <c r="G54" s="9">
        <f>Mon!Y52</f>
        <v>0</v>
      </c>
      <c r="H54" s="73" t="str">
        <f>IF($B54="win",100%-H$1,"-100%")</f>
        <v>-100%</v>
      </c>
      <c r="I54" s="9">
        <f>(G54*H54)+(G54*I$1)</f>
        <v>0</v>
      </c>
      <c r="J54" s="9"/>
      <c r="K54" s="9">
        <f>Mon!$Z52</f>
        <v>0</v>
      </c>
      <c r="L54" s="73" t="str">
        <f>IF($B54="win",100%-L$1,"-100%")</f>
        <v>-100%</v>
      </c>
      <c r="M54" s="9">
        <f>(K54*L54)+(K54*M$1)</f>
        <v>0</v>
      </c>
      <c r="N54" s="9"/>
      <c r="O54" s="9">
        <f>Mon!AA52</f>
        <v>0</v>
      </c>
      <c r="P54" s="73" t="str">
        <f>IF($B54="win",100%-P$1,"-100%")</f>
        <v>-100%</v>
      </c>
      <c r="Q54" s="9">
        <f>(O54*P54)+(O54*Q$1)</f>
        <v>0</v>
      </c>
      <c r="R54" s="9"/>
      <c r="S54" s="9">
        <f>Mon!AB52</f>
        <v>0</v>
      </c>
      <c r="T54" s="73" t="str">
        <f>IF($B54="win",100%-T$1,"-100%")</f>
        <v>-100%</v>
      </c>
      <c r="U54" s="9">
        <f>(S54*T54)+(S54*U$1)</f>
        <v>0</v>
      </c>
      <c r="V54" s="9"/>
      <c r="W54" s="9">
        <f>Mon!AC52</f>
        <v>0</v>
      </c>
      <c r="X54" s="73" t="str">
        <f>IF($B54="win",100%-X$1,"-100%")</f>
        <v>-100%</v>
      </c>
      <c r="Y54" s="9">
        <f>(W54*X54)+(W54*Y$1)</f>
        <v>0</v>
      </c>
      <c r="Z54" s="9"/>
      <c r="AA54" s="9">
        <f>Mon!AD52</f>
        <v>0</v>
      </c>
      <c r="AB54" s="73" t="str">
        <f>IF($B54="win",100%-AB$1,"-100%")</f>
        <v>-100%</v>
      </c>
      <c r="AC54" s="9">
        <f>(AA54*AB54)+(AA54*AC$1)</f>
        <v>0</v>
      </c>
      <c r="AD54" s="9"/>
      <c r="AE54" s="9">
        <f>Mon!AE52</f>
        <v>0</v>
      </c>
      <c r="AF54" s="73" t="str">
        <f>IF($B54="win",100%-AF$1,"-100%")</f>
        <v>-100%</v>
      </c>
      <c r="AG54" s="9">
        <f>(AE54*AF54)+(AE54*AG$1)</f>
        <v>0</v>
      </c>
      <c r="AH54" s="9"/>
      <c r="AI54" s="9">
        <f>Mon!AF52</f>
        <v>0</v>
      </c>
      <c r="AJ54" s="73" t="str">
        <f>IF($B54="win",100%-AJ$1,"-100%")</f>
        <v>-100%</v>
      </c>
      <c r="AK54" s="9">
        <f>(AI54*AJ54)+(AI54*AK$1)</f>
        <v>0</v>
      </c>
      <c r="AL54" s="9"/>
      <c r="AM54" s="9">
        <f>Mon!AG52</f>
        <v>0</v>
      </c>
      <c r="AN54" s="73" t="str">
        <f>IF($B54="win",100%-AN$1,"-100%")</f>
        <v>-100%</v>
      </c>
      <c r="AO54" s="9">
        <f>(AM54*AN54)+(AM54*AO$1)</f>
        <v>0</v>
      </c>
      <c r="AP54" s="9"/>
      <c r="AQ54" s="9">
        <f>Mon!AH52</f>
        <v>0</v>
      </c>
      <c r="AR54" s="73" t="str">
        <f>IF($B54="win",100%-AR$1,"-100%")</f>
        <v>-100%</v>
      </c>
      <c r="AS54" s="9">
        <f>(AQ54*AR54)+(AQ54*AS$1)</f>
        <v>0</v>
      </c>
      <c r="AT54" s="9"/>
      <c r="AU54" s="9">
        <f>Mon!AI52</f>
        <v>0</v>
      </c>
      <c r="AV54" s="73" t="str">
        <f>IF($B54="win",100%-AV$1,"-100%")</f>
        <v>-100%</v>
      </c>
      <c r="AW54" s="9">
        <f>(AU54*AV54)+(AU54*AW$1)</f>
        <v>0</v>
      </c>
      <c r="AX54" s="9"/>
      <c r="AY54" s="9">
        <f>Mon!AJ52</f>
        <v>0</v>
      </c>
      <c r="AZ54" s="73" t="str">
        <f>IF($B54="win",100%-AZ$1,"-100%")</f>
        <v>-100%</v>
      </c>
      <c r="BA54" s="9">
        <f>(AY54*AZ54)+(AY54*BA$1)</f>
        <v>0</v>
      </c>
      <c r="BB54" s="9"/>
      <c r="BC54" s="9">
        <f>Mon!AK52</f>
        <v>0</v>
      </c>
      <c r="BD54" s="73" t="str">
        <f>IF($B54="win",100%-BD$1,"-100%")</f>
        <v>-100%</v>
      </c>
      <c r="BE54" s="9">
        <f>(BC54*BD54)+(BC54*BE$1)</f>
        <v>0</v>
      </c>
      <c r="BF54" s="9"/>
      <c r="BG54" s="9">
        <f>Mon!AL52</f>
        <v>0</v>
      </c>
      <c r="BH54" s="73" t="str">
        <f>IF($B54="win",100%-BH$1,"-100%")</f>
        <v>-100%</v>
      </c>
      <c r="BI54" s="9">
        <f>(BG54*BH54)+(BG54*BI$1)</f>
        <v>0</v>
      </c>
      <c r="BJ54" s="9"/>
      <c r="BK54" s="9">
        <f>Mon!AM52</f>
        <v>0</v>
      </c>
      <c r="BL54" s="73" t="str">
        <f>IF($B54="win",100%-BL$1,"-100%")</f>
        <v>-100%</v>
      </c>
      <c r="BM54" s="9">
        <f>(BK54*BL54)+(BK54*BM$1)</f>
        <v>0</v>
      </c>
      <c r="BN54" s="9"/>
      <c r="BO54" s="9">
        <f>Mon!AN52</f>
        <v>0</v>
      </c>
      <c r="BP54" s="73" t="str">
        <f>IF($B54="win",100%-BP$1,"-100%")</f>
        <v>-100%</v>
      </c>
      <c r="BQ54" s="9">
        <f>(BO54*BP54)+(BO54*BQ$1)</f>
        <v>0</v>
      </c>
      <c r="BR54" s="9"/>
      <c r="BS54" s="9">
        <f>Mon!AO52</f>
        <v>0</v>
      </c>
      <c r="BT54" s="73" t="str">
        <f>IF($B54="win",100%-BT$1,"-100%")</f>
        <v>-100%</v>
      </c>
      <c r="BU54" s="9">
        <f>(BS54*BT54)+(BS54*BU$1)</f>
        <v>0</v>
      </c>
      <c r="BV54" s="9"/>
      <c r="BW54" s="9">
        <f>Mon!AP52</f>
        <v>0</v>
      </c>
      <c r="BX54" s="73" t="str">
        <f>IF($B54="win",100%-BX$1,"-100%")</f>
        <v>-100%</v>
      </c>
      <c r="BY54" s="9">
        <f>(BW54*BX54)+(BW54*BY$1)</f>
        <v>0</v>
      </c>
      <c r="BZ54" s="9"/>
      <c r="CA54" s="9">
        <f>Mon!AQ52</f>
        <v>0</v>
      </c>
      <c r="CB54" s="73" t="str">
        <f>IF($B54="win",100%-CB$1,"-100%")</f>
        <v>-100%</v>
      </c>
      <c r="CC54" s="9">
        <f>(CA54*CB54)+(CA54*CC$1)</f>
        <v>0</v>
      </c>
      <c r="CD54" s="9"/>
      <c r="CE54" s="9">
        <f>Mon!AR52</f>
        <v>0</v>
      </c>
      <c r="CF54" s="73" t="str">
        <f>IF($B54="win",100%-CF$1,"-100%")</f>
        <v>-100%</v>
      </c>
      <c r="CG54" s="9">
        <f>(CE54*CF54)+(CE54*CG$1)</f>
        <v>0</v>
      </c>
      <c r="CH54" s="9"/>
      <c r="CI54" s="9">
        <f>Mon!AS52</f>
        <v>0</v>
      </c>
      <c r="CJ54" s="73" t="str">
        <f>IF($B54="win",100%-CJ$1,"-100%")</f>
        <v>-100%</v>
      </c>
      <c r="CK54" s="9">
        <f>(CI54*CJ54)+(CI54*CK$1)</f>
        <v>0</v>
      </c>
      <c r="CL54" s="9"/>
      <c r="CM54" s="9">
        <f>Mon!AT52</f>
        <v>0</v>
      </c>
      <c r="CN54" s="73" t="str">
        <f>IF($B54="win",100%-CN$1,"-100%")</f>
        <v>-100%</v>
      </c>
      <c r="CO54" s="9">
        <f>(CM54*CN54)+(CM54*CO$1)</f>
        <v>0</v>
      </c>
      <c r="CP54" s="9"/>
      <c r="CQ54" s="9">
        <f>Mon!AU52</f>
        <v>0</v>
      </c>
      <c r="CR54" s="73" t="str">
        <f>IF($B54="win",100%-CR$1,"-100%")</f>
        <v>-100%</v>
      </c>
      <c r="CS54" s="9">
        <f>(CQ54*CR54)+(CQ54*CS$1)</f>
        <v>0</v>
      </c>
      <c r="CT54" s="9"/>
      <c r="CU54" s="9">
        <f>Mon!AV52</f>
        <v>0</v>
      </c>
      <c r="CV54" s="73" t="str">
        <f>IF($B54="win",100%-CV$1,"-100%")</f>
        <v>-100%</v>
      </c>
      <c r="CW54" s="9">
        <f>(CU54*CV54)+(CU54*CW$1)</f>
        <v>0</v>
      </c>
      <c r="CX54" s="9"/>
      <c r="CY54" s="9">
        <f>Mon!AW52</f>
        <v>0</v>
      </c>
      <c r="CZ54" s="73" t="str">
        <f>IF($B54="win",100%-CZ$1,"-100%")</f>
        <v>-100%</v>
      </c>
      <c r="DA54" s="9">
        <f>(CY54*CZ54)+(CY54*DA$1)</f>
        <v>0</v>
      </c>
      <c r="DB54" s="9"/>
      <c r="DC54" s="9">
        <f>Mon!AX52</f>
        <v>0</v>
      </c>
      <c r="DD54" s="73" t="str">
        <f>IF($B54="win",100%-DD$1,"-100%")</f>
        <v>-100%</v>
      </c>
      <c r="DE54" s="9">
        <f>(DC54*DD54)+(DC54*DE$1)</f>
        <v>0</v>
      </c>
      <c r="DF54" s="9"/>
      <c r="DG54" s="9">
        <f>Mon!AY52</f>
        <v>0</v>
      </c>
      <c r="DH54" s="73" t="str">
        <f>IF($B54="win",100%-DH$1,"-100%")</f>
        <v>-100%</v>
      </c>
      <c r="DI54" s="9">
        <f>(DG54*DH54)+(DG54*DI$1)</f>
        <v>0</v>
      </c>
      <c r="DJ54" s="9"/>
      <c r="DK54" s="9">
        <f>Mon!AZ52</f>
        <v>0</v>
      </c>
      <c r="DL54" s="73" t="str">
        <f>IF($B54="win",100%-DL$1,"-100%")</f>
        <v>-100%</v>
      </c>
      <c r="DM54" s="9">
        <f>(DK54*DL54)+(DK54*DM$1)</f>
        <v>0</v>
      </c>
      <c r="DN54" s="9"/>
      <c r="DO54" s="9">
        <f>Mon!BA52</f>
        <v>0</v>
      </c>
      <c r="DP54" s="73" t="str">
        <f>IF($B54="win",100%-DP$1,"-100%")</f>
        <v>-100%</v>
      </c>
      <c r="DQ54" s="9">
        <f>(DO54*DP54)+(DO54*DQ$1)</f>
        <v>0</v>
      </c>
      <c r="DR54" s="9"/>
      <c r="DS54" s="9">
        <f>Mon!BB52</f>
        <v>0</v>
      </c>
      <c r="DT54" s="73" t="str">
        <f>IF($B54="win",100%-DT$1,"-100%")</f>
        <v>-100%</v>
      </c>
      <c r="DU54" s="9">
        <f>(DS54*DT54)+(DS54*DU$1)</f>
        <v>0</v>
      </c>
      <c r="DV54" s="9"/>
      <c r="DW54" s="9">
        <f>Mon!BC52</f>
        <v>0</v>
      </c>
      <c r="DX54" s="73" t="str">
        <f>IF($B54="win",100%-DX$1,"-100%")</f>
        <v>-100%</v>
      </c>
      <c r="DY54" s="9">
        <f>(DW54*DX54)+(DW54*DY$1)</f>
        <v>0</v>
      </c>
      <c r="DZ54" s="9"/>
      <c r="EA54" s="9">
        <f>Mon!BD52</f>
        <v>0</v>
      </c>
      <c r="EB54" s="73" t="str">
        <f>IF($B54="win",100%-EB$1,"-100%")</f>
        <v>-100%</v>
      </c>
      <c r="EC54" s="9">
        <f>(EA54*EB54)+(EA54*EC$1)</f>
        <v>0</v>
      </c>
      <c r="ED54" s="9"/>
      <c r="EE54" s="9">
        <f>Mon!BE52</f>
        <v>0</v>
      </c>
      <c r="EF54" s="73" t="str">
        <f>IF($B54="win",100%-EF$1,"-100%")</f>
        <v>-100%</v>
      </c>
      <c r="EG54" s="9">
        <f>(EE54*EF54)+(EE54*EG$1)</f>
        <v>0</v>
      </c>
      <c r="EH54" s="9"/>
      <c r="EI54" s="9">
        <f>Mon!BF52</f>
        <v>0</v>
      </c>
      <c r="EJ54" s="73" t="str">
        <f>IF($B54="win",100%-EJ$1,"-100%")</f>
        <v>-100%</v>
      </c>
      <c r="EK54" s="9">
        <f>(EI54*EJ54)+(EI54*EK$1)</f>
        <v>0</v>
      </c>
      <c r="EL54" s="9"/>
      <c r="EM54" s="9">
        <f>Mon!BG52</f>
        <v>0</v>
      </c>
      <c r="EN54" s="73" t="str">
        <f>IF($B54="win",100%-EN$1,"-100%")</f>
        <v>-100%</v>
      </c>
      <c r="EO54" s="9">
        <f>(EM54*EN54)+(EM54*EO$1)</f>
        <v>0</v>
      </c>
      <c r="EP54" s="9"/>
      <c r="EQ54" s="9">
        <f>Mon!BH52</f>
        <v>0</v>
      </c>
      <c r="ER54" s="73" t="str">
        <f>IF($B54="win",100%-ER$1,"-100%")</f>
        <v>-100%</v>
      </c>
      <c r="ES54" s="9">
        <f>(EQ54*ER54)+(EQ54*ES$1)</f>
        <v>0</v>
      </c>
      <c r="EU54" s="9">
        <f>Mon!$BI52</f>
        <v>0</v>
      </c>
      <c r="EV54" s="73" t="str">
        <f>IF($B54="win",100%-EV$1,"-100%")</f>
        <v>-100%</v>
      </c>
      <c r="EW54" s="9">
        <f>(EU54*EV54)+(EU54*EW$1)</f>
        <v>0</v>
      </c>
      <c r="EY54" s="9">
        <f>Mon!$BJ52</f>
        <v>0</v>
      </c>
      <c r="EZ54" s="73" t="str">
        <f t="shared" si="774"/>
        <v>-100%</v>
      </c>
      <c r="FA54" s="9">
        <f>(EY54*EZ54)+(EY54*FA$1)</f>
        <v>0</v>
      </c>
      <c r="FC54" s="9">
        <f>Mon!$BK52</f>
        <v>0</v>
      </c>
      <c r="FD54" s="73" t="str">
        <f t="shared" si="775"/>
        <v>-100%</v>
      </c>
      <c r="FE54" s="9">
        <f>(FC54*FD54)+(FC54*FE$1)</f>
        <v>0</v>
      </c>
      <c r="FG54" s="9">
        <f>Mon!$BL52</f>
        <v>0</v>
      </c>
      <c r="FH54" s="73" t="str">
        <f t="shared" si="776"/>
        <v>-100%</v>
      </c>
      <c r="FI54" s="9">
        <f>(FG54*FH54)+(FG54*FI$1)</f>
        <v>0</v>
      </c>
      <c r="FK54" s="9">
        <f>Mon!$BM52</f>
        <v>0</v>
      </c>
      <c r="FL54" s="73" t="str">
        <f t="shared" si="777"/>
        <v>-100%</v>
      </c>
      <c r="FM54" s="9">
        <f>(FK54*FL54)+(FK54*FM$1)</f>
        <v>0</v>
      </c>
      <c r="FO54" s="9">
        <f>Mon!$BN52</f>
        <v>0</v>
      </c>
      <c r="FP54" s="73" t="str">
        <f t="shared" si="778"/>
        <v>-100%</v>
      </c>
      <c r="FQ54" s="9">
        <f>(FO54*FP54)+(FO54*FQ$1)</f>
        <v>0</v>
      </c>
    </row>
    <row r="55" spans="1:173" s="12" customFormat="1" x14ac:dyDescent="0.25">
      <c r="A55" s="9">
        <f>Mon!A53</f>
        <v>0</v>
      </c>
      <c r="B55" s="9">
        <f>Mon!C53</f>
        <v>0</v>
      </c>
      <c r="C55" s="9">
        <f>Mon!X53</f>
        <v>0</v>
      </c>
      <c r="D55" s="73" t="str">
        <f t="shared" ref="D55:D57" si="859">IF($B55="win",100%-D$1,"-100%")</f>
        <v>-100%</v>
      </c>
      <c r="E55" s="9">
        <f t="shared" ref="E55:E57" si="860">(C55*D55)+(C55*E$1)</f>
        <v>0</v>
      </c>
      <c r="F55" s="9"/>
      <c r="G55" s="9">
        <f>Mon!Y53</f>
        <v>0</v>
      </c>
      <c r="H55" s="73" t="str">
        <f t="shared" ref="H55:H57" si="861">IF($B55="win",100%-H$1,"-100%")</f>
        <v>-100%</v>
      </c>
      <c r="I55" s="9">
        <f t="shared" ref="I55:I57" si="862">(G55*H55)+(G55*I$1)</f>
        <v>0</v>
      </c>
      <c r="J55" s="9"/>
      <c r="K55" s="9">
        <f>Mon!$Z53</f>
        <v>0</v>
      </c>
      <c r="L55" s="73" t="str">
        <f t="shared" ref="L55:L57" si="863">IF($B55="win",100%-L$1,"-100%")</f>
        <v>-100%</v>
      </c>
      <c r="M55" s="9">
        <f t="shared" ref="M55:M57" si="864">(K55*L55)+(K55*M$1)</f>
        <v>0</v>
      </c>
      <c r="N55" s="9"/>
      <c r="O55" s="9">
        <f>Mon!AA53</f>
        <v>0</v>
      </c>
      <c r="P55" s="73" t="str">
        <f t="shared" ref="P55:P57" si="865">IF($B55="win",100%-P$1,"-100%")</f>
        <v>-100%</v>
      </c>
      <c r="Q55" s="9">
        <f t="shared" ref="Q55:Q57" si="866">(O55*P55)+(O55*Q$1)</f>
        <v>0</v>
      </c>
      <c r="R55" s="9"/>
      <c r="S55" s="9">
        <f>Mon!AB53</f>
        <v>0</v>
      </c>
      <c r="T55" s="73" t="str">
        <f t="shared" ref="T55:T57" si="867">IF($B55="win",100%-T$1,"-100%")</f>
        <v>-100%</v>
      </c>
      <c r="U55" s="9">
        <f t="shared" ref="U55:U57" si="868">(S55*T55)+(S55*U$1)</f>
        <v>0</v>
      </c>
      <c r="V55" s="9"/>
      <c r="W55" s="9">
        <f>Mon!AC53</f>
        <v>0</v>
      </c>
      <c r="X55" s="73" t="str">
        <f t="shared" ref="X55:X57" si="869">IF($B55="win",100%-X$1,"-100%")</f>
        <v>-100%</v>
      </c>
      <c r="Y55" s="9">
        <f t="shared" ref="Y55:Y57" si="870">(W55*X55)+(W55*Y$1)</f>
        <v>0</v>
      </c>
      <c r="Z55" s="9"/>
      <c r="AA55" s="9">
        <f>Mon!AD53</f>
        <v>0</v>
      </c>
      <c r="AB55" s="73" t="str">
        <f t="shared" ref="AB55:AB57" si="871">IF($B55="win",100%-AB$1,"-100%")</f>
        <v>-100%</v>
      </c>
      <c r="AC55" s="9">
        <f t="shared" ref="AC55:AC57" si="872">(AA55*AB55)+(AA55*AC$1)</f>
        <v>0</v>
      </c>
      <c r="AD55" s="9"/>
      <c r="AE55" s="9">
        <f>Mon!AE53</f>
        <v>0</v>
      </c>
      <c r="AF55" s="73" t="str">
        <f t="shared" ref="AF55:AF57" si="873">IF($B55="win",100%-AF$1,"-100%")</f>
        <v>-100%</v>
      </c>
      <c r="AG55" s="9">
        <f t="shared" ref="AG55:AG57" si="874">(AE55*AF55)+(AE55*AG$1)</f>
        <v>0</v>
      </c>
      <c r="AH55" s="9"/>
      <c r="AI55" s="9">
        <f>Mon!AF53</f>
        <v>0</v>
      </c>
      <c r="AJ55" s="73" t="str">
        <f t="shared" ref="AJ55:AJ57" si="875">IF($B55="win",100%-AJ$1,"-100%")</f>
        <v>-100%</v>
      </c>
      <c r="AK55" s="9">
        <f t="shared" ref="AK55:AK57" si="876">(AI55*AJ55)+(AI55*AK$1)</f>
        <v>0</v>
      </c>
      <c r="AL55" s="9"/>
      <c r="AM55" s="9">
        <f>Mon!AG53</f>
        <v>0</v>
      </c>
      <c r="AN55" s="73" t="str">
        <f t="shared" ref="AN55:AN57" si="877">IF($B55="win",100%-AN$1,"-100%")</f>
        <v>-100%</v>
      </c>
      <c r="AO55" s="9">
        <f t="shared" ref="AO55:AO57" si="878">(AM55*AN55)+(AM55*AO$1)</f>
        <v>0</v>
      </c>
      <c r="AP55" s="9"/>
      <c r="AQ55" s="9">
        <f>Mon!AH53</f>
        <v>0</v>
      </c>
      <c r="AR55" s="73" t="str">
        <f t="shared" ref="AR55:AR57" si="879">IF($B55="win",100%-AR$1,"-100%")</f>
        <v>-100%</v>
      </c>
      <c r="AS55" s="9">
        <f t="shared" ref="AS55:AS57" si="880">(AQ55*AR55)+(AQ55*AS$1)</f>
        <v>0</v>
      </c>
      <c r="AT55" s="9"/>
      <c r="AU55" s="9">
        <f>Mon!AI53</f>
        <v>0</v>
      </c>
      <c r="AV55" s="73" t="str">
        <f t="shared" ref="AV55:AV57" si="881">IF($B55="win",100%-AV$1,"-100%")</f>
        <v>-100%</v>
      </c>
      <c r="AW55" s="9">
        <f t="shared" ref="AW55:AW57" si="882">(AU55*AV55)+(AU55*AW$1)</f>
        <v>0</v>
      </c>
      <c r="AX55" s="9"/>
      <c r="AY55" s="9">
        <f>Mon!AJ53</f>
        <v>0</v>
      </c>
      <c r="AZ55" s="73" t="str">
        <f t="shared" ref="AZ55:AZ57" si="883">IF($B55="win",100%-AZ$1,"-100%")</f>
        <v>-100%</v>
      </c>
      <c r="BA55" s="9">
        <f t="shared" ref="BA55:BA57" si="884">(AY55*AZ55)+(AY55*BA$1)</f>
        <v>0</v>
      </c>
      <c r="BB55" s="9"/>
      <c r="BC55" s="9">
        <f>Mon!AK53</f>
        <v>0</v>
      </c>
      <c r="BD55" s="73" t="str">
        <f t="shared" ref="BD55:BD57" si="885">IF($B55="win",100%-BD$1,"-100%")</f>
        <v>-100%</v>
      </c>
      <c r="BE55" s="9">
        <f t="shared" ref="BE55:BE57" si="886">(BC55*BD55)+(BC55*BE$1)</f>
        <v>0</v>
      </c>
      <c r="BF55" s="9"/>
      <c r="BG55" s="9">
        <f>Mon!AL53</f>
        <v>0</v>
      </c>
      <c r="BH55" s="73" t="str">
        <f t="shared" ref="BH55:BH57" si="887">IF($B55="win",100%-BH$1,"-100%")</f>
        <v>-100%</v>
      </c>
      <c r="BI55" s="9">
        <f t="shared" ref="BI55:BI57" si="888">(BG55*BH55)+(BG55*BI$1)</f>
        <v>0</v>
      </c>
      <c r="BJ55" s="9"/>
      <c r="BK55" s="9">
        <f>Mon!AM53</f>
        <v>0</v>
      </c>
      <c r="BL55" s="73" t="str">
        <f t="shared" ref="BL55:BL57" si="889">IF($B55="win",100%-BL$1,"-100%")</f>
        <v>-100%</v>
      </c>
      <c r="BM55" s="9">
        <f t="shared" ref="BM55:BM57" si="890">(BK55*BL55)+(BK55*BM$1)</f>
        <v>0</v>
      </c>
      <c r="BN55" s="9"/>
      <c r="BO55" s="9">
        <f>Mon!AN53</f>
        <v>0</v>
      </c>
      <c r="BP55" s="73" t="str">
        <f t="shared" ref="BP55:BP57" si="891">IF($B55="win",100%-BP$1,"-100%")</f>
        <v>-100%</v>
      </c>
      <c r="BQ55" s="9">
        <f t="shared" ref="BQ55:BQ57" si="892">(BO55*BP55)+(BO55*BQ$1)</f>
        <v>0</v>
      </c>
      <c r="BR55" s="9"/>
      <c r="BS55" s="9">
        <f>Mon!AO53</f>
        <v>0</v>
      </c>
      <c r="BT55" s="73" t="str">
        <f t="shared" ref="BT55:BT57" si="893">IF($B55="win",100%-BT$1,"-100%")</f>
        <v>-100%</v>
      </c>
      <c r="BU55" s="9">
        <f t="shared" ref="BU55:BU57" si="894">(BS55*BT55)+(BS55*BU$1)</f>
        <v>0</v>
      </c>
      <c r="BV55" s="9"/>
      <c r="BW55" s="9">
        <f>Mon!AP53</f>
        <v>0</v>
      </c>
      <c r="BX55" s="73" t="str">
        <f t="shared" ref="BX55:BX57" si="895">IF($B55="win",100%-BX$1,"-100%")</f>
        <v>-100%</v>
      </c>
      <c r="BY55" s="9">
        <f t="shared" ref="BY55:BY57" si="896">(BW55*BX55)+(BW55*BY$1)</f>
        <v>0</v>
      </c>
      <c r="BZ55" s="9"/>
      <c r="CA55" s="9">
        <f>Mon!AQ53</f>
        <v>0</v>
      </c>
      <c r="CB55" s="73" t="str">
        <f t="shared" ref="CB55:CB57" si="897">IF($B55="win",100%-CB$1,"-100%")</f>
        <v>-100%</v>
      </c>
      <c r="CC55" s="9">
        <f t="shared" ref="CC55:CC57" si="898">(CA55*CB55)+(CA55*CC$1)</f>
        <v>0</v>
      </c>
      <c r="CD55" s="9"/>
      <c r="CE55" s="9">
        <f>Mon!AR53</f>
        <v>0</v>
      </c>
      <c r="CF55" s="73" t="str">
        <f t="shared" ref="CF55:CF57" si="899">IF($B55="win",100%-CF$1,"-100%")</f>
        <v>-100%</v>
      </c>
      <c r="CG55" s="9">
        <f t="shared" ref="CG55:CG57" si="900">(CE55*CF55)+(CE55*CG$1)</f>
        <v>0</v>
      </c>
      <c r="CH55" s="9"/>
      <c r="CI55" s="9">
        <f>Mon!AS53</f>
        <v>0</v>
      </c>
      <c r="CJ55" s="73" t="str">
        <f t="shared" ref="CJ55:CJ57" si="901">IF($B55="win",100%-CJ$1,"-100%")</f>
        <v>-100%</v>
      </c>
      <c r="CK55" s="9">
        <f t="shared" ref="CK55:CK57" si="902">(CI55*CJ55)+(CI55*CK$1)</f>
        <v>0</v>
      </c>
      <c r="CL55" s="9"/>
      <c r="CM55" s="9">
        <f>Mon!AT53</f>
        <v>0</v>
      </c>
      <c r="CN55" s="73" t="str">
        <f t="shared" ref="CN55:CN57" si="903">IF($B55="win",100%-CN$1,"-100%")</f>
        <v>-100%</v>
      </c>
      <c r="CO55" s="9">
        <f t="shared" ref="CO55:CO57" si="904">(CM55*CN55)+(CM55*CO$1)</f>
        <v>0</v>
      </c>
      <c r="CP55" s="9"/>
      <c r="CQ55" s="9">
        <f>Mon!AU53</f>
        <v>0</v>
      </c>
      <c r="CR55" s="73" t="str">
        <f t="shared" ref="CR55:CR57" si="905">IF($B55="win",100%-CR$1,"-100%")</f>
        <v>-100%</v>
      </c>
      <c r="CS55" s="9">
        <f t="shared" ref="CS55:CS57" si="906">(CQ55*CR55)+(CQ55*CS$1)</f>
        <v>0</v>
      </c>
      <c r="CT55" s="9"/>
      <c r="CU55" s="9">
        <f>Mon!AV53</f>
        <v>0</v>
      </c>
      <c r="CV55" s="73" t="str">
        <f t="shared" ref="CV55:CV57" si="907">IF($B55="win",100%-CV$1,"-100%")</f>
        <v>-100%</v>
      </c>
      <c r="CW55" s="9">
        <f t="shared" ref="CW55:CW57" si="908">(CU55*CV55)+(CU55*CW$1)</f>
        <v>0</v>
      </c>
      <c r="CX55" s="9"/>
      <c r="CY55" s="9">
        <f>Mon!AW53</f>
        <v>0</v>
      </c>
      <c r="CZ55" s="73" t="str">
        <f t="shared" ref="CZ55:CZ57" si="909">IF($B55="win",100%-CZ$1,"-100%")</f>
        <v>-100%</v>
      </c>
      <c r="DA55" s="9">
        <f t="shared" ref="DA55:DA57" si="910">(CY55*CZ55)+(CY55*DA$1)</f>
        <v>0</v>
      </c>
      <c r="DB55" s="9"/>
      <c r="DC55" s="9">
        <f>Mon!AX53</f>
        <v>0</v>
      </c>
      <c r="DD55" s="73" t="str">
        <f t="shared" ref="DD55:DD57" si="911">IF($B55="win",100%-DD$1,"-100%")</f>
        <v>-100%</v>
      </c>
      <c r="DE55" s="9">
        <f t="shared" ref="DE55:DE57" si="912">(DC55*DD55)+(DC55*DE$1)</f>
        <v>0</v>
      </c>
      <c r="DF55" s="9"/>
      <c r="DG55" s="9">
        <f>Mon!AY53</f>
        <v>0</v>
      </c>
      <c r="DH55" s="73" t="str">
        <f t="shared" ref="DH55:DH57" si="913">IF($B55="win",100%-DH$1,"-100%")</f>
        <v>-100%</v>
      </c>
      <c r="DI55" s="9">
        <f t="shared" ref="DI55:DI57" si="914">(DG55*DH55)+(DG55*DI$1)</f>
        <v>0</v>
      </c>
      <c r="DJ55" s="9"/>
      <c r="DK55" s="9">
        <f>Mon!AZ53</f>
        <v>0</v>
      </c>
      <c r="DL55" s="73" t="str">
        <f t="shared" ref="DL55:DL57" si="915">IF($B55="win",100%-DL$1,"-100%")</f>
        <v>-100%</v>
      </c>
      <c r="DM55" s="9">
        <f t="shared" ref="DM55:DM57" si="916">(DK55*DL55)+(DK55*DM$1)</f>
        <v>0</v>
      </c>
      <c r="DN55" s="9"/>
      <c r="DO55" s="9">
        <f>Mon!BA53</f>
        <v>0</v>
      </c>
      <c r="DP55" s="73" t="str">
        <f t="shared" ref="DP55:DP57" si="917">IF($B55="win",100%-DP$1,"-100%")</f>
        <v>-100%</v>
      </c>
      <c r="DQ55" s="9">
        <f t="shared" ref="DQ55:DQ57" si="918">(DO55*DP55)+(DO55*DQ$1)</f>
        <v>0</v>
      </c>
      <c r="DR55" s="9"/>
      <c r="DS55" s="9">
        <f>Mon!BB53</f>
        <v>0</v>
      </c>
      <c r="DT55" s="73" t="str">
        <f t="shared" ref="DT55:DT57" si="919">IF($B55="win",100%-DT$1,"-100%")</f>
        <v>-100%</v>
      </c>
      <c r="DU55" s="9">
        <f t="shared" ref="DU55:DU57" si="920">(DS55*DT55)+(DS55*DU$1)</f>
        <v>0</v>
      </c>
      <c r="DV55" s="9"/>
      <c r="DW55" s="9">
        <f>Mon!BC53</f>
        <v>0</v>
      </c>
      <c r="DX55" s="73" t="str">
        <f t="shared" ref="DX55:DX57" si="921">IF($B55="win",100%-DX$1,"-100%")</f>
        <v>-100%</v>
      </c>
      <c r="DY55" s="9">
        <f t="shared" ref="DY55:DY57" si="922">(DW55*DX55)+(DW55*DY$1)</f>
        <v>0</v>
      </c>
      <c r="DZ55" s="9"/>
      <c r="EA55" s="9">
        <f>Mon!BD53</f>
        <v>0</v>
      </c>
      <c r="EB55" s="73" t="str">
        <f t="shared" ref="EB55:EB57" si="923">IF($B55="win",100%-EB$1,"-100%")</f>
        <v>-100%</v>
      </c>
      <c r="EC55" s="9">
        <f t="shared" ref="EC55:EC57" si="924">(EA55*EB55)+(EA55*EC$1)</f>
        <v>0</v>
      </c>
      <c r="ED55" s="9"/>
      <c r="EE55" s="9">
        <f>Mon!BE53</f>
        <v>0</v>
      </c>
      <c r="EF55" s="73" t="str">
        <f t="shared" ref="EF55:EF57" si="925">IF($B55="win",100%-EF$1,"-100%")</f>
        <v>-100%</v>
      </c>
      <c r="EG55" s="9">
        <f t="shared" ref="EG55:EG57" si="926">(EE55*EF55)+(EE55*EG$1)</f>
        <v>0</v>
      </c>
      <c r="EH55" s="9"/>
      <c r="EI55" s="9">
        <f>Mon!BF53</f>
        <v>0</v>
      </c>
      <c r="EJ55" s="73" t="str">
        <f t="shared" ref="EJ55:EJ57" si="927">IF($B55="win",100%-EJ$1,"-100%")</f>
        <v>-100%</v>
      </c>
      <c r="EK55" s="9">
        <f t="shared" ref="EK55:EK57" si="928">(EI55*EJ55)+(EI55*EK$1)</f>
        <v>0</v>
      </c>
      <c r="EL55" s="9"/>
      <c r="EM55" s="9">
        <f>Mon!BG53</f>
        <v>0</v>
      </c>
      <c r="EN55" s="73" t="str">
        <f t="shared" ref="EN55:EN57" si="929">IF($B55="win",100%-EN$1,"-100%")</f>
        <v>-100%</v>
      </c>
      <c r="EO55" s="9">
        <f t="shared" ref="EO55:EO57" si="930">(EM55*EN55)+(EM55*EO$1)</f>
        <v>0</v>
      </c>
      <c r="EP55" s="9"/>
      <c r="EQ55" s="9">
        <f>Mon!BH53</f>
        <v>0</v>
      </c>
      <c r="ER55" s="73" t="str">
        <f t="shared" ref="ER55:ER57" si="931">IF($B55="win",100%-ER$1,"-100%")</f>
        <v>-100%</v>
      </c>
      <c r="ES55" s="9">
        <f t="shared" ref="ES55:ES57" si="932">(EQ55*ER55)+(EQ55*ES$1)</f>
        <v>0</v>
      </c>
      <c r="EU55" s="9">
        <f>Mon!$BI53</f>
        <v>0</v>
      </c>
      <c r="EV55" s="73" t="str">
        <f t="shared" ref="EV55:EV57" si="933">IF($B55="win",100%-EV$1,"-100%")</f>
        <v>-100%</v>
      </c>
      <c r="EW55" s="9">
        <f t="shared" ref="EW55:EW57" si="934">(EU55*EV55)+(EU55*EW$1)</f>
        <v>0</v>
      </c>
      <c r="EY55" s="9">
        <f>Mon!$BJ53</f>
        <v>0</v>
      </c>
      <c r="EZ55" s="73" t="str">
        <f t="shared" si="774"/>
        <v>-100%</v>
      </c>
      <c r="FA55" s="9">
        <f t="shared" ref="FA55:FA57" si="935">(EY55*EZ55)+(EY55*FA$1)</f>
        <v>0</v>
      </c>
      <c r="FC55" s="9">
        <f>Mon!$BK53</f>
        <v>0</v>
      </c>
      <c r="FD55" s="73" t="str">
        <f t="shared" si="775"/>
        <v>-100%</v>
      </c>
      <c r="FE55" s="9">
        <f t="shared" ref="FE55:FE57" si="936">(FC55*FD55)+(FC55*FE$1)</f>
        <v>0</v>
      </c>
      <c r="FG55" s="9">
        <f>Mon!$BL53</f>
        <v>0</v>
      </c>
      <c r="FH55" s="73" t="str">
        <f t="shared" si="776"/>
        <v>-100%</v>
      </c>
      <c r="FI55" s="9">
        <f t="shared" ref="FI55:FI57" si="937">(FG55*FH55)+(FG55*FI$1)</f>
        <v>0</v>
      </c>
      <c r="FK55" s="9">
        <f>Mon!$BM53</f>
        <v>0</v>
      </c>
      <c r="FL55" s="73" t="str">
        <f t="shared" si="777"/>
        <v>-100%</v>
      </c>
      <c r="FM55" s="9">
        <f t="shared" ref="FM55:FM57" si="938">(FK55*FL55)+(FK55*FM$1)</f>
        <v>0</v>
      </c>
      <c r="FO55" s="9">
        <f>Mon!$BN53</f>
        <v>0</v>
      </c>
      <c r="FP55" s="73" t="str">
        <f t="shared" si="778"/>
        <v>-100%</v>
      </c>
      <c r="FQ55" s="9">
        <f t="shared" ref="FQ55:FQ57" si="939">(FO55*FP55)+(FO55*FQ$1)</f>
        <v>0</v>
      </c>
    </row>
    <row r="56" spans="1:173" s="12" customFormat="1" x14ac:dyDescent="0.25">
      <c r="A56" s="9" t="str">
        <f>Mon!A54</f>
        <v>UNDER</v>
      </c>
      <c r="B56" s="9">
        <f>Mon!C54</f>
        <v>0</v>
      </c>
      <c r="C56" s="9">
        <f>Mon!X54</f>
        <v>0</v>
      </c>
      <c r="D56" s="73" t="str">
        <f t="shared" si="859"/>
        <v>-100%</v>
      </c>
      <c r="E56" s="9">
        <f t="shared" si="860"/>
        <v>0</v>
      </c>
      <c r="F56" s="9"/>
      <c r="G56" s="9">
        <f>Mon!Y54</f>
        <v>0</v>
      </c>
      <c r="H56" s="73" t="str">
        <f t="shared" si="861"/>
        <v>-100%</v>
      </c>
      <c r="I56" s="9">
        <f t="shared" si="862"/>
        <v>0</v>
      </c>
      <c r="J56" s="9"/>
      <c r="K56" s="9">
        <f>Mon!$Z54</f>
        <v>0</v>
      </c>
      <c r="L56" s="73" t="str">
        <f t="shared" si="863"/>
        <v>-100%</v>
      </c>
      <c r="M56" s="9">
        <f t="shared" si="864"/>
        <v>0</v>
      </c>
      <c r="N56" s="9"/>
      <c r="O56" s="9">
        <f>Mon!AA54</f>
        <v>0</v>
      </c>
      <c r="P56" s="73" t="str">
        <f t="shared" si="865"/>
        <v>-100%</v>
      </c>
      <c r="Q56" s="9">
        <f t="shared" si="866"/>
        <v>0</v>
      </c>
      <c r="R56" s="9"/>
      <c r="S56" s="9">
        <f>Mon!AB54</f>
        <v>0</v>
      </c>
      <c r="T56" s="73" t="str">
        <f t="shared" si="867"/>
        <v>-100%</v>
      </c>
      <c r="U56" s="9">
        <f t="shared" si="868"/>
        <v>0</v>
      </c>
      <c r="V56" s="9"/>
      <c r="W56" s="9">
        <f>Mon!AC54</f>
        <v>0</v>
      </c>
      <c r="X56" s="73" t="str">
        <f t="shared" si="869"/>
        <v>-100%</v>
      </c>
      <c r="Y56" s="9">
        <f t="shared" si="870"/>
        <v>0</v>
      </c>
      <c r="Z56" s="9"/>
      <c r="AA56" s="9">
        <f>Mon!AD54</f>
        <v>0</v>
      </c>
      <c r="AB56" s="73" t="str">
        <f t="shared" si="871"/>
        <v>-100%</v>
      </c>
      <c r="AC56" s="9">
        <f t="shared" si="872"/>
        <v>0</v>
      </c>
      <c r="AD56" s="9"/>
      <c r="AE56" s="9">
        <f>Mon!AE54</f>
        <v>0</v>
      </c>
      <c r="AF56" s="73" t="str">
        <f t="shared" si="873"/>
        <v>-100%</v>
      </c>
      <c r="AG56" s="9">
        <f t="shared" si="874"/>
        <v>0</v>
      </c>
      <c r="AH56" s="9"/>
      <c r="AI56" s="9">
        <f>Mon!AF54</f>
        <v>0</v>
      </c>
      <c r="AJ56" s="73" t="str">
        <f t="shared" si="875"/>
        <v>-100%</v>
      </c>
      <c r="AK56" s="9">
        <f t="shared" si="876"/>
        <v>0</v>
      </c>
      <c r="AL56" s="9"/>
      <c r="AM56" s="9">
        <f>Mon!AG54</f>
        <v>0</v>
      </c>
      <c r="AN56" s="73" t="str">
        <f t="shared" si="877"/>
        <v>-100%</v>
      </c>
      <c r="AO56" s="9">
        <f t="shared" si="878"/>
        <v>0</v>
      </c>
      <c r="AP56" s="9"/>
      <c r="AQ56" s="9">
        <f>Mon!AH54</f>
        <v>0</v>
      </c>
      <c r="AR56" s="73" t="str">
        <f t="shared" si="879"/>
        <v>-100%</v>
      </c>
      <c r="AS56" s="9">
        <f t="shared" si="880"/>
        <v>0</v>
      </c>
      <c r="AT56" s="9"/>
      <c r="AU56" s="9">
        <f>Mon!AI54</f>
        <v>0</v>
      </c>
      <c r="AV56" s="73" t="str">
        <f t="shared" si="881"/>
        <v>-100%</v>
      </c>
      <c r="AW56" s="9">
        <f t="shared" si="882"/>
        <v>0</v>
      </c>
      <c r="AX56" s="9"/>
      <c r="AY56" s="9">
        <f>Mon!AJ54</f>
        <v>0</v>
      </c>
      <c r="AZ56" s="73" t="str">
        <f t="shared" si="883"/>
        <v>-100%</v>
      </c>
      <c r="BA56" s="9">
        <f t="shared" si="884"/>
        <v>0</v>
      </c>
      <c r="BB56" s="9"/>
      <c r="BC56" s="9">
        <f>Mon!AK54</f>
        <v>0</v>
      </c>
      <c r="BD56" s="73" t="str">
        <f t="shared" si="885"/>
        <v>-100%</v>
      </c>
      <c r="BE56" s="9">
        <f t="shared" si="886"/>
        <v>0</v>
      </c>
      <c r="BF56" s="9"/>
      <c r="BG56" s="9">
        <f>Mon!AL54</f>
        <v>0</v>
      </c>
      <c r="BH56" s="73" t="str">
        <f t="shared" si="887"/>
        <v>-100%</v>
      </c>
      <c r="BI56" s="9">
        <f t="shared" si="888"/>
        <v>0</v>
      </c>
      <c r="BJ56" s="9"/>
      <c r="BK56" s="9">
        <f>Mon!AM54</f>
        <v>0</v>
      </c>
      <c r="BL56" s="73" t="str">
        <f t="shared" si="889"/>
        <v>-100%</v>
      </c>
      <c r="BM56" s="9">
        <f t="shared" si="890"/>
        <v>0</v>
      </c>
      <c r="BN56" s="9"/>
      <c r="BO56" s="9">
        <f>Mon!AN54</f>
        <v>0</v>
      </c>
      <c r="BP56" s="73" t="str">
        <f t="shared" si="891"/>
        <v>-100%</v>
      </c>
      <c r="BQ56" s="9">
        <f t="shared" si="892"/>
        <v>0</v>
      </c>
      <c r="BR56" s="9"/>
      <c r="BS56" s="9">
        <f>Mon!AO54</f>
        <v>0</v>
      </c>
      <c r="BT56" s="73" t="str">
        <f t="shared" si="893"/>
        <v>-100%</v>
      </c>
      <c r="BU56" s="9">
        <f t="shared" si="894"/>
        <v>0</v>
      </c>
      <c r="BV56" s="9"/>
      <c r="BW56" s="9">
        <f>Mon!AP54</f>
        <v>0</v>
      </c>
      <c r="BX56" s="73" t="str">
        <f t="shared" si="895"/>
        <v>-100%</v>
      </c>
      <c r="BY56" s="9">
        <f t="shared" si="896"/>
        <v>0</v>
      </c>
      <c r="BZ56" s="9"/>
      <c r="CA56" s="9">
        <f>Mon!AQ54</f>
        <v>0</v>
      </c>
      <c r="CB56" s="73" t="str">
        <f t="shared" si="897"/>
        <v>-100%</v>
      </c>
      <c r="CC56" s="9">
        <f t="shared" si="898"/>
        <v>0</v>
      </c>
      <c r="CD56" s="9"/>
      <c r="CE56" s="9">
        <f>Mon!AR54</f>
        <v>0</v>
      </c>
      <c r="CF56" s="73" t="str">
        <f t="shared" si="899"/>
        <v>-100%</v>
      </c>
      <c r="CG56" s="9">
        <f t="shared" si="900"/>
        <v>0</v>
      </c>
      <c r="CH56" s="9"/>
      <c r="CI56" s="9">
        <f>Mon!AS54</f>
        <v>0</v>
      </c>
      <c r="CJ56" s="73" t="str">
        <f t="shared" si="901"/>
        <v>-100%</v>
      </c>
      <c r="CK56" s="9">
        <f t="shared" si="902"/>
        <v>0</v>
      </c>
      <c r="CL56" s="9"/>
      <c r="CM56" s="9">
        <f>Mon!AT54</f>
        <v>0</v>
      </c>
      <c r="CN56" s="73" t="str">
        <f t="shared" si="903"/>
        <v>-100%</v>
      </c>
      <c r="CO56" s="9">
        <f t="shared" si="904"/>
        <v>0</v>
      </c>
      <c r="CP56" s="9"/>
      <c r="CQ56" s="9">
        <f>Mon!AU54</f>
        <v>0</v>
      </c>
      <c r="CR56" s="73" t="str">
        <f t="shared" si="905"/>
        <v>-100%</v>
      </c>
      <c r="CS56" s="9">
        <f t="shared" si="906"/>
        <v>0</v>
      </c>
      <c r="CT56" s="9"/>
      <c r="CU56" s="9">
        <f>Mon!AV54</f>
        <v>0</v>
      </c>
      <c r="CV56" s="73" t="str">
        <f t="shared" si="907"/>
        <v>-100%</v>
      </c>
      <c r="CW56" s="9">
        <f t="shared" si="908"/>
        <v>0</v>
      </c>
      <c r="CX56" s="9"/>
      <c r="CY56" s="9">
        <f>Mon!AW54</f>
        <v>0</v>
      </c>
      <c r="CZ56" s="73" t="str">
        <f t="shared" si="909"/>
        <v>-100%</v>
      </c>
      <c r="DA56" s="9">
        <f t="shared" si="910"/>
        <v>0</v>
      </c>
      <c r="DB56" s="9"/>
      <c r="DC56" s="9">
        <f>Mon!AX54</f>
        <v>0</v>
      </c>
      <c r="DD56" s="73" t="str">
        <f t="shared" si="911"/>
        <v>-100%</v>
      </c>
      <c r="DE56" s="9">
        <f t="shared" si="912"/>
        <v>0</v>
      </c>
      <c r="DF56" s="9"/>
      <c r="DG56" s="9">
        <f>Mon!AY54</f>
        <v>0</v>
      </c>
      <c r="DH56" s="73" t="str">
        <f t="shared" si="913"/>
        <v>-100%</v>
      </c>
      <c r="DI56" s="9">
        <f t="shared" si="914"/>
        <v>0</v>
      </c>
      <c r="DJ56" s="9"/>
      <c r="DK56" s="9">
        <f>Mon!AZ54</f>
        <v>0</v>
      </c>
      <c r="DL56" s="73" t="str">
        <f t="shared" si="915"/>
        <v>-100%</v>
      </c>
      <c r="DM56" s="9">
        <f t="shared" si="916"/>
        <v>0</v>
      </c>
      <c r="DN56" s="9"/>
      <c r="DO56" s="9">
        <f>Mon!BA54</f>
        <v>0</v>
      </c>
      <c r="DP56" s="73" t="str">
        <f t="shared" si="917"/>
        <v>-100%</v>
      </c>
      <c r="DQ56" s="9">
        <f t="shared" si="918"/>
        <v>0</v>
      </c>
      <c r="DR56" s="9"/>
      <c r="DS56" s="9">
        <f>Mon!BB54</f>
        <v>0</v>
      </c>
      <c r="DT56" s="73" t="str">
        <f t="shared" si="919"/>
        <v>-100%</v>
      </c>
      <c r="DU56" s="9">
        <f t="shared" si="920"/>
        <v>0</v>
      </c>
      <c r="DV56" s="9"/>
      <c r="DW56" s="9">
        <f>Mon!BC54</f>
        <v>0</v>
      </c>
      <c r="DX56" s="73" t="str">
        <f t="shared" si="921"/>
        <v>-100%</v>
      </c>
      <c r="DY56" s="9">
        <f t="shared" si="922"/>
        <v>0</v>
      </c>
      <c r="DZ56" s="9"/>
      <c r="EA56" s="9">
        <f>Mon!BD54</f>
        <v>0</v>
      </c>
      <c r="EB56" s="73" t="str">
        <f t="shared" si="923"/>
        <v>-100%</v>
      </c>
      <c r="EC56" s="9">
        <f t="shared" si="924"/>
        <v>0</v>
      </c>
      <c r="ED56" s="9"/>
      <c r="EE56" s="9">
        <f>Mon!BE54</f>
        <v>0</v>
      </c>
      <c r="EF56" s="73" t="str">
        <f t="shared" si="925"/>
        <v>-100%</v>
      </c>
      <c r="EG56" s="9">
        <f t="shared" si="926"/>
        <v>0</v>
      </c>
      <c r="EH56" s="9"/>
      <c r="EI56" s="9">
        <f>Mon!BF54</f>
        <v>0</v>
      </c>
      <c r="EJ56" s="73" t="str">
        <f t="shared" si="927"/>
        <v>-100%</v>
      </c>
      <c r="EK56" s="9">
        <f t="shared" si="928"/>
        <v>0</v>
      </c>
      <c r="EL56" s="9"/>
      <c r="EM56" s="9">
        <f>Mon!BG54</f>
        <v>0</v>
      </c>
      <c r="EN56" s="73" t="str">
        <f t="shared" si="929"/>
        <v>-100%</v>
      </c>
      <c r="EO56" s="9">
        <f t="shared" si="930"/>
        <v>0</v>
      </c>
      <c r="EP56" s="9"/>
      <c r="EQ56" s="9">
        <f>Mon!BH54</f>
        <v>0</v>
      </c>
      <c r="ER56" s="73" t="str">
        <f t="shared" si="931"/>
        <v>-100%</v>
      </c>
      <c r="ES56" s="9">
        <f t="shared" si="932"/>
        <v>0</v>
      </c>
      <c r="EU56" s="9">
        <f>Mon!$BI54</f>
        <v>0</v>
      </c>
      <c r="EV56" s="73" t="str">
        <f t="shared" si="933"/>
        <v>-100%</v>
      </c>
      <c r="EW56" s="9">
        <f t="shared" si="934"/>
        <v>0</v>
      </c>
      <c r="EY56" s="9">
        <f>Mon!$BJ54</f>
        <v>0</v>
      </c>
      <c r="EZ56" s="73" t="str">
        <f t="shared" si="774"/>
        <v>-100%</v>
      </c>
      <c r="FA56" s="9">
        <f t="shared" si="935"/>
        <v>0</v>
      </c>
      <c r="FC56" s="9">
        <f>Mon!$BK54</f>
        <v>0</v>
      </c>
      <c r="FD56" s="73" t="str">
        <f t="shared" si="775"/>
        <v>-100%</v>
      </c>
      <c r="FE56" s="9">
        <f t="shared" si="936"/>
        <v>0</v>
      </c>
      <c r="FG56" s="9">
        <f>Mon!$BL54</f>
        <v>0</v>
      </c>
      <c r="FH56" s="73" t="str">
        <f t="shared" si="776"/>
        <v>-100%</v>
      </c>
      <c r="FI56" s="9">
        <f t="shared" si="937"/>
        <v>0</v>
      </c>
      <c r="FK56" s="9">
        <f>Mon!$BM54</f>
        <v>0</v>
      </c>
      <c r="FL56" s="73" t="str">
        <f t="shared" si="777"/>
        <v>-100%</v>
      </c>
      <c r="FM56" s="9">
        <f t="shared" si="938"/>
        <v>0</v>
      </c>
      <c r="FO56" s="9">
        <f>Mon!$BN54</f>
        <v>0</v>
      </c>
      <c r="FP56" s="73" t="str">
        <f t="shared" si="778"/>
        <v>-100%</v>
      </c>
      <c r="FQ56" s="9">
        <f t="shared" si="939"/>
        <v>0</v>
      </c>
    </row>
    <row r="57" spans="1:173" s="12" customFormat="1" x14ac:dyDescent="0.25">
      <c r="A57" s="9" t="str">
        <f>Mon!A55</f>
        <v>OVER</v>
      </c>
      <c r="B57" s="9">
        <f>Mon!C55</f>
        <v>0</v>
      </c>
      <c r="C57" s="9">
        <f>Mon!X55</f>
        <v>0</v>
      </c>
      <c r="D57" s="73" t="str">
        <f t="shared" si="859"/>
        <v>-100%</v>
      </c>
      <c r="E57" s="9">
        <f t="shared" si="860"/>
        <v>0</v>
      </c>
      <c r="F57" s="9"/>
      <c r="G57" s="9">
        <f>Mon!Y55</f>
        <v>0</v>
      </c>
      <c r="H57" s="73" t="str">
        <f t="shared" si="861"/>
        <v>-100%</v>
      </c>
      <c r="I57" s="9">
        <f t="shared" si="862"/>
        <v>0</v>
      </c>
      <c r="J57" s="9"/>
      <c r="K57" s="9">
        <f>Mon!$Z55</f>
        <v>0</v>
      </c>
      <c r="L57" s="73" t="str">
        <f t="shared" si="863"/>
        <v>-100%</v>
      </c>
      <c r="M57" s="9">
        <f t="shared" si="864"/>
        <v>0</v>
      </c>
      <c r="N57" s="9"/>
      <c r="O57" s="9">
        <f>Mon!AA55</f>
        <v>0</v>
      </c>
      <c r="P57" s="73" t="str">
        <f t="shared" si="865"/>
        <v>-100%</v>
      </c>
      <c r="Q57" s="9">
        <f t="shared" si="866"/>
        <v>0</v>
      </c>
      <c r="R57" s="9"/>
      <c r="S57" s="9">
        <f>Mon!AB55</f>
        <v>0</v>
      </c>
      <c r="T57" s="73" t="str">
        <f t="shared" si="867"/>
        <v>-100%</v>
      </c>
      <c r="U57" s="9">
        <f t="shared" si="868"/>
        <v>0</v>
      </c>
      <c r="V57" s="9"/>
      <c r="W57" s="9">
        <f>Mon!AC55</f>
        <v>0</v>
      </c>
      <c r="X57" s="73" t="str">
        <f t="shared" si="869"/>
        <v>-100%</v>
      </c>
      <c r="Y57" s="9">
        <f t="shared" si="870"/>
        <v>0</v>
      </c>
      <c r="Z57" s="9"/>
      <c r="AA57" s="9">
        <f>Mon!AD55</f>
        <v>0</v>
      </c>
      <c r="AB57" s="73" t="str">
        <f t="shared" si="871"/>
        <v>-100%</v>
      </c>
      <c r="AC57" s="9">
        <f t="shared" si="872"/>
        <v>0</v>
      </c>
      <c r="AD57" s="9"/>
      <c r="AE57" s="9">
        <f>Mon!AE55</f>
        <v>0</v>
      </c>
      <c r="AF57" s="73" t="str">
        <f t="shared" si="873"/>
        <v>-100%</v>
      </c>
      <c r="AG57" s="9">
        <f t="shared" si="874"/>
        <v>0</v>
      </c>
      <c r="AH57" s="9"/>
      <c r="AI57" s="9">
        <f>Mon!AF55</f>
        <v>0</v>
      </c>
      <c r="AJ57" s="73" t="str">
        <f t="shared" si="875"/>
        <v>-100%</v>
      </c>
      <c r="AK57" s="9">
        <f t="shared" si="876"/>
        <v>0</v>
      </c>
      <c r="AL57" s="9"/>
      <c r="AM57" s="9">
        <f>Mon!AG55</f>
        <v>0</v>
      </c>
      <c r="AN57" s="73" t="str">
        <f t="shared" si="877"/>
        <v>-100%</v>
      </c>
      <c r="AO57" s="9">
        <f t="shared" si="878"/>
        <v>0</v>
      </c>
      <c r="AP57" s="9"/>
      <c r="AQ57" s="9">
        <f>Mon!AH55</f>
        <v>0</v>
      </c>
      <c r="AR57" s="73" t="str">
        <f t="shared" si="879"/>
        <v>-100%</v>
      </c>
      <c r="AS57" s="9">
        <f t="shared" si="880"/>
        <v>0</v>
      </c>
      <c r="AT57" s="9"/>
      <c r="AU57" s="9">
        <f>Mon!AI55</f>
        <v>0</v>
      </c>
      <c r="AV57" s="73" t="str">
        <f t="shared" si="881"/>
        <v>-100%</v>
      </c>
      <c r="AW57" s="9">
        <f t="shared" si="882"/>
        <v>0</v>
      </c>
      <c r="AX57" s="9"/>
      <c r="AY57" s="9">
        <f>Mon!AJ55</f>
        <v>0</v>
      </c>
      <c r="AZ57" s="73" t="str">
        <f t="shared" si="883"/>
        <v>-100%</v>
      </c>
      <c r="BA57" s="9">
        <f t="shared" si="884"/>
        <v>0</v>
      </c>
      <c r="BB57" s="9"/>
      <c r="BC57" s="9">
        <f>Mon!AK55</f>
        <v>0</v>
      </c>
      <c r="BD57" s="73" t="str">
        <f t="shared" si="885"/>
        <v>-100%</v>
      </c>
      <c r="BE57" s="9">
        <f t="shared" si="886"/>
        <v>0</v>
      </c>
      <c r="BF57" s="9"/>
      <c r="BG57" s="9">
        <f>Mon!AL55</f>
        <v>0</v>
      </c>
      <c r="BH57" s="73" t="str">
        <f t="shared" si="887"/>
        <v>-100%</v>
      </c>
      <c r="BI57" s="9">
        <f t="shared" si="888"/>
        <v>0</v>
      </c>
      <c r="BJ57" s="9"/>
      <c r="BK57" s="9">
        <f>Mon!AM55</f>
        <v>0</v>
      </c>
      <c r="BL57" s="73" t="str">
        <f t="shared" si="889"/>
        <v>-100%</v>
      </c>
      <c r="BM57" s="9">
        <f t="shared" si="890"/>
        <v>0</v>
      </c>
      <c r="BN57" s="9"/>
      <c r="BO57" s="9">
        <f>Mon!AN55</f>
        <v>0</v>
      </c>
      <c r="BP57" s="73" t="str">
        <f t="shared" si="891"/>
        <v>-100%</v>
      </c>
      <c r="BQ57" s="9">
        <f t="shared" si="892"/>
        <v>0</v>
      </c>
      <c r="BR57" s="9"/>
      <c r="BS57" s="9">
        <f>Mon!AO55</f>
        <v>0</v>
      </c>
      <c r="BT57" s="73" t="str">
        <f t="shared" si="893"/>
        <v>-100%</v>
      </c>
      <c r="BU57" s="9">
        <f t="shared" si="894"/>
        <v>0</v>
      </c>
      <c r="BV57" s="9"/>
      <c r="BW57" s="9">
        <f>Mon!AP55</f>
        <v>0</v>
      </c>
      <c r="BX57" s="73" t="str">
        <f t="shared" si="895"/>
        <v>-100%</v>
      </c>
      <c r="BY57" s="9">
        <f t="shared" si="896"/>
        <v>0</v>
      </c>
      <c r="BZ57" s="9"/>
      <c r="CA57" s="9">
        <f>Mon!AQ55</f>
        <v>0</v>
      </c>
      <c r="CB57" s="73" t="str">
        <f t="shared" si="897"/>
        <v>-100%</v>
      </c>
      <c r="CC57" s="9">
        <f t="shared" si="898"/>
        <v>0</v>
      </c>
      <c r="CD57" s="9"/>
      <c r="CE57" s="9">
        <f>Mon!AR55</f>
        <v>0</v>
      </c>
      <c r="CF57" s="73" t="str">
        <f t="shared" si="899"/>
        <v>-100%</v>
      </c>
      <c r="CG57" s="9">
        <f t="shared" si="900"/>
        <v>0</v>
      </c>
      <c r="CH57" s="9"/>
      <c r="CI57" s="9">
        <f>Mon!AS55</f>
        <v>0</v>
      </c>
      <c r="CJ57" s="73" t="str">
        <f t="shared" si="901"/>
        <v>-100%</v>
      </c>
      <c r="CK57" s="9">
        <f t="shared" si="902"/>
        <v>0</v>
      </c>
      <c r="CL57" s="9"/>
      <c r="CM57" s="9">
        <f>Mon!AT55</f>
        <v>0</v>
      </c>
      <c r="CN57" s="73" t="str">
        <f t="shared" si="903"/>
        <v>-100%</v>
      </c>
      <c r="CO57" s="9">
        <f t="shared" si="904"/>
        <v>0</v>
      </c>
      <c r="CP57" s="9"/>
      <c r="CQ57" s="9">
        <f>Mon!AU55</f>
        <v>0</v>
      </c>
      <c r="CR57" s="73" t="str">
        <f t="shared" si="905"/>
        <v>-100%</v>
      </c>
      <c r="CS57" s="9">
        <f t="shared" si="906"/>
        <v>0</v>
      </c>
      <c r="CT57" s="9"/>
      <c r="CU57" s="9">
        <f>Mon!AV55</f>
        <v>0</v>
      </c>
      <c r="CV57" s="73" t="str">
        <f t="shared" si="907"/>
        <v>-100%</v>
      </c>
      <c r="CW57" s="9">
        <f t="shared" si="908"/>
        <v>0</v>
      </c>
      <c r="CX57" s="9"/>
      <c r="CY57" s="9">
        <f>Mon!AW55</f>
        <v>0</v>
      </c>
      <c r="CZ57" s="73" t="str">
        <f t="shared" si="909"/>
        <v>-100%</v>
      </c>
      <c r="DA57" s="9">
        <f t="shared" si="910"/>
        <v>0</v>
      </c>
      <c r="DB57" s="9"/>
      <c r="DC57" s="9">
        <f>Mon!AX55</f>
        <v>0</v>
      </c>
      <c r="DD57" s="73" t="str">
        <f t="shared" si="911"/>
        <v>-100%</v>
      </c>
      <c r="DE57" s="9">
        <f t="shared" si="912"/>
        <v>0</v>
      </c>
      <c r="DF57" s="9"/>
      <c r="DG57" s="9">
        <f>Mon!AY55</f>
        <v>0</v>
      </c>
      <c r="DH57" s="73" t="str">
        <f t="shared" si="913"/>
        <v>-100%</v>
      </c>
      <c r="DI57" s="9">
        <f t="shared" si="914"/>
        <v>0</v>
      </c>
      <c r="DJ57" s="9"/>
      <c r="DK57" s="9">
        <f>Mon!AZ55</f>
        <v>0</v>
      </c>
      <c r="DL57" s="73" t="str">
        <f t="shared" si="915"/>
        <v>-100%</v>
      </c>
      <c r="DM57" s="9">
        <f t="shared" si="916"/>
        <v>0</v>
      </c>
      <c r="DN57" s="9"/>
      <c r="DO57" s="9">
        <f>Mon!BA55</f>
        <v>0</v>
      </c>
      <c r="DP57" s="73" t="str">
        <f t="shared" si="917"/>
        <v>-100%</v>
      </c>
      <c r="DQ57" s="9">
        <f t="shared" si="918"/>
        <v>0</v>
      </c>
      <c r="DR57" s="9"/>
      <c r="DS57" s="9">
        <f>Mon!BB55</f>
        <v>0</v>
      </c>
      <c r="DT57" s="73" t="str">
        <f t="shared" si="919"/>
        <v>-100%</v>
      </c>
      <c r="DU57" s="9">
        <f t="shared" si="920"/>
        <v>0</v>
      </c>
      <c r="DV57" s="9"/>
      <c r="DW57" s="9">
        <f>Mon!BC55</f>
        <v>0</v>
      </c>
      <c r="DX57" s="73" t="str">
        <f t="shared" si="921"/>
        <v>-100%</v>
      </c>
      <c r="DY57" s="9">
        <f t="shared" si="922"/>
        <v>0</v>
      </c>
      <c r="DZ57" s="9"/>
      <c r="EA57" s="9">
        <f>Mon!BD55</f>
        <v>0</v>
      </c>
      <c r="EB57" s="73" t="str">
        <f t="shared" si="923"/>
        <v>-100%</v>
      </c>
      <c r="EC57" s="9">
        <f t="shared" si="924"/>
        <v>0</v>
      </c>
      <c r="ED57" s="9"/>
      <c r="EE57" s="9">
        <f>Mon!BE55</f>
        <v>0</v>
      </c>
      <c r="EF57" s="73" t="str">
        <f t="shared" si="925"/>
        <v>-100%</v>
      </c>
      <c r="EG57" s="9">
        <f t="shared" si="926"/>
        <v>0</v>
      </c>
      <c r="EH57" s="9"/>
      <c r="EI57" s="9">
        <f>Mon!BF55</f>
        <v>0</v>
      </c>
      <c r="EJ57" s="73" t="str">
        <f t="shared" si="927"/>
        <v>-100%</v>
      </c>
      <c r="EK57" s="9">
        <f t="shared" si="928"/>
        <v>0</v>
      </c>
      <c r="EL57" s="9"/>
      <c r="EM57" s="9">
        <f>Mon!BG55</f>
        <v>0</v>
      </c>
      <c r="EN57" s="73" t="str">
        <f t="shared" si="929"/>
        <v>-100%</v>
      </c>
      <c r="EO57" s="9">
        <f t="shared" si="930"/>
        <v>0</v>
      </c>
      <c r="EP57" s="9"/>
      <c r="EQ57" s="9">
        <f>Mon!BH55</f>
        <v>0</v>
      </c>
      <c r="ER57" s="73" t="str">
        <f t="shared" si="931"/>
        <v>-100%</v>
      </c>
      <c r="ES57" s="9">
        <f t="shared" si="932"/>
        <v>0</v>
      </c>
      <c r="EU57" s="9">
        <f>Mon!$BI55</f>
        <v>0</v>
      </c>
      <c r="EV57" s="73" t="str">
        <f t="shared" si="933"/>
        <v>-100%</v>
      </c>
      <c r="EW57" s="9">
        <f t="shared" si="934"/>
        <v>0</v>
      </c>
      <c r="EY57" s="9">
        <f>Mon!$BJ55</f>
        <v>0</v>
      </c>
      <c r="EZ57" s="73" t="str">
        <f t="shared" si="774"/>
        <v>-100%</v>
      </c>
      <c r="FA57" s="9">
        <f t="shared" si="935"/>
        <v>0</v>
      </c>
      <c r="FC57" s="9">
        <f>Mon!$BK55</f>
        <v>0</v>
      </c>
      <c r="FD57" s="73" t="str">
        <f t="shared" si="775"/>
        <v>-100%</v>
      </c>
      <c r="FE57" s="9">
        <f t="shared" si="936"/>
        <v>0</v>
      </c>
      <c r="FG57" s="9">
        <f>Mon!$BL55</f>
        <v>0</v>
      </c>
      <c r="FH57" s="73" t="str">
        <f t="shared" si="776"/>
        <v>-100%</v>
      </c>
      <c r="FI57" s="9">
        <f t="shared" si="937"/>
        <v>0</v>
      </c>
      <c r="FK57" s="9">
        <f>Mon!$BM55</f>
        <v>0</v>
      </c>
      <c r="FL57" s="73" t="str">
        <f t="shared" si="777"/>
        <v>-100%</v>
      </c>
      <c r="FM57" s="9">
        <f t="shared" si="938"/>
        <v>0</v>
      </c>
      <c r="FO57" s="9">
        <f>Mon!$BN55</f>
        <v>0</v>
      </c>
      <c r="FP57" s="73" t="str">
        <f t="shared" si="778"/>
        <v>-100%</v>
      </c>
      <c r="FQ57" s="9">
        <f t="shared" si="939"/>
        <v>0</v>
      </c>
    </row>
    <row r="58" spans="1:173" s="76" customFormat="1" x14ac:dyDescent="0.25">
      <c r="A58" s="75"/>
      <c r="B58" s="78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5"/>
      <c r="EA58" s="75"/>
      <c r="EB58" s="75"/>
      <c r="EC58" s="75"/>
      <c r="ED58" s="75"/>
      <c r="EE58" s="75"/>
      <c r="EF58" s="75"/>
      <c r="EG58" s="75"/>
      <c r="EH58" s="75"/>
      <c r="EI58" s="75"/>
      <c r="EJ58" s="75"/>
      <c r="EK58" s="75"/>
      <c r="EL58" s="75"/>
      <c r="EM58" s="75"/>
      <c r="EN58" s="75"/>
      <c r="EO58" s="75"/>
      <c r="EP58" s="75"/>
      <c r="EQ58" s="75"/>
      <c r="ER58" s="75"/>
      <c r="ES58" s="75"/>
      <c r="EU58" s="75"/>
      <c r="EV58" s="75"/>
      <c r="EW58" s="75"/>
      <c r="EY58" s="75"/>
      <c r="EZ58" s="75"/>
      <c r="FA58" s="75"/>
      <c r="FC58" s="75"/>
      <c r="FD58" s="75"/>
      <c r="FE58" s="75"/>
      <c r="FG58" s="75"/>
      <c r="FH58" s="75"/>
      <c r="FI58" s="75"/>
      <c r="FK58" s="75"/>
      <c r="FL58" s="75"/>
      <c r="FM58" s="75"/>
      <c r="FO58" s="75"/>
      <c r="FP58" s="75"/>
      <c r="FQ58" s="75"/>
    </row>
    <row r="59" spans="1:173" s="12" customFormat="1" x14ac:dyDescent="0.25">
      <c r="A59" s="9">
        <f>Mon!A57</f>
        <v>0</v>
      </c>
      <c r="B59" s="9">
        <f>Mon!C57</f>
        <v>0</v>
      </c>
      <c r="C59" s="9">
        <f>Mon!X57</f>
        <v>0</v>
      </c>
      <c r="D59" s="73" t="str">
        <f>IF($B59="win",100%-D$1,"-100%")</f>
        <v>-100%</v>
      </c>
      <c r="E59" s="9">
        <f>(C59*D59)+(C59*E$1)</f>
        <v>0</v>
      </c>
      <c r="F59" s="9"/>
      <c r="G59" s="9">
        <f>Mon!Y57</f>
        <v>0</v>
      </c>
      <c r="H59" s="73" t="str">
        <f>IF($B59="win",100%-H$1,"-100%")</f>
        <v>-100%</v>
      </c>
      <c r="I59" s="9">
        <f>(G59*H59)+(G59*I$1)</f>
        <v>0</v>
      </c>
      <c r="J59" s="9"/>
      <c r="K59" s="9">
        <f>Mon!$Z57</f>
        <v>0</v>
      </c>
      <c r="L59" s="73" t="str">
        <f>IF($B59="win",100%-L$1,"-100%")</f>
        <v>-100%</v>
      </c>
      <c r="M59" s="9">
        <f>(K59*L59)+(K59*M$1)</f>
        <v>0</v>
      </c>
      <c r="N59" s="9"/>
      <c r="O59" s="9">
        <f>Mon!AA57</f>
        <v>0</v>
      </c>
      <c r="P59" s="73" t="str">
        <f>IF($B59="win",100%-P$1,"-100%")</f>
        <v>-100%</v>
      </c>
      <c r="Q59" s="9">
        <f>(O59*P59)+(O59*Q$1)</f>
        <v>0</v>
      </c>
      <c r="R59" s="9"/>
      <c r="S59" s="9">
        <f>Mon!AB57</f>
        <v>0</v>
      </c>
      <c r="T59" s="73" t="str">
        <f>IF($B59="win",100%-T$1,"-100%")</f>
        <v>-100%</v>
      </c>
      <c r="U59" s="9">
        <f>(S59*T59)+(S59*U$1)</f>
        <v>0</v>
      </c>
      <c r="V59" s="9"/>
      <c r="W59" s="9">
        <f>Mon!AC57</f>
        <v>0</v>
      </c>
      <c r="X59" s="73" t="str">
        <f>IF($B59="win",100%-X$1,"-100%")</f>
        <v>-100%</v>
      </c>
      <c r="Y59" s="9">
        <f>(W59*X59)+(W59*Y$1)</f>
        <v>0</v>
      </c>
      <c r="Z59" s="9"/>
      <c r="AA59" s="9">
        <f>Mon!AD57</f>
        <v>0</v>
      </c>
      <c r="AB59" s="73" t="str">
        <f>IF($B59="win",100%-AB$1,"-100%")</f>
        <v>-100%</v>
      </c>
      <c r="AC59" s="9">
        <f>(AA59*AB59)+(AA59*AC$1)</f>
        <v>0</v>
      </c>
      <c r="AD59" s="9"/>
      <c r="AE59" s="9">
        <f>Mon!AE57</f>
        <v>0</v>
      </c>
      <c r="AF59" s="73" t="str">
        <f>IF($B59="win",100%-AF$1,"-100%")</f>
        <v>-100%</v>
      </c>
      <c r="AG59" s="9">
        <f>(AE59*AF59)+(AE59*AG$1)</f>
        <v>0</v>
      </c>
      <c r="AH59" s="9"/>
      <c r="AI59" s="9">
        <f>Mon!AF57</f>
        <v>0</v>
      </c>
      <c r="AJ59" s="73" t="str">
        <f>IF($B59="win",100%-AJ$1,"-100%")</f>
        <v>-100%</v>
      </c>
      <c r="AK59" s="9">
        <f>(AI59*AJ59)+(AI59*AK$1)</f>
        <v>0</v>
      </c>
      <c r="AL59" s="9"/>
      <c r="AM59" s="9">
        <f>Mon!AG57</f>
        <v>0</v>
      </c>
      <c r="AN59" s="73" t="str">
        <f>IF($B59="win",100%-AN$1,"-100%")</f>
        <v>-100%</v>
      </c>
      <c r="AO59" s="9">
        <f>(AM59*AN59)+(AM59*AO$1)</f>
        <v>0</v>
      </c>
      <c r="AP59" s="9"/>
      <c r="AQ59" s="9">
        <f>Mon!AH57</f>
        <v>0</v>
      </c>
      <c r="AR59" s="73" t="str">
        <f>IF($B59="win",100%-AR$1,"-100%")</f>
        <v>-100%</v>
      </c>
      <c r="AS59" s="9">
        <f>(AQ59*AR59)+(AQ59*AS$1)</f>
        <v>0</v>
      </c>
      <c r="AT59" s="9"/>
      <c r="AU59" s="9">
        <f>Mon!AI57</f>
        <v>0</v>
      </c>
      <c r="AV59" s="73" t="str">
        <f>IF($B59="win",100%-AV$1,"-100%")</f>
        <v>-100%</v>
      </c>
      <c r="AW59" s="9">
        <f>(AU59*AV59)+(AU59*AW$1)</f>
        <v>0</v>
      </c>
      <c r="AX59" s="9"/>
      <c r="AY59" s="9">
        <f>Mon!AJ57</f>
        <v>0</v>
      </c>
      <c r="AZ59" s="73" t="str">
        <f>IF($B59="win",100%-AZ$1,"-100%")</f>
        <v>-100%</v>
      </c>
      <c r="BA59" s="9">
        <f>(AY59*AZ59)+(AY59*BA$1)</f>
        <v>0</v>
      </c>
      <c r="BB59" s="9"/>
      <c r="BC59" s="9">
        <f>Mon!AK57</f>
        <v>0</v>
      </c>
      <c r="BD59" s="73" t="str">
        <f>IF($B59="win",100%-BD$1,"-100%")</f>
        <v>-100%</v>
      </c>
      <c r="BE59" s="9">
        <f>(BC59*BD59)+(BC59*BE$1)</f>
        <v>0</v>
      </c>
      <c r="BF59" s="9"/>
      <c r="BG59" s="9">
        <f>Mon!AL57</f>
        <v>0</v>
      </c>
      <c r="BH59" s="73" t="str">
        <f>IF($B59="win",100%-BH$1,"-100%")</f>
        <v>-100%</v>
      </c>
      <c r="BI59" s="9">
        <f>(BG59*BH59)+(BG59*BI$1)</f>
        <v>0</v>
      </c>
      <c r="BJ59" s="9"/>
      <c r="BK59" s="9">
        <f>Mon!AM57</f>
        <v>0</v>
      </c>
      <c r="BL59" s="73" t="str">
        <f>IF($B59="win",100%-BL$1,"-100%")</f>
        <v>-100%</v>
      </c>
      <c r="BM59" s="9">
        <f>(BK59*BL59)+(BK59*BM$1)</f>
        <v>0</v>
      </c>
      <c r="BN59" s="9"/>
      <c r="BO59" s="9">
        <f>Mon!AN57</f>
        <v>0</v>
      </c>
      <c r="BP59" s="73" t="str">
        <f>IF($B59="win",100%-BP$1,"-100%")</f>
        <v>-100%</v>
      </c>
      <c r="BQ59" s="9">
        <f>(BO59*BP59)+(BO59*BQ$1)</f>
        <v>0</v>
      </c>
      <c r="BR59" s="9"/>
      <c r="BS59" s="9">
        <f>Mon!AO57</f>
        <v>0</v>
      </c>
      <c r="BT59" s="73" t="str">
        <f>IF($B59="win",100%-BT$1,"-100%")</f>
        <v>-100%</v>
      </c>
      <c r="BU59" s="9">
        <f>(BS59*BT59)+(BS59*BU$1)</f>
        <v>0</v>
      </c>
      <c r="BV59" s="9"/>
      <c r="BW59" s="9">
        <f>Mon!AP57</f>
        <v>0</v>
      </c>
      <c r="BX59" s="73" t="str">
        <f>IF($B59="win",100%-BX$1,"-100%")</f>
        <v>-100%</v>
      </c>
      <c r="BY59" s="9">
        <f>(BW59*BX59)+(BW59*BY$1)</f>
        <v>0</v>
      </c>
      <c r="BZ59" s="9"/>
      <c r="CA59" s="9">
        <f>Mon!AQ57</f>
        <v>0</v>
      </c>
      <c r="CB59" s="73" t="str">
        <f>IF($B59="win",100%-CB$1,"-100%")</f>
        <v>-100%</v>
      </c>
      <c r="CC59" s="9">
        <f>(CA59*CB59)+(CA59*CC$1)</f>
        <v>0</v>
      </c>
      <c r="CD59" s="9"/>
      <c r="CE59" s="9">
        <f>Mon!AR57</f>
        <v>0</v>
      </c>
      <c r="CF59" s="73" t="str">
        <f>IF($B59="win",100%-CF$1,"-100%")</f>
        <v>-100%</v>
      </c>
      <c r="CG59" s="9">
        <f>(CE59*CF59)+(CE59*CG$1)</f>
        <v>0</v>
      </c>
      <c r="CH59" s="9"/>
      <c r="CI59" s="9">
        <f>Mon!AS57</f>
        <v>0</v>
      </c>
      <c r="CJ59" s="73" t="str">
        <f>IF($B59="win",100%-CJ$1,"-100%")</f>
        <v>-100%</v>
      </c>
      <c r="CK59" s="9">
        <f>(CI59*CJ59)+(CI59*CK$1)</f>
        <v>0</v>
      </c>
      <c r="CL59" s="9"/>
      <c r="CM59" s="9">
        <f>Mon!AT57</f>
        <v>0</v>
      </c>
      <c r="CN59" s="73" t="str">
        <f>IF($B59="win",100%-CN$1,"-100%")</f>
        <v>-100%</v>
      </c>
      <c r="CO59" s="9">
        <f>(CM59*CN59)+(CM59*CO$1)</f>
        <v>0</v>
      </c>
      <c r="CP59" s="9"/>
      <c r="CQ59" s="9">
        <f>Mon!AU57</f>
        <v>0</v>
      </c>
      <c r="CR59" s="73" t="str">
        <f>IF($B59="win",100%-CR$1,"-100%")</f>
        <v>-100%</v>
      </c>
      <c r="CS59" s="9">
        <f>(CQ59*CR59)+(CQ59*CS$1)</f>
        <v>0</v>
      </c>
      <c r="CT59" s="9"/>
      <c r="CU59" s="9">
        <f>Mon!AV57</f>
        <v>0</v>
      </c>
      <c r="CV59" s="73" t="str">
        <f>IF($B59="win",100%-CV$1,"-100%")</f>
        <v>-100%</v>
      </c>
      <c r="CW59" s="9">
        <f>(CU59*CV59)+(CU59*CW$1)</f>
        <v>0</v>
      </c>
      <c r="CX59" s="9"/>
      <c r="CY59" s="9">
        <f>Mon!AW57</f>
        <v>0</v>
      </c>
      <c r="CZ59" s="73" t="str">
        <f>IF($B59="win",100%-CZ$1,"-100%")</f>
        <v>-100%</v>
      </c>
      <c r="DA59" s="9">
        <f>(CY59*CZ59)+(CY59*DA$1)</f>
        <v>0</v>
      </c>
      <c r="DB59" s="9"/>
      <c r="DC59" s="9">
        <f>Mon!AX57</f>
        <v>0</v>
      </c>
      <c r="DD59" s="73" t="str">
        <f>IF($B59="win",100%-DD$1,"-100%")</f>
        <v>-100%</v>
      </c>
      <c r="DE59" s="9">
        <f>(DC59*DD59)+(DC59*DE$1)</f>
        <v>0</v>
      </c>
      <c r="DF59" s="9"/>
      <c r="DG59" s="9">
        <f>Mon!AY57</f>
        <v>0</v>
      </c>
      <c r="DH59" s="73" t="str">
        <f>IF($B59="win",100%-DH$1,"-100%")</f>
        <v>-100%</v>
      </c>
      <c r="DI59" s="9">
        <f>(DG59*DH59)+(DG59*DI$1)</f>
        <v>0</v>
      </c>
      <c r="DJ59" s="9"/>
      <c r="DK59" s="9">
        <f>Mon!AZ57</f>
        <v>0</v>
      </c>
      <c r="DL59" s="73" t="str">
        <f>IF($B59="win",100%-DL$1,"-100%")</f>
        <v>-100%</v>
      </c>
      <c r="DM59" s="9">
        <f>(DK59*DL59)+(DK59*DM$1)</f>
        <v>0</v>
      </c>
      <c r="DN59" s="9"/>
      <c r="DO59" s="9">
        <f>Mon!BA57</f>
        <v>0</v>
      </c>
      <c r="DP59" s="73" t="str">
        <f>IF($B59="win",100%-DP$1,"-100%")</f>
        <v>-100%</v>
      </c>
      <c r="DQ59" s="9">
        <f>(DO59*DP59)+(DO59*DQ$1)</f>
        <v>0</v>
      </c>
      <c r="DR59" s="9"/>
      <c r="DS59" s="9">
        <f>Mon!BB57</f>
        <v>0</v>
      </c>
      <c r="DT59" s="73" t="str">
        <f>IF($B59="win",100%-DT$1,"-100%")</f>
        <v>-100%</v>
      </c>
      <c r="DU59" s="9">
        <f>(DS59*DT59)+(DS59*DU$1)</f>
        <v>0</v>
      </c>
      <c r="DV59" s="9"/>
      <c r="DW59" s="9">
        <f>Mon!BC57</f>
        <v>0</v>
      </c>
      <c r="DX59" s="73" t="str">
        <f>IF($B59="win",100%-DX$1,"-100%")</f>
        <v>-100%</v>
      </c>
      <c r="DY59" s="9">
        <f>(DW59*DX59)+(DW59*DY$1)</f>
        <v>0</v>
      </c>
      <c r="DZ59" s="9"/>
      <c r="EA59" s="9">
        <f>Mon!BD57</f>
        <v>0</v>
      </c>
      <c r="EB59" s="73" t="str">
        <f>IF($B59="win",100%-EB$1,"-100%")</f>
        <v>-100%</v>
      </c>
      <c r="EC59" s="9">
        <f>(EA59*EB59)+(EA59*EC$1)</f>
        <v>0</v>
      </c>
      <c r="ED59" s="9"/>
      <c r="EE59" s="9">
        <f>Mon!BE57</f>
        <v>0</v>
      </c>
      <c r="EF59" s="73" t="str">
        <f>IF($B59="win",100%-EF$1,"-100%")</f>
        <v>-100%</v>
      </c>
      <c r="EG59" s="9">
        <f>(EE59*EF59)+(EE59*EG$1)</f>
        <v>0</v>
      </c>
      <c r="EH59" s="9"/>
      <c r="EI59" s="9">
        <f>Mon!BF57</f>
        <v>0</v>
      </c>
      <c r="EJ59" s="73" t="str">
        <f>IF($B59="win",100%-EJ$1,"-100%")</f>
        <v>-100%</v>
      </c>
      <c r="EK59" s="9">
        <f>(EI59*EJ59)+(EI59*EK$1)</f>
        <v>0</v>
      </c>
      <c r="EL59" s="9"/>
      <c r="EM59" s="9">
        <f>Mon!BG57</f>
        <v>0</v>
      </c>
      <c r="EN59" s="73" t="str">
        <f>IF($B59="win",100%-EN$1,"-100%")</f>
        <v>-100%</v>
      </c>
      <c r="EO59" s="9">
        <f>(EM59*EN59)+(EM59*EO$1)</f>
        <v>0</v>
      </c>
      <c r="EP59" s="9"/>
      <c r="EQ59" s="9">
        <f>Mon!BH57</f>
        <v>0</v>
      </c>
      <c r="ER59" s="73" t="str">
        <f>IF($B59="win",100%-ER$1,"-100%")</f>
        <v>-100%</v>
      </c>
      <c r="ES59" s="9">
        <f>(EQ59*ER59)+(EQ59*ES$1)</f>
        <v>0</v>
      </c>
      <c r="EU59" s="9">
        <f>Mon!$BI57</f>
        <v>0</v>
      </c>
      <c r="EV59" s="73" t="str">
        <f>IF($B59="win",100%-EV$1,"-100%")</f>
        <v>-100%</v>
      </c>
      <c r="EW59" s="9">
        <f>(EU59*EV59)+(EU59*EW$1)</f>
        <v>0</v>
      </c>
      <c r="EY59" s="9">
        <f>Mon!$BJ57</f>
        <v>0</v>
      </c>
      <c r="EZ59" s="73" t="str">
        <f t="shared" si="774"/>
        <v>-100%</v>
      </c>
      <c r="FA59" s="9">
        <f>(EY59*EZ59)+(EY59*FA$1)</f>
        <v>0</v>
      </c>
      <c r="FC59" s="9">
        <f>Mon!$BK57</f>
        <v>0</v>
      </c>
      <c r="FD59" s="73" t="str">
        <f t="shared" si="775"/>
        <v>-100%</v>
      </c>
      <c r="FE59" s="9">
        <f>(FC59*FD59)+(FC59*FE$1)</f>
        <v>0</v>
      </c>
      <c r="FG59" s="9">
        <f>Mon!$BL57</f>
        <v>0</v>
      </c>
      <c r="FH59" s="73" t="str">
        <f t="shared" si="776"/>
        <v>-100%</v>
      </c>
      <c r="FI59" s="9">
        <f>(FG59*FH59)+(FG59*FI$1)</f>
        <v>0</v>
      </c>
      <c r="FK59" s="9">
        <f>Mon!$BM57</f>
        <v>0</v>
      </c>
      <c r="FL59" s="73" t="str">
        <f t="shared" si="777"/>
        <v>-100%</v>
      </c>
      <c r="FM59" s="9">
        <f>(FK59*FL59)+(FK59*FM$1)</f>
        <v>0</v>
      </c>
      <c r="FO59" s="9">
        <f>Mon!$BN57</f>
        <v>0</v>
      </c>
      <c r="FP59" s="73" t="str">
        <f t="shared" si="778"/>
        <v>-100%</v>
      </c>
      <c r="FQ59" s="9">
        <f>(FO59*FP59)+(FO59*FQ$1)</f>
        <v>0</v>
      </c>
    </row>
    <row r="60" spans="1:173" s="12" customFormat="1" x14ac:dyDescent="0.25">
      <c r="A60" s="9">
        <f>Mon!A58</f>
        <v>0</v>
      </c>
      <c r="B60" s="9">
        <f>Mon!C58</f>
        <v>0</v>
      </c>
      <c r="C60" s="9">
        <f>Mon!X58</f>
        <v>0</v>
      </c>
      <c r="D60" s="73" t="str">
        <f t="shared" ref="D60:D62" si="940">IF($B60="win",100%-D$1,"-100%")</f>
        <v>-100%</v>
      </c>
      <c r="E60" s="9">
        <f t="shared" ref="E60:E62" si="941">(C60*D60)+(C60*E$1)</f>
        <v>0</v>
      </c>
      <c r="F60" s="9"/>
      <c r="G60" s="9">
        <f>Mon!Y58</f>
        <v>0</v>
      </c>
      <c r="H60" s="73" t="str">
        <f t="shared" ref="H60:H62" si="942">IF($B60="win",100%-H$1,"-100%")</f>
        <v>-100%</v>
      </c>
      <c r="I60" s="9">
        <f t="shared" ref="I60:I62" si="943">(G60*H60)+(G60*I$1)</f>
        <v>0</v>
      </c>
      <c r="J60" s="9"/>
      <c r="K60" s="9">
        <f>Mon!$Z58</f>
        <v>0</v>
      </c>
      <c r="L60" s="73" t="str">
        <f t="shared" ref="L60:L62" si="944">IF($B60="win",100%-L$1,"-100%")</f>
        <v>-100%</v>
      </c>
      <c r="M60" s="9">
        <f t="shared" ref="M60:M62" si="945">(K60*L60)+(K60*M$1)</f>
        <v>0</v>
      </c>
      <c r="N60" s="9"/>
      <c r="O60" s="9">
        <f>Mon!AA58</f>
        <v>0</v>
      </c>
      <c r="P60" s="73" t="str">
        <f t="shared" ref="P60:P62" si="946">IF($B60="win",100%-P$1,"-100%")</f>
        <v>-100%</v>
      </c>
      <c r="Q60" s="9">
        <f t="shared" ref="Q60:Q62" si="947">(O60*P60)+(O60*Q$1)</f>
        <v>0</v>
      </c>
      <c r="R60" s="9"/>
      <c r="S60" s="9">
        <f>Mon!AB58</f>
        <v>0</v>
      </c>
      <c r="T60" s="73" t="str">
        <f t="shared" ref="T60:T62" si="948">IF($B60="win",100%-T$1,"-100%")</f>
        <v>-100%</v>
      </c>
      <c r="U60" s="9">
        <f t="shared" ref="U60:U62" si="949">(S60*T60)+(S60*U$1)</f>
        <v>0</v>
      </c>
      <c r="V60" s="9"/>
      <c r="W60" s="9">
        <f>Mon!AC58</f>
        <v>0</v>
      </c>
      <c r="X60" s="73" t="str">
        <f t="shared" ref="X60:X62" si="950">IF($B60="win",100%-X$1,"-100%")</f>
        <v>-100%</v>
      </c>
      <c r="Y60" s="9">
        <f t="shared" ref="Y60:Y62" si="951">(W60*X60)+(W60*Y$1)</f>
        <v>0</v>
      </c>
      <c r="Z60" s="9"/>
      <c r="AA60" s="9">
        <f>Mon!AD58</f>
        <v>0</v>
      </c>
      <c r="AB60" s="73" t="str">
        <f t="shared" ref="AB60:AB62" si="952">IF($B60="win",100%-AB$1,"-100%")</f>
        <v>-100%</v>
      </c>
      <c r="AC60" s="9">
        <f t="shared" ref="AC60:AC62" si="953">(AA60*AB60)+(AA60*AC$1)</f>
        <v>0</v>
      </c>
      <c r="AD60" s="9"/>
      <c r="AE60" s="9">
        <f>Mon!AE58</f>
        <v>0</v>
      </c>
      <c r="AF60" s="73" t="str">
        <f t="shared" ref="AF60:AF62" si="954">IF($B60="win",100%-AF$1,"-100%")</f>
        <v>-100%</v>
      </c>
      <c r="AG60" s="9">
        <f t="shared" ref="AG60:AG62" si="955">(AE60*AF60)+(AE60*AG$1)</f>
        <v>0</v>
      </c>
      <c r="AH60" s="9"/>
      <c r="AI60" s="9">
        <f>Mon!AF58</f>
        <v>0</v>
      </c>
      <c r="AJ60" s="73" t="str">
        <f t="shared" ref="AJ60:AJ62" si="956">IF($B60="win",100%-AJ$1,"-100%")</f>
        <v>-100%</v>
      </c>
      <c r="AK60" s="9">
        <f t="shared" ref="AK60:AK62" si="957">(AI60*AJ60)+(AI60*AK$1)</f>
        <v>0</v>
      </c>
      <c r="AL60" s="9"/>
      <c r="AM60" s="9">
        <f>Mon!AG58</f>
        <v>0</v>
      </c>
      <c r="AN60" s="73" t="str">
        <f t="shared" ref="AN60:AN62" si="958">IF($B60="win",100%-AN$1,"-100%")</f>
        <v>-100%</v>
      </c>
      <c r="AO60" s="9">
        <f t="shared" ref="AO60:AO62" si="959">(AM60*AN60)+(AM60*AO$1)</f>
        <v>0</v>
      </c>
      <c r="AP60" s="9"/>
      <c r="AQ60" s="9">
        <f>Mon!AH58</f>
        <v>0</v>
      </c>
      <c r="AR60" s="73" t="str">
        <f t="shared" ref="AR60:AR62" si="960">IF($B60="win",100%-AR$1,"-100%")</f>
        <v>-100%</v>
      </c>
      <c r="AS60" s="9">
        <f t="shared" ref="AS60:AS62" si="961">(AQ60*AR60)+(AQ60*AS$1)</f>
        <v>0</v>
      </c>
      <c r="AT60" s="9"/>
      <c r="AU60" s="9">
        <f>Mon!AI58</f>
        <v>0</v>
      </c>
      <c r="AV60" s="73" t="str">
        <f t="shared" ref="AV60:AV62" si="962">IF($B60="win",100%-AV$1,"-100%")</f>
        <v>-100%</v>
      </c>
      <c r="AW60" s="9">
        <f t="shared" ref="AW60:AW62" si="963">(AU60*AV60)+(AU60*AW$1)</f>
        <v>0</v>
      </c>
      <c r="AX60" s="9"/>
      <c r="AY60" s="9">
        <f>Mon!AJ58</f>
        <v>0</v>
      </c>
      <c r="AZ60" s="73" t="str">
        <f t="shared" ref="AZ60:AZ62" si="964">IF($B60="win",100%-AZ$1,"-100%")</f>
        <v>-100%</v>
      </c>
      <c r="BA60" s="9">
        <f t="shared" ref="BA60:BA62" si="965">(AY60*AZ60)+(AY60*BA$1)</f>
        <v>0</v>
      </c>
      <c r="BB60" s="9"/>
      <c r="BC60" s="9">
        <f>Mon!AK58</f>
        <v>0</v>
      </c>
      <c r="BD60" s="73" t="str">
        <f t="shared" ref="BD60:BD62" si="966">IF($B60="win",100%-BD$1,"-100%")</f>
        <v>-100%</v>
      </c>
      <c r="BE60" s="9">
        <f t="shared" ref="BE60:BE62" si="967">(BC60*BD60)+(BC60*BE$1)</f>
        <v>0</v>
      </c>
      <c r="BF60" s="9"/>
      <c r="BG60" s="9">
        <f>Mon!AL58</f>
        <v>0</v>
      </c>
      <c r="BH60" s="73" t="str">
        <f t="shared" ref="BH60:BH62" si="968">IF($B60="win",100%-BH$1,"-100%")</f>
        <v>-100%</v>
      </c>
      <c r="BI60" s="9">
        <f t="shared" ref="BI60:BI62" si="969">(BG60*BH60)+(BG60*BI$1)</f>
        <v>0</v>
      </c>
      <c r="BJ60" s="9"/>
      <c r="BK60" s="9">
        <f>Mon!AM58</f>
        <v>0</v>
      </c>
      <c r="BL60" s="73" t="str">
        <f t="shared" ref="BL60:BL62" si="970">IF($B60="win",100%-BL$1,"-100%")</f>
        <v>-100%</v>
      </c>
      <c r="BM60" s="9">
        <f t="shared" ref="BM60:BM62" si="971">(BK60*BL60)+(BK60*BM$1)</f>
        <v>0</v>
      </c>
      <c r="BN60" s="9"/>
      <c r="BO60" s="9">
        <f>Mon!AN58</f>
        <v>0</v>
      </c>
      <c r="BP60" s="73" t="str">
        <f t="shared" ref="BP60:BP62" si="972">IF($B60="win",100%-BP$1,"-100%")</f>
        <v>-100%</v>
      </c>
      <c r="BQ60" s="9">
        <f t="shared" ref="BQ60:BQ62" si="973">(BO60*BP60)+(BO60*BQ$1)</f>
        <v>0</v>
      </c>
      <c r="BR60" s="9"/>
      <c r="BS60" s="9">
        <f>Mon!AO58</f>
        <v>0</v>
      </c>
      <c r="BT60" s="73" t="str">
        <f t="shared" ref="BT60:BT62" si="974">IF($B60="win",100%-BT$1,"-100%")</f>
        <v>-100%</v>
      </c>
      <c r="BU60" s="9">
        <f t="shared" ref="BU60:BU62" si="975">(BS60*BT60)+(BS60*BU$1)</f>
        <v>0</v>
      </c>
      <c r="BV60" s="9"/>
      <c r="BW60" s="9">
        <f>Mon!AP58</f>
        <v>0</v>
      </c>
      <c r="BX60" s="73" t="str">
        <f t="shared" ref="BX60:BX62" si="976">IF($B60="win",100%-BX$1,"-100%")</f>
        <v>-100%</v>
      </c>
      <c r="BY60" s="9">
        <f t="shared" ref="BY60:BY62" si="977">(BW60*BX60)+(BW60*BY$1)</f>
        <v>0</v>
      </c>
      <c r="BZ60" s="9"/>
      <c r="CA60" s="9">
        <f>Mon!AQ58</f>
        <v>0</v>
      </c>
      <c r="CB60" s="73" t="str">
        <f t="shared" ref="CB60:CB62" si="978">IF($B60="win",100%-CB$1,"-100%")</f>
        <v>-100%</v>
      </c>
      <c r="CC60" s="9">
        <f t="shared" ref="CC60:CC62" si="979">(CA60*CB60)+(CA60*CC$1)</f>
        <v>0</v>
      </c>
      <c r="CD60" s="9"/>
      <c r="CE60" s="9">
        <f>Mon!AR58</f>
        <v>0</v>
      </c>
      <c r="CF60" s="73" t="str">
        <f t="shared" ref="CF60:CF62" si="980">IF($B60="win",100%-CF$1,"-100%")</f>
        <v>-100%</v>
      </c>
      <c r="CG60" s="9">
        <f t="shared" ref="CG60:CG62" si="981">(CE60*CF60)+(CE60*CG$1)</f>
        <v>0</v>
      </c>
      <c r="CH60" s="9"/>
      <c r="CI60" s="9">
        <f>Mon!AS58</f>
        <v>0</v>
      </c>
      <c r="CJ60" s="73" t="str">
        <f t="shared" ref="CJ60:CJ62" si="982">IF($B60="win",100%-CJ$1,"-100%")</f>
        <v>-100%</v>
      </c>
      <c r="CK60" s="9">
        <f t="shared" ref="CK60:CK62" si="983">(CI60*CJ60)+(CI60*CK$1)</f>
        <v>0</v>
      </c>
      <c r="CL60" s="9"/>
      <c r="CM60" s="9">
        <f>Mon!AT58</f>
        <v>0</v>
      </c>
      <c r="CN60" s="73" t="str">
        <f t="shared" ref="CN60:CN62" si="984">IF($B60="win",100%-CN$1,"-100%")</f>
        <v>-100%</v>
      </c>
      <c r="CO60" s="9">
        <f t="shared" ref="CO60:CO62" si="985">(CM60*CN60)+(CM60*CO$1)</f>
        <v>0</v>
      </c>
      <c r="CP60" s="9"/>
      <c r="CQ60" s="9">
        <f>Mon!AU58</f>
        <v>0</v>
      </c>
      <c r="CR60" s="73" t="str">
        <f t="shared" ref="CR60:CR62" si="986">IF($B60="win",100%-CR$1,"-100%")</f>
        <v>-100%</v>
      </c>
      <c r="CS60" s="9">
        <f t="shared" ref="CS60:CS62" si="987">(CQ60*CR60)+(CQ60*CS$1)</f>
        <v>0</v>
      </c>
      <c r="CT60" s="9"/>
      <c r="CU60" s="9">
        <f>Mon!AV58</f>
        <v>0</v>
      </c>
      <c r="CV60" s="73" t="str">
        <f t="shared" ref="CV60:CV62" si="988">IF($B60="win",100%-CV$1,"-100%")</f>
        <v>-100%</v>
      </c>
      <c r="CW60" s="9">
        <f t="shared" ref="CW60:CW62" si="989">(CU60*CV60)+(CU60*CW$1)</f>
        <v>0</v>
      </c>
      <c r="CX60" s="9"/>
      <c r="CY60" s="9">
        <f>Mon!AW58</f>
        <v>0</v>
      </c>
      <c r="CZ60" s="73" t="str">
        <f t="shared" ref="CZ60:CZ62" si="990">IF($B60="win",100%-CZ$1,"-100%")</f>
        <v>-100%</v>
      </c>
      <c r="DA60" s="9">
        <f t="shared" ref="DA60:DA62" si="991">(CY60*CZ60)+(CY60*DA$1)</f>
        <v>0</v>
      </c>
      <c r="DB60" s="9"/>
      <c r="DC60" s="9">
        <f>Mon!AX58</f>
        <v>0</v>
      </c>
      <c r="DD60" s="73" t="str">
        <f t="shared" ref="DD60:DD62" si="992">IF($B60="win",100%-DD$1,"-100%")</f>
        <v>-100%</v>
      </c>
      <c r="DE60" s="9">
        <f t="shared" ref="DE60:DE62" si="993">(DC60*DD60)+(DC60*DE$1)</f>
        <v>0</v>
      </c>
      <c r="DF60" s="9"/>
      <c r="DG60" s="9">
        <f>Mon!AY58</f>
        <v>0</v>
      </c>
      <c r="DH60" s="73" t="str">
        <f t="shared" ref="DH60:DH62" si="994">IF($B60="win",100%-DH$1,"-100%")</f>
        <v>-100%</v>
      </c>
      <c r="DI60" s="9">
        <f t="shared" ref="DI60:DI62" si="995">(DG60*DH60)+(DG60*DI$1)</f>
        <v>0</v>
      </c>
      <c r="DJ60" s="9"/>
      <c r="DK60" s="9">
        <f>Mon!AZ58</f>
        <v>0</v>
      </c>
      <c r="DL60" s="73" t="str">
        <f t="shared" ref="DL60:DL62" si="996">IF($B60="win",100%-DL$1,"-100%")</f>
        <v>-100%</v>
      </c>
      <c r="DM60" s="9">
        <f t="shared" ref="DM60:DM62" si="997">(DK60*DL60)+(DK60*DM$1)</f>
        <v>0</v>
      </c>
      <c r="DN60" s="9"/>
      <c r="DO60" s="9">
        <f>Mon!BA58</f>
        <v>0</v>
      </c>
      <c r="DP60" s="73" t="str">
        <f t="shared" ref="DP60:DP62" si="998">IF($B60="win",100%-DP$1,"-100%")</f>
        <v>-100%</v>
      </c>
      <c r="DQ60" s="9">
        <f t="shared" ref="DQ60:DQ62" si="999">(DO60*DP60)+(DO60*DQ$1)</f>
        <v>0</v>
      </c>
      <c r="DR60" s="9"/>
      <c r="DS60" s="9">
        <f>Mon!BB58</f>
        <v>0</v>
      </c>
      <c r="DT60" s="73" t="str">
        <f t="shared" ref="DT60:DT62" si="1000">IF($B60="win",100%-DT$1,"-100%")</f>
        <v>-100%</v>
      </c>
      <c r="DU60" s="9">
        <f t="shared" ref="DU60:DU62" si="1001">(DS60*DT60)+(DS60*DU$1)</f>
        <v>0</v>
      </c>
      <c r="DV60" s="9"/>
      <c r="DW60" s="9">
        <f>Mon!BC58</f>
        <v>0</v>
      </c>
      <c r="DX60" s="73" t="str">
        <f t="shared" ref="DX60:DX62" si="1002">IF($B60="win",100%-DX$1,"-100%")</f>
        <v>-100%</v>
      </c>
      <c r="DY60" s="9">
        <f t="shared" ref="DY60:DY62" si="1003">(DW60*DX60)+(DW60*DY$1)</f>
        <v>0</v>
      </c>
      <c r="DZ60" s="9"/>
      <c r="EA60" s="9">
        <f>Mon!BD58</f>
        <v>0</v>
      </c>
      <c r="EB60" s="73" t="str">
        <f t="shared" ref="EB60:EB62" si="1004">IF($B60="win",100%-EB$1,"-100%")</f>
        <v>-100%</v>
      </c>
      <c r="EC60" s="9">
        <f t="shared" ref="EC60:EC62" si="1005">(EA60*EB60)+(EA60*EC$1)</f>
        <v>0</v>
      </c>
      <c r="ED60" s="9"/>
      <c r="EE60" s="9">
        <f>Mon!BE58</f>
        <v>0</v>
      </c>
      <c r="EF60" s="73" t="str">
        <f t="shared" ref="EF60:EF62" si="1006">IF($B60="win",100%-EF$1,"-100%")</f>
        <v>-100%</v>
      </c>
      <c r="EG60" s="9">
        <f t="shared" ref="EG60:EG62" si="1007">(EE60*EF60)+(EE60*EG$1)</f>
        <v>0</v>
      </c>
      <c r="EH60" s="9"/>
      <c r="EI60" s="9">
        <f>Mon!BF58</f>
        <v>0</v>
      </c>
      <c r="EJ60" s="73" t="str">
        <f t="shared" ref="EJ60:EJ62" si="1008">IF($B60="win",100%-EJ$1,"-100%")</f>
        <v>-100%</v>
      </c>
      <c r="EK60" s="9">
        <f t="shared" ref="EK60:EK62" si="1009">(EI60*EJ60)+(EI60*EK$1)</f>
        <v>0</v>
      </c>
      <c r="EL60" s="9"/>
      <c r="EM60" s="9">
        <f>Mon!BG58</f>
        <v>0</v>
      </c>
      <c r="EN60" s="73" t="str">
        <f t="shared" ref="EN60:EN62" si="1010">IF($B60="win",100%-EN$1,"-100%")</f>
        <v>-100%</v>
      </c>
      <c r="EO60" s="9">
        <f t="shared" ref="EO60:EO62" si="1011">(EM60*EN60)+(EM60*EO$1)</f>
        <v>0</v>
      </c>
      <c r="EP60" s="9"/>
      <c r="EQ60" s="9">
        <f>Mon!BH58</f>
        <v>0</v>
      </c>
      <c r="ER60" s="73" t="str">
        <f t="shared" ref="ER60:ER62" si="1012">IF($B60="win",100%-ER$1,"-100%")</f>
        <v>-100%</v>
      </c>
      <c r="ES60" s="9">
        <f t="shared" ref="ES60:ES62" si="1013">(EQ60*ER60)+(EQ60*ES$1)</f>
        <v>0</v>
      </c>
      <c r="EU60" s="9">
        <f>Mon!$BI58</f>
        <v>0</v>
      </c>
      <c r="EV60" s="73" t="str">
        <f t="shared" ref="EV60:EV62" si="1014">IF($B60="win",100%-EV$1,"-100%")</f>
        <v>-100%</v>
      </c>
      <c r="EW60" s="9">
        <f t="shared" ref="EW60:EW62" si="1015">(EU60*EV60)+(EU60*EW$1)</f>
        <v>0</v>
      </c>
      <c r="EY60" s="9">
        <f>Mon!$BJ58</f>
        <v>0</v>
      </c>
      <c r="EZ60" s="73" t="str">
        <f t="shared" si="774"/>
        <v>-100%</v>
      </c>
      <c r="FA60" s="9">
        <f t="shared" ref="FA60:FA62" si="1016">(EY60*EZ60)+(EY60*FA$1)</f>
        <v>0</v>
      </c>
      <c r="FC60" s="9">
        <f>Mon!$BK58</f>
        <v>0</v>
      </c>
      <c r="FD60" s="73" t="str">
        <f t="shared" si="775"/>
        <v>-100%</v>
      </c>
      <c r="FE60" s="9">
        <f t="shared" ref="FE60:FE62" si="1017">(FC60*FD60)+(FC60*FE$1)</f>
        <v>0</v>
      </c>
      <c r="FG60" s="9">
        <f>Mon!$BL58</f>
        <v>0</v>
      </c>
      <c r="FH60" s="73" t="str">
        <f t="shared" si="776"/>
        <v>-100%</v>
      </c>
      <c r="FI60" s="9">
        <f t="shared" ref="FI60:FI62" si="1018">(FG60*FH60)+(FG60*FI$1)</f>
        <v>0</v>
      </c>
      <c r="FK60" s="9">
        <f>Mon!$BM58</f>
        <v>0</v>
      </c>
      <c r="FL60" s="73" t="str">
        <f t="shared" si="777"/>
        <v>-100%</v>
      </c>
      <c r="FM60" s="9">
        <f t="shared" ref="FM60:FM62" si="1019">(FK60*FL60)+(FK60*FM$1)</f>
        <v>0</v>
      </c>
      <c r="FO60" s="9">
        <f>Mon!$BN58</f>
        <v>0</v>
      </c>
      <c r="FP60" s="73" t="str">
        <f t="shared" si="778"/>
        <v>-100%</v>
      </c>
      <c r="FQ60" s="9">
        <f t="shared" ref="FQ60:FQ62" si="1020">(FO60*FP60)+(FO60*FQ$1)</f>
        <v>0</v>
      </c>
    </row>
    <row r="61" spans="1:173" s="12" customFormat="1" x14ac:dyDescent="0.25">
      <c r="A61" s="9" t="str">
        <f>Mon!A59</f>
        <v>UNDER</v>
      </c>
      <c r="B61" s="9">
        <f>Mon!C59</f>
        <v>0</v>
      </c>
      <c r="C61" s="9">
        <f>Mon!X59</f>
        <v>0</v>
      </c>
      <c r="D61" s="73" t="str">
        <f t="shared" si="940"/>
        <v>-100%</v>
      </c>
      <c r="E61" s="9">
        <f t="shared" si="941"/>
        <v>0</v>
      </c>
      <c r="F61" s="9"/>
      <c r="G61" s="9">
        <f>Mon!Y59</f>
        <v>0</v>
      </c>
      <c r="H61" s="73" t="str">
        <f t="shared" si="942"/>
        <v>-100%</v>
      </c>
      <c r="I61" s="9">
        <f t="shared" si="943"/>
        <v>0</v>
      </c>
      <c r="J61" s="9"/>
      <c r="K61" s="9">
        <f>Mon!$Z59</f>
        <v>0</v>
      </c>
      <c r="L61" s="73" t="str">
        <f t="shared" si="944"/>
        <v>-100%</v>
      </c>
      <c r="M61" s="9">
        <f t="shared" si="945"/>
        <v>0</v>
      </c>
      <c r="N61" s="9"/>
      <c r="O61" s="9">
        <f>Mon!AA59</f>
        <v>0</v>
      </c>
      <c r="P61" s="73" t="str">
        <f t="shared" si="946"/>
        <v>-100%</v>
      </c>
      <c r="Q61" s="9">
        <f t="shared" si="947"/>
        <v>0</v>
      </c>
      <c r="R61" s="9"/>
      <c r="S61" s="9">
        <f>Mon!AB59</f>
        <v>0</v>
      </c>
      <c r="T61" s="73" t="str">
        <f t="shared" si="948"/>
        <v>-100%</v>
      </c>
      <c r="U61" s="9">
        <f t="shared" si="949"/>
        <v>0</v>
      </c>
      <c r="V61" s="9"/>
      <c r="W61" s="9">
        <f>Mon!AC59</f>
        <v>0</v>
      </c>
      <c r="X61" s="73" t="str">
        <f t="shared" si="950"/>
        <v>-100%</v>
      </c>
      <c r="Y61" s="9">
        <f t="shared" si="951"/>
        <v>0</v>
      </c>
      <c r="Z61" s="9"/>
      <c r="AA61" s="9">
        <f>Mon!AD59</f>
        <v>0</v>
      </c>
      <c r="AB61" s="73" t="str">
        <f t="shared" si="952"/>
        <v>-100%</v>
      </c>
      <c r="AC61" s="9">
        <f t="shared" si="953"/>
        <v>0</v>
      </c>
      <c r="AD61" s="9"/>
      <c r="AE61" s="9">
        <f>Mon!AE59</f>
        <v>0</v>
      </c>
      <c r="AF61" s="73" t="str">
        <f t="shared" si="954"/>
        <v>-100%</v>
      </c>
      <c r="AG61" s="9">
        <f t="shared" si="955"/>
        <v>0</v>
      </c>
      <c r="AH61" s="9"/>
      <c r="AI61" s="9">
        <f>Mon!AF59</f>
        <v>0</v>
      </c>
      <c r="AJ61" s="73" t="str">
        <f t="shared" si="956"/>
        <v>-100%</v>
      </c>
      <c r="AK61" s="9">
        <f t="shared" si="957"/>
        <v>0</v>
      </c>
      <c r="AL61" s="9"/>
      <c r="AM61" s="9">
        <f>Mon!AG59</f>
        <v>0</v>
      </c>
      <c r="AN61" s="73" t="str">
        <f t="shared" si="958"/>
        <v>-100%</v>
      </c>
      <c r="AO61" s="9">
        <f t="shared" si="959"/>
        <v>0</v>
      </c>
      <c r="AP61" s="9"/>
      <c r="AQ61" s="9">
        <f>Mon!AH59</f>
        <v>0</v>
      </c>
      <c r="AR61" s="73" t="str">
        <f t="shared" si="960"/>
        <v>-100%</v>
      </c>
      <c r="AS61" s="9">
        <f t="shared" si="961"/>
        <v>0</v>
      </c>
      <c r="AT61" s="9"/>
      <c r="AU61" s="9">
        <f>Mon!AI59</f>
        <v>0</v>
      </c>
      <c r="AV61" s="73" t="str">
        <f t="shared" si="962"/>
        <v>-100%</v>
      </c>
      <c r="AW61" s="9">
        <f t="shared" si="963"/>
        <v>0</v>
      </c>
      <c r="AX61" s="9"/>
      <c r="AY61" s="9">
        <f>Mon!AJ59</f>
        <v>0</v>
      </c>
      <c r="AZ61" s="73" t="str">
        <f t="shared" si="964"/>
        <v>-100%</v>
      </c>
      <c r="BA61" s="9">
        <f t="shared" si="965"/>
        <v>0</v>
      </c>
      <c r="BB61" s="9"/>
      <c r="BC61" s="9">
        <f>Mon!AK59</f>
        <v>0</v>
      </c>
      <c r="BD61" s="73" t="str">
        <f t="shared" si="966"/>
        <v>-100%</v>
      </c>
      <c r="BE61" s="9">
        <f t="shared" si="967"/>
        <v>0</v>
      </c>
      <c r="BF61" s="9"/>
      <c r="BG61" s="9">
        <f>Mon!AL59</f>
        <v>0</v>
      </c>
      <c r="BH61" s="73" t="str">
        <f t="shared" si="968"/>
        <v>-100%</v>
      </c>
      <c r="BI61" s="9">
        <f t="shared" si="969"/>
        <v>0</v>
      </c>
      <c r="BJ61" s="9"/>
      <c r="BK61" s="9">
        <f>Mon!AM59</f>
        <v>0</v>
      </c>
      <c r="BL61" s="73" t="str">
        <f t="shared" si="970"/>
        <v>-100%</v>
      </c>
      <c r="BM61" s="9">
        <f t="shared" si="971"/>
        <v>0</v>
      </c>
      <c r="BN61" s="9"/>
      <c r="BO61" s="9">
        <f>Mon!AN59</f>
        <v>0</v>
      </c>
      <c r="BP61" s="73" t="str">
        <f t="shared" si="972"/>
        <v>-100%</v>
      </c>
      <c r="BQ61" s="9">
        <f t="shared" si="973"/>
        <v>0</v>
      </c>
      <c r="BR61" s="9"/>
      <c r="BS61" s="9">
        <f>Mon!AO59</f>
        <v>0</v>
      </c>
      <c r="BT61" s="73" t="str">
        <f t="shared" si="974"/>
        <v>-100%</v>
      </c>
      <c r="BU61" s="9">
        <f t="shared" si="975"/>
        <v>0</v>
      </c>
      <c r="BV61" s="9"/>
      <c r="BW61" s="9">
        <f>Mon!AP59</f>
        <v>0</v>
      </c>
      <c r="BX61" s="73" t="str">
        <f t="shared" si="976"/>
        <v>-100%</v>
      </c>
      <c r="BY61" s="9">
        <f t="shared" si="977"/>
        <v>0</v>
      </c>
      <c r="BZ61" s="9"/>
      <c r="CA61" s="9">
        <f>Mon!AQ59</f>
        <v>0</v>
      </c>
      <c r="CB61" s="73" t="str">
        <f t="shared" si="978"/>
        <v>-100%</v>
      </c>
      <c r="CC61" s="9">
        <f t="shared" si="979"/>
        <v>0</v>
      </c>
      <c r="CD61" s="9"/>
      <c r="CE61" s="9">
        <f>Mon!AR59</f>
        <v>0</v>
      </c>
      <c r="CF61" s="73" t="str">
        <f t="shared" si="980"/>
        <v>-100%</v>
      </c>
      <c r="CG61" s="9">
        <f t="shared" si="981"/>
        <v>0</v>
      </c>
      <c r="CH61" s="9"/>
      <c r="CI61" s="9">
        <f>Mon!AS59</f>
        <v>0</v>
      </c>
      <c r="CJ61" s="73" t="str">
        <f t="shared" si="982"/>
        <v>-100%</v>
      </c>
      <c r="CK61" s="9">
        <f t="shared" si="983"/>
        <v>0</v>
      </c>
      <c r="CL61" s="9"/>
      <c r="CM61" s="9">
        <f>Mon!AT59</f>
        <v>0</v>
      </c>
      <c r="CN61" s="73" t="str">
        <f t="shared" si="984"/>
        <v>-100%</v>
      </c>
      <c r="CO61" s="9">
        <f t="shared" si="985"/>
        <v>0</v>
      </c>
      <c r="CP61" s="9"/>
      <c r="CQ61" s="9">
        <f>Mon!AU59</f>
        <v>0</v>
      </c>
      <c r="CR61" s="73" t="str">
        <f t="shared" si="986"/>
        <v>-100%</v>
      </c>
      <c r="CS61" s="9">
        <f t="shared" si="987"/>
        <v>0</v>
      </c>
      <c r="CT61" s="9"/>
      <c r="CU61" s="9">
        <f>Mon!AV59</f>
        <v>0</v>
      </c>
      <c r="CV61" s="73" t="str">
        <f t="shared" si="988"/>
        <v>-100%</v>
      </c>
      <c r="CW61" s="9">
        <f t="shared" si="989"/>
        <v>0</v>
      </c>
      <c r="CX61" s="9"/>
      <c r="CY61" s="9">
        <f>Mon!AW59</f>
        <v>0</v>
      </c>
      <c r="CZ61" s="73" t="str">
        <f t="shared" si="990"/>
        <v>-100%</v>
      </c>
      <c r="DA61" s="9">
        <f t="shared" si="991"/>
        <v>0</v>
      </c>
      <c r="DB61" s="9"/>
      <c r="DC61" s="9">
        <f>Mon!AX59</f>
        <v>0</v>
      </c>
      <c r="DD61" s="73" t="str">
        <f t="shared" si="992"/>
        <v>-100%</v>
      </c>
      <c r="DE61" s="9">
        <f t="shared" si="993"/>
        <v>0</v>
      </c>
      <c r="DF61" s="9"/>
      <c r="DG61" s="9">
        <f>Mon!AY59</f>
        <v>0</v>
      </c>
      <c r="DH61" s="73" t="str">
        <f t="shared" si="994"/>
        <v>-100%</v>
      </c>
      <c r="DI61" s="9">
        <f t="shared" si="995"/>
        <v>0</v>
      </c>
      <c r="DJ61" s="9"/>
      <c r="DK61" s="9">
        <f>Mon!AZ59</f>
        <v>0</v>
      </c>
      <c r="DL61" s="73" t="str">
        <f t="shared" si="996"/>
        <v>-100%</v>
      </c>
      <c r="DM61" s="9">
        <f t="shared" si="997"/>
        <v>0</v>
      </c>
      <c r="DN61" s="9"/>
      <c r="DO61" s="9">
        <f>Mon!BA59</f>
        <v>0</v>
      </c>
      <c r="DP61" s="73" t="str">
        <f t="shared" si="998"/>
        <v>-100%</v>
      </c>
      <c r="DQ61" s="9">
        <f t="shared" si="999"/>
        <v>0</v>
      </c>
      <c r="DR61" s="9"/>
      <c r="DS61" s="9">
        <f>Mon!BB59</f>
        <v>0</v>
      </c>
      <c r="DT61" s="73" t="str">
        <f t="shared" si="1000"/>
        <v>-100%</v>
      </c>
      <c r="DU61" s="9">
        <f t="shared" si="1001"/>
        <v>0</v>
      </c>
      <c r="DV61" s="9"/>
      <c r="DW61" s="9">
        <f>Mon!BC59</f>
        <v>0</v>
      </c>
      <c r="DX61" s="73" t="str">
        <f t="shared" si="1002"/>
        <v>-100%</v>
      </c>
      <c r="DY61" s="9">
        <f t="shared" si="1003"/>
        <v>0</v>
      </c>
      <c r="DZ61" s="9"/>
      <c r="EA61" s="9">
        <f>Mon!BD59</f>
        <v>0</v>
      </c>
      <c r="EB61" s="73" t="str">
        <f t="shared" si="1004"/>
        <v>-100%</v>
      </c>
      <c r="EC61" s="9">
        <f t="shared" si="1005"/>
        <v>0</v>
      </c>
      <c r="ED61" s="9"/>
      <c r="EE61" s="9">
        <f>Mon!BE59</f>
        <v>0</v>
      </c>
      <c r="EF61" s="73" t="str">
        <f t="shared" si="1006"/>
        <v>-100%</v>
      </c>
      <c r="EG61" s="9">
        <f t="shared" si="1007"/>
        <v>0</v>
      </c>
      <c r="EH61" s="9"/>
      <c r="EI61" s="9">
        <f>Mon!BF59</f>
        <v>0</v>
      </c>
      <c r="EJ61" s="73" t="str">
        <f t="shared" si="1008"/>
        <v>-100%</v>
      </c>
      <c r="EK61" s="9">
        <f t="shared" si="1009"/>
        <v>0</v>
      </c>
      <c r="EL61" s="9"/>
      <c r="EM61" s="9">
        <f>Mon!BG59</f>
        <v>0</v>
      </c>
      <c r="EN61" s="73" t="str">
        <f t="shared" si="1010"/>
        <v>-100%</v>
      </c>
      <c r="EO61" s="9">
        <f t="shared" si="1011"/>
        <v>0</v>
      </c>
      <c r="EP61" s="9"/>
      <c r="EQ61" s="9">
        <f>Mon!BH59</f>
        <v>0</v>
      </c>
      <c r="ER61" s="73" t="str">
        <f t="shared" si="1012"/>
        <v>-100%</v>
      </c>
      <c r="ES61" s="9">
        <f t="shared" si="1013"/>
        <v>0</v>
      </c>
      <c r="EU61" s="9">
        <f>Mon!$BI59</f>
        <v>0</v>
      </c>
      <c r="EV61" s="73" t="str">
        <f t="shared" si="1014"/>
        <v>-100%</v>
      </c>
      <c r="EW61" s="9">
        <f t="shared" si="1015"/>
        <v>0</v>
      </c>
      <c r="EY61" s="9">
        <f>Mon!$BJ59</f>
        <v>0</v>
      </c>
      <c r="EZ61" s="73" t="str">
        <f t="shared" si="774"/>
        <v>-100%</v>
      </c>
      <c r="FA61" s="9">
        <f t="shared" si="1016"/>
        <v>0</v>
      </c>
      <c r="FC61" s="9">
        <f>Mon!$BK59</f>
        <v>0</v>
      </c>
      <c r="FD61" s="73" t="str">
        <f t="shared" si="775"/>
        <v>-100%</v>
      </c>
      <c r="FE61" s="9">
        <f t="shared" si="1017"/>
        <v>0</v>
      </c>
      <c r="FG61" s="9">
        <f>Mon!$BL59</f>
        <v>0</v>
      </c>
      <c r="FH61" s="73" t="str">
        <f t="shared" si="776"/>
        <v>-100%</v>
      </c>
      <c r="FI61" s="9">
        <f t="shared" si="1018"/>
        <v>0</v>
      </c>
      <c r="FK61" s="9">
        <f>Mon!$BM59</f>
        <v>0</v>
      </c>
      <c r="FL61" s="73" t="str">
        <f t="shared" si="777"/>
        <v>-100%</v>
      </c>
      <c r="FM61" s="9">
        <f t="shared" si="1019"/>
        <v>0</v>
      </c>
      <c r="FO61" s="9">
        <f>Mon!$BN59</f>
        <v>0</v>
      </c>
      <c r="FP61" s="73" t="str">
        <f t="shared" si="778"/>
        <v>-100%</v>
      </c>
      <c r="FQ61" s="9">
        <f t="shared" si="1020"/>
        <v>0</v>
      </c>
    </row>
    <row r="62" spans="1:173" s="12" customFormat="1" x14ac:dyDescent="0.25">
      <c r="A62" s="9" t="str">
        <f>Mon!A60</f>
        <v>OVER</v>
      </c>
      <c r="B62" s="9">
        <f>Mon!C60</f>
        <v>0</v>
      </c>
      <c r="C62" s="9">
        <f>Mon!X60</f>
        <v>0</v>
      </c>
      <c r="D62" s="73" t="str">
        <f t="shared" si="940"/>
        <v>-100%</v>
      </c>
      <c r="E62" s="9">
        <f t="shared" si="941"/>
        <v>0</v>
      </c>
      <c r="F62" s="9"/>
      <c r="G62" s="9">
        <f>Mon!Y60</f>
        <v>0</v>
      </c>
      <c r="H62" s="73" t="str">
        <f t="shared" si="942"/>
        <v>-100%</v>
      </c>
      <c r="I62" s="9">
        <f t="shared" si="943"/>
        <v>0</v>
      </c>
      <c r="J62" s="9"/>
      <c r="K62" s="9">
        <f>Mon!$Z60</f>
        <v>0</v>
      </c>
      <c r="L62" s="73" t="str">
        <f t="shared" si="944"/>
        <v>-100%</v>
      </c>
      <c r="M62" s="9">
        <f t="shared" si="945"/>
        <v>0</v>
      </c>
      <c r="N62" s="9"/>
      <c r="O62" s="9">
        <f>Mon!AA60</f>
        <v>0</v>
      </c>
      <c r="P62" s="73" t="str">
        <f t="shared" si="946"/>
        <v>-100%</v>
      </c>
      <c r="Q62" s="9">
        <f t="shared" si="947"/>
        <v>0</v>
      </c>
      <c r="R62" s="9"/>
      <c r="S62" s="9">
        <f>Mon!AB60</f>
        <v>0</v>
      </c>
      <c r="T62" s="73" t="str">
        <f t="shared" si="948"/>
        <v>-100%</v>
      </c>
      <c r="U62" s="9">
        <f t="shared" si="949"/>
        <v>0</v>
      </c>
      <c r="V62" s="9"/>
      <c r="W62" s="9">
        <f>Mon!AC60</f>
        <v>0</v>
      </c>
      <c r="X62" s="73" t="str">
        <f t="shared" si="950"/>
        <v>-100%</v>
      </c>
      <c r="Y62" s="9">
        <f t="shared" si="951"/>
        <v>0</v>
      </c>
      <c r="Z62" s="9"/>
      <c r="AA62" s="9">
        <f>Mon!AD60</f>
        <v>0</v>
      </c>
      <c r="AB62" s="73" t="str">
        <f t="shared" si="952"/>
        <v>-100%</v>
      </c>
      <c r="AC62" s="9">
        <f t="shared" si="953"/>
        <v>0</v>
      </c>
      <c r="AD62" s="9"/>
      <c r="AE62" s="9">
        <f>Mon!AE60</f>
        <v>0</v>
      </c>
      <c r="AF62" s="73" t="str">
        <f t="shared" si="954"/>
        <v>-100%</v>
      </c>
      <c r="AG62" s="9">
        <f t="shared" si="955"/>
        <v>0</v>
      </c>
      <c r="AH62" s="9"/>
      <c r="AI62" s="9">
        <f>Mon!AF60</f>
        <v>0</v>
      </c>
      <c r="AJ62" s="73" t="str">
        <f t="shared" si="956"/>
        <v>-100%</v>
      </c>
      <c r="AK62" s="9">
        <f t="shared" si="957"/>
        <v>0</v>
      </c>
      <c r="AL62" s="9"/>
      <c r="AM62" s="9">
        <f>Mon!AG60</f>
        <v>0</v>
      </c>
      <c r="AN62" s="73" t="str">
        <f t="shared" si="958"/>
        <v>-100%</v>
      </c>
      <c r="AO62" s="9">
        <f t="shared" si="959"/>
        <v>0</v>
      </c>
      <c r="AP62" s="9"/>
      <c r="AQ62" s="9">
        <f>Mon!AH60</f>
        <v>0</v>
      </c>
      <c r="AR62" s="73" t="str">
        <f t="shared" si="960"/>
        <v>-100%</v>
      </c>
      <c r="AS62" s="9">
        <f t="shared" si="961"/>
        <v>0</v>
      </c>
      <c r="AT62" s="9"/>
      <c r="AU62" s="9">
        <f>Mon!AI60</f>
        <v>0</v>
      </c>
      <c r="AV62" s="73" t="str">
        <f t="shared" si="962"/>
        <v>-100%</v>
      </c>
      <c r="AW62" s="9">
        <f t="shared" si="963"/>
        <v>0</v>
      </c>
      <c r="AX62" s="9"/>
      <c r="AY62" s="9">
        <f>Mon!AJ60</f>
        <v>0</v>
      </c>
      <c r="AZ62" s="73" t="str">
        <f t="shared" si="964"/>
        <v>-100%</v>
      </c>
      <c r="BA62" s="9">
        <f t="shared" si="965"/>
        <v>0</v>
      </c>
      <c r="BB62" s="9"/>
      <c r="BC62" s="9">
        <f>Mon!AK60</f>
        <v>0</v>
      </c>
      <c r="BD62" s="73" t="str">
        <f t="shared" si="966"/>
        <v>-100%</v>
      </c>
      <c r="BE62" s="9">
        <f t="shared" si="967"/>
        <v>0</v>
      </c>
      <c r="BF62" s="9"/>
      <c r="BG62" s="9">
        <f>Mon!AL60</f>
        <v>0</v>
      </c>
      <c r="BH62" s="73" t="str">
        <f t="shared" si="968"/>
        <v>-100%</v>
      </c>
      <c r="BI62" s="9">
        <f t="shared" si="969"/>
        <v>0</v>
      </c>
      <c r="BJ62" s="9"/>
      <c r="BK62" s="9">
        <f>Mon!AM60</f>
        <v>0</v>
      </c>
      <c r="BL62" s="73" t="str">
        <f t="shared" si="970"/>
        <v>-100%</v>
      </c>
      <c r="BM62" s="9">
        <f t="shared" si="971"/>
        <v>0</v>
      </c>
      <c r="BN62" s="9"/>
      <c r="BO62" s="9">
        <f>Mon!AN60</f>
        <v>0</v>
      </c>
      <c r="BP62" s="73" t="str">
        <f t="shared" si="972"/>
        <v>-100%</v>
      </c>
      <c r="BQ62" s="9">
        <f t="shared" si="973"/>
        <v>0</v>
      </c>
      <c r="BR62" s="9"/>
      <c r="BS62" s="9">
        <f>Mon!AO60</f>
        <v>0</v>
      </c>
      <c r="BT62" s="73" t="str">
        <f t="shared" si="974"/>
        <v>-100%</v>
      </c>
      <c r="BU62" s="9">
        <f t="shared" si="975"/>
        <v>0</v>
      </c>
      <c r="BV62" s="9"/>
      <c r="BW62" s="9">
        <f>Mon!AP60</f>
        <v>0</v>
      </c>
      <c r="BX62" s="73" t="str">
        <f t="shared" si="976"/>
        <v>-100%</v>
      </c>
      <c r="BY62" s="9">
        <f t="shared" si="977"/>
        <v>0</v>
      </c>
      <c r="BZ62" s="9"/>
      <c r="CA62" s="9">
        <f>Mon!AQ60</f>
        <v>0</v>
      </c>
      <c r="CB62" s="73" t="str">
        <f t="shared" si="978"/>
        <v>-100%</v>
      </c>
      <c r="CC62" s="9">
        <f t="shared" si="979"/>
        <v>0</v>
      </c>
      <c r="CD62" s="9"/>
      <c r="CE62" s="9">
        <f>Mon!AR60</f>
        <v>0</v>
      </c>
      <c r="CF62" s="73" t="str">
        <f t="shared" si="980"/>
        <v>-100%</v>
      </c>
      <c r="CG62" s="9">
        <f t="shared" si="981"/>
        <v>0</v>
      </c>
      <c r="CH62" s="9"/>
      <c r="CI62" s="9">
        <f>Mon!AS60</f>
        <v>0</v>
      </c>
      <c r="CJ62" s="73" t="str">
        <f t="shared" si="982"/>
        <v>-100%</v>
      </c>
      <c r="CK62" s="9">
        <f t="shared" si="983"/>
        <v>0</v>
      </c>
      <c r="CL62" s="9"/>
      <c r="CM62" s="9">
        <f>Mon!AT60</f>
        <v>0</v>
      </c>
      <c r="CN62" s="73" t="str">
        <f t="shared" si="984"/>
        <v>-100%</v>
      </c>
      <c r="CO62" s="9">
        <f t="shared" si="985"/>
        <v>0</v>
      </c>
      <c r="CP62" s="9"/>
      <c r="CQ62" s="9">
        <f>Mon!AU60</f>
        <v>0</v>
      </c>
      <c r="CR62" s="73" t="str">
        <f t="shared" si="986"/>
        <v>-100%</v>
      </c>
      <c r="CS62" s="9">
        <f t="shared" si="987"/>
        <v>0</v>
      </c>
      <c r="CT62" s="9"/>
      <c r="CU62" s="9">
        <f>Mon!AV60</f>
        <v>0</v>
      </c>
      <c r="CV62" s="73" t="str">
        <f t="shared" si="988"/>
        <v>-100%</v>
      </c>
      <c r="CW62" s="9">
        <f t="shared" si="989"/>
        <v>0</v>
      </c>
      <c r="CX62" s="9"/>
      <c r="CY62" s="9">
        <f>Mon!AW60</f>
        <v>0</v>
      </c>
      <c r="CZ62" s="73" t="str">
        <f t="shared" si="990"/>
        <v>-100%</v>
      </c>
      <c r="DA62" s="9">
        <f t="shared" si="991"/>
        <v>0</v>
      </c>
      <c r="DB62" s="9"/>
      <c r="DC62" s="9">
        <f>Mon!AX60</f>
        <v>0</v>
      </c>
      <c r="DD62" s="73" t="str">
        <f t="shared" si="992"/>
        <v>-100%</v>
      </c>
      <c r="DE62" s="9">
        <f t="shared" si="993"/>
        <v>0</v>
      </c>
      <c r="DF62" s="9"/>
      <c r="DG62" s="9">
        <f>Mon!AY60</f>
        <v>0</v>
      </c>
      <c r="DH62" s="73" t="str">
        <f t="shared" si="994"/>
        <v>-100%</v>
      </c>
      <c r="DI62" s="9">
        <f t="shared" si="995"/>
        <v>0</v>
      </c>
      <c r="DJ62" s="9"/>
      <c r="DK62" s="9">
        <f>Mon!AZ60</f>
        <v>0</v>
      </c>
      <c r="DL62" s="73" t="str">
        <f t="shared" si="996"/>
        <v>-100%</v>
      </c>
      <c r="DM62" s="9">
        <f t="shared" si="997"/>
        <v>0</v>
      </c>
      <c r="DN62" s="9"/>
      <c r="DO62" s="9">
        <f>Mon!BA60</f>
        <v>0</v>
      </c>
      <c r="DP62" s="73" t="str">
        <f t="shared" si="998"/>
        <v>-100%</v>
      </c>
      <c r="DQ62" s="9">
        <f t="shared" si="999"/>
        <v>0</v>
      </c>
      <c r="DR62" s="9"/>
      <c r="DS62" s="9">
        <f>Mon!BB60</f>
        <v>0</v>
      </c>
      <c r="DT62" s="73" t="str">
        <f t="shared" si="1000"/>
        <v>-100%</v>
      </c>
      <c r="DU62" s="9">
        <f t="shared" si="1001"/>
        <v>0</v>
      </c>
      <c r="DV62" s="9"/>
      <c r="DW62" s="9">
        <f>Mon!BC60</f>
        <v>0</v>
      </c>
      <c r="DX62" s="73" t="str">
        <f t="shared" si="1002"/>
        <v>-100%</v>
      </c>
      <c r="DY62" s="9">
        <f t="shared" si="1003"/>
        <v>0</v>
      </c>
      <c r="DZ62" s="9"/>
      <c r="EA62" s="9">
        <f>Mon!BD60</f>
        <v>0</v>
      </c>
      <c r="EB62" s="73" t="str">
        <f t="shared" si="1004"/>
        <v>-100%</v>
      </c>
      <c r="EC62" s="9">
        <f t="shared" si="1005"/>
        <v>0</v>
      </c>
      <c r="ED62" s="9"/>
      <c r="EE62" s="9">
        <f>Mon!BE60</f>
        <v>0</v>
      </c>
      <c r="EF62" s="73" t="str">
        <f t="shared" si="1006"/>
        <v>-100%</v>
      </c>
      <c r="EG62" s="9">
        <f t="shared" si="1007"/>
        <v>0</v>
      </c>
      <c r="EH62" s="9"/>
      <c r="EI62" s="9">
        <f>Mon!BF60</f>
        <v>0</v>
      </c>
      <c r="EJ62" s="73" t="str">
        <f t="shared" si="1008"/>
        <v>-100%</v>
      </c>
      <c r="EK62" s="9">
        <f t="shared" si="1009"/>
        <v>0</v>
      </c>
      <c r="EL62" s="9"/>
      <c r="EM62" s="9">
        <f>Mon!BG60</f>
        <v>0</v>
      </c>
      <c r="EN62" s="73" t="str">
        <f t="shared" si="1010"/>
        <v>-100%</v>
      </c>
      <c r="EO62" s="9">
        <f t="shared" si="1011"/>
        <v>0</v>
      </c>
      <c r="EP62" s="9"/>
      <c r="EQ62" s="9">
        <f>Mon!BH60</f>
        <v>0</v>
      </c>
      <c r="ER62" s="73" t="str">
        <f t="shared" si="1012"/>
        <v>-100%</v>
      </c>
      <c r="ES62" s="9">
        <f t="shared" si="1013"/>
        <v>0</v>
      </c>
      <c r="EU62" s="9">
        <f>Mon!$BI60</f>
        <v>0</v>
      </c>
      <c r="EV62" s="73" t="str">
        <f t="shared" si="1014"/>
        <v>-100%</v>
      </c>
      <c r="EW62" s="9">
        <f t="shared" si="1015"/>
        <v>0</v>
      </c>
      <c r="EY62" s="9">
        <f>Mon!$BJ60</f>
        <v>0</v>
      </c>
      <c r="EZ62" s="73" t="str">
        <f t="shared" si="774"/>
        <v>-100%</v>
      </c>
      <c r="FA62" s="9">
        <f t="shared" si="1016"/>
        <v>0</v>
      </c>
      <c r="FC62" s="9">
        <f>Mon!$BK60</f>
        <v>0</v>
      </c>
      <c r="FD62" s="73" t="str">
        <f t="shared" si="775"/>
        <v>-100%</v>
      </c>
      <c r="FE62" s="9">
        <f t="shared" si="1017"/>
        <v>0</v>
      </c>
      <c r="FG62" s="9">
        <f>Mon!$BL60</f>
        <v>0</v>
      </c>
      <c r="FH62" s="73" t="str">
        <f t="shared" si="776"/>
        <v>-100%</v>
      </c>
      <c r="FI62" s="9">
        <f t="shared" si="1018"/>
        <v>0</v>
      </c>
      <c r="FK62" s="9">
        <f>Mon!$BM60</f>
        <v>0</v>
      </c>
      <c r="FL62" s="73" t="str">
        <f t="shared" si="777"/>
        <v>-100%</v>
      </c>
      <c r="FM62" s="9">
        <f t="shared" si="1019"/>
        <v>0</v>
      </c>
      <c r="FO62" s="9">
        <f>Mon!$BN60</f>
        <v>0</v>
      </c>
      <c r="FP62" s="73" t="str">
        <f t="shared" si="778"/>
        <v>-100%</v>
      </c>
      <c r="FQ62" s="9">
        <f t="shared" si="1020"/>
        <v>0</v>
      </c>
    </row>
    <row r="63" spans="1:173" s="76" customFormat="1" x14ac:dyDescent="0.25">
      <c r="A63" s="75"/>
      <c r="B63" s="78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75"/>
      <c r="DX63" s="75"/>
      <c r="DY63" s="75"/>
      <c r="DZ63" s="75"/>
      <c r="EA63" s="75"/>
      <c r="EB63" s="75"/>
      <c r="EC63" s="75"/>
      <c r="ED63" s="75"/>
      <c r="EE63" s="75"/>
      <c r="EF63" s="75"/>
      <c r="EG63" s="75"/>
      <c r="EH63" s="75"/>
      <c r="EI63" s="75"/>
      <c r="EJ63" s="75"/>
      <c r="EK63" s="75"/>
      <c r="EL63" s="75"/>
      <c r="EM63" s="75"/>
      <c r="EN63" s="75"/>
      <c r="EO63" s="75"/>
      <c r="EP63" s="75"/>
      <c r="EQ63" s="75"/>
      <c r="ER63" s="75"/>
      <c r="ES63" s="75"/>
      <c r="EU63" s="75"/>
      <c r="EV63" s="75"/>
      <c r="EW63" s="75"/>
      <c r="EY63" s="75"/>
      <c r="EZ63" s="75"/>
      <c r="FA63" s="75"/>
      <c r="FC63" s="75"/>
      <c r="FD63" s="75"/>
      <c r="FE63" s="75"/>
      <c r="FG63" s="75"/>
      <c r="FH63" s="75"/>
      <c r="FI63" s="75"/>
      <c r="FK63" s="75"/>
      <c r="FL63" s="75"/>
      <c r="FM63" s="75"/>
      <c r="FO63" s="75"/>
      <c r="FP63" s="75"/>
      <c r="FQ63" s="75"/>
    </row>
    <row r="64" spans="1:173" s="12" customFormat="1" x14ac:dyDescent="0.25">
      <c r="A64" s="9">
        <f>Mon!A62</f>
        <v>0</v>
      </c>
      <c r="B64" s="9">
        <f>Mon!C62</f>
        <v>0</v>
      </c>
      <c r="C64" s="9">
        <f>Mon!X62</f>
        <v>0</v>
      </c>
      <c r="D64" s="73" t="str">
        <f>IF($B64="win",100%-D$1,"-100%")</f>
        <v>-100%</v>
      </c>
      <c r="E64" s="9">
        <f>(C64*D64)+(C64*E$1)</f>
        <v>0</v>
      </c>
      <c r="F64" s="9"/>
      <c r="G64" s="9">
        <f>Mon!Y62</f>
        <v>0</v>
      </c>
      <c r="H64" s="73" t="str">
        <f>IF($B64="win",100%-H$1,"-100%")</f>
        <v>-100%</v>
      </c>
      <c r="I64" s="9">
        <f>(G64*H64)+(G64*I$1)</f>
        <v>0</v>
      </c>
      <c r="J64" s="9"/>
      <c r="K64" s="9">
        <f>Mon!$Z62</f>
        <v>0</v>
      </c>
      <c r="L64" s="73" t="str">
        <f>IF($B64="win",100%-L$1,"-100%")</f>
        <v>-100%</v>
      </c>
      <c r="M64" s="9">
        <f>(K64*L64)+(K64*M$1)</f>
        <v>0</v>
      </c>
      <c r="N64" s="9"/>
      <c r="O64" s="9">
        <f>Mon!AA62</f>
        <v>0</v>
      </c>
      <c r="P64" s="73" t="str">
        <f>IF($B64="win",100%-P$1,"-100%")</f>
        <v>-100%</v>
      </c>
      <c r="Q64" s="9">
        <f>(O64*P64)+(O64*Q$1)</f>
        <v>0</v>
      </c>
      <c r="R64" s="9"/>
      <c r="S64" s="9">
        <f>Mon!AB62</f>
        <v>0</v>
      </c>
      <c r="T64" s="73" t="str">
        <f>IF($B64="win",100%-T$1,"-100%")</f>
        <v>-100%</v>
      </c>
      <c r="U64" s="9">
        <f>(S64*T64)+(S64*U$1)</f>
        <v>0</v>
      </c>
      <c r="V64" s="9"/>
      <c r="W64" s="9">
        <f>Mon!AC62</f>
        <v>0</v>
      </c>
      <c r="X64" s="73" t="str">
        <f>IF($B64="win",100%-X$1,"-100%")</f>
        <v>-100%</v>
      </c>
      <c r="Y64" s="9">
        <f>(W64*X64)+(W64*Y$1)</f>
        <v>0</v>
      </c>
      <c r="Z64" s="9"/>
      <c r="AA64" s="9">
        <f>Mon!AD62</f>
        <v>0</v>
      </c>
      <c r="AB64" s="73" t="str">
        <f>IF($B64="win",100%-AB$1,"-100%")</f>
        <v>-100%</v>
      </c>
      <c r="AC64" s="9">
        <f>(AA64*AB64)+(AA64*AC$1)</f>
        <v>0</v>
      </c>
      <c r="AD64" s="9"/>
      <c r="AE64" s="9">
        <f>Mon!AE62</f>
        <v>0</v>
      </c>
      <c r="AF64" s="73" t="str">
        <f>IF($B64="win",100%-AF$1,"-100%")</f>
        <v>-100%</v>
      </c>
      <c r="AG64" s="9">
        <f>(AE64*AF64)+(AE64*AG$1)</f>
        <v>0</v>
      </c>
      <c r="AH64" s="9"/>
      <c r="AI64" s="9">
        <f>Mon!AF62</f>
        <v>0</v>
      </c>
      <c r="AJ64" s="73" t="str">
        <f>IF($B64="win",100%-AJ$1,"-100%")</f>
        <v>-100%</v>
      </c>
      <c r="AK64" s="9">
        <f>(AI64*AJ64)+(AI64*AK$1)</f>
        <v>0</v>
      </c>
      <c r="AL64" s="9"/>
      <c r="AM64" s="9">
        <f>Mon!AG62</f>
        <v>0</v>
      </c>
      <c r="AN64" s="73" t="str">
        <f>IF($B64="win",100%-AN$1,"-100%")</f>
        <v>-100%</v>
      </c>
      <c r="AO64" s="9">
        <f>(AM64*AN64)+(AM64*AO$1)</f>
        <v>0</v>
      </c>
      <c r="AP64" s="9"/>
      <c r="AQ64" s="9">
        <f>Mon!AH62</f>
        <v>0</v>
      </c>
      <c r="AR64" s="73" t="str">
        <f>IF($B64="win",100%-AR$1,"-100%")</f>
        <v>-100%</v>
      </c>
      <c r="AS64" s="9">
        <f>(AQ64*AR64)+(AQ64*AS$1)</f>
        <v>0</v>
      </c>
      <c r="AT64" s="9"/>
      <c r="AU64" s="9">
        <f>Mon!AI62</f>
        <v>0</v>
      </c>
      <c r="AV64" s="73" t="str">
        <f>IF($B64="win",100%-AV$1,"-100%")</f>
        <v>-100%</v>
      </c>
      <c r="AW64" s="9">
        <f>(AU64*AV64)+(AU64*AW$1)</f>
        <v>0</v>
      </c>
      <c r="AX64" s="9"/>
      <c r="AY64" s="9">
        <f>Mon!AJ62</f>
        <v>0</v>
      </c>
      <c r="AZ64" s="73" t="str">
        <f>IF($B64="win",100%-AZ$1,"-100%")</f>
        <v>-100%</v>
      </c>
      <c r="BA64" s="9">
        <f>(AY64*AZ64)+(AY64*BA$1)</f>
        <v>0</v>
      </c>
      <c r="BB64" s="9"/>
      <c r="BC64" s="9">
        <f>Mon!AK62</f>
        <v>0</v>
      </c>
      <c r="BD64" s="73" t="str">
        <f>IF($B64="win",100%-BD$1,"-100%")</f>
        <v>-100%</v>
      </c>
      <c r="BE64" s="9">
        <f>(BC64*BD64)+(BC64*BE$1)</f>
        <v>0</v>
      </c>
      <c r="BF64" s="9"/>
      <c r="BG64" s="9">
        <f>Mon!AL62</f>
        <v>0</v>
      </c>
      <c r="BH64" s="73" t="str">
        <f>IF($B64="win",100%-BH$1,"-100%")</f>
        <v>-100%</v>
      </c>
      <c r="BI64" s="9">
        <f>(BG64*BH64)+(BG64*BI$1)</f>
        <v>0</v>
      </c>
      <c r="BJ64" s="9"/>
      <c r="BK64" s="9">
        <f>Mon!AM62</f>
        <v>0</v>
      </c>
      <c r="BL64" s="73" t="str">
        <f>IF($B64="win",100%-BL$1,"-100%")</f>
        <v>-100%</v>
      </c>
      <c r="BM64" s="9">
        <f>(BK64*BL64)+(BK64*BM$1)</f>
        <v>0</v>
      </c>
      <c r="BN64" s="9"/>
      <c r="BO64" s="9">
        <f>Mon!AN62</f>
        <v>0</v>
      </c>
      <c r="BP64" s="73" t="str">
        <f>IF($B64="win",100%-BP$1,"-100%")</f>
        <v>-100%</v>
      </c>
      <c r="BQ64" s="9">
        <f>(BO64*BP64)+(BO64*BQ$1)</f>
        <v>0</v>
      </c>
      <c r="BR64" s="9"/>
      <c r="BS64" s="9">
        <f>Mon!AO62</f>
        <v>0</v>
      </c>
      <c r="BT64" s="73" t="str">
        <f>IF($B64="win",100%-BT$1,"-100%")</f>
        <v>-100%</v>
      </c>
      <c r="BU64" s="9">
        <f>(BS64*BT64)+(BS64*BU$1)</f>
        <v>0</v>
      </c>
      <c r="BV64" s="9"/>
      <c r="BW64" s="9">
        <f>Mon!AP62</f>
        <v>0</v>
      </c>
      <c r="BX64" s="73" t="str">
        <f>IF($B64="win",100%-BX$1,"-100%")</f>
        <v>-100%</v>
      </c>
      <c r="BY64" s="9">
        <f>(BW64*BX64)+(BW64*BY$1)</f>
        <v>0</v>
      </c>
      <c r="BZ64" s="9"/>
      <c r="CA64" s="9">
        <f>Mon!AQ62</f>
        <v>0</v>
      </c>
      <c r="CB64" s="73" t="str">
        <f>IF($B64="win",100%-CB$1,"-100%")</f>
        <v>-100%</v>
      </c>
      <c r="CC64" s="9">
        <f>(CA64*CB64)+(CA64*CC$1)</f>
        <v>0</v>
      </c>
      <c r="CD64" s="9"/>
      <c r="CE64" s="9">
        <f>Mon!AR62</f>
        <v>0</v>
      </c>
      <c r="CF64" s="73" t="str">
        <f>IF($B64="win",100%-CF$1,"-100%")</f>
        <v>-100%</v>
      </c>
      <c r="CG64" s="9">
        <f>(CE64*CF64)+(CE64*CG$1)</f>
        <v>0</v>
      </c>
      <c r="CH64" s="9"/>
      <c r="CI64" s="9">
        <f>Mon!AS62</f>
        <v>0</v>
      </c>
      <c r="CJ64" s="73" t="str">
        <f>IF($B64="win",100%-CJ$1,"-100%")</f>
        <v>-100%</v>
      </c>
      <c r="CK64" s="9">
        <f>(CI64*CJ64)+(CI64*CK$1)</f>
        <v>0</v>
      </c>
      <c r="CL64" s="9"/>
      <c r="CM64" s="9">
        <f>Mon!AT62</f>
        <v>0</v>
      </c>
      <c r="CN64" s="73" t="str">
        <f>IF($B64="win",100%-CN$1,"-100%")</f>
        <v>-100%</v>
      </c>
      <c r="CO64" s="9">
        <f>(CM64*CN64)+(CM64*CO$1)</f>
        <v>0</v>
      </c>
      <c r="CP64" s="9"/>
      <c r="CQ64" s="9">
        <f>Mon!AU62</f>
        <v>0</v>
      </c>
      <c r="CR64" s="73" t="str">
        <f>IF($B64="win",100%-CR$1,"-100%")</f>
        <v>-100%</v>
      </c>
      <c r="CS64" s="9">
        <f>(CQ64*CR64)+(CQ64*CS$1)</f>
        <v>0</v>
      </c>
      <c r="CT64" s="9"/>
      <c r="CU64" s="9">
        <f>Mon!AV62</f>
        <v>0</v>
      </c>
      <c r="CV64" s="73" t="str">
        <f>IF($B64="win",100%-CV$1,"-100%")</f>
        <v>-100%</v>
      </c>
      <c r="CW64" s="9">
        <f>(CU64*CV64)+(CU64*CW$1)</f>
        <v>0</v>
      </c>
      <c r="CX64" s="9"/>
      <c r="CY64" s="9">
        <f>Mon!AW62</f>
        <v>0</v>
      </c>
      <c r="CZ64" s="73" t="str">
        <f>IF($B64="win",100%-CZ$1,"-100%")</f>
        <v>-100%</v>
      </c>
      <c r="DA64" s="9">
        <f>(CY64*CZ64)+(CY64*DA$1)</f>
        <v>0</v>
      </c>
      <c r="DB64" s="9"/>
      <c r="DC64" s="9">
        <f>Mon!AX62</f>
        <v>0</v>
      </c>
      <c r="DD64" s="73" t="str">
        <f>IF($B64="win",100%-DD$1,"-100%")</f>
        <v>-100%</v>
      </c>
      <c r="DE64" s="9">
        <f>(DC64*DD64)+(DC64*DE$1)</f>
        <v>0</v>
      </c>
      <c r="DF64" s="9"/>
      <c r="DG64" s="9">
        <f>Mon!AY62</f>
        <v>0</v>
      </c>
      <c r="DH64" s="73" t="str">
        <f>IF($B64="win",100%-DH$1,"-100%")</f>
        <v>-100%</v>
      </c>
      <c r="DI64" s="9">
        <f>(DG64*DH64)+(DG64*DI$1)</f>
        <v>0</v>
      </c>
      <c r="DJ64" s="9"/>
      <c r="DK64" s="9">
        <f>Mon!AZ62</f>
        <v>0</v>
      </c>
      <c r="DL64" s="73" t="str">
        <f>IF($B64="win",100%-DL$1,"-100%")</f>
        <v>-100%</v>
      </c>
      <c r="DM64" s="9">
        <f>(DK64*DL64)+(DK64*DM$1)</f>
        <v>0</v>
      </c>
      <c r="DN64" s="9"/>
      <c r="DO64" s="9">
        <f>Mon!BA62</f>
        <v>0</v>
      </c>
      <c r="DP64" s="73" t="str">
        <f>IF($B64="win",100%-DP$1,"-100%")</f>
        <v>-100%</v>
      </c>
      <c r="DQ64" s="9">
        <f>(DO64*DP64)+(DO64*DQ$1)</f>
        <v>0</v>
      </c>
      <c r="DR64" s="9"/>
      <c r="DS64" s="9">
        <f>Mon!BB62</f>
        <v>0</v>
      </c>
      <c r="DT64" s="73" t="str">
        <f>IF($B64="win",100%-DT$1,"-100%")</f>
        <v>-100%</v>
      </c>
      <c r="DU64" s="9">
        <f>(DS64*DT64)+(DS64*DU$1)</f>
        <v>0</v>
      </c>
      <c r="DV64" s="9"/>
      <c r="DW64" s="9">
        <f>Mon!BC62</f>
        <v>0</v>
      </c>
      <c r="DX64" s="73" t="str">
        <f>IF($B64="win",100%-DX$1,"-100%")</f>
        <v>-100%</v>
      </c>
      <c r="DY64" s="9">
        <f>(DW64*DX64)+(DW64*DY$1)</f>
        <v>0</v>
      </c>
      <c r="DZ64" s="9"/>
      <c r="EA64" s="9">
        <f>Mon!BD62</f>
        <v>0</v>
      </c>
      <c r="EB64" s="73" t="str">
        <f>IF($B64="win",100%-EB$1,"-100%")</f>
        <v>-100%</v>
      </c>
      <c r="EC64" s="9">
        <f>(EA64*EB64)+(EA64*EC$1)</f>
        <v>0</v>
      </c>
      <c r="ED64" s="9"/>
      <c r="EE64" s="9">
        <f>Mon!BE62</f>
        <v>0</v>
      </c>
      <c r="EF64" s="73" t="str">
        <f>IF($B64="win",100%-EF$1,"-100%")</f>
        <v>-100%</v>
      </c>
      <c r="EG64" s="9">
        <f>(EE64*EF64)+(EE64*EG$1)</f>
        <v>0</v>
      </c>
      <c r="EH64" s="9"/>
      <c r="EI64" s="9">
        <f>Mon!BF62</f>
        <v>0</v>
      </c>
      <c r="EJ64" s="73" t="str">
        <f>IF($B64="win",100%-EJ$1,"-100%")</f>
        <v>-100%</v>
      </c>
      <c r="EK64" s="9">
        <f>(EI64*EJ64)+(EI64*EK$1)</f>
        <v>0</v>
      </c>
      <c r="EL64" s="9"/>
      <c r="EM64" s="9">
        <f>Mon!BG62</f>
        <v>0</v>
      </c>
      <c r="EN64" s="73" t="str">
        <f>IF($B64="win",100%-EN$1,"-100%")</f>
        <v>-100%</v>
      </c>
      <c r="EO64" s="9">
        <f>(EM64*EN64)+(EM64*EO$1)</f>
        <v>0</v>
      </c>
      <c r="EP64" s="9"/>
      <c r="EQ64" s="9">
        <f>Mon!BH62</f>
        <v>0</v>
      </c>
      <c r="ER64" s="73" t="str">
        <f>IF($B64="win",100%-ER$1,"-100%")</f>
        <v>-100%</v>
      </c>
      <c r="ES64" s="9">
        <f>(EQ64*ER64)+(EQ64*ES$1)</f>
        <v>0</v>
      </c>
      <c r="EU64" s="9">
        <f>Mon!$BI62</f>
        <v>0</v>
      </c>
      <c r="EV64" s="73" t="str">
        <f>IF($B64="win",100%-EV$1,"-100%")</f>
        <v>-100%</v>
      </c>
      <c r="EW64" s="9">
        <f>(EU64*EV64)+(EU64*EW$1)</f>
        <v>0</v>
      </c>
      <c r="EY64" s="9">
        <f>Mon!$BJ62</f>
        <v>0</v>
      </c>
      <c r="EZ64" s="73" t="str">
        <f t="shared" si="774"/>
        <v>-100%</v>
      </c>
      <c r="FA64" s="9">
        <f>(EY64*EZ64)+(EY64*FA$1)</f>
        <v>0</v>
      </c>
      <c r="FC64" s="9">
        <f>Mon!$BK62</f>
        <v>0</v>
      </c>
      <c r="FD64" s="73" t="str">
        <f t="shared" si="775"/>
        <v>-100%</v>
      </c>
      <c r="FE64" s="9">
        <f>(FC64*FD64)+(FC64*FE$1)</f>
        <v>0</v>
      </c>
      <c r="FG64" s="9">
        <f>Mon!$BL62</f>
        <v>0</v>
      </c>
      <c r="FH64" s="73" t="str">
        <f t="shared" si="776"/>
        <v>-100%</v>
      </c>
      <c r="FI64" s="9">
        <f>(FG64*FH64)+(FG64*FI$1)</f>
        <v>0</v>
      </c>
      <c r="FK64" s="9">
        <f>Mon!$BM62</f>
        <v>0</v>
      </c>
      <c r="FL64" s="73" t="str">
        <f t="shared" si="777"/>
        <v>-100%</v>
      </c>
      <c r="FM64" s="9">
        <f>(FK64*FL64)+(FK64*FM$1)</f>
        <v>0</v>
      </c>
      <c r="FO64" s="9">
        <f>Mon!$BN62</f>
        <v>0</v>
      </c>
      <c r="FP64" s="73" t="str">
        <f t="shared" si="778"/>
        <v>-100%</v>
      </c>
      <c r="FQ64" s="9">
        <f>(FO64*FP64)+(FO64*FQ$1)</f>
        <v>0</v>
      </c>
    </row>
    <row r="65" spans="1:173" s="12" customFormat="1" x14ac:dyDescent="0.25">
      <c r="A65" s="9">
        <f>Mon!A63</f>
        <v>0</v>
      </c>
      <c r="B65" s="9">
        <f>Mon!C63</f>
        <v>0</v>
      </c>
      <c r="C65" s="9">
        <f>Mon!X63</f>
        <v>0</v>
      </c>
      <c r="D65" s="73" t="str">
        <f t="shared" ref="D65:D67" si="1021">IF($B65="win",100%-D$1,"-100%")</f>
        <v>-100%</v>
      </c>
      <c r="E65" s="9">
        <f t="shared" ref="E65:E67" si="1022">(C65*D65)+(C65*E$1)</f>
        <v>0</v>
      </c>
      <c r="F65" s="9"/>
      <c r="G65" s="9">
        <f>Mon!Y63</f>
        <v>0</v>
      </c>
      <c r="H65" s="73" t="str">
        <f t="shared" ref="H65:H67" si="1023">IF($B65="win",100%-H$1,"-100%")</f>
        <v>-100%</v>
      </c>
      <c r="I65" s="9">
        <f t="shared" ref="I65:I67" si="1024">(G65*H65)+(G65*I$1)</f>
        <v>0</v>
      </c>
      <c r="J65" s="9"/>
      <c r="K65" s="9">
        <f>Mon!$Z63</f>
        <v>0</v>
      </c>
      <c r="L65" s="73" t="str">
        <f t="shared" ref="L65:L67" si="1025">IF($B65="win",100%-L$1,"-100%")</f>
        <v>-100%</v>
      </c>
      <c r="M65" s="9">
        <f t="shared" ref="M65:M67" si="1026">(K65*L65)+(K65*M$1)</f>
        <v>0</v>
      </c>
      <c r="N65" s="9"/>
      <c r="O65" s="9">
        <f>Mon!AA63</f>
        <v>0</v>
      </c>
      <c r="P65" s="73" t="str">
        <f t="shared" ref="P65:P67" si="1027">IF($B65="win",100%-P$1,"-100%")</f>
        <v>-100%</v>
      </c>
      <c r="Q65" s="9">
        <f t="shared" ref="Q65:Q67" si="1028">(O65*P65)+(O65*Q$1)</f>
        <v>0</v>
      </c>
      <c r="R65" s="9"/>
      <c r="S65" s="9">
        <f>Mon!AB63</f>
        <v>0</v>
      </c>
      <c r="T65" s="73" t="str">
        <f t="shared" ref="T65:T67" si="1029">IF($B65="win",100%-T$1,"-100%")</f>
        <v>-100%</v>
      </c>
      <c r="U65" s="9">
        <f t="shared" ref="U65:U67" si="1030">(S65*T65)+(S65*U$1)</f>
        <v>0</v>
      </c>
      <c r="V65" s="9"/>
      <c r="W65" s="9">
        <f>Mon!AC63</f>
        <v>0</v>
      </c>
      <c r="X65" s="73" t="str">
        <f t="shared" ref="X65:X67" si="1031">IF($B65="win",100%-X$1,"-100%")</f>
        <v>-100%</v>
      </c>
      <c r="Y65" s="9">
        <f t="shared" ref="Y65:Y67" si="1032">(W65*X65)+(W65*Y$1)</f>
        <v>0</v>
      </c>
      <c r="Z65" s="9"/>
      <c r="AA65" s="9">
        <f>Mon!AD63</f>
        <v>0</v>
      </c>
      <c r="AB65" s="73" t="str">
        <f t="shared" ref="AB65:AB67" si="1033">IF($B65="win",100%-AB$1,"-100%")</f>
        <v>-100%</v>
      </c>
      <c r="AC65" s="9">
        <f t="shared" ref="AC65:AC67" si="1034">(AA65*AB65)+(AA65*AC$1)</f>
        <v>0</v>
      </c>
      <c r="AD65" s="9"/>
      <c r="AE65" s="9">
        <f>Mon!AE63</f>
        <v>0</v>
      </c>
      <c r="AF65" s="73" t="str">
        <f t="shared" ref="AF65:AF67" si="1035">IF($B65="win",100%-AF$1,"-100%")</f>
        <v>-100%</v>
      </c>
      <c r="AG65" s="9">
        <f t="shared" ref="AG65:AG67" si="1036">(AE65*AF65)+(AE65*AG$1)</f>
        <v>0</v>
      </c>
      <c r="AH65" s="9"/>
      <c r="AI65" s="9">
        <f>Mon!AF63</f>
        <v>0</v>
      </c>
      <c r="AJ65" s="73" t="str">
        <f t="shared" ref="AJ65:AJ67" si="1037">IF($B65="win",100%-AJ$1,"-100%")</f>
        <v>-100%</v>
      </c>
      <c r="AK65" s="9">
        <f t="shared" ref="AK65:AK67" si="1038">(AI65*AJ65)+(AI65*AK$1)</f>
        <v>0</v>
      </c>
      <c r="AL65" s="9"/>
      <c r="AM65" s="9">
        <f>Mon!AG63</f>
        <v>0</v>
      </c>
      <c r="AN65" s="73" t="str">
        <f t="shared" ref="AN65:AN67" si="1039">IF($B65="win",100%-AN$1,"-100%")</f>
        <v>-100%</v>
      </c>
      <c r="AO65" s="9">
        <f t="shared" ref="AO65:AO67" si="1040">(AM65*AN65)+(AM65*AO$1)</f>
        <v>0</v>
      </c>
      <c r="AP65" s="9"/>
      <c r="AQ65" s="9">
        <f>Mon!AH63</f>
        <v>0</v>
      </c>
      <c r="AR65" s="73" t="str">
        <f t="shared" ref="AR65:AR67" si="1041">IF($B65="win",100%-AR$1,"-100%")</f>
        <v>-100%</v>
      </c>
      <c r="AS65" s="9">
        <f t="shared" ref="AS65:AS67" si="1042">(AQ65*AR65)+(AQ65*AS$1)</f>
        <v>0</v>
      </c>
      <c r="AT65" s="9"/>
      <c r="AU65" s="9">
        <f>Mon!AI63</f>
        <v>0</v>
      </c>
      <c r="AV65" s="73" t="str">
        <f t="shared" ref="AV65:AV67" si="1043">IF($B65="win",100%-AV$1,"-100%")</f>
        <v>-100%</v>
      </c>
      <c r="AW65" s="9">
        <f t="shared" ref="AW65:AW67" si="1044">(AU65*AV65)+(AU65*AW$1)</f>
        <v>0</v>
      </c>
      <c r="AX65" s="9"/>
      <c r="AY65" s="9">
        <f>Mon!AJ63</f>
        <v>0</v>
      </c>
      <c r="AZ65" s="73" t="str">
        <f t="shared" ref="AZ65:AZ67" si="1045">IF($B65="win",100%-AZ$1,"-100%")</f>
        <v>-100%</v>
      </c>
      <c r="BA65" s="9">
        <f t="shared" ref="BA65:BA67" si="1046">(AY65*AZ65)+(AY65*BA$1)</f>
        <v>0</v>
      </c>
      <c r="BB65" s="9"/>
      <c r="BC65" s="9">
        <f>Mon!AK63</f>
        <v>0</v>
      </c>
      <c r="BD65" s="73" t="str">
        <f t="shared" ref="BD65:BD67" si="1047">IF($B65="win",100%-BD$1,"-100%")</f>
        <v>-100%</v>
      </c>
      <c r="BE65" s="9">
        <f t="shared" ref="BE65:BE67" si="1048">(BC65*BD65)+(BC65*BE$1)</f>
        <v>0</v>
      </c>
      <c r="BF65" s="9"/>
      <c r="BG65" s="9">
        <f>Mon!AL63</f>
        <v>0</v>
      </c>
      <c r="BH65" s="73" t="str">
        <f t="shared" ref="BH65:BH67" si="1049">IF($B65="win",100%-BH$1,"-100%")</f>
        <v>-100%</v>
      </c>
      <c r="BI65" s="9">
        <f t="shared" ref="BI65:BI67" si="1050">(BG65*BH65)+(BG65*BI$1)</f>
        <v>0</v>
      </c>
      <c r="BJ65" s="9"/>
      <c r="BK65" s="9">
        <f>Mon!AM63</f>
        <v>0</v>
      </c>
      <c r="BL65" s="73" t="str">
        <f t="shared" ref="BL65:BL67" si="1051">IF($B65="win",100%-BL$1,"-100%")</f>
        <v>-100%</v>
      </c>
      <c r="BM65" s="9">
        <f t="shared" ref="BM65:BM67" si="1052">(BK65*BL65)+(BK65*BM$1)</f>
        <v>0</v>
      </c>
      <c r="BN65" s="9"/>
      <c r="BO65" s="9">
        <f>Mon!AN63</f>
        <v>0</v>
      </c>
      <c r="BP65" s="73" t="str">
        <f t="shared" ref="BP65:BP67" si="1053">IF($B65="win",100%-BP$1,"-100%")</f>
        <v>-100%</v>
      </c>
      <c r="BQ65" s="9">
        <f t="shared" ref="BQ65:BQ67" si="1054">(BO65*BP65)+(BO65*BQ$1)</f>
        <v>0</v>
      </c>
      <c r="BR65" s="9"/>
      <c r="BS65" s="9">
        <f>Mon!AO63</f>
        <v>0</v>
      </c>
      <c r="BT65" s="73" t="str">
        <f t="shared" ref="BT65:BT67" si="1055">IF($B65="win",100%-BT$1,"-100%")</f>
        <v>-100%</v>
      </c>
      <c r="BU65" s="9">
        <f t="shared" ref="BU65:BU67" si="1056">(BS65*BT65)+(BS65*BU$1)</f>
        <v>0</v>
      </c>
      <c r="BV65" s="9"/>
      <c r="BW65" s="9">
        <f>Mon!AP63</f>
        <v>0</v>
      </c>
      <c r="BX65" s="73" t="str">
        <f t="shared" ref="BX65:BX67" si="1057">IF($B65="win",100%-BX$1,"-100%")</f>
        <v>-100%</v>
      </c>
      <c r="BY65" s="9">
        <f t="shared" ref="BY65:BY67" si="1058">(BW65*BX65)+(BW65*BY$1)</f>
        <v>0</v>
      </c>
      <c r="BZ65" s="9"/>
      <c r="CA65" s="9">
        <f>Mon!AQ63</f>
        <v>0</v>
      </c>
      <c r="CB65" s="73" t="str">
        <f t="shared" ref="CB65:CB67" si="1059">IF($B65="win",100%-CB$1,"-100%")</f>
        <v>-100%</v>
      </c>
      <c r="CC65" s="9">
        <f t="shared" ref="CC65:CC67" si="1060">(CA65*CB65)+(CA65*CC$1)</f>
        <v>0</v>
      </c>
      <c r="CD65" s="9"/>
      <c r="CE65" s="9">
        <f>Mon!AR63</f>
        <v>0</v>
      </c>
      <c r="CF65" s="73" t="str">
        <f t="shared" ref="CF65:CF67" si="1061">IF($B65="win",100%-CF$1,"-100%")</f>
        <v>-100%</v>
      </c>
      <c r="CG65" s="9">
        <f t="shared" ref="CG65:CG67" si="1062">(CE65*CF65)+(CE65*CG$1)</f>
        <v>0</v>
      </c>
      <c r="CH65" s="9"/>
      <c r="CI65" s="9">
        <f>Mon!AS63</f>
        <v>0</v>
      </c>
      <c r="CJ65" s="73" t="str">
        <f t="shared" ref="CJ65:CJ67" si="1063">IF($B65="win",100%-CJ$1,"-100%")</f>
        <v>-100%</v>
      </c>
      <c r="CK65" s="9">
        <f t="shared" ref="CK65:CK67" si="1064">(CI65*CJ65)+(CI65*CK$1)</f>
        <v>0</v>
      </c>
      <c r="CL65" s="9"/>
      <c r="CM65" s="9">
        <f>Mon!AT63</f>
        <v>0</v>
      </c>
      <c r="CN65" s="73" t="str">
        <f t="shared" ref="CN65:CN67" si="1065">IF($B65="win",100%-CN$1,"-100%")</f>
        <v>-100%</v>
      </c>
      <c r="CO65" s="9">
        <f t="shared" ref="CO65:CO67" si="1066">(CM65*CN65)+(CM65*CO$1)</f>
        <v>0</v>
      </c>
      <c r="CP65" s="9"/>
      <c r="CQ65" s="9">
        <f>Mon!AU63</f>
        <v>0</v>
      </c>
      <c r="CR65" s="73" t="str">
        <f t="shared" ref="CR65:CR67" si="1067">IF($B65="win",100%-CR$1,"-100%")</f>
        <v>-100%</v>
      </c>
      <c r="CS65" s="9">
        <f t="shared" ref="CS65:CS67" si="1068">(CQ65*CR65)+(CQ65*CS$1)</f>
        <v>0</v>
      </c>
      <c r="CT65" s="9"/>
      <c r="CU65" s="9">
        <f>Mon!AV63</f>
        <v>0</v>
      </c>
      <c r="CV65" s="73" t="str">
        <f t="shared" ref="CV65:CV67" si="1069">IF($B65="win",100%-CV$1,"-100%")</f>
        <v>-100%</v>
      </c>
      <c r="CW65" s="9">
        <f t="shared" ref="CW65:CW67" si="1070">(CU65*CV65)+(CU65*CW$1)</f>
        <v>0</v>
      </c>
      <c r="CX65" s="9"/>
      <c r="CY65" s="9">
        <f>Mon!AW63</f>
        <v>0</v>
      </c>
      <c r="CZ65" s="73" t="str">
        <f t="shared" ref="CZ65:CZ67" si="1071">IF($B65="win",100%-CZ$1,"-100%")</f>
        <v>-100%</v>
      </c>
      <c r="DA65" s="9">
        <f t="shared" ref="DA65:DA67" si="1072">(CY65*CZ65)+(CY65*DA$1)</f>
        <v>0</v>
      </c>
      <c r="DB65" s="9"/>
      <c r="DC65" s="9">
        <f>Mon!AX63</f>
        <v>0</v>
      </c>
      <c r="DD65" s="73" t="str">
        <f t="shared" ref="DD65:DD67" si="1073">IF($B65="win",100%-DD$1,"-100%")</f>
        <v>-100%</v>
      </c>
      <c r="DE65" s="9">
        <f t="shared" ref="DE65:DE67" si="1074">(DC65*DD65)+(DC65*DE$1)</f>
        <v>0</v>
      </c>
      <c r="DF65" s="9"/>
      <c r="DG65" s="9">
        <f>Mon!AY63</f>
        <v>0</v>
      </c>
      <c r="DH65" s="73" t="str">
        <f t="shared" ref="DH65:DH67" si="1075">IF($B65="win",100%-DH$1,"-100%")</f>
        <v>-100%</v>
      </c>
      <c r="DI65" s="9">
        <f t="shared" ref="DI65:DI67" si="1076">(DG65*DH65)+(DG65*DI$1)</f>
        <v>0</v>
      </c>
      <c r="DJ65" s="9"/>
      <c r="DK65" s="9">
        <f>Mon!AZ63</f>
        <v>0</v>
      </c>
      <c r="DL65" s="73" t="str">
        <f t="shared" ref="DL65:DL67" si="1077">IF($B65="win",100%-DL$1,"-100%")</f>
        <v>-100%</v>
      </c>
      <c r="DM65" s="9">
        <f t="shared" ref="DM65:DM67" si="1078">(DK65*DL65)+(DK65*DM$1)</f>
        <v>0</v>
      </c>
      <c r="DN65" s="9"/>
      <c r="DO65" s="9">
        <f>Mon!BA63</f>
        <v>0</v>
      </c>
      <c r="DP65" s="73" t="str">
        <f t="shared" ref="DP65:DP67" si="1079">IF($B65="win",100%-DP$1,"-100%")</f>
        <v>-100%</v>
      </c>
      <c r="DQ65" s="9">
        <f t="shared" ref="DQ65:DQ67" si="1080">(DO65*DP65)+(DO65*DQ$1)</f>
        <v>0</v>
      </c>
      <c r="DR65" s="9"/>
      <c r="DS65" s="9">
        <f>Mon!BB63</f>
        <v>0</v>
      </c>
      <c r="DT65" s="73" t="str">
        <f t="shared" ref="DT65:DT67" si="1081">IF($B65="win",100%-DT$1,"-100%")</f>
        <v>-100%</v>
      </c>
      <c r="DU65" s="9">
        <f t="shared" ref="DU65:DU67" si="1082">(DS65*DT65)+(DS65*DU$1)</f>
        <v>0</v>
      </c>
      <c r="DV65" s="9"/>
      <c r="DW65" s="9">
        <f>Mon!BC63</f>
        <v>0</v>
      </c>
      <c r="DX65" s="73" t="str">
        <f t="shared" ref="DX65:DX67" si="1083">IF($B65="win",100%-DX$1,"-100%")</f>
        <v>-100%</v>
      </c>
      <c r="DY65" s="9">
        <f t="shared" ref="DY65:DY67" si="1084">(DW65*DX65)+(DW65*DY$1)</f>
        <v>0</v>
      </c>
      <c r="DZ65" s="9"/>
      <c r="EA65" s="9">
        <f>Mon!BD63</f>
        <v>0</v>
      </c>
      <c r="EB65" s="73" t="str">
        <f t="shared" ref="EB65:EB67" si="1085">IF($B65="win",100%-EB$1,"-100%")</f>
        <v>-100%</v>
      </c>
      <c r="EC65" s="9">
        <f t="shared" ref="EC65:EC67" si="1086">(EA65*EB65)+(EA65*EC$1)</f>
        <v>0</v>
      </c>
      <c r="ED65" s="9"/>
      <c r="EE65" s="9">
        <f>Mon!BE63</f>
        <v>0</v>
      </c>
      <c r="EF65" s="73" t="str">
        <f t="shared" ref="EF65:EF67" si="1087">IF($B65="win",100%-EF$1,"-100%")</f>
        <v>-100%</v>
      </c>
      <c r="EG65" s="9">
        <f t="shared" ref="EG65:EG67" si="1088">(EE65*EF65)+(EE65*EG$1)</f>
        <v>0</v>
      </c>
      <c r="EH65" s="9"/>
      <c r="EI65" s="9">
        <f>Mon!BF63</f>
        <v>0</v>
      </c>
      <c r="EJ65" s="73" t="str">
        <f t="shared" ref="EJ65:EJ67" si="1089">IF($B65="win",100%-EJ$1,"-100%")</f>
        <v>-100%</v>
      </c>
      <c r="EK65" s="9">
        <f t="shared" ref="EK65:EK67" si="1090">(EI65*EJ65)+(EI65*EK$1)</f>
        <v>0</v>
      </c>
      <c r="EL65" s="9"/>
      <c r="EM65" s="9">
        <f>Mon!BG63</f>
        <v>0</v>
      </c>
      <c r="EN65" s="73" t="str">
        <f t="shared" ref="EN65:EN67" si="1091">IF($B65="win",100%-EN$1,"-100%")</f>
        <v>-100%</v>
      </c>
      <c r="EO65" s="9">
        <f t="shared" ref="EO65:EO67" si="1092">(EM65*EN65)+(EM65*EO$1)</f>
        <v>0</v>
      </c>
      <c r="EP65" s="9"/>
      <c r="EQ65" s="9">
        <f>Mon!BH63</f>
        <v>0</v>
      </c>
      <c r="ER65" s="73" t="str">
        <f t="shared" ref="ER65:ER67" si="1093">IF($B65="win",100%-ER$1,"-100%")</f>
        <v>-100%</v>
      </c>
      <c r="ES65" s="9">
        <f t="shared" ref="ES65:ES67" si="1094">(EQ65*ER65)+(EQ65*ES$1)</f>
        <v>0</v>
      </c>
      <c r="EU65" s="9">
        <f>Mon!$BI63</f>
        <v>0</v>
      </c>
      <c r="EV65" s="73" t="str">
        <f t="shared" ref="EV65:EV67" si="1095">IF($B65="win",100%-EV$1,"-100%")</f>
        <v>-100%</v>
      </c>
      <c r="EW65" s="9">
        <f t="shared" ref="EW65:EW67" si="1096">(EU65*EV65)+(EU65*EW$1)</f>
        <v>0</v>
      </c>
      <c r="EY65" s="9">
        <f>Mon!$BJ63</f>
        <v>0</v>
      </c>
      <c r="EZ65" s="73" t="str">
        <f t="shared" si="774"/>
        <v>-100%</v>
      </c>
      <c r="FA65" s="9">
        <f t="shared" ref="FA65:FA67" si="1097">(EY65*EZ65)+(EY65*FA$1)</f>
        <v>0</v>
      </c>
      <c r="FC65" s="9">
        <f>Mon!$BK63</f>
        <v>0</v>
      </c>
      <c r="FD65" s="73" t="str">
        <f t="shared" si="775"/>
        <v>-100%</v>
      </c>
      <c r="FE65" s="9">
        <f t="shared" ref="FE65:FE67" si="1098">(FC65*FD65)+(FC65*FE$1)</f>
        <v>0</v>
      </c>
      <c r="FG65" s="9">
        <f>Mon!$BL63</f>
        <v>0</v>
      </c>
      <c r="FH65" s="73" t="str">
        <f t="shared" si="776"/>
        <v>-100%</v>
      </c>
      <c r="FI65" s="9">
        <f t="shared" ref="FI65:FI67" si="1099">(FG65*FH65)+(FG65*FI$1)</f>
        <v>0</v>
      </c>
      <c r="FK65" s="9">
        <f>Mon!$BM63</f>
        <v>0</v>
      </c>
      <c r="FL65" s="73" t="str">
        <f t="shared" si="777"/>
        <v>-100%</v>
      </c>
      <c r="FM65" s="9">
        <f t="shared" ref="FM65:FM67" si="1100">(FK65*FL65)+(FK65*FM$1)</f>
        <v>0</v>
      </c>
      <c r="FO65" s="9">
        <f>Mon!$BN63</f>
        <v>0</v>
      </c>
      <c r="FP65" s="73" t="str">
        <f t="shared" si="778"/>
        <v>-100%</v>
      </c>
      <c r="FQ65" s="9">
        <f t="shared" ref="FQ65:FQ67" si="1101">(FO65*FP65)+(FO65*FQ$1)</f>
        <v>0</v>
      </c>
    </row>
    <row r="66" spans="1:173" s="12" customFormat="1" x14ac:dyDescent="0.25">
      <c r="A66" s="9" t="str">
        <f>Mon!A64</f>
        <v>UNDER</v>
      </c>
      <c r="B66" s="9">
        <f>Mon!C64</f>
        <v>0</v>
      </c>
      <c r="C66" s="9">
        <f>Mon!X64</f>
        <v>0</v>
      </c>
      <c r="D66" s="73" t="str">
        <f t="shared" si="1021"/>
        <v>-100%</v>
      </c>
      <c r="E66" s="9">
        <f t="shared" si="1022"/>
        <v>0</v>
      </c>
      <c r="F66" s="9"/>
      <c r="G66" s="9">
        <f>Mon!Y64</f>
        <v>0</v>
      </c>
      <c r="H66" s="73" t="str">
        <f t="shared" si="1023"/>
        <v>-100%</v>
      </c>
      <c r="I66" s="9">
        <f t="shared" si="1024"/>
        <v>0</v>
      </c>
      <c r="J66" s="9"/>
      <c r="K66" s="9">
        <f>Mon!$Z64</f>
        <v>0</v>
      </c>
      <c r="L66" s="73" t="str">
        <f t="shared" si="1025"/>
        <v>-100%</v>
      </c>
      <c r="M66" s="9">
        <f t="shared" si="1026"/>
        <v>0</v>
      </c>
      <c r="N66" s="9"/>
      <c r="O66" s="9">
        <f>Mon!AA64</f>
        <v>0</v>
      </c>
      <c r="P66" s="73" t="str">
        <f t="shared" si="1027"/>
        <v>-100%</v>
      </c>
      <c r="Q66" s="9">
        <f t="shared" si="1028"/>
        <v>0</v>
      </c>
      <c r="R66" s="9"/>
      <c r="S66" s="9">
        <f>Mon!AB64</f>
        <v>0</v>
      </c>
      <c r="T66" s="73" t="str">
        <f t="shared" si="1029"/>
        <v>-100%</v>
      </c>
      <c r="U66" s="9">
        <f t="shared" si="1030"/>
        <v>0</v>
      </c>
      <c r="V66" s="9"/>
      <c r="W66" s="9">
        <f>Mon!AC64</f>
        <v>0</v>
      </c>
      <c r="X66" s="73" t="str">
        <f t="shared" si="1031"/>
        <v>-100%</v>
      </c>
      <c r="Y66" s="9">
        <f t="shared" si="1032"/>
        <v>0</v>
      </c>
      <c r="Z66" s="9"/>
      <c r="AA66" s="9">
        <f>Mon!AD64</f>
        <v>0</v>
      </c>
      <c r="AB66" s="73" t="str">
        <f t="shared" si="1033"/>
        <v>-100%</v>
      </c>
      <c r="AC66" s="9">
        <f t="shared" si="1034"/>
        <v>0</v>
      </c>
      <c r="AD66" s="9"/>
      <c r="AE66" s="9">
        <f>Mon!AE64</f>
        <v>0</v>
      </c>
      <c r="AF66" s="73" t="str">
        <f t="shared" si="1035"/>
        <v>-100%</v>
      </c>
      <c r="AG66" s="9">
        <f t="shared" si="1036"/>
        <v>0</v>
      </c>
      <c r="AH66" s="9"/>
      <c r="AI66" s="9">
        <f>Mon!AF64</f>
        <v>0</v>
      </c>
      <c r="AJ66" s="73" t="str">
        <f t="shared" si="1037"/>
        <v>-100%</v>
      </c>
      <c r="AK66" s="9">
        <f t="shared" si="1038"/>
        <v>0</v>
      </c>
      <c r="AL66" s="9"/>
      <c r="AM66" s="9">
        <f>Mon!AG64</f>
        <v>0</v>
      </c>
      <c r="AN66" s="73" t="str">
        <f t="shared" si="1039"/>
        <v>-100%</v>
      </c>
      <c r="AO66" s="9">
        <f t="shared" si="1040"/>
        <v>0</v>
      </c>
      <c r="AP66" s="9"/>
      <c r="AQ66" s="9">
        <f>Mon!AH64</f>
        <v>0</v>
      </c>
      <c r="AR66" s="73" t="str">
        <f t="shared" si="1041"/>
        <v>-100%</v>
      </c>
      <c r="AS66" s="9">
        <f t="shared" si="1042"/>
        <v>0</v>
      </c>
      <c r="AT66" s="9"/>
      <c r="AU66" s="9">
        <f>Mon!AI64</f>
        <v>0</v>
      </c>
      <c r="AV66" s="73" t="str">
        <f t="shared" si="1043"/>
        <v>-100%</v>
      </c>
      <c r="AW66" s="9">
        <f t="shared" si="1044"/>
        <v>0</v>
      </c>
      <c r="AX66" s="9"/>
      <c r="AY66" s="9">
        <f>Mon!AJ64</f>
        <v>0</v>
      </c>
      <c r="AZ66" s="73" t="str">
        <f t="shared" si="1045"/>
        <v>-100%</v>
      </c>
      <c r="BA66" s="9">
        <f t="shared" si="1046"/>
        <v>0</v>
      </c>
      <c r="BB66" s="9"/>
      <c r="BC66" s="9">
        <f>Mon!AK64</f>
        <v>0</v>
      </c>
      <c r="BD66" s="73" t="str">
        <f t="shared" si="1047"/>
        <v>-100%</v>
      </c>
      <c r="BE66" s="9">
        <f t="shared" si="1048"/>
        <v>0</v>
      </c>
      <c r="BF66" s="9"/>
      <c r="BG66" s="9">
        <f>Mon!AL64</f>
        <v>0</v>
      </c>
      <c r="BH66" s="73" t="str">
        <f t="shared" si="1049"/>
        <v>-100%</v>
      </c>
      <c r="BI66" s="9">
        <f t="shared" si="1050"/>
        <v>0</v>
      </c>
      <c r="BJ66" s="9"/>
      <c r="BK66" s="9">
        <f>Mon!AM64</f>
        <v>0</v>
      </c>
      <c r="BL66" s="73" t="str">
        <f t="shared" si="1051"/>
        <v>-100%</v>
      </c>
      <c r="BM66" s="9">
        <f t="shared" si="1052"/>
        <v>0</v>
      </c>
      <c r="BN66" s="9"/>
      <c r="BO66" s="9">
        <f>Mon!AN64</f>
        <v>0</v>
      </c>
      <c r="BP66" s="73" t="str">
        <f t="shared" si="1053"/>
        <v>-100%</v>
      </c>
      <c r="BQ66" s="9">
        <f t="shared" si="1054"/>
        <v>0</v>
      </c>
      <c r="BR66" s="9"/>
      <c r="BS66" s="9">
        <f>Mon!AO64</f>
        <v>0</v>
      </c>
      <c r="BT66" s="73" t="str">
        <f t="shared" si="1055"/>
        <v>-100%</v>
      </c>
      <c r="BU66" s="9">
        <f t="shared" si="1056"/>
        <v>0</v>
      </c>
      <c r="BV66" s="9"/>
      <c r="BW66" s="9">
        <f>Mon!AP64</f>
        <v>0</v>
      </c>
      <c r="BX66" s="73" t="str">
        <f t="shared" si="1057"/>
        <v>-100%</v>
      </c>
      <c r="BY66" s="9">
        <f t="shared" si="1058"/>
        <v>0</v>
      </c>
      <c r="BZ66" s="9"/>
      <c r="CA66" s="9">
        <f>Mon!AQ64</f>
        <v>0</v>
      </c>
      <c r="CB66" s="73" t="str">
        <f t="shared" si="1059"/>
        <v>-100%</v>
      </c>
      <c r="CC66" s="9">
        <f t="shared" si="1060"/>
        <v>0</v>
      </c>
      <c r="CD66" s="9"/>
      <c r="CE66" s="9">
        <f>Mon!AR64</f>
        <v>0</v>
      </c>
      <c r="CF66" s="73" t="str">
        <f t="shared" si="1061"/>
        <v>-100%</v>
      </c>
      <c r="CG66" s="9">
        <f t="shared" si="1062"/>
        <v>0</v>
      </c>
      <c r="CH66" s="9"/>
      <c r="CI66" s="9">
        <f>Mon!AS64</f>
        <v>0</v>
      </c>
      <c r="CJ66" s="73" t="str">
        <f t="shared" si="1063"/>
        <v>-100%</v>
      </c>
      <c r="CK66" s="9">
        <f t="shared" si="1064"/>
        <v>0</v>
      </c>
      <c r="CL66" s="9"/>
      <c r="CM66" s="9">
        <f>Mon!AT64</f>
        <v>0</v>
      </c>
      <c r="CN66" s="73" t="str">
        <f t="shared" si="1065"/>
        <v>-100%</v>
      </c>
      <c r="CO66" s="9">
        <f t="shared" si="1066"/>
        <v>0</v>
      </c>
      <c r="CP66" s="9"/>
      <c r="CQ66" s="9">
        <f>Mon!AU64</f>
        <v>0</v>
      </c>
      <c r="CR66" s="73" t="str">
        <f t="shared" si="1067"/>
        <v>-100%</v>
      </c>
      <c r="CS66" s="9">
        <f t="shared" si="1068"/>
        <v>0</v>
      </c>
      <c r="CT66" s="9"/>
      <c r="CU66" s="9">
        <f>Mon!AV64</f>
        <v>0</v>
      </c>
      <c r="CV66" s="73" t="str">
        <f t="shared" si="1069"/>
        <v>-100%</v>
      </c>
      <c r="CW66" s="9">
        <f t="shared" si="1070"/>
        <v>0</v>
      </c>
      <c r="CX66" s="9"/>
      <c r="CY66" s="9">
        <f>Mon!AW64</f>
        <v>0</v>
      </c>
      <c r="CZ66" s="73" t="str">
        <f t="shared" si="1071"/>
        <v>-100%</v>
      </c>
      <c r="DA66" s="9">
        <f t="shared" si="1072"/>
        <v>0</v>
      </c>
      <c r="DB66" s="9"/>
      <c r="DC66" s="9">
        <f>Mon!AX64</f>
        <v>0</v>
      </c>
      <c r="DD66" s="73" t="str">
        <f t="shared" si="1073"/>
        <v>-100%</v>
      </c>
      <c r="DE66" s="9">
        <f t="shared" si="1074"/>
        <v>0</v>
      </c>
      <c r="DF66" s="9"/>
      <c r="DG66" s="9">
        <f>Mon!AY64</f>
        <v>0</v>
      </c>
      <c r="DH66" s="73" t="str">
        <f t="shared" si="1075"/>
        <v>-100%</v>
      </c>
      <c r="DI66" s="9">
        <f t="shared" si="1076"/>
        <v>0</v>
      </c>
      <c r="DJ66" s="9"/>
      <c r="DK66" s="9">
        <f>Mon!AZ64</f>
        <v>0</v>
      </c>
      <c r="DL66" s="73" t="str">
        <f t="shared" si="1077"/>
        <v>-100%</v>
      </c>
      <c r="DM66" s="9">
        <f t="shared" si="1078"/>
        <v>0</v>
      </c>
      <c r="DN66" s="9"/>
      <c r="DO66" s="9">
        <f>Mon!BA64</f>
        <v>0</v>
      </c>
      <c r="DP66" s="73" t="str">
        <f t="shared" si="1079"/>
        <v>-100%</v>
      </c>
      <c r="DQ66" s="9">
        <f t="shared" si="1080"/>
        <v>0</v>
      </c>
      <c r="DR66" s="9"/>
      <c r="DS66" s="9">
        <f>Mon!BB64</f>
        <v>0</v>
      </c>
      <c r="DT66" s="73" t="str">
        <f t="shared" si="1081"/>
        <v>-100%</v>
      </c>
      <c r="DU66" s="9">
        <f t="shared" si="1082"/>
        <v>0</v>
      </c>
      <c r="DV66" s="9"/>
      <c r="DW66" s="9">
        <f>Mon!BC64</f>
        <v>0</v>
      </c>
      <c r="DX66" s="73" t="str">
        <f t="shared" si="1083"/>
        <v>-100%</v>
      </c>
      <c r="DY66" s="9">
        <f t="shared" si="1084"/>
        <v>0</v>
      </c>
      <c r="DZ66" s="9"/>
      <c r="EA66" s="9">
        <f>Mon!BD64</f>
        <v>0</v>
      </c>
      <c r="EB66" s="73" t="str">
        <f t="shared" si="1085"/>
        <v>-100%</v>
      </c>
      <c r="EC66" s="9">
        <f t="shared" si="1086"/>
        <v>0</v>
      </c>
      <c r="ED66" s="9"/>
      <c r="EE66" s="9">
        <f>Mon!BE64</f>
        <v>0</v>
      </c>
      <c r="EF66" s="73" t="str">
        <f t="shared" si="1087"/>
        <v>-100%</v>
      </c>
      <c r="EG66" s="9">
        <f t="shared" si="1088"/>
        <v>0</v>
      </c>
      <c r="EH66" s="9"/>
      <c r="EI66" s="9">
        <f>Mon!BF64</f>
        <v>0</v>
      </c>
      <c r="EJ66" s="73" t="str">
        <f t="shared" si="1089"/>
        <v>-100%</v>
      </c>
      <c r="EK66" s="9">
        <f t="shared" si="1090"/>
        <v>0</v>
      </c>
      <c r="EL66" s="9"/>
      <c r="EM66" s="9">
        <f>Mon!BG64</f>
        <v>0</v>
      </c>
      <c r="EN66" s="73" t="str">
        <f t="shared" si="1091"/>
        <v>-100%</v>
      </c>
      <c r="EO66" s="9">
        <f t="shared" si="1092"/>
        <v>0</v>
      </c>
      <c r="EP66" s="9"/>
      <c r="EQ66" s="9">
        <f>Mon!BH64</f>
        <v>0</v>
      </c>
      <c r="ER66" s="73" t="str">
        <f t="shared" si="1093"/>
        <v>-100%</v>
      </c>
      <c r="ES66" s="9">
        <f t="shared" si="1094"/>
        <v>0</v>
      </c>
      <c r="EU66" s="9">
        <f>Mon!$BI64</f>
        <v>0</v>
      </c>
      <c r="EV66" s="73" t="str">
        <f t="shared" si="1095"/>
        <v>-100%</v>
      </c>
      <c r="EW66" s="9">
        <f t="shared" si="1096"/>
        <v>0</v>
      </c>
      <c r="EY66" s="9">
        <f>Mon!$BJ64</f>
        <v>0</v>
      </c>
      <c r="EZ66" s="73" t="str">
        <f t="shared" si="774"/>
        <v>-100%</v>
      </c>
      <c r="FA66" s="9">
        <f t="shared" si="1097"/>
        <v>0</v>
      </c>
      <c r="FC66" s="9">
        <f>Mon!$BK64</f>
        <v>0</v>
      </c>
      <c r="FD66" s="73" t="str">
        <f t="shared" si="775"/>
        <v>-100%</v>
      </c>
      <c r="FE66" s="9">
        <f t="shared" si="1098"/>
        <v>0</v>
      </c>
      <c r="FG66" s="9">
        <f>Mon!$BL64</f>
        <v>0</v>
      </c>
      <c r="FH66" s="73" t="str">
        <f t="shared" si="776"/>
        <v>-100%</v>
      </c>
      <c r="FI66" s="9">
        <f t="shared" si="1099"/>
        <v>0</v>
      </c>
      <c r="FK66" s="9">
        <f>Mon!$BM64</f>
        <v>0</v>
      </c>
      <c r="FL66" s="73" t="str">
        <f t="shared" si="777"/>
        <v>-100%</v>
      </c>
      <c r="FM66" s="9">
        <f t="shared" si="1100"/>
        <v>0</v>
      </c>
      <c r="FO66" s="9">
        <f>Mon!$BN64</f>
        <v>0</v>
      </c>
      <c r="FP66" s="73" t="str">
        <f t="shared" si="778"/>
        <v>-100%</v>
      </c>
      <c r="FQ66" s="9">
        <f t="shared" si="1101"/>
        <v>0</v>
      </c>
    </row>
    <row r="67" spans="1:173" s="12" customFormat="1" x14ac:dyDescent="0.25">
      <c r="A67" s="9" t="str">
        <f>Mon!A65</f>
        <v>OVER</v>
      </c>
      <c r="B67" s="9">
        <f>Mon!C65</f>
        <v>0</v>
      </c>
      <c r="C67" s="9">
        <f>Mon!X65</f>
        <v>0</v>
      </c>
      <c r="D67" s="73" t="str">
        <f t="shared" si="1021"/>
        <v>-100%</v>
      </c>
      <c r="E67" s="9">
        <f t="shared" si="1022"/>
        <v>0</v>
      </c>
      <c r="F67" s="9"/>
      <c r="G67" s="9">
        <f>Mon!Y65</f>
        <v>0</v>
      </c>
      <c r="H67" s="73" t="str">
        <f t="shared" si="1023"/>
        <v>-100%</v>
      </c>
      <c r="I67" s="9">
        <f t="shared" si="1024"/>
        <v>0</v>
      </c>
      <c r="J67" s="9"/>
      <c r="K67" s="9">
        <f>Mon!$Z65</f>
        <v>0</v>
      </c>
      <c r="L67" s="73" t="str">
        <f t="shared" si="1025"/>
        <v>-100%</v>
      </c>
      <c r="M67" s="9">
        <f t="shared" si="1026"/>
        <v>0</v>
      </c>
      <c r="N67" s="9"/>
      <c r="O67" s="9">
        <f>Mon!AA65</f>
        <v>0</v>
      </c>
      <c r="P67" s="73" t="str">
        <f t="shared" si="1027"/>
        <v>-100%</v>
      </c>
      <c r="Q67" s="9">
        <f t="shared" si="1028"/>
        <v>0</v>
      </c>
      <c r="R67" s="9"/>
      <c r="S67" s="9">
        <f>Mon!AB65</f>
        <v>0</v>
      </c>
      <c r="T67" s="73" t="str">
        <f t="shared" si="1029"/>
        <v>-100%</v>
      </c>
      <c r="U67" s="9">
        <f t="shared" si="1030"/>
        <v>0</v>
      </c>
      <c r="V67" s="9"/>
      <c r="W67" s="9">
        <f>Mon!AC65</f>
        <v>0</v>
      </c>
      <c r="X67" s="73" t="str">
        <f t="shared" si="1031"/>
        <v>-100%</v>
      </c>
      <c r="Y67" s="9">
        <f t="shared" si="1032"/>
        <v>0</v>
      </c>
      <c r="Z67" s="9"/>
      <c r="AA67" s="9">
        <f>Mon!AD65</f>
        <v>0</v>
      </c>
      <c r="AB67" s="73" t="str">
        <f t="shared" si="1033"/>
        <v>-100%</v>
      </c>
      <c r="AC67" s="9">
        <f t="shared" si="1034"/>
        <v>0</v>
      </c>
      <c r="AD67" s="9"/>
      <c r="AE67" s="9">
        <f>Mon!AE65</f>
        <v>0</v>
      </c>
      <c r="AF67" s="73" t="str">
        <f t="shared" si="1035"/>
        <v>-100%</v>
      </c>
      <c r="AG67" s="9">
        <f t="shared" si="1036"/>
        <v>0</v>
      </c>
      <c r="AH67" s="9"/>
      <c r="AI67" s="9">
        <f>Mon!AF65</f>
        <v>0</v>
      </c>
      <c r="AJ67" s="73" t="str">
        <f t="shared" si="1037"/>
        <v>-100%</v>
      </c>
      <c r="AK67" s="9">
        <f t="shared" si="1038"/>
        <v>0</v>
      </c>
      <c r="AL67" s="9"/>
      <c r="AM67" s="9">
        <f>Mon!AG65</f>
        <v>0</v>
      </c>
      <c r="AN67" s="73" t="str">
        <f t="shared" si="1039"/>
        <v>-100%</v>
      </c>
      <c r="AO67" s="9">
        <f t="shared" si="1040"/>
        <v>0</v>
      </c>
      <c r="AP67" s="9"/>
      <c r="AQ67" s="9">
        <f>Mon!AH65</f>
        <v>0</v>
      </c>
      <c r="AR67" s="73" t="str">
        <f t="shared" si="1041"/>
        <v>-100%</v>
      </c>
      <c r="AS67" s="9">
        <f t="shared" si="1042"/>
        <v>0</v>
      </c>
      <c r="AT67" s="9"/>
      <c r="AU67" s="9">
        <f>Mon!AI65</f>
        <v>0</v>
      </c>
      <c r="AV67" s="73" t="str">
        <f t="shared" si="1043"/>
        <v>-100%</v>
      </c>
      <c r="AW67" s="9">
        <f t="shared" si="1044"/>
        <v>0</v>
      </c>
      <c r="AX67" s="9"/>
      <c r="AY67" s="9">
        <f>Mon!AJ65</f>
        <v>0</v>
      </c>
      <c r="AZ67" s="73" t="str">
        <f t="shared" si="1045"/>
        <v>-100%</v>
      </c>
      <c r="BA67" s="9">
        <f t="shared" si="1046"/>
        <v>0</v>
      </c>
      <c r="BB67" s="9"/>
      <c r="BC67" s="9">
        <f>Mon!AK65</f>
        <v>0</v>
      </c>
      <c r="BD67" s="73" t="str">
        <f t="shared" si="1047"/>
        <v>-100%</v>
      </c>
      <c r="BE67" s="9">
        <f t="shared" si="1048"/>
        <v>0</v>
      </c>
      <c r="BF67" s="9"/>
      <c r="BG67" s="9">
        <f>Mon!AL65</f>
        <v>0</v>
      </c>
      <c r="BH67" s="73" t="str">
        <f t="shared" si="1049"/>
        <v>-100%</v>
      </c>
      <c r="BI67" s="9">
        <f t="shared" si="1050"/>
        <v>0</v>
      </c>
      <c r="BJ67" s="9"/>
      <c r="BK67" s="9">
        <f>Mon!AM65</f>
        <v>0</v>
      </c>
      <c r="BL67" s="73" t="str">
        <f t="shared" si="1051"/>
        <v>-100%</v>
      </c>
      <c r="BM67" s="9">
        <f t="shared" si="1052"/>
        <v>0</v>
      </c>
      <c r="BN67" s="9"/>
      <c r="BO67" s="9">
        <f>Mon!AN65</f>
        <v>0</v>
      </c>
      <c r="BP67" s="73" t="str">
        <f t="shared" si="1053"/>
        <v>-100%</v>
      </c>
      <c r="BQ67" s="9">
        <f t="shared" si="1054"/>
        <v>0</v>
      </c>
      <c r="BR67" s="9"/>
      <c r="BS67" s="9">
        <f>Mon!AO65</f>
        <v>0</v>
      </c>
      <c r="BT67" s="73" t="str">
        <f t="shared" si="1055"/>
        <v>-100%</v>
      </c>
      <c r="BU67" s="9">
        <f t="shared" si="1056"/>
        <v>0</v>
      </c>
      <c r="BV67" s="9"/>
      <c r="BW67" s="9">
        <f>Mon!AP65</f>
        <v>0</v>
      </c>
      <c r="BX67" s="73" t="str">
        <f t="shared" si="1057"/>
        <v>-100%</v>
      </c>
      <c r="BY67" s="9">
        <f t="shared" si="1058"/>
        <v>0</v>
      </c>
      <c r="BZ67" s="9"/>
      <c r="CA67" s="9">
        <f>Mon!AQ65</f>
        <v>0</v>
      </c>
      <c r="CB67" s="73" t="str">
        <f t="shared" si="1059"/>
        <v>-100%</v>
      </c>
      <c r="CC67" s="9">
        <f t="shared" si="1060"/>
        <v>0</v>
      </c>
      <c r="CD67" s="9"/>
      <c r="CE67" s="9">
        <f>Mon!AR65</f>
        <v>0</v>
      </c>
      <c r="CF67" s="73" t="str">
        <f t="shared" si="1061"/>
        <v>-100%</v>
      </c>
      <c r="CG67" s="9">
        <f t="shared" si="1062"/>
        <v>0</v>
      </c>
      <c r="CH67" s="9"/>
      <c r="CI67" s="9">
        <f>Mon!AS65</f>
        <v>0</v>
      </c>
      <c r="CJ67" s="73" t="str">
        <f t="shared" si="1063"/>
        <v>-100%</v>
      </c>
      <c r="CK67" s="9">
        <f t="shared" si="1064"/>
        <v>0</v>
      </c>
      <c r="CL67" s="9"/>
      <c r="CM67" s="9">
        <f>Mon!AT65</f>
        <v>0</v>
      </c>
      <c r="CN67" s="73" t="str">
        <f t="shared" si="1065"/>
        <v>-100%</v>
      </c>
      <c r="CO67" s="9">
        <f t="shared" si="1066"/>
        <v>0</v>
      </c>
      <c r="CP67" s="9"/>
      <c r="CQ67" s="9">
        <f>Mon!AU65</f>
        <v>0</v>
      </c>
      <c r="CR67" s="73" t="str">
        <f t="shared" si="1067"/>
        <v>-100%</v>
      </c>
      <c r="CS67" s="9">
        <f t="shared" si="1068"/>
        <v>0</v>
      </c>
      <c r="CT67" s="9"/>
      <c r="CU67" s="9">
        <f>Mon!AV65</f>
        <v>0</v>
      </c>
      <c r="CV67" s="73" t="str">
        <f t="shared" si="1069"/>
        <v>-100%</v>
      </c>
      <c r="CW67" s="9">
        <f t="shared" si="1070"/>
        <v>0</v>
      </c>
      <c r="CX67" s="9"/>
      <c r="CY67" s="9">
        <f>Mon!AW65</f>
        <v>0</v>
      </c>
      <c r="CZ67" s="73" t="str">
        <f t="shared" si="1071"/>
        <v>-100%</v>
      </c>
      <c r="DA67" s="9">
        <f t="shared" si="1072"/>
        <v>0</v>
      </c>
      <c r="DB67" s="9"/>
      <c r="DC67" s="9">
        <f>Mon!AX65</f>
        <v>0</v>
      </c>
      <c r="DD67" s="73" t="str">
        <f t="shared" si="1073"/>
        <v>-100%</v>
      </c>
      <c r="DE67" s="9">
        <f t="shared" si="1074"/>
        <v>0</v>
      </c>
      <c r="DF67" s="9"/>
      <c r="DG67" s="9">
        <f>Mon!AY65</f>
        <v>0</v>
      </c>
      <c r="DH67" s="73" t="str">
        <f t="shared" si="1075"/>
        <v>-100%</v>
      </c>
      <c r="DI67" s="9">
        <f t="shared" si="1076"/>
        <v>0</v>
      </c>
      <c r="DJ67" s="9"/>
      <c r="DK67" s="9">
        <f>Mon!AZ65</f>
        <v>0</v>
      </c>
      <c r="DL67" s="73" t="str">
        <f t="shared" si="1077"/>
        <v>-100%</v>
      </c>
      <c r="DM67" s="9">
        <f t="shared" si="1078"/>
        <v>0</v>
      </c>
      <c r="DN67" s="9"/>
      <c r="DO67" s="9">
        <f>Mon!BA65</f>
        <v>0</v>
      </c>
      <c r="DP67" s="73" t="str">
        <f t="shared" si="1079"/>
        <v>-100%</v>
      </c>
      <c r="DQ67" s="9">
        <f t="shared" si="1080"/>
        <v>0</v>
      </c>
      <c r="DR67" s="9"/>
      <c r="DS67" s="9">
        <f>Mon!BB65</f>
        <v>0</v>
      </c>
      <c r="DT67" s="73" t="str">
        <f t="shared" si="1081"/>
        <v>-100%</v>
      </c>
      <c r="DU67" s="9">
        <f t="shared" si="1082"/>
        <v>0</v>
      </c>
      <c r="DV67" s="9"/>
      <c r="DW67" s="9">
        <f>Mon!BC65</f>
        <v>0</v>
      </c>
      <c r="DX67" s="73" t="str">
        <f t="shared" si="1083"/>
        <v>-100%</v>
      </c>
      <c r="DY67" s="9">
        <f t="shared" si="1084"/>
        <v>0</v>
      </c>
      <c r="DZ67" s="9"/>
      <c r="EA67" s="9">
        <f>Mon!BD65</f>
        <v>0</v>
      </c>
      <c r="EB67" s="73" t="str">
        <f t="shared" si="1085"/>
        <v>-100%</v>
      </c>
      <c r="EC67" s="9">
        <f t="shared" si="1086"/>
        <v>0</v>
      </c>
      <c r="ED67" s="9"/>
      <c r="EE67" s="9">
        <f>Mon!BE65</f>
        <v>0</v>
      </c>
      <c r="EF67" s="73" t="str">
        <f t="shared" si="1087"/>
        <v>-100%</v>
      </c>
      <c r="EG67" s="9">
        <f t="shared" si="1088"/>
        <v>0</v>
      </c>
      <c r="EH67" s="9"/>
      <c r="EI67" s="9">
        <f>Mon!BF65</f>
        <v>0</v>
      </c>
      <c r="EJ67" s="73" t="str">
        <f t="shared" si="1089"/>
        <v>-100%</v>
      </c>
      <c r="EK67" s="9">
        <f t="shared" si="1090"/>
        <v>0</v>
      </c>
      <c r="EL67" s="9"/>
      <c r="EM67" s="9">
        <f>Mon!BG65</f>
        <v>0</v>
      </c>
      <c r="EN67" s="73" t="str">
        <f t="shared" si="1091"/>
        <v>-100%</v>
      </c>
      <c r="EO67" s="9">
        <f t="shared" si="1092"/>
        <v>0</v>
      </c>
      <c r="EP67" s="9"/>
      <c r="EQ67" s="9">
        <f>Mon!BH65</f>
        <v>0</v>
      </c>
      <c r="ER67" s="73" t="str">
        <f t="shared" si="1093"/>
        <v>-100%</v>
      </c>
      <c r="ES67" s="9">
        <f t="shared" si="1094"/>
        <v>0</v>
      </c>
      <c r="EU67" s="9">
        <f>Mon!$BI65</f>
        <v>0</v>
      </c>
      <c r="EV67" s="73" t="str">
        <f t="shared" si="1095"/>
        <v>-100%</v>
      </c>
      <c r="EW67" s="9">
        <f t="shared" si="1096"/>
        <v>0</v>
      </c>
      <c r="EY67" s="9">
        <f>Mon!$BJ65</f>
        <v>0</v>
      </c>
      <c r="EZ67" s="73" t="str">
        <f t="shared" si="774"/>
        <v>-100%</v>
      </c>
      <c r="FA67" s="9">
        <f t="shared" si="1097"/>
        <v>0</v>
      </c>
      <c r="FC67" s="9">
        <f>Mon!$BK65</f>
        <v>0</v>
      </c>
      <c r="FD67" s="73" t="str">
        <f t="shared" si="775"/>
        <v>-100%</v>
      </c>
      <c r="FE67" s="9">
        <f t="shared" si="1098"/>
        <v>0</v>
      </c>
      <c r="FG67" s="9">
        <f>Mon!$BL65</f>
        <v>0</v>
      </c>
      <c r="FH67" s="73" t="str">
        <f t="shared" si="776"/>
        <v>-100%</v>
      </c>
      <c r="FI67" s="9">
        <f t="shared" si="1099"/>
        <v>0</v>
      </c>
      <c r="FK67" s="9">
        <f>Mon!$BM65</f>
        <v>0</v>
      </c>
      <c r="FL67" s="73" t="str">
        <f t="shared" si="777"/>
        <v>-100%</v>
      </c>
      <c r="FM67" s="9">
        <f t="shared" si="1100"/>
        <v>0</v>
      </c>
      <c r="FO67" s="9">
        <f>Mon!$BN65</f>
        <v>0</v>
      </c>
      <c r="FP67" s="73" t="str">
        <f t="shared" si="778"/>
        <v>-100%</v>
      </c>
      <c r="FQ67" s="9">
        <f t="shared" si="1101"/>
        <v>0</v>
      </c>
    </row>
    <row r="68" spans="1:173" s="76" customFormat="1" x14ac:dyDescent="0.25">
      <c r="A68" s="75"/>
      <c r="B68" s="78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  <c r="EB68" s="75"/>
      <c r="EC68" s="75"/>
      <c r="ED68" s="75"/>
      <c r="EE68" s="75"/>
      <c r="EF68" s="75"/>
      <c r="EG68" s="75"/>
      <c r="EH68" s="75"/>
      <c r="EI68" s="75"/>
      <c r="EJ68" s="75"/>
      <c r="EK68" s="75"/>
      <c r="EL68" s="75"/>
      <c r="EM68" s="75"/>
      <c r="EN68" s="75"/>
      <c r="EO68" s="75"/>
      <c r="EP68" s="75"/>
      <c r="EQ68" s="75"/>
      <c r="ER68" s="75"/>
      <c r="ES68" s="75"/>
      <c r="EU68" s="75"/>
      <c r="EV68" s="75"/>
      <c r="EW68" s="75"/>
      <c r="EY68" s="75"/>
      <c r="EZ68" s="75"/>
      <c r="FA68" s="75"/>
      <c r="FC68" s="75"/>
      <c r="FD68" s="75"/>
      <c r="FE68" s="75"/>
      <c r="FG68" s="75"/>
      <c r="FH68" s="75"/>
      <c r="FI68" s="75"/>
      <c r="FK68" s="75"/>
      <c r="FL68" s="75"/>
      <c r="FM68" s="75"/>
      <c r="FO68" s="75"/>
      <c r="FP68" s="75"/>
      <c r="FQ68" s="75"/>
    </row>
    <row r="69" spans="1:173" s="12" customFormat="1" x14ac:dyDescent="0.25">
      <c r="A69" s="9">
        <f>Mon!A67</f>
        <v>0</v>
      </c>
      <c r="B69" s="9">
        <f>Mon!C67</f>
        <v>0</v>
      </c>
      <c r="C69" s="9">
        <f>Mon!X67</f>
        <v>0</v>
      </c>
      <c r="D69" s="73" t="str">
        <f>IF($B69="win",100%-D$1,"-100%")</f>
        <v>-100%</v>
      </c>
      <c r="E69" s="9">
        <f>(C69*D69)+(C69*E$1)</f>
        <v>0</v>
      </c>
      <c r="F69" s="9"/>
      <c r="G69" s="9">
        <f>Mon!Y67</f>
        <v>0</v>
      </c>
      <c r="H69" s="73" t="str">
        <f>IF($B69="win",100%-H$1,"-100%")</f>
        <v>-100%</v>
      </c>
      <c r="I69" s="9">
        <f>(G69*H69)+(G69*I$1)</f>
        <v>0</v>
      </c>
      <c r="J69" s="9"/>
      <c r="K69" s="9">
        <f>Mon!$Z67</f>
        <v>0</v>
      </c>
      <c r="L69" s="73" t="str">
        <f>IF($B69="win",100%-L$1,"-100%")</f>
        <v>-100%</v>
      </c>
      <c r="M69" s="9">
        <f>(K69*L69)+(K69*M$1)</f>
        <v>0</v>
      </c>
      <c r="N69" s="9"/>
      <c r="O69" s="9">
        <f>Mon!AA67</f>
        <v>0</v>
      </c>
      <c r="P69" s="73" t="str">
        <f>IF($B69="win",100%-P$1,"-100%")</f>
        <v>-100%</v>
      </c>
      <c r="Q69" s="9">
        <f>(O69*P69)+(O69*Q$1)</f>
        <v>0</v>
      </c>
      <c r="R69" s="9"/>
      <c r="S69" s="9">
        <f>Mon!AB67</f>
        <v>0</v>
      </c>
      <c r="T69" s="73" t="str">
        <f>IF($B69="win",100%-T$1,"-100%")</f>
        <v>-100%</v>
      </c>
      <c r="U69" s="9">
        <f>(S69*T69)+(S69*U$1)</f>
        <v>0</v>
      </c>
      <c r="V69" s="9"/>
      <c r="W69" s="9">
        <f>Mon!AC67</f>
        <v>0</v>
      </c>
      <c r="X69" s="73" t="str">
        <f>IF($B69="win",100%-X$1,"-100%")</f>
        <v>-100%</v>
      </c>
      <c r="Y69" s="9">
        <f>(W69*X69)+(W69*Y$1)</f>
        <v>0</v>
      </c>
      <c r="Z69" s="9"/>
      <c r="AA69" s="9">
        <f>Mon!AD67</f>
        <v>0</v>
      </c>
      <c r="AB69" s="73" t="str">
        <f>IF($B69="win",100%-AB$1,"-100%")</f>
        <v>-100%</v>
      </c>
      <c r="AC69" s="9">
        <f>(AA69*AB69)+(AA69*AC$1)</f>
        <v>0</v>
      </c>
      <c r="AD69" s="9"/>
      <c r="AE69" s="9">
        <f>Mon!AE67</f>
        <v>0</v>
      </c>
      <c r="AF69" s="73" t="str">
        <f>IF($B69="win",100%-AF$1,"-100%")</f>
        <v>-100%</v>
      </c>
      <c r="AG69" s="9">
        <f>(AE69*AF69)+(AE69*AG$1)</f>
        <v>0</v>
      </c>
      <c r="AH69" s="9"/>
      <c r="AI69" s="9">
        <f>Mon!AF67</f>
        <v>0</v>
      </c>
      <c r="AJ69" s="73" t="str">
        <f>IF($B69="win",100%-AJ$1,"-100%")</f>
        <v>-100%</v>
      </c>
      <c r="AK69" s="9">
        <f>(AI69*AJ69)+(AI69*AK$1)</f>
        <v>0</v>
      </c>
      <c r="AL69" s="9"/>
      <c r="AM69" s="9">
        <f>Mon!AG67</f>
        <v>0</v>
      </c>
      <c r="AN69" s="73" t="str">
        <f>IF($B69="win",100%-AN$1,"-100%")</f>
        <v>-100%</v>
      </c>
      <c r="AO69" s="9">
        <f>(AM69*AN69)+(AM69*AO$1)</f>
        <v>0</v>
      </c>
      <c r="AP69" s="9"/>
      <c r="AQ69" s="9">
        <f>Mon!AH67</f>
        <v>0</v>
      </c>
      <c r="AR69" s="73" t="str">
        <f>IF($B69="win",100%-AR$1,"-100%")</f>
        <v>-100%</v>
      </c>
      <c r="AS69" s="9">
        <f>(AQ69*AR69)+(AQ69*AS$1)</f>
        <v>0</v>
      </c>
      <c r="AT69" s="9"/>
      <c r="AU69" s="9">
        <f>Mon!AI67</f>
        <v>0</v>
      </c>
      <c r="AV69" s="73" t="str">
        <f>IF($B69="win",100%-AV$1,"-100%")</f>
        <v>-100%</v>
      </c>
      <c r="AW69" s="9">
        <f>(AU69*AV69)+(AU69*AW$1)</f>
        <v>0</v>
      </c>
      <c r="AX69" s="9"/>
      <c r="AY69" s="9">
        <f>Mon!AJ67</f>
        <v>0</v>
      </c>
      <c r="AZ69" s="73" t="str">
        <f>IF($B69="win",100%-AZ$1,"-100%")</f>
        <v>-100%</v>
      </c>
      <c r="BA69" s="9">
        <f>(AY69*AZ69)+(AY69*BA$1)</f>
        <v>0</v>
      </c>
      <c r="BB69" s="9"/>
      <c r="BC69" s="9">
        <f>Mon!AK67</f>
        <v>0</v>
      </c>
      <c r="BD69" s="73" t="str">
        <f>IF($B69="win",100%-BD$1,"-100%")</f>
        <v>-100%</v>
      </c>
      <c r="BE69" s="9">
        <f>(BC69*BD69)+(BC69*BE$1)</f>
        <v>0</v>
      </c>
      <c r="BF69" s="9"/>
      <c r="BG69" s="9">
        <f>Mon!AL67</f>
        <v>0</v>
      </c>
      <c r="BH69" s="73" t="str">
        <f>IF($B69="win",100%-BH$1,"-100%")</f>
        <v>-100%</v>
      </c>
      <c r="BI69" s="9">
        <f>(BG69*BH69)+(BG69*BI$1)</f>
        <v>0</v>
      </c>
      <c r="BJ69" s="9"/>
      <c r="BK69" s="9">
        <f>Mon!AM67</f>
        <v>0</v>
      </c>
      <c r="BL69" s="73" t="str">
        <f>IF($B69="win",100%-BL$1,"-100%")</f>
        <v>-100%</v>
      </c>
      <c r="BM69" s="9">
        <f>(BK69*BL69)+(BK69*BM$1)</f>
        <v>0</v>
      </c>
      <c r="BN69" s="9"/>
      <c r="BO69" s="9">
        <f>Mon!AN67</f>
        <v>0</v>
      </c>
      <c r="BP69" s="73" t="str">
        <f>IF($B69="win",100%-BP$1,"-100%")</f>
        <v>-100%</v>
      </c>
      <c r="BQ69" s="9">
        <f>(BO69*BP69)+(BO69*BQ$1)</f>
        <v>0</v>
      </c>
      <c r="BR69" s="9"/>
      <c r="BS69" s="9">
        <f>Mon!AO67</f>
        <v>0</v>
      </c>
      <c r="BT69" s="73" t="str">
        <f>IF($B69="win",100%-BT$1,"-100%")</f>
        <v>-100%</v>
      </c>
      <c r="BU69" s="9">
        <f>(BS69*BT69)+(BS69*BU$1)</f>
        <v>0</v>
      </c>
      <c r="BV69" s="9"/>
      <c r="BW69" s="9">
        <f>Mon!AP67</f>
        <v>0</v>
      </c>
      <c r="BX69" s="73" t="str">
        <f>IF($B69="win",100%-BX$1,"-100%")</f>
        <v>-100%</v>
      </c>
      <c r="BY69" s="9">
        <f>(BW69*BX69)+(BW69*BY$1)</f>
        <v>0</v>
      </c>
      <c r="BZ69" s="9"/>
      <c r="CA69" s="9">
        <f>Mon!AQ67</f>
        <v>0</v>
      </c>
      <c r="CB69" s="73" t="str">
        <f>IF($B69="win",100%-CB$1,"-100%")</f>
        <v>-100%</v>
      </c>
      <c r="CC69" s="9">
        <f>(CA69*CB69)+(CA69*CC$1)</f>
        <v>0</v>
      </c>
      <c r="CD69" s="9"/>
      <c r="CE69" s="9">
        <f>Mon!AR67</f>
        <v>0</v>
      </c>
      <c r="CF69" s="73" t="str">
        <f>IF($B69="win",100%-CF$1,"-100%")</f>
        <v>-100%</v>
      </c>
      <c r="CG69" s="9">
        <f>(CE69*CF69)+(CE69*CG$1)</f>
        <v>0</v>
      </c>
      <c r="CH69" s="9"/>
      <c r="CI69" s="9">
        <f>Mon!AS67</f>
        <v>0</v>
      </c>
      <c r="CJ69" s="73" t="str">
        <f>IF($B69="win",100%-CJ$1,"-100%")</f>
        <v>-100%</v>
      </c>
      <c r="CK69" s="9">
        <f>(CI69*CJ69)+(CI69*CK$1)</f>
        <v>0</v>
      </c>
      <c r="CL69" s="9"/>
      <c r="CM69" s="9">
        <f>Mon!AT67</f>
        <v>0</v>
      </c>
      <c r="CN69" s="73" t="str">
        <f>IF($B69="win",100%-CN$1,"-100%")</f>
        <v>-100%</v>
      </c>
      <c r="CO69" s="9">
        <f>(CM69*CN69)+(CM69*CO$1)</f>
        <v>0</v>
      </c>
      <c r="CP69" s="9"/>
      <c r="CQ69" s="9">
        <f>Mon!AU67</f>
        <v>0</v>
      </c>
      <c r="CR69" s="73" t="str">
        <f>IF($B69="win",100%-CR$1,"-100%")</f>
        <v>-100%</v>
      </c>
      <c r="CS69" s="9">
        <f>(CQ69*CR69)+(CQ69*CS$1)</f>
        <v>0</v>
      </c>
      <c r="CT69" s="9"/>
      <c r="CU69" s="9">
        <f>Mon!AV67</f>
        <v>0</v>
      </c>
      <c r="CV69" s="73" t="str">
        <f>IF($B69="win",100%-CV$1,"-100%")</f>
        <v>-100%</v>
      </c>
      <c r="CW69" s="9">
        <f>(CU69*CV69)+(CU69*CW$1)</f>
        <v>0</v>
      </c>
      <c r="CX69" s="9"/>
      <c r="CY69" s="9">
        <f>Mon!AW67</f>
        <v>0</v>
      </c>
      <c r="CZ69" s="73" t="str">
        <f>IF($B69="win",100%-CZ$1,"-100%")</f>
        <v>-100%</v>
      </c>
      <c r="DA69" s="9">
        <f>(CY69*CZ69)+(CY69*DA$1)</f>
        <v>0</v>
      </c>
      <c r="DB69" s="9"/>
      <c r="DC69" s="9">
        <f>Mon!AX67</f>
        <v>0</v>
      </c>
      <c r="DD69" s="73" t="str">
        <f>IF($B69="win",100%-DD$1,"-100%")</f>
        <v>-100%</v>
      </c>
      <c r="DE69" s="9">
        <f>(DC69*DD69)+(DC69*DE$1)</f>
        <v>0</v>
      </c>
      <c r="DF69" s="9"/>
      <c r="DG69" s="9">
        <f>Mon!AY67</f>
        <v>0</v>
      </c>
      <c r="DH69" s="73" t="str">
        <f>IF($B69="win",100%-DH$1,"-100%")</f>
        <v>-100%</v>
      </c>
      <c r="DI69" s="9">
        <f>(DG69*DH69)+(DG69*DI$1)</f>
        <v>0</v>
      </c>
      <c r="DJ69" s="9"/>
      <c r="DK69" s="9">
        <f>Mon!AZ67</f>
        <v>0</v>
      </c>
      <c r="DL69" s="73" t="str">
        <f>IF($B69="win",100%-DL$1,"-100%")</f>
        <v>-100%</v>
      </c>
      <c r="DM69" s="9">
        <f>(DK69*DL69)+(DK69*DM$1)</f>
        <v>0</v>
      </c>
      <c r="DN69" s="9"/>
      <c r="DO69" s="9">
        <f>Mon!BA67</f>
        <v>0</v>
      </c>
      <c r="DP69" s="73" t="str">
        <f>IF($B69="win",100%-DP$1,"-100%")</f>
        <v>-100%</v>
      </c>
      <c r="DQ69" s="9">
        <f>(DO69*DP69)+(DO69*DQ$1)</f>
        <v>0</v>
      </c>
      <c r="DR69" s="9"/>
      <c r="DS69" s="9">
        <f>Mon!BB67</f>
        <v>0</v>
      </c>
      <c r="DT69" s="73" t="str">
        <f>IF($B69="win",100%-DT$1,"-100%")</f>
        <v>-100%</v>
      </c>
      <c r="DU69" s="9">
        <f>(DS69*DT69)+(DS69*DU$1)</f>
        <v>0</v>
      </c>
      <c r="DV69" s="9"/>
      <c r="DW69" s="9">
        <f>Mon!BC67</f>
        <v>0</v>
      </c>
      <c r="DX69" s="73" t="str">
        <f>IF($B69="win",100%-DX$1,"-100%")</f>
        <v>-100%</v>
      </c>
      <c r="DY69" s="9">
        <f>(DW69*DX69)+(DW69*DY$1)</f>
        <v>0</v>
      </c>
      <c r="DZ69" s="9"/>
      <c r="EA69" s="9">
        <f>Mon!BD67</f>
        <v>0</v>
      </c>
      <c r="EB69" s="73" t="str">
        <f>IF($B69="win",100%-EB$1,"-100%")</f>
        <v>-100%</v>
      </c>
      <c r="EC69" s="9">
        <f>(EA69*EB69)+(EA69*EC$1)</f>
        <v>0</v>
      </c>
      <c r="ED69" s="9"/>
      <c r="EE69" s="9">
        <f>Mon!BE67</f>
        <v>0</v>
      </c>
      <c r="EF69" s="73" t="str">
        <f>IF($B69="win",100%-EF$1,"-100%")</f>
        <v>-100%</v>
      </c>
      <c r="EG69" s="9">
        <f>(EE69*EF69)+(EE69*EG$1)</f>
        <v>0</v>
      </c>
      <c r="EH69" s="9"/>
      <c r="EI69" s="9">
        <f>Mon!BF67</f>
        <v>0</v>
      </c>
      <c r="EJ69" s="73" t="str">
        <f>IF($B69="win",100%-EJ$1,"-100%")</f>
        <v>-100%</v>
      </c>
      <c r="EK69" s="9">
        <f>(EI69*EJ69)+(EI69*EK$1)</f>
        <v>0</v>
      </c>
      <c r="EL69" s="9"/>
      <c r="EM69" s="9">
        <f>Mon!BG67</f>
        <v>0</v>
      </c>
      <c r="EN69" s="73" t="str">
        <f>IF($B69="win",100%-EN$1,"-100%")</f>
        <v>-100%</v>
      </c>
      <c r="EO69" s="9">
        <f>(EM69*EN69)+(EM69*EO$1)</f>
        <v>0</v>
      </c>
      <c r="EP69" s="9"/>
      <c r="EQ69" s="9">
        <f>Mon!BH67</f>
        <v>0</v>
      </c>
      <c r="ER69" s="73" t="str">
        <f>IF($B69="win",100%-ER$1,"-100%")</f>
        <v>-100%</v>
      </c>
      <c r="ES69" s="9">
        <f>(EQ69*ER69)+(EQ69*ES$1)</f>
        <v>0</v>
      </c>
      <c r="EU69" s="9">
        <f>Mon!$BI67</f>
        <v>0</v>
      </c>
      <c r="EV69" s="73" t="str">
        <f>IF($B69="win",100%-EV$1,"-100%")</f>
        <v>-100%</v>
      </c>
      <c r="EW69" s="9">
        <f>(EU69*EV69)+(EU69*EW$1)</f>
        <v>0</v>
      </c>
      <c r="EY69" s="9">
        <f>Mon!$BJ67</f>
        <v>0</v>
      </c>
      <c r="EZ69" s="73" t="str">
        <f t="shared" si="774"/>
        <v>-100%</v>
      </c>
      <c r="FA69" s="9">
        <f>(EY69*EZ69)+(EY69*FA$1)</f>
        <v>0</v>
      </c>
      <c r="FC69" s="9">
        <f>Mon!$BK67</f>
        <v>0</v>
      </c>
      <c r="FD69" s="73" t="str">
        <f t="shared" si="775"/>
        <v>-100%</v>
      </c>
      <c r="FE69" s="9">
        <f>(FC69*FD69)+(FC69*FE$1)</f>
        <v>0</v>
      </c>
      <c r="FG69" s="9">
        <f>Mon!$BL67</f>
        <v>0</v>
      </c>
      <c r="FH69" s="73" t="str">
        <f t="shared" si="776"/>
        <v>-100%</v>
      </c>
      <c r="FI69" s="9">
        <f>(FG69*FH69)+(FG69*FI$1)</f>
        <v>0</v>
      </c>
      <c r="FK69" s="9">
        <f>Mon!$BM67</f>
        <v>0</v>
      </c>
      <c r="FL69" s="73" t="str">
        <f t="shared" si="777"/>
        <v>-100%</v>
      </c>
      <c r="FM69" s="9">
        <f>(FK69*FL69)+(FK69*FM$1)</f>
        <v>0</v>
      </c>
      <c r="FO69" s="9">
        <f>Mon!$BN67</f>
        <v>0</v>
      </c>
      <c r="FP69" s="73" t="str">
        <f t="shared" si="778"/>
        <v>-100%</v>
      </c>
      <c r="FQ69" s="9">
        <f>(FO69*FP69)+(FO69*FQ$1)</f>
        <v>0</v>
      </c>
    </row>
    <row r="70" spans="1:173" s="12" customFormat="1" x14ac:dyDescent="0.25">
      <c r="A70" s="9">
        <f>Mon!A68</f>
        <v>0</v>
      </c>
      <c r="B70" s="9">
        <f>Mon!C68</f>
        <v>0</v>
      </c>
      <c r="C70" s="9">
        <f>Mon!X68</f>
        <v>0</v>
      </c>
      <c r="D70" s="73" t="str">
        <f t="shared" ref="D70:D72" si="1102">IF($B70="win",100%-D$1,"-100%")</f>
        <v>-100%</v>
      </c>
      <c r="E70" s="9">
        <f t="shared" ref="E70:E72" si="1103">(C70*D70)+(C70*E$1)</f>
        <v>0</v>
      </c>
      <c r="F70" s="9"/>
      <c r="G70" s="9">
        <f>Mon!Y68</f>
        <v>0</v>
      </c>
      <c r="H70" s="73" t="str">
        <f t="shared" ref="H70:H72" si="1104">IF($B70="win",100%-H$1,"-100%")</f>
        <v>-100%</v>
      </c>
      <c r="I70" s="9">
        <f t="shared" ref="I70:I72" si="1105">(G70*H70)+(G70*I$1)</f>
        <v>0</v>
      </c>
      <c r="J70" s="9"/>
      <c r="K70" s="9">
        <f>Mon!$Z68</f>
        <v>0</v>
      </c>
      <c r="L70" s="73" t="str">
        <f t="shared" ref="L70:L72" si="1106">IF($B70="win",100%-L$1,"-100%")</f>
        <v>-100%</v>
      </c>
      <c r="M70" s="9">
        <f t="shared" ref="M70:M72" si="1107">(K70*L70)+(K70*M$1)</f>
        <v>0</v>
      </c>
      <c r="N70" s="9"/>
      <c r="O70" s="9">
        <f>Mon!AA68</f>
        <v>0</v>
      </c>
      <c r="P70" s="73" t="str">
        <f t="shared" ref="P70:P72" si="1108">IF($B70="win",100%-P$1,"-100%")</f>
        <v>-100%</v>
      </c>
      <c r="Q70" s="9">
        <f t="shared" ref="Q70:Q72" si="1109">(O70*P70)+(O70*Q$1)</f>
        <v>0</v>
      </c>
      <c r="R70" s="9"/>
      <c r="S70" s="9">
        <f>Mon!AB68</f>
        <v>0</v>
      </c>
      <c r="T70" s="73" t="str">
        <f t="shared" ref="T70:T72" si="1110">IF($B70="win",100%-T$1,"-100%")</f>
        <v>-100%</v>
      </c>
      <c r="U70" s="9">
        <f t="shared" ref="U70:U72" si="1111">(S70*T70)+(S70*U$1)</f>
        <v>0</v>
      </c>
      <c r="V70" s="9"/>
      <c r="W70" s="9">
        <f>Mon!AC68</f>
        <v>0</v>
      </c>
      <c r="X70" s="73" t="str">
        <f t="shared" ref="X70:X72" si="1112">IF($B70="win",100%-X$1,"-100%")</f>
        <v>-100%</v>
      </c>
      <c r="Y70" s="9">
        <f t="shared" ref="Y70:Y72" si="1113">(W70*X70)+(W70*Y$1)</f>
        <v>0</v>
      </c>
      <c r="Z70" s="9"/>
      <c r="AA70" s="9">
        <f>Mon!AD68</f>
        <v>0</v>
      </c>
      <c r="AB70" s="73" t="str">
        <f t="shared" ref="AB70:AB72" si="1114">IF($B70="win",100%-AB$1,"-100%")</f>
        <v>-100%</v>
      </c>
      <c r="AC70" s="9">
        <f t="shared" ref="AC70:AC72" si="1115">(AA70*AB70)+(AA70*AC$1)</f>
        <v>0</v>
      </c>
      <c r="AD70" s="9"/>
      <c r="AE70" s="9">
        <f>Mon!AE68</f>
        <v>0</v>
      </c>
      <c r="AF70" s="73" t="str">
        <f t="shared" ref="AF70:AF72" si="1116">IF($B70="win",100%-AF$1,"-100%")</f>
        <v>-100%</v>
      </c>
      <c r="AG70" s="9">
        <f t="shared" ref="AG70:AG72" si="1117">(AE70*AF70)+(AE70*AG$1)</f>
        <v>0</v>
      </c>
      <c r="AH70" s="9"/>
      <c r="AI70" s="9">
        <f>Mon!AF68</f>
        <v>0</v>
      </c>
      <c r="AJ70" s="73" t="str">
        <f t="shared" ref="AJ70:AJ72" si="1118">IF($B70="win",100%-AJ$1,"-100%")</f>
        <v>-100%</v>
      </c>
      <c r="AK70" s="9">
        <f t="shared" ref="AK70:AK72" si="1119">(AI70*AJ70)+(AI70*AK$1)</f>
        <v>0</v>
      </c>
      <c r="AL70" s="9"/>
      <c r="AM70" s="9">
        <f>Mon!AG68</f>
        <v>0</v>
      </c>
      <c r="AN70" s="73" t="str">
        <f t="shared" ref="AN70:AN72" si="1120">IF($B70="win",100%-AN$1,"-100%")</f>
        <v>-100%</v>
      </c>
      <c r="AO70" s="9">
        <f t="shared" ref="AO70:AO72" si="1121">(AM70*AN70)+(AM70*AO$1)</f>
        <v>0</v>
      </c>
      <c r="AP70" s="9"/>
      <c r="AQ70" s="9">
        <f>Mon!AH68</f>
        <v>0</v>
      </c>
      <c r="AR70" s="73" t="str">
        <f t="shared" ref="AR70:AR72" si="1122">IF($B70="win",100%-AR$1,"-100%")</f>
        <v>-100%</v>
      </c>
      <c r="AS70" s="9">
        <f t="shared" ref="AS70:AS72" si="1123">(AQ70*AR70)+(AQ70*AS$1)</f>
        <v>0</v>
      </c>
      <c r="AT70" s="9"/>
      <c r="AU70" s="9">
        <f>Mon!AI68</f>
        <v>0</v>
      </c>
      <c r="AV70" s="73" t="str">
        <f t="shared" ref="AV70:AV72" si="1124">IF($B70="win",100%-AV$1,"-100%")</f>
        <v>-100%</v>
      </c>
      <c r="AW70" s="9">
        <f t="shared" ref="AW70:AW72" si="1125">(AU70*AV70)+(AU70*AW$1)</f>
        <v>0</v>
      </c>
      <c r="AX70" s="9"/>
      <c r="AY70" s="9">
        <f>Mon!AJ68</f>
        <v>0</v>
      </c>
      <c r="AZ70" s="73" t="str">
        <f t="shared" ref="AZ70:AZ72" si="1126">IF($B70="win",100%-AZ$1,"-100%")</f>
        <v>-100%</v>
      </c>
      <c r="BA70" s="9">
        <f t="shared" ref="BA70:BA72" si="1127">(AY70*AZ70)+(AY70*BA$1)</f>
        <v>0</v>
      </c>
      <c r="BB70" s="9"/>
      <c r="BC70" s="9">
        <f>Mon!AK68</f>
        <v>0</v>
      </c>
      <c r="BD70" s="73" t="str">
        <f t="shared" ref="BD70:BD72" si="1128">IF($B70="win",100%-BD$1,"-100%")</f>
        <v>-100%</v>
      </c>
      <c r="BE70" s="9">
        <f t="shared" ref="BE70:BE72" si="1129">(BC70*BD70)+(BC70*BE$1)</f>
        <v>0</v>
      </c>
      <c r="BF70" s="9"/>
      <c r="BG70" s="9">
        <f>Mon!AL68</f>
        <v>0</v>
      </c>
      <c r="BH70" s="73" t="str">
        <f t="shared" ref="BH70:BH72" si="1130">IF($B70="win",100%-BH$1,"-100%")</f>
        <v>-100%</v>
      </c>
      <c r="BI70" s="9">
        <f t="shared" ref="BI70:BI72" si="1131">(BG70*BH70)+(BG70*BI$1)</f>
        <v>0</v>
      </c>
      <c r="BJ70" s="9"/>
      <c r="BK70" s="9">
        <f>Mon!AM68</f>
        <v>0</v>
      </c>
      <c r="BL70" s="73" t="str">
        <f t="shared" ref="BL70:BL72" si="1132">IF($B70="win",100%-BL$1,"-100%")</f>
        <v>-100%</v>
      </c>
      <c r="BM70" s="9">
        <f t="shared" ref="BM70:BM72" si="1133">(BK70*BL70)+(BK70*BM$1)</f>
        <v>0</v>
      </c>
      <c r="BN70" s="9"/>
      <c r="BO70" s="9">
        <f>Mon!AN68</f>
        <v>0</v>
      </c>
      <c r="BP70" s="73" t="str">
        <f t="shared" ref="BP70:BP72" si="1134">IF($B70="win",100%-BP$1,"-100%")</f>
        <v>-100%</v>
      </c>
      <c r="BQ70" s="9">
        <f t="shared" ref="BQ70:BQ72" si="1135">(BO70*BP70)+(BO70*BQ$1)</f>
        <v>0</v>
      </c>
      <c r="BR70" s="9"/>
      <c r="BS70" s="9">
        <f>Mon!AO68</f>
        <v>0</v>
      </c>
      <c r="BT70" s="73" t="str">
        <f t="shared" ref="BT70:BT72" si="1136">IF($B70="win",100%-BT$1,"-100%")</f>
        <v>-100%</v>
      </c>
      <c r="BU70" s="9">
        <f t="shared" ref="BU70:BU72" si="1137">(BS70*BT70)+(BS70*BU$1)</f>
        <v>0</v>
      </c>
      <c r="BV70" s="9"/>
      <c r="BW70" s="9">
        <f>Mon!AP68</f>
        <v>0</v>
      </c>
      <c r="BX70" s="73" t="str">
        <f t="shared" ref="BX70:BX72" si="1138">IF($B70="win",100%-BX$1,"-100%")</f>
        <v>-100%</v>
      </c>
      <c r="BY70" s="9">
        <f t="shared" ref="BY70:BY72" si="1139">(BW70*BX70)+(BW70*BY$1)</f>
        <v>0</v>
      </c>
      <c r="BZ70" s="9"/>
      <c r="CA70" s="9">
        <f>Mon!AQ68</f>
        <v>0</v>
      </c>
      <c r="CB70" s="73" t="str">
        <f t="shared" ref="CB70:CB72" si="1140">IF($B70="win",100%-CB$1,"-100%")</f>
        <v>-100%</v>
      </c>
      <c r="CC70" s="9">
        <f t="shared" ref="CC70:CC72" si="1141">(CA70*CB70)+(CA70*CC$1)</f>
        <v>0</v>
      </c>
      <c r="CD70" s="9"/>
      <c r="CE70" s="9">
        <f>Mon!AR68</f>
        <v>0</v>
      </c>
      <c r="CF70" s="73" t="str">
        <f t="shared" ref="CF70:CF72" si="1142">IF($B70="win",100%-CF$1,"-100%")</f>
        <v>-100%</v>
      </c>
      <c r="CG70" s="9">
        <f t="shared" ref="CG70:CG72" si="1143">(CE70*CF70)+(CE70*CG$1)</f>
        <v>0</v>
      </c>
      <c r="CH70" s="9"/>
      <c r="CI70" s="9">
        <f>Mon!AS68</f>
        <v>0</v>
      </c>
      <c r="CJ70" s="73" t="str">
        <f t="shared" ref="CJ70:CJ72" si="1144">IF($B70="win",100%-CJ$1,"-100%")</f>
        <v>-100%</v>
      </c>
      <c r="CK70" s="9">
        <f t="shared" ref="CK70:CK72" si="1145">(CI70*CJ70)+(CI70*CK$1)</f>
        <v>0</v>
      </c>
      <c r="CL70" s="9"/>
      <c r="CM70" s="9">
        <f>Mon!AT68</f>
        <v>0</v>
      </c>
      <c r="CN70" s="73" t="str">
        <f t="shared" ref="CN70:CN72" si="1146">IF($B70="win",100%-CN$1,"-100%")</f>
        <v>-100%</v>
      </c>
      <c r="CO70" s="9">
        <f t="shared" ref="CO70:CO72" si="1147">(CM70*CN70)+(CM70*CO$1)</f>
        <v>0</v>
      </c>
      <c r="CP70" s="9"/>
      <c r="CQ70" s="9">
        <f>Mon!AU68</f>
        <v>0</v>
      </c>
      <c r="CR70" s="73" t="str">
        <f t="shared" ref="CR70:CR72" si="1148">IF($B70="win",100%-CR$1,"-100%")</f>
        <v>-100%</v>
      </c>
      <c r="CS70" s="9">
        <f t="shared" ref="CS70:CS72" si="1149">(CQ70*CR70)+(CQ70*CS$1)</f>
        <v>0</v>
      </c>
      <c r="CT70" s="9"/>
      <c r="CU70" s="9">
        <f>Mon!AV68</f>
        <v>0</v>
      </c>
      <c r="CV70" s="73" t="str">
        <f t="shared" ref="CV70:CV72" si="1150">IF($B70="win",100%-CV$1,"-100%")</f>
        <v>-100%</v>
      </c>
      <c r="CW70" s="9">
        <f t="shared" ref="CW70:CW72" si="1151">(CU70*CV70)+(CU70*CW$1)</f>
        <v>0</v>
      </c>
      <c r="CX70" s="9"/>
      <c r="CY70" s="9">
        <f>Mon!AW68</f>
        <v>0</v>
      </c>
      <c r="CZ70" s="73" t="str">
        <f t="shared" ref="CZ70:CZ72" si="1152">IF($B70="win",100%-CZ$1,"-100%")</f>
        <v>-100%</v>
      </c>
      <c r="DA70" s="9">
        <f t="shared" ref="DA70:DA72" si="1153">(CY70*CZ70)+(CY70*DA$1)</f>
        <v>0</v>
      </c>
      <c r="DB70" s="9"/>
      <c r="DC70" s="9">
        <f>Mon!AX68</f>
        <v>0</v>
      </c>
      <c r="DD70" s="73" t="str">
        <f t="shared" ref="DD70:DD72" si="1154">IF($B70="win",100%-DD$1,"-100%")</f>
        <v>-100%</v>
      </c>
      <c r="DE70" s="9">
        <f t="shared" ref="DE70:DE72" si="1155">(DC70*DD70)+(DC70*DE$1)</f>
        <v>0</v>
      </c>
      <c r="DF70" s="9"/>
      <c r="DG70" s="9">
        <f>Mon!AY68</f>
        <v>0</v>
      </c>
      <c r="DH70" s="73" t="str">
        <f t="shared" ref="DH70:DH72" si="1156">IF($B70="win",100%-DH$1,"-100%")</f>
        <v>-100%</v>
      </c>
      <c r="DI70" s="9">
        <f t="shared" ref="DI70:DI72" si="1157">(DG70*DH70)+(DG70*DI$1)</f>
        <v>0</v>
      </c>
      <c r="DJ70" s="9"/>
      <c r="DK70" s="9">
        <f>Mon!AZ68</f>
        <v>0</v>
      </c>
      <c r="DL70" s="73" t="str">
        <f t="shared" ref="DL70:DL72" si="1158">IF($B70="win",100%-DL$1,"-100%")</f>
        <v>-100%</v>
      </c>
      <c r="DM70" s="9">
        <f t="shared" ref="DM70:DM72" si="1159">(DK70*DL70)+(DK70*DM$1)</f>
        <v>0</v>
      </c>
      <c r="DN70" s="9"/>
      <c r="DO70" s="9">
        <f>Mon!BA68</f>
        <v>0</v>
      </c>
      <c r="DP70" s="73" t="str">
        <f t="shared" ref="DP70:DP72" si="1160">IF($B70="win",100%-DP$1,"-100%")</f>
        <v>-100%</v>
      </c>
      <c r="DQ70" s="9">
        <f t="shared" ref="DQ70:DQ72" si="1161">(DO70*DP70)+(DO70*DQ$1)</f>
        <v>0</v>
      </c>
      <c r="DR70" s="9"/>
      <c r="DS70" s="9">
        <f>Mon!BB68</f>
        <v>0</v>
      </c>
      <c r="DT70" s="73" t="str">
        <f t="shared" ref="DT70:DT72" si="1162">IF($B70="win",100%-DT$1,"-100%")</f>
        <v>-100%</v>
      </c>
      <c r="DU70" s="9">
        <f t="shared" ref="DU70:DU72" si="1163">(DS70*DT70)+(DS70*DU$1)</f>
        <v>0</v>
      </c>
      <c r="DV70" s="9"/>
      <c r="DW70" s="9">
        <f>Mon!BC68</f>
        <v>0</v>
      </c>
      <c r="DX70" s="73" t="str">
        <f t="shared" ref="DX70:DX72" si="1164">IF($B70="win",100%-DX$1,"-100%")</f>
        <v>-100%</v>
      </c>
      <c r="DY70" s="9">
        <f t="shared" ref="DY70:DY72" si="1165">(DW70*DX70)+(DW70*DY$1)</f>
        <v>0</v>
      </c>
      <c r="DZ70" s="9"/>
      <c r="EA70" s="9">
        <f>Mon!BD68</f>
        <v>0</v>
      </c>
      <c r="EB70" s="73" t="str">
        <f t="shared" ref="EB70:EB72" si="1166">IF($B70="win",100%-EB$1,"-100%")</f>
        <v>-100%</v>
      </c>
      <c r="EC70" s="9">
        <f t="shared" ref="EC70:EC72" si="1167">(EA70*EB70)+(EA70*EC$1)</f>
        <v>0</v>
      </c>
      <c r="ED70" s="9"/>
      <c r="EE70" s="9">
        <f>Mon!BE68</f>
        <v>0</v>
      </c>
      <c r="EF70" s="73" t="str">
        <f t="shared" ref="EF70:EF72" si="1168">IF($B70="win",100%-EF$1,"-100%")</f>
        <v>-100%</v>
      </c>
      <c r="EG70" s="9">
        <f t="shared" ref="EG70:EG72" si="1169">(EE70*EF70)+(EE70*EG$1)</f>
        <v>0</v>
      </c>
      <c r="EH70" s="9"/>
      <c r="EI70" s="9">
        <f>Mon!BF68</f>
        <v>0</v>
      </c>
      <c r="EJ70" s="73" t="str">
        <f t="shared" ref="EJ70:EJ72" si="1170">IF($B70="win",100%-EJ$1,"-100%")</f>
        <v>-100%</v>
      </c>
      <c r="EK70" s="9">
        <f t="shared" ref="EK70:EK72" si="1171">(EI70*EJ70)+(EI70*EK$1)</f>
        <v>0</v>
      </c>
      <c r="EL70" s="9"/>
      <c r="EM70" s="9">
        <f>Mon!BG68</f>
        <v>0</v>
      </c>
      <c r="EN70" s="73" t="str">
        <f t="shared" ref="EN70:EN72" si="1172">IF($B70="win",100%-EN$1,"-100%")</f>
        <v>-100%</v>
      </c>
      <c r="EO70" s="9">
        <f t="shared" ref="EO70:EO72" si="1173">(EM70*EN70)+(EM70*EO$1)</f>
        <v>0</v>
      </c>
      <c r="EP70" s="9"/>
      <c r="EQ70" s="9">
        <f>Mon!BH68</f>
        <v>0</v>
      </c>
      <c r="ER70" s="73" t="str">
        <f t="shared" ref="ER70:ER72" si="1174">IF($B70="win",100%-ER$1,"-100%")</f>
        <v>-100%</v>
      </c>
      <c r="ES70" s="9">
        <f t="shared" ref="ES70:ES72" si="1175">(EQ70*ER70)+(EQ70*ES$1)</f>
        <v>0</v>
      </c>
      <c r="EU70" s="9">
        <f>Mon!$BI68</f>
        <v>0</v>
      </c>
      <c r="EV70" s="73" t="str">
        <f t="shared" ref="EV70:EV72" si="1176">IF($B70="win",100%-EV$1,"-100%")</f>
        <v>-100%</v>
      </c>
      <c r="EW70" s="9">
        <f t="shared" ref="EW70:EW72" si="1177">(EU70*EV70)+(EU70*EW$1)</f>
        <v>0</v>
      </c>
      <c r="EY70" s="9">
        <f>Mon!$BJ68</f>
        <v>0</v>
      </c>
      <c r="EZ70" s="73" t="str">
        <f t="shared" si="774"/>
        <v>-100%</v>
      </c>
      <c r="FA70" s="9">
        <f t="shared" ref="FA70:FA72" si="1178">(EY70*EZ70)+(EY70*FA$1)</f>
        <v>0</v>
      </c>
      <c r="FC70" s="9">
        <f>Mon!$BK68</f>
        <v>0</v>
      </c>
      <c r="FD70" s="73" t="str">
        <f t="shared" si="775"/>
        <v>-100%</v>
      </c>
      <c r="FE70" s="9">
        <f t="shared" ref="FE70:FE72" si="1179">(FC70*FD70)+(FC70*FE$1)</f>
        <v>0</v>
      </c>
      <c r="FG70" s="9">
        <f>Mon!$BL68</f>
        <v>0</v>
      </c>
      <c r="FH70" s="73" t="str">
        <f t="shared" si="776"/>
        <v>-100%</v>
      </c>
      <c r="FI70" s="9">
        <f t="shared" ref="FI70:FI72" si="1180">(FG70*FH70)+(FG70*FI$1)</f>
        <v>0</v>
      </c>
      <c r="FK70" s="9">
        <f>Mon!$BM68</f>
        <v>0</v>
      </c>
      <c r="FL70" s="73" t="str">
        <f t="shared" si="777"/>
        <v>-100%</v>
      </c>
      <c r="FM70" s="9">
        <f t="shared" ref="FM70:FM72" si="1181">(FK70*FL70)+(FK70*FM$1)</f>
        <v>0</v>
      </c>
      <c r="FO70" s="9">
        <f>Mon!$BN68</f>
        <v>0</v>
      </c>
      <c r="FP70" s="73" t="str">
        <f t="shared" si="778"/>
        <v>-100%</v>
      </c>
      <c r="FQ70" s="9">
        <f t="shared" ref="FQ70:FQ72" si="1182">(FO70*FP70)+(FO70*FQ$1)</f>
        <v>0</v>
      </c>
    </row>
    <row r="71" spans="1:173" s="12" customFormat="1" x14ac:dyDescent="0.25">
      <c r="A71" s="9" t="str">
        <f>Mon!A69</f>
        <v>UNDER</v>
      </c>
      <c r="B71" s="9">
        <f>Mon!C69</f>
        <v>0</v>
      </c>
      <c r="C71" s="9">
        <f>Mon!X69</f>
        <v>0</v>
      </c>
      <c r="D71" s="73" t="str">
        <f t="shared" si="1102"/>
        <v>-100%</v>
      </c>
      <c r="E71" s="9">
        <f t="shared" si="1103"/>
        <v>0</v>
      </c>
      <c r="F71" s="9"/>
      <c r="G71" s="9">
        <f>Mon!Y69</f>
        <v>0</v>
      </c>
      <c r="H71" s="73" t="str">
        <f t="shared" si="1104"/>
        <v>-100%</v>
      </c>
      <c r="I71" s="9">
        <f t="shared" si="1105"/>
        <v>0</v>
      </c>
      <c r="J71" s="9"/>
      <c r="K71" s="9">
        <f>Mon!$Z69</f>
        <v>0</v>
      </c>
      <c r="L71" s="73" t="str">
        <f t="shared" si="1106"/>
        <v>-100%</v>
      </c>
      <c r="M71" s="9">
        <f t="shared" si="1107"/>
        <v>0</v>
      </c>
      <c r="N71" s="9"/>
      <c r="O71" s="9">
        <f>Mon!AA69</f>
        <v>0</v>
      </c>
      <c r="P71" s="73" t="str">
        <f t="shared" si="1108"/>
        <v>-100%</v>
      </c>
      <c r="Q71" s="9">
        <f t="shared" si="1109"/>
        <v>0</v>
      </c>
      <c r="R71" s="9"/>
      <c r="S71" s="9">
        <f>Mon!AB69</f>
        <v>0</v>
      </c>
      <c r="T71" s="73" t="str">
        <f t="shared" si="1110"/>
        <v>-100%</v>
      </c>
      <c r="U71" s="9">
        <f t="shared" si="1111"/>
        <v>0</v>
      </c>
      <c r="V71" s="9"/>
      <c r="W71" s="9">
        <f>Mon!AC69</f>
        <v>0</v>
      </c>
      <c r="X71" s="73" t="str">
        <f t="shared" si="1112"/>
        <v>-100%</v>
      </c>
      <c r="Y71" s="9">
        <f t="shared" si="1113"/>
        <v>0</v>
      </c>
      <c r="Z71" s="9"/>
      <c r="AA71" s="9">
        <f>Mon!AD69</f>
        <v>0</v>
      </c>
      <c r="AB71" s="73" t="str">
        <f t="shared" si="1114"/>
        <v>-100%</v>
      </c>
      <c r="AC71" s="9">
        <f t="shared" si="1115"/>
        <v>0</v>
      </c>
      <c r="AD71" s="9"/>
      <c r="AE71" s="9">
        <f>Mon!AE69</f>
        <v>0</v>
      </c>
      <c r="AF71" s="73" t="str">
        <f t="shared" si="1116"/>
        <v>-100%</v>
      </c>
      <c r="AG71" s="9">
        <f t="shared" si="1117"/>
        <v>0</v>
      </c>
      <c r="AH71" s="9"/>
      <c r="AI71" s="9">
        <f>Mon!AF69</f>
        <v>0</v>
      </c>
      <c r="AJ71" s="73" t="str">
        <f t="shared" si="1118"/>
        <v>-100%</v>
      </c>
      <c r="AK71" s="9">
        <f t="shared" si="1119"/>
        <v>0</v>
      </c>
      <c r="AL71" s="9"/>
      <c r="AM71" s="9">
        <f>Mon!AG69</f>
        <v>0</v>
      </c>
      <c r="AN71" s="73" t="str">
        <f t="shared" si="1120"/>
        <v>-100%</v>
      </c>
      <c r="AO71" s="9">
        <f t="shared" si="1121"/>
        <v>0</v>
      </c>
      <c r="AP71" s="9"/>
      <c r="AQ71" s="9">
        <f>Mon!AH69</f>
        <v>0</v>
      </c>
      <c r="AR71" s="73" t="str">
        <f t="shared" si="1122"/>
        <v>-100%</v>
      </c>
      <c r="AS71" s="9">
        <f t="shared" si="1123"/>
        <v>0</v>
      </c>
      <c r="AT71" s="9"/>
      <c r="AU71" s="9">
        <f>Mon!AI69</f>
        <v>0</v>
      </c>
      <c r="AV71" s="73" t="str">
        <f t="shared" si="1124"/>
        <v>-100%</v>
      </c>
      <c r="AW71" s="9">
        <f t="shared" si="1125"/>
        <v>0</v>
      </c>
      <c r="AX71" s="9"/>
      <c r="AY71" s="9">
        <f>Mon!AJ69</f>
        <v>0</v>
      </c>
      <c r="AZ71" s="73" t="str">
        <f t="shared" si="1126"/>
        <v>-100%</v>
      </c>
      <c r="BA71" s="9">
        <f t="shared" si="1127"/>
        <v>0</v>
      </c>
      <c r="BB71" s="9"/>
      <c r="BC71" s="9">
        <f>Mon!AK69</f>
        <v>0</v>
      </c>
      <c r="BD71" s="73" t="str">
        <f t="shared" si="1128"/>
        <v>-100%</v>
      </c>
      <c r="BE71" s="9">
        <f t="shared" si="1129"/>
        <v>0</v>
      </c>
      <c r="BF71" s="9"/>
      <c r="BG71" s="9">
        <f>Mon!AL69</f>
        <v>0</v>
      </c>
      <c r="BH71" s="73" t="str">
        <f t="shared" si="1130"/>
        <v>-100%</v>
      </c>
      <c r="BI71" s="9">
        <f t="shared" si="1131"/>
        <v>0</v>
      </c>
      <c r="BJ71" s="9"/>
      <c r="BK71" s="9">
        <f>Mon!AM69</f>
        <v>0</v>
      </c>
      <c r="BL71" s="73" t="str">
        <f t="shared" si="1132"/>
        <v>-100%</v>
      </c>
      <c r="BM71" s="9">
        <f t="shared" si="1133"/>
        <v>0</v>
      </c>
      <c r="BN71" s="9"/>
      <c r="BO71" s="9">
        <f>Mon!AN69</f>
        <v>0</v>
      </c>
      <c r="BP71" s="73" t="str">
        <f t="shared" si="1134"/>
        <v>-100%</v>
      </c>
      <c r="BQ71" s="9">
        <f t="shared" si="1135"/>
        <v>0</v>
      </c>
      <c r="BR71" s="9"/>
      <c r="BS71" s="9">
        <f>Mon!AO69</f>
        <v>0</v>
      </c>
      <c r="BT71" s="73" t="str">
        <f t="shared" si="1136"/>
        <v>-100%</v>
      </c>
      <c r="BU71" s="9">
        <f t="shared" si="1137"/>
        <v>0</v>
      </c>
      <c r="BV71" s="9"/>
      <c r="BW71" s="9">
        <f>Mon!AP69</f>
        <v>0</v>
      </c>
      <c r="BX71" s="73" t="str">
        <f t="shared" si="1138"/>
        <v>-100%</v>
      </c>
      <c r="BY71" s="9">
        <f t="shared" si="1139"/>
        <v>0</v>
      </c>
      <c r="BZ71" s="9"/>
      <c r="CA71" s="9">
        <f>Mon!AQ69</f>
        <v>0</v>
      </c>
      <c r="CB71" s="73" t="str">
        <f t="shared" si="1140"/>
        <v>-100%</v>
      </c>
      <c r="CC71" s="9">
        <f t="shared" si="1141"/>
        <v>0</v>
      </c>
      <c r="CD71" s="9"/>
      <c r="CE71" s="9">
        <f>Mon!AR69</f>
        <v>0</v>
      </c>
      <c r="CF71" s="73" t="str">
        <f t="shared" si="1142"/>
        <v>-100%</v>
      </c>
      <c r="CG71" s="9">
        <f t="shared" si="1143"/>
        <v>0</v>
      </c>
      <c r="CH71" s="9"/>
      <c r="CI71" s="9">
        <f>Mon!AS69</f>
        <v>0</v>
      </c>
      <c r="CJ71" s="73" t="str">
        <f t="shared" si="1144"/>
        <v>-100%</v>
      </c>
      <c r="CK71" s="9">
        <f t="shared" si="1145"/>
        <v>0</v>
      </c>
      <c r="CL71" s="9"/>
      <c r="CM71" s="9">
        <f>Mon!AT69</f>
        <v>0</v>
      </c>
      <c r="CN71" s="73" t="str">
        <f t="shared" si="1146"/>
        <v>-100%</v>
      </c>
      <c r="CO71" s="9">
        <f t="shared" si="1147"/>
        <v>0</v>
      </c>
      <c r="CP71" s="9"/>
      <c r="CQ71" s="9">
        <f>Mon!AU69</f>
        <v>0</v>
      </c>
      <c r="CR71" s="73" t="str">
        <f t="shared" si="1148"/>
        <v>-100%</v>
      </c>
      <c r="CS71" s="9">
        <f t="shared" si="1149"/>
        <v>0</v>
      </c>
      <c r="CT71" s="9"/>
      <c r="CU71" s="9">
        <f>Mon!AV69</f>
        <v>0</v>
      </c>
      <c r="CV71" s="73" t="str">
        <f t="shared" si="1150"/>
        <v>-100%</v>
      </c>
      <c r="CW71" s="9">
        <f t="shared" si="1151"/>
        <v>0</v>
      </c>
      <c r="CX71" s="9"/>
      <c r="CY71" s="9">
        <f>Mon!AW69</f>
        <v>0</v>
      </c>
      <c r="CZ71" s="73" t="str">
        <f t="shared" si="1152"/>
        <v>-100%</v>
      </c>
      <c r="DA71" s="9">
        <f t="shared" si="1153"/>
        <v>0</v>
      </c>
      <c r="DB71" s="9"/>
      <c r="DC71" s="9">
        <f>Mon!AX69</f>
        <v>0</v>
      </c>
      <c r="DD71" s="73" t="str">
        <f t="shared" si="1154"/>
        <v>-100%</v>
      </c>
      <c r="DE71" s="9">
        <f t="shared" si="1155"/>
        <v>0</v>
      </c>
      <c r="DF71" s="9"/>
      <c r="DG71" s="9">
        <f>Mon!AY69</f>
        <v>0</v>
      </c>
      <c r="DH71" s="73" t="str">
        <f t="shared" si="1156"/>
        <v>-100%</v>
      </c>
      <c r="DI71" s="9">
        <f t="shared" si="1157"/>
        <v>0</v>
      </c>
      <c r="DJ71" s="9"/>
      <c r="DK71" s="9">
        <f>Mon!AZ69</f>
        <v>0</v>
      </c>
      <c r="DL71" s="73" t="str">
        <f t="shared" si="1158"/>
        <v>-100%</v>
      </c>
      <c r="DM71" s="9">
        <f t="shared" si="1159"/>
        <v>0</v>
      </c>
      <c r="DN71" s="9"/>
      <c r="DO71" s="9">
        <f>Mon!BA69</f>
        <v>0</v>
      </c>
      <c r="DP71" s="73" t="str">
        <f t="shared" si="1160"/>
        <v>-100%</v>
      </c>
      <c r="DQ71" s="9">
        <f t="shared" si="1161"/>
        <v>0</v>
      </c>
      <c r="DR71" s="9"/>
      <c r="DS71" s="9">
        <f>Mon!BB69</f>
        <v>0</v>
      </c>
      <c r="DT71" s="73" t="str">
        <f t="shared" si="1162"/>
        <v>-100%</v>
      </c>
      <c r="DU71" s="9">
        <f t="shared" si="1163"/>
        <v>0</v>
      </c>
      <c r="DV71" s="9"/>
      <c r="DW71" s="9">
        <f>Mon!BC69</f>
        <v>0</v>
      </c>
      <c r="DX71" s="73" t="str">
        <f t="shared" si="1164"/>
        <v>-100%</v>
      </c>
      <c r="DY71" s="9">
        <f t="shared" si="1165"/>
        <v>0</v>
      </c>
      <c r="DZ71" s="9"/>
      <c r="EA71" s="9">
        <f>Mon!BD69</f>
        <v>0</v>
      </c>
      <c r="EB71" s="73" t="str">
        <f t="shared" si="1166"/>
        <v>-100%</v>
      </c>
      <c r="EC71" s="9">
        <f t="shared" si="1167"/>
        <v>0</v>
      </c>
      <c r="ED71" s="9"/>
      <c r="EE71" s="9">
        <f>Mon!BE69</f>
        <v>0</v>
      </c>
      <c r="EF71" s="73" t="str">
        <f t="shared" si="1168"/>
        <v>-100%</v>
      </c>
      <c r="EG71" s="9">
        <f t="shared" si="1169"/>
        <v>0</v>
      </c>
      <c r="EH71" s="9"/>
      <c r="EI71" s="9">
        <f>Mon!BF69</f>
        <v>0</v>
      </c>
      <c r="EJ71" s="73" t="str">
        <f t="shared" si="1170"/>
        <v>-100%</v>
      </c>
      <c r="EK71" s="9">
        <f t="shared" si="1171"/>
        <v>0</v>
      </c>
      <c r="EL71" s="9"/>
      <c r="EM71" s="9">
        <f>Mon!BG69</f>
        <v>0</v>
      </c>
      <c r="EN71" s="73" t="str">
        <f t="shared" si="1172"/>
        <v>-100%</v>
      </c>
      <c r="EO71" s="9">
        <f t="shared" si="1173"/>
        <v>0</v>
      </c>
      <c r="EP71" s="9"/>
      <c r="EQ71" s="9">
        <f>Mon!BH69</f>
        <v>0</v>
      </c>
      <c r="ER71" s="73" t="str">
        <f t="shared" si="1174"/>
        <v>-100%</v>
      </c>
      <c r="ES71" s="9">
        <f t="shared" si="1175"/>
        <v>0</v>
      </c>
      <c r="EU71" s="9">
        <f>Mon!$BI69</f>
        <v>0</v>
      </c>
      <c r="EV71" s="73" t="str">
        <f t="shared" si="1176"/>
        <v>-100%</v>
      </c>
      <c r="EW71" s="9">
        <f t="shared" si="1177"/>
        <v>0</v>
      </c>
      <c r="EY71" s="9">
        <f>Mon!$BJ69</f>
        <v>0</v>
      </c>
      <c r="EZ71" s="73" t="str">
        <f t="shared" si="774"/>
        <v>-100%</v>
      </c>
      <c r="FA71" s="9">
        <f t="shared" si="1178"/>
        <v>0</v>
      </c>
      <c r="FC71" s="9">
        <f>Mon!$BK69</f>
        <v>0</v>
      </c>
      <c r="FD71" s="73" t="str">
        <f t="shared" si="775"/>
        <v>-100%</v>
      </c>
      <c r="FE71" s="9">
        <f t="shared" si="1179"/>
        <v>0</v>
      </c>
      <c r="FG71" s="9">
        <f>Mon!$BL69</f>
        <v>0</v>
      </c>
      <c r="FH71" s="73" t="str">
        <f t="shared" si="776"/>
        <v>-100%</v>
      </c>
      <c r="FI71" s="9">
        <f t="shared" si="1180"/>
        <v>0</v>
      </c>
      <c r="FK71" s="9">
        <f>Mon!$BM69</f>
        <v>0</v>
      </c>
      <c r="FL71" s="73" t="str">
        <f t="shared" si="777"/>
        <v>-100%</v>
      </c>
      <c r="FM71" s="9">
        <f t="shared" si="1181"/>
        <v>0</v>
      </c>
      <c r="FO71" s="9">
        <f>Mon!$BN69</f>
        <v>0</v>
      </c>
      <c r="FP71" s="73" t="str">
        <f t="shared" si="778"/>
        <v>-100%</v>
      </c>
      <c r="FQ71" s="9">
        <f t="shared" si="1182"/>
        <v>0</v>
      </c>
    </row>
    <row r="72" spans="1:173" s="12" customFormat="1" x14ac:dyDescent="0.25">
      <c r="A72" s="9" t="str">
        <f>Mon!A70</f>
        <v>OVER</v>
      </c>
      <c r="B72" s="9">
        <f>Mon!C70</f>
        <v>0</v>
      </c>
      <c r="C72" s="9">
        <f>Mon!X70</f>
        <v>0</v>
      </c>
      <c r="D72" s="73" t="str">
        <f t="shared" si="1102"/>
        <v>-100%</v>
      </c>
      <c r="E72" s="9">
        <f t="shared" si="1103"/>
        <v>0</v>
      </c>
      <c r="F72" s="9"/>
      <c r="G72" s="9">
        <f>Mon!Y70</f>
        <v>0</v>
      </c>
      <c r="H72" s="73" t="str">
        <f t="shared" si="1104"/>
        <v>-100%</v>
      </c>
      <c r="I72" s="9">
        <f t="shared" si="1105"/>
        <v>0</v>
      </c>
      <c r="J72" s="9"/>
      <c r="K72" s="9">
        <f>Mon!$Z70</f>
        <v>0</v>
      </c>
      <c r="L72" s="73" t="str">
        <f t="shared" si="1106"/>
        <v>-100%</v>
      </c>
      <c r="M72" s="9">
        <f t="shared" si="1107"/>
        <v>0</v>
      </c>
      <c r="N72" s="9"/>
      <c r="O72" s="9">
        <f>Mon!AA70</f>
        <v>0</v>
      </c>
      <c r="P72" s="73" t="str">
        <f t="shared" si="1108"/>
        <v>-100%</v>
      </c>
      <c r="Q72" s="9">
        <f t="shared" si="1109"/>
        <v>0</v>
      </c>
      <c r="R72" s="9"/>
      <c r="S72" s="9">
        <f>Mon!AB70</f>
        <v>0</v>
      </c>
      <c r="T72" s="73" t="str">
        <f t="shared" si="1110"/>
        <v>-100%</v>
      </c>
      <c r="U72" s="9">
        <f t="shared" si="1111"/>
        <v>0</v>
      </c>
      <c r="V72" s="9"/>
      <c r="W72" s="9">
        <f>Mon!AC70</f>
        <v>0</v>
      </c>
      <c r="X72" s="73" t="str">
        <f t="shared" si="1112"/>
        <v>-100%</v>
      </c>
      <c r="Y72" s="9">
        <f t="shared" si="1113"/>
        <v>0</v>
      </c>
      <c r="Z72" s="9"/>
      <c r="AA72" s="9">
        <f>Mon!AD70</f>
        <v>0</v>
      </c>
      <c r="AB72" s="73" t="str">
        <f t="shared" si="1114"/>
        <v>-100%</v>
      </c>
      <c r="AC72" s="9">
        <f t="shared" si="1115"/>
        <v>0</v>
      </c>
      <c r="AD72" s="9"/>
      <c r="AE72" s="9">
        <f>Mon!AE70</f>
        <v>0</v>
      </c>
      <c r="AF72" s="73" t="str">
        <f t="shared" si="1116"/>
        <v>-100%</v>
      </c>
      <c r="AG72" s="9">
        <f t="shared" si="1117"/>
        <v>0</v>
      </c>
      <c r="AH72" s="9"/>
      <c r="AI72" s="9">
        <f>Mon!AF70</f>
        <v>0</v>
      </c>
      <c r="AJ72" s="73" t="str">
        <f t="shared" si="1118"/>
        <v>-100%</v>
      </c>
      <c r="AK72" s="9">
        <f t="shared" si="1119"/>
        <v>0</v>
      </c>
      <c r="AL72" s="9"/>
      <c r="AM72" s="9">
        <f>Mon!AG70</f>
        <v>0</v>
      </c>
      <c r="AN72" s="73" t="str">
        <f t="shared" si="1120"/>
        <v>-100%</v>
      </c>
      <c r="AO72" s="9">
        <f t="shared" si="1121"/>
        <v>0</v>
      </c>
      <c r="AP72" s="9"/>
      <c r="AQ72" s="9">
        <f>Mon!AH70</f>
        <v>0</v>
      </c>
      <c r="AR72" s="73" t="str">
        <f t="shared" si="1122"/>
        <v>-100%</v>
      </c>
      <c r="AS72" s="9">
        <f t="shared" si="1123"/>
        <v>0</v>
      </c>
      <c r="AT72" s="9"/>
      <c r="AU72" s="9">
        <f>Mon!AI70</f>
        <v>0</v>
      </c>
      <c r="AV72" s="73" t="str">
        <f t="shared" si="1124"/>
        <v>-100%</v>
      </c>
      <c r="AW72" s="9">
        <f t="shared" si="1125"/>
        <v>0</v>
      </c>
      <c r="AX72" s="9"/>
      <c r="AY72" s="9">
        <f>Mon!AJ70</f>
        <v>0</v>
      </c>
      <c r="AZ72" s="73" t="str">
        <f t="shared" si="1126"/>
        <v>-100%</v>
      </c>
      <c r="BA72" s="9">
        <f t="shared" si="1127"/>
        <v>0</v>
      </c>
      <c r="BB72" s="9"/>
      <c r="BC72" s="9">
        <f>Mon!AK70</f>
        <v>0</v>
      </c>
      <c r="BD72" s="73" t="str">
        <f t="shared" si="1128"/>
        <v>-100%</v>
      </c>
      <c r="BE72" s="9">
        <f t="shared" si="1129"/>
        <v>0</v>
      </c>
      <c r="BF72" s="9"/>
      <c r="BG72" s="9">
        <f>Mon!AL70</f>
        <v>0</v>
      </c>
      <c r="BH72" s="73" t="str">
        <f t="shared" si="1130"/>
        <v>-100%</v>
      </c>
      <c r="BI72" s="9">
        <f t="shared" si="1131"/>
        <v>0</v>
      </c>
      <c r="BJ72" s="9"/>
      <c r="BK72" s="9">
        <f>Mon!AM70</f>
        <v>0</v>
      </c>
      <c r="BL72" s="73" t="str">
        <f t="shared" si="1132"/>
        <v>-100%</v>
      </c>
      <c r="BM72" s="9">
        <f t="shared" si="1133"/>
        <v>0</v>
      </c>
      <c r="BN72" s="9"/>
      <c r="BO72" s="9">
        <f>Mon!AN70</f>
        <v>0</v>
      </c>
      <c r="BP72" s="73" t="str">
        <f t="shared" si="1134"/>
        <v>-100%</v>
      </c>
      <c r="BQ72" s="9">
        <f t="shared" si="1135"/>
        <v>0</v>
      </c>
      <c r="BR72" s="9"/>
      <c r="BS72" s="9">
        <f>Mon!AO70</f>
        <v>0</v>
      </c>
      <c r="BT72" s="73" t="str">
        <f t="shared" si="1136"/>
        <v>-100%</v>
      </c>
      <c r="BU72" s="9">
        <f t="shared" si="1137"/>
        <v>0</v>
      </c>
      <c r="BV72" s="9"/>
      <c r="BW72" s="9">
        <f>Mon!AP70</f>
        <v>0</v>
      </c>
      <c r="BX72" s="73" t="str">
        <f t="shared" si="1138"/>
        <v>-100%</v>
      </c>
      <c r="BY72" s="9">
        <f t="shared" si="1139"/>
        <v>0</v>
      </c>
      <c r="BZ72" s="9"/>
      <c r="CA72" s="9">
        <f>Mon!AQ70</f>
        <v>0</v>
      </c>
      <c r="CB72" s="73" t="str">
        <f t="shared" si="1140"/>
        <v>-100%</v>
      </c>
      <c r="CC72" s="9">
        <f t="shared" si="1141"/>
        <v>0</v>
      </c>
      <c r="CD72" s="9"/>
      <c r="CE72" s="9">
        <f>Mon!AR70</f>
        <v>0</v>
      </c>
      <c r="CF72" s="73" t="str">
        <f t="shared" si="1142"/>
        <v>-100%</v>
      </c>
      <c r="CG72" s="9">
        <f t="shared" si="1143"/>
        <v>0</v>
      </c>
      <c r="CH72" s="9"/>
      <c r="CI72" s="9">
        <f>Mon!AS70</f>
        <v>0</v>
      </c>
      <c r="CJ72" s="73" t="str">
        <f t="shared" si="1144"/>
        <v>-100%</v>
      </c>
      <c r="CK72" s="9">
        <f t="shared" si="1145"/>
        <v>0</v>
      </c>
      <c r="CL72" s="9"/>
      <c r="CM72" s="9">
        <f>Mon!AT70</f>
        <v>0</v>
      </c>
      <c r="CN72" s="73" t="str">
        <f t="shared" si="1146"/>
        <v>-100%</v>
      </c>
      <c r="CO72" s="9">
        <f t="shared" si="1147"/>
        <v>0</v>
      </c>
      <c r="CP72" s="9"/>
      <c r="CQ72" s="9">
        <f>Mon!AU70</f>
        <v>0</v>
      </c>
      <c r="CR72" s="73" t="str">
        <f t="shared" si="1148"/>
        <v>-100%</v>
      </c>
      <c r="CS72" s="9">
        <f t="shared" si="1149"/>
        <v>0</v>
      </c>
      <c r="CT72" s="9"/>
      <c r="CU72" s="9">
        <f>Mon!AV70</f>
        <v>0</v>
      </c>
      <c r="CV72" s="73" t="str">
        <f t="shared" si="1150"/>
        <v>-100%</v>
      </c>
      <c r="CW72" s="9">
        <f t="shared" si="1151"/>
        <v>0</v>
      </c>
      <c r="CX72" s="9"/>
      <c r="CY72" s="9">
        <f>Mon!AW70</f>
        <v>0</v>
      </c>
      <c r="CZ72" s="73" t="str">
        <f t="shared" si="1152"/>
        <v>-100%</v>
      </c>
      <c r="DA72" s="9">
        <f t="shared" si="1153"/>
        <v>0</v>
      </c>
      <c r="DB72" s="9"/>
      <c r="DC72" s="9">
        <f>Mon!AX70</f>
        <v>0</v>
      </c>
      <c r="DD72" s="73" t="str">
        <f t="shared" si="1154"/>
        <v>-100%</v>
      </c>
      <c r="DE72" s="9">
        <f t="shared" si="1155"/>
        <v>0</v>
      </c>
      <c r="DF72" s="9"/>
      <c r="DG72" s="9">
        <f>Mon!AY70</f>
        <v>0</v>
      </c>
      <c r="DH72" s="73" t="str">
        <f t="shared" si="1156"/>
        <v>-100%</v>
      </c>
      <c r="DI72" s="9">
        <f t="shared" si="1157"/>
        <v>0</v>
      </c>
      <c r="DJ72" s="9"/>
      <c r="DK72" s="9">
        <f>Mon!AZ70</f>
        <v>0</v>
      </c>
      <c r="DL72" s="73" t="str">
        <f t="shared" si="1158"/>
        <v>-100%</v>
      </c>
      <c r="DM72" s="9">
        <f t="shared" si="1159"/>
        <v>0</v>
      </c>
      <c r="DN72" s="9"/>
      <c r="DO72" s="9">
        <f>Mon!BA70</f>
        <v>0</v>
      </c>
      <c r="DP72" s="73" t="str">
        <f t="shared" si="1160"/>
        <v>-100%</v>
      </c>
      <c r="DQ72" s="9">
        <f t="shared" si="1161"/>
        <v>0</v>
      </c>
      <c r="DR72" s="9"/>
      <c r="DS72" s="9">
        <f>Mon!BB70</f>
        <v>0</v>
      </c>
      <c r="DT72" s="73" t="str">
        <f t="shared" si="1162"/>
        <v>-100%</v>
      </c>
      <c r="DU72" s="9">
        <f t="shared" si="1163"/>
        <v>0</v>
      </c>
      <c r="DV72" s="9"/>
      <c r="DW72" s="9">
        <f>Mon!BC70</f>
        <v>0</v>
      </c>
      <c r="DX72" s="73" t="str">
        <f t="shared" si="1164"/>
        <v>-100%</v>
      </c>
      <c r="DY72" s="9">
        <f t="shared" si="1165"/>
        <v>0</v>
      </c>
      <c r="DZ72" s="9"/>
      <c r="EA72" s="9">
        <f>Mon!BD70</f>
        <v>0</v>
      </c>
      <c r="EB72" s="73" t="str">
        <f t="shared" si="1166"/>
        <v>-100%</v>
      </c>
      <c r="EC72" s="9">
        <f t="shared" si="1167"/>
        <v>0</v>
      </c>
      <c r="ED72" s="9"/>
      <c r="EE72" s="9">
        <f>Mon!BE70</f>
        <v>0</v>
      </c>
      <c r="EF72" s="73" t="str">
        <f t="shared" si="1168"/>
        <v>-100%</v>
      </c>
      <c r="EG72" s="9">
        <f t="shared" si="1169"/>
        <v>0</v>
      </c>
      <c r="EH72" s="9"/>
      <c r="EI72" s="9">
        <f>Mon!BF70</f>
        <v>0</v>
      </c>
      <c r="EJ72" s="73" t="str">
        <f t="shared" si="1170"/>
        <v>-100%</v>
      </c>
      <c r="EK72" s="9">
        <f t="shared" si="1171"/>
        <v>0</v>
      </c>
      <c r="EL72" s="9"/>
      <c r="EM72" s="9">
        <f>Mon!BG70</f>
        <v>0</v>
      </c>
      <c r="EN72" s="73" t="str">
        <f t="shared" si="1172"/>
        <v>-100%</v>
      </c>
      <c r="EO72" s="9">
        <f t="shared" si="1173"/>
        <v>0</v>
      </c>
      <c r="EP72" s="9"/>
      <c r="EQ72" s="9">
        <f>Mon!BH70</f>
        <v>0</v>
      </c>
      <c r="ER72" s="73" t="str">
        <f t="shared" si="1174"/>
        <v>-100%</v>
      </c>
      <c r="ES72" s="9">
        <f t="shared" si="1175"/>
        <v>0</v>
      </c>
      <c r="EU72" s="9">
        <f>Mon!$BI70</f>
        <v>0</v>
      </c>
      <c r="EV72" s="73" t="str">
        <f t="shared" si="1176"/>
        <v>-100%</v>
      </c>
      <c r="EW72" s="9">
        <f t="shared" si="1177"/>
        <v>0</v>
      </c>
      <c r="EY72" s="9">
        <f>Mon!$BJ70</f>
        <v>0</v>
      </c>
      <c r="EZ72" s="73" t="str">
        <f t="shared" si="774"/>
        <v>-100%</v>
      </c>
      <c r="FA72" s="9">
        <f t="shared" si="1178"/>
        <v>0</v>
      </c>
      <c r="FC72" s="9">
        <f>Mon!$BK70</f>
        <v>0</v>
      </c>
      <c r="FD72" s="73" t="str">
        <f t="shared" si="775"/>
        <v>-100%</v>
      </c>
      <c r="FE72" s="9">
        <f t="shared" si="1179"/>
        <v>0</v>
      </c>
      <c r="FG72" s="9">
        <f>Mon!$BL70</f>
        <v>0</v>
      </c>
      <c r="FH72" s="73" t="str">
        <f t="shared" si="776"/>
        <v>-100%</v>
      </c>
      <c r="FI72" s="9">
        <f t="shared" si="1180"/>
        <v>0</v>
      </c>
      <c r="FK72" s="9">
        <f>Mon!$BM70</f>
        <v>0</v>
      </c>
      <c r="FL72" s="73" t="str">
        <f t="shared" si="777"/>
        <v>-100%</v>
      </c>
      <c r="FM72" s="9">
        <f t="shared" si="1181"/>
        <v>0</v>
      </c>
      <c r="FO72" s="9">
        <f>Mon!$BN70</f>
        <v>0</v>
      </c>
      <c r="FP72" s="73" t="str">
        <f t="shared" si="778"/>
        <v>-100%</v>
      </c>
      <c r="FQ72" s="9">
        <f t="shared" si="1182"/>
        <v>0</v>
      </c>
    </row>
    <row r="73" spans="1:173" s="76" customFormat="1" x14ac:dyDescent="0.25">
      <c r="A73" s="75"/>
      <c r="B73" s="78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U73" s="75"/>
      <c r="EV73" s="75"/>
      <c r="EW73" s="75"/>
      <c r="EY73" s="75"/>
      <c r="EZ73" s="75"/>
      <c r="FA73" s="75"/>
      <c r="FC73" s="75"/>
      <c r="FD73" s="75"/>
      <c r="FE73" s="75"/>
      <c r="FG73" s="75"/>
      <c r="FH73" s="75"/>
      <c r="FI73" s="75"/>
      <c r="FK73" s="75"/>
      <c r="FL73" s="75"/>
      <c r="FM73" s="75"/>
      <c r="FO73" s="75"/>
      <c r="FP73" s="75"/>
      <c r="FQ73" s="75"/>
    </row>
    <row r="74" spans="1:173" s="12" customFormat="1" x14ac:dyDescent="0.25">
      <c r="A74" s="9">
        <f>Mon!A72</f>
        <v>0</v>
      </c>
      <c r="B74" s="9">
        <f>Mon!C72</f>
        <v>0</v>
      </c>
      <c r="C74" s="9">
        <f>Mon!X72</f>
        <v>0</v>
      </c>
      <c r="D74" s="73" t="str">
        <f>IF($B74="win",100%-D$1,"-100%")</f>
        <v>-100%</v>
      </c>
      <c r="E74" s="9">
        <f>(C74*D74)+(C74*E$1)</f>
        <v>0</v>
      </c>
      <c r="F74" s="9"/>
      <c r="G74" s="9">
        <f>Mon!Y72</f>
        <v>0</v>
      </c>
      <c r="H74" s="73" t="str">
        <f>IF($B74="win",100%-H$1,"-100%")</f>
        <v>-100%</v>
      </c>
      <c r="I74" s="9">
        <f>(G74*H74)+(G74*I$1)</f>
        <v>0</v>
      </c>
      <c r="J74" s="9"/>
      <c r="K74" s="9">
        <f>Mon!$Z72</f>
        <v>0</v>
      </c>
      <c r="L74" s="73" t="str">
        <f>IF($B74="win",100%-L$1,"-100%")</f>
        <v>-100%</v>
      </c>
      <c r="M74" s="9">
        <f>(K74*L74)+(K74*M$1)</f>
        <v>0</v>
      </c>
      <c r="N74" s="9"/>
      <c r="O74" s="9">
        <f>Mon!AA72</f>
        <v>0</v>
      </c>
      <c r="P74" s="73" t="str">
        <f>IF($B74="win",100%-P$1,"-100%")</f>
        <v>-100%</v>
      </c>
      <c r="Q74" s="9">
        <f>(O74*P74)+(O74*Q$1)</f>
        <v>0</v>
      </c>
      <c r="R74" s="9"/>
      <c r="S74" s="9">
        <f>Mon!AB72</f>
        <v>0</v>
      </c>
      <c r="T74" s="73" t="str">
        <f>IF($B74="win",100%-T$1,"-100%")</f>
        <v>-100%</v>
      </c>
      <c r="U74" s="9">
        <f>(S74*T74)+(S74*U$1)</f>
        <v>0</v>
      </c>
      <c r="V74" s="9"/>
      <c r="W74" s="9">
        <f>Mon!AC72</f>
        <v>0</v>
      </c>
      <c r="X74" s="73" t="str">
        <f>IF($B74="win",100%-X$1,"-100%")</f>
        <v>-100%</v>
      </c>
      <c r="Y74" s="9">
        <f>(W74*X74)+(W74*Y$1)</f>
        <v>0</v>
      </c>
      <c r="Z74" s="9"/>
      <c r="AA74" s="9">
        <f>Mon!AD72</f>
        <v>0</v>
      </c>
      <c r="AB74" s="73" t="str">
        <f>IF($B74="win",100%-AB$1,"-100%")</f>
        <v>-100%</v>
      </c>
      <c r="AC74" s="9">
        <f>(AA74*AB74)+(AA74*AC$1)</f>
        <v>0</v>
      </c>
      <c r="AD74" s="9"/>
      <c r="AE74" s="9">
        <f>Mon!AE72</f>
        <v>0</v>
      </c>
      <c r="AF74" s="73" t="str">
        <f>IF($B74="win",100%-AF$1,"-100%")</f>
        <v>-100%</v>
      </c>
      <c r="AG74" s="9">
        <f>(AE74*AF74)+(AE74*AG$1)</f>
        <v>0</v>
      </c>
      <c r="AH74" s="9"/>
      <c r="AI74" s="9">
        <f>Mon!AF72</f>
        <v>0</v>
      </c>
      <c r="AJ74" s="73" t="str">
        <f>IF($B74="win",100%-AJ$1,"-100%")</f>
        <v>-100%</v>
      </c>
      <c r="AK74" s="9">
        <f>(AI74*AJ74)+(AI74*AK$1)</f>
        <v>0</v>
      </c>
      <c r="AL74" s="9"/>
      <c r="AM74" s="9">
        <f>Mon!AG72</f>
        <v>0</v>
      </c>
      <c r="AN74" s="73" t="str">
        <f>IF($B74="win",100%-AN$1,"-100%")</f>
        <v>-100%</v>
      </c>
      <c r="AO74" s="9">
        <f>(AM74*AN74)+(AM74*AO$1)</f>
        <v>0</v>
      </c>
      <c r="AP74" s="9"/>
      <c r="AQ74" s="9">
        <f>Mon!AH72</f>
        <v>0</v>
      </c>
      <c r="AR74" s="73" t="str">
        <f>IF($B74="win",100%-AR$1,"-100%")</f>
        <v>-100%</v>
      </c>
      <c r="AS74" s="9">
        <f>(AQ74*AR74)+(AQ74*AS$1)</f>
        <v>0</v>
      </c>
      <c r="AT74" s="9"/>
      <c r="AU74" s="9">
        <f>Mon!AI72</f>
        <v>0</v>
      </c>
      <c r="AV74" s="73" t="str">
        <f>IF($B74="win",100%-AV$1,"-100%")</f>
        <v>-100%</v>
      </c>
      <c r="AW74" s="9">
        <f>(AU74*AV74)+(AU74*AW$1)</f>
        <v>0</v>
      </c>
      <c r="AX74" s="9"/>
      <c r="AY74" s="9">
        <f>Mon!AJ72</f>
        <v>0</v>
      </c>
      <c r="AZ74" s="73" t="str">
        <f>IF($B74="win",100%-AZ$1,"-100%")</f>
        <v>-100%</v>
      </c>
      <c r="BA74" s="9">
        <f>(AY74*AZ74)+(AY74*BA$1)</f>
        <v>0</v>
      </c>
      <c r="BB74" s="9"/>
      <c r="BC74" s="9">
        <f>Mon!AK72</f>
        <v>0</v>
      </c>
      <c r="BD74" s="73" t="str">
        <f>IF($B74="win",100%-BD$1,"-100%")</f>
        <v>-100%</v>
      </c>
      <c r="BE74" s="9">
        <f>(BC74*BD74)+(BC74*BE$1)</f>
        <v>0</v>
      </c>
      <c r="BF74" s="9"/>
      <c r="BG74" s="9">
        <f>Mon!AL72</f>
        <v>0</v>
      </c>
      <c r="BH74" s="73" t="str">
        <f>IF($B74="win",100%-BH$1,"-100%")</f>
        <v>-100%</v>
      </c>
      <c r="BI74" s="9">
        <f>(BG74*BH74)+(BG74*BI$1)</f>
        <v>0</v>
      </c>
      <c r="BJ74" s="9"/>
      <c r="BK74" s="9">
        <f>Mon!AM72</f>
        <v>0</v>
      </c>
      <c r="BL74" s="73" t="str">
        <f>IF($B74="win",100%-BL$1,"-100%")</f>
        <v>-100%</v>
      </c>
      <c r="BM74" s="9">
        <f>(BK74*BL74)+(BK74*BM$1)</f>
        <v>0</v>
      </c>
      <c r="BN74" s="9"/>
      <c r="BO74" s="9">
        <f>Mon!AN72</f>
        <v>0</v>
      </c>
      <c r="BP74" s="73" t="str">
        <f>IF($B74="win",100%-BP$1,"-100%")</f>
        <v>-100%</v>
      </c>
      <c r="BQ74" s="9">
        <f>(BO74*BP74)+(BO74*BQ$1)</f>
        <v>0</v>
      </c>
      <c r="BR74" s="9"/>
      <c r="BS74" s="9">
        <f>Mon!AO72</f>
        <v>0</v>
      </c>
      <c r="BT74" s="73" t="str">
        <f>IF($B74="win",100%-BT$1,"-100%")</f>
        <v>-100%</v>
      </c>
      <c r="BU74" s="9">
        <f>(BS74*BT74)+(BS74*BU$1)</f>
        <v>0</v>
      </c>
      <c r="BV74" s="9"/>
      <c r="BW74" s="9">
        <f>Mon!AP72</f>
        <v>0</v>
      </c>
      <c r="BX74" s="73" t="str">
        <f>IF($B74="win",100%-BX$1,"-100%")</f>
        <v>-100%</v>
      </c>
      <c r="BY74" s="9">
        <f>(BW74*BX74)+(BW74*BY$1)</f>
        <v>0</v>
      </c>
      <c r="BZ74" s="9"/>
      <c r="CA74" s="9">
        <f>Mon!AQ72</f>
        <v>0</v>
      </c>
      <c r="CB74" s="73" t="str">
        <f>IF($B74="win",100%-CB$1,"-100%")</f>
        <v>-100%</v>
      </c>
      <c r="CC74" s="9">
        <f>(CA74*CB74)+(CA74*CC$1)</f>
        <v>0</v>
      </c>
      <c r="CD74" s="9"/>
      <c r="CE74" s="9">
        <f>Mon!AR72</f>
        <v>0</v>
      </c>
      <c r="CF74" s="73" t="str">
        <f>IF($B74="win",100%-CF$1,"-100%")</f>
        <v>-100%</v>
      </c>
      <c r="CG74" s="9">
        <f>(CE74*CF74)+(CE74*CG$1)</f>
        <v>0</v>
      </c>
      <c r="CH74" s="9"/>
      <c r="CI74" s="9">
        <f>Mon!AS72</f>
        <v>0</v>
      </c>
      <c r="CJ74" s="73" t="str">
        <f>IF($B74="win",100%-CJ$1,"-100%")</f>
        <v>-100%</v>
      </c>
      <c r="CK74" s="9">
        <f>(CI74*CJ74)+(CI74*CK$1)</f>
        <v>0</v>
      </c>
      <c r="CL74" s="9"/>
      <c r="CM74" s="9">
        <f>Mon!AT72</f>
        <v>0</v>
      </c>
      <c r="CN74" s="73" t="str">
        <f>IF($B74="win",100%-CN$1,"-100%")</f>
        <v>-100%</v>
      </c>
      <c r="CO74" s="9">
        <f>(CM74*CN74)+(CM74*CO$1)</f>
        <v>0</v>
      </c>
      <c r="CP74" s="9"/>
      <c r="CQ74" s="9">
        <f>Mon!AU72</f>
        <v>0</v>
      </c>
      <c r="CR74" s="73" t="str">
        <f>IF($B74="win",100%-CR$1,"-100%")</f>
        <v>-100%</v>
      </c>
      <c r="CS74" s="9">
        <f>(CQ74*CR74)+(CQ74*CS$1)</f>
        <v>0</v>
      </c>
      <c r="CT74" s="9"/>
      <c r="CU74" s="9">
        <f>Mon!AV72</f>
        <v>0</v>
      </c>
      <c r="CV74" s="73" t="str">
        <f>IF($B74="win",100%-CV$1,"-100%")</f>
        <v>-100%</v>
      </c>
      <c r="CW74" s="9">
        <f>(CU74*CV74)+(CU74*CW$1)</f>
        <v>0</v>
      </c>
      <c r="CX74" s="9"/>
      <c r="CY74" s="9">
        <f>Mon!AW72</f>
        <v>0</v>
      </c>
      <c r="CZ74" s="73" t="str">
        <f>IF($B74="win",100%-CZ$1,"-100%")</f>
        <v>-100%</v>
      </c>
      <c r="DA74" s="9">
        <f>(CY74*CZ74)+(CY74*DA$1)</f>
        <v>0</v>
      </c>
      <c r="DB74" s="9"/>
      <c r="DC74" s="9">
        <f>Mon!AX72</f>
        <v>0</v>
      </c>
      <c r="DD74" s="73" t="str">
        <f>IF($B74="win",100%-DD$1,"-100%")</f>
        <v>-100%</v>
      </c>
      <c r="DE74" s="9">
        <f>(DC74*DD74)+(DC74*DE$1)</f>
        <v>0</v>
      </c>
      <c r="DF74" s="9"/>
      <c r="DG74" s="9">
        <f>Mon!AY72</f>
        <v>0</v>
      </c>
      <c r="DH74" s="73" t="str">
        <f>IF($B74="win",100%-DH$1,"-100%")</f>
        <v>-100%</v>
      </c>
      <c r="DI74" s="9">
        <f>(DG74*DH74)+(DG74*DI$1)</f>
        <v>0</v>
      </c>
      <c r="DJ74" s="9"/>
      <c r="DK74" s="9">
        <f>Mon!AZ72</f>
        <v>0</v>
      </c>
      <c r="DL74" s="73" t="str">
        <f>IF($B74="win",100%-DL$1,"-100%")</f>
        <v>-100%</v>
      </c>
      <c r="DM74" s="9">
        <f>(DK74*DL74)+(DK74*DM$1)</f>
        <v>0</v>
      </c>
      <c r="DN74" s="9"/>
      <c r="DO74" s="9">
        <f>Mon!BA72</f>
        <v>0</v>
      </c>
      <c r="DP74" s="73" t="str">
        <f>IF($B74="win",100%-DP$1,"-100%")</f>
        <v>-100%</v>
      </c>
      <c r="DQ74" s="9">
        <f>(DO74*DP74)+(DO74*DQ$1)</f>
        <v>0</v>
      </c>
      <c r="DR74" s="9"/>
      <c r="DS74" s="9">
        <f>Mon!BB72</f>
        <v>0</v>
      </c>
      <c r="DT74" s="73" t="str">
        <f>IF($B74="win",100%-DT$1,"-100%")</f>
        <v>-100%</v>
      </c>
      <c r="DU74" s="9">
        <f>(DS74*DT74)+(DS74*DU$1)</f>
        <v>0</v>
      </c>
      <c r="DV74" s="9"/>
      <c r="DW74" s="9">
        <f>Mon!BC72</f>
        <v>0</v>
      </c>
      <c r="DX74" s="73" t="str">
        <f>IF($B74="win",100%-DX$1,"-100%")</f>
        <v>-100%</v>
      </c>
      <c r="DY74" s="9">
        <f>(DW74*DX74)+(DW74*DY$1)</f>
        <v>0</v>
      </c>
      <c r="DZ74" s="9"/>
      <c r="EA74" s="9">
        <f>Mon!BD72</f>
        <v>0</v>
      </c>
      <c r="EB74" s="73" t="str">
        <f>IF($B74="win",100%-EB$1,"-100%")</f>
        <v>-100%</v>
      </c>
      <c r="EC74" s="9">
        <f>(EA74*EB74)+(EA74*EC$1)</f>
        <v>0</v>
      </c>
      <c r="ED74" s="9"/>
      <c r="EE74" s="9">
        <f>Mon!BE72</f>
        <v>0</v>
      </c>
      <c r="EF74" s="73" t="str">
        <f>IF($B74="win",100%-EF$1,"-100%")</f>
        <v>-100%</v>
      </c>
      <c r="EG74" s="9">
        <f>(EE74*EF74)+(EE74*EG$1)</f>
        <v>0</v>
      </c>
      <c r="EH74" s="9"/>
      <c r="EI74" s="9">
        <f>Mon!BF72</f>
        <v>0</v>
      </c>
      <c r="EJ74" s="73" t="str">
        <f>IF($B74="win",100%-EJ$1,"-100%")</f>
        <v>-100%</v>
      </c>
      <c r="EK74" s="9">
        <f>(EI74*EJ74)+(EI74*EK$1)</f>
        <v>0</v>
      </c>
      <c r="EL74" s="9"/>
      <c r="EM74" s="9">
        <f>Mon!BG72</f>
        <v>0</v>
      </c>
      <c r="EN74" s="73" t="str">
        <f>IF($B74="win",100%-EN$1,"-100%")</f>
        <v>-100%</v>
      </c>
      <c r="EO74" s="9">
        <f>(EM74*EN74)+(EM74*EO$1)</f>
        <v>0</v>
      </c>
      <c r="EP74" s="9"/>
      <c r="EQ74" s="9">
        <f>Mon!BH72</f>
        <v>0</v>
      </c>
      <c r="ER74" s="73" t="str">
        <f>IF($B74="win",100%-ER$1,"-100%")</f>
        <v>-100%</v>
      </c>
      <c r="ES74" s="9">
        <f>(EQ74*ER74)+(EQ74*ES$1)</f>
        <v>0</v>
      </c>
      <c r="EU74" s="9">
        <f>Mon!$BI72</f>
        <v>0</v>
      </c>
      <c r="EV74" s="73" t="str">
        <f>IF($B74="win",100%-EV$1,"-100%")</f>
        <v>-100%</v>
      </c>
      <c r="EW74" s="9">
        <f>(EU74*EV74)+(EU74*EW$1)</f>
        <v>0</v>
      </c>
      <c r="EY74" s="9">
        <f>Mon!$BJ72</f>
        <v>0</v>
      </c>
      <c r="EZ74" s="73" t="str">
        <f t="shared" si="774"/>
        <v>-100%</v>
      </c>
      <c r="FA74" s="9">
        <f>(EY74*EZ74)+(EY74*FA$1)</f>
        <v>0</v>
      </c>
      <c r="FC74" s="9">
        <f>Mon!$BK72</f>
        <v>0</v>
      </c>
      <c r="FD74" s="73" t="str">
        <f t="shared" si="775"/>
        <v>-100%</v>
      </c>
      <c r="FE74" s="9">
        <f>(FC74*FD74)+(FC74*FE$1)</f>
        <v>0</v>
      </c>
      <c r="FG74" s="9">
        <f>Mon!$BL72</f>
        <v>0</v>
      </c>
      <c r="FH74" s="73" t="str">
        <f t="shared" si="776"/>
        <v>-100%</v>
      </c>
      <c r="FI74" s="9">
        <f>(FG74*FH74)+(FG74*FI$1)</f>
        <v>0</v>
      </c>
      <c r="FK74" s="9">
        <f>Mon!$BM72</f>
        <v>0</v>
      </c>
      <c r="FL74" s="73" t="str">
        <f t="shared" si="777"/>
        <v>-100%</v>
      </c>
      <c r="FM74" s="9">
        <f>(FK74*FL74)+(FK74*FM$1)</f>
        <v>0</v>
      </c>
      <c r="FO74" s="9">
        <f>Mon!$BN72</f>
        <v>0</v>
      </c>
      <c r="FP74" s="73" t="str">
        <f t="shared" si="778"/>
        <v>-100%</v>
      </c>
      <c r="FQ74" s="9">
        <f>(FO74*FP74)+(FO74*FQ$1)</f>
        <v>0</v>
      </c>
    </row>
    <row r="75" spans="1:173" s="12" customFormat="1" x14ac:dyDescent="0.25">
      <c r="A75" s="9">
        <f>Mon!A73</f>
        <v>0</v>
      </c>
      <c r="B75" s="9">
        <f>Mon!C73</f>
        <v>0</v>
      </c>
      <c r="C75" s="9">
        <f>Mon!X73</f>
        <v>0</v>
      </c>
      <c r="D75" s="73" t="str">
        <f t="shared" ref="D75:D77" si="1183">IF($B75="win",100%-D$1,"-100%")</f>
        <v>-100%</v>
      </c>
      <c r="E75" s="9">
        <f t="shared" ref="E75:E77" si="1184">(C75*D75)+(C75*E$1)</f>
        <v>0</v>
      </c>
      <c r="F75" s="9"/>
      <c r="G75" s="9">
        <f>Mon!Y73</f>
        <v>0</v>
      </c>
      <c r="H75" s="73" t="str">
        <f t="shared" ref="H75:H77" si="1185">IF($B75="win",100%-H$1,"-100%")</f>
        <v>-100%</v>
      </c>
      <c r="I75" s="9">
        <f t="shared" ref="I75:I77" si="1186">(G75*H75)+(G75*I$1)</f>
        <v>0</v>
      </c>
      <c r="J75" s="9"/>
      <c r="K75" s="9">
        <f>Mon!$Z73</f>
        <v>0</v>
      </c>
      <c r="L75" s="73" t="str">
        <f t="shared" ref="L75:L77" si="1187">IF($B75="win",100%-L$1,"-100%")</f>
        <v>-100%</v>
      </c>
      <c r="M75" s="9">
        <f t="shared" ref="M75:M77" si="1188">(K75*L75)+(K75*M$1)</f>
        <v>0</v>
      </c>
      <c r="N75" s="9"/>
      <c r="O75" s="9">
        <f>Mon!AA73</f>
        <v>0</v>
      </c>
      <c r="P75" s="73" t="str">
        <f t="shared" ref="P75:P77" si="1189">IF($B75="win",100%-P$1,"-100%")</f>
        <v>-100%</v>
      </c>
      <c r="Q75" s="9">
        <f t="shared" ref="Q75:Q77" si="1190">(O75*P75)+(O75*Q$1)</f>
        <v>0</v>
      </c>
      <c r="R75" s="9"/>
      <c r="S75" s="9">
        <f>Mon!AB73</f>
        <v>0</v>
      </c>
      <c r="T75" s="73" t="str">
        <f t="shared" ref="T75:T77" si="1191">IF($B75="win",100%-T$1,"-100%")</f>
        <v>-100%</v>
      </c>
      <c r="U75" s="9">
        <f t="shared" ref="U75:U77" si="1192">(S75*T75)+(S75*U$1)</f>
        <v>0</v>
      </c>
      <c r="V75" s="9"/>
      <c r="W75" s="9">
        <f>Mon!AC73</f>
        <v>0</v>
      </c>
      <c r="X75" s="73" t="str">
        <f t="shared" ref="X75:X77" si="1193">IF($B75="win",100%-X$1,"-100%")</f>
        <v>-100%</v>
      </c>
      <c r="Y75" s="9">
        <f t="shared" ref="Y75:Y77" si="1194">(W75*X75)+(W75*Y$1)</f>
        <v>0</v>
      </c>
      <c r="Z75" s="9"/>
      <c r="AA75" s="9">
        <f>Mon!AD73</f>
        <v>0</v>
      </c>
      <c r="AB75" s="73" t="str">
        <f t="shared" ref="AB75:AB77" si="1195">IF($B75="win",100%-AB$1,"-100%")</f>
        <v>-100%</v>
      </c>
      <c r="AC75" s="9">
        <f t="shared" ref="AC75:AC77" si="1196">(AA75*AB75)+(AA75*AC$1)</f>
        <v>0</v>
      </c>
      <c r="AD75" s="9"/>
      <c r="AE75" s="9">
        <f>Mon!AE73</f>
        <v>0</v>
      </c>
      <c r="AF75" s="73" t="str">
        <f t="shared" ref="AF75:AF77" si="1197">IF($B75="win",100%-AF$1,"-100%")</f>
        <v>-100%</v>
      </c>
      <c r="AG75" s="9">
        <f t="shared" ref="AG75:AG77" si="1198">(AE75*AF75)+(AE75*AG$1)</f>
        <v>0</v>
      </c>
      <c r="AH75" s="9"/>
      <c r="AI75" s="9">
        <f>Mon!AF73</f>
        <v>0</v>
      </c>
      <c r="AJ75" s="73" t="str">
        <f t="shared" ref="AJ75:AJ77" si="1199">IF($B75="win",100%-AJ$1,"-100%")</f>
        <v>-100%</v>
      </c>
      <c r="AK75" s="9">
        <f t="shared" ref="AK75:AK77" si="1200">(AI75*AJ75)+(AI75*AK$1)</f>
        <v>0</v>
      </c>
      <c r="AL75" s="9"/>
      <c r="AM75" s="9">
        <f>Mon!AG73</f>
        <v>0</v>
      </c>
      <c r="AN75" s="73" t="str">
        <f t="shared" ref="AN75:AN77" si="1201">IF($B75="win",100%-AN$1,"-100%")</f>
        <v>-100%</v>
      </c>
      <c r="AO75" s="9">
        <f t="shared" ref="AO75:AO77" si="1202">(AM75*AN75)+(AM75*AO$1)</f>
        <v>0</v>
      </c>
      <c r="AP75" s="9"/>
      <c r="AQ75" s="9">
        <f>Mon!AH73</f>
        <v>0</v>
      </c>
      <c r="AR75" s="73" t="str">
        <f t="shared" ref="AR75:AR77" si="1203">IF($B75="win",100%-AR$1,"-100%")</f>
        <v>-100%</v>
      </c>
      <c r="AS75" s="9">
        <f t="shared" ref="AS75:AS77" si="1204">(AQ75*AR75)+(AQ75*AS$1)</f>
        <v>0</v>
      </c>
      <c r="AT75" s="9"/>
      <c r="AU75" s="9">
        <f>Mon!AI73</f>
        <v>0</v>
      </c>
      <c r="AV75" s="73" t="str">
        <f t="shared" ref="AV75:AV77" si="1205">IF($B75="win",100%-AV$1,"-100%")</f>
        <v>-100%</v>
      </c>
      <c r="AW75" s="9">
        <f t="shared" ref="AW75:AW77" si="1206">(AU75*AV75)+(AU75*AW$1)</f>
        <v>0</v>
      </c>
      <c r="AX75" s="9"/>
      <c r="AY75" s="9">
        <f>Mon!AJ73</f>
        <v>0</v>
      </c>
      <c r="AZ75" s="73" t="str">
        <f t="shared" ref="AZ75:AZ77" si="1207">IF($B75="win",100%-AZ$1,"-100%")</f>
        <v>-100%</v>
      </c>
      <c r="BA75" s="9">
        <f t="shared" ref="BA75:BA77" si="1208">(AY75*AZ75)+(AY75*BA$1)</f>
        <v>0</v>
      </c>
      <c r="BB75" s="9"/>
      <c r="BC75" s="9">
        <f>Mon!AK73</f>
        <v>0</v>
      </c>
      <c r="BD75" s="73" t="str">
        <f t="shared" ref="BD75:BD77" si="1209">IF($B75="win",100%-BD$1,"-100%")</f>
        <v>-100%</v>
      </c>
      <c r="BE75" s="9">
        <f t="shared" ref="BE75:BE77" si="1210">(BC75*BD75)+(BC75*BE$1)</f>
        <v>0</v>
      </c>
      <c r="BF75" s="9"/>
      <c r="BG75" s="9">
        <f>Mon!AL73</f>
        <v>0</v>
      </c>
      <c r="BH75" s="73" t="str">
        <f t="shared" ref="BH75:BH77" si="1211">IF($B75="win",100%-BH$1,"-100%")</f>
        <v>-100%</v>
      </c>
      <c r="BI75" s="9">
        <f t="shared" ref="BI75:BI77" si="1212">(BG75*BH75)+(BG75*BI$1)</f>
        <v>0</v>
      </c>
      <c r="BJ75" s="9"/>
      <c r="BK75" s="9">
        <f>Mon!AM73</f>
        <v>0</v>
      </c>
      <c r="BL75" s="73" t="str">
        <f t="shared" ref="BL75:BL77" si="1213">IF($B75="win",100%-BL$1,"-100%")</f>
        <v>-100%</v>
      </c>
      <c r="BM75" s="9">
        <f t="shared" ref="BM75:BM77" si="1214">(BK75*BL75)+(BK75*BM$1)</f>
        <v>0</v>
      </c>
      <c r="BN75" s="9"/>
      <c r="BO75" s="9">
        <f>Mon!AN73</f>
        <v>0</v>
      </c>
      <c r="BP75" s="73" t="str">
        <f t="shared" ref="BP75:BP77" si="1215">IF($B75="win",100%-BP$1,"-100%")</f>
        <v>-100%</v>
      </c>
      <c r="BQ75" s="9">
        <f t="shared" ref="BQ75:BQ77" si="1216">(BO75*BP75)+(BO75*BQ$1)</f>
        <v>0</v>
      </c>
      <c r="BR75" s="9"/>
      <c r="BS75" s="9">
        <f>Mon!AO73</f>
        <v>0</v>
      </c>
      <c r="BT75" s="73" t="str">
        <f t="shared" ref="BT75:BT77" si="1217">IF($B75="win",100%-BT$1,"-100%")</f>
        <v>-100%</v>
      </c>
      <c r="BU75" s="9">
        <f t="shared" ref="BU75:BU77" si="1218">(BS75*BT75)+(BS75*BU$1)</f>
        <v>0</v>
      </c>
      <c r="BV75" s="9"/>
      <c r="BW75" s="9">
        <f>Mon!AP73</f>
        <v>0</v>
      </c>
      <c r="BX75" s="73" t="str">
        <f t="shared" ref="BX75:BX77" si="1219">IF($B75="win",100%-BX$1,"-100%")</f>
        <v>-100%</v>
      </c>
      <c r="BY75" s="9">
        <f t="shared" ref="BY75:BY77" si="1220">(BW75*BX75)+(BW75*BY$1)</f>
        <v>0</v>
      </c>
      <c r="BZ75" s="9"/>
      <c r="CA75" s="9">
        <f>Mon!AQ73</f>
        <v>0</v>
      </c>
      <c r="CB75" s="73" t="str">
        <f t="shared" ref="CB75:CB77" si="1221">IF($B75="win",100%-CB$1,"-100%")</f>
        <v>-100%</v>
      </c>
      <c r="CC75" s="9">
        <f t="shared" ref="CC75:CC77" si="1222">(CA75*CB75)+(CA75*CC$1)</f>
        <v>0</v>
      </c>
      <c r="CD75" s="9"/>
      <c r="CE75" s="9">
        <f>Mon!AR73</f>
        <v>0</v>
      </c>
      <c r="CF75" s="73" t="str">
        <f t="shared" ref="CF75:CF77" si="1223">IF($B75="win",100%-CF$1,"-100%")</f>
        <v>-100%</v>
      </c>
      <c r="CG75" s="9">
        <f t="shared" ref="CG75:CG77" si="1224">(CE75*CF75)+(CE75*CG$1)</f>
        <v>0</v>
      </c>
      <c r="CH75" s="9"/>
      <c r="CI75" s="9">
        <f>Mon!AS73</f>
        <v>0</v>
      </c>
      <c r="CJ75" s="73" t="str">
        <f t="shared" ref="CJ75:CJ77" si="1225">IF($B75="win",100%-CJ$1,"-100%")</f>
        <v>-100%</v>
      </c>
      <c r="CK75" s="9">
        <f t="shared" ref="CK75:CK77" si="1226">(CI75*CJ75)+(CI75*CK$1)</f>
        <v>0</v>
      </c>
      <c r="CL75" s="9"/>
      <c r="CM75" s="9">
        <f>Mon!AT73</f>
        <v>0</v>
      </c>
      <c r="CN75" s="73" t="str">
        <f t="shared" ref="CN75:CN77" si="1227">IF($B75="win",100%-CN$1,"-100%")</f>
        <v>-100%</v>
      </c>
      <c r="CO75" s="9">
        <f t="shared" ref="CO75:CO77" si="1228">(CM75*CN75)+(CM75*CO$1)</f>
        <v>0</v>
      </c>
      <c r="CP75" s="9"/>
      <c r="CQ75" s="9">
        <f>Mon!AU73</f>
        <v>0</v>
      </c>
      <c r="CR75" s="73" t="str">
        <f t="shared" ref="CR75:CR77" si="1229">IF($B75="win",100%-CR$1,"-100%")</f>
        <v>-100%</v>
      </c>
      <c r="CS75" s="9">
        <f t="shared" ref="CS75:CS77" si="1230">(CQ75*CR75)+(CQ75*CS$1)</f>
        <v>0</v>
      </c>
      <c r="CT75" s="9"/>
      <c r="CU75" s="9">
        <f>Mon!AV73</f>
        <v>0</v>
      </c>
      <c r="CV75" s="73" t="str">
        <f t="shared" ref="CV75:CV77" si="1231">IF($B75="win",100%-CV$1,"-100%")</f>
        <v>-100%</v>
      </c>
      <c r="CW75" s="9">
        <f t="shared" ref="CW75:CW77" si="1232">(CU75*CV75)+(CU75*CW$1)</f>
        <v>0</v>
      </c>
      <c r="CX75" s="9"/>
      <c r="CY75" s="9">
        <f>Mon!AW73</f>
        <v>0</v>
      </c>
      <c r="CZ75" s="73" t="str">
        <f t="shared" ref="CZ75:CZ77" si="1233">IF($B75="win",100%-CZ$1,"-100%")</f>
        <v>-100%</v>
      </c>
      <c r="DA75" s="9">
        <f t="shared" ref="DA75:DA77" si="1234">(CY75*CZ75)+(CY75*DA$1)</f>
        <v>0</v>
      </c>
      <c r="DB75" s="9"/>
      <c r="DC75" s="9">
        <f>Mon!AX73</f>
        <v>0</v>
      </c>
      <c r="DD75" s="73" t="str">
        <f t="shared" ref="DD75:DD77" si="1235">IF($B75="win",100%-DD$1,"-100%")</f>
        <v>-100%</v>
      </c>
      <c r="DE75" s="9">
        <f t="shared" ref="DE75:DE77" si="1236">(DC75*DD75)+(DC75*DE$1)</f>
        <v>0</v>
      </c>
      <c r="DF75" s="9"/>
      <c r="DG75" s="9">
        <f>Mon!AY73</f>
        <v>0</v>
      </c>
      <c r="DH75" s="73" t="str">
        <f t="shared" ref="DH75:DH77" si="1237">IF($B75="win",100%-DH$1,"-100%")</f>
        <v>-100%</v>
      </c>
      <c r="DI75" s="9">
        <f t="shared" ref="DI75:DI77" si="1238">(DG75*DH75)+(DG75*DI$1)</f>
        <v>0</v>
      </c>
      <c r="DJ75" s="9"/>
      <c r="DK75" s="9">
        <f>Mon!AZ73</f>
        <v>0</v>
      </c>
      <c r="DL75" s="73" t="str">
        <f t="shared" ref="DL75:DL77" si="1239">IF($B75="win",100%-DL$1,"-100%")</f>
        <v>-100%</v>
      </c>
      <c r="DM75" s="9">
        <f t="shared" ref="DM75:DM77" si="1240">(DK75*DL75)+(DK75*DM$1)</f>
        <v>0</v>
      </c>
      <c r="DN75" s="9"/>
      <c r="DO75" s="9">
        <f>Mon!BA73</f>
        <v>0</v>
      </c>
      <c r="DP75" s="73" t="str">
        <f t="shared" ref="DP75:DP77" si="1241">IF($B75="win",100%-DP$1,"-100%")</f>
        <v>-100%</v>
      </c>
      <c r="DQ75" s="9">
        <f t="shared" ref="DQ75:DQ77" si="1242">(DO75*DP75)+(DO75*DQ$1)</f>
        <v>0</v>
      </c>
      <c r="DR75" s="9"/>
      <c r="DS75" s="9">
        <f>Mon!BB73</f>
        <v>0</v>
      </c>
      <c r="DT75" s="73" t="str">
        <f t="shared" ref="DT75:DT77" si="1243">IF($B75="win",100%-DT$1,"-100%")</f>
        <v>-100%</v>
      </c>
      <c r="DU75" s="9">
        <f t="shared" ref="DU75:DU77" si="1244">(DS75*DT75)+(DS75*DU$1)</f>
        <v>0</v>
      </c>
      <c r="DV75" s="9"/>
      <c r="DW75" s="9">
        <f>Mon!BC73</f>
        <v>0</v>
      </c>
      <c r="DX75" s="73" t="str">
        <f t="shared" ref="DX75:DX77" si="1245">IF($B75="win",100%-DX$1,"-100%")</f>
        <v>-100%</v>
      </c>
      <c r="DY75" s="9">
        <f t="shared" ref="DY75:DY77" si="1246">(DW75*DX75)+(DW75*DY$1)</f>
        <v>0</v>
      </c>
      <c r="DZ75" s="9"/>
      <c r="EA75" s="9">
        <f>Mon!BD73</f>
        <v>0</v>
      </c>
      <c r="EB75" s="73" t="str">
        <f t="shared" ref="EB75:EB77" si="1247">IF($B75="win",100%-EB$1,"-100%")</f>
        <v>-100%</v>
      </c>
      <c r="EC75" s="9">
        <f t="shared" ref="EC75:EC77" si="1248">(EA75*EB75)+(EA75*EC$1)</f>
        <v>0</v>
      </c>
      <c r="ED75" s="9"/>
      <c r="EE75" s="9">
        <f>Mon!BE73</f>
        <v>0</v>
      </c>
      <c r="EF75" s="73" t="str">
        <f t="shared" ref="EF75:EF77" si="1249">IF($B75="win",100%-EF$1,"-100%")</f>
        <v>-100%</v>
      </c>
      <c r="EG75" s="9">
        <f t="shared" ref="EG75:EG77" si="1250">(EE75*EF75)+(EE75*EG$1)</f>
        <v>0</v>
      </c>
      <c r="EH75" s="9"/>
      <c r="EI75" s="9">
        <f>Mon!BF73</f>
        <v>0</v>
      </c>
      <c r="EJ75" s="73" t="str">
        <f t="shared" ref="EJ75:EJ77" si="1251">IF($B75="win",100%-EJ$1,"-100%")</f>
        <v>-100%</v>
      </c>
      <c r="EK75" s="9">
        <f t="shared" ref="EK75:EK77" si="1252">(EI75*EJ75)+(EI75*EK$1)</f>
        <v>0</v>
      </c>
      <c r="EL75" s="9"/>
      <c r="EM75" s="9">
        <f>Mon!BG73</f>
        <v>0</v>
      </c>
      <c r="EN75" s="73" t="str">
        <f t="shared" ref="EN75:EN77" si="1253">IF($B75="win",100%-EN$1,"-100%")</f>
        <v>-100%</v>
      </c>
      <c r="EO75" s="9">
        <f t="shared" ref="EO75:EO77" si="1254">(EM75*EN75)+(EM75*EO$1)</f>
        <v>0</v>
      </c>
      <c r="EP75" s="9"/>
      <c r="EQ75" s="9">
        <f>Mon!BH73</f>
        <v>0</v>
      </c>
      <c r="ER75" s="73" t="str">
        <f t="shared" ref="ER75:ER77" si="1255">IF($B75="win",100%-ER$1,"-100%")</f>
        <v>-100%</v>
      </c>
      <c r="ES75" s="9">
        <f t="shared" ref="ES75:ES77" si="1256">(EQ75*ER75)+(EQ75*ES$1)</f>
        <v>0</v>
      </c>
      <c r="EU75" s="9">
        <f>Mon!$BI73</f>
        <v>0</v>
      </c>
      <c r="EV75" s="73" t="str">
        <f t="shared" ref="EV75:EV77" si="1257">IF($B75="win",100%-EV$1,"-100%")</f>
        <v>-100%</v>
      </c>
      <c r="EW75" s="9">
        <f t="shared" ref="EW75:EW77" si="1258">(EU75*EV75)+(EU75*EW$1)</f>
        <v>0</v>
      </c>
      <c r="EY75" s="9">
        <f>Mon!$BJ73</f>
        <v>0</v>
      </c>
      <c r="EZ75" s="73" t="str">
        <f t="shared" si="774"/>
        <v>-100%</v>
      </c>
      <c r="FA75" s="9">
        <f t="shared" ref="FA75:FA77" si="1259">(EY75*EZ75)+(EY75*FA$1)</f>
        <v>0</v>
      </c>
      <c r="FC75" s="9">
        <f>Mon!$BK73</f>
        <v>0</v>
      </c>
      <c r="FD75" s="73" t="str">
        <f t="shared" si="775"/>
        <v>-100%</v>
      </c>
      <c r="FE75" s="9">
        <f t="shared" ref="FE75:FE77" si="1260">(FC75*FD75)+(FC75*FE$1)</f>
        <v>0</v>
      </c>
      <c r="FG75" s="9">
        <f>Mon!$BL73</f>
        <v>0</v>
      </c>
      <c r="FH75" s="73" t="str">
        <f t="shared" si="776"/>
        <v>-100%</v>
      </c>
      <c r="FI75" s="9">
        <f t="shared" ref="FI75:FI77" si="1261">(FG75*FH75)+(FG75*FI$1)</f>
        <v>0</v>
      </c>
      <c r="FK75" s="9">
        <f>Mon!$BM73</f>
        <v>0</v>
      </c>
      <c r="FL75" s="73" t="str">
        <f t="shared" si="777"/>
        <v>-100%</v>
      </c>
      <c r="FM75" s="9">
        <f t="shared" ref="FM75:FM77" si="1262">(FK75*FL75)+(FK75*FM$1)</f>
        <v>0</v>
      </c>
      <c r="FO75" s="9">
        <f>Mon!$BN73</f>
        <v>0</v>
      </c>
      <c r="FP75" s="73" t="str">
        <f t="shared" si="778"/>
        <v>-100%</v>
      </c>
      <c r="FQ75" s="9">
        <f t="shared" ref="FQ75:FQ77" si="1263">(FO75*FP75)+(FO75*FQ$1)</f>
        <v>0</v>
      </c>
    </row>
    <row r="76" spans="1:173" s="12" customFormat="1" x14ac:dyDescent="0.25">
      <c r="A76" s="9" t="str">
        <f>Mon!A74</f>
        <v>UNDER</v>
      </c>
      <c r="B76" s="9">
        <f>Mon!C74</f>
        <v>0</v>
      </c>
      <c r="C76" s="9">
        <f>Mon!X74</f>
        <v>0</v>
      </c>
      <c r="D76" s="73" t="str">
        <f t="shared" si="1183"/>
        <v>-100%</v>
      </c>
      <c r="E76" s="9">
        <f t="shared" si="1184"/>
        <v>0</v>
      </c>
      <c r="F76" s="9"/>
      <c r="G76" s="9">
        <f>Mon!Y74</f>
        <v>0</v>
      </c>
      <c r="H76" s="73" t="str">
        <f t="shared" si="1185"/>
        <v>-100%</v>
      </c>
      <c r="I76" s="9">
        <f t="shared" si="1186"/>
        <v>0</v>
      </c>
      <c r="J76" s="9"/>
      <c r="K76" s="9">
        <f>Mon!$Z74</f>
        <v>0</v>
      </c>
      <c r="L76" s="73" t="str">
        <f t="shared" si="1187"/>
        <v>-100%</v>
      </c>
      <c r="M76" s="9">
        <f t="shared" si="1188"/>
        <v>0</v>
      </c>
      <c r="N76" s="9"/>
      <c r="O76" s="9">
        <f>Mon!AA74</f>
        <v>0</v>
      </c>
      <c r="P76" s="73" t="str">
        <f t="shared" si="1189"/>
        <v>-100%</v>
      </c>
      <c r="Q76" s="9">
        <f t="shared" si="1190"/>
        <v>0</v>
      </c>
      <c r="R76" s="9"/>
      <c r="S76" s="9">
        <f>Mon!AB74</f>
        <v>0</v>
      </c>
      <c r="T76" s="73" t="str">
        <f t="shared" si="1191"/>
        <v>-100%</v>
      </c>
      <c r="U76" s="9">
        <f t="shared" si="1192"/>
        <v>0</v>
      </c>
      <c r="V76" s="9"/>
      <c r="W76" s="9">
        <f>Mon!AC74</f>
        <v>0</v>
      </c>
      <c r="X76" s="73" t="str">
        <f t="shared" si="1193"/>
        <v>-100%</v>
      </c>
      <c r="Y76" s="9">
        <f t="shared" si="1194"/>
        <v>0</v>
      </c>
      <c r="Z76" s="9"/>
      <c r="AA76" s="9">
        <f>Mon!AD74</f>
        <v>0</v>
      </c>
      <c r="AB76" s="73" t="str">
        <f t="shared" si="1195"/>
        <v>-100%</v>
      </c>
      <c r="AC76" s="9">
        <f t="shared" si="1196"/>
        <v>0</v>
      </c>
      <c r="AD76" s="9"/>
      <c r="AE76" s="9">
        <f>Mon!AE74</f>
        <v>0</v>
      </c>
      <c r="AF76" s="73" t="str">
        <f t="shared" si="1197"/>
        <v>-100%</v>
      </c>
      <c r="AG76" s="9">
        <f t="shared" si="1198"/>
        <v>0</v>
      </c>
      <c r="AH76" s="9"/>
      <c r="AI76" s="9">
        <f>Mon!AF74</f>
        <v>0</v>
      </c>
      <c r="AJ76" s="73" t="str">
        <f t="shared" si="1199"/>
        <v>-100%</v>
      </c>
      <c r="AK76" s="9">
        <f t="shared" si="1200"/>
        <v>0</v>
      </c>
      <c r="AL76" s="9"/>
      <c r="AM76" s="9">
        <f>Mon!AG74</f>
        <v>0</v>
      </c>
      <c r="AN76" s="73" t="str">
        <f t="shared" si="1201"/>
        <v>-100%</v>
      </c>
      <c r="AO76" s="9">
        <f t="shared" si="1202"/>
        <v>0</v>
      </c>
      <c r="AP76" s="9"/>
      <c r="AQ76" s="9">
        <f>Mon!AH74</f>
        <v>0</v>
      </c>
      <c r="AR76" s="73" t="str">
        <f t="shared" si="1203"/>
        <v>-100%</v>
      </c>
      <c r="AS76" s="9">
        <f t="shared" si="1204"/>
        <v>0</v>
      </c>
      <c r="AT76" s="9"/>
      <c r="AU76" s="9">
        <f>Mon!AI74</f>
        <v>0</v>
      </c>
      <c r="AV76" s="73" t="str">
        <f t="shared" si="1205"/>
        <v>-100%</v>
      </c>
      <c r="AW76" s="9">
        <f t="shared" si="1206"/>
        <v>0</v>
      </c>
      <c r="AX76" s="9"/>
      <c r="AY76" s="9">
        <f>Mon!AJ74</f>
        <v>0</v>
      </c>
      <c r="AZ76" s="73" t="str">
        <f t="shared" si="1207"/>
        <v>-100%</v>
      </c>
      <c r="BA76" s="9">
        <f t="shared" si="1208"/>
        <v>0</v>
      </c>
      <c r="BB76" s="9"/>
      <c r="BC76" s="9">
        <f>Mon!AK74</f>
        <v>0</v>
      </c>
      <c r="BD76" s="73" t="str">
        <f t="shared" si="1209"/>
        <v>-100%</v>
      </c>
      <c r="BE76" s="9">
        <f t="shared" si="1210"/>
        <v>0</v>
      </c>
      <c r="BF76" s="9"/>
      <c r="BG76" s="9">
        <f>Mon!AL74</f>
        <v>0</v>
      </c>
      <c r="BH76" s="73" t="str">
        <f t="shared" si="1211"/>
        <v>-100%</v>
      </c>
      <c r="BI76" s="9">
        <f t="shared" si="1212"/>
        <v>0</v>
      </c>
      <c r="BJ76" s="9"/>
      <c r="BK76" s="9">
        <f>Mon!AM74</f>
        <v>0</v>
      </c>
      <c r="BL76" s="73" t="str">
        <f t="shared" si="1213"/>
        <v>-100%</v>
      </c>
      <c r="BM76" s="9">
        <f t="shared" si="1214"/>
        <v>0</v>
      </c>
      <c r="BN76" s="9"/>
      <c r="BO76" s="9">
        <f>Mon!AN74</f>
        <v>0</v>
      </c>
      <c r="BP76" s="73" t="str">
        <f t="shared" si="1215"/>
        <v>-100%</v>
      </c>
      <c r="BQ76" s="9">
        <f t="shared" si="1216"/>
        <v>0</v>
      </c>
      <c r="BR76" s="9"/>
      <c r="BS76" s="9">
        <f>Mon!AO74</f>
        <v>0</v>
      </c>
      <c r="BT76" s="73" t="str">
        <f t="shared" si="1217"/>
        <v>-100%</v>
      </c>
      <c r="BU76" s="9">
        <f t="shared" si="1218"/>
        <v>0</v>
      </c>
      <c r="BV76" s="9"/>
      <c r="BW76" s="9">
        <f>Mon!AP74</f>
        <v>0</v>
      </c>
      <c r="BX76" s="73" t="str">
        <f t="shared" si="1219"/>
        <v>-100%</v>
      </c>
      <c r="BY76" s="9">
        <f t="shared" si="1220"/>
        <v>0</v>
      </c>
      <c r="BZ76" s="9"/>
      <c r="CA76" s="9">
        <f>Mon!AQ74</f>
        <v>0</v>
      </c>
      <c r="CB76" s="73" t="str">
        <f t="shared" si="1221"/>
        <v>-100%</v>
      </c>
      <c r="CC76" s="9">
        <f t="shared" si="1222"/>
        <v>0</v>
      </c>
      <c r="CD76" s="9"/>
      <c r="CE76" s="9">
        <f>Mon!AR74</f>
        <v>0</v>
      </c>
      <c r="CF76" s="73" t="str">
        <f t="shared" si="1223"/>
        <v>-100%</v>
      </c>
      <c r="CG76" s="9">
        <f t="shared" si="1224"/>
        <v>0</v>
      </c>
      <c r="CH76" s="9"/>
      <c r="CI76" s="9">
        <f>Mon!AS74</f>
        <v>0</v>
      </c>
      <c r="CJ76" s="73" t="str">
        <f t="shared" si="1225"/>
        <v>-100%</v>
      </c>
      <c r="CK76" s="9">
        <f t="shared" si="1226"/>
        <v>0</v>
      </c>
      <c r="CL76" s="9"/>
      <c r="CM76" s="9">
        <f>Mon!AT74</f>
        <v>0</v>
      </c>
      <c r="CN76" s="73" t="str">
        <f t="shared" si="1227"/>
        <v>-100%</v>
      </c>
      <c r="CO76" s="9">
        <f t="shared" si="1228"/>
        <v>0</v>
      </c>
      <c r="CP76" s="9"/>
      <c r="CQ76" s="9">
        <f>Mon!AU74</f>
        <v>0</v>
      </c>
      <c r="CR76" s="73" t="str">
        <f t="shared" si="1229"/>
        <v>-100%</v>
      </c>
      <c r="CS76" s="9">
        <f t="shared" si="1230"/>
        <v>0</v>
      </c>
      <c r="CT76" s="9"/>
      <c r="CU76" s="9">
        <f>Mon!AV74</f>
        <v>0</v>
      </c>
      <c r="CV76" s="73" t="str">
        <f t="shared" si="1231"/>
        <v>-100%</v>
      </c>
      <c r="CW76" s="9">
        <f t="shared" si="1232"/>
        <v>0</v>
      </c>
      <c r="CX76" s="9"/>
      <c r="CY76" s="9">
        <f>Mon!AW74</f>
        <v>0</v>
      </c>
      <c r="CZ76" s="73" t="str">
        <f t="shared" si="1233"/>
        <v>-100%</v>
      </c>
      <c r="DA76" s="9">
        <f t="shared" si="1234"/>
        <v>0</v>
      </c>
      <c r="DB76" s="9"/>
      <c r="DC76" s="9">
        <f>Mon!AX74</f>
        <v>0</v>
      </c>
      <c r="DD76" s="73" t="str">
        <f t="shared" si="1235"/>
        <v>-100%</v>
      </c>
      <c r="DE76" s="9">
        <f t="shared" si="1236"/>
        <v>0</v>
      </c>
      <c r="DF76" s="9"/>
      <c r="DG76" s="9">
        <f>Mon!AY74</f>
        <v>0</v>
      </c>
      <c r="DH76" s="73" t="str">
        <f t="shared" si="1237"/>
        <v>-100%</v>
      </c>
      <c r="DI76" s="9">
        <f t="shared" si="1238"/>
        <v>0</v>
      </c>
      <c r="DJ76" s="9"/>
      <c r="DK76" s="9">
        <f>Mon!AZ74</f>
        <v>0</v>
      </c>
      <c r="DL76" s="73" t="str">
        <f t="shared" si="1239"/>
        <v>-100%</v>
      </c>
      <c r="DM76" s="9">
        <f t="shared" si="1240"/>
        <v>0</v>
      </c>
      <c r="DN76" s="9"/>
      <c r="DO76" s="9">
        <f>Mon!BA74</f>
        <v>0</v>
      </c>
      <c r="DP76" s="73" t="str">
        <f t="shared" si="1241"/>
        <v>-100%</v>
      </c>
      <c r="DQ76" s="9">
        <f t="shared" si="1242"/>
        <v>0</v>
      </c>
      <c r="DR76" s="9"/>
      <c r="DS76" s="9">
        <f>Mon!BB74</f>
        <v>0</v>
      </c>
      <c r="DT76" s="73" t="str">
        <f t="shared" si="1243"/>
        <v>-100%</v>
      </c>
      <c r="DU76" s="9">
        <f t="shared" si="1244"/>
        <v>0</v>
      </c>
      <c r="DV76" s="9"/>
      <c r="DW76" s="9">
        <f>Mon!BC74</f>
        <v>0</v>
      </c>
      <c r="DX76" s="73" t="str">
        <f t="shared" si="1245"/>
        <v>-100%</v>
      </c>
      <c r="DY76" s="9">
        <f t="shared" si="1246"/>
        <v>0</v>
      </c>
      <c r="DZ76" s="9"/>
      <c r="EA76" s="9">
        <f>Mon!BD74</f>
        <v>0</v>
      </c>
      <c r="EB76" s="73" t="str">
        <f t="shared" si="1247"/>
        <v>-100%</v>
      </c>
      <c r="EC76" s="9">
        <f t="shared" si="1248"/>
        <v>0</v>
      </c>
      <c r="ED76" s="9"/>
      <c r="EE76" s="9">
        <f>Mon!BE74</f>
        <v>0</v>
      </c>
      <c r="EF76" s="73" t="str">
        <f t="shared" si="1249"/>
        <v>-100%</v>
      </c>
      <c r="EG76" s="9">
        <f t="shared" si="1250"/>
        <v>0</v>
      </c>
      <c r="EH76" s="9"/>
      <c r="EI76" s="9">
        <f>Mon!BF74</f>
        <v>0</v>
      </c>
      <c r="EJ76" s="73" t="str">
        <f t="shared" si="1251"/>
        <v>-100%</v>
      </c>
      <c r="EK76" s="9">
        <f t="shared" si="1252"/>
        <v>0</v>
      </c>
      <c r="EL76" s="9"/>
      <c r="EM76" s="9">
        <f>Mon!BG74</f>
        <v>0</v>
      </c>
      <c r="EN76" s="73" t="str">
        <f t="shared" si="1253"/>
        <v>-100%</v>
      </c>
      <c r="EO76" s="9">
        <f t="shared" si="1254"/>
        <v>0</v>
      </c>
      <c r="EP76" s="9"/>
      <c r="EQ76" s="9">
        <f>Mon!BH74</f>
        <v>0</v>
      </c>
      <c r="ER76" s="73" t="str">
        <f t="shared" si="1255"/>
        <v>-100%</v>
      </c>
      <c r="ES76" s="9">
        <f t="shared" si="1256"/>
        <v>0</v>
      </c>
      <c r="EU76" s="9">
        <f>Mon!$BI74</f>
        <v>0</v>
      </c>
      <c r="EV76" s="73" t="str">
        <f t="shared" si="1257"/>
        <v>-100%</v>
      </c>
      <c r="EW76" s="9">
        <f t="shared" si="1258"/>
        <v>0</v>
      </c>
      <c r="EY76" s="9">
        <f>Mon!$BJ74</f>
        <v>0</v>
      </c>
      <c r="EZ76" s="73" t="str">
        <f t="shared" si="774"/>
        <v>-100%</v>
      </c>
      <c r="FA76" s="9">
        <f t="shared" si="1259"/>
        <v>0</v>
      </c>
      <c r="FC76" s="9">
        <f>Mon!$BK74</f>
        <v>0</v>
      </c>
      <c r="FD76" s="73" t="str">
        <f t="shared" si="775"/>
        <v>-100%</v>
      </c>
      <c r="FE76" s="9">
        <f t="shared" si="1260"/>
        <v>0</v>
      </c>
      <c r="FG76" s="9">
        <f>Mon!$BL74</f>
        <v>0</v>
      </c>
      <c r="FH76" s="73" t="str">
        <f t="shared" si="776"/>
        <v>-100%</v>
      </c>
      <c r="FI76" s="9">
        <f t="shared" si="1261"/>
        <v>0</v>
      </c>
      <c r="FK76" s="9">
        <f>Mon!$BM74</f>
        <v>0</v>
      </c>
      <c r="FL76" s="73" t="str">
        <f t="shared" si="777"/>
        <v>-100%</v>
      </c>
      <c r="FM76" s="9">
        <f t="shared" si="1262"/>
        <v>0</v>
      </c>
      <c r="FO76" s="9">
        <f>Mon!$BN74</f>
        <v>0</v>
      </c>
      <c r="FP76" s="73" t="str">
        <f t="shared" si="778"/>
        <v>-100%</v>
      </c>
      <c r="FQ76" s="9">
        <f t="shared" si="1263"/>
        <v>0</v>
      </c>
    </row>
    <row r="77" spans="1:173" s="12" customFormat="1" x14ac:dyDescent="0.25">
      <c r="A77" s="9" t="str">
        <f>Mon!A75</f>
        <v>OVER</v>
      </c>
      <c r="B77" s="9">
        <f>Mon!C75</f>
        <v>0</v>
      </c>
      <c r="C77" s="9">
        <f>Mon!X75</f>
        <v>0</v>
      </c>
      <c r="D77" s="73" t="str">
        <f t="shared" si="1183"/>
        <v>-100%</v>
      </c>
      <c r="E77" s="9">
        <f t="shared" si="1184"/>
        <v>0</v>
      </c>
      <c r="F77" s="9"/>
      <c r="G77" s="9">
        <f>Mon!Y75</f>
        <v>0</v>
      </c>
      <c r="H77" s="73" t="str">
        <f t="shared" si="1185"/>
        <v>-100%</v>
      </c>
      <c r="I77" s="9">
        <f t="shared" si="1186"/>
        <v>0</v>
      </c>
      <c r="J77" s="9"/>
      <c r="K77" s="9">
        <f>Mon!$Z75</f>
        <v>0</v>
      </c>
      <c r="L77" s="73" t="str">
        <f t="shared" si="1187"/>
        <v>-100%</v>
      </c>
      <c r="M77" s="9">
        <f t="shared" si="1188"/>
        <v>0</v>
      </c>
      <c r="N77" s="9"/>
      <c r="O77" s="9">
        <f>Mon!AA75</f>
        <v>0</v>
      </c>
      <c r="P77" s="73" t="str">
        <f t="shared" si="1189"/>
        <v>-100%</v>
      </c>
      <c r="Q77" s="9">
        <f t="shared" si="1190"/>
        <v>0</v>
      </c>
      <c r="R77" s="9"/>
      <c r="S77" s="9">
        <f>Mon!AB75</f>
        <v>0</v>
      </c>
      <c r="T77" s="73" t="str">
        <f t="shared" si="1191"/>
        <v>-100%</v>
      </c>
      <c r="U77" s="9">
        <f t="shared" si="1192"/>
        <v>0</v>
      </c>
      <c r="V77" s="9"/>
      <c r="W77" s="9">
        <f>Mon!AC75</f>
        <v>0</v>
      </c>
      <c r="X77" s="73" t="str">
        <f t="shared" si="1193"/>
        <v>-100%</v>
      </c>
      <c r="Y77" s="9">
        <f t="shared" si="1194"/>
        <v>0</v>
      </c>
      <c r="Z77" s="9"/>
      <c r="AA77" s="9">
        <f>Mon!AD75</f>
        <v>0</v>
      </c>
      <c r="AB77" s="73" t="str">
        <f t="shared" si="1195"/>
        <v>-100%</v>
      </c>
      <c r="AC77" s="9">
        <f t="shared" si="1196"/>
        <v>0</v>
      </c>
      <c r="AD77" s="9"/>
      <c r="AE77" s="9">
        <f>Mon!AE75</f>
        <v>0</v>
      </c>
      <c r="AF77" s="73" t="str">
        <f t="shared" si="1197"/>
        <v>-100%</v>
      </c>
      <c r="AG77" s="9">
        <f t="shared" si="1198"/>
        <v>0</v>
      </c>
      <c r="AH77" s="9"/>
      <c r="AI77" s="9">
        <f>Mon!AF75</f>
        <v>0</v>
      </c>
      <c r="AJ77" s="73" t="str">
        <f t="shared" si="1199"/>
        <v>-100%</v>
      </c>
      <c r="AK77" s="9">
        <f t="shared" si="1200"/>
        <v>0</v>
      </c>
      <c r="AL77" s="9"/>
      <c r="AM77" s="9">
        <f>Mon!AG75</f>
        <v>0</v>
      </c>
      <c r="AN77" s="73" t="str">
        <f t="shared" si="1201"/>
        <v>-100%</v>
      </c>
      <c r="AO77" s="9">
        <f t="shared" si="1202"/>
        <v>0</v>
      </c>
      <c r="AP77" s="9"/>
      <c r="AQ77" s="9">
        <f>Mon!AH75</f>
        <v>0</v>
      </c>
      <c r="AR77" s="73" t="str">
        <f t="shared" si="1203"/>
        <v>-100%</v>
      </c>
      <c r="AS77" s="9">
        <f t="shared" si="1204"/>
        <v>0</v>
      </c>
      <c r="AT77" s="9"/>
      <c r="AU77" s="9">
        <f>Mon!AI75</f>
        <v>0</v>
      </c>
      <c r="AV77" s="73" t="str">
        <f t="shared" si="1205"/>
        <v>-100%</v>
      </c>
      <c r="AW77" s="9">
        <f t="shared" si="1206"/>
        <v>0</v>
      </c>
      <c r="AX77" s="9"/>
      <c r="AY77" s="9">
        <f>Mon!AJ75</f>
        <v>0</v>
      </c>
      <c r="AZ77" s="73" t="str">
        <f t="shared" si="1207"/>
        <v>-100%</v>
      </c>
      <c r="BA77" s="9">
        <f t="shared" si="1208"/>
        <v>0</v>
      </c>
      <c r="BB77" s="9"/>
      <c r="BC77" s="9">
        <f>Mon!AK75</f>
        <v>0</v>
      </c>
      <c r="BD77" s="73" t="str">
        <f t="shared" si="1209"/>
        <v>-100%</v>
      </c>
      <c r="BE77" s="9">
        <f t="shared" si="1210"/>
        <v>0</v>
      </c>
      <c r="BF77" s="9"/>
      <c r="BG77" s="9">
        <f>Mon!AL75</f>
        <v>0</v>
      </c>
      <c r="BH77" s="73" t="str">
        <f t="shared" si="1211"/>
        <v>-100%</v>
      </c>
      <c r="BI77" s="9">
        <f t="shared" si="1212"/>
        <v>0</v>
      </c>
      <c r="BJ77" s="9"/>
      <c r="BK77" s="9">
        <f>Mon!AM75</f>
        <v>0</v>
      </c>
      <c r="BL77" s="73" t="str">
        <f t="shared" si="1213"/>
        <v>-100%</v>
      </c>
      <c r="BM77" s="9">
        <f t="shared" si="1214"/>
        <v>0</v>
      </c>
      <c r="BN77" s="9"/>
      <c r="BO77" s="9">
        <f>Mon!AN75</f>
        <v>0</v>
      </c>
      <c r="BP77" s="73" t="str">
        <f t="shared" si="1215"/>
        <v>-100%</v>
      </c>
      <c r="BQ77" s="9">
        <f t="shared" si="1216"/>
        <v>0</v>
      </c>
      <c r="BR77" s="9"/>
      <c r="BS77" s="9">
        <f>Mon!AO75</f>
        <v>0</v>
      </c>
      <c r="BT77" s="73" t="str">
        <f t="shared" si="1217"/>
        <v>-100%</v>
      </c>
      <c r="BU77" s="9">
        <f t="shared" si="1218"/>
        <v>0</v>
      </c>
      <c r="BV77" s="9"/>
      <c r="BW77" s="9">
        <f>Mon!AP75</f>
        <v>0</v>
      </c>
      <c r="BX77" s="73" t="str">
        <f t="shared" si="1219"/>
        <v>-100%</v>
      </c>
      <c r="BY77" s="9">
        <f t="shared" si="1220"/>
        <v>0</v>
      </c>
      <c r="BZ77" s="9"/>
      <c r="CA77" s="9">
        <f>Mon!AQ75</f>
        <v>0</v>
      </c>
      <c r="CB77" s="73" t="str">
        <f t="shared" si="1221"/>
        <v>-100%</v>
      </c>
      <c r="CC77" s="9">
        <f t="shared" si="1222"/>
        <v>0</v>
      </c>
      <c r="CD77" s="9"/>
      <c r="CE77" s="9">
        <f>Mon!AR75</f>
        <v>0</v>
      </c>
      <c r="CF77" s="73" t="str">
        <f t="shared" si="1223"/>
        <v>-100%</v>
      </c>
      <c r="CG77" s="9">
        <f t="shared" si="1224"/>
        <v>0</v>
      </c>
      <c r="CH77" s="9"/>
      <c r="CI77" s="9">
        <f>Mon!AS75</f>
        <v>0</v>
      </c>
      <c r="CJ77" s="73" t="str">
        <f t="shared" si="1225"/>
        <v>-100%</v>
      </c>
      <c r="CK77" s="9">
        <f t="shared" si="1226"/>
        <v>0</v>
      </c>
      <c r="CL77" s="9"/>
      <c r="CM77" s="9">
        <f>Mon!AT75</f>
        <v>0</v>
      </c>
      <c r="CN77" s="73" t="str">
        <f t="shared" si="1227"/>
        <v>-100%</v>
      </c>
      <c r="CO77" s="9">
        <f t="shared" si="1228"/>
        <v>0</v>
      </c>
      <c r="CP77" s="9"/>
      <c r="CQ77" s="9">
        <f>Mon!AU75</f>
        <v>0</v>
      </c>
      <c r="CR77" s="73" t="str">
        <f t="shared" si="1229"/>
        <v>-100%</v>
      </c>
      <c r="CS77" s="9">
        <f t="shared" si="1230"/>
        <v>0</v>
      </c>
      <c r="CT77" s="9"/>
      <c r="CU77" s="9">
        <f>Mon!AV75</f>
        <v>0</v>
      </c>
      <c r="CV77" s="73" t="str">
        <f t="shared" si="1231"/>
        <v>-100%</v>
      </c>
      <c r="CW77" s="9">
        <f t="shared" si="1232"/>
        <v>0</v>
      </c>
      <c r="CX77" s="9"/>
      <c r="CY77" s="9">
        <f>Mon!AW75</f>
        <v>0</v>
      </c>
      <c r="CZ77" s="73" t="str">
        <f t="shared" si="1233"/>
        <v>-100%</v>
      </c>
      <c r="DA77" s="9">
        <f t="shared" si="1234"/>
        <v>0</v>
      </c>
      <c r="DB77" s="9"/>
      <c r="DC77" s="9">
        <f>Mon!AX75</f>
        <v>0</v>
      </c>
      <c r="DD77" s="73" t="str">
        <f t="shared" si="1235"/>
        <v>-100%</v>
      </c>
      <c r="DE77" s="9">
        <f t="shared" si="1236"/>
        <v>0</v>
      </c>
      <c r="DF77" s="9"/>
      <c r="DG77" s="9">
        <f>Mon!AY75</f>
        <v>0</v>
      </c>
      <c r="DH77" s="73" t="str">
        <f t="shared" si="1237"/>
        <v>-100%</v>
      </c>
      <c r="DI77" s="9">
        <f t="shared" si="1238"/>
        <v>0</v>
      </c>
      <c r="DJ77" s="9"/>
      <c r="DK77" s="9">
        <f>Mon!AZ75</f>
        <v>0</v>
      </c>
      <c r="DL77" s="73" t="str">
        <f t="shared" si="1239"/>
        <v>-100%</v>
      </c>
      <c r="DM77" s="9">
        <f t="shared" si="1240"/>
        <v>0</v>
      </c>
      <c r="DN77" s="9"/>
      <c r="DO77" s="9">
        <f>Mon!BA75</f>
        <v>0</v>
      </c>
      <c r="DP77" s="73" t="str">
        <f t="shared" si="1241"/>
        <v>-100%</v>
      </c>
      <c r="DQ77" s="9">
        <f t="shared" si="1242"/>
        <v>0</v>
      </c>
      <c r="DR77" s="9"/>
      <c r="DS77" s="9">
        <f>Mon!BB75</f>
        <v>0</v>
      </c>
      <c r="DT77" s="73" t="str">
        <f t="shared" si="1243"/>
        <v>-100%</v>
      </c>
      <c r="DU77" s="9">
        <f t="shared" si="1244"/>
        <v>0</v>
      </c>
      <c r="DV77" s="9"/>
      <c r="DW77" s="9">
        <f>Mon!BC75</f>
        <v>0</v>
      </c>
      <c r="DX77" s="73" t="str">
        <f t="shared" si="1245"/>
        <v>-100%</v>
      </c>
      <c r="DY77" s="9">
        <f t="shared" si="1246"/>
        <v>0</v>
      </c>
      <c r="DZ77" s="9"/>
      <c r="EA77" s="9">
        <f>Mon!BD75</f>
        <v>0</v>
      </c>
      <c r="EB77" s="73" t="str">
        <f t="shared" si="1247"/>
        <v>-100%</v>
      </c>
      <c r="EC77" s="9">
        <f t="shared" si="1248"/>
        <v>0</v>
      </c>
      <c r="ED77" s="9"/>
      <c r="EE77" s="9">
        <f>Mon!BE75</f>
        <v>0</v>
      </c>
      <c r="EF77" s="73" t="str">
        <f t="shared" si="1249"/>
        <v>-100%</v>
      </c>
      <c r="EG77" s="9">
        <f t="shared" si="1250"/>
        <v>0</v>
      </c>
      <c r="EH77" s="9"/>
      <c r="EI77" s="9">
        <f>Mon!BF75</f>
        <v>0</v>
      </c>
      <c r="EJ77" s="73" t="str">
        <f t="shared" si="1251"/>
        <v>-100%</v>
      </c>
      <c r="EK77" s="9">
        <f t="shared" si="1252"/>
        <v>0</v>
      </c>
      <c r="EL77" s="9"/>
      <c r="EM77" s="9">
        <f>Mon!BG75</f>
        <v>0</v>
      </c>
      <c r="EN77" s="73" t="str">
        <f t="shared" si="1253"/>
        <v>-100%</v>
      </c>
      <c r="EO77" s="9">
        <f t="shared" si="1254"/>
        <v>0</v>
      </c>
      <c r="EP77" s="9"/>
      <c r="EQ77" s="9">
        <f>Mon!BH75</f>
        <v>0</v>
      </c>
      <c r="ER77" s="73" t="str">
        <f t="shared" si="1255"/>
        <v>-100%</v>
      </c>
      <c r="ES77" s="9">
        <f t="shared" si="1256"/>
        <v>0</v>
      </c>
      <c r="EU77" s="9">
        <f>Mon!$BI75</f>
        <v>0</v>
      </c>
      <c r="EV77" s="73" t="str">
        <f t="shared" si="1257"/>
        <v>-100%</v>
      </c>
      <c r="EW77" s="9">
        <f t="shared" si="1258"/>
        <v>0</v>
      </c>
      <c r="EY77" s="9">
        <f>Mon!$BJ75</f>
        <v>0</v>
      </c>
      <c r="EZ77" s="73" t="str">
        <f t="shared" si="774"/>
        <v>-100%</v>
      </c>
      <c r="FA77" s="9">
        <f t="shared" si="1259"/>
        <v>0</v>
      </c>
      <c r="FC77" s="9">
        <f>Mon!$BK75</f>
        <v>0</v>
      </c>
      <c r="FD77" s="73" t="str">
        <f t="shared" si="775"/>
        <v>-100%</v>
      </c>
      <c r="FE77" s="9">
        <f t="shared" si="1260"/>
        <v>0</v>
      </c>
      <c r="FG77" s="9">
        <f>Mon!$BL75</f>
        <v>0</v>
      </c>
      <c r="FH77" s="73" t="str">
        <f t="shared" si="776"/>
        <v>-100%</v>
      </c>
      <c r="FI77" s="9">
        <f t="shared" si="1261"/>
        <v>0</v>
      </c>
      <c r="FK77" s="9">
        <f>Mon!$BM75</f>
        <v>0</v>
      </c>
      <c r="FL77" s="73" t="str">
        <f t="shared" si="777"/>
        <v>-100%</v>
      </c>
      <c r="FM77" s="9">
        <f t="shared" si="1262"/>
        <v>0</v>
      </c>
      <c r="FO77" s="9">
        <f>Mon!$BN75</f>
        <v>0</v>
      </c>
      <c r="FP77" s="73" t="str">
        <f t="shared" si="778"/>
        <v>-100%</v>
      </c>
      <c r="FQ77" s="9">
        <f t="shared" si="1263"/>
        <v>0</v>
      </c>
    </row>
    <row r="78" spans="1:173" s="76" customFormat="1" x14ac:dyDescent="0.25">
      <c r="A78" s="75"/>
      <c r="B78" s="78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75"/>
      <c r="DX78" s="75"/>
      <c r="DY78" s="75"/>
      <c r="DZ78" s="75"/>
      <c r="EA78" s="75"/>
      <c r="EB78" s="75"/>
      <c r="EC78" s="75"/>
      <c r="ED78" s="75"/>
      <c r="EE78" s="75"/>
      <c r="EF78" s="75"/>
      <c r="EG78" s="75"/>
      <c r="EH78" s="75"/>
      <c r="EI78" s="75"/>
      <c r="EJ78" s="75"/>
      <c r="EK78" s="75"/>
      <c r="EL78" s="75"/>
      <c r="EM78" s="75"/>
      <c r="EN78" s="75"/>
      <c r="EO78" s="75"/>
      <c r="EP78" s="75"/>
      <c r="EQ78" s="75"/>
      <c r="ER78" s="75"/>
      <c r="ES78" s="75"/>
      <c r="EU78" s="75"/>
      <c r="EV78" s="75"/>
      <c r="EW78" s="75"/>
      <c r="EY78" s="75"/>
      <c r="EZ78" s="75"/>
      <c r="FA78" s="75"/>
      <c r="FC78" s="75"/>
      <c r="FD78" s="75"/>
      <c r="FE78" s="75"/>
      <c r="FG78" s="75"/>
      <c r="FH78" s="75"/>
      <c r="FI78" s="75"/>
      <c r="FK78" s="75"/>
      <c r="FL78" s="75"/>
      <c r="FM78" s="75"/>
      <c r="FO78" s="75"/>
      <c r="FP78" s="75"/>
      <c r="FQ78" s="75"/>
    </row>
    <row r="79" spans="1:173" s="12" customFormat="1" x14ac:dyDescent="0.25">
      <c r="A79" s="9">
        <f>Mon!A77</f>
        <v>0</v>
      </c>
      <c r="B79" s="9">
        <f>Mon!C77</f>
        <v>0</v>
      </c>
      <c r="C79" s="9">
        <f>Mon!X77</f>
        <v>0</v>
      </c>
      <c r="D79" s="73" t="str">
        <f>IF($B79="win",100%-D$1,"-100%")</f>
        <v>-100%</v>
      </c>
      <c r="E79" s="9">
        <f>(C79*D79)+(C79*E$1)</f>
        <v>0</v>
      </c>
      <c r="F79" s="9"/>
      <c r="G79" s="9">
        <f>Mon!Y77</f>
        <v>0</v>
      </c>
      <c r="H79" s="73" t="str">
        <f>IF($B79="win",100%-H$1,"-100%")</f>
        <v>-100%</v>
      </c>
      <c r="I79" s="9">
        <f>(G79*H79)+(G79*I$1)</f>
        <v>0</v>
      </c>
      <c r="J79" s="9"/>
      <c r="K79" s="9">
        <f>Mon!$Z77</f>
        <v>0</v>
      </c>
      <c r="L79" s="73" t="str">
        <f>IF($B79="win",100%-L$1,"-100%")</f>
        <v>-100%</v>
      </c>
      <c r="M79" s="9">
        <f>(K79*L79)+(K79*M$1)</f>
        <v>0</v>
      </c>
      <c r="N79" s="9"/>
      <c r="O79" s="9">
        <f>Mon!AA77</f>
        <v>0</v>
      </c>
      <c r="P79" s="73" t="str">
        <f>IF($B79="win",100%-P$1,"-100%")</f>
        <v>-100%</v>
      </c>
      <c r="Q79" s="9">
        <f>(O79*P79)+(O79*Q$1)</f>
        <v>0</v>
      </c>
      <c r="R79" s="9"/>
      <c r="S79" s="9">
        <f>Mon!AB77</f>
        <v>0</v>
      </c>
      <c r="T79" s="73" t="str">
        <f>IF($B79="win",100%-T$1,"-100%")</f>
        <v>-100%</v>
      </c>
      <c r="U79" s="9">
        <f>(S79*T79)+(S79*U$1)</f>
        <v>0</v>
      </c>
      <c r="V79" s="9"/>
      <c r="W79" s="9">
        <f>Mon!AC77</f>
        <v>0</v>
      </c>
      <c r="X79" s="73" t="str">
        <f>IF($B79="win",100%-X$1,"-100%")</f>
        <v>-100%</v>
      </c>
      <c r="Y79" s="9">
        <f>(W79*X79)+(W79*Y$1)</f>
        <v>0</v>
      </c>
      <c r="Z79" s="9"/>
      <c r="AA79" s="9">
        <f>Mon!AD77</f>
        <v>0</v>
      </c>
      <c r="AB79" s="73" t="str">
        <f>IF($B79="win",100%-AB$1,"-100%")</f>
        <v>-100%</v>
      </c>
      <c r="AC79" s="9">
        <f>(AA79*AB79)+(AA79*AC$1)</f>
        <v>0</v>
      </c>
      <c r="AD79" s="9"/>
      <c r="AE79" s="9">
        <f>Mon!AE77</f>
        <v>0</v>
      </c>
      <c r="AF79" s="73" t="str">
        <f>IF($B79="win",100%-AF$1,"-100%")</f>
        <v>-100%</v>
      </c>
      <c r="AG79" s="9">
        <f>(AE79*AF79)+(AE79*AG$1)</f>
        <v>0</v>
      </c>
      <c r="AH79" s="9"/>
      <c r="AI79" s="9">
        <f>Mon!AF77</f>
        <v>0</v>
      </c>
      <c r="AJ79" s="73" t="str">
        <f>IF($B79="win",100%-AJ$1,"-100%")</f>
        <v>-100%</v>
      </c>
      <c r="AK79" s="9">
        <f>(AI79*AJ79)+(AI79*AK$1)</f>
        <v>0</v>
      </c>
      <c r="AL79" s="9"/>
      <c r="AM79" s="9">
        <f>Mon!AG77</f>
        <v>0</v>
      </c>
      <c r="AN79" s="73" t="str">
        <f>IF($B79="win",100%-AN$1,"-100%")</f>
        <v>-100%</v>
      </c>
      <c r="AO79" s="9">
        <f>(AM79*AN79)+(AM79*AO$1)</f>
        <v>0</v>
      </c>
      <c r="AP79" s="9"/>
      <c r="AQ79" s="9">
        <f>Mon!AH77</f>
        <v>0</v>
      </c>
      <c r="AR79" s="73" t="str">
        <f>IF($B79="win",100%-AR$1,"-100%")</f>
        <v>-100%</v>
      </c>
      <c r="AS79" s="9">
        <f>(AQ79*AR79)+(AQ79*AS$1)</f>
        <v>0</v>
      </c>
      <c r="AT79" s="9"/>
      <c r="AU79" s="9">
        <f>Mon!AI77</f>
        <v>0</v>
      </c>
      <c r="AV79" s="73" t="str">
        <f>IF($B79="win",100%-AV$1,"-100%")</f>
        <v>-100%</v>
      </c>
      <c r="AW79" s="9">
        <f>(AU79*AV79)+(AU79*AW$1)</f>
        <v>0</v>
      </c>
      <c r="AX79" s="9"/>
      <c r="AY79" s="9">
        <f>Mon!AJ77</f>
        <v>0</v>
      </c>
      <c r="AZ79" s="73" t="str">
        <f>IF($B79="win",100%-AZ$1,"-100%")</f>
        <v>-100%</v>
      </c>
      <c r="BA79" s="9">
        <f>(AY79*AZ79)+(AY79*BA$1)</f>
        <v>0</v>
      </c>
      <c r="BB79" s="9"/>
      <c r="BC79" s="9">
        <f>Mon!AK77</f>
        <v>0</v>
      </c>
      <c r="BD79" s="73" t="str">
        <f>IF($B79="win",100%-BD$1,"-100%")</f>
        <v>-100%</v>
      </c>
      <c r="BE79" s="9">
        <f>(BC79*BD79)+(BC79*BE$1)</f>
        <v>0</v>
      </c>
      <c r="BF79" s="9"/>
      <c r="BG79" s="9">
        <f>Mon!AL77</f>
        <v>0</v>
      </c>
      <c r="BH79" s="73" t="str">
        <f>IF($B79="win",100%-BH$1,"-100%")</f>
        <v>-100%</v>
      </c>
      <c r="BI79" s="9">
        <f>(BG79*BH79)+(BG79*BI$1)</f>
        <v>0</v>
      </c>
      <c r="BJ79" s="9"/>
      <c r="BK79" s="9">
        <f>Mon!AM77</f>
        <v>0</v>
      </c>
      <c r="BL79" s="73" t="str">
        <f>IF($B79="win",100%-BL$1,"-100%")</f>
        <v>-100%</v>
      </c>
      <c r="BM79" s="9">
        <f>(BK79*BL79)+(BK79*BM$1)</f>
        <v>0</v>
      </c>
      <c r="BN79" s="9"/>
      <c r="BO79" s="9">
        <f>Mon!AN77</f>
        <v>0</v>
      </c>
      <c r="BP79" s="73" t="str">
        <f>IF($B79="win",100%-BP$1,"-100%")</f>
        <v>-100%</v>
      </c>
      <c r="BQ79" s="9">
        <f>(BO79*BP79)+(BO79*BQ$1)</f>
        <v>0</v>
      </c>
      <c r="BR79" s="9"/>
      <c r="BS79" s="9">
        <f>Mon!AO77</f>
        <v>0</v>
      </c>
      <c r="BT79" s="73" t="str">
        <f>IF($B79="win",100%-BT$1,"-100%")</f>
        <v>-100%</v>
      </c>
      <c r="BU79" s="9">
        <f>(BS79*BT79)+(BS79*BU$1)</f>
        <v>0</v>
      </c>
      <c r="BV79" s="9"/>
      <c r="BW79" s="9">
        <f>Mon!AP77</f>
        <v>0</v>
      </c>
      <c r="BX79" s="73" t="str">
        <f>IF($B79="win",100%-BX$1,"-100%")</f>
        <v>-100%</v>
      </c>
      <c r="BY79" s="9">
        <f>(BW79*BX79)+(BW79*BY$1)</f>
        <v>0</v>
      </c>
      <c r="BZ79" s="9"/>
      <c r="CA79" s="9">
        <f>Mon!AQ77</f>
        <v>0</v>
      </c>
      <c r="CB79" s="73" t="str">
        <f>IF($B79="win",100%-CB$1,"-100%")</f>
        <v>-100%</v>
      </c>
      <c r="CC79" s="9">
        <f>(CA79*CB79)+(CA79*CC$1)</f>
        <v>0</v>
      </c>
      <c r="CD79" s="9"/>
      <c r="CE79" s="9">
        <f>Mon!AR77</f>
        <v>0</v>
      </c>
      <c r="CF79" s="73" t="str">
        <f>IF($B79="win",100%-CF$1,"-100%")</f>
        <v>-100%</v>
      </c>
      <c r="CG79" s="9">
        <f>(CE79*CF79)+(CE79*CG$1)</f>
        <v>0</v>
      </c>
      <c r="CH79" s="9"/>
      <c r="CI79" s="9">
        <f>Mon!AS77</f>
        <v>0</v>
      </c>
      <c r="CJ79" s="73" t="str">
        <f>IF($B79="win",100%-CJ$1,"-100%")</f>
        <v>-100%</v>
      </c>
      <c r="CK79" s="9">
        <f>(CI79*CJ79)+(CI79*CK$1)</f>
        <v>0</v>
      </c>
      <c r="CL79" s="9"/>
      <c r="CM79" s="9">
        <f>Mon!AT77</f>
        <v>0</v>
      </c>
      <c r="CN79" s="73" t="str">
        <f>IF($B79="win",100%-CN$1,"-100%")</f>
        <v>-100%</v>
      </c>
      <c r="CO79" s="9">
        <f>(CM79*CN79)+(CM79*CO$1)</f>
        <v>0</v>
      </c>
      <c r="CP79" s="9"/>
      <c r="CQ79" s="9">
        <f>Mon!AU77</f>
        <v>0</v>
      </c>
      <c r="CR79" s="73" t="str">
        <f>IF($B79="win",100%-CR$1,"-100%")</f>
        <v>-100%</v>
      </c>
      <c r="CS79" s="9">
        <f>(CQ79*CR79)+(CQ79*CS$1)</f>
        <v>0</v>
      </c>
      <c r="CT79" s="9"/>
      <c r="CU79" s="9">
        <f>Mon!AV77</f>
        <v>0</v>
      </c>
      <c r="CV79" s="73" t="str">
        <f>IF($B79="win",100%-CV$1,"-100%")</f>
        <v>-100%</v>
      </c>
      <c r="CW79" s="9">
        <f>(CU79*CV79)+(CU79*CW$1)</f>
        <v>0</v>
      </c>
      <c r="CX79" s="9"/>
      <c r="CY79" s="9">
        <f>Mon!AW77</f>
        <v>0</v>
      </c>
      <c r="CZ79" s="73" t="str">
        <f>IF($B79="win",100%-CZ$1,"-100%")</f>
        <v>-100%</v>
      </c>
      <c r="DA79" s="9">
        <f>(CY79*CZ79)+(CY79*DA$1)</f>
        <v>0</v>
      </c>
      <c r="DB79" s="9"/>
      <c r="DC79" s="9">
        <f>Mon!AX77</f>
        <v>0</v>
      </c>
      <c r="DD79" s="73" t="str">
        <f>IF($B79="win",100%-DD$1,"-100%")</f>
        <v>-100%</v>
      </c>
      <c r="DE79" s="9">
        <f>(DC79*DD79)+(DC79*DE$1)</f>
        <v>0</v>
      </c>
      <c r="DF79" s="9"/>
      <c r="DG79" s="9">
        <f>Mon!AY77</f>
        <v>0</v>
      </c>
      <c r="DH79" s="73" t="str">
        <f>IF($B79="win",100%-DH$1,"-100%")</f>
        <v>-100%</v>
      </c>
      <c r="DI79" s="9">
        <f>(DG79*DH79)+(DG79*DI$1)</f>
        <v>0</v>
      </c>
      <c r="DJ79" s="9"/>
      <c r="DK79" s="9">
        <f>Mon!AZ77</f>
        <v>0</v>
      </c>
      <c r="DL79" s="73" t="str">
        <f>IF($B79="win",100%-DL$1,"-100%")</f>
        <v>-100%</v>
      </c>
      <c r="DM79" s="9">
        <f>(DK79*DL79)+(DK79*DM$1)</f>
        <v>0</v>
      </c>
      <c r="DN79" s="9"/>
      <c r="DO79" s="9">
        <f>Mon!BA77</f>
        <v>0</v>
      </c>
      <c r="DP79" s="73" t="str">
        <f>IF($B79="win",100%-DP$1,"-100%")</f>
        <v>-100%</v>
      </c>
      <c r="DQ79" s="9">
        <f>(DO79*DP79)+(DO79*DQ$1)</f>
        <v>0</v>
      </c>
      <c r="DR79" s="9"/>
      <c r="DS79" s="9">
        <f>Mon!BB77</f>
        <v>0</v>
      </c>
      <c r="DT79" s="73" t="str">
        <f>IF($B79="win",100%-DT$1,"-100%")</f>
        <v>-100%</v>
      </c>
      <c r="DU79" s="9">
        <f>(DS79*DT79)+(DS79*DU$1)</f>
        <v>0</v>
      </c>
      <c r="DV79" s="9"/>
      <c r="DW79" s="9">
        <f>Mon!BC77</f>
        <v>0</v>
      </c>
      <c r="DX79" s="73" t="str">
        <f>IF($B79="win",100%-DX$1,"-100%")</f>
        <v>-100%</v>
      </c>
      <c r="DY79" s="9">
        <f>(DW79*DX79)+(DW79*DY$1)</f>
        <v>0</v>
      </c>
      <c r="DZ79" s="9"/>
      <c r="EA79" s="9">
        <f>Mon!BD77</f>
        <v>0</v>
      </c>
      <c r="EB79" s="73" t="str">
        <f>IF($B79="win",100%-EB$1,"-100%")</f>
        <v>-100%</v>
      </c>
      <c r="EC79" s="9">
        <f>(EA79*EB79)+(EA79*EC$1)</f>
        <v>0</v>
      </c>
      <c r="ED79" s="9"/>
      <c r="EE79" s="9">
        <f>Mon!BE77</f>
        <v>0</v>
      </c>
      <c r="EF79" s="73" t="str">
        <f>IF($B79="win",100%-EF$1,"-100%")</f>
        <v>-100%</v>
      </c>
      <c r="EG79" s="9">
        <f>(EE79*EF79)+(EE79*EG$1)</f>
        <v>0</v>
      </c>
      <c r="EH79" s="9"/>
      <c r="EI79" s="9">
        <f>Mon!BF77</f>
        <v>0</v>
      </c>
      <c r="EJ79" s="73" t="str">
        <f>IF($B79="win",100%-EJ$1,"-100%")</f>
        <v>-100%</v>
      </c>
      <c r="EK79" s="9">
        <f>(EI79*EJ79)+(EI79*EK$1)</f>
        <v>0</v>
      </c>
      <c r="EL79" s="9"/>
      <c r="EM79" s="9">
        <f>Mon!BG77</f>
        <v>0</v>
      </c>
      <c r="EN79" s="73" t="str">
        <f>IF($B79="win",100%-EN$1,"-100%")</f>
        <v>-100%</v>
      </c>
      <c r="EO79" s="9">
        <f>(EM79*EN79)+(EM79*EO$1)</f>
        <v>0</v>
      </c>
      <c r="EP79" s="9"/>
      <c r="EQ79" s="9">
        <f>Mon!BH77</f>
        <v>0</v>
      </c>
      <c r="ER79" s="73" t="str">
        <f>IF($B79="win",100%-ER$1,"-100%")</f>
        <v>-100%</v>
      </c>
      <c r="ES79" s="9">
        <f>(EQ79*ER79)+(EQ79*ES$1)</f>
        <v>0</v>
      </c>
      <c r="EU79" s="9">
        <f>Mon!$BI77</f>
        <v>0</v>
      </c>
      <c r="EV79" s="73" t="str">
        <f>IF($B79="win",100%-EV$1,"-100%")</f>
        <v>-100%</v>
      </c>
      <c r="EW79" s="9">
        <f>(EU79*EV79)+(EU79*EW$1)</f>
        <v>0</v>
      </c>
      <c r="EY79" s="9">
        <f>Mon!$BJ77</f>
        <v>0</v>
      </c>
      <c r="EZ79" s="73" t="str">
        <f t="shared" si="774"/>
        <v>-100%</v>
      </c>
      <c r="FA79" s="9">
        <f>(EY79*EZ79)+(EY79*FA$1)</f>
        <v>0</v>
      </c>
      <c r="FC79" s="9">
        <f>Mon!$BK77</f>
        <v>0</v>
      </c>
      <c r="FD79" s="73" t="str">
        <f t="shared" si="775"/>
        <v>-100%</v>
      </c>
      <c r="FE79" s="9">
        <f>(FC79*FD79)+(FC79*FE$1)</f>
        <v>0</v>
      </c>
      <c r="FG79" s="9">
        <f>Mon!$BL77</f>
        <v>0</v>
      </c>
      <c r="FH79" s="73" t="str">
        <f t="shared" si="776"/>
        <v>-100%</v>
      </c>
      <c r="FI79" s="9">
        <f>(FG79*FH79)+(FG79*FI$1)</f>
        <v>0</v>
      </c>
      <c r="FK79" s="9">
        <f>Mon!$BM77</f>
        <v>0</v>
      </c>
      <c r="FL79" s="73" t="str">
        <f t="shared" si="777"/>
        <v>-100%</v>
      </c>
      <c r="FM79" s="9">
        <f>(FK79*FL79)+(FK79*FM$1)</f>
        <v>0</v>
      </c>
      <c r="FO79" s="9">
        <f>Mon!$BN77</f>
        <v>0</v>
      </c>
      <c r="FP79" s="73" t="str">
        <f t="shared" si="778"/>
        <v>-100%</v>
      </c>
      <c r="FQ79" s="9">
        <f>(FO79*FP79)+(FO79*FQ$1)</f>
        <v>0</v>
      </c>
    </row>
    <row r="80" spans="1:173" s="12" customFormat="1" x14ac:dyDescent="0.25">
      <c r="A80" s="9">
        <f>Mon!A78</f>
        <v>0</v>
      </c>
      <c r="B80" s="9">
        <f>Mon!C78</f>
        <v>0</v>
      </c>
      <c r="C80" s="9">
        <f>Mon!X78</f>
        <v>0</v>
      </c>
      <c r="D80" s="73" t="str">
        <f t="shared" ref="D80:D82" si="1264">IF($B80="win",100%-D$1,"-100%")</f>
        <v>-100%</v>
      </c>
      <c r="E80" s="9">
        <f t="shared" ref="E80:E82" si="1265">(C80*D80)+(C80*E$1)</f>
        <v>0</v>
      </c>
      <c r="F80" s="9"/>
      <c r="G80" s="9">
        <f>Mon!Y78</f>
        <v>0</v>
      </c>
      <c r="H80" s="73" t="str">
        <f t="shared" ref="H80:H82" si="1266">IF($B80="win",100%-H$1,"-100%")</f>
        <v>-100%</v>
      </c>
      <c r="I80" s="9">
        <f t="shared" ref="I80:I82" si="1267">(G80*H80)+(G80*I$1)</f>
        <v>0</v>
      </c>
      <c r="J80" s="9"/>
      <c r="K80" s="9">
        <f>Mon!$Z78</f>
        <v>0</v>
      </c>
      <c r="L80" s="73" t="str">
        <f t="shared" ref="L80:L82" si="1268">IF($B80="win",100%-L$1,"-100%")</f>
        <v>-100%</v>
      </c>
      <c r="M80" s="9">
        <f t="shared" ref="M80:M82" si="1269">(K80*L80)+(K80*M$1)</f>
        <v>0</v>
      </c>
      <c r="N80" s="9"/>
      <c r="O80" s="9">
        <f>Mon!AA78</f>
        <v>0</v>
      </c>
      <c r="P80" s="73" t="str">
        <f t="shared" ref="P80:P82" si="1270">IF($B80="win",100%-P$1,"-100%")</f>
        <v>-100%</v>
      </c>
      <c r="Q80" s="9">
        <f t="shared" ref="Q80:Q82" si="1271">(O80*P80)+(O80*Q$1)</f>
        <v>0</v>
      </c>
      <c r="R80" s="9"/>
      <c r="S80" s="9">
        <f>Mon!AB78</f>
        <v>0</v>
      </c>
      <c r="T80" s="73" t="str">
        <f t="shared" ref="T80:T82" si="1272">IF($B80="win",100%-T$1,"-100%")</f>
        <v>-100%</v>
      </c>
      <c r="U80" s="9">
        <f t="shared" ref="U80:U82" si="1273">(S80*T80)+(S80*U$1)</f>
        <v>0</v>
      </c>
      <c r="V80" s="9"/>
      <c r="W80" s="9">
        <f>Mon!AC78</f>
        <v>0</v>
      </c>
      <c r="X80" s="73" t="str">
        <f t="shared" ref="X80:X82" si="1274">IF($B80="win",100%-X$1,"-100%")</f>
        <v>-100%</v>
      </c>
      <c r="Y80" s="9">
        <f t="shared" ref="Y80:Y82" si="1275">(W80*X80)+(W80*Y$1)</f>
        <v>0</v>
      </c>
      <c r="Z80" s="9"/>
      <c r="AA80" s="9">
        <f>Mon!AD78</f>
        <v>0</v>
      </c>
      <c r="AB80" s="73" t="str">
        <f t="shared" ref="AB80:AB82" si="1276">IF($B80="win",100%-AB$1,"-100%")</f>
        <v>-100%</v>
      </c>
      <c r="AC80" s="9">
        <f t="shared" ref="AC80:AC82" si="1277">(AA80*AB80)+(AA80*AC$1)</f>
        <v>0</v>
      </c>
      <c r="AD80" s="9"/>
      <c r="AE80" s="9">
        <f>Mon!AE78</f>
        <v>0</v>
      </c>
      <c r="AF80" s="73" t="str">
        <f t="shared" ref="AF80:AF82" si="1278">IF($B80="win",100%-AF$1,"-100%")</f>
        <v>-100%</v>
      </c>
      <c r="AG80" s="9">
        <f t="shared" ref="AG80:AG82" si="1279">(AE80*AF80)+(AE80*AG$1)</f>
        <v>0</v>
      </c>
      <c r="AH80" s="9"/>
      <c r="AI80" s="9">
        <f>Mon!AF78</f>
        <v>0</v>
      </c>
      <c r="AJ80" s="73" t="str">
        <f t="shared" ref="AJ80:AJ82" si="1280">IF($B80="win",100%-AJ$1,"-100%")</f>
        <v>-100%</v>
      </c>
      <c r="AK80" s="9">
        <f t="shared" ref="AK80:AK82" si="1281">(AI80*AJ80)+(AI80*AK$1)</f>
        <v>0</v>
      </c>
      <c r="AL80" s="9"/>
      <c r="AM80" s="9">
        <f>Mon!AG78</f>
        <v>0</v>
      </c>
      <c r="AN80" s="73" t="str">
        <f t="shared" ref="AN80:AN82" si="1282">IF($B80="win",100%-AN$1,"-100%")</f>
        <v>-100%</v>
      </c>
      <c r="AO80" s="9">
        <f t="shared" ref="AO80:AO82" si="1283">(AM80*AN80)+(AM80*AO$1)</f>
        <v>0</v>
      </c>
      <c r="AP80" s="9"/>
      <c r="AQ80" s="9">
        <f>Mon!AH78</f>
        <v>0</v>
      </c>
      <c r="AR80" s="73" t="str">
        <f t="shared" ref="AR80:AR82" si="1284">IF($B80="win",100%-AR$1,"-100%")</f>
        <v>-100%</v>
      </c>
      <c r="AS80" s="9">
        <f t="shared" ref="AS80:AS82" si="1285">(AQ80*AR80)+(AQ80*AS$1)</f>
        <v>0</v>
      </c>
      <c r="AT80" s="9"/>
      <c r="AU80" s="9">
        <f>Mon!AI78</f>
        <v>0</v>
      </c>
      <c r="AV80" s="73" t="str">
        <f t="shared" ref="AV80:AV82" si="1286">IF($B80="win",100%-AV$1,"-100%")</f>
        <v>-100%</v>
      </c>
      <c r="AW80" s="9">
        <f t="shared" ref="AW80:AW82" si="1287">(AU80*AV80)+(AU80*AW$1)</f>
        <v>0</v>
      </c>
      <c r="AX80" s="9"/>
      <c r="AY80" s="9">
        <f>Mon!AJ78</f>
        <v>0</v>
      </c>
      <c r="AZ80" s="73" t="str">
        <f t="shared" ref="AZ80:AZ82" si="1288">IF($B80="win",100%-AZ$1,"-100%")</f>
        <v>-100%</v>
      </c>
      <c r="BA80" s="9">
        <f t="shared" ref="BA80:BA82" si="1289">(AY80*AZ80)+(AY80*BA$1)</f>
        <v>0</v>
      </c>
      <c r="BB80" s="9"/>
      <c r="BC80" s="9">
        <f>Mon!AK78</f>
        <v>0</v>
      </c>
      <c r="BD80" s="73" t="str">
        <f t="shared" ref="BD80:BD82" si="1290">IF($B80="win",100%-BD$1,"-100%")</f>
        <v>-100%</v>
      </c>
      <c r="BE80" s="9">
        <f t="shared" ref="BE80:BE82" si="1291">(BC80*BD80)+(BC80*BE$1)</f>
        <v>0</v>
      </c>
      <c r="BF80" s="9"/>
      <c r="BG80" s="9">
        <f>Mon!AL78</f>
        <v>0</v>
      </c>
      <c r="BH80" s="73" t="str">
        <f t="shared" ref="BH80:BH82" si="1292">IF($B80="win",100%-BH$1,"-100%")</f>
        <v>-100%</v>
      </c>
      <c r="BI80" s="9">
        <f t="shared" ref="BI80:BI82" si="1293">(BG80*BH80)+(BG80*BI$1)</f>
        <v>0</v>
      </c>
      <c r="BJ80" s="9"/>
      <c r="BK80" s="9">
        <f>Mon!AM78</f>
        <v>0</v>
      </c>
      <c r="BL80" s="73" t="str">
        <f t="shared" ref="BL80:BL82" si="1294">IF($B80="win",100%-BL$1,"-100%")</f>
        <v>-100%</v>
      </c>
      <c r="BM80" s="9">
        <f t="shared" ref="BM80:BM82" si="1295">(BK80*BL80)+(BK80*BM$1)</f>
        <v>0</v>
      </c>
      <c r="BN80" s="9"/>
      <c r="BO80" s="9">
        <f>Mon!AN78</f>
        <v>0</v>
      </c>
      <c r="BP80" s="73" t="str">
        <f t="shared" ref="BP80:BP82" si="1296">IF($B80="win",100%-BP$1,"-100%")</f>
        <v>-100%</v>
      </c>
      <c r="BQ80" s="9">
        <f t="shared" ref="BQ80:BQ82" si="1297">(BO80*BP80)+(BO80*BQ$1)</f>
        <v>0</v>
      </c>
      <c r="BR80" s="9"/>
      <c r="BS80" s="9">
        <f>Mon!AO78</f>
        <v>0</v>
      </c>
      <c r="BT80" s="73" t="str">
        <f t="shared" ref="BT80:BT82" si="1298">IF($B80="win",100%-BT$1,"-100%")</f>
        <v>-100%</v>
      </c>
      <c r="BU80" s="9">
        <f t="shared" ref="BU80:BU82" si="1299">(BS80*BT80)+(BS80*BU$1)</f>
        <v>0</v>
      </c>
      <c r="BV80" s="9"/>
      <c r="BW80" s="9">
        <f>Mon!AP78</f>
        <v>0</v>
      </c>
      <c r="BX80" s="73" t="str">
        <f t="shared" ref="BX80:BX82" si="1300">IF($B80="win",100%-BX$1,"-100%")</f>
        <v>-100%</v>
      </c>
      <c r="BY80" s="9">
        <f t="shared" ref="BY80:BY82" si="1301">(BW80*BX80)+(BW80*BY$1)</f>
        <v>0</v>
      </c>
      <c r="BZ80" s="9"/>
      <c r="CA80" s="9">
        <f>Mon!AQ78</f>
        <v>0</v>
      </c>
      <c r="CB80" s="73" t="str">
        <f t="shared" ref="CB80:CB82" si="1302">IF($B80="win",100%-CB$1,"-100%")</f>
        <v>-100%</v>
      </c>
      <c r="CC80" s="9">
        <f t="shared" ref="CC80:CC82" si="1303">(CA80*CB80)+(CA80*CC$1)</f>
        <v>0</v>
      </c>
      <c r="CD80" s="9"/>
      <c r="CE80" s="9">
        <f>Mon!AR78</f>
        <v>0</v>
      </c>
      <c r="CF80" s="73" t="str">
        <f t="shared" ref="CF80:CF82" si="1304">IF($B80="win",100%-CF$1,"-100%")</f>
        <v>-100%</v>
      </c>
      <c r="CG80" s="9">
        <f t="shared" ref="CG80:CG82" si="1305">(CE80*CF80)+(CE80*CG$1)</f>
        <v>0</v>
      </c>
      <c r="CH80" s="9"/>
      <c r="CI80" s="9">
        <f>Mon!AS78</f>
        <v>0</v>
      </c>
      <c r="CJ80" s="73" t="str">
        <f t="shared" ref="CJ80:CJ82" si="1306">IF($B80="win",100%-CJ$1,"-100%")</f>
        <v>-100%</v>
      </c>
      <c r="CK80" s="9">
        <f t="shared" ref="CK80:CK82" si="1307">(CI80*CJ80)+(CI80*CK$1)</f>
        <v>0</v>
      </c>
      <c r="CL80" s="9"/>
      <c r="CM80" s="9">
        <f>Mon!AT78</f>
        <v>0</v>
      </c>
      <c r="CN80" s="73" t="str">
        <f t="shared" ref="CN80:CN82" si="1308">IF($B80="win",100%-CN$1,"-100%")</f>
        <v>-100%</v>
      </c>
      <c r="CO80" s="9">
        <f t="shared" ref="CO80:CO82" si="1309">(CM80*CN80)+(CM80*CO$1)</f>
        <v>0</v>
      </c>
      <c r="CP80" s="9"/>
      <c r="CQ80" s="9">
        <f>Mon!AU78</f>
        <v>0</v>
      </c>
      <c r="CR80" s="73" t="str">
        <f t="shared" ref="CR80:CR82" si="1310">IF($B80="win",100%-CR$1,"-100%")</f>
        <v>-100%</v>
      </c>
      <c r="CS80" s="9">
        <f t="shared" ref="CS80:CS82" si="1311">(CQ80*CR80)+(CQ80*CS$1)</f>
        <v>0</v>
      </c>
      <c r="CT80" s="9"/>
      <c r="CU80" s="9">
        <f>Mon!AV78</f>
        <v>0</v>
      </c>
      <c r="CV80" s="73" t="str">
        <f t="shared" ref="CV80:CV82" si="1312">IF($B80="win",100%-CV$1,"-100%")</f>
        <v>-100%</v>
      </c>
      <c r="CW80" s="9">
        <f t="shared" ref="CW80:CW82" si="1313">(CU80*CV80)+(CU80*CW$1)</f>
        <v>0</v>
      </c>
      <c r="CX80" s="9"/>
      <c r="CY80" s="9">
        <f>Mon!AW78</f>
        <v>0</v>
      </c>
      <c r="CZ80" s="73" t="str">
        <f t="shared" ref="CZ80:CZ82" si="1314">IF($B80="win",100%-CZ$1,"-100%")</f>
        <v>-100%</v>
      </c>
      <c r="DA80" s="9">
        <f t="shared" ref="DA80:DA82" si="1315">(CY80*CZ80)+(CY80*DA$1)</f>
        <v>0</v>
      </c>
      <c r="DB80" s="9"/>
      <c r="DC80" s="9">
        <f>Mon!AX78</f>
        <v>0</v>
      </c>
      <c r="DD80" s="73" t="str">
        <f t="shared" ref="DD80:DD82" si="1316">IF($B80="win",100%-DD$1,"-100%")</f>
        <v>-100%</v>
      </c>
      <c r="DE80" s="9">
        <f t="shared" ref="DE80:DE82" si="1317">(DC80*DD80)+(DC80*DE$1)</f>
        <v>0</v>
      </c>
      <c r="DF80" s="9"/>
      <c r="DG80" s="9">
        <f>Mon!AY78</f>
        <v>0</v>
      </c>
      <c r="DH80" s="73" t="str">
        <f t="shared" ref="DH80:DH82" si="1318">IF($B80="win",100%-DH$1,"-100%")</f>
        <v>-100%</v>
      </c>
      <c r="DI80" s="9">
        <f t="shared" ref="DI80:DI82" si="1319">(DG80*DH80)+(DG80*DI$1)</f>
        <v>0</v>
      </c>
      <c r="DJ80" s="9"/>
      <c r="DK80" s="9">
        <f>Mon!AZ78</f>
        <v>0</v>
      </c>
      <c r="DL80" s="73" t="str">
        <f t="shared" ref="DL80:DL82" si="1320">IF($B80="win",100%-DL$1,"-100%")</f>
        <v>-100%</v>
      </c>
      <c r="DM80" s="9">
        <f t="shared" ref="DM80:DM82" si="1321">(DK80*DL80)+(DK80*DM$1)</f>
        <v>0</v>
      </c>
      <c r="DN80" s="9"/>
      <c r="DO80" s="9">
        <f>Mon!BA78</f>
        <v>0</v>
      </c>
      <c r="DP80" s="73" t="str">
        <f t="shared" ref="DP80:DP82" si="1322">IF($B80="win",100%-DP$1,"-100%")</f>
        <v>-100%</v>
      </c>
      <c r="DQ80" s="9">
        <f t="shared" ref="DQ80:DQ82" si="1323">(DO80*DP80)+(DO80*DQ$1)</f>
        <v>0</v>
      </c>
      <c r="DR80" s="9"/>
      <c r="DS80" s="9">
        <f>Mon!BB78</f>
        <v>0</v>
      </c>
      <c r="DT80" s="73" t="str">
        <f t="shared" ref="DT80:DT82" si="1324">IF($B80="win",100%-DT$1,"-100%")</f>
        <v>-100%</v>
      </c>
      <c r="DU80" s="9">
        <f t="shared" ref="DU80:DU82" si="1325">(DS80*DT80)+(DS80*DU$1)</f>
        <v>0</v>
      </c>
      <c r="DV80" s="9"/>
      <c r="DW80" s="9">
        <f>Mon!BC78</f>
        <v>0</v>
      </c>
      <c r="DX80" s="73" t="str">
        <f t="shared" ref="DX80:DX82" si="1326">IF($B80="win",100%-DX$1,"-100%")</f>
        <v>-100%</v>
      </c>
      <c r="DY80" s="9">
        <f t="shared" ref="DY80:DY82" si="1327">(DW80*DX80)+(DW80*DY$1)</f>
        <v>0</v>
      </c>
      <c r="DZ80" s="9"/>
      <c r="EA80" s="9">
        <f>Mon!BD78</f>
        <v>0</v>
      </c>
      <c r="EB80" s="73" t="str">
        <f t="shared" ref="EB80:EB82" si="1328">IF($B80="win",100%-EB$1,"-100%")</f>
        <v>-100%</v>
      </c>
      <c r="EC80" s="9">
        <f t="shared" ref="EC80:EC82" si="1329">(EA80*EB80)+(EA80*EC$1)</f>
        <v>0</v>
      </c>
      <c r="ED80" s="9"/>
      <c r="EE80" s="9">
        <f>Mon!BE78</f>
        <v>0</v>
      </c>
      <c r="EF80" s="73" t="str">
        <f t="shared" ref="EF80:EF82" si="1330">IF($B80="win",100%-EF$1,"-100%")</f>
        <v>-100%</v>
      </c>
      <c r="EG80" s="9">
        <f t="shared" ref="EG80:EG82" si="1331">(EE80*EF80)+(EE80*EG$1)</f>
        <v>0</v>
      </c>
      <c r="EH80" s="9"/>
      <c r="EI80" s="9">
        <f>Mon!BF78</f>
        <v>0</v>
      </c>
      <c r="EJ80" s="73" t="str">
        <f t="shared" ref="EJ80:EJ82" si="1332">IF($B80="win",100%-EJ$1,"-100%")</f>
        <v>-100%</v>
      </c>
      <c r="EK80" s="9">
        <f t="shared" ref="EK80:EK82" si="1333">(EI80*EJ80)+(EI80*EK$1)</f>
        <v>0</v>
      </c>
      <c r="EL80" s="9"/>
      <c r="EM80" s="9">
        <f>Mon!BG78</f>
        <v>0</v>
      </c>
      <c r="EN80" s="73" t="str">
        <f t="shared" ref="EN80:EN82" si="1334">IF($B80="win",100%-EN$1,"-100%")</f>
        <v>-100%</v>
      </c>
      <c r="EO80" s="9">
        <f t="shared" ref="EO80:EO82" si="1335">(EM80*EN80)+(EM80*EO$1)</f>
        <v>0</v>
      </c>
      <c r="EP80" s="9"/>
      <c r="EQ80" s="9">
        <f>Mon!BH78</f>
        <v>0</v>
      </c>
      <c r="ER80" s="73" t="str">
        <f t="shared" ref="ER80:ER82" si="1336">IF($B80="win",100%-ER$1,"-100%")</f>
        <v>-100%</v>
      </c>
      <c r="ES80" s="9">
        <f t="shared" ref="ES80:ES82" si="1337">(EQ80*ER80)+(EQ80*ES$1)</f>
        <v>0</v>
      </c>
      <c r="EU80" s="9">
        <f>Mon!$BI78</f>
        <v>0</v>
      </c>
      <c r="EV80" s="73" t="str">
        <f t="shared" ref="EV80:EV82" si="1338">IF($B80="win",100%-EV$1,"-100%")</f>
        <v>-100%</v>
      </c>
      <c r="EW80" s="9">
        <f t="shared" ref="EW80:EW82" si="1339">(EU80*EV80)+(EU80*EW$1)</f>
        <v>0</v>
      </c>
      <c r="EY80" s="9">
        <f>Mon!$BJ78</f>
        <v>0</v>
      </c>
      <c r="EZ80" s="73" t="str">
        <f t="shared" si="774"/>
        <v>-100%</v>
      </c>
      <c r="FA80" s="9">
        <f t="shared" ref="FA80:FA82" si="1340">(EY80*EZ80)+(EY80*FA$1)</f>
        <v>0</v>
      </c>
      <c r="FC80" s="9">
        <f>Mon!$BK78</f>
        <v>0</v>
      </c>
      <c r="FD80" s="73" t="str">
        <f t="shared" si="775"/>
        <v>-100%</v>
      </c>
      <c r="FE80" s="9">
        <f t="shared" ref="FE80:FE82" si="1341">(FC80*FD80)+(FC80*FE$1)</f>
        <v>0</v>
      </c>
      <c r="FG80" s="9">
        <f>Mon!$BL78</f>
        <v>0</v>
      </c>
      <c r="FH80" s="73" t="str">
        <f t="shared" si="776"/>
        <v>-100%</v>
      </c>
      <c r="FI80" s="9">
        <f t="shared" ref="FI80:FI82" si="1342">(FG80*FH80)+(FG80*FI$1)</f>
        <v>0</v>
      </c>
      <c r="FK80" s="9">
        <f>Mon!$BM78</f>
        <v>0</v>
      </c>
      <c r="FL80" s="73" t="str">
        <f t="shared" si="777"/>
        <v>-100%</v>
      </c>
      <c r="FM80" s="9">
        <f t="shared" ref="FM80:FM82" si="1343">(FK80*FL80)+(FK80*FM$1)</f>
        <v>0</v>
      </c>
      <c r="FO80" s="9">
        <f>Mon!$BN78</f>
        <v>0</v>
      </c>
      <c r="FP80" s="73" t="str">
        <f t="shared" si="778"/>
        <v>-100%</v>
      </c>
      <c r="FQ80" s="9">
        <f t="shared" ref="FQ80:FQ82" si="1344">(FO80*FP80)+(FO80*FQ$1)</f>
        <v>0</v>
      </c>
    </row>
    <row r="81" spans="1:173" s="12" customFormat="1" x14ac:dyDescent="0.25">
      <c r="A81" s="9" t="str">
        <f>Mon!A79</f>
        <v>UNDER</v>
      </c>
      <c r="B81" s="9">
        <f>Mon!C79</f>
        <v>0</v>
      </c>
      <c r="C81" s="9">
        <f>Mon!X79</f>
        <v>0</v>
      </c>
      <c r="D81" s="73" t="str">
        <f t="shared" si="1264"/>
        <v>-100%</v>
      </c>
      <c r="E81" s="9">
        <f t="shared" si="1265"/>
        <v>0</v>
      </c>
      <c r="F81" s="9"/>
      <c r="G81" s="9">
        <f>Mon!Y79</f>
        <v>0</v>
      </c>
      <c r="H81" s="73" t="str">
        <f t="shared" si="1266"/>
        <v>-100%</v>
      </c>
      <c r="I81" s="9">
        <f t="shared" si="1267"/>
        <v>0</v>
      </c>
      <c r="J81" s="9"/>
      <c r="K81" s="9">
        <f>Mon!$Z79</f>
        <v>0</v>
      </c>
      <c r="L81" s="73" t="str">
        <f t="shared" si="1268"/>
        <v>-100%</v>
      </c>
      <c r="M81" s="9">
        <f t="shared" si="1269"/>
        <v>0</v>
      </c>
      <c r="N81" s="9"/>
      <c r="O81" s="9">
        <f>Mon!AA79</f>
        <v>0</v>
      </c>
      <c r="P81" s="73" t="str">
        <f t="shared" si="1270"/>
        <v>-100%</v>
      </c>
      <c r="Q81" s="9">
        <f t="shared" si="1271"/>
        <v>0</v>
      </c>
      <c r="R81" s="9"/>
      <c r="S81" s="9">
        <f>Mon!AB79</f>
        <v>0</v>
      </c>
      <c r="T81" s="73" t="str">
        <f t="shared" si="1272"/>
        <v>-100%</v>
      </c>
      <c r="U81" s="9">
        <f t="shared" si="1273"/>
        <v>0</v>
      </c>
      <c r="V81" s="9"/>
      <c r="W81" s="9">
        <f>Mon!AC79</f>
        <v>0</v>
      </c>
      <c r="X81" s="73" t="str">
        <f t="shared" si="1274"/>
        <v>-100%</v>
      </c>
      <c r="Y81" s="9">
        <f t="shared" si="1275"/>
        <v>0</v>
      </c>
      <c r="Z81" s="9"/>
      <c r="AA81" s="9">
        <f>Mon!AD79</f>
        <v>0</v>
      </c>
      <c r="AB81" s="73" t="str">
        <f t="shared" si="1276"/>
        <v>-100%</v>
      </c>
      <c r="AC81" s="9">
        <f t="shared" si="1277"/>
        <v>0</v>
      </c>
      <c r="AD81" s="9"/>
      <c r="AE81" s="9">
        <f>Mon!AE79</f>
        <v>0</v>
      </c>
      <c r="AF81" s="73" t="str">
        <f t="shared" si="1278"/>
        <v>-100%</v>
      </c>
      <c r="AG81" s="9">
        <f t="shared" si="1279"/>
        <v>0</v>
      </c>
      <c r="AH81" s="9"/>
      <c r="AI81" s="9">
        <f>Mon!AF79</f>
        <v>0</v>
      </c>
      <c r="AJ81" s="73" t="str">
        <f t="shared" si="1280"/>
        <v>-100%</v>
      </c>
      <c r="AK81" s="9">
        <f t="shared" si="1281"/>
        <v>0</v>
      </c>
      <c r="AL81" s="9"/>
      <c r="AM81" s="9">
        <f>Mon!AG79</f>
        <v>0</v>
      </c>
      <c r="AN81" s="73" t="str">
        <f t="shared" si="1282"/>
        <v>-100%</v>
      </c>
      <c r="AO81" s="9">
        <f t="shared" si="1283"/>
        <v>0</v>
      </c>
      <c r="AP81" s="9"/>
      <c r="AQ81" s="9">
        <f>Mon!AH79</f>
        <v>0</v>
      </c>
      <c r="AR81" s="73" t="str">
        <f t="shared" si="1284"/>
        <v>-100%</v>
      </c>
      <c r="AS81" s="9">
        <f t="shared" si="1285"/>
        <v>0</v>
      </c>
      <c r="AT81" s="9"/>
      <c r="AU81" s="9">
        <f>Mon!AI79</f>
        <v>0</v>
      </c>
      <c r="AV81" s="73" t="str">
        <f t="shared" si="1286"/>
        <v>-100%</v>
      </c>
      <c r="AW81" s="9">
        <f t="shared" si="1287"/>
        <v>0</v>
      </c>
      <c r="AX81" s="9"/>
      <c r="AY81" s="9">
        <f>Mon!AJ79</f>
        <v>0</v>
      </c>
      <c r="AZ81" s="73" t="str">
        <f t="shared" si="1288"/>
        <v>-100%</v>
      </c>
      <c r="BA81" s="9">
        <f t="shared" si="1289"/>
        <v>0</v>
      </c>
      <c r="BB81" s="9"/>
      <c r="BC81" s="9">
        <f>Mon!AK79</f>
        <v>0</v>
      </c>
      <c r="BD81" s="73" t="str">
        <f t="shared" si="1290"/>
        <v>-100%</v>
      </c>
      <c r="BE81" s="9">
        <f t="shared" si="1291"/>
        <v>0</v>
      </c>
      <c r="BF81" s="9"/>
      <c r="BG81" s="9">
        <f>Mon!AL79</f>
        <v>0</v>
      </c>
      <c r="BH81" s="73" t="str">
        <f t="shared" si="1292"/>
        <v>-100%</v>
      </c>
      <c r="BI81" s="9">
        <f t="shared" si="1293"/>
        <v>0</v>
      </c>
      <c r="BJ81" s="9"/>
      <c r="BK81" s="9">
        <f>Mon!AM79</f>
        <v>0</v>
      </c>
      <c r="BL81" s="73" t="str">
        <f t="shared" si="1294"/>
        <v>-100%</v>
      </c>
      <c r="BM81" s="9">
        <f t="shared" si="1295"/>
        <v>0</v>
      </c>
      <c r="BN81" s="9"/>
      <c r="BO81" s="9">
        <f>Mon!AN79</f>
        <v>0</v>
      </c>
      <c r="BP81" s="73" t="str">
        <f t="shared" si="1296"/>
        <v>-100%</v>
      </c>
      <c r="BQ81" s="9">
        <f t="shared" si="1297"/>
        <v>0</v>
      </c>
      <c r="BR81" s="9"/>
      <c r="BS81" s="9">
        <f>Mon!AO79</f>
        <v>0</v>
      </c>
      <c r="BT81" s="73" t="str">
        <f t="shared" si="1298"/>
        <v>-100%</v>
      </c>
      <c r="BU81" s="9">
        <f t="shared" si="1299"/>
        <v>0</v>
      </c>
      <c r="BV81" s="9"/>
      <c r="BW81" s="9">
        <f>Mon!AP79</f>
        <v>0</v>
      </c>
      <c r="BX81" s="73" t="str">
        <f t="shared" si="1300"/>
        <v>-100%</v>
      </c>
      <c r="BY81" s="9">
        <f t="shared" si="1301"/>
        <v>0</v>
      </c>
      <c r="BZ81" s="9"/>
      <c r="CA81" s="9">
        <f>Mon!AQ79</f>
        <v>0</v>
      </c>
      <c r="CB81" s="73" t="str">
        <f t="shared" si="1302"/>
        <v>-100%</v>
      </c>
      <c r="CC81" s="9">
        <f t="shared" si="1303"/>
        <v>0</v>
      </c>
      <c r="CD81" s="9"/>
      <c r="CE81" s="9">
        <f>Mon!AR79</f>
        <v>0</v>
      </c>
      <c r="CF81" s="73" t="str">
        <f t="shared" si="1304"/>
        <v>-100%</v>
      </c>
      <c r="CG81" s="9">
        <f t="shared" si="1305"/>
        <v>0</v>
      </c>
      <c r="CH81" s="9"/>
      <c r="CI81" s="9">
        <f>Mon!AS79</f>
        <v>0</v>
      </c>
      <c r="CJ81" s="73" t="str">
        <f t="shared" si="1306"/>
        <v>-100%</v>
      </c>
      <c r="CK81" s="9">
        <f t="shared" si="1307"/>
        <v>0</v>
      </c>
      <c r="CL81" s="9"/>
      <c r="CM81" s="9">
        <f>Mon!AT79</f>
        <v>0</v>
      </c>
      <c r="CN81" s="73" t="str">
        <f t="shared" si="1308"/>
        <v>-100%</v>
      </c>
      <c r="CO81" s="9">
        <f t="shared" si="1309"/>
        <v>0</v>
      </c>
      <c r="CP81" s="9"/>
      <c r="CQ81" s="9">
        <f>Mon!AU79</f>
        <v>0</v>
      </c>
      <c r="CR81" s="73" t="str">
        <f t="shared" si="1310"/>
        <v>-100%</v>
      </c>
      <c r="CS81" s="9">
        <f t="shared" si="1311"/>
        <v>0</v>
      </c>
      <c r="CT81" s="9"/>
      <c r="CU81" s="9">
        <f>Mon!AV79</f>
        <v>0</v>
      </c>
      <c r="CV81" s="73" t="str">
        <f t="shared" si="1312"/>
        <v>-100%</v>
      </c>
      <c r="CW81" s="9">
        <f t="shared" si="1313"/>
        <v>0</v>
      </c>
      <c r="CX81" s="9"/>
      <c r="CY81" s="9">
        <f>Mon!AW79</f>
        <v>0</v>
      </c>
      <c r="CZ81" s="73" t="str">
        <f t="shared" si="1314"/>
        <v>-100%</v>
      </c>
      <c r="DA81" s="9">
        <f t="shared" si="1315"/>
        <v>0</v>
      </c>
      <c r="DB81" s="9"/>
      <c r="DC81" s="9">
        <f>Mon!AX79</f>
        <v>0</v>
      </c>
      <c r="DD81" s="73" t="str">
        <f t="shared" si="1316"/>
        <v>-100%</v>
      </c>
      <c r="DE81" s="9">
        <f t="shared" si="1317"/>
        <v>0</v>
      </c>
      <c r="DF81" s="9"/>
      <c r="DG81" s="9">
        <f>Mon!AY79</f>
        <v>0</v>
      </c>
      <c r="DH81" s="73" t="str">
        <f t="shared" si="1318"/>
        <v>-100%</v>
      </c>
      <c r="DI81" s="9">
        <f t="shared" si="1319"/>
        <v>0</v>
      </c>
      <c r="DJ81" s="9"/>
      <c r="DK81" s="9">
        <f>Mon!AZ79</f>
        <v>0</v>
      </c>
      <c r="DL81" s="73" t="str">
        <f t="shared" si="1320"/>
        <v>-100%</v>
      </c>
      <c r="DM81" s="9">
        <f t="shared" si="1321"/>
        <v>0</v>
      </c>
      <c r="DN81" s="9"/>
      <c r="DO81" s="9">
        <f>Mon!BA79</f>
        <v>0</v>
      </c>
      <c r="DP81" s="73" t="str">
        <f t="shared" si="1322"/>
        <v>-100%</v>
      </c>
      <c r="DQ81" s="9">
        <f t="shared" si="1323"/>
        <v>0</v>
      </c>
      <c r="DR81" s="9"/>
      <c r="DS81" s="9">
        <f>Mon!BB79</f>
        <v>0</v>
      </c>
      <c r="DT81" s="73" t="str">
        <f t="shared" si="1324"/>
        <v>-100%</v>
      </c>
      <c r="DU81" s="9">
        <f t="shared" si="1325"/>
        <v>0</v>
      </c>
      <c r="DV81" s="9"/>
      <c r="DW81" s="9">
        <f>Mon!BC79</f>
        <v>0</v>
      </c>
      <c r="DX81" s="73" t="str">
        <f t="shared" si="1326"/>
        <v>-100%</v>
      </c>
      <c r="DY81" s="9">
        <f t="shared" si="1327"/>
        <v>0</v>
      </c>
      <c r="DZ81" s="9"/>
      <c r="EA81" s="9">
        <f>Mon!BD79</f>
        <v>0</v>
      </c>
      <c r="EB81" s="73" t="str">
        <f t="shared" si="1328"/>
        <v>-100%</v>
      </c>
      <c r="EC81" s="9">
        <f t="shared" si="1329"/>
        <v>0</v>
      </c>
      <c r="ED81" s="9"/>
      <c r="EE81" s="9">
        <f>Mon!BE79</f>
        <v>0</v>
      </c>
      <c r="EF81" s="73" t="str">
        <f t="shared" si="1330"/>
        <v>-100%</v>
      </c>
      <c r="EG81" s="9">
        <f t="shared" si="1331"/>
        <v>0</v>
      </c>
      <c r="EH81" s="9"/>
      <c r="EI81" s="9">
        <f>Mon!BF79</f>
        <v>0</v>
      </c>
      <c r="EJ81" s="73" t="str">
        <f t="shared" si="1332"/>
        <v>-100%</v>
      </c>
      <c r="EK81" s="9">
        <f t="shared" si="1333"/>
        <v>0</v>
      </c>
      <c r="EL81" s="9"/>
      <c r="EM81" s="9">
        <f>Mon!BG79</f>
        <v>0</v>
      </c>
      <c r="EN81" s="73" t="str">
        <f t="shared" si="1334"/>
        <v>-100%</v>
      </c>
      <c r="EO81" s="9">
        <f t="shared" si="1335"/>
        <v>0</v>
      </c>
      <c r="EP81" s="9"/>
      <c r="EQ81" s="9">
        <f>Mon!BH79</f>
        <v>0</v>
      </c>
      <c r="ER81" s="73" t="str">
        <f t="shared" si="1336"/>
        <v>-100%</v>
      </c>
      <c r="ES81" s="9">
        <f t="shared" si="1337"/>
        <v>0</v>
      </c>
      <c r="EU81" s="9">
        <f>Mon!$BI79</f>
        <v>0</v>
      </c>
      <c r="EV81" s="73" t="str">
        <f t="shared" si="1338"/>
        <v>-100%</v>
      </c>
      <c r="EW81" s="9">
        <f t="shared" si="1339"/>
        <v>0</v>
      </c>
      <c r="EY81" s="9">
        <f>Mon!$BJ79</f>
        <v>0</v>
      </c>
      <c r="EZ81" s="73" t="str">
        <f t="shared" si="774"/>
        <v>-100%</v>
      </c>
      <c r="FA81" s="9">
        <f t="shared" si="1340"/>
        <v>0</v>
      </c>
      <c r="FC81" s="9">
        <f>Mon!$BK79</f>
        <v>0</v>
      </c>
      <c r="FD81" s="73" t="str">
        <f t="shared" si="775"/>
        <v>-100%</v>
      </c>
      <c r="FE81" s="9">
        <f t="shared" si="1341"/>
        <v>0</v>
      </c>
      <c r="FG81" s="9">
        <f>Mon!$BL79</f>
        <v>0</v>
      </c>
      <c r="FH81" s="73" t="str">
        <f t="shared" si="776"/>
        <v>-100%</v>
      </c>
      <c r="FI81" s="9">
        <f t="shared" si="1342"/>
        <v>0</v>
      </c>
      <c r="FK81" s="9">
        <f>Mon!$BM79</f>
        <v>0</v>
      </c>
      <c r="FL81" s="73" t="str">
        <f t="shared" si="777"/>
        <v>-100%</v>
      </c>
      <c r="FM81" s="9">
        <f t="shared" si="1343"/>
        <v>0</v>
      </c>
      <c r="FO81" s="9">
        <f>Mon!$BN79</f>
        <v>0</v>
      </c>
      <c r="FP81" s="73" t="str">
        <f t="shared" si="778"/>
        <v>-100%</v>
      </c>
      <c r="FQ81" s="9">
        <f t="shared" si="1344"/>
        <v>0</v>
      </c>
    </row>
    <row r="82" spans="1:173" s="12" customFormat="1" x14ac:dyDescent="0.25">
      <c r="A82" s="9" t="str">
        <f>Mon!A80</f>
        <v>OVER</v>
      </c>
      <c r="B82" s="9">
        <f>Mon!C80</f>
        <v>0</v>
      </c>
      <c r="C82" s="9">
        <f>Mon!X80</f>
        <v>0</v>
      </c>
      <c r="D82" s="73" t="str">
        <f t="shared" si="1264"/>
        <v>-100%</v>
      </c>
      <c r="E82" s="9">
        <f t="shared" si="1265"/>
        <v>0</v>
      </c>
      <c r="F82" s="9"/>
      <c r="G82" s="9">
        <f>Mon!Y80</f>
        <v>0</v>
      </c>
      <c r="H82" s="73" t="str">
        <f t="shared" si="1266"/>
        <v>-100%</v>
      </c>
      <c r="I82" s="9">
        <f t="shared" si="1267"/>
        <v>0</v>
      </c>
      <c r="J82" s="9"/>
      <c r="K82" s="9">
        <f>Mon!$Z80</f>
        <v>0</v>
      </c>
      <c r="L82" s="73" t="str">
        <f t="shared" si="1268"/>
        <v>-100%</v>
      </c>
      <c r="M82" s="9">
        <f t="shared" si="1269"/>
        <v>0</v>
      </c>
      <c r="N82" s="9"/>
      <c r="O82" s="9">
        <f>Mon!AA80</f>
        <v>0</v>
      </c>
      <c r="P82" s="73" t="str">
        <f t="shared" si="1270"/>
        <v>-100%</v>
      </c>
      <c r="Q82" s="9">
        <f t="shared" si="1271"/>
        <v>0</v>
      </c>
      <c r="R82" s="9"/>
      <c r="S82" s="9">
        <f>Mon!AB80</f>
        <v>0</v>
      </c>
      <c r="T82" s="73" t="str">
        <f t="shared" si="1272"/>
        <v>-100%</v>
      </c>
      <c r="U82" s="9">
        <f t="shared" si="1273"/>
        <v>0</v>
      </c>
      <c r="V82" s="9"/>
      <c r="W82" s="9">
        <f>Mon!AC80</f>
        <v>0</v>
      </c>
      <c r="X82" s="73" t="str">
        <f t="shared" si="1274"/>
        <v>-100%</v>
      </c>
      <c r="Y82" s="9">
        <f t="shared" si="1275"/>
        <v>0</v>
      </c>
      <c r="Z82" s="9"/>
      <c r="AA82" s="9">
        <f>Mon!AD80</f>
        <v>0</v>
      </c>
      <c r="AB82" s="73" t="str">
        <f t="shared" si="1276"/>
        <v>-100%</v>
      </c>
      <c r="AC82" s="9">
        <f t="shared" si="1277"/>
        <v>0</v>
      </c>
      <c r="AD82" s="9"/>
      <c r="AE82" s="9">
        <f>Mon!AE80</f>
        <v>0</v>
      </c>
      <c r="AF82" s="73" t="str">
        <f t="shared" si="1278"/>
        <v>-100%</v>
      </c>
      <c r="AG82" s="9">
        <f t="shared" si="1279"/>
        <v>0</v>
      </c>
      <c r="AH82" s="9"/>
      <c r="AI82" s="9">
        <f>Mon!AF80</f>
        <v>0</v>
      </c>
      <c r="AJ82" s="73" t="str">
        <f t="shared" si="1280"/>
        <v>-100%</v>
      </c>
      <c r="AK82" s="9">
        <f t="shared" si="1281"/>
        <v>0</v>
      </c>
      <c r="AL82" s="9"/>
      <c r="AM82" s="9">
        <f>Mon!AG80</f>
        <v>0</v>
      </c>
      <c r="AN82" s="73" t="str">
        <f t="shared" si="1282"/>
        <v>-100%</v>
      </c>
      <c r="AO82" s="9">
        <f t="shared" si="1283"/>
        <v>0</v>
      </c>
      <c r="AP82" s="9"/>
      <c r="AQ82" s="9">
        <f>Mon!AH80</f>
        <v>0</v>
      </c>
      <c r="AR82" s="73" t="str">
        <f t="shared" si="1284"/>
        <v>-100%</v>
      </c>
      <c r="AS82" s="9">
        <f t="shared" si="1285"/>
        <v>0</v>
      </c>
      <c r="AT82" s="9"/>
      <c r="AU82" s="9">
        <f>Mon!AI80</f>
        <v>0</v>
      </c>
      <c r="AV82" s="73" t="str">
        <f t="shared" si="1286"/>
        <v>-100%</v>
      </c>
      <c r="AW82" s="9">
        <f t="shared" si="1287"/>
        <v>0</v>
      </c>
      <c r="AX82" s="9"/>
      <c r="AY82" s="9">
        <f>Mon!AJ80</f>
        <v>0</v>
      </c>
      <c r="AZ82" s="73" t="str">
        <f t="shared" si="1288"/>
        <v>-100%</v>
      </c>
      <c r="BA82" s="9">
        <f t="shared" si="1289"/>
        <v>0</v>
      </c>
      <c r="BB82" s="9"/>
      <c r="BC82" s="9">
        <f>Mon!AK80</f>
        <v>0</v>
      </c>
      <c r="BD82" s="73" t="str">
        <f t="shared" si="1290"/>
        <v>-100%</v>
      </c>
      <c r="BE82" s="9">
        <f t="shared" si="1291"/>
        <v>0</v>
      </c>
      <c r="BF82" s="9"/>
      <c r="BG82" s="9">
        <f>Mon!AL80</f>
        <v>0</v>
      </c>
      <c r="BH82" s="73" t="str">
        <f t="shared" si="1292"/>
        <v>-100%</v>
      </c>
      <c r="BI82" s="9">
        <f t="shared" si="1293"/>
        <v>0</v>
      </c>
      <c r="BJ82" s="9"/>
      <c r="BK82" s="9">
        <f>Mon!AM80</f>
        <v>0</v>
      </c>
      <c r="BL82" s="73" t="str">
        <f t="shared" si="1294"/>
        <v>-100%</v>
      </c>
      <c r="BM82" s="9">
        <f t="shared" si="1295"/>
        <v>0</v>
      </c>
      <c r="BN82" s="9"/>
      <c r="BO82" s="9">
        <f>Mon!AN80</f>
        <v>0</v>
      </c>
      <c r="BP82" s="73" t="str">
        <f t="shared" si="1296"/>
        <v>-100%</v>
      </c>
      <c r="BQ82" s="9">
        <f t="shared" si="1297"/>
        <v>0</v>
      </c>
      <c r="BR82" s="9"/>
      <c r="BS82" s="9">
        <f>Mon!AO80</f>
        <v>0</v>
      </c>
      <c r="BT82" s="73" t="str">
        <f t="shared" si="1298"/>
        <v>-100%</v>
      </c>
      <c r="BU82" s="9">
        <f t="shared" si="1299"/>
        <v>0</v>
      </c>
      <c r="BV82" s="9"/>
      <c r="BW82" s="9">
        <f>Mon!AP80</f>
        <v>0</v>
      </c>
      <c r="BX82" s="73" t="str">
        <f t="shared" si="1300"/>
        <v>-100%</v>
      </c>
      <c r="BY82" s="9">
        <f t="shared" si="1301"/>
        <v>0</v>
      </c>
      <c r="BZ82" s="9"/>
      <c r="CA82" s="9">
        <f>Mon!AQ80</f>
        <v>0</v>
      </c>
      <c r="CB82" s="73" t="str">
        <f t="shared" si="1302"/>
        <v>-100%</v>
      </c>
      <c r="CC82" s="9">
        <f t="shared" si="1303"/>
        <v>0</v>
      </c>
      <c r="CD82" s="9"/>
      <c r="CE82" s="9">
        <f>Mon!AR80</f>
        <v>0</v>
      </c>
      <c r="CF82" s="73" t="str">
        <f t="shared" si="1304"/>
        <v>-100%</v>
      </c>
      <c r="CG82" s="9">
        <f t="shared" si="1305"/>
        <v>0</v>
      </c>
      <c r="CH82" s="9"/>
      <c r="CI82" s="9">
        <f>Mon!AS80</f>
        <v>0</v>
      </c>
      <c r="CJ82" s="73" t="str">
        <f t="shared" si="1306"/>
        <v>-100%</v>
      </c>
      <c r="CK82" s="9">
        <f t="shared" si="1307"/>
        <v>0</v>
      </c>
      <c r="CL82" s="9"/>
      <c r="CM82" s="9">
        <f>Mon!AT80</f>
        <v>0</v>
      </c>
      <c r="CN82" s="73" t="str">
        <f t="shared" si="1308"/>
        <v>-100%</v>
      </c>
      <c r="CO82" s="9">
        <f t="shared" si="1309"/>
        <v>0</v>
      </c>
      <c r="CP82" s="9"/>
      <c r="CQ82" s="9">
        <f>Mon!AU80</f>
        <v>0</v>
      </c>
      <c r="CR82" s="73" t="str">
        <f t="shared" si="1310"/>
        <v>-100%</v>
      </c>
      <c r="CS82" s="9">
        <f t="shared" si="1311"/>
        <v>0</v>
      </c>
      <c r="CT82" s="9"/>
      <c r="CU82" s="9">
        <f>Mon!AV80</f>
        <v>0</v>
      </c>
      <c r="CV82" s="73" t="str">
        <f t="shared" si="1312"/>
        <v>-100%</v>
      </c>
      <c r="CW82" s="9">
        <f t="shared" si="1313"/>
        <v>0</v>
      </c>
      <c r="CX82" s="9"/>
      <c r="CY82" s="9">
        <f>Mon!AW80</f>
        <v>0</v>
      </c>
      <c r="CZ82" s="73" t="str">
        <f t="shared" si="1314"/>
        <v>-100%</v>
      </c>
      <c r="DA82" s="9">
        <f t="shared" si="1315"/>
        <v>0</v>
      </c>
      <c r="DB82" s="9"/>
      <c r="DC82" s="9">
        <f>Mon!AX80</f>
        <v>0</v>
      </c>
      <c r="DD82" s="73" t="str">
        <f t="shared" si="1316"/>
        <v>-100%</v>
      </c>
      <c r="DE82" s="9">
        <f t="shared" si="1317"/>
        <v>0</v>
      </c>
      <c r="DF82" s="9"/>
      <c r="DG82" s="9">
        <f>Mon!AY80</f>
        <v>0</v>
      </c>
      <c r="DH82" s="73" t="str">
        <f t="shared" si="1318"/>
        <v>-100%</v>
      </c>
      <c r="DI82" s="9">
        <f t="shared" si="1319"/>
        <v>0</v>
      </c>
      <c r="DJ82" s="9"/>
      <c r="DK82" s="9">
        <f>Mon!AZ80</f>
        <v>0</v>
      </c>
      <c r="DL82" s="73" t="str">
        <f t="shared" si="1320"/>
        <v>-100%</v>
      </c>
      <c r="DM82" s="9">
        <f t="shared" si="1321"/>
        <v>0</v>
      </c>
      <c r="DN82" s="9"/>
      <c r="DO82" s="9">
        <f>Mon!BA80</f>
        <v>0</v>
      </c>
      <c r="DP82" s="73" t="str">
        <f t="shared" si="1322"/>
        <v>-100%</v>
      </c>
      <c r="DQ82" s="9">
        <f t="shared" si="1323"/>
        <v>0</v>
      </c>
      <c r="DR82" s="9"/>
      <c r="DS82" s="9">
        <f>Mon!BB80</f>
        <v>0</v>
      </c>
      <c r="DT82" s="73" t="str">
        <f t="shared" si="1324"/>
        <v>-100%</v>
      </c>
      <c r="DU82" s="9">
        <f t="shared" si="1325"/>
        <v>0</v>
      </c>
      <c r="DV82" s="9"/>
      <c r="DW82" s="9">
        <f>Mon!BC80</f>
        <v>0</v>
      </c>
      <c r="DX82" s="73" t="str">
        <f t="shared" si="1326"/>
        <v>-100%</v>
      </c>
      <c r="DY82" s="9">
        <f t="shared" si="1327"/>
        <v>0</v>
      </c>
      <c r="DZ82" s="9"/>
      <c r="EA82" s="9">
        <f>Mon!BD80</f>
        <v>0</v>
      </c>
      <c r="EB82" s="73" t="str">
        <f t="shared" si="1328"/>
        <v>-100%</v>
      </c>
      <c r="EC82" s="9">
        <f t="shared" si="1329"/>
        <v>0</v>
      </c>
      <c r="ED82" s="9"/>
      <c r="EE82" s="9">
        <f>Mon!BE80</f>
        <v>0</v>
      </c>
      <c r="EF82" s="73" t="str">
        <f t="shared" si="1330"/>
        <v>-100%</v>
      </c>
      <c r="EG82" s="9">
        <f t="shared" si="1331"/>
        <v>0</v>
      </c>
      <c r="EH82" s="9"/>
      <c r="EI82" s="9">
        <f>Mon!BF80</f>
        <v>0</v>
      </c>
      <c r="EJ82" s="73" t="str">
        <f t="shared" si="1332"/>
        <v>-100%</v>
      </c>
      <c r="EK82" s="9">
        <f t="shared" si="1333"/>
        <v>0</v>
      </c>
      <c r="EL82" s="9"/>
      <c r="EM82" s="9">
        <f>Mon!BG80</f>
        <v>0</v>
      </c>
      <c r="EN82" s="73" t="str">
        <f t="shared" si="1334"/>
        <v>-100%</v>
      </c>
      <c r="EO82" s="9">
        <f t="shared" si="1335"/>
        <v>0</v>
      </c>
      <c r="EP82" s="9"/>
      <c r="EQ82" s="9">
        <f>Mon!BH80</f>
        <v>0</v>
      </c>
      <c r="ER82" s="73" t="str">
        <f t="shared" si="1336"/>
        <v>-100%</v>
      </c>
      <c r="ES82" s="9">
        <f t="shared" si="1337"/>
        <v>0</v>
      </c>
      <c r="EU82" s="9">
        <f>Mon!$BI80</f>
        <v>0</v>
      </c>
      <c r="EV82" s="73" t="str">
        <f t="shared" si="1338"/>
        <v>-100%</v>
      </c>
      <c r="EW82" s="9">
        <f t="shared" si="1339"/>
        <v>0</v>
      </c>
      <c r="EY82" s="9">
        <f>Mon!$BJ80</f>
        <v>0</v>
      </c>
      <c r="EZ82" s="73" t="str">
        <f t="shared" si="774"/>
        <v>-100%</v>
      </c>
      <c r="FA82" s="9">
        <f t="shared" si="1340"/>
        <v>0</v>
      </c>
      <c r="FC82" s="9">
        <f>Mon!$BK80</f>
        <v>0</v>
      </c>
      <c r="FD82" s="73" t="str">
        <f t="shared" si="775"/>
        <v>-100%</v>
      </c>
      <c r="FE82" s="9">
        <f t="shared" si="1341"/>
        <v>0</v>
      </c>
      <c r="FG82" s="9">
        <f>Mon!$BL80</f>
        <v>0</v>
      </c>
      <c r="FH82" s="73" t="str">
        <f t="shared" si="776"/>
        <v>-100%</v>
      </c>
      <c r="FI82" s="9">
        <f t="shared" si="1342"/>
        <v>0</v>
      </c>
      <c r="FK82" s="9">
        <f>Mon!$BM80</f>
        <v>0</v>
      </c>
      <c r="FL82" s="73" t="str">
        <f t="shared" si="777"/>
        <v>-100%</v>
      </c>
      <c r="FM82" s="9">
        <f t="shared" si="1343"/>
        <v>0</v>
      </c>
      <c r="FO82" s="9">
        <f>Mon!$BN80</f>
        <v>0</v>
      </c>
      <c r="FP82" s="73" t="str">
        <f t="shared" si="778"/>
        <v>-100%</v>
      </c>
      <c r="FQ82" s="9">
        <f t="shared" si="1344"/>
        <v>0</v>
      </c>
    </row>
    <row r="83" spans="4:172" s="12" customFormat="1" x14ac:dyDescent="0.25">
      <c r="D83" s="79"/>
      <c r="H83" s="79"/>
      <c r="L83" s="79"/>
      <c r="P83" s="79"/>
      <c r="T83" s="79"/>
      <c r="X83" s="79"/>
      <c r="AB83" s="79"/>
      <c r="AF83" s="79"/>
      <c r="AJ83" s="79"/>
      <c r="AN83" s="79"/>
      <c r="AR83" s="79"/>
      <c r="AV83" s="79"/>
      <c r="AZ83" s="79"/>
      <c r="BD83" s="79"/>
      <c r="BH83" s="79"/>
      <c r="BL83" s="79"/>
      <c r="BP83" s="79"/>
      <c r="BT83" s="79"/>
      <c r="BX83" s="79"/>
      <c r="CB83" s="79"/>
      <c r="CF83" s="79"/>
      <c r="CJ83" s="79"/>
      <c r="CN83" s="79"/>
      <c r="CR83" s="79"/>
      <c r="CV83" s="79"/>
      <c r="CZ83" s="79"/>
      <c r="DD83" s="79"/>
      <c r="DH83" s="79"/>
      <c r="DL83" s="79"/>
      <c r="DP83" s="79"/>
      <c r="DT83" s="79"/>
      <c r="DX83" s="79"/>
      <c r="EB83" s="79"/>
      <c r="EF83" s="79"/>
      <c r="EJ83" s="79"/>
      <c r="EN83" s="79"/>
      <c r="ER83" s="79"/>
      <c r="EV83" s="79"/>
      <c r="EZ83" s="79"/>
      <c r="FD83" s="79"/>
      <c r="FH83" s="79"/>
      <c r="FL83" s="79"/>
      <c r="FP83" s="79"/>
    </row>
    <row r="84" ht="13.5" customHeight="1" spans="2:2" s="12" customFormat="1" x14ac:dyDescent="0.25">
      <c r="B84" s="61"/>
    </row>
    <row r="85" ht="16.5" customHeight="1" spans="1:173" s="67" customFormat="1" x14ac:dyDescent="0.25">
      <c r="A85" s="80">
        <f>Summary!B3</f>
        <v>NaN</v>
      </c>
      <c r="B85" s="81" t="e">
        <f>SUM(#REF!)</f>
        <v>#REF!</v>
      </c>
      <c r="C85" s="82">
        <f>Summary!A3</f>
        <v>41814</v>
      </c>
      <c r="E85" s="67">
        <f>SUM(E86:E164)</f>
        <v>0</v>
      </c>
      <c r="G85" s="80">
        <f>$A$85</f>
        <v>NaN</v>
      </c>
      <c r="I85" s="67">
        <f>SUM(I86:I164)</f>
        <v>0</v>
      </c>
      <c r="K85" s="80">
        <f>$C$85</f>
        <v>41814</v>
      </c>
      <c r="M85" s="67">
        <f>SUM(M86:M164)</f>
        <v>0</v>
      </c>
      <c r="O85" s="80">
        <f>$A$85</f>
        <v>NaN</v>
      </c>
      <c r="Q85" s="67">
        <f>SUM(Q86:Q164)</f>
        <v>0</v>
      </c>
      <c r="R85" s="67">
        <f>SUM(R86:R164)</f>
        <v>0</v>
      </c>
      <c r="S85" s="80">
        <f>$C$85</f>
        <v>41814</v>
      </c>
      <c r="U85" s="67">
        <f>SUM(U86:U164)</f>
        <v>0</v>
      </c>
      <c r="W85" s="80">
        <f>$A$85</f>
        <v>NaN</v>
      </c>
      <c r="Y85" s="67">
        <f>SUM(Y86:Y164)</f>
        <v>0</v>
      </c>
      <c r="AA85" s="80">
        <f>$C$85</f>
        <v>41814</v>
      </c>
      <c r="AC85" s="67">
        <f>SUM(AC86:AC164)</f>
        <v>0</v>
      </c>
      <c r="AE85" s="80">
        <f>$A$85</f>
        <v>NaN</v>
      </c>
      <c r="AG85" s="67">
        <f>SUM(AG86:AG164)</f>
        <v>0</v>
      </c>
      <c r="AI85" s="80">
        <f>$C$85</f>
        <v>41814</v>
      </c>
      <c r="AK85" s="67">
        <f>SUM(AK86:AK164)</f>
        <v>0</v>
      </c>
      <c r="AM85" s="80">
        <f>$A$85</f>
        <v>NaN</v>
      </c>
      <c r="AO85" s="67">
        <f>SUM(AO86:AO164)</f>
        <v>0</v>
      </c>
      <c r="AQ85" s="80">
        <f>$C$85</f>
        <v>41814</v>
      </c>
      <c r="AS85" s="67">
        <f>SUM(AS86:AS164)</f>
        <v>0</v>
      </c>
      <c r="AU85" s="80">
        <f>$A$85</f>
        <v>NaN</v>
      </c>
      <c r="AW85" s="67">
        <f>SUM(AW86:AW164)</f>
        <v>0</v>
      </c>
      <c r="AY85" s="80">
        <f>$C$85</f>
        <v>41814</v>
      </c>
      <c r="BA85" s="67">
        <f>SUM(BA86:BA164)</f>
        <v>0</v>
      </c>
      <c r="BC85" s="80">
        <f>$A$85</f>
        <v>NaN</v>
      </c>
      <c r="BE85" s="67">
        <f>SUM(BE86:BE164)</f>
        <v>0</v>
      </c>
      <c r="BG85" s="80">
        <f>$C$85</f>
        <v>41814</v>
      </c>
      <c r="BI85" s="67">
        <f>SUM(BI86:BI164)</f>
        <v>0</v>
      </c>
      <c r="BK85" s="80">
        <f>$A$85</f>
        <v>NaN</v>
      </c>
      <c r="BM85" s="67">
        <f>SUM(BM86:BM164)</f>
        <v>0</v>
      </c>
      <c r="BO85" s="80">
        <f>$C$85</f>
        <v>41814</v>
      </c>
      <c r="BQ85" s="67">
        <f>SUM(BQ86:BQ164)</f>
        <v>0</v>
      </c>
      <c r="BS85" s="80">
        <f>$A$85</f>
        <v>NaN</v>
      </c>
      <c r="BU85" s="67">
        <f>SUM(BU86:BU164)</f>
        <v>0</v>
      </c>
      <c r="BW85" s="80">
        <f>$C$85</f>
        <v>41814</v>
      </c>
      <c r="BY85" s="67">
        <f>SUM(BY86:BY164)</f>
        <v>0</v>
      </c>
      <c r="CA85" s="80">
        <f>$A$85</f>
        <v>NaN</v>
      </c>
      <c r="CC85" s="67">
        <f>SUM(CC86:CC164)</f>
        <v>0</v>
      </c>
      <c r="CE85" s="80">
        <f>$C$85</f>
        <v>41814</v>
      </c>
      <c r="CG85" s="67">
        <f>SUM(CG86:CG164)</f>
        <v>0</v>
      </c>
      <c r="CI85" s="80">
        <f>$A$85</f>
        <v>NaN</v>
      </c>
      <c r="CK85" s="67">
        <f>SUM(CK86:CK164)</f>
        <v>0</v>
      </c>
      <c r="CM85" s="80">
        <f>$C$85</f>
        <v>41814</v>
      </c>
      <c r="CO85" s="67">
        <f>SUM(CO86:CO164)</f>
        <v>0</v>
      </c>
      <c r="CQ85" s="80">
        <f>$A$85</f>
        <v>NaN</v>
      </c>
      <c r="CS85" s="67">
        <f>SUM(CS86:CS164)</f>
        <v>0</v>
      </c>
      <c r="CU85" s="80">
        <f>$C$85</f>
        <v>41814</v>
      </c>
      <c r="CW85" s="67">
        <f>SUM(CW86:CW164)</f>
        <v>0</v>
      </c>
      <c r="CY85" s="80">
        <f>$A$85</f>
        <v>NaN</v>
      </c>
      <c r="DA85" s="67">
        <f>SUM(DA86:DA164)</f>
        <v>0</v>
      </c>
      <c r="DC85" s="80">
        <f>$C$85</f>
        <v>41814</v>
      </c>
      <c r="DE85" s="67">
        <f>SUM(DE86:DE164)</f>
        <v>0</v>
      </c>
      <c r="DG85" s="80">
        <f>$A$85</f>
        <v>NaN</v>
      </c>
      <c r="DI85" s="67">
        <f>SUM(DI86:DI164)</f>
        <v>0</v>
      </c>
      <c r="DK85" s="80">
        <f>$C$85</f>
        <v>41814</v>
      </c>
      <c r="DM85" s="67">
        <f>SUM(DM86:DM164)</f>
        <v>0</v>
      </c>
      <c r="DO85" s="80">
        <f>$A$85</f>
        <v>NaN</v>
      </c>
      <c r="DQ85" s="67">
        <f>SUM(DQ86:DQ164)</f>
        <v>0</v>
      </c>
      <c r="DS85" s="80">
        <f>$C$85</f>
        <v>41814</v>
      </c>
      <c r="DU85" s="67">
        <f>SUM(DU86:DU164)</f>
        <v>0</v>
      </c>
      <c r="DW85" s="80">
        <f>$A$85</f>
        <v>NaN</v>
      </c>
      <c r="DY85" s="67">
        <f>SUM(DY86:DY164)</f>
        <v>0</v>
      </c>
      <c r="EA85" s="80">
        <f>$C$85</f>
        <v>41814</v>
      </c>
      <c r="EC85" s="67">
        <f>SUM(EC86:EC164)</f>
        <v>0</v>
      </c>
      <c r="EE85" s="80">
        <f>$A$85</f>
        <v>NaN</v>
      </c>
      <c r="EG85" s="67">
        <f>SUM(EG86:EG164)</f>
        <v>0</v>
      </c>
      <c r="EI85" s="80">
        <f>$C$85</f>
        <v>41814</v>
      </c>
      <c r="EK85" s="67">
        <f>SUM(EK86:EK164)</f>
        <v>0</v>
      </c>
      <c r="EM85" s="80">
        <f>$A$85</f>
        <v>NaN</v>
      </c>
      <c r="EO85" s="67">
        <f>SUM(EO86:EO164)</f>
        <v>0</v>
      </c>
      <c r="EQ85" s="80">
        <f>$C$85</f>
        <v>41814</v>
      </c>
      <c r="ES85" s="67">
        <f>SUM(ES86:ES164)</f>
        <v>0</v>
      </c>
      <c r="EU85" s="80">
        <f>$C$85</f>
        <v>41814</v>
      </c>
      <c r="EW85" s="67">
        <f>SUM(EW86:EW164)</f>
        <v>0</v>
      </c>
      <c r="EY85" s="80">
        <f>$C$85</f>
        <v>41814</v>
      </c>
      <c r="FA85" s="67">
        <f>SUM(FA86:FA164)</f>
        <v>0</v>
      </c>
      <c r="FC85" s="80">
        <f>$C$85</f>
        <v>41814</v>
      </c>
      <c r="FE85" s="67">
        <f>SUM(FE86:FE164)</f>
        <v>0</v>
      </c>
      <c r="FG85" s="80">
        <f>$C$85</f>
        <v>41814</v>
      </c>
      <c r="FI85" s="67">
        <f>SUM(FI86:FI164)</f>
        <v>0</v>
      </c>
      <c r="FK85" s="80">
        <f>$C$85</f>
        <v>41814</v>
      </c>
      <c r="FM85" s="67">
        <f>SUM(FM86:FM164)</f>
        <v>0</v>
      </c>
      <c r="FO85" s="80">
        <f>$C$85</f>
        <v>41814</v>
      </c>
      <c r="FQ85" s="67">
        <f>SUM(FQ86:FQ164)</f>
        <v>0</v>
      </c>
    </row>
    <row r="86" spans="1:173" s="12" customFormat="1" x14ac:dyDescent="0.25">
      <c r="A86" s="9" t="str">
        <f>Tue!$A$2</f>
        <v>evening</v>
      </c>
      <c r="B86" s="72" t="str">
        <f>Tue!$C$2</f>
        <v>lose</v>
      </c>
      <c r="C86" s="9">
        <f>Tue!$X$2</f>
        <v>0</v>
      </c>
      <c r="D86" s="73" t="str">
        <f>IF($B86="win",100%-D$1,"-100%")</f>
        <v>-100%</v>
      </c>
      <c r="E86" s="9">
        <f>(C86*D86)+(C86*E$1)</f>
        <v>0</v>
      </c>
      <c r="F86" s="9"/>
      <c r="G86" s="9">
        <f>Tue!$Y$2</f>
        <v>0</v>
      </c>
      <c r="H86" s="73" t="str">
        <f>IF($B86="win",100%-H$1,"-100%")</f>
        <v>-100%</v>
      </c>
      <c r="I86" s="9">
        <f>(G86*H86)+(G86*I$1)</f>
        <v>0</v>
      </c>
      <c r="J86" s="9"/>
      <c r="K86" s="9">
        <f>Tue!$Z$2</f>
        <v>0</v>
      </c>
      <c r="L86" s="73" t="str">
        <f>IF($B86="win",100%-L$1,"-100%")</f>
        <v>-100%</v>
      </c>
      <c r="M86" s="9">
        <f>(K86*L86)+(K86*M$1)</f>
        <v>0</v>
      </c>
      <c r="N86" s="9"/>
      <c r="O86" s="9">
        <f>Tue!$AA$2</f>
        <v>0</v>
      </c>
      <c r="P86" s="73" t="str">
        <f>IF($B86="win",100%-P$1,"-100%")</f>
        <v>-100%</v>
      </c>
      <c r="Q86" s="9">
        <f>(O86*P86)+(O86*Q$1)</f>
        <v>0</v>
      </c>
      <c r="R86" s="9"/>
      <c r="S86" s="9">
        <f>Tue!$AB$2</f>
        <v>0</v>
      </c>
      <c r="T86" s="73" t="str">
        <f>IF($B86="win",100%-T$1,"-100%")</f>
        <v>-100%</v>
      </c>
      <c r="U86" s="9">
        <f>(S86*T86)+(S86*U$1)</f>
        <v>0</v>
      </c>
      <c r="V86" s="9"/>
      <c r="W86" s="9">
        <f>Tue!$AC$2</f>
        <v>0</v>
      </c>
      <c r="X86" s="73" t="str">
        <f>IF($B86="win",100%-X$1,"-100%")</f>
        <v>-100%</v>
      </c>
      <c r="Y86" s="9">
        <f>(W86*X86)+(W86*Y$1)</f>
        <v>0</v>
      </c>
      <c r="Z86" s="9"/>
      <c r="AA86" s="9">
        <f>Tue!$AD$2</f>
        <v>0</v>
      </c>
      <c r="AB86" s="73" t="str">
        <f>IF($B86="win",100%-AB$1,"-100%")</f>
        <v>-100%</v>
      </c>
      <c r="AC86" s="9">
        <f>(AA86*AB86)+(AA86*AC$1)</f>
        <v>0</v>
      </c>
      <c r="AD86" s="9"/>
      <c r="AE86" s="9">
        <f>Tue!$AE$2</f>
        <v>0</v>
      </c>
      <c r="AF86" s="73" t="str">
        <f>IF($B86="win",100%-AF$1,"-100%")</f>
        <v>-100%</v>
      </c>
      <c r="AG86" s="9">
        <f>(AE86*AF86)+(AE86*AG$1)</f>
        <v>0</v>
      </c>
      <c r="AH86" s="9"/>
      <c r="AI86" s="9">
        <f>Tue!$AF$2</f>
        <v>0</v>
      </c>
      <c r="AJ86" s="73" t="str">
        <f>IF($B86="win",100%-AJ$1,"-100%")</f>
        <v>-100%</v>
      </c>
      <c r="AK86" s="9">
        <f>(AI86*AJ86)+(AI86*AK$1)</f>
        <v>0</v>
      </c>
      <c r="AL86" s="9"/>
      <c r="AM86" s="9">
        <f>Tue!$AG$2</f>
        <v>0</v>
      </c>
      <c r="AN86" s="73" t="str">
        <f>IF($B86="win",100%-AN$1,"-100%")</f>
        <v>-100%</v>
      </c>
      <c r="AO86" s="9">
        <f>(AM86*AN86)+(AM86*AO$1)</f>
        <v>0</v>
      </c>
      <c r="AP86" s="9"/>
      <c r="AQ86" s="9">
        <f>Tue!$AH$2</f>
        <v>0</v>
      </c>
      <c r="AR86" s="73" t="str">
        <f>IF($B86="win",100%-AR$1,"-100%")</f>
        <v>-100%</v>
      </c>
      <c r="AS86" s="9">
        <f>(AQ86*AR86)+(AQ86*AS$1)</f>
        <v>0</v>
      </c>
      <c r="AT86" s="9"/>
      <c r="AU86" s="9">
        <f>Tue!$AI$2</f>
        <v>0</v>
      </c>
      <c r="AV86" s="73" t="str">
        <f>IF($B86="win",100%-AV$1,"-100%")</f>
        <v>-100%</v>
      </c>
      <c r="AW86" s="9">
        <f>(AU86*AV86)+(AU86*AW$1)</f>
        <v>0</v>
      </c>
      <c r="AX86" s="9"/>
      <c r="AY86" s="9">
        <f>Tue!$AJ$2</f>
        <v>0</v>
      </c>
      <c r="AZ86" s="73" t="str">
        <f>IF($B86="win",100%-AZ$1,"-100%")</f>
        <v>-100%</v>
      </c>
      <c r="BA86" s="9">
        <f>(AY86*AZ86)+(AY86*BA$1)</f>
        <v>0</v>
      </c>
      <c r="BB86" s="9"/>
      <c r="BC86" s="9">
        <f>Tue!$AK$2</f>
        <v>0</v>
      </c>
      <c r="BD86" s="73" t="str">
        <f>IF($B86="win",100%-BD$1,"-100%")</f>
        <v>-100%</v>
      </c>
      <c r="BE86" s="9">
        <f>(BC86*BD86)+(BC86*BE$1)</f>
        <v>0</v>
      </c>
      <c r="BF86" s="9"/>
      <c r="BG86" s="9">
        <f>Tue!$AL$2</f>
        <v>0</v>
      </c>
      <c r="BH86" s="73" t="str">
        <f>IF($B86="win",100%-BH$1,"-100%")</f>
        <v>-100%</v>
      </c>
      <c r="BI86" s="9">
        <f>(BG86*BH86)+(BG86*BI$1)</f>
        <v>0</v>
      </c>
      <c r="BJ86" s="9"/>
      <c r="BK86" s="9">
        <f>Tue!$AM$2</f>
        <v>0</v>
      </c>
      <c r="BL86" s="73" t="str">
        <f>IF($B86="win",100%-BL$1,"-100%")</f>
        <v>-100%</v>
      </c>
      <c r="BM86" s="9">
        <f>(BK86*BL86)+(BK86*BM$1)</f>
        <v>0</v>
      </c>
      <c r="BN86" s="9"/>
      <c r="BO86" s="9">
        <f>Tue!$AN$2</f>
        <v>0</v>
      </c>
      <c r="BP86" s="73" t="str">
        <f>IF($B86="win",100%-BP$1,"-100%")</f>
        <v>-100%</v>
      </c>
      <c r="BQ86" s="9">
        <f>(BO86*BP86)+(BO86*BQ$1)</f>
        <v>0</v>
      </c>
      <c r="BR86" s="9"/>
      <c r="BS86" s="9">
        <f>Tue!$AO$2</f>
        <v>0</v>
      </c>
      <c r="BT86" s="73" t="str">
        <f>IF($B86="win",100%-BT$1,"-100%")</f>
        <v>-100%</v>
      </c>
      <c r="BU86" s="9">
        <f>(BS86*BT86)+(BS86*BU$1)</f>
        <v>0</v>
      </c>
      <c r="BV86" s="9"/>
      <c r="BW86" s="9">
        <f>Tue!$AP$2</f>
        <v>0</v>
      </c>
      <c r="BX86" s="73" t="str">
        <f>IF($B86="win",100%-BX$1,"-100%")</f>
        <v>-100%</v>
      </c>
      <c r="BY86" s="9">
        <f>(BW86*BX86)+(BW86*BY$1)</f>
        <v>0</v>
      </c>
      <c r="BZ86" s="9"/>
      <c r="CA86" s="9">
        <f>Tue!$AQ$2</f>
        <v>0</v>
      </c>
      <c r="CB86" s="73" t="str">
        <f>IF($B86="win",100%-CB$1,"-100%")</f>
        <v>-100%</v>
      </c>
      <c r="CC86" s="9">
        <f>(CA86*CB86)+(CA86*CC$1)</f>
        <v>0</v>
      </c>
      <c r="CD86" s="9"/>
      <c r="CE86" s="9">
        <f>Tue!$AR$2</f>
        <v>0</v>
      </c>
      <c r="CF86" s="73" t="str">
        <f>IF($B86="win",100%-CF$1,"-100%")</f>
        <v>-100%</v>
      </c>
      <c r="CG86" s="9">
        <f>(CE86*CF86)+(CE86*CG$1)</f>
        <v>0</v>
      </c>
      <c r="CH86" s="9"/>
      <c r="CI86" s="9">
        <f>Tue!$AS$2</f>
        <v>0</v>
      </c>
      <c r="CJ86" s="73" t="str">
        <f>IF($B86="win",100%-CJ$1,"-100%")</f>
        <v>-100%</v>
      </c>
      <c r="CK86" s="9">
        <f>(CI86*CJ86)+(CI86*CK$1)</f>
        <v>0</v>
      </c>
      <c r="CL86" s="9"/>
      <c r="CM86" s="9">
        <f>Tue!$AT$2</f>
        <v>0</v>
      </c>
      <c r="CN86" s="73" t="str">
        <f>IF($B86="win",100%-CN$1,"-100%")</f>
        <v>-100%</v>
      </c>
      <c r="CO86" s="9">
        <f>(CM86*CN86)+(CM86*CO$1)</f>
        <v>0</v>
      </c>
      <c r="CP86" s="9"/>
      <c r="CQ86" s="9">
        <f>Tue!$AU$2</f>
        <v>0</v>
      </c>
      <c r="CR86" s="73" t="str">
        <f>IF($B86="win",100%-CR$1,"-100%")</f>
        <v>-100%</v>
      </c>
      <c r="CS86" s="9">
        <f>(CQ86*CR86)+(CQ86*CS$1)</f>
        <v>0</v>
      </c>
      <c r="CT86" s="9"/>
      <c r="CU86" s="9">
        <f>Tue!$AV$2</f>
        <v>0</v>
      </c>
      <c r="CV86" s="73" t="str">
        <f>IF($B86="win",100%-CV$1,"-100%")</f>
        <v>-100%</v>
      </c>
      <c r="CW86" s="9">
        <f>(CU86*CV86)+(CU86*CW$1)</f>
        <v>0</v>
      </c>
      <c r="CX86" s="9"/>
      <c r="CY86" s="9">
        <f>Tue!$AW$2</f>
        <v>0</v>
      </c>
      <c r="CZ86" s="73" t="str">
        <f>IF($B86="win",100%-CZ$1,"-100%")</f>
        <v>-100%</v>
      </c>
      <c r="DA86" s="9">
        <f>(CY86*CZ86)+(CY86*DA$1)</f>
        <v>0</v>
      </c>
      <c r="DB86" s="9"/>
      <c r="DC86" s="9">
        <f>Tue!$AX$2</f>
        <v>0</v>
      </c>
      <c r="DD86" s="73" t="str">
        <f>IF($B86="win",100%-DD$1,"-100%")</f>
        <v>-100%</v>
      </c>
      <c r="DE86" s="9">
        <f>(DC86*DD86)+(DC86*DE$1)</f>
        <v>0</v>
      </c>
      <c r="DF86" s="9"/>
      <c r="DG86" s="9">
        <f>Tue!$AY$2</f>
        <v>0</v>
      </c>
      <c r="DH86" s="73" t="str">
        <f>IF($B86="win",100%-DH$1,"-100%")</f>
        <v>-100%</v>
      </c>
      <c r="DI86" s="9">
        <f>(DG86*DH86)+(DG86*DI$1)</f>
        <v>0</v>
      </c>
      <c r="DJ86" s="9"/>
      <c r="DK86" s="9">
        <f>Tue!$AZ$2</f>
        <v>0</v>
      </c>
      <c r="DL86" s="73" t="str">
        <f>IF($B86="win",100%-DL$1,"-100%")</f>
        <v>-100%</v>
      </c>
      <c r="DM86" s="9">
        <f>(DK86*DL86)+(DK86*DM$1)</f>
        <v>0</v>
      </c>
      <c r="DN86" s="9"/>
      <c r="DO86" s="9">
        <f>Tue!$BA$2</f>
        <v>0</v>
      </c>
      <c r="DP86" s="73" t="str">
        <f>IF($B86="win",100%-DP$1,"-100%")</f>
        <v>-100%</v>
      </c>
      <c r="DQ86" s="9">
        <f>(DO86*DP86)+(DO86*DQ$1)</f>
        <v>0</v>
      </c>
      <c r="DR86" s="9"/>
      <c r="DS86" s="9">
        <f>Tue!$BB$2</f>
        <v>0</v>
      </c>
      <c r="DT86" s="73" t="str">
        <f>IF($B86="win",100%-DT$1,"-100%")</f>
        <v>-100%</v>
      </c>
      <c r="DU86" s="9">
        <f>(DS86*DT86)+(DS86*DU$1)</f>
        <v>0</v>
      </c>
      <c r="DV86" s="9"/>
      <c r="DW86" s="9">
        <f>Tue!$BC$2</f>
        <v>0</v>
      </c>
      <c r="DX86" s="73" t="str">
        <f>IF($B86="win",100%-DX$1,"-100%")</f>
        <v>-100%</v>
      </c>
      <c r="DY86" s="9">
        <f>(DW86*DX86)+(DW86*DY$1)</f>
        <v>0</v>
      </c>
      <c r="DZ86" s="9"/>
      <c r="EA86" s="9">
        <f>Tue!$BD$2</f>
        <v>0</v>
      </c>
      <c r="EB86" s="73" t="str">
        <f>IF($B86="win",100%-EB$1,"-100%")</f>
        <v>-100%</v>
      </c>
      <c r="EC86" s="9">
        <f>(EA86*EB86)+(EA86*EC$1)</f>
        <v>0</v>
      </c>
      <c r="ED86" s="9"/>
      <c r="EE86" s="9">
        <f>Tue!$BE$2</f>
        <v>0</v>
      </c>
      <c r="EF86" s="73" t="str">
        <f>IF($B86="win",100%-EF$1,"-100%")</f>
        <v>-100%</v>
      </c>
      <c r="EG86" s="9">
        <f>(EE86*EF86)+(EE86*EG$1)</f>
        <v>0</v>
      </c>
      <c r="EH86" s="9"/>
      <c r="EI86" s="9">
        <f>Tue!$BF$2</f>
        <v>0</v>
      </c>
      <c r="EJ86" s="73" t="str">
        <f>IF($B86="win",100%-EJ$1,"-100%")</f>
        <v>-100%</v>
      </c>
      <c r="EK86" s="9">
        <f>(EI86*EJ86)+(EI86*EK$1)</f>
        <v>0</v>
      </c>
      <c r="EL86" s="9"/>
      <c r="EM86" s="9">
        <f>Tue!$BG$2</f>
        <v>0</v>
      </c>
      <c r="EN86" s="73" t="str">
        <f>IF($B86="win",100%-EN$1,"-100%")</f>
        <v>-100%</v>
      </c>
      <c r="EO86" s="9">
        <f>(EM86*EN86)+(EM86*EO$1)</f>
        <v>0</v>
      </c>
      <c r="EP86" s="9"/>
      <c r="EQ86" s="9">
        <f>Tue!$BH$2</f>
        <v>0</v>
      </c>
      <c r="ER86" s="73" t="str">
        <f>IF($B86="win",100%-ER$1,"-100%")</f>
        <v>-100%</v>
      </c>
      <c r="ES86" s="9">
        <f>(EQ86*ER86)+(EQ86*ES$1)</f>
        <v>0</v>
      </c>
      <c r="EU86" s="9">
        <f>Tue!$BI$2</f>
        <v>0</v>
      </c>
      <c r="EV86" s="73" t="str">
        <f>IF($B86="win",100%-EV$1,"-100%")</f>
        <v>-100%</v>
      </c>
      <c r="EW86" s="9">
        <f>(EU86*EV86)+(EU86*EW$1)</f>
        <v>0</v>
      </c>
      <c r="EY86" s="9">
        <f>Tue!$BJ$2</f>
        <v>0</v>
      </c>
      <c r="EZ86" s="73" t="str">
        <f>IF($B86="win",100%-EZ$1,"-100%")</f>
        <v>-100%</v>
      </c>
      <c r="FA86" s="9">
        <f>(EY86*EZ86)+(EY86*FA$1)</f>
        <v>0</v>
      </c>
      <c r="FC86" s="9">
        <f>Tue!$BK$2</f>
        <v>0</v>
      </c>
      <c r="FD86" s="73" t="str">
        <f>IF($B86="win",100%-FD$1,"-100%")</f>
        <v>-100%</v>
      </c>
      <c r="FE86" s="9">
        <f>(FC86*FD86)+(FC86*FE$1)</f>
        <v>0</v>
      </c>
      <c r="FG86" s="9">
        <f>Tue!$BL$2</f>
        <v>0</v>
      </c>
      <c r="FH86" s="73" t="str">
        <f>IF($B86="win",100%-FH$1,"-100%")</f>
        <v>-100%</v>
      </c>
      <c r="FI86" s="9">
        <f>(FG86*FH86)+(FG86*FI$1)</f>
        <v>0</v>
      </c>
      <c r="FK86" s="9">
        <f>Tue!$BM$2</f>
        <v>0</v>
      </c>
      <c r="FL86" s="73" t="str">
        <f>IF($B86="win",100%-FL$1,"-100%")</f>
        <v>-100%</v>
      </c>
      <c r="FM86" s="9">
        <f>(FK86*FL86)+(FK86*FM$1)</f>
        <v>0</v>
      </c>
      <c r="FO86" s="9">
        <f>Tue!$BN$2</f>
        <v>0</v>
      </c>
      <c r="FP86" s="73" t="str">
        <f>IF($B86="win",100%-FP$1,"-100%")</f>
        <v>-100%</v>
      </c>
      <c r="FQ86" s="9">
        <f>(FO86*FP86)+(FO86*FQ$1)</f>
        <v>0</v>
      </c>
    </row>
    <row r="87" spans="1:173" s="12" customFormat="1" x14ac:dyDescent="0.25">
      <c r="A87" s="9" t="str">
        <f>Tue!$A$3</f>
        <v>morning</v>
      </c>
      <c r="B87" s="72" t="str">
        <f>Tue!$C$3</f>
        <v>lose</v>
      </c>
      <c r="C87" s="9">
        <f>Tue!$X$3</f>
        <v>0</v>
      </c>
      <c r="D87" s="73" t="str">
        <f t="shared" ref="D87:D89" si="1345">IF($B87="win",100%-D$1,"-100%")</f>
        <v>-100%</v>
      </c>
      <c r="E87" s="9">
        <f t="shared" ref="E87:E89" si="1346">(C87*D87)+(C87*E$1)</f>
        <v>0</v>
      </c>
      <c r="F87" s="9"/>
      <c r="G87" s="9">
        <f>Tue!$Y$3</f>
        <v>0</v>
      </c>
      <c r="H87" s="73" t="str">
        <f t="shared" ref="H87:H89" si="1347">IF($B87="win",100%-H$1,"-100%")</f>
        <v>-100%</v>
      </c>
      <c r="I87" s="9">
        <f t="shared" ref="I87:I89" si="1348">(G87*H87)+(G87*I$1)</f>
        <v>0</v>
      </c>
      <c r="J87" s="9"/>
      <c r="K87" s="9">
        <f>Tue!$Z$3</f>
        <v>0</v>
      </c>
      <c r="L87" s="73" t="str">
        <f t="shared" ref="L87:L89" si="1349">IF($B87="win",100%-L$1,"-100%")</f>
        <v>-100%</v>
      </c>
      <c r="M87" s="9">
        <f t="shared" ref="M87:M89" si="1350">(K87*L87)+(K87*M$1)</f>
        <v>0</v>
      </c>
      <c r="N87" s="9"/>
      <c r="O87" s="9">
        <f>Tue!$AA$3</f>
        <v>0</v>
      </c>
      <c r="P87" s="73" t="str">
        <f t="shared" ref="P87:P89" si="1351">IF($B87="win",100%-P$1,"-100%")</f>
        <v>-100%</v>
      </c>
      <c r="Q87" s="9">
        <f t="shared" ref="Q87:Q89" si="1352">(O87*P87)+(O87*Q$1)</f>
        <v>0</v>
      </c>
      <c r="R87" s="9"/>
      <c r="S87" s="9">
        <f>Tue!$AB$3</f>
        <v>0</v>
      </c>
      <c r="T87" s="73" t="str">
        <f t="shared" ref="T87:T89" si="1353">IF($B87="win",100%-T$1,"-100%")</f>
        <v>-100%</v>
      </c>
      <c r="U87" s="9">
        <f t="shared" ref="U87:U89" si="1354">(S87*T87)+(S87*U$1)</f>
        <v>0</v>
      </c>
      <c r="V87" s="9"/>
      <c r="W87" s="9">
        <f>Tue!$AC$3</f>
        <v>0</v>
      </c>
      <c r="X87" s="73" t="str">
        <f t="shared" ref="X87:X89" si="1355">IF($B87="win",100%-X$1,"-100%")</f>
        <v>-100%</v>
      </c>
      <c r="Y87" s="9">
        <f t="shared" ref="Y87:Y89" si="1356">(W87*X87)+(W87*Y$1)</f>
        <v>0</v>
      </c>
      <c r="Z87" s="9"/>
      <c r="AA87" s="9">
        <f>Tue!$AD$3</f>
        <v>0</v>
      </c>
      <c r="AB87" s="73" t="str">
        <f t="shared" ref="AB87:AB89" si="1357">IF($B87="win",100%-AB$1,"-100%")</f>
        <v>-100%</v>
      </c>
      <c r="AC87" s="9">
        <f t="shared" ref="AC87:AC89" si="1358">(AA87*AB87)+(AA87*AC$1)</f>
        <v>0</v>
      </c>
      <c r="AD87" s="9"/>
      <c r="AE87" s="9">
        <f>Tue!$AE$3</f>
        <v>0</v>
      </c>
      <c r="AF87" s="73" t="str">
        <f t="shared" ref="AF87:AF89" si="1359">IF($B87="win",100%-AF$1,"-100%")</f>
        <v>-100%</v>
      </c>
      <c r="AG87" s="9">
        <f t="shared" ref="AG87:AG89" si="1360">(AE87*AF87)+(AE87*AG$1)</f>
        <v>0</v>
      </c>
      <c r="AH87" s="9"/>
      <c r="AI87" s="9">
        <f>Tue!$AF$3</f>
        <v>0</v>
      </c>
      <c r="AJ87" s="73" t="str">
        <f t="shared" ref="AJ87:AJ89" si="1361">IF($B87="win",100%-AJ$1,"-100%")</f>
        <v>-100%</v>
      </c>
      <c r="AK87" s="9">
        <f t="shared" ref="AK87:AK89" si="1362">(AI87*AJ87)+(AI87*AK$1)</f>
        <v>0</v>
      </c>
      <c r="AL87" s="9"/>
      <c r="AM87" s="9">
        <f>Tue!$AG$3</f>
        <v>0</v>
      </c>
      <c r="AN87" s="73" t="str">
        <f t="shared" ref="AN87:AN89" si="1363">IF($B87="win",100%-AN$1,"-100%")</f>
        <v>-100%</v>
      </c>
      <c r="AO87" s="9">
        <f t="shared" ref="AO87:AO89" si="1364">(AM87*AN87)+(AM87*AO$1)</f>
        <v>0</v>
      </c>
      <c r="AP87" s="9"/>
      <c r="AQ87" s="9">
        <f>Tue!$AH$3</f>
        <v>0</v>
      </c>
      <c r="AR87" s="73" t="str">
        <f t="shared" ref="AR87:AR89" si="1365">IF($B87="win",100%-AR$1,"-100%")</f>
        <v>-100%</v>
      </c>
      <c r="AS87" s="9">
        <f t="shared" ref="AS87:AS89" si="1366">(AQ87*AR87)+(AQ87*AS$1)</f>
        <v>0</v>
      </c>
      <c r="AT87" s="9"/>
      <c r="AU87" s="9">
        <f>Tue!$AI$3</f>
        <v>0</v>
      </c>
      <c r="AV87" s="73" t="str">
        <f t="shared" ref="AV87:AV89" si="1367">IF($B87="win",100%-AV$1,"-100%")</f>
        <v>-100%</v>
      </c>
      <c r="AW87" s="9">
        <f t="shared" ref="AW87:AW89" si="1368">(AU87*AV87)+(AU87*AW$1)</f>
        <v>0</v>
      </c>
      <c r="AX87" s="9"/>
      <c r="AY87" s="9">
        <f>Tue!$AJ$3</f>
        <v>0</v>
      </c>
      <c r="AZ87" s="73" t="str">
        <f t="shared" ref="AZ87:AZ89" si="1369">IF($B87="win",100%-AZ$1,"-100%")</f>
        <v>-100%</v>
      </c>
      <c r="BA87" s="9">
        <f t="shared" ref="BA87:BA89" si="1370">(AY87*AZ87)+(AY87*BA$1)</f>
        <v>0</v>
      </c>
      <c r="BB87" s="9"/>
      <c r="BC87" s="9">
        <f>Tue!$AK$3</f>
        <v>0</v>
      </c>
      <c r="BD87" s="73" t="str">
        <f t="shared" ref="BD87:BD89" si="1371">IF($B87="win",100%-BD$1,"-100%")</f>
        <v>-100%</v>
      </c>
      <c r="BE87" s="9">
        <f t="shared" ref="BE87:BE89" si="1372">(BC87*BD87)+(BC87*BE$1)</f>
        <v>0</v>
      </c>
      <c r="BF87" s="9"/>
      <c r="BG87" s="9">
        <f>Tue!$AL$3</f>
        <v>0</v>
      </c>
      <c r="BH87" s="73" t="str">
        <f t="shared" ref="BH87:BH89" si="1373">IF($B87="win",100%-BH$1,"-100%")</f>
        <v>-100%</v>
      </c>
      <c r="BI87" s="9">
        <f t="shared" ref="BI87:BI89" si="1374">(BG87*BH87)+(BG87*BI$1)</f>
        <v>0</v>
      </c>
      <c r="BJ87" s="9"/>
      <c r="BK87" s="9">
        <f>Tue!$AM$3</f>
        <v>0</v>
      </c>
      <c r="BL87" s="73" t="str">
        <f t="shared" ref="BL87:BL89" si="1375">IF($B87="win",100%-BL$1,"-100%")</f>
        <v>-100%</v>
      </c>
      <c r="BM87" s="9">
        <f t="shared" ref="BM87:BM89" si="1376">(BK87*BL87)+(BK87*BM$1)</f>
        <v>0</v>
      </c>
      <c r="BN87" s="9"/>
      <c r="BO87" s="9">
        <f>Tue!$AN$3</f>
        <v>0</v>
      </c>
      <c r="BP87" s="73" t="str">
        <f t="shared" ref="BP87:BP89" si="1377">IF($B87="win",100%-BP$1,"-100%")</f>
        <v>-100%</v>
      </c>
      <c r="BQ87" s="9">
        <f t="shared" ref="BQ87:BQ89" si="1378">(BO87*BP87)+(BO87*BQ$1)</f>
        <v>0</v>
      </c>
      <c r="BR87" s="9"/>
      <c r="BS87" s="9">
        <f>Tue!$AO$3</f>
        <v>0</v>
      </c>
      <c r="BT87" s="73" t="str">
        <f t="shared" ref="BT87:BT89" si="1379">IF($B87="win",100%-BT$1,"-100%")</f>
        <v>-100%</v>
      </c>
      <c r="BU87" s="9">
        <f t="shared" ref="BU87:BU89" si="1380">(BS87*BT87)+(BS87*BU$1)</f>
        <v>0</v>
      </c>
      <c r="BV87" s="9"/>
      <c r="BW87" s="9">
        <f>Tue!$AP$3</f>
        <v>0</v>
      </c>
      <c r="BX87" s="73" t="str">
        <f t="shared" ref="BX87:BX89" si="1381">IF($B87="win",100%-BX$1,"-100%")</f>
        <v>-100%</v>
      </c>
      <c r="BY87" s="9">
        <f t="shared" ref="BY87:BY89" si="1382">(BW87*BX87)+(BW87*BY$1)</f>
        <v>0</v>
      </c>
      <c r="BZ87" s="9"/>
      <c r="CA87" s="9">
        <f>Tue!$AQ$3</f>
        <v>0</v>
      </c>
      <c r="CB87" s="73" t="str">
        <f t="shared" ref="CB87:CB89" si="1383">IF($B87="win",100%-CB$1,"-100%")</f>
        <v>-100%</v>
      </c>
      <c r="CC87" s="9">
        <f t="shared" ref="CC87:CC89" si="1384">(CA87*CB87)+(CA87*CC$1)</f>
        <v>0</v>
      </c>
      <c r="CD87" s="9"/>
      <c r="CE87" s="9">
        <f>Tue!$AR$3</f>
        <v>0</v>
      </c>
      <c r="CF87" s="73" t="str">
        <f t="shared" ref="CF87:CF89" si="1385">IF($B87="win",100%-CF$1,"-100%")</f>
        <v>-100%</v>
      </c>
      <c r="CG87" s="9">
        <f t="shared" ref="CG87:CG89" si="1386">(CE87*CF87)+(CE87*CG$1)</f>
        <v>0</v>
      </c>
      <c r="CH87" s="9"/>
      <c r="CI87" s="9">
        <f>Tue!$AS$3</f>
        <v>0</v>
      </c>
      <c r="CJ87" s="73" t="str">
        <f t="shared" ref="CJ87:CJ89" si="1387">IF($B87="win",100%-CJ$1,"-100%")</f>
        <v>-100%</v>
      </c>
      <c r="CK87" s="9">
        <f t="shared" ref="CK87:CK89" si="1388">(CI87*CJ87)+(CI87*CK$1)</f>
        <v>0</v>
      </c>
      <c r="CL87" s="9"/>
      <c r="CM87" s="9">
        <f>Tue!$AT$3</f>
        <v>0</v>
      </c>
      <c r="CN87" s="73" t="str">
        <f t="shared" ref="CN87:CN89" si="1389">IF($B87="win",100%-CN$1,"-100%")</f>
        <v>-100%</v>
      </c>
      <c r="CO87" s="9">
        <f t="shared" ref="CO87:CO89" si="1390">(CM87*CN87)+(CM87*CO$1)</f>
        <v>0</v>
      </c>
      <c r="CP87" s="9"/>
      <c r="CQ87" s="9">
        <f>Tue!$AU$3</f>
        <v>0</v>
      </c>
      <c r="CR87" s="73" t="str">
        <f t="shared" ref="CR87:CR89" si="1391">IF($B87="win",100%-CR$1,"-100%")</f>
        <v>-100%</v>
      </c>
      <c r="CS87" s="9">
        <f t="shared" ref="CS87:CS89" si="1392">(CQ87*CR87)+(CQ87*CS$1)</f>
        <v>0</v>
      </c>
      <c r="CT87" s="9"/>
      <c r="CU87" s="9">
        <f>Tue!$AV$3</f>
        <v>0</v>
      </c>
      <c r="CV87" s="73" t="str">
        <f t="shared" ref="CV87:CV89" si="1393">IF($B87="win",100%-CV$1,"-100%")</f>
        <v>-100%</v>
      </c>
      <c r="CW87" s="9">
        <f t="shared" ref="CW87:CW89" si="1394">(CU87*CV87)+(CU87*CW$1)</f>
        <v>0</v>
      </c>
      <c r="CX87" s="9"/>
      <c r="CY87" s="9">
        <f>Tue!$AW$3</f>
        <v>0</v>
      </c>
      <c r="CZ87" s="73" t="str">
        <f t="shared" ref="CZ87:CZ89" si="1395">IF($B87="win",100%-CZ$1,"-100%")</f>
        <v>-100%</v>
      </c>
      <c r="DA87" s="9">
        <f t="shared" ref="DA87:DA89" si="1396">(CY87*CZ87)+(CY87*DA$1)</f>
        <v>0</v>
      </c>
      <c r="DB87" s="9"/>
      <c r="DC87" s="9">
        <f>Tue!$AX$3</f>
        <v>0</v>
      </c>
      <c r="DD87" s="73" t="str">
        <f t="shared" ref="DD87:DD89" si="1397">IF($B87="win",100%-DD$1,"-100%")</f>
        <v>-100%</v>
      </c>
      <c r="DE87" s="9">
        <f t="shared" ref="DE87:DE89" si="1398">(DC87*DD87)+(DC87*DE$1)</f>
        <v>0</v>
      </c>
      <c r="DF87" s="9"/>
      <c r="DG87" s="9">
        <f>Tue!$AY$3</f>
        <v>0</v>
      </c>
      <c r="DH87" s="73" t="str">
        <f t="shared" ref="DH87:DH89" si="1399">IF($B87="win",100%-DH$1,"-100%")</f>
        <v>-100%</v>
      </c>
      <c r="DI87" s="9">
        <f t="shared" ref="DI87:DI89" si="1400">(DG87*DH87)+(DG87*DI$1)</f>
        <v>0</v>
      </c>
      <c r="DJ87" s="9"/>
      <c r="DK87" s="9">
        <f>Tue!$AZ$3</f>
        <v>0</v>
      </c>
      <c r="DL87" s="73" t="str">
        <f t="shared" ref="DL87:DL89" si="1401">IF($B87="win",100%-DL$1,"-100%")</f>
        <v>-100%</v>
      </c>
      <c r="DM87" s="9">
        <f t="shared" ref="DM87:DM89" si="1402">(DK87*DL87)+(DK87*DM$1)</f>
        <v>0</v>
      </c>
      <c r="DN87" s="9"/>
      <c r="DO87" s="9">
        <f>Tue!$BA$3</f>
        <v>0</v>
      </c>
      <c r="DP87" s="73" t="str">
        <f t="shared" ref="DP87:DP89" si="1403">IF($B87="win",100%-DP$1,"-100%")</f>
        <v>-100%</v>
      </c>
      <c r="DQ87" s="9">
        <f t="shared" ref="DQ87:DQ89" si="1404">(DO87*DP87)+(DO87*DQ$1)</f>
        <v>0</v>
      </c>
      <c r="DR87" s="9"/>
      <c r="DS87" s="9">
        <f>Tue!$BB$3</f>
        <v>0</v>
      </c>
      <c r="DT87" s="73" t="str">
        <f t="shared" ref="DT87:DT89" si="1405">IF($B87="win",100%-DT$1,"-100%")</f>
        <v>-100%</v>
      </c>
      <c r="DU87" s="9">
        <f t="shared" ref="DU87:DU89" si="1406">(DS87*DT87)+(DS87*DU$1)</f>
        <v>0</v>
      </c>
      <c r="DV87" s="9"/>
      <c r="DW87" s="9">
        <f>Tue!$BC$3</f>
        <v>0</v>
      </c>
      <c r="DX87" s="73" t="str">
        <f t="shared" ref="DX87:DX89" si="1407">IF($B87="win",100%-DX$1,"-100%")</f>
        <v>-100%</v>
      </c>
      <c r="DY87" s="9">
        <f t="shared" ref="DY87:DY89" si="1408">(DW87*DX87)+(DW87*DY$1)</f>
        <v>0</v>
      </c>
      <c r="DZ87" s="9"/>
      <c r="EA87" s="9">
        <f>Tue!$BD$3</f>
        <v>0</v>
      </c>
      <c r="EB87" s="73" t="str">
        <f t="shared" ref="EB87:EB89" si="1409">IF($B87="win",100%-EB$1,"-100%")</f>
        <v>-100%</v>
      </c>
      <c r="EC87" s="9">
        <f t="shared" ref="EC87:EC89" si="1410">(EA87*EB87)+(EA87*EC$1)</f>
        <v>0</v>
      </c>
      <c r="ED87" s="9"/>
      <c r="EE87" s="9">
        <f>Tue!$BE$3</f>
        <v>0</v>
      </c>
      <c r="EF87" s="73" t="str">
        <f t="shared" ref="EF87:EF89" si="1411">IF($B87="win",100%-EF$1,"-100%")</f>
        <v>-100%</v>
      </c>
      <c r="EG87" s="9">
        <f t="shared" ref="EG87:EG89" si="1412">(EE87*EF87)+(EE87*EG$1)</f>
        <v>0</v>
      </c>
      <c r="EH87" s="9"/>
      <c r="EI87" s="9">
        <f>Tue!$BF$3</f>
        <v>0</v>
      </c>
      <c r="EJ87" s="73" t="str">
        <f t="shared" ref="EJ87:EJ89" si="1413">IF($B87="win",100%-EJ$1,"-100%")</f>
        <v>-100%</v>
      </c>
      <c r="EK87" s="9">
        <f>(EI87*EJ87)+(EI87*EK$1)</f>
        <v>0</v>
      </c>
      <c r="EL87" s="9"/>
      <c r="EM87" s="9">
        <f>Tue!$BG$3</f>
        <v>0</v>
      </c>
      <c r="EN87" s="73" t="str">
        <f t="shared" ref="EN87:EN89" si="1414">IF($B87="win",100%-EN$1,"-100%")</f>
        <v>-100%</v>
      </c>
      <c r="EO87" s="9">
        <f t="shared" ref="EO87:EO89" si="1415">(EM87*EN87)+(EM87*EO$1)</f>
        <v>0</v>
      </c>
      <c r="EP87" s="9"/>
      <c r="EQ87" s="9">
        <f>Tue!$BH$3</f>
        <v>0</v>
      </c>
      <c r="ER87" s="73" t="str">
        <f t="shared" ref="ER87:ER89" si="1416">IF($B87="win",100%-ER$1,"-100%")</f>
        <v>-100%</v>
      </c>
      <c r="ES87" s="9">
        <f t="shared" ref="ES87:ES89" si="1417">(EQ87*ER87)+(EQ87*ES$1)</f>
        <v>0</v>
      </c>
      <c r="EU87" s="9">
        <f>Tue!$BI$3</f>
        <v>0</v>
      </c>
      <c r="EV87" s="73" t="str">
        <f t="shared" ref="EV87:EV89" si="1418">IF($B87="win",100%-EV$1,"-100%")</f>
        <v>-100%</v>
      </c>
      <c r="EW87" s="9">
        <f t="shared" ref="EW87:EW89" si="1419">(EU87*EV87)+(EU87*EW$1)</f>
        <v>0</v>
      </c>
      <c r="EY87" s="9">
        <f>Tue!$BJ$3</f>
        <v>0</v>
      </c>
      <c r="EZ87" s="73" t="str">
        <f t="shared" ref="EZ87:EZ89" si="1420">IF($B87="win",100%-EZ$1,"-100%")</f>
        <v>-100%</v>
      </c>
      <c r="FA87" s="9">
        <f t="shared" ref="FA87:FA89" si="1421">(EY87*EZ87)+(EY87*FA$1)</f>
        <v>0</v>
      </c>
      <c r="FC87" s="9">
        <f>Tue!$BK$3</f>
        <v>0</v>
      </c>
      <c r="FD87" s="73" t="str">
        <f t="shared" ref="FD87:FD89" si="1422">IF($B87="win",100%-FD$1,"-100%")</f>
        <v>-100%</v>
      </c>
      <c r="FE87" s="9">
        <f t="shared" ref="FE87:FE89" si="1423">(FC87*FD87)+(FC87*FE$1)</f>
        <v>0</v>
      </c>
      <c r="FG87" s="9">
        <f>Tue!$BL$3</f>
        <v>0</v>
      </c>
      <c r="FH87" s="73" t="str">
        <f t="shared" ref="FH87:FH89" si="1424">IF($B87="win",100%-FH$1,"-100%")</f>
        <v>-100%</v>
      </c>
      <c r="FI87" s="9">
        <f t="shared" ref="FI87:FI89" si="1425">(FG87*FH87)+(FG87*FI$1)</f>
        <v>0</v>
      </c>
      <c r="FK87" s="9">
        <f>Tue!$BM$3</f>
        <v>0</v>
      </c>
      <c r="FL87" s="73" t="str">
        <f t="shared" ref="FL87:FL89" si="1426">IF($B87="win",100%-FL$1,"-100%")</f>
        <v>-100%</v>
      </c>
      <c r="FM87" s="9">
        <f t="shared" ref="FM87:FM89" si="1427">(FK87*FL87)+(FK87*FM$1)</f>
        <v>0</v>
      </c>
      <c r="FO87" s="9">
        <f>Tue!$BN$3</f>
        <v>0</v>
      </c>
      <c r="FP87" s="73" t="str">
        <f t="shared" ref="FP87:FP89" si="1428">IF($B87="win",100%-FP$1,"-100%")</f>
        <v>-100%</v>
      </c>
      <c r="FQ87" s="9">
        <f t="shared" ref="FQ87:FQ89" si="1429">(FO87*FP87)+(FO87*FQ$1)</f>
        <v>0</v>
      </c>
    </row>
    <row r="88" spans="1:173" s="12" customFormat="1" x14ac:dyDescent="0.25">
      <c r="A88" s="9" t="str">
        <f>Tue!$A$4</f>
        <v>UNDER</v>
      </c>
      <c r="B88" s="72" t="str">
        <f>Tue!$C$4</f>
        <v>win</v>
      </c>
      <c r="C88" s="9">
        <f>Tue!$X$4</f>
        <v>0</v>
      </c>
      <c r="D88" s="73">
        <f t="shared" si="1345"/>
        <v>1</v>
      </c>
      <c r="E88" s="9">
        <f t="shared" si="1346"/>
        <v>0</v>
      </c>
      <c r="F88" s="9"/>
      <c r="G88" s="9">
        <f>Tue!$Y$4</f>
        <v>0</v>
      </c>
      <c r="H88" s="73">
        <f t="shared" si="1347"/>
        <v>0.9</v>
      </c>
      <c r="I88" s="9">
        <f t="shared" si="1348"/>
        <v>0</v>
      </c>
      <c r="J88" s="9"/>
      <c r="K88" s="9">
        <f>Tue!$Z$4</f>
        <v>0</v>
      </c>
      <c r="L88" s="73">
        <f t="shared" si="1349"/>
        <v>0.9</v>
      </c>
      <c r="M88" s="9">
        <f t="shared" si="1350"/>
        <v>0</v>
      </c>
      <c r="N88" s="9"/>
      <c r="O88" s="9">
        <f>Tue!$AA$4</f>
        <v>0</v>
      </c>
      <c r="P88" s="73">
        <f t="shared" si="1351"/>
        <v>0.9</v>
      </c>
      <c r="Q88" s="9">
        <f t="shared" si="1352"/>
        <v>0</v>
      </c>
      <c r="R88" s="9"/>
      <c r="S88" s="9">
        <f>Tue!$AB$4</f>
        <v>0</v>
      </c>
      <c r="T88" s="73">
        <f t="shared" si="1353"/>
        <v>0.9</v>
      </c>
      <c r="U88" s="9">
        <f t="shared" si="1354"/>
        <v>0</v>
      </c>
      <c r="V88" s="9"/>
      <c r="W88" s="9">
        <f>Tue!$AC$4</f>
        <v>0</v>
      </c>
      <c r="X88" s="73">
        <f t="shared" si="1355"/>
        <v>0.9</v>
      </c>
      <c r="Y88" s="9">
        <f t="shared" si="1356"/>
        <v>0</v>
      </c>
      <c r="Z88" s="9"/>
      <c r="AA88" s="9">
        <f>Tue!$AD$4</f>
        <v>0</v>
      </c>
      <c r="AB88" s="73">
        <f t="shared" si="1357"/>
        <v>0.9</v>
      </c>
      <c r="AC88" s="9">
        <f t="shared" si="1358"/>
        <v>0</v>
      </c>
      <c r="AD88" s="9"/>
      <c r="AE88" s="9">
        <f>Tue!$AE$4</f>
        <v>0</v>
      </c>
      <c r="AF88" s="73">
        <f t="shared" si="1359"/>
        <v>0.9</v>
      </c>
      <c r="AG88" s="9">
        <f t="shared" si="1360"/>
        <v>0</v>
      </c>
      <c r="AH88" s="9"/>
      <c r="AI88" s="9">
        <f>Tue!$AF$4</f>
        <v>0</v>
      </c>
      <c r="AJ88" s="73">
        <f t="shared" si="1361"/>
        <v>0.9</v>
      </c>
      <c r="AK88" s="9">
        <f t="shared" si="1362"/>
        <v>0</v>
      </c>
      <c r="AL88" s="9"/>
      <c r="AM88" s="9">
        <f>Tue!$AG$4</f>
        <v>0</v>
      </c>
      <c r="AN88" s="73">
        <f t="shared" si="1363"/>
        <v>0.9</v>
      </c>
      <c r="AO88" s="9">
        <f t="shared" si="1364"/>
        <v>0</v>
      </c>
      <c r="AP88" s="9"/>
      <c r="AQ88" s="9">
        <f>Tue!$AH$4</f>
        <v>0</v>
      </c>
      <c r="AR88" s="73">
        <f t="shared" si="1365"/>
        <v>0.9</v>
      </c>
      <c r="AS88" s="9">
        <f t="shared" si="1366"/>
        <v>0</v>
      </c>
      <c r="AT88" s="9"/>
      <c r="AU88" s="9">
        <f>Tue!$AI$4</f>
        <v>0</v>
      </c>
      <c r="AV88" s="73">
        <f t="shared" si="1367"/>
        <v>0.9</v>
      </c>
      <c r="AW88" s="9">
        <f t="shared" si="1368"/>
        <v>0</v>
      </c>
      <c r="AX88" s="9"/>
      <c r="AY88" s="9">
        <f>Tue!$AJ$4</f>
        <v>0</v>
      </c>
      <c r="AZ88" s="73">
        <f t="shared" si="1369"/>
        <v>0.9</v>
      </c>
      <c r="BA88" s="9">
        <f t="shared" si="1370"/>
        <v>0</v>
      </c>
      <c r="BB88" s="9"/>
      <c r="BC88" s="9">
        <f>Tue!$AK$4</f>
        <v>0</v>
      </c>
      <c r="BD88" s="73">
        <f t="shared" si="1371"/>
        <v>0.9</v>
      </c>
      <c r="BE88" s="9">
        <f t="shared" si="1372"/>
        <v>0</v>
      </c>
      <c r="BF88" s="9"/>
      <c r="BG88" s="9">
        <f>Tue!$AL$4</f>
        <v>0</v>
      </c>
      <c r="BH88" s="73">
        <f t="shared" si="1373"/>
        <v>0.9</v>
      </c>
      <c r="BI88" s="9">
        <f t="shared" si="1374"/>
        <v>0</v>
      </c>
      <c r="BJ88" s="9"/>
      <c r="BK88" s="9">
        <f>Tue!$AM$4</f>
        <v>0</v>
      </c>
      <c r="BL88" s="73">
        <f t="shared" si="1375"/>
        <v>0.9</v>
      </c>
      <c r="BM88" s="9">
        <f t="shared" si="1376"/>
        <v>0</v>
      </c>
      <c r="BN88" s="9"/>
      <c r="BO88" s="9">
        <f>Tue!$AN$4</f>
        <v>0</v>
      </c>
      <c r="BP88" s="73">
        <f t="shared" si="1377"/>
        <v>0.92</v>
      </c>
      <c r="BQ88" s="9">
        <f t="shared" si="1378"/>
        <v>0</v>
      </c>
      <c r="BR88" s="9"/>
      <c r="BS88" s="9">
        <f>Tue!$AO$4</f>
        <v>0</v>
      </c>
      <c r="BT88" s="73">
        <f t="shared" si="1379"/>
        <v>0.9</v>
      </c>
      <c r="BU88" s="9">
        <f t="shared" si="1380"/>
        <v>0</v>
      </c>
      <c r="BV88" s="9"/>
      <c r="BW88" s="9">
        <f>Tue!$AP$4</f>
        <v>0</v>
      </c>
      <c r="BX88" s="73">
        <f t="shared" si="1381"/>
        <v>0.9</v>
      </c>
      <c r="BY88" s="9">
        <f t="shared" si="1382"/>
        <v>0</v>
      </c>
      <c r="BZ88" s="9"/>
      <c r="CA88" s="9">
        <f>Tue!$AQ$4</f>
        <v>0</v>
      </c>
      <c r="CB88" s="73">
        <f t="shared" si="1383"/>
        <v>0.9</v>
      </c>
      <c r="CC88" s="9">
        <f t="shared" si="1384"/>
        <v>0</v>
      </c>
      <c r="CD88" s="9"/>
      <c r="CE88" s="9">
        <f>Tue!$AR$4</f>
        <v>0</v>
      </c>
      <c r="CF88" s="73">
        <f t="shared" si="1385"/>
        <v>0.9</v>
      </c>
      <c r="CG88" s="9">
        <f t="shared" si="1386"/>
        <v>0</v>
      </c>
      <c r="CH88" s="9"/>
      <c r="CI88" s="9">
        <f>Tue!$AS$4</f>
        <v>0</v>
      </c>
      <c r="CJ88" s="73">
        <f t="shared" si="1387"/>
        <v>0.9</v>
      </c>
      <c r="CK88" s="9">
        <f t="shared" si="1388"/>
        <v>0</v>
      </c>
      <c r="CL88" s="9"/>
      <c r="CM88" s="9">
        <f>Tue!$AT$4</f>
        <v>0</v>
      </c>
      <c r="CN88" s="73">
        <f t="shared" si="1389"/>
        <v>0.9</v>
      </c>
      <c r="CO88" s="9">
        <f t="shared" si="1390"/>
        <v>0</v>
      </c>
      <c r="CP88" s="9"/>
      <c r="CQ88" s="9">
        <f>Tue!$AU$4</f>
        <v>0</v>
      </c>
      <c r="CR88" s="73">
        <f t="shared" si="1391"/>
        <v>0.9</v>
      </c>
      <c r="CS88" s="9">
        <f t="shared" si="1392"/>
        <v>0</v>
      </c>
      <c r="CT88" s="9"/>
      <c r="CU88" s="9">
        <f>Tue!$AV$4</f>
        <v>0</v>
      </c>
      <c r="CV88" s="73">
        <f t="shared" si="1393"/>
        <v>0.9</v>
      </c>
      <c r="CW88" s="9">
        <f t="shared" si="1394"/>
        <v>0</v>
      </c>
      <c r="CX88" s="9"/>
      <c r="CY88" s="9">
        <f>Tue!$AW$4</f>
        <v>0</v>
      </c>
      <c r="CZ88" s="73">
        <f t="shared" si="1395"/>
        <v>0.9</v>
      </c>
      <c r="DA88" s="9">
        <f t="shared" si="1396"/>
        <v>0</v>
      </c>
      <c r="DB88" s="9"/>
      <c r="DC88" s="9">
        <f>Tue!$AX$4</f>
        <v>0</v>
      </c>
      <c r="DD88" s="73">
        <f t="shared" si="1397"/>
        <v>0.9</v>
      </c>
      <c r="DE88" s="9">
        <f t="shared" si="1398"/>
        <v>0</v>
      </c>
      <c r="DF88" s="9"/>
      <c r="DG88" s="9">
        <f>Tue!$AY$4</f>
        <v>0</v>
      </c>
      <c r="DH88" s="73">
        <f t="shared" si="1399"/>
        <v>0.9</v>
      </c>
      <c r="DI88" s="9">
        <f t="shared" si="1400"/>
        <v>0</v>
      </c>
      <c r="DJ88" s="9"/>
      <c r="DK88" s="9">
        <f>Tue!$AZ$4</f>
        <v>0</v>
      </c>
      <c r="DL88" s="73">
        <f t="shared" si="1401"/>
        <v>0.9</v>
      </c>
      <c r="DM88" s="9">
        <f t="shared" si="1402"/>
        <v>0</v>
      </c>
      <c r="DN88" s="9"/>
      <c r="DO88" s="9">
        <f>Tue!$BA$4</f>
        <v>0</v>
      </c>
      <c r="DP88" s="73">
        <f t="shared" si="1403"/>
        <v>0.9</v>
      </c>
      <c r="DQ88" s="9">
        <f t="shared" si="1404"/>
        <v>0</v>
      </c>
      <c r="DR88" s="9"/>
      <c r="DS88" s="9">
        <f>Tue!$BB$4</f>
        <v>0</v>
      </c>
      <c r="DT88" s="73">
        <f t="shared" si="1405"/>
        <v>0.9</v>
      </c>
      <c r="DU88" s="9">
        <f t="shared" si="1406"/>
        <v>0</v>
      </c>
      <c r="DV88" s="9"/>
      <c r="DW88" s="9">
        <f>Tue!$BC$4</f>
        <v>0</v>
      </c>
      <c r="DX88" s="73">
        <f t="shared" si="1407"/>
        <v>0.9</v>
      </c>
      <c r="DY88" s="9">
        <f t="shared" si="1408"/>
        <v>0</v>
      </c>
      <c r="DZ88" s="9"/>
      <c r="EA88" s="9">
        <f>Tue!$BD$4</f>
        <v>0</v>
      </c>
      <c r="EB88" s="73">
        <f t="shared" si="1409"/>
        <v>0.9</v>
      </c>
      <c r="EC88" s="9">
        <f t="shared" si="1410"/>
        <v>0</v>
      </c>
      <c r="ED88" s="9"/>
      <c r="EE88" s="9">
        <f>Tue!$BE$4</f>
        <v>0</v>
      </c>
      <c r="EF88" s="73">
        <f t="shared" si="1411"/>
        <v>0.9</v>
      </c>
      <c r="EG88" s="9">
        <f t="shared" si="1412"/>
        <v>0</v>
      </c>
      <c r="EH88" s="9"/>
      <c r="EI88" s="9">
        <f>Tue!$BF$4</f>
        <v>0</v>
      </c>
      <c r="EJ88" s="73">
        <f t="shared" si="1413"/>
        <v>0.9</v>
      </c>
      <c r="EK88" s="9">
        <f t="shared" ref="EK88:EK89" si="1430">(EI88*EJ88)+(EI88*EK$1)</f>
        <v>0</v>
      </c>
      <c r="EL88" s="9"/>
      <c r="EM88" s="9">
        <f>Tue!$BG$4</f>
        <v>0</v>
      </c>
      <c r="EN88" s="73">
        <f t="shared" si="1414"/>
        <v>0.9</v>
      </c>
      <c r="EO88" s="9">
        <f t="shared" si="1415"/>
        <v>0</v>
      </c>
      <c r="EP88" s="9"/>
      <c r="EQ88" s="9">
        <f>Tue!$BH$4</f>
        <v>0</v>
      </c>
      <c r="ER88" s="73">
        <f t="shared" si="1416"/>
        <v>0.9</v>
      </c>
      <c r="ES88" s="9">
        <f t="shared" si="1417"/>
        <v>0</v>
      </c>
      <c r="EU88" s="9">
        <f>Tue!$BI$4</f>
        <v>0</v>
      </c>
      <c r="EV88" s="73">
        <f t="shared" si="1418"/>
        <v>0.9</v>
      </c>
      <c r="EW88" s="9">
        <f t="shared" si="1419"/>
        <v>0</v>
      </c>
      <c r="EY88" s="9">
        <f>Tue!$BJ$4</f>
        <v>0</v>
      </c>
      <c r="EZ88" s="73">
        <f t="shared" si="1420"/>
        <v>0.9</v>
      </c>
      <c r="FA88" s="9">
        <f t="shared" si="1421"/>
        <v>0</v>
      </c>
      <c r="FC88" s="9">
        <f>Tue!$BK$4</f>
        <v>0</v>
      </c>
      <c r="FD88" s="73">
        <f t="shared" si="1422"/>
        <v>0.9</v>
      </c>
      <c r="FE88" s="9">
        <f t="shared" si="1423"/>
        <v>0</v>
      </c>
      <c r="FG88" s="9">
        <f>Tue!$BL$4</f>
        <v>0</v>
      </c>
      <c r="FH88" s="73">
        <f t="shared" si="1424"/>
        <v>0.9</v>
      </c>
      <c r="FI88" s="9">
        <f t="shared" si="1425"/>
        <v>0</v>
      </c>
      <c r="FK88" s="9">
        <f>Tue!$BM$4</f>
        <v>0</v>
      </c>
      <c r="FL88" s="73">
        <f t="shared" si="1426"/>
        <v>0.9</v>
      </c>
      <c r="FM88" s="9">
        <f t="shared" si="1427"/>
        <v>0</v>
      </c>
      <c r="FO88" s="9">
        <f>Tue!$BN$4</f>
        <v>0</v>
      </c>
      <c r="FP88" s="73">
        <f t="shared" si="1428"/>
        <v>0.9</v>
      </c>
      <c r="FQ88" s="9">
        <f t="shared" si="1429"/>
        <v>0</v>
      </c>
    </row>
    <row r="89" spans="1:173" s="12" customFormat="1" x14ac:dyDescent="0.25">
      <c r="A89" s="9" t="str">
        <f>Tue!$A$5</f>
        <v>OVER</v>
      </c>
      <c r="B89" s="72">
        <f>Tue!$C$5</f>
        <v>0</v>
      </c>
      <c r="C89" s="9">
        <f>Tue!$X$5</f>
        <v>0</v>
      </c>
      <c r="D89" s="73" t="str">
        <f t="shared" si="1345"/>
        <v>-100%</v>
      </c>
      <c r="E89" s="9">
        <f t="shared" si="1346"/>
        <v>0</v>
      </c>
      <c r="F89" s="9"/>
      <c r="G89" s="9">
        <f>Tue!$Y$5</f>
        <v>0</v>
      </c>
      <c r="H89" s="73" t="str">
        <f t="shared" si="1347"/>
        <v>-100%</v>
      </c>
      <c r="I89" s="9">
        <f t="shared" si="1348"/>
        <v>0</v>
      </c>
      <c r="J89" s="9"/>
      <c r="K89" s="9">
        <f>Tue!$Z$5</f>
        <v>0</v>
      </c>
      <c r="L89" s="73" t="str">
        <f t="shared" si="1349"/>
        <v>-100%</v>
      </c>
      <c r="M89" s="9">
        <f t="shared" si="1350"/>
        <v>0</v>
      </c>
      <c r="N89" s="9"/>
      <c r="O89" s="9">
        <f>Tue!$AA$5</f>
        <v>0</v>
      </c>
      <c r="P89" s="73" t="str">
        <f t="shared" si="1351"/>
        <v>-100%</v>
      </c>
      <c r="Q89" s="9">
        <f t="shared" si="1352"/>
        <v>0</v>
      </c>
      <c r="R89" s="9"/>
      <c r="S89" s="9">
        <f>Tue!$AB$5</f>
        <v>0</v>
      </c>
      <c r="T89" s="73" t="str">
        <f t="shared" si="1353"/>
        <v>-100%</v>
      </c>
      <c r="U89" s="9">
        <f t="shared" si="1354"/>
        <v>0</v>
      </c>
      <c r="V89" s="9"/>
      <c r="W89" s="9">
        <f>Tue!$AC$5</f>
        <v>0</v>
      </c>
      <c r="X89" s="73" t="str">
        <f t="shared" si="1355"/>
        <v>-100%</v>
      </c>
      <c r="Y89" s="9">
        <f t="shared" si="1356"/>
        <v>0</v>
      </c>
      <c r="Z89" s="9"/>
      <c r="AA89" s="9">
        <f>Tue!$AD$5</f>
        <v>0</v>
      </c>
      <c r="AB89" s="73" t="str">
        <f t="shared" si="1357"/>
        <v>-100%</v>
      </c>
      <c r="AC89" s="9">
        <f t="shared" si="1358"/>
        <v>0</v>
      </c>
      <c r="AD89" s="9"/>
      <c r="AE89" s="9">
        <f>Tue!$AE$5</f>
        <v>0</v>
      </c>
      <c r="AF89" s="73" t="str">
        <f t="shared" si="1359"/>
        <v>-100%</v>
      </c>
      <c r="AG89" s="9">
        <f t="shared" si="1360"/>
        <v>0</v>
      </c>
      <c r="AH89" s="9"/>
      <c r="AI89" s="9">
        <f>Tue!$AF$5</f>
        <v>0</v>
      </c>
      <c r="AJ89" s="73" t="str">
        <f t="shared" si="1361"/>
        <v>-100%</v>
      </c>
      <c r="AK89" s="9">
        <f t="shared" si="1362"/>
        <v>0</v>
      </c>
      <c r="AL89" s="9"/>
      <c r="AM89" s="9">
        <f>Tue!$AG$5</f>
        <v>0</v>
      </c>
      <c r="AN89" s="73" t="str">
        <f t="shared" si="1363"/>
        <v>-100%</v>
      </c>
      <c r="AO89" s="9">
        <f t="shared" si="1364"/>
        <v>0</v>
      </c>
      <c r="AP89" s="9"/>
      <c r="AQ89" s="9">
        <f>Tue!$AH$5</f>
        <v>0</v>
      </c>
      <c r="AR89" s="73" t="str">
        <f t="shared" si="1365"/>
        <v>-100%</v>
      </c>
      <c r="AS89" s="9">
        <f t="shared" si="1366"/>
        <v>0</v>
      </c>
      <c r="AT89" s="9"/>
      <c r="AU89" s="9">
        <f>Tue!$AI$5</f>
        <v>0</v>
      </c>
      <c r="AV89" s="73" t="str">
        <f t="shared" si="1367"/>
        <v>-100%</v>
      </c>
      <c r="AW89" s="9">
        <f t="shared" si="1368"/>
        <v>0</v>
      </c>
      <c r="AX89" s="9"/>
      <c r="AY89" s="9">
        <f>Tue!$AJ$5</f>
        <v>0</v>
      </c>
      <c r="AZ89" s="73" t="str">
        <f t="shared" si="1369"/>
        <v>-100%</v>
      </c>
      <c r="BA89" s="9">
        <f t="shared" si="1370"/>
        <v>0</v>
      </c>
      <c r="BB89" s="9"/>
      <c r="BC89" s="9">
        <f>Tue!$AK$5</f>
        <v>0</v>
      </c>
      <c r="BD89" s="73" t="str">
        <f t="shared" si="1371"/>
        <v>-100%</v>
      </c>
      <c r="BE89" s="9">
        <f t="shared" si="1372"/>
        <v>0</v>
      </c>
      <c r="BF89" s="9"/>
      <c r="BG89" s="9">
        <f>Tue!$AL$5</f>
        <v>0</v>
      </c>
      <c r="BH89" s="73" t="str">
        <f t="shared" si="1373"/>
        <v>-100%</v>
      </c>
      <c r="BI89" s="9">
        <f t="shared" si="1374"/>
        <v>0</v>
      </c>
      <c r="BJ89" s="9"/>
      <c r="BK89" s="9">
        <f>Tue!$AM$5</f>
        <v>0</v>
      </c>
      <c r="BL89" s="73" t="str">
        <f t="shared" si="1375"/>
        <v>-100%</v>
      </c>
      <c r="BM89" s="9">
        <f t="shared" si="1376"/>
        <v>0</v>
      </c>
      <c r="BN89" s="9"/>
      <c r="BO89" s="9">
        <f>Tue!$AN$5</f>
        <v>0</v>
      </c>
      <c r="BP89" s="73" t="str">
        <f t="shared" si="1377"/>
        <v>-100%</v>
      </c>
      <c r="BQ89" s="9">
        <f t="shared" si="1378"/>
        <v>0</v>
      </c>
      <c r="BR89" s="9"/>
      <c r="BS89" s="9">
        <f>Tue!$AO$5</f>
        <v>0</v>
      </c>
      <c r="BT89" s="73" t="str">
        <f t="shared" si="1379"/>
        <v>-100%</v>
      </c>
      <c r="BU89" s="9">
        <f t="shared" si="1380"/>
        <v>0</v>
      </c>
      <c r="BV89" s="9"/>
      <c r="BW89" s="9">
        <f>Tue!$AP$5</f>
        <v>0</v>
      </c>
      <c r="BX89" s="73" t="str">
        <f t="shared" si="1381"/>
        <v>-100%</v>
      </c>
      <c r="BY89" s="9">
        <f t="shared" si="1382"/>
        <v>0</v>
      </c>
      <c r="BZ89" s="9"/>
      <c r="CA89" s="9">
        <f>Tue!$AQ$5</f>
        <v>0</v>
      </c>
      <c r="CB89" s="73" t="str">
        <f t="shared" si="1383"/>
        <v>-100%</v>
      </c>
      <c r="CC89" s="9">
        <f t="shared" si="1384"/>
        <v>0</v>
      </c>
      <c r="CD89" s="9"/>
      <c r="CE89" s="9">
        <f>Tue!$AR$5</f>
        <v>0</v>
      </c>
      <c r="CF89" s="73" t="str">
        <f t="shared" si="1385"/>
        <v>-100%</v>
      </c>
      <c r="CG89" s="9">
        <f t="shared" si="1386"/>
        <v>0</v>
      </c>
      <c r="CH89" s="9"/>
      <c r="CI89" s="9">
        <f>Tue!$AS$5</f>
        <v>0</v>
      </c>
      <c r="CJ89" s="73" t="str">
        <f t="shared" si="1387"/>
        <v>-100%</v>
      </c>
      <c r="CK89" s="9">
        <f t="shared" si="1388"/>
        <v>0</v>
      </c>
      <c r="CL89" s="9"/>
      <c r="CM89" s="9">
        <f>Tue!$AT$5</f>
        <v>0</v>
      </c>
      <c r="CN89" s="73" t="str">
        <f t="shared" si="1389"/>
        <v>-100%</v>
      </c>
      <c r="CO89" s="9">
        <f t="shared" si="1390"/>
        <v>0</v>
      </c>
      <c r="CP89" s="9"/>
      <c r="CQ89" s="9">
        <f>Tue!$AU$5</f>
        <v>0</v>
      </c>
      <c r="CR89" s="73" t="str">
        <f t="shared" si="1391"/>
        <v>-100%</v>
      </c>
      <c r="CS89" s="9">
        <f t="shared" si="1392"/>
        <v>0</v>
      </c>
      <c r="CT89" s="9"/>
      <c r="CU89" s="9">
        <f>Tue!$AV$5</f>
        <v>0</v>
      </c>
      <c r="CV89" s="73" t="str">
        <f t="shared" si="1393"/>
        <v>-100%</v>
      </c>
      <c r="CW89" s="9">
        <f t="shared" si="1394"/>
        <v>0</v>
      </c>
      <c r="CX89" s="9"/>
      <c r="CY89" s="9">
        <f>Tue!$AW$5</f>
        <v>0</v>
      </c>
      <c r="CZ89" s="73" t="str">
        <f t="shared" si="1395"/>
        <v>-100%</v>
      </c>
      <c r="DA89" s="9">
        <f t="shared" si="1396"/>
        <v>0</v>
      </c>
      <c r="DB89" s="9"/>
      <c r="DC89" s="9">
        <f>Tue!$AX$5</f>
        <v>0</v>
      </c>
      <c r="DD89" s="73" t="str">
        <f t="shared" si="1397"/>
        <v>-100%</v>
      </c>
      <c r="DE89" s="9">
        <f t="shared" si="1398"/>
        <v>0</v>
      </c>
      <c r="DF89" s="9"/>
      <c r="DG89" s="9">
        <f>Tue!$AY$5</f>
        <v>0</v>
      </c>
      <c r="DH89" s="73" t="str">
        <f t="shared" si="1399"/>
        <v>-100%</v>
      </c>
      <c r="DI89" s="9">
        <f t="shared" si="1400"/>
        <v>0</v>
      </c>
      <c r="DJ89" s="9"/>
      <c r="DK89" s="9">
        <f>Tue!$AZ$5</f>
        <v>0</v>
      </c>
      <c r="DL89" s="73" t="str">
        <f t="shared" si="1401"/>
        <v>-100%</v>
      </c>
      <c r="DM89" s="9">
        <f t="shared" si="1402"/>
        <v>0</v>
      </c>
      <c r="DN89" s="9"/>
      <c r="DO89" s="9">
        <f>Tue!$BA$5</f>
        <v>0</v>
      </c>
      <c r="DP89" s="73" t="str">
        <f t="shared" si="1403"/>
        <v>-100%</v>
      </c>
      <c r="DQ89" s="9">
        <f t="shared" si="1404"/>
        <v>0</v>
      </c>
      <c r="DR89" s="9"/>
      <c r="DS89" s="9">
        <f>Tue!$BB$5</f>
        <v>0</v>
      </c>
      <c r="DT89" s="73" t="str">
        <f t="shared" si="1405"/>
        <v>-100%</v>
      </c>
      <c r="DU89" s="9">
        <f t="shared" si="1406"/>
        <v>0</v>
      </c>
      <c r="DV89" s="9"/>
      <c r="DW89" s="9">
        <f>Tue!$BC$5</f>
        <v>0</v>
      </c>
      <c r="DX89" s="73" t="str">
        <f t="shared" si="1407"/>
        <v>-100%</v>
      </c>
      <c r="DY89" s="9">
        <f t="shared" si="1408"/>
        <v>0</v>
      </c>
      <c r="DZ89" s="9"/>
      <c r="EA89" s="9">
        <f>Tue!$BD$5</f>
        <v>0</v>
      </c>
      <c r="EB89" s="73" t="str">
        <f t="shared" si="1409"/>
        <v>-100%</v>
      </c>
      <c r="EC89" s="9">
        <f t="shared" si="1410"/>
        <v>0</v>
      </c>
      <c r="ED89" s="9"/>
      <c r="EE89" s="9">
        <f>Tue!$BE$5</f>
        <v>0</v>
      </c>
      <c r="EF89" s="73" t="str">
        <f t="shared" si="1411"/>
        <v>-100%</v>
      </c>
      <c r="EG89" s="9">
        <f t="shared" si="1412"/>
        <v>0</v>
      </c>
      <c r="EH89" s="9"/>
      <c r="EI89" s="9">
        <f>Tue!$BF$5</f>
        <v>0</v>
      </c>
      <c r="EJ89" s="73" t="str">
        <f t="shared" si="1413"/>
        <v>-100%</v>
      </c>
      <c r="EK89" s="9">
        <f t="shared" si="1430"/>
        <v>0</v>
      </c>
      <c r="EL89" s="9"/>
      <c r="EM89" s="9">
        <f>Tue!$BG$5</f>
        <v>0</v>
      </c>
      <c r="EN89" s="73" t="str">
        <f t="shared" si="1414"/>
        <v>-100%</v>
      </c>
      <c r="EO89" s="9">
        <f t="shared" si="1415"/>
        <v>0</v>
      </c>
      <c r="EP89" s="9"/>
      <c r="EQ89" s="9">
        <f>Tue!$BH$5</f>
        <v>0</v>
      </c>
      <c r="ER89" s="73" t="str">
        <f t="shared" si="1416"/>
        <v>-100%</v>
      </c>
      <c r="ES89" s="9">
        <f t="shared" si="1417"/>
        <v>0</v>
      </c>
      <c r="EU89" s="9">
        <f>Tue!$BI$5</f>
        <v>0</v>
      </c>
      <c r="EV89" s="73" t="str">
        <f t="shared" si="1418"/>
        <v>-100%</v>
      </c>
      <c r="EW89" s="9">
        <f t="shared" si="1419"/>
        <v>0</v>
      </c>
      <c r="EY89" s="9">
        <f>Tue!$BJ$5</f>
        <v>0</v>
      </c>
      <c r="EZ89" s="73" t="str">
        <f t="shared" si="1420"/>
        <v>-100%</v>
      </c>
      <c r="FA89" s="9">
        <f t="shared" si="1421"/>
        <v>0</v>
      </c>
      <c r="FC89" s="9">
        <f>Tue!$BK$5</f>
        <v>0</v>
      </c>
      <c r="FD89" s="73" t="str">
        <f t="shared" si="1422"/>
        <v>-100%</v>
      </c>
      <c r="FE89" s="9">
        <f t="shared" si="1423"/>
        <v>0</v>
      </c>
      <c r="FG89" s="9">
        <f>Tue!$BL$5</f>
        <v>0</v>
      </c>
      <c r="FH89" s="73" t="str">
        <f t="shared" si="1424"/>
        <v>-100%</v>
      </c>
      <c r="FI89" s="9">
        <f t="shared" si="1425"/>
        <v>0</v>
      </c>
      <c r="FK89" s="9">
        <f>Tue!$BM$5</f>
        <v>0</v>
      </c>
      <c r="FL89" s="73" t="str">
        <f t="shared" si="1426"/>
        <v>-100%</v>
      </c>
      <c r="FM89" s="9">
        <f t="shared" si="1427"/>
        <v>0</v>
      </c>
      <c r="FO89" s="9">
        <f>Tue!$BN$5</f>
        <v>0</v>
      </c>
      <c r="FP89" s="73" t="str">
        <f t="shared" si="1428"/>
        <v>-100%</v>
      </c>
      <c r="FQ89" s="9">
        <f t="shared" si="1429"/>
        <v>0</v>
      </c>
    </row>
    <row r="90" spans="1:173" s="74" customFormat="1" x14ac:dyDescent="0.25">
      <c r="A90" s="75"/>
      <c r="B90" s="72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75"/>
      <c r="DX90" s="75"/>
      <c r="DY90" s="75"/>
      <c r="DZ90" s="75"/>
      <c r="EA90" s="75"/>
      <c r="EB90" s="75"/>
      <c r="EC90" s="75"/>
      <c r="ED90" s="75"/>
      <c r="EE90" s="75"/>
      <c r="EF90" s="75"/>
      <c r="EG90" s="75"/>
      <c r="EH90" s="75"/>
      <c r="EI90" s="75"/>
      <c r="EJ90" s="75"/>
      <c r="EK90" s="75"/>
      <c r="EL90" s="75"/>
      <c r="EM90" s="75"/>
      <c r="EN90" s="75"/>
      <c r="EO90" s="75"/>
      <c r="EP90" s="75"/>
      <c r="EQ90" s="75"/>
      <c r="ER90" s="75"/>
      <c r="ES90" s="75"/>
      <c r="EU90" s="75"/>
      <c r="EV90" s="75"/>
      <c r="EW90" s="75"/>
      <c r="EY90" s="75"/>
      <c r="EZ90" s="75"/>
      <c r="FA90" s="75"/>
      <c r="FC90" s="75"/>
      <c r="FD90" s="75"/>
      <c r="FE90" s="75"/>
      <c r="FG90" s="75"/>
      <c r="FH90" s="75"/>
      <c r="FI90" s="75"/>
      <c r="FK90" s="75"/>
      <c r="FL90" s="75"/>
      <c r="FM90" s="75"/>
      <c r="FO90" s="75"/>
      <c r="FP90" s="75"/>
      <c r="FQ90" s="75"/>
    </row>
    <row r="91" spans="1:173" s="12" customFormat="1" x14ac:dyDescent="0.25">
      <c r="A91" s="9">
        <f>Tue!$A$7</f>
        <v>0</v>
      </c>
      <c r="B91" s="72">
        <f>Tue!$C$7</f>
        <v>0</v>
      </c>
      <c r="C91" s="9">
        <f>Tue!$X$7</f>
        <v>0</v>
      </c>
      <c r="D91" s="73" t="str">
        <f>IF($B91="win",100%-D$1,"-100%")</f>
        <v>-100%</v>
      </c>
      <c r="E91" s="9">
        <f>(C91*D91)+(C91*E$1)</f>
        <v>0</v>
      </c>
      <c r="F91" s="9"/>
      <c r="G91" s="9">
        <f>Tue!$Y$7</f>
        <v>0</v>
      </c>
      <c r="H91" s="73" t="str">
        <f>IF($B91="win",100%-H$1,"-100%")</f>
        <v>-100%</v>
      </c>
      <c r="I91" s="9">
        <f>(G91*H91)+(G91*I$1)</f>
        <v>0</v>
      </c>
      <c r="J91" s="9"/>
      <c r="K91" s="9">
        <f>Tue!$Z$7</f>
        <v>0</v>
      </c>
      <c r="L91" s="73" t="str">
        <f>IF($B91="win",100%-L$1,"-100%")</f>
        <v>-100%</v>
      </c>
      <c r="M91" s="9">
        <f>(K91*L91)+(K91*M$1)</f>
        <v>0</v>
      </c>
      <c r="N91" s="9"/>
      <c r="O91" s="9">
        <f>Tue!$AA$7</f>
        <v>0</v>
      </c>
      <c r="P91" s="73" t="str">
        <f>IF($B91="win",100%-P$1,"-100%")</f>
        <v>-100%</v>
      </c>
      <c r="Q91" s="9">
        <f>(O91*P91)+(O91*Q$1)</f>
        <v>0</v>
      </c>
      <c r="R91" s="9"/>
      <c r="S91" s="9">
        <f>Tue!$AB$7</f>
        <v>0</v>
      </c>
      <c r="T91" s="73" t="str">
        <f>IF($B91="win",100%-T$1,"-100%")</f>
        <v>-100%</v>
      </c>
      <c r="U91" s="9">
        <f>(S91*T91)+(S91*U$1)</f>
        <v>0</v>
      </c>
      <c r="V91" s="9"/>
      <c r="W91" s="9">
        <f>Tue!$AC$7</f>
        <v>0</v>
      </c>
      <c r="X91" s="73" t="str">
        <f>IF($B91="win",100%-X$1,"-100%")</f>
        <v>-100%</v>
      </c>
      <c r="Y91" s="9">
        <f>(W91*X91)+(W91*Y$1)</f>
        <v>0</v>
      </c>
      <c r="Z91" s="9"/>
      <c r="AA91" s="9">
        <f>Tue!$AD$7</f>
        <v>0</v>
      </c>
      <c r="AB91" s="73" t="str">
        <f>IF($B91="win",100%-AB$1,"-100%")</f>
        <v>-100%</v>
      </c>
      <c r="AC91" s="9">
        <f>(AA91*AB91)+(AA91*AC$1)</f>
        <v>0</v>
      </c>
      <c r="AD91" s="9"/>
      <c r="AE91" s="9">
        <f>Tue!$AE$7</f>
        <v>0</v>
      </c>
      <c r="AF91" s="73" t="str">
        <f>IF($B91="win",100%-AF$1,"-100%")</f>
        <v>-100%</v>
      </c>
      <c r="AG91" s="9">
        <f>(AE91*AF91)+(AE91*AG$1)</f>
        <v>0</v>
      </c>
      <c r="AH91" s="9"/>
      <c r="AI91" s="9">
        <f>Tue!$AF$7</f>
        <v>0</v>
      </c>
      <c r="AJ91" s="73" t="str">
        <f>IF($B91="win",100%-AJ$1,"-100%")</f>
        <v>-100%</v>
      </c>
      <c r="AK91" s="9">
        <f>(AI91*AJ91)+(AI91*AK$1)</f>
        <v>0</v>
      </c>
      <c r="AL91" s="9"/>
      <c r="AM91" s="9">
        <f>Tue!$AG$7</f>
        <v>0</v>
      </c>
      <c r="AN91" s="73" t="str">
        <f>IF($B91="win",100%-AN$1,"-100%")</f>
        <v>-100%</v>
      </c>
      <c r="AO91" s="9">
        <f>(AM91*AN91)+(AM91*AO$1)</f>
        <v>0</v>
      </c>
      <c r="AP91" s="9"/>
      <c r="AQ91" s="9">
        <f>Tue!$AH$7</f>
        <v>0</v>
      </c>
      <c r="AR91" s="73" t="str">
        <f>IF($B91="win",100%-AR$1,"-100%")</f>
        <v>-100%</v>
      </c>
      <c r="AS91" s="9">
        <f>(AQ91*AR91)+(AQ91*AS$1)</f>
        <v>0</v>
      </c>
      <c r="AT91" s="9"/>
      <c r="AU91" s="9">
        <f>Tue!$AI$7</f>
        <v>0</v>
      </c>
      <c r="AV91" s="73" t="str">
        <f>IF($B91="win",100%-AV$1,"-100%")</f>
        <v>-100%</v>
      </c>
      <c r="AW91" s="9">
        <f>(AU91*AV91)+(AU91*AW$1)</f>
        <v>0</v>
      </c>
      <c r="AX91" s="9"/>
      <c r="AY91" s="9">
        <f>Tue!$AJ$7</f>
        <v>0</v>
      </c>
      <c r="AZ91" s="73" t="str">
        <f>IF($B91="win",100%-AZ$1,"-100%")</f>
        <v>-100%</v>
      </c>
      <c r="BA91" s="9">
        <f>(AY91*AZ91)+(AY91*BA$1)</f>
        <v>0</v>
      </c>
      <c r="BB91" s="9"/>
      <c r="BC91" s="9">
        <f>Tue!$AK$7</f>
        <v>0</v>
      </c>
      <c r="BD91" s="73" t="str">
        <f>IF($B91="win",100%-BD$1,"-100%")</f>
        <v>-100%</v>
      </c>
      <c r="BE91" s="9">
        <f>(BC91*BD91)+(BC91*BE$1)</f>
        <v>0</v>
      </c>
      <c r="BF91" s="9"/>
      <c r="BG91" s="9">
        <f>Tue!$AL$7</f>
        <v>0</v>
      </c>
      <c r="BH91" s="73" t="str">
        <f>IF($B91="win",100%-BH$1,"-100%")</f>
        <v>-100%</v>
      </c>
      <c r="BI91" s="9">
        <f>(BG91*BH91)+(BG91*BI$1)</f>
        <v>0</v>
      </c>
      <c r="BJ91" s="9"/>
      <c r="BK91" s="9">
        <f>Tue!$AM$7</f>
        <v>0</v>
      </c>
      <c r="BL91" s="73" t="str">
        <f>IF($B91="win",100%-BL$1,"-100%")</f>
        <v>-100%</v>
      </c>
      <c r="BM91" s="9">
        <f>(BK91*BL91)+(BK91*BM$1)</f>
        <v>0</v>
      </c>
      <c r="BN91" s="9"/>
      <c r="BO91" s="9">
        <f>Tue!$AN$7</f>
        <v>0</v>
      </c>
      <c r="BP91" s="73" t="str">
        <f>IF($B91="win",100%-BP$1,"-100%")</f>
        <v>-100%</v>
      </c>
      <c r="BQ91" s="9">
        <f>(BO91*BP91)+(BO91*BQ$1)</f>
        <v>0</v>
      </c>
      <c r="BR91" s="9"/>
      <c r="BS91" s="9">
        <f>Tue!$AO$7</f>
        <v>0</v>
      </c>
      <c r="BT91" s="73" t="str">
        <f>IF($B91="win",100%-BT$1,"-100%")</f>
        <v>-100%</v>
      </c>
      <c r="BU91" s="9">
        <f>(BS91*BT91)+(BS91*BU$1)</f>
        <v>0</v>
      </c>
      <c r="BV91" s="9"/>
      <c r="BW91" s="9">
        <f>Tue!$AP$7</f>
        <v>0</v>
      </c>
      <c r="BX91" s="73" t="str">
        <f>IF($B91="win",100%-BX$1,"-100%")</f>
        <v>-100%</v>
      </c>
      <c r="BY91" s="9">
        <f>(BW91*BX91)+(BW91*BY$1)</f>
        <v>0</v>
      </c>
      <c r="BZ91" s="9"/>
      <c r="CA91" s="9">
        <f>Tue!$AQ$7</f>
        <v>0</v>
      </c>
      <c r="CB91" s="73" t="str">
        <f>IF($B91="win",100%-CB$1,"-100%")</f>
        <v>-100%</v>
      </c>
      <c r="CC91" s="9">
        <f>(CA91*CB91)+(CA91*CC$1)</f>
        <v>0</v>
      </c>
      <c r="CD91" s="9"/>
      <c r="CE91" s="9">
        <f>Tue!$AR$7</f>
        <v>0</v>
      </c>
      <c r="CF91" s="73" t="str">
        <f>IF($B91="win",100%-CF$1,"-100%")</f>
        <v>-100%</v>
      </c>
      <c r="CG91" s="9">
        <f>(CE91*CF91)+(CE91*CG$1)</f>
        <v>0</v>
      </c>
      <c r="CH91" s="9"/>
      <c r="CI91" s="9">
        <f>Tue!$AS$7</f>
        <v>0</v>
      </c>
      <c r="CJ91" s="73" t="str">
        <f>IF($B91="win",100%-CJ$1,"-100%")</f>
        <v>-100%</v>
      </c>
      <c r="CK91" s="9">
        <f>(CI91*CJ91)+(CI91*CK$1)</f>
        <v>0</v>
      </c>
      <c r="CL91" s="9"/>
      <c r="CM91" s="9">
        <f>Tue!$AT$7</f>
        <v>0</v>
      </c>
      <c r="CN91" s="73" t="str">
        <f>IF($B91="win",100%-CN$1,"-100%")</f>
        <v>-100%</v>
      </c>
      <c r="CO91" s="9">
        <f>(CM91*CN91)+(CM91*CO$1)</f>
        <v>0</v>
      </c>
      <c r="CP91" s="9"/>
      <c r="CQ91" s="9">
        <f>Tue!$AU$7</f>
        <v>0</v>
      </c>
      <c r="CR91" s="73" t="str">
        <f>IF($B91="win",100%-CR$1,"-100%")</f>
        <v>-100%</v>
      </c>
      <c r="CS91" s="9">
        <f>(CQ91*CR91)+(CQ91*CS$1)</f>
        <v>0</v>
      </c>
      <c r="CT91" s="9"/>
      <c r="CU91" s="9">
        <f>Tue!$AV$7</f>
        <v>0</v>
      </c>
      <c r="CV91" s="73" t="str">
        <f>IF($B91="win",100%-CV$1,"-100%")</f>
        <v>-100%</v>
      </c>
      <c r="CW91" s="9">
        <f>(CU91*CV91)+(CU91*CW$1)</f>
        <v>0</v>
      </c>
      <c r="CX91" s="9"/>
      <c r="CY91" s="9">
        <f>Tue!$AW$7</f>
        <v>0</v>
      </c>
      <c r="CZ91" s="73" t="str">
        <f>IF($B91="win",100%-CZ$1,"-100%")</f>
        <v>-100%</v>
      </c>
      <c r="DA91" s="9">
        <f>(CY91*CZ91)+(CY91*DA$1)</f>
        <v>0</v>
      </c>
      <c r="DB91" s="9"/>
      <c r="DC91" s="9">
        <f>Tue!$AX$7</f>
        <v>0</v>
      </c>
      <c r="DD91" s="73" t="str">
        <f>IF($B91="win",100%-DD$1,"-100%")</f>
        <v>-100%</v>
      </c>
      <c r="DE91" s="9">
        <f>(DC91*DD91)+(DC91*DE$1)</f>
        <v>0</v>
      </c>
      <c r="DF91" s="9"/>
      <c r="DG91" s="9">
        <f>Tue!$AY$7</f>
        <v>0</v>
      </c>
      <c r="DH91" s="73" t="str">
        <f>IF($B91="win",100%-DH$1,"-100%")</f>
        <v>-100%</v>
      </c>
      <c r="DI91" s="9">
        <f>(DG91*DH91)+(DG91*DI$1)</f>
        <v>0</v>
      </c>
      <c r="DJ91" s="9"/>
      <c r="DK91" s="9">
        <f>Tue!$AZ$7</f>
        <v>0</v>
      </c>
      <c r="DL91" s="73" t="str">
        <f>IF($B91="win",100%-DL$1,"-100%")</f>
        <v>-100%</v>
      </c>
      <c r="DM91" s="9">
        <f>(DK91*DL91)+(DK91*DM$1)</f>
        <v>0</v>
      </c>
      <c r="DN91" s="9"/>
      <c r="DO91" s="9">
        <f>Tue!$BA$7</f>
        <v>0</v>
      </c>
      <c r="DP91" s="73" t="str">
        <f>IF($B91="win",100%-DP$1,"-100%")</f>
        <v>-100%</v>
      </c>
      <c r="DQ91" s="9">
        <f>(DO91*DP91)+(DO91*DQ$1)</f>
        <v>0</v>
      </c>
      <c r="DR91" s="9"/>
      <c r="DS91" s="9">
        <f>Tue!$BB$7</f>
        <v>0</v>
      </c>
      <c r="DT91" s="73" t="str">
        <f>IF($B91="win",100%-DT$1,"-100%")</f>
        <v>-100%</v>
      </c>
      <c r="DU91" s="9">
        <f>(DS91*DT91)+(DS91*DU$1)</f>
        <v>0</v>
      </c>
      <c r="DV91" s="9"/>
      <c r="DW91" s="9">
        <f>Tue!$BC$7</f>
        <v>0</v>
      </c>
      <c r="DX91" s="73" t="str">
        <f>IF($B91="win",100%-DX$1,"-100%")</f>
        <v>-100%</v>
      </c>
      <c r="DY91" s="9">
        <f>(DW91*DX91)+(DW91*DY$1)</f>
        <v>0</v>
      </c>
      <c r="DZ91" s="9"/>
      <c r="EA91" s="9">
        <f>Tue!$BD$7</f>
        <v>0</v>
      </c>
      <c r="EB91" s="73" t="str">
        <f>IF($B91="win",100%-EB$1,"-100%")</f>
        <v>-100%</v>
      </c>
      <c r="EC91" s="9">
        <f>(EA91*EB91)+(EA91*EC$1)</f>
        <v>0</v>
      </c>
      <c r="ED91" s="9"/>
      <c r="EE91" s="9">
        <f>Tue!$BE$7</f>
        <v>0</v>
      </c>
      <c r="EF91" s="73" t="str">
        <f>IF($B91="win",100%-EF$1,"-100%")</f>
        <v>-100%</v>
      </c>
      <c r="EG91" s="9">
        <f>(EE91*EF91)+(EE91*EG$1)</f>
        <v>0</v>
      </c>
      <c r="EH91" s="9"/>
      <c r="EI91" s="9">
        <f>Tue!$BF$7</f>
        <v>0</v>
      </c>
      <c r="EJ91" s="73" t="str">
        <f>IF($B91="win",100%-EJ$1,"-100%")</f>
        <v>-100%</v>
      </c>
      <c r="EK91" s="9">
        <f>(EI91*EJ91)+(EI91*EK$1)</f>
        <v>0</v>
      </c>
      <c r="EL91" s="9"/>
      <c r="EM91" s="9">
        <f>Tue!$BG$7</f>
        <v>0</v>
      </c>
      <c r="EN91" s="73" t="str">
        <f>IF($B91="win",100%-EN$1,"-100%")</f>
        <v>-100%</v>
      </c>
      <c r="EO91" s="9">
        <f>(EM91*EN91)+(EM91*EO$1)</f>
        <v>0</v>
      </c>
      <c r="EP91" s="9"/>
      <c r="EQ91" s="9">
        <f>Tue!$BH$7</f>
        <v>0</v>
      </c>
      <c r="ER91" s="73" t="str">
        <f>IF($B91="win",100%-ER$1,"-100%")</f>
        <v>-100%</v>
      </c>
      <c r="ES91" s="9">
        <f>(EQ91*ER91)+(EQ91*ES$1)</f>
        <v>0</v>
      </c>
      <c r="EU91" s="9">
        <f>Tue!$BI$7</f>
        <v>0</v>
      </c>
      <c r="EV91" s="73" t="str">
        <f>IF($B91="win",100%-EV$1,"-100%")</f>
        <v>-100%</v>
      </c>
      <c r="EW91" s="9">
        <f>(EU91*EV91)+(EU91*EW$1)</f>
        <v>0</v>
      </c>
      <c r="EY91" s="9">
        <f>Tue!$BJ$7</f>
        <v>0</v>
      </c>
      <c r="EZ91" s="73" t="str">
        <f>IF($B91="win",100%-EZ$1,"-100%")</f>
        <v>-100%</v>
      </c>
      <c r="FA91" s="9">
        <f>(EY91*EZ91)+(EY91*FA$1)</f>
        <v>0</v>
      </c>
      <c r="FC91" s="9">
        <f>Tue!$BK$7</f>
        <v>0</v>
      </c>
      <c r="FD91" s="73" t="str">
        <f>IF($B91="win",100%-FD$1,"-100%")</f>
        <v>-100%</v>
      </c>
      <c r="FE91" s="9">
        <f>(FC91*FD91)+(FC91*FE$1)</f>
        <v>0</v>
      </c>
      <c r="FG91" s="9">
        <f>Tue!$BL$7</f>
        <v>0</v>
      </c>
      <c r="FH91" s="73" t="str">
        <f>IF($B91="win",100%-FH$1,"-100%")</f>
        <v>-100%</v>
      </c>
      <c r="FI91" s="9">
        <f>(FG91*FH91)+(FG91*FI$1)</f>
        <v>0</v>
      </c>
      <c r="FK91" s="9">
        <f>Tue!$BM$7</f>
        <v>0</v>
      </c>
      <c r="FL91" s="73" t="str">
        <f>IF($B91="win",100%-FL$1,"-100%")</f>
        <v>-100%</v>
      </c>
      <c r="FM91" s="9">
        <f>(FK91*FL91)+(FK91*FM$1)</f>
        <v>0</v>
      </c>
      <c r="FO91" s="9">
        <f>Tue!$BN$7</f>
        <v>0</v>
      </c>
      <c r="FP91" s="73" t="str">
        <f>IF($B91="win",100%-FP$1,"-100%")</f>
        <v>-100%</v>
      </c>
      <c r="FQ91" s="9">
        <f>(FO91*FP91)+(FO91*FQ$1)</f>
        <v>0</v>
      </c>
    </row>
    <row r="92" spans="1:173" s="12" customFormat="1" x14ac:dyDescent="0.25">
      <c r="A92" s="9">
        <f>Tue!$A$8</f>
        <v>0</v>
      </c>
      <c r="B92" s="72">
        <f>Tue!$C$8</f>
        <v>0</v>
      </c>
      <c r="C92" s="9">
        <f>Tue!$X$8</f>
        <v>0</v>
      </c>
      <c r="D92" s="73" t="str">
        <f t="shared" ref="D92:D94" si="1431">IF($B92="win",100%-D$1,"-100%")</f>
        <v>-100%</v>
      </c>
      <c r="E92" s="9">
        <f t="shared" ref="E92:E94" si="1432">(C92*D92)+(C92*E$1)</f>
        <v>0</v>
      </c>
      <c r="F92" s="9"/>
      <c r="G92" s="9">
        <f>Tue!$Y$8</f>
        <v>0</v>
      </c>
      <c r="H92" s="73" t="str">
        <f t="shared" ref="H92:H94" si="1433">IF($B92="win",100%-H$1,"-100%")</f>
        <v>-100%</v>
      </c>
      <c r="I92" s="9">
        <f t="shared" ref="I92:I94" si="1434">(G92*H92)+(G92*I$1)</f>
        <v>0</v>
      </c>
      <c r="J92" s="9"/>
      <c r="K92" s="9">
        <f>Tue!$Z$8</f>
        <v>0</v>
      </c>
      <c r="L92" s="73" t="str">
        <f t="shared" ref="L92:L94" si="1435">IF($B92="win",100%-L$1,"-100%")</f>
        <v>-100%</v>
      </c>
      <c r="M92" s="9">
        <f t="shared" ref="M92:M94" si="1436">(K92*L92)+(K92*M$1)</f>
        <v>0</v>
      </c>
      <c r="N92" s="9"/>
      <c r="O92" s="9">
        <f>Tue!$AA$8</f>
        <v>0</v>
      </c>
      <c r="P92" s="73" t="str">
        <f t="shared" ref="P92:P94" si="1437">IF($B92="win",100%-P$1,"-100%")</f>
        <v>-100%</v>
      </c>
      <c r="Q92" s="9">
        <f t="shared" ref="Q92:Q94" si="1438">(O92*P92)+(O92*Q$1)</f>
        <v>0</v>
      </c>
      <c r="R92" s="9"/>
      <c r="S92" s="9">
        <f>Tue!$AB$8</f>
        <v>0</v>
      </c>
      <c r="T92" s="73" t="str">
        <f t="shared" ref="T92:T94" si="1439">IF($B92="win",100%-T$1,"-100%")</f>
        <v>-100%</v>
      </c>
      <c r="U92" s="9">
        <f t="shared" ref="U92:U94" si="1440">(S92*T92)+(S92*U$1)</f>
        <v>0</v>
      </c>
      <c r="V92" s="9"/>
      <c r="W92" s="9">
        <f>Tue!$AC$8</f>
        <v>0</v>
      </c>
      <c r="X92" s="73" t="str">
        <f t="shared" ref="X92:X94" si="1441">IF($B92="win",100%-X$1,"-100%")</f>
        <v>-100%</v>
      </c>
      <c r="Y92" s="9">
        <f t="shared" ref="Y92:Y94" si="1442">(W92*X92)+(W92*Y$1)</f>
        <v>0</v>
      </c>
      <c r="Z92" s="9"/>
      <c r="AA92" s="9">
        <f>Tue!$AD$8</f>
        <v>0</v>
      </c>
      <c r="AB92" s="73" t="str">
        <f t="shared" ref="AB92:AB94" si="1443">IF($B92="win",100%-AB$1,"-100%")</f>
        <v>-100%</v>
      </c>
      <c r="AC92" s="9">
        <f t="shared" ref="AC92:AC94" si="1444">(AA92*AB92)+(AA92*AC$1)</f>
        <v>0</v>
      </c>
      <c r="AD92" s="9"/>
      <c r="AE92" s="9">
        <f>Tue!$AE$8</f>
        <v>0</v>
      </c>
      <c r="AF92" s="73" t="str">
        <f t="shared" ref="AF92:AF94" si="1445">IF($B92="win",100%-AF$1,"-100%")</f>
        <v>-100%</v>
      </c>
      <c r="AG92" s="9">
        <f t="shared" ref="AG92:AG94" si="1446">(AE92*AF92)+(AE92*AG$1)</f>
        <v>0</v>
      </c>
      <c r="AH92" s="9"/>
      <c r="AI92" s="9">
        <f>Tue!$AF$8</f>
        <v>0</v>
      </c>
      <c r="AJ92" s="73" t="str">
        <f t="shared" ref="AJ92:AJ94" si="1447">IF($B92="win",100%-AJ$1,"-100%")</f>
        <v>-100%</v>
      </c>
      <c r="AK92" s="9">
        <f t="shared" ref="AK92:AK94" si="1448">(AI92*AJ92)+(AI92*AK$1)</f>
        <v>0</v>
      </c>
      <c r="AL92" s="9"/>
      <c r="AM92" s="9">
        <f>Tue!$AG$8</f>
        <v>0</v>
      </c>
      <c r="AN92" s="73" t="str">
        <f t="shared" ref="AN92:AN94" si="1449">IF($B92="win",100%-AN$1,"-100%")</f>
        <v>-100%</v>
      </c>
      <c r="AO92" s="9">
        <f t="shared" ref="AO92:AO94" si="1450">(AM92*AN92)+(AM92*AO$1)</f>
        <v>0</v>
      </c>
      <c r="AP92" s="9"/>
      <c r="AQ92" s="9">
        <f>Tue!$AH$8</f>
        <v>0</v>
      </c>
      <c r="AR92" s="73" t="str">
        <f t="shared" ref="AR92:AR94" si="1451">IF($B92="win",100%-AR$1,"-100%")</f>
        <v>-100%</v>
      </c>
      <c r="AS92" s="9">
        <f t="shared" ref="AS92:AS94" si="1452">(AQ92*AR92)+(AQ92*AS$1)</f>
        <v>0</v>
      </c>
      <c r="AT92" s="9"/>
      <c r="AU92" s="9">
        <f>Tue!$AI$8</f>
        <v>0</v>
      </c>
      <c r="AV92" s="73" t="str">
        <f t="shared" ref="AV92:AV94" si="1453">IF($B92="win",100%-AV$1,"-100%")</f>
        <v>-100%</v>
      </c>
      <c r="AW92" s="9">
        <f t="shared" ref="AW92:AW94" si="1454">(AU92*AV92)+(AU92*AW$1)</f>
        <v>0</v>
      </c>
      <c r="AX92" s="9"/>
      <c r="AY92" s="9">
        <f>Tue!$AJ$8</f>
        <v>0</v>
      </c>
      <c r="AZ92" s="73" t="str">
        <f t="shared" ref="AZ92:AZ94" si="1455">IF($B92="win",100%-AZ$1,"-100%")</f>
        <v>-100%</v>
      </c>
      <c r="BA92" s="9">
        <f t="shared" ref="BA92:BA94" si="1456">(AY92*AZ92)+(AY92*BA$1)</f>
        <v>0</v>
      </c>
      <c r="BB92" s="9"/>
      <c r="BC92" s="9">
        <f>Tue!$AK$8</f>
        <v>0</v>
      </c>
      <c r="BD92" s="73" t="str">
        <f t="shared" ref="BD92:BD94" si="1457">IF($B92="win",100%-BD$1,"-100%")</f>
        <v>-100%</v>
      </c>
      <c r="BE92" s="9">
        <f t="shared" ref="BE92:BE94" si="1458">(BC92*BD92)+(BC92*BE$1)</f>
        <v>0</v>
      </c>
      <c r="BF92" s="9"/>
      <c r="BG92" s="9">
        <f>Tue!$AL$8</f>
        <v>0</v>
      </c>
      <c r="BH92" s="73" t="str">
        <f t="shared" ref="BH92:BH94" si="1459">IF($B92="win",100%-BH$1,"-100%")</f>
        <v>-100%</v>
      </c>
      <c r="BI92" s="9">
        <f t="shared" ref="BI92:BI94" si="1460">(BG92*BH92)+(BG92*BI$1)</f>
        <v>0</v>
      </c>
      <c r="BJ92" s="9"/>
      <c r="BK92" s="9">
        <f>Tue!$AM$8</f>
        <v>0</v>
      </c>
      <c r="BL92" s="73" t="str">
        <f t="shared" ref="BL92:BL94" si="1461">IF($B92="win",100%-BL$1,"-100%")</f>
        <v>-100%</v>
      </c>
      <c r="BM92" s="9">
        <f t="shared" ref="BM92:BM94" si="1462">(BK92*BL92)+(BK92*BM$1)</f>
        <v>0</v>
      </c>
      <c r="BN92" s="9"/>
      <c r="BO92" s="9">
        <f>Tue!$AN$8</f>
        <v>0</v>
      </c>
      <c r="BP92" s="73" t="str">
        <f t="shared" ref="BP92:BP94" si="1463">IF($B92="win",100%-BP$1,"-100%")</f>
        <v>-100%</v>
      </c>
      <c r="BQ92" s="9">
        <f t="shared" ref="BQ92:BQ94" si="1464">(BO92*BP92)+(BO92*BQ$1)</f>
        <v>0</v>
      </c>
      <c r="BR92" s="9"/>
      <c r="BS92" s="9">
        <f>Tue!$AO$8</f>
        <v>0</v>
      </c>
      <c r="BT92" s="73" t="str">
        <f t="shared" ref="BT92:BT94" si="1465">IF($B92="win",100%-BT$1,"-100%")</f>
        <v>-100%</v>
      </c>
      <c r="BU92" s="9">
        <f t="shared" ref="BU92:BU94" si="1466">(BS92*BT92)+(BS92*BU$1)</f>
        <v>0</v>
      </c>
      <c r="BV92" s="9"/>
      <c r="BW92" s="9">
        <f>Tue!$AP$8</f>
        <v>0</v>
      </c>
      <c r="BX92" s="73" t="str">
        <f t="shared" ref="BX92:BX94" si="1467">IF($B92="win",100%-BX$1,"-100%")</f>
        <v>-100%</v>
      </c>
      <c r="BY92" s="9">
        <f t="shared" ref="BY92:BY94" si="1468">(BW92*BX92)+(BW92*BY$1)</f>
        <v>0</v>
      </c>
      <c r="BZ92" s="9"/>
      <c r="CA92" s="9">
        <f>Tue!$AQ$8</f>
        <v>0</v>
      </c>
      <c r="CB92" s="73" t="str">
        <f t="shared" ref="CB92:CB94" si="1469">IF($B92="win",100%-CB$1,"-100%")</f>
        <v>-100%</v>
      </c>
      <c r="CC92" s="9">
        <f t="shared" ref="CC92:CC94" si="1470">(CA92*CB92)+(CA92*CC$1)</f>
        <v>0</v>
      </c>
      <c r="CD92" s="9"/>
      <c r="CE92" s="9">
        <f>Tue!$AR$8</f>
        <v>0</v>
      </c>
      <c r="CF92" s="73" t="str">
        <f t="shared" ref="CF92:CF94" si="1471">IF($B92="win",100%-CF$1,"-100%")</f>
        <v>-100%</v>
      </c>
      <c r="CG92" s="9">
        <f t="shared" ref="CG92:CG94" si="1472">(CE92*CF92)+(CE92*CG$1)</f>
        <v>0</v>
      </c>
      <c r="CH92" s="9"/>
      <c r="CI92" s="9">
        <f>Tue!$AS$8</f>
        <v>0</v>
      </c>
      <c r="CJ92" s="73" t="str">
        <f t="shared" ref="CJ92:CJ94" si="1473">IF($B92="win",100%-CJ$1,"-100%")</f>
        <v>-100%</v>
      </c>
      <c r="CK92" s="9">
        <f t="shared" ref="CK92:CK94" si="1474">(CI92*CJ92)+(CI92*CK$1)</f>
        <v>0</v>
      </c>
      <c r="CL92" s="9"/>
      <c r="CM92" s="9">
        <f>Tue!$AT$8</f>
        <v>0</v>
      </c>
      <c r="CN92" s="73" t="str">
        <f t="shared" ref="CN92:CN94" si="1475">IF($B92="win",100%-CN$1,"-100%")</f>
        <v>-100%</v>
      </c>
      <c r="CO92" s="9">
        <f t="shared" ref="CO92:CO94" si="1476">(CM92*CN92)+(CM92*CO$1)</f>
        <v>0</v>
      </c>
      <c r="CP92" s="9"/>
      <c r="CQ92" s="9">
        <f>Tue!$AU$8</f>
        <v>0</v>
      </c>
      <c r="CR92" s="73" t="str">
        <f t="shared" ref="CR92:CR94" si="1477">IF($B92="win",100%-CR$1,"-100%")</f>
        <v>-100%</v>
      </c>
      <c r="CS92" s="9">
        <f t="shared" ref="CS92:CS94" si="1478">(CQ92*CR92)+(CQ92*CS$1)</f>
        <v>0</v>
      </c>
      <c r="CT92" s="9"/>
      <c r="CU92" s="9">
        <f>Tue!$AV$8</f>
        <v>0</v>
      </c>
      <c r="CV92" s="73" t="str">
        <f t="shared" ref="CV92:CV94" si="1479">IF($B92="win",100%-CV$1,"-100%")</f>
        <v>-100%</v>
      </c>
      <c r="CW92" s="9">
        <f t="shared" ref="CW92:CW94" si="1480">(CU92*CV92)+(CU92*CW$1)</f>
        <v>0</v>
      </c>
      <c r="CX92" s="9"/>
      <c r="CY92" s="9">
        <f>Tue!$AW$8</f>
        <v>0</v>
      </c>
      <c r="CZ92" s="73" t="str">
        <f t="shared" ref="CZ92:CZ94" si="1481">IF($B92="win",100%-CZ$1,"-100%")</f>
        <v>-100%</v>
      </c>
      <c r="DA92" s="9">
        <f t="shared" ref="DA92:DA94" si="1482">(CY92*CZ92)+(CY92*DA$1)</f>
        <v>0</v>
      </c>
      <c r="DB92" s="9"/>
      <c r="DC92" s="9">
        <f>Tue!$AX$8</f>
        <v>0</v>
      </c>
      <c r="DD92" s="73" t="str">
        <f t="shared" ref="DD92:DD94" si="1483">IF($B92="win",100%-DD$1,"-100%")</f>
        <v>-100%</v>
      </c>
      <c r="DE92" s="9">
        <f t="shared" ref="DE92:DE94" si="1484">(DC92*DD92)+(DC92*DE$1)</f>
        <v>0</v>
      </c>
      <c r="DF92" s="9"/>
      <c r="DG92" s="9">
        <f>Tue!$AY$8</f>
        <v>0</v>
      </c>
      <c r="DH92" s="73" t="str">
        <f t="shared" ref="DH92:DH94" si="1485">IF($B92="win",100%-DH$1,"-100%")</f>
        <v>-100%</v>
      </c>
      <c r="DI92" s="9">
        <f t="shared" ref="DI92:DI94" si="1486">(DG92*DH92)+(DG92*DI$1)</f>
        <v>0</v>
      </c>
      <c r="DJ92" s="9"/>
      <c r="DK92" s="9">
        <f>Tue!$AZ$8</f>
        <v>0</v>
      </c>
      <c r="DL92" s="73" t="str">
        <f t="shared" ref="DL92:DL94" si="1487">IF($B92="win",100%-DL$1,"-100%")</f>
        <v>-100%</v>
      </c>
      <c r="DM92" s="9">
        <f t="shared" ref="DM92:DM94" si="1488">(DK92*DL92)+(DK92*DM$1)</f>
        <v>0</v>
      </c>
      <c r="DN92" s="9"/>
      <c r="DO92" s="9">
        <f>Tue!$BA$8</f>
        <v>0</v>
      </c>
      <c r="DP92" s="73" t="str">
        <f t="shared" ref="DP92:DP94" si="1489">IF($B92="win",100%-DP$1,"-100%")</f>
        <v>-100%</v>
      </c>
      <c r="DQ92" s="9">
        <f t="shared" ref="DQ92:DQ94" si="1490">(DO92*DP92)+(DO92*DQ$1)</f>
        <v>0</v>
      </c>
      <c r="DR92" s="9"/>
      <c r="DS92" s="9">
        <f>Tue!$BB$8</f>
        <v>0</v>
      </c>
      <c r="DT92" s="73" t="str">
        <f t="shared" ref="DT92:DT94" si="1491">IF($B92="win",100%-DT$1,"-100%")</f>
        <v>-100%</v>
      </c>
      <c r="DU92" s="9">
        <f t="shared" ref="DU92:DU94" si="1492">(DS92*DT92)+(DS92*DU$1)</f>
        <v>0</v>
      </c>
      <c r="DV92" s="9"/>
      <c r="DW92" s="9">
        <f>Tue!$BC$8</f>
        <v>0</v>
      </c>
      <c r="DX92" s="73" t="str">
        <f t="shared" ref="DX92:DX94" si="1493">IF($B92="win",100%-DX$1,"-100%")</f>
        <v>-100%</v>
      </c>
      <c r="DY92" s="9">
        <f t="shared" ref="DY92:DY94" si="1494">(DW92*DX92)+(DW92*DY$1)</f>
        <v>0</v>
      </c>
      <c r="DZ92" s="9"/>
      <c r="EA92" s="9">
        <f>Tue!$BD$8</f>
        <v>0</v>
      </c>
      <c r="EB92" s="73" t="str">
        <f t="shared" ref="EB92:EB94" si="1495">IF($B92="win",100%-EB$1,"-100%")</f>
        <v>-100%</v>
      </c>
      <c r="EC92" s="9">
        <f t="shared" ref="EC92:EC94" si="1496">(EA92*EB92)+(EA92*EC$1)</f>
        <v>0</v>
      </c>
      <c r="ED92" s="9"/>
      <c r="EE92" s="9">
        <f>Tue!$BE$8</f>
        <v>0</v>
      </c>
      <c r="EF92" s="73" t="str">
        <f t="shared" ref="EF92:EF94" si="1497">IF($B92="win",100%-EF$1,"-100%")</f>
        <v>-100%</v>
      </c>
      <c r="EG92" s="9">
        <f t="shared" ref="EG92:EG94" si="1498">(EE92*EF92)+(EE92*EG$1)</f>
        <v>0</v>
      </c>
      <c r="EH92" s="9"/>
      <c r="EI92" s="9">
        <f>Tue!$BF$8</f>
        <v>0</v>
      </c>
      <c r="EJ92" s="73" t="str">
        <f t="shared" ref="EJ92:EJ94" si="1499">IF($B92="win",100%-EJ$1,"-100%")</f>
        <v>-100%</v>
      </c>
      <c r="EK92" s="9">
        <f>(EI92*EJ92)+(EI92*EK$1)</f>
        <v>0</v>
      </c>
      <c r="EL92" s="9"/>
      <c r="EM92" s="9">
        <f>Tue!$BG$8</f>
        <v>0</v>
      </c>
      <c r="EN92" s="73" t="str">
        <f t="shared" ref="EN92:EN94" si="1500">IF($B92="win",100%-EN$1,"-100%")</f>
        <v>-100%</v>
      </c>
      <c r="EO92" s="9">
        <f t="shared" ref="EO92:EO94" si="1501">(EM92*EN92)+(EM92*EO$1)</f>
        <v>0</v>
      </c>
      <c r="EP92" s="9"/>
      <c r="EQ92" s="9">
        <f>Tue!$BH$8</f>
        <v>0</v>
      </c>
      <c r="ER92" s="73" t="str">
        <f t="shared" ref="ER92:ER94" si="1502">IF($B92="win",100%-ER$1,"-100%")</f>
        <v>-100%</v>
      </c>
      <c r="ES92" s="9">
        <f t="shared" ref="ES92:ES94" si="1503">(EQ92*ER92)+(EQ92*ES$1)</f>
        <v>0</v>
      </c>
      <c r="EU92" s="9">
        <f>Tue!$BI$8</f>
        <v>0</v>
      </c>
      <c r="EV92" s="73" t="str">
        <f t="shared" ref="EV92:EV94" si="1504">IF($B92="win",100%-EV$1,"-100%")</f>
        <v>-100%</v>
      </c>
      <c r="EW92" s="9">
        <f t="shared" ref="EW92:EW94" si="1505">(EU92*EV92)+(EU92*EW$1)</f>
        <v>0</v>
      </c>
      <c r="EY92" s="9">
        <f>Tue!$BJ$8</f>
        <v>0</v>
      </c>
      <c r="EZ92" s="73" t="str">
        <f t="shared" ref="EZ92:EZ94" si="1506">IF($B92="win",100%-EZ$1,"-100%")</f>
        <v>-100%</v>
      </c>
      <c r="FA92" s="9">
        <f t="shared" ref="FA92:FA94" si="1507">(EY92*EZ92)+(EY92*FA$1)</f>
        <v>0</v>
      </c>
      <c r="FC92" s="9">
        <f>Tue!$BK$8</f>
        <v>0</v>
      </c>
      <c r="FD92" s="73" t="str">
        <f t="shared" ref="FD92:FD94" si="1508">IF($B92="win",100%-FD$1,"-100%")</f>
        <v>-100%</v>
      </c>
      <c r="FE92" s="9">
        <f t="shared" ref="FE92:FE94" si="1509">(FC92*FD92)+(FC92*FE$1)</f>
        <v>0</v>
      </c>
      <c r="FG92" s="9">
        <f>Tue!$BL$8</f>
        <v>0</v>
      </c>
      <c r="FH92" s="73" t="str">
        <f t="shared" ref="FH92:FH94" si="1510">IF($B92="win",100%-FH$1,"-100%")</f>
        <v>-100%</v>
      </c>
      <c r="FI92" s="9">
        <f t="shared" ref="FI92:FI94" si="1511">(FG92*FH92)+(FG92*FI$1)</f>
        <v>0</v>
      </c>
      <c r="FK92" s="9">
        <f>Tue!$BM$8</f>
        <v>0</v>
      </c>
      <c r="FL92" s="73" t="str">
        <f t="shared" ref="FL92:FL94" si="1512">IF($B92="win",100%-FL$1,"-100%")</f>
        <v>-100%</v>
      </c>
      <c r="FM92" s="9">
        <f t="shared" ref="FM92:FM94" si="1513">(FK92*FL92)+(FK92*FM$1)</f>
        <v>0</v>
      </c>
      <c r="FO92" s="9">
        <f>Tue!$BN$8</f>
        <v>0</v>
      </c>
      <c r="FP92" s="73" t="str">
        <f t="shared" ref="FP92:FP94" si="1514">IF($B92="win",100%-FP$1,"-100%")</f>
        <v>-100%</v>
      </c>
      <c r="FQ92" s="9">
        <f t="shared" ref="FQ92:FQ94" si="1515">(FO92*FP92)+(FO92*FQ$1)</f>
        <v>0</v>
      </c>
    </row>
    <row r="93" spans="1:173" s="12" customFormat="1" x14ac:dyDescent="0.25">
      <c r="A93" s="9" t="str">
        <f>Tue!$A$9</f>
        <v>UNDER</v>
      </c>
      <c r="B93" s="72">
        <f>Tue!$C$9</f>
        <v>0</v>
      </c>
      <c r="C93" s="9">
        <f>Tue!$X$9</f>
        <v>0</v>
      </c>
      <c r="D93" s="73" t="str">
        <f t="shared" si="1431"/>
        <v>-100%</v>
      </c>
      <c r="E93" s="9">
        <f t="shared" si="1432"/>
        <v>0</v>
      </c>
      <c r="F93" s="9"/>
      <c r="G93" s="9">
        <f>Tue!$Y$9</f>
        <v>0</v>
      </c>
      <c r="H93" s="73" t="str">
        <f t="shared" si="1433"/>
        <v>-100%</v>
      </c>
      <c r="I93" s="9">
        <f t="shared" si="1434"/>
        <v>0</v>
      </c>
      <c r="J93" s="9"/>
      <c r="K93" s="9">
        <f>Tue!$Z$9</f>
        <v>0</v>
      </c>
      <c r="L93" s="73" t="str">
        <f t="shared" si="1435"/>
        <v>-100%</v>
      </c>
      <c r="M93" s="9">
        <f t="shared" si="1436"/>
        <v>0</v>
      </c>
      <c r="N93" s="9"/>
      <c r="O93" s="9">
        <f>Tue!$AA$9</f>
        <v>0</v>
      </c>
      <c r="P93" s="73" t="str">
        <f t="shared" si="1437"/>
        <v>-100%</v>
      </c>
      <c r="Q93" s="9">
        <f t="shared" si="1438"/>
        <v>0</v>
      </c>
      <c r="R93" s="9"/>
      <c r="S93" s="9">
        <f>Tue!$AB$9</f>
        <v>0</v>
      </c>
      <c r="T93" s="73" t="str">
        <f t="shared" si="1439"/>
        <v>-100%</v>
      </c>
      <c r="U93" s="9">
        <f t="shared" si="1440"/>
        <v>0</v>
      </c>
      <c r="V93" s="9"/>
      <c r="W93" s="9">
        <f>Tue!$AC$9</f>
        <v>0</v>
      </c>
      <c r="X93" s="73" t="str">
        <f t="shared" si="1441"/>
        <v>-100%</v>
      </c>
      <c r="Y93" s="9">
        <f t="shared" si="1442"/>
        <v>0</v>
      </c>
      <c r="Z93" s="9"/>
      <c r="AA93" s="9">
        <f>Tue!$AD$9</f>
        <v>0</v>
      </c>
      <c r="AB93" s="73" t="str">
        <f t="shared" si="1443"/>
        <v>-100%</v>
      </c>
      <c r="AC93" s="9">
        <f t="shared" si="1444"/>
        <v>0</v>
      </c>
      <c r="AD93" s="9"/>
      <c r="AE93" s="9">
        <f>Tue!$AE$9</f>
        <v>0</v>
      </c>
      <c r="AF93" s="73" t="str">
        <f t="shared" si="1445"/>
        <v>-100%</v>
      </c>
      <c r="AG93" s="9">
        <f t="shared" si="1446"/>
        <v>0</v>
      </c>
      <c r="AH93" s="9"/>
      <c r="AI93" s="9">
        <f>Tue!$AF$9</f>
        <v>0</v>
      </c>
      <c r="AJ93" s="73" t="str">
        <f t="shared" si="1447"/>
        <v>-100%</v>
      </c>
      <c r="AK93" s="9">
        <f t="shared" si="1448"/>
        <v>0</v>
      </c>
      <c r="AL93" s="9"/>
      <c r="AM93" s="9">
        <f>Tue!$AG$9</f>
        <v>0</v>
      </c>
      <c r="AN93" s="73" t="str">
        <f t="shared" si="1449"/>
        <v>-100%</v>
      </c>
      <c r="AO93" s="9">
        <f t="shared" si="1450"/>
        <v>0</v>
      </c>
      <c r="AP93" s="9"/>
      <c r="AQ93" s="9">
        <f>Tue!$AH$9</f>
        <v>0</v>
      </c>
      <c r="AR93" s="73" t="str">
        <f t="shared" si="1451"/>
        <v>-100%</v>
      </c>
      <c r="AS93" s="9">
        <f t="shared" si="1452"/>
        <v>0</v>
      </c>
      <c r="AT93" s="9"/>
      <c r="AU93" s="9">
        <f>Tue!$AI$9</f>
        <v>0</v>
      </c>
      <c r="AV93" s="73" t="str">
        <f t="shared" si="1453"/>
        <v>-100%</v>
      </c>
      <c r="AW93" s="9">
        <f t="shared" si="1454"/>
        <v>0</v>
      </c>
      <c r="AX93" s="9"/>
      <c r="AY93" s="9">
        <f>Tue!$AJ$9</f>
        <v>0</v>
      </c>
      <c r="AZ93" s="73" t="str">
        <f t="shared" si="1455"/>
        <v>-100%</v>
      </c>
      <c r="BA93" s="9">
        <f t="shared" si="1456"/>
        <v>0</v>
      </c>
      <c r="BB93" s="9"/>
      <c r="BC93" s="9">
        <f>Tue!$AK$9</f>
        <v>0</v>
      </c>
      <c r="BD93" s="73" t="str">
        <f t="shared" si="1457"/>
        <v>-100%</v>
      </c>
      <c r="BE93" s="9">
        <f t="shared" si="1458"/>
        <v>0</v>
      </c>
      <c r="BF93" s="9"/>
      <c r="BG93" s="9">
        <f>Tue!$AL$9</f>
        <v>0</v>
      </c>
      <c r="BH93" s="73" t="str">
        <f t="shared" si="1459"/>
        <v>-100%</v>
      </c>
      <c r="BI93" s="9">
        <f t="shared" si="1460"/>
        <v>0</v>
      </c>
      <c r="BJ93" s="9"/>
      <c r="BK93" s="9">
        <f>Tue!$AM$9</f>
        <v>0</v>
      </c>
      <c r="BL93" s="73" t="str">
        <f t="shared" si="1461"/>
        <v>-100%</v>
      </c>
      <c r="BM93" s="9">
        <f t="shared" si="1462"/>
        <v>0</v>
      </c>
      <c r="BN93" s="9"/>
      <c r="BO93" s="9">
        <f>Tue!$AN$9</f>
        <v>0</v>
      </c>
      <c r="BP93" s="73" t="str">
        <f t="shared" si="1463"/>
        <v>-100%</v>
      </c>
      <c r="BQ93" s="9">
        <f t="shared" si="1464"/>
        <v>0</v>
      </c>
      <c r="BR93" s="9"/>
      <c r="BS93" s="9">
        <f>Tue!$AO$9</f>
        <v>0</v>
      </c>
      <c r="BT93" s="73" t="str">
        <f t="shared" si="1465"/>
        <v>-100%</v>
      </c>
      <c r="BU93" s="9">
        <f t="shared" si="1466"/>
        <v>0</v>
      </c>
      <c r="BV93" s="9"/>
      <c r="BW93" s="9">
        <f>Tue!$AP$9</f>
        <v>0</v>
      </c>
      <c r="BX93" s="73" t="str">
        <f t="shared" si="1467"/>
        <v>-100%</v>
      </c>
      <c r="BY93" s="9">
        <f t="shared" si="1468"/>
        <v>0</v>
      </c>
      <c r="BZ93" s="9"/>
      <c r="CA93" s="9">
        <f>Tue!$AQ$9</f>
        <v>0</v>
      </c>
      <c r="CB93" s="73" t="str">
        <f t="shared" si="1469"/>
        <v>-100%</v>
      </c>
      <c r="CC93" s="9">
        <f t="shared" si="1470"/>
        <v>0</v>
      </c>
      <c r="CD93" s="9"/>
      <c r="CE93" s="9">
        <f>Tue!$AR$9</f>
        <v>0</v>
      </c>
      <c r="CF93" s="73" t="str">
        <f t="shared" si="1471"/>
        <v>-100%</v>
      </c>
      <c r="CG93" s="9">
        <f t="shared" si="1472"/>
        <v>0</v>
      </c>
      <c r="CH93" s="9"/>
      <c r="CI93" s="9">
        <f>Tue!$AS$9</f>
        <v>0</v>
      </c>
      <c r="CJ93" s="73" t="str">
        <f t="shared" si="1473"/>
        <v>-100%</v>
      </c>
      <c r="CK93" s="9">
        <f t="shared" si="1474"/>
        <v>0</v>
      </c>
      <c r="CL93" s="9"/>
      <c r="CM93" s="9">
        <f>Tue!$AT$9</f>
        <v>0</v>
      </c>
      <c r="CN93" s="73" t="str">
        <f t="shared" si="1475"/>
        <v>-100%</v>
      </c>
      <c r="CO93" s="9">
        <f t="shared" si="1476"/>
        <v>0</v>
      </c>
      <c r="CP93" s="9"/>
      <c r="CQ93" s="9">
        <f>Tue!$AU$9</f>
        <v>0</v>
      </c>
      <c r="CR93" s="73" t="str">
        <f t="shared" si="1477"/>
        <v>-100%</v>
      </c>
      <c r="CS93" s="9">
        <f t="shared" si="1478"/>
        <v>0</v>
      </c>
      <c r="CT93" s="9"/>
      <c r="CU93" s="9">
        <f>Tue!$AV$9</f>
        <v>0</v>
      </c>
      <c r="CV93" s="73" t="str">
        <f t="shared" si="1479"/>
        <v>-100%</v>
      </c>
      <c r="CW93" s="9">
        <f t="shared" si="1480"/>
        <v>0</v>
      </c>
      <c r="CX93" s="9"/>
      <c r="CY93" s="9">
        <f>Tue!$AW$9</f>
        <v>0</v>
      </c>
      <c r="CZ93" s="73" t="str">
        <f t="shared" si="1481"/>
        <v>-100%</v>
      </c>
      <c r="DA93" s="9">
        <f t="shared" si="1482"/>
        <v>0</v>
      </c>
      <c r="DB93" s="9"/>
      <c r="DC93" s="9">
        <f>Tue!$AX$9</f>
        <v>0</v>
      </c>
      <c r="DD93" s="73" t="str">
        <f t="shared" si="1483"/>
        <v>-100%</v>
      </c>
      <c r="DE93" s="9">
        <f t="shared" si="1484"/>
        <v>0</v>
      </c>
      <c r="DF93" s="9"/>
      <c r="DG93" s="9">
        <f>Tue!$AY$9</f>
        <v>0</v>
      </c>
      <c r="DH93" s="73" t="str">
        <f t="shared" si="1485"/>
        <v>-100%</v>
      </c>
      <c r="DI93" s="9">
        <f t="shared" si="1486"/>
        <v>0</v>
      </c>
      <c r="DJ93" s="9"/>
      <c r="DK93" s="9">
        <f>Tue!$AZ$9</f>
        <v>0</v>
      </c>
      <c r="DL93" s="73" t="str">
        <f t="shared" si="1487"/>
        <v>-100%</v>
      </c>
      <c r="DM93" s="9">
        <f t="shared" si="1488"/>
        <v>0</v>
      </c>
      <c r="DN93" s="9"/>
      <c r="DO93" s="9">
        <f>Tue!$BA$9</f>
        <v>0</v>
      </c>
      <c r="DP93" s="73" t="str">
        <f t="shared" si="1489"/>
        <v>-100%</v>
      </c>
      <c r="DQ93" s="9">
        <f t="shared" si="1490"/>
        <v>0</v>
      </c>
      <c r="DR93" s="9"/>
      <c r="DS93" s="9">
        <f>Tue!$BB$9</f>
        <v>0</v>
      </c>
      <c r="DT93" s="73" t="str">
        <f t="shared" si="1491"/>
        <v>-100%</v>
      </c>
      <c r="DU93" s="9">
        <f t="shared" si="1492"/>
        <v>0</v>
      </c>
      <c r="DV93" s="9"/>
      <c r="DW93" s="9">
        <f>Tue!$BC$9</f>
        <v>0</v>
      </c>
      <c r="DX93" s="73" t="str">
        <f t="shared" si="1493"/>
        <v>-100%</v>
      </c>
      <c r="DY93" s="9">
        <f t="shared" si="1494"/>
        <v>0</v>
      </c>
      <c r="DZ93" s="9"/>
      <c r="EA93" s="9">
        <f>Tue!$BD$9</f>
        <v>0</v>
      </c>
      <c r="EB93" s="73" t="str">
        <f t="shared" si="1495"/>
        <v>-100%</v>
      </c>
      <c r="EC93" s="9">
        <f t="shared" si="1496"/>
        <v>0</v>
      </c>
      <c r="ED93" s="9"/>
      <c r="EE93" s="9">
        <f>Tue!$BE$9</f>
        <v>0</v>
      </c>
      <c r="EF93" s="73" t="str">
        <f t="shared" si="1497"/>
        <v>-100%</v>
      </c>
      <c r="EG93" s="9">
        <f t="shared" si="1498"/>
        <v>0</v>
      </c>
      <c r="EH93" s="9"/>
      <c r="EI93" s="9">
        <f>Tue!$BF$9</f>
        <v>0</v>
      </c>
      <c r="EJ93" s="73" t="str">
        <f t="shared" si="1499"/>
        <v>-100%</v>
      </c>
      <c r="EK93" s="9">
        <f t="shared" ref="EK93:EK94" si="1516">(EI93*EJ93)+(EI93*EK$1)</f>
        <v>0</v>
      </c>
      <c r="EL93" s="9"/>
      <c r="EM93" s="9">
        <f>Tue!$BG$9</f>
        <v>0</v>
      </c>
      <c r="EN93" s="73" t="str">
        <f t="shared" si="1500"/>
        <v>-100%</v>
      </c>
      <c r="EO93" s="9">
        <f t="shared" si="1501"/>
        <v>0</v>
      </c>
      <c r="EP93" s="9"/>
      <c r="EQ93" s="9">
        <f>Tue!$BH$9</f>
        <v>0</v>
      </c>
      <c r="ER93" s="73" t="str">
        <f t="shared" si="1502"/>
        <v>-100%</v>
      </c>
      <c r="ES93" s="9">
        <f t="shared" si="1503"/>
        <v>0</v>
      </c>
      <c r="EU93" s="9">
        <f>Tue!$BI$9</f>
        <v>0</v>
      </c>
      <c r="EV93" s="73" t="str">
        <f t="shared" si="1504"/>
        <v>-100%</v>
      </c>
      <c r="EW93" s="9">
        <f t="shared" si="1505"/>
        <v>0</v>
      </c>
      <c r="EY93" s="9">
        <f>Tue!$BJ$9</f>
        <v>0</v>
      </c>
      <c r="EZ93" s="73" t="str">
        <f t="shared" si="1506"/>
        <v>-100%</v>
      </c>
      <c r="FA93" s="9">
        <f t="shared" si="1507"/>
        <v>0</v>
      </c>
      <c r="FC93" s="9">
        <f>Tue!$BK$9</f>
        <v>0</v>
      </c>
      <c r="FD93" s="73" t="str">
        <f t="shared" si="1508"/>
        <v>-100%</v>
      </c>
      <c r="FE93" s="9">
        <f t="shared" si="1509"/>
        <v>0</v>
      </c>
      <c r="FG93" s="9">
        <f>Tue!$BL$9</f>
        <v>0</v>
      </c>
      <c r="FH93" s="73" t="str">
        <f t="shared" si="1510"/>
        <v>-100%</v>
      </c>
      <c r="FI93" s="9">
        <f t="shared" si="1511"/>
        <v>0</v>
      </c>
      <c r="FK93" s="9">
        <f>Tue!$BM$9</f>
        <v>0</v>
      </c>
      <c r="FL93" s="73" t="str">
        <f t="shared" si="1512"/>
        <v>-100%</v>
      </c>
      <c r="FM93" s="9">
        <f t="shared" si="1513"/>
        <v>0</v>
      </c>
      <c r="FO93" s="9">
        <f>Tue!$BN$9</f>
        <v>0</v>
      </c>
      <c r="FP93" s="73" t="str">
        <f t="shared" si="1514"/>
        <v>-100%</v>
      </c>
      <c r="FQ93" s="9">
        <f t="shared" si="1515"/>
        <v>0</v>
      </c>
    </row>
    <row r="94" spans="1:173" s="12" customFormat="1" x14ac:dyDescent="0.25">
      <c r="A94" s="9" t="str">
        <f>Tue!$A$10</f>
        <v>OVER</v>
      </c>
      <c r="B94" s="72">
        <f>Tue!$C$10</f>
        <v>0</v>
      </c>
      <c r="C94" s="9">
        <f>Tue!$X$10</f>
        <v>0</v>
      </c>
      <c r="D94" s="73" t="str">
        <f t="shared" si="1431"/>
        <v>-100%</v>
      </c>
      <c r="E94" s="9">
        <f t="shared" si="1432"/>
        <v>0</v>
      </c>
      <c r="F94" s="9"/>
      <c r="G94" s="9">
        <f>Tue!$Y$10</f>
        <v>0</v>
      </c>
      <c r="H94" s="73" t="str">
        <f t="shared" si="1433"/>
        <v>-100%</v>
      </c>
      <c r="I94" s="9">
        <f t="shared" si="1434"/>
        <v>0</v>
      </c>
      <c r="J94" s="9"/>
      <c r="K94" s="9">
        <f>Tue!$Z$10</f>
        <v>0</v>
      </c>
      <c r="L94" s="73" t="str">
        <f t="shared" si="1435"/>
        <v>-100%</v>
      </c>
      <c r="M94" s="9">
        <f t="shared" si="1436"/>
        <v>0</v>
      </c>
      <c r="N94" s="9"/>
      <c r="O94" s="9">
        <f>Tue!$AA$10</f>
        <v>0</v>
      </c>
      <c r="P94" s="73" t="str">
        <f t="shared" si="1437"/>
        <v>-100%</v>
      </c>
      <c r="Q94" s="9">
        <f t="shared" si="1438"/>
        <v>0</v>
      </c>
      <c r="R94" s="9"/>
      <c r="S94" s="9">
        <f>Tue!$AB$10</f>
        <v>0</v>
      </c>
      <c r="T94" s="73" t="str">
        <f t="shared" si="1439"/>
        <v>-100%</v>
      </c>
      <c r="U94" s="9">
        <f t="shared" si="1440"/>
        <v>0</v>
      </c>
      <c r="V94" s="9"/>
      <c r="W94" s="9">
        <f>Tue!$AC$10</f>
        <v>0</v>
      </c>
      <c r="X94" s="73" t="str">
        <f t="shared" si="1441"/>
        <v>-100%</v>
      </c>
      <c r="Y94" s="9">
        <f t="shared" si="1442"/>
        <v>0</v>
      </c>
      <c r="Z94" s="9"/>
      <c r="AA94" s="9">
        <f>Tue!$AD$10</f>
        <v>0</v>
      </c>
      <c r="AB94" s="73" t="str">
        <f t="shared" si="1443"/>
        <v>-100%</v>
      </c>
      <c r="AC94" s="9">
        <f t="shared" si="1444"/>
        <v>0</v>
      </c>
      <c r="AD94" s="9"/>
      <c r="AE94" s="9">
        <f>Tue!$AE$10</f>
        <v>0</v>
      </c>
      <c r="AF94" s="73" t="str">
        <f t="shared" si="1445"/>
        <v>-100%</v>
      </c>
      <c r="AG94" s="9">
        <f t="shared" si="1446"/>
        <v>0</v>
      </c>
      <c r="AH94" s="9"/>
      <c r="AI94" s="9">
        <f>Tue!$AF$10</f>
        <v>0</v>
      </c>
      <c r="AJ94" s="73" t="str">
        <f t="shared" si="1447"/>
        <v>-100%</v>
      </c>
      <c r="AK94" s="9">
        <f t="shared" si="1448"/>
        <v>0</v>
      </c>
      <c r="AL94" s="9"/>
      <c r="AM94" s="9">
        <f>Tue!$AG$10</f>
        <v>0</v>
      </c>
      <c r="AN94" s="73" t="str">
        <f t="shared" si="1449"/>
        <v>-100%</v>
      </c>
      <c r="AO94" s="9">
        <f t="shared" si="1450"/>
        <v>0</v>
      </c>
      <c r="AP94" s="9"/>
      <c r="AQ94" s="9">
        <f>Tue!$AH$10</f>
        <v>0</v>
      </c>
      <c r="AR94" s="73" t="str">
        <f t="shared" si="1451"/>
        <v>-100%</v>
      </c>
      <c r="AS94" s="9">
        <f t="shared" si="1452"/>
        <v>0</v>
      </c>
      <c r="AT94" s="9"/>
      <c r="AU94" s="9">
        <f>Tue!$AI$10</f>
        <v>0</v>
      </c>
      <c r="AV94" s="73" t="str">
        <f t="shared" si="1453"/>
        <v>-100%</v>
      </c>
      <c r="AW94" s="9">
        <f t="shared" si="1454"/>
        <v>0</v>
      </c>
      <c r="AX94" s="9"/>
      <c r="AY94" s="9">
        <f>Tue!$AJ$10</f>
        <v>0</v>
      </c>
      <c r="AZ94" s="73" t="str">
        <f t="shared" si="1455"/>
        <v>-100%</v>
      </c>
      <c r="BA94" s="9">
        <f t="shared" si="1456"/>
        <v>0</v>
      </c>
      <c r="BB94" s="9"/>
      <c r="BC94" s="9">
        <f>Tue!$AK$10</f>
        <v>0</v>
      </c>
      <c r="BD94" s="73" t="str">
        <f t="shared" si="1457"/>
        <v>-100%</v>
      </c>
      <c r="BE94" s="9">
        <f t="shared" si="1458"/>
        <v>0</v>
      </c>
      <c r="BF94" s="9"/>
      <c r="BG94" s="9">
        <f>Tue!$AL$10</f>
        <v>0</v>
      </c>
      <c r="BH94" s="73" t="str">
        <f t="shared" si="1459"/>
        <v>-100%</v>
      </c>
      <c r="BI94" s="9">
        <f t="shared" si="1460"/>
        <v>0</v>
      </c>
      <c r="BJ94" s="9"/>
      <c r="BK94" s="9">
        <f>Tue!$AM$10</f>
        <v>0</v>
      </c>
      <c r="BL94" s="73" t="str">
        <f t="shared" si="1461"/>
        <v>-100%</v>
      </c>
      <c r="BM94" s="9">
        <f t="shared" si="1462"/>
        <v>0</v>
      </c>
      <c r="BN94" s="9"/>
      <c r="BO94" s="9">
        <f>Tue!$AN$10</f>
        <v>0</v>
      </c>
      <c r="BP94" s="73" t="str">
        <f t="shared" si="1463"/>
        <v>-100%</v>
      </c>
      <c r="BQ94" s="9">
        <f t="shared" si="1464"/>
        <v>0</v>
      </c>
      <c r="BR94" s="9"/>
      <c r="BS94" s="9">
        <f>Tue!$AO$10</f>
        <v>0</v>
      </c>
      <c r="BT94" s="73" t="str">
        <f t="shared" si="1465"/>
        <v>-100%</v>
      </c>
      <c r="BU94" s="9">
        <f t="shared" si="1466"/>
        <v>0</v>
      </c>
      <c r="BV94" s="9"/>
      <c r="BW94" s="9">
        <f>Tue!$AP$10</f>
        <v>0</v>
      </c>
      <c r="BX94" s="73" t="str">
        <f t="shared" si="1467"/>
        <v>-100%</v>
      </c>
      <c r="BY94" s="9">
        <f t="shared" si="1468"/>
        <v>0</v>
      </c>
      <c r="BZ94" s="9"/>
      <c r="CA94" s="9">
        <f>Tue!$AQ$10</f>
        <v>0</v>
      </c>
      <c r="CB94" s="73" t="str">
        <f t="shared" si="1469"/>
        <v>-100%</v>
      </c>
      <c r="CC94" s="9">
        <f t="shared" si="1470"/>
        <v>0</v>
      </c>
      <c r="CD94" s="9"/>
      <c r="CE94" s="9">
        <f>Tue!$AR$10</f>
        <v>0</v>
      </c>
      <c r="CF94" s="73" t="str">
        <f t="shared" si="1471"/>
        <v>-100%</v>
      </c>
      <c r="CG94" s="9">
        <f t="shared" si="1472"/>
        <v>0</v>
      </c>
      <c r="CH94" s="9"/>
      <c r="CI94" s="9">
        <f>Tue!$AS$10</f>
        <v>0</v>
      </c>
      <c r="CJ94" s="73" t="str">
        <f t="shared" si="1473"/>
        <v>-100%</v>
      </c>
      <c r="CK94" s="9">
        <f t="shared" si="1474"/>
        <v>0</v>
      </c>
      <c r="CL94" s="9"/>
      <c r="CM94" s="9">
        <f>Tue!$AT$10</f>
        <v>0</v>
      </c>
      <c r="CN94" s="73" t="str">
        <f t="shared" si="1475"/>
        <v>-100%</v>
      </c>
      <c r="CO94" s="9">
        <f t="shared" si="1476"/>
        <v>0</v>
      </c>
      <c r="CP94" s="9"/>
      <c r="CQ94" s="9">
        <f>Tue!$AU$10</f>
        <v>0</v>
      </c>
      <c r="CR94" s="73" t="str">
        <f t="shared" si="1477"/>
        <v>-100%</v>
      </c>
      <c r="CS94" s="9">
        <f t="shared" si="1478"/>
        <v>0</v>
      </c>
      <c r="CT94" s="9"/>
      <c r="CU94" s="9">
        <f>Tue!$AV$10</f>
        <v>0</v>
      </c>
      <c r="CV94" s="73" t="str">
        <f t="shared" si="1479"/>
        <v>-100%</v>
      </c>
      <c r="CW94" s="9">
        <f t="shared" si="1480"/>
        <v>0</v>
      </c>
      <c r="CX94" s="9"/>
      <c r="CY94" s="9">
        <f>Tue!$AW$10</f>
        <v>0</v>
      </c>
      <c r="CZ94" s="73" t="str">
        <f t="shared" si="1481"/>
        <v>-100%</v>
      </c>
      <c r="DA94" s="9">
        <f t="shared" si="1482"/>
        <v>0</v>
      </c>
      <c r="DB94" s="9"/>
      <c r="DC94" s="9">
        <f>Tue!$AX$10</f>
        <v>0</v>
      </c>
      <c r="DD94" s="73" t="str">
        <f t="shared" si="1483"/>
        <v>-100%</v>
      </c>
      <c r="DE94" s="9">
        <f t="shared" si="1484"/>
        <v>0</v>
      </c>
      <c r="DF94" s="9"/>
      <c r="DG94" s="9">
        <f>Tue!$AY$10</f>
        <v>0</v>
      </c>
      <c r="DH94" s="73" t="str">
        <f t="shared" si="1485"/>
        <v>-100%</v>
      </c>
      <c r="DI94" s="9">
        <f t="shared" si="1486"/>
        <v>0</v>
      </c>
      <c r="DJ94" s="9"/>
      <c r="DK94" s="9">
        <f>Tue!$AZ$10</f>
        <v>0</v>
      </c>
      <c r="DL94" s="73" t="str">
        <f t="shared" si="1487"/>
        <v>-100%</v>
      </c>
      <c r="DM94" s="9">
        <f t="shared" si="1488"/>
        <v>0</v>
      </c>
      <c r="DN94" s="9"/>
      <c r="DO94" s="9">
        <f>Tue!$BA$10</f>
        <v>0</v>
      </c>
      <c r="DP94" s="73" t="str">
        <f t="shared" si="1489"/>
        <v>-100%</v>
      </c>
      <c r="DQ94" s="9">
        <f t="shared" si="1490"/>
        <v>0</v>
      </c>
      <c r="DR94" s="9"/>
      <c r="DS94" s="9">
        <f>Tue!$BB$10</f>
        <v>0</v>
      </c>
      <c r="DT94" s="73" t="str">
        <f t="shared" si="1491"/>
        <v>-100%</v>
      </c>
      <c r="DU94" s="9">
        <f t="shared" si="1492"/>
        <v>0</v>
      </c>
      <c r="DV94" s="9"/>
      <c r="DW94" s="9">
        <f>Tue!$BC$10</f>
        <v>0</v>
      </c>
      <c r="DX94" s="73" t="str">
        <f t="shared" si="1493"/>
        <v>-100%</v>
      </c>
      <c r="DY94" s="9">
        <f t="shared" si="1494"/>
        <v>0</v>
      </c>
      <c r="DZ94" s="9"/>
      <c r="EA94" s="9">
        <f>Tue!$BD$10</f>
        <v>0</v>
      </c>
      <c r="EB94" s="73" t="str">
        <f t="shared" si="1495"/>
        <v>-100%</v>
      </c>
      <c r="EC94" s="9">
        <f t="shared" si="1496"/>
        <v>0</v>
      </c>
      <c r="ED94" s="9"/>
      <c r="EE94" s="9">
        <f>Tue!$BE$10</f>
        <v>0</v>
      </c>
      <c r="EF94" s="73" t="str">
        <f t="shared" si="1497"/>
        <v>-100%</v>
      </c>
      <c r="EG94" s="9">
        <f t="shared" si="1498"/>
        <v>0</v>
      </c>
      <c r="EH94" s="9"/>
      <c r="EI94" s="9">
        <f>Tue!$BF$10</f>
        <v>0</v>
      </c>
      <c r="EJ94" s="73" t="str">
        <f t="shared" si="1499"/>
        <v>-100%</v>
      </c>
      <c r="EK94" s="9">
        <f t="shared" si="1516"/>
        <v>0</v>
      </c>
      <c r="EL94" s="9"/>
      <c r="EM94" s="9">
        <f>Tue!$BG$10</f>
        <v>0</v>
      </c>
      <c r="EN94" s="73" t="str">
        <f t="shared" si="1500"/>
        <v>-100%</v>
      </c>
      <c r="EO94" s="9">
        <f t="shared" si="1501"/>
        <v>0</v>
      </c>
      <c r="EP94" s="9"/>
      <c r="EQ94" s="9">
        <f>Tue!$BH$10</f>
        <v>0</v>
      </c>
      <c r="ER94" s="73" t="str">
        <f t="shared" si="1502"/>
        <v>-100%</v>
      </c>
      <c r="ES94" s="9">
        <f t="shared" si="1503"/>
        <v>0</v>
      </c>
      <c r="EU94" s="9">
        <f>Tue!$BI$10</f>
        <v>0</v>
      </c>
      <c r="EV94" s="73" t="str">
        <f t="shared" si="1504"/>
        <v>-100%</v>
      </c>
      <c r="EW94" s="9">
        <f t="shared" si="1505"/>
        <v>0</v>
      </c>
      <c r="EY94" s="9">
        <f>Tue!$BJ$10</f>
        <v>0</v>
      </c>
      <c r="EZ94" s="73" t="str">
        <f t="shared" si="1506"/>
        <v>-100%</v>
      </c>
      <c r="FA94" s="9">
        <f t="shared" si="1507"/>
        <v>0</v>
      </c>
      <c r="FC94" s="9">
        <f>Tue!$BK$10</f>
        <v>0</v>
      </c>
      <c r="FD94" s="73" t="str">
        <f t="shared" si="1508"/>
        <v>-100%</v>
      </c>
      <c r="FE94" s="9">
        <f t="shared" si="1509"/>
        <v>0</v>
      </c>
      <c r="FG94" s="9">
        <f>Tue!$BL$10</f>
        <v>0</v>
      </c>
      <c r="FH94" s="73" t="str">
        <f t="shared" si="1510"/>
        <v>-100%</v>
      </c>
      <c r="FI94" s="9">
        <f t="shared" si="1511"/>
        <v>0</v>
      </c>
      <c r="FK94" s="9">
        <f>Tue!$BM$10</f>
        <v>0</v>
      </c>
      <c r="FL94" s="73" t="str">
        <f t="shared" si="1512"/>
        <v>-100%</v>
      </c>
      <c r="FM94" s="9">
        <f t="shared" si="1513"/>
        <v>0</v>
      </c>
      <c r="FO94" s="9">
        <f>Tue!$BN$10</f>
        <v>0</v>
      </c>
      <c r="FP94" s="73" t="str">
        <f t="shared" si="1514"/>
        <v>-100%</v>
      </c>
      <c r="FQ94" s="9">
        <f t="shared" si="1515"/>
        <v>0</v>
      </c>
    </row>
    <row r="95" spans="1:173" s="76" customFormat="1" x14ac:dyDescent="0.25">
      <c r="A95" s="75"/>
      <c r="B95" s="72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75"/>
      <c r="DS95" s="75"/>
      <c r="DT95" s="75"/>
      <c r="DU95" s="75"/>
      <c r="DV95" s="75"/>
      <c r="DW95" s="75"/>
      <c r="DX95" s="75"/>
      <c r="DY95" s="75"/>
      <c r="DZ95" s="75"/>
      <c r="EA95" s="75"/>
      <c r="EB95" s="75"/>
      <c r="EC95" s="75"/>
      <c r="ED95" s="75"/>
      <c r="EE95" s="75"/>
      <c r="EF95" s="75"/>
      <c r="EG95" s="75"/>
      <c r="EH95" s="75"/>
      <c r="EI95" s="75"/>
      <c r="EJ95" s="75"/>
      <c r="EK95" s="75"/>
      <c r="EL95" s="75"/>
      <c r="EM95" s="75"/>
      <c r="EN95" s="75"/>
      <c r="EO95" s="75"/>
      <c r="EP95" s="75"/>
      <c r="EQ95" s="75"/>
      <c r="ER95" s="75"/>
      <c r="ES95" s="75"/>
      <c r="EU95" s="75"/>
      <c r="EV95" s="75"/>
      <c r="EW95" s="75"/>
      <c r="EY95" s="75"/>
      <c r="EZ95" s="75"/>
      <c r="FA95" s="75"/>
      <c r="FC95" s="75"/>
      <c r="FD95" s="75"/>
      <c r="FE95" s="75"/>
      <c r="FG95" s="75"/>
      <c r="FH95" s="75"/>
      <c r="FI95" s="75"/>
      <c r="FK95" s="75"/>
      <c r="FL95" s="75"/>
      <c r="FM95" s="75"/>
      <c r="FO95" s="75"/>
      <c r="FP95" s="75"/>
      <c r="FQ95" s="75"/>
    </row>
    <row r="96" spans="1:173" s="12" customFormat="1" x14ac:dyDescent="0.25">
      <c r="A96" s="9">
        <f>Tue!$A$12</f>
        <v>0</v>
      </c>
      <c r="B96" s="72">
        <f>Tue!$C$12</f>
        <v>0</v>
      </c>
      <c r="C96" s="9">
        <f>Tue!$X$12</f>
        <v>0</v>
      </c>
      <c r="D96" s="73" t="str">
        <f>IF($B96="win",100%-D$1,"-100%")</f>
        <v>-100%</v>
      </c>
      <c r="E96" s="9">
        <f>(C96*D96)+(C96*E$1)</f>
        <v>0</v>
      </c>
      <c r="F96" s="9"/>
      <c r="G96" s="9">
        <f>Tue!$Y$12</f>
        <v>0</v>
      </c>
      <c r="H96" s="73" t="str">
        <f>IF($B96="win",100%-H$1,"-100%")</f>
        <v>-100%</v>
      </c>
      <c r="I96" s="9">
        <f>(G96*H96)+(G96*I$1)</f>
        <v>0</v>
      </c>
      <c r="J96" s="9"/>
      <c r="K96" s="9">
        <f>Tue!$Z$12</f>
        <v>0</v>
      </c>
      <c r="L96" s="73" t="str">
        <f>IF($B96="win",100%-L$1,"-100%")</f>
        <v>-100%</v>
      </c>
      <c r="M96" s="9">
        <f>(K96*L96)+(K96*M$1)</f>
        <v>0</v>
      </c>
      <c r="N96" s="9"/>
      <c r="O96" s="9">
        <f>Tue!$AA$12</f>
        <v>0</v>
      </c>
      <c r="P96" s="73" t="str">
        <f>IF($B96="win",100%-P$1,"-100%")</f>
        <v>-100%</v>
      </c>
      <c r="Q96" s="9">
        <f>(O96*P96)+(O96*Q$1)</f>
        <v>0</v>
      </c>
      <c r="R96" s="9"/>
      <c r="S96" s="9">
        <f>Tue!$AB$12</f>
        <v>0</v>
      </c>
      <c r="T96" s="73" t="str">
        <f>IF($B96="win",100%-T$1,"-100%")</f>
        <v>-100%</v>
      </c>
      <c r="U96" s="9">
        <f>(S96*T96)+(S96*U$1)</f>
        <v>0</v>
      </c>
      <c r="V96" s="9"/>
      <c r="W96" s="9">
        <f>Tue!$AC$12</f>
        <v>0</v>
      </c>
      <c r="X96" s="73" t="str">
        <f>IF($B96="win",100%-X$1,"-100%")</f>
        <v>-100%</v>
      </c>
      <c r="Y96" s="9">
        <f>(W96*X96)+(W96*Y$1)</f>
        <v>0</v>
      </c>
      <c r="Z96" s="9"/>
      <c r="AA96" s="9">
        <f>Tue!$AD$12</f>
        <v>0</v>
      </c>
      <c r="AB96" s="73" t="str">
        <f>IF($B96="win",100%-AB$1,"-100%")</f>
        <v>-100%</v>
      </c>
      <c r="AC96" s="9">
        <f>(AA96*AB96)+(AA96*AC$1)</f>
        <v>0</v>
      </c>
      <c r="AD96" s="9"/>
      <c r="AE96" s="9">
        <f>Tue!$AE$12</f>
        <v>0</v>
      </c>
      <c r="AF96" s="73" t="str">
        <f>IF($B96="win",100%-AF$1,"-100%")</f>
        <v>-100%</v>
      </c>
      <c r="AG96" s="9">
        <f>(AE96*AF96)+(AE96*AG$1)</f>
        <v>0</v>
      </c>
      <c r="AH96" s="9"/>
      <c r="AI96" s="9">
        <f>Tue!$AF$12</f>
        <v>0</v>
      </c>
      <c r="AJ96" s="73" t="str">
        <f>IF($B96="win",100%-AJ$1,"-100%")</f>
        <v>-100%</v>
      </c>
      <c r="AK96" s="9">
        <f>(AI96*AJ96)+(AI96*AK$1)</f>
        <v>0</v>
      </c>
      <c r="AL96" s="9"/>
      <c r="AM96" s="9">
        <f>Tue!$AG$12</f>
        <v>0</v>
      </c>
      <c r="AN96" s="73" t="str">
        <f>IF($B96="win",100%-AN$1,"-100%")</f>
        <v>-100%</v>
      </c>
      <c r="AO96" s="9">
        <f>(AM96*AN96)+(AM96*AO$1)</f>
        <v>0</v>
      </c>
      <c r="AP96" s="9"/>
      <c r="AQ96" s="9">
        <f>Tue!$AH$12</f>
        <v>0</v>
      </c>
      <c r="AR96" s="73" t="str">
        <f>IF($B96="win",100%-AR$1,"-100%")</f>
        <v>-100%</v>
      </c>
      <c r="AS96" s="9">
        <f>(AQ96*AR96)+(AQ96*AS$1)</f>
        <v>0</v>
      </c>
      <c r="AT96" s="9"/>
      <c r="AU96" s="9">
        <f>Tue!$AI$12</f>
        <v>0</v>
      </c>
      <c r="AV96" s="73" t="str">
        <f>IF($B96="win",100%-AV$1,"-100%")</f>
        <v>-100%</v>
      </c>
      <c r="AW96" s="9">
        <f>(AU96*AV96)+(AU96*AW$1)</f>
        <v>0</v>
      </c>
      <c r="AX96" s="9"/>
      <c r="AY96" s="9">
        <f>Tue!$AJ$12</f>
        <v>0</v>
      </c>
      <c r="AZ96" s="73" t="str">
        <f>IF($B96="win",100%-AZ$1,"-100%")</f>
        <v>-100%</v>
      </c>
      <c r="BA96" s="9">
        <f>(AY96*AZ96)+(AY96*BA$1)</f>
        <v>0</v>
      </c>
      <c r="BB96" s="9"/>
      <c r="BC96" s="9">
        <f>Tue!$AK$12</f>
        <v>0</v>
      </c>
      <c r="BD96" s="73" t="str">
        <f>IF($B96="win",100%-BD$1,"-100%")</f>
        <v>-100%</v>
      </c>
      <c r="BE96" s="9">
        <f>(BC96*BD96)+(BC96*BE$1)</f>
        <v>0</v>
      </c>
      <c r="BF96" s="9"/>
      <c r="BG96" s="9">
        <f>Tue!$AL$12</f>
        <v>0</v>
      </c>
      <c r="BH96" s="73" t="str">
        <f>IF($B96="win",100%-BH$1,"-100%")</f>
        <v>-100%</v>
      </c>
      <c r="BI96" s="9">
        <f>(BG96*BH96)+(BG96*BI$1)</f>
        <v>0</v>
      </c>
      <c r="BJ96" s="9"/>
      <c r="BK96" s="9">
        <f>Tue!$AM$12</f>
        <v>0</v>
      </c>
      <c r="BL96" s="73" t="str">
        <f>IF($B96="win",100%-BL$1,"-100%")</f>
        <v>-100%</v>
      </c>
      <c r="BM96" s="9">
        <f>(BK96*BL96)+(BK96*BM$1)</f>
        <v>0</v>
      </c>
      <c r="BN96" s="9"/>
      <c r="BO96" s="9">
        <f>Tue!$AN$12</f>
        <v>0</v>
      </c>
      <c r="BP96" s="73" t="str">
        <f>IF($B96="win",100%-BP$1,"-100%")</f>
        <v>-100%</v>
      </c>
      <c r="BQ96" s="9">
        <f>(BO96*BP96)+(BO96*BQ$1)</f>
        <v>0</v>
      </c>
      <c r="BR96" s="9"/>
      <c r="BS96" s="9">
        <f>Tue!$AO$12</f>
        <v>0</v>
      </c>
      <c r="BT96" s="73" t="str">
        <f>IF($B96="win",100%-BT$1,"-100%")</f>
        <v>-100%</v>
      </c>
      <c r="BU96" s="9">
        <f>(BS96*BT96)+(BS96*BU$1)</f>
        <v>0</v>
      </c>
      <c r="BV96" s="9"/>
      <c r="BW96" s="9">
        <f>Tue!$AP$12</f>
        <v>0</v>
      </c>
      <c r="BX96" s="73" t="str">
        <f>IF($B96="win",100%-BX$1,"-100%")</f>
        <v>-100%</v>
      </c>
      <c r="BY96" s="9">
        <f>(BW96*BX96)+(BW96*BY$1)</f>
        <v>0</v>
      </c>
      <c r="BZ96" s="9"/>
      <c r="CA96" s="9">
        <f>Tue!$AQ$12</f>
        <v>0</v>
      </c>
      <c r="CB96" s="73" t="str">
        <f>IF($B96="win",100%-CB$1,"-100%")</f>
        <v>-100%</v>
      </c>
      <c r="CC96" s="9">
        <f>(CA96*CB96)+(CA96*CC$1)</f>
        <v>0</v>
      </c>
      <c r="CD96" s="9"/>
      <c r="CE96" s="9">
        <f>Tue!$AR$12</f>
        <v>0</v>
      </c>
      <c r="CF96" s="73" t="str">
        <f>IF($B96="win",100%-CF$1,"-100%")</f>
        <v>-100%</v>
      </c>
      <c r="CG96" s="9">
        <f>(CE96*CF96)+(CE96*CG$1)</f>
        <v>0</v>
      </c>
      <c r="CH96" s="9"/>
      <c r="CI96" s="9">
        <f>Tue!$AS$12</f>
        <v>0</v>
      </c>
      <c r="CJ96" s="73" t="str">
        <f>IF($B96="win",100%-CJ$1,"-100%")</f>
        <v>-100%</v>
      </c>
      <c r="CK96" s="9">
        <f>(CI96*CJ96)+(CI96*CK$1)</f>
        <v>0</v>
      </c>
      <c r="CL96" s="9"/>
      <c r="CM96" s="9">
        <f>Tue!$AT$12</f>
        <v>0</v>
      </c>
      <c r="CN96" s="73" t="str">
        <f>IF($B96="win",100%-CN$1,"-100%")</f>
        <v>-100%</v>
      </c>
      <c r="CO96" s="9">
        <f>(CM96*CN96)+(CM96*CO$1)</f>
        <v>0</v>
      </c>
      <c r="CP96" s="9"/>
      <c r="CQ96" s="9">
        <f>Tue!$AU$12</f>
        <v>0</v>
      </c>
      <c r="CR96" s="73" t="str">
        <f>IF($B96="win",100%-CR$1,"-100%")</f>
        <v>-100%</v>
      </c>
      <c r="CS96" s="9">
        <f>(CQ96*CR96)+(CQ96*CS$1)</f>
        <v>0</v>
      </c>
      <c r="CT96" s="9"/>
      <c r="CU96" s="9">
        <f>Tue!$AV$12</f>
        <v>0</v>
      </c>
      <c r="CV96" s="73" t="str">
        <f>IF($B96="win",100%-CV$1,"-100%")</f>
        <v>-100%</v>
      </c>
      <c r="CW96" s="9">
        <f>(CU96*CV96)+(CU96*CW$1)</f>
        <v>0</v>
      </c>
      <c r="CX96" s="9"/>
      <c r="CY96" s="9">
        <f>Tue!$AW$12</f>
        <v>0</v>
      </c>
      <c r="CZ96" s="73" t="str">
        <f>IF($B96="win",100%-CZ$1,"-100%")</f>
        <v>-100%</v>
      </c>
      <c r="DA96" s="9">
        <f>(CY96*CZ96)+(CY96*DA$1)</f>
        <v>0</v>
      </c>
      <c r="DB96" s="9"/>
      <c r="DC96" s="9">
        <f>Tue!$AX$12</f>
        <v>0</v>
      </c>
      <c r="DD96" s="73" t="str">
        <f>IF($B96="win",100%-DD$1,"-100%")</f>
        <v>-100%</v>
      </c>
      <c r="DE96" s="9">
        <f>(DC96*DD96)+(DC96*DE$1)</f>
        <v>0</v>
      </c>
      <c r="DF96" s="9"/>
      <c r="DG96" s="9">
        <f>Tue!$AY$12</f>
        <v>0</v>
      </c>
      <c r="DH96" s="73" t="str">
        <f>IF($B96="win",100%-DH$1,"-100%")</f>
        <v>-100%</v>
      </c>
      <c r="DI96" s="9">
        <f>(DG96*DH96)+(DG96*DI$1)</f>
        <v>0</v>
      </c>
      <c r="DJ96" s="9"/>
      <c r="DK96" s="9">
        <f>Tue!$AZ$12</f>
        <v>0</v>
      </c>
      <c r="DL96" s="73" t="str">
        <f>IF($B96="win",100%-DL$1,"-100%")</f>
        <v>-100%</v>
      </c>
      <c r="DM96" s="9">
        <f>(DK96*DL96)+(DK96*DM$1)</f>
        <v>0</v>
      </c>
      <c r="DN96" s="9"/>
      <c r="DO96" s="9">
        <f>Tue!$BA$12</f>
        <v>0</v>
      </c>
      <c r="DP96" s="73" t="str">
        <f>IF($B96="win",100%-DP$1,"-100%")</f>
        <v>-100%</v>
      </c>
      <c r="DQ96" s="9">
        <f>(DO96*DP96)+(DO96*DQ$1)</f>
        <v>0</v>
      </c>
      <c r="DR96" s="9"/>
      <c r="DS96" s="9">
        <f>Tue!$BB$12</f>
        <v>0</v>
      </c>
      <c r="DT96" s="73" t="str">
        <f>IF($B96="win",100%-DT$1,"-100%")</f>
        <v>-100%</v>
      </c>
      <c r="DU96" s="9">
        <f>(DS96*DT96)+(DS96*DU$1)</f>
        <v>0</v>
      </c>
      <c r="DV96" s="9"/>
      <c r="DW96" s="9">
        <f>Tue!$BC$12</f>
        <v>0</v>
      </c>
      <c r="DX96" s="73" t="str">
        <f>IF($B96="win",100%-DX$1,"-100%")</f>
        <v>-100%</v>
      </c>
      <c r="DY96" s="9">
        <f>(DW96*DX96)+(DW96*DY$1)</f>
        <v>0</v>
      </c>
      <c r="DZ96" s="9"/>
      <c r="EA96" s="9">
        <f>Tue!$BD$12</f>
        <v>0</v>
      </c>
      <c r="EB96" s="73" t="str">
        <f>IF($B96="win",100%-EB$1,"-100%")</f>
        <v>-100%</v>
      </c>
      <c r="EC96" s="9">
        <f>(EA96*EB96)+(EA96*EC$1)</f>
        <v>0</v>
      </c>
      <c r="ED96" s="9"/>
      <c r="EE96" s="9">
        <f>Tue!$BE$12</f>
        <v>0</v>
      </c>
      <c r="EF96" s="73" t="str">
        <f>IF($B96="win",100%-EF$1,"-100%")</f>
        <v>-100%</v>
      </c>
      <c r="EG96" s="9">
        <f>(EE96*EF96)+(EE96*EG$1)</f>
        <v>0</v>
      </c>
      <c r="EH96" s="9"/>
      <c r="EI96" s="9">
        <f>Tue!$BF$12</f>
        <v>0</v>
      </c>
      <c r="EJ96" s="73" t="str">
        <f>IF($B96="win",100%-EJ$1,"-100%")</f>
        <v>-100%</v>
      </c>
      <c r="EK96" s="9">
        <f>(EI96*EJ96)+(EI96*EK$1)</f>
        <v>0</v>
      </c>
      <c r="EL96" s="9"/>
      <c r="EM96" s="9">
        <f>Tue!$BG$12</f>
        <v>0</v>
      </c>
      <c r="EN96" s="73" t="str">
        <f>IF($B96="win",100%-EN$1,"-100%")</f>
        <v>-100%</v>
      </c>
      <c r="EO96" s="9">
        <f>(EM96*EN96)+(EM96*EO$1)</f>
        <v>0</v>
      </c>
      <c r="EP96" s="9"/>
      <c r="EQ96" s="9">
        <f>Tue!$BH$12</f>
        <v>0</v>
      </c>
      <c r="ER96" s="73" t="str">
        <f>IF($B96="win",100%-ER$1,"-100%")</f>
        <v>-100%</v>
      </c>
      <c r="ES96" s="9">
        <f>(EQ96*ER96)+(EQ96*ES$1)</f>
        <v>0</v>
      </c>
      <c r="EU96" s="9">
        <f>Tue!$BI$12</f>
        <v>0</v>
      </c>
      <c r="EV96" s="73" t="str">
        <f>IF($B96="win",100%-EV$1,"-100%")</f>
        <v>-100%</v>
      </c>
      <c r="EW96" s="9">
        <f>(EU96*EV96)+(EU96*EW$1)</f>
        <v>0</v>
      </c>
      <c r="EY96" s="9">
        <f>Tue!$BJ$12</f>
        <v>0</v>
      </c>
      <c r="EZ96" s="73" t="str">
        <f>IF($B96="win",100%-EZ$1,"-100%")</f>
        <v>-100%</v>
      </c>
      <c r="FA96" s="9">
        <f>(EY96*EZ96)+(EY96*FA$1)</f>
        <v>0</v>
      </c>
      <c r="FC96" s="9">
        <f>Tue!$BK$12</f>
        <v>0</v>
      </c>
      <c r="FD96" s="73" t="str">
        <f>IF($B96="win",100%-FD$1,"-100%")</f>
        <v>-100%</v>
      </c>
      <c r="FE96" s="9">
        <f>(FC96*FD96)+(FC96*FE$1)</f>
        <v>0</v>
      </c>
      <c r="FG96" s="9">
        <f>Tue!$BL$12</f>
        <v>0</v>
      </c>
      <c r="FH96" s="73" t="str">
        <f>IF($B96="win",100%-FH$1,"-100%")</f>
        <v>-100%</v>
      </c>
      <c r="FI96" s="9">
        <f>(FG96*FH96)+(FG96*FI$1)</f>
        <v>0</v>
      </c>
      <c r="FK96" s="9">
        <f>Tue!$BM$12</f>
        <v>0</v>
      </c>
      <c r="FL96" s="73" t="str">
        <f>IF($B96="win",100%-FL$1,"-100%")</f>
        <v>-100%</v>
      </c>
      <c r="FM96" s="9">
        <f>(FK96*FL96)+(FK96*FM$1)</f>
        <v>0</v>
      </c>
      <c r="FO96" s="9">
        <f>Tue!$BN$12</f>
        <v>0</v>
      </c>
      <c r="FP96" s="73" t="str">
        <f>IF($B96="win",100%-FP$1,"-100%")</f>
        <v>-100%</v>
      </c>
      <c r="FQ96" s="9">
        <f>(FO96*FP96)+(FO96*FQ$1)</f>
        <v>0</v>
      </c>
    </row>
    <row r="97" spans="1:173" s="12" customFormat="1" x14ac:dyDescent="0.25">
      <c r="A97" s="9">
        <f>Tue!$A$13</f>
        <v>0</v>
      </c>
      <c r="B97" s="72">
        <f>Tue!$C$13</f>
        <v>0</v>
      </c>
      <c r="C97" s="9">
        <f>Tue!$X$13</f>
        <v>0</v>
      </c>
      <c r="D97" s="73" t="str">
        <f t="shared" ref="D97:D99" si="1517">IF($B97="win",100%-D$1,"-100%")</f>
        <v>-100%</v>
      </c>
      <c r="E97" s="9">
        <f t="shared" ref="E97" si="1518">(C97*D97)+(C97*E$1)</f>
        <v>0</v>
      </c>
      <c r="F97" s="9"/>
      <c r="G97" s="9">
        <f>Tue!$Y$13</f>
        <v>0</v>
      </c>
      <c r="H97" s="73" t="str">
        <f t="shared" ref="H97:H99" si="1519">IF($B97="win",100%-H$1,"-100%")</f>
        <v>-100%</v>
      </c>
      <c r="I97" s="9">
        <f t="shared" ref="I97:I99" si="1520">(G97*H97)+(G97*I$1)</f>
        <v>0</v>
      </c>
      <c r="J97" s="9"/>
      <c r="K97" s="9">
        <f>Tue!$Z$13</f>
        <v>0</v>
      </c>
      <c r="L97" s="73" t="str">
        <f t="shared" ref="L97:L99" si="1521">IF($B97="win",100%-L$1,"-100%")</f>
        <v>-100%</v>
      </c>
      <c r="M97" s="9">
        <f t="shared" ref="M97:M99" si="1522">(K97*L97)+(K97*M$1)</f>
        <v>0</v>
      </c>
      <c r="N97" s="9"/>
      <c r="O97" s="9">
        <f>Tue!$AA$13</f>
        <v>0</v>
      </c>
      <c r="P97" s="73" t="str">
        <f t="shared" ref="P97:P99" si="1523">IF($B97="win",100%-P$1,"-100%")</f>
        <v>-100%</v>
      </c>
      <c r="Q97" s="9">
        <f t="shared" ref="Q97:Q99" si="1524">(O97*P97)+(O97*Q$1)</f>
        <v>0</v>
      </c>
      <c r="R97" s="9"/>
      <c r="S97" s="9">
        <f>Tue!$AB$13</f>
        <v>0</v>
      </c>
      <c r="T97" s="73" t="str">
        <f t="shared" ref="T97:T99" si="1525">IF($B97="win",100%-T$1,"-100%")</f>
        <v>-100%</v>
      </c>
      <c r="U97" s="9">
        <f t="shared" ref="U97:U99" si="1526">(S97*T97)+(S97*U$1)</f>
        <v>0</v>
      </c>
      <c r="V97" s="9"/>
      <c r="W97" s="9">
        <f>Tue!$AC$13</f>
        <v>0</v>
      </c>
      <c r="X97" s="73" t="str">
        <f t="shared" ref="X97:X99" si="1527">IF($B97="win",100%-X$1,"-100%")</f>
        <v>-100%</v>
      </c>
      <c r="Y97" s="9">
        <f t="shared" ref="Y97:Y99" si="1528">(W97*X97)+(W97*Y$1)</f>
        <v>0</v>
      </c>
      <c r="Z97" s="9"/>
      <c r="AA97" s="9">
        <f>Tue!$AD$13</f>
        <v>0</v>
      </c>
      <c r="AB97" s="73" t="str">
        <f t="shared" ref="AB97:AB99" si="1529">IF($B97="win",100%-AB$1,"-100%")</f>
        <v>-100%</v>
      </c>
      <c r="AC97" s="9">
        <f t="shared" ref="AC97:AC99" si="1530">(AA97*AB97)+(AA97*AC$1)</f>
        <v>0</v>
      </c>
      <c r="AD97" s="9"/>
      <c r="AE97" s="9">
        <f>Tue!$AE$13</f>
        <v>0</v>
      </c>
      <c r="AF97" s="73" t="str">
        <f t="shared" ref="AF97:AF99" si="1531">IF($B97="win",100%-AF$1,"-100%")</f>
        <v>-100%</v>
      </c>
      <c r="AG97" s="9">
        <f t="shared" ref="AG97:AG99" si="1532">(AE97*AF97)+(AE97*AG$1)</f>
        <v>0</v>
      </c>
      <c r="AH97" s="9"/>
      <c r="AI97" s="9">
        <f>Tue!$AF$13</f>
        <v>0</v>
      </c>
      <c r="AJ97" s="73" t="str">
        <f t="shared" ref="AJ97:AJ99" si="1533">IF($B97="win",100%-AJ$1,"-100%")</f>
        <v>-100%</v>
      </c>
      <c r="AK97" s="9">
        <f t="shared" ref="AK97:AK99" si="1534">(AI97*AJ97)+(AI97*AK$1)</f>
        <v>0</v>
      </c>
      <c r="AL97" s="9"/>
      <c r="AM97" s="9">
        <f>Tue!$AG$13</f>
        <v>0</v>
      </c>
      <c r="AN97" s="73" t="str">
        <f t="shared" ref="AN97:AN99" si="1535">IF($B97="win",100%-AN$1,"-100%")</f>
        <v>-100%</v>
      </c>
      <c r="AO97" s="9">
        <f t="shared" ref="AO97:AO99" si="1536">(AM97*AN97)+(AM97*AO$1)</f>
        <v>0</v>
      </c>
      <c r="AP97" s="9"/>
      <c r="AQ97" s="9">
        <f>Tue!$AH$13</f>
        <v>0</v>
      </c>
      <c r="AR97" s="73" t="str">
        <f t="shared" ref="AR97:AR99" si="1537">IF($B97="win",100%-AR$1,"-100%")</f>
        <v>-100%</v>
      </c>
      <c r="AS97" s="9">
        <f t="shared" ref="AS97:AS99" si="1538">(AQ97*AR97)+(AQ97*AS$1)</f>
        <v>0</v>
      </c>
      <c r="AT97" s="9"/>
      <c r="AU97" s="9">
        <f>Tue!$AI$13</f>
        <v>0</v>
      </c>
      <c r="AV97" s="73" t="str">
        <f t="shared" ref="AV97:AV99" si="1539">IF($B97="win",100%-AV$1,"-100%")</f>
        <v>-100%</v>
      </c>
      <c r="AW97" s="9">
        <f t="shared" ref="AW97:AW99" si="1540">(AU97*AV97)+(AU97*AW$1)</f>
        <v>0</v>
      </c>
      <c r="AX97" s="9"/>
      <c r="AY97" s="9">
        <f>Tue!$AJ$13</f>
        <v>0</v>
      </c>
      <c r="AZ97" s="73" t="str">
        <f t="shared" ref="AZ97:AZ99" si="1541">IF($B97="win",100%-AZ$1,"-100%")</f>
        <v>-100%</v>
      </c>
      <c r="BA97" s="9">
        <f t="shared" ref="BA97:BA99" si="1542">(AY97*AZ97)+(AY97*BA$1)</f>
        <v>0</v>
      </c>
      <c r="BB97" s="9"/>
      <c r="BC97" s="9">
        <f>Tue!$AK$13</f>
        <v>0</v>
      </c>
      <c r="BD97" s="73" t="str">
        <f t="shared" ref="BD97:BD99" si="1543">IF($B97="win",100%-BD$1,"-100%")</f>
        <v>-100%</v>
      </c>
      <c r="BE97" s="9">
        <f t="shared" ref="BE97:BE99" si="1544">(BC97*BD97)+(BC97*BE$1)</f>
        <v>0</v>
      </c>
      <c r="BF97" s="9"/>
      <c r="BG97" s="9">
        <f>Tue!$AL$13</f>
        <v>0</v>
      </c>
      <c r="BH97" s="73" t="str">
        <f t="shared" ref="BH97:BH99" si="1545">IF($B97="win",100%-BH$1,"-100%")</f>
        <v>-100%</v>
      </c>
      <c r="BI97" s="9">
        <f t="shared" ref="BI97:BI99" si="1546">(BG97*BH97)+(BG97*BI$1)</f>
        <v>0</v>
      </c>
      <c r="BJ97" s="9"/>
      <c r="BK97" s="9">
        <f>Tue!$AM$13</f>
        <v>0</v>
      </c>
      <c r="BL97" s="73" t="str">
        <f t="shared" ref="BL97:BL99" si="1547">IF($B97="win",100%-BL$1,"-100%")</f>
        <v>-100%</v>
      </c>
      <c r="BM97" s="9">
        <f t="shared" ref="BM97:BM99" si="1548">(BK97*BL97)+(BK97*BM$1)</f>
        <v>0</v>
      </c>
      <c r="BN97" s="9"/>
      <c r="BO97" s="9">
        <f>Tue!$AN$13</f>
        <v>0</v>
      </c>
      <c r="BP97" s="73" t="str">
        <f t="shared" ref="BP97:BP99" si="1549">IF($B97="win",100%-BP$1,"-100%")</f>
        <v>-100%</v>
      </c>
      <c r="BQ97" s="9">
        <f t="shared" ref="BQ97:BQ99" si="1550">(BO97*BP97)+(BO97*BQ$1)</f>
        <v>0</v>
      </c>
      <c r="BR97" s="9"/>
      <c r="BS97" s="9">
        <f>Tue!$AO$13</f>
        <v>0</v>
      </c>
      <c r="BT97" s="73" t="str">
        <f t="shared" ref="BT97:BT99" si="1551">IF($B97="win",100%-BT$1,"-100%")</f>
        <v>-100%</v>
      </c>
      <c r="BU97" s="9">
        <f t="shared" ref="BU97:BU99" si="1552">(BS97*BT97)+(BS97*BU$1)</f>
        <v>0</v>
      </c>
      <c r="BV97" s="9"/>
      <c r="BW97" s="9">
        <f>Tue!$AP$13</f>
        <v>0</v>
      </c>
      <c r="BX97" s="73" t="str">
        <f t="shared" ref="BX97:BX99" si="1553">IF($B97="win",100%-BX$1,"-100%")</f>
        <v>-100%</v>
      </c>
      <c r="BY97" s="9">
        <f t="shared" ref="BY97:BY99" si="1554">(BW97*BX97)+(BW97*BY$1)</f>
        <v>0</v>
      </c>
      <c r="BZ97" s="9"/>
      <c r="CA97" s="9">
        <f>Tue!$AQ$13</f>
        <v>0</v>
      </c>
      <c r="CB97" s="73" t="str">
        <f t="shared" ref="CB97:CB99" si="1555">IF($B97="win",100%-CB$1,"-100%")</f>
        <v>-100%</v>
      </c>
      <c r="CC97" s="9">
        <f t="shared" ref="CC97:CC99" si="1556">(CA97*CB97)+(CA97*CC$1)</f>
        <v>0</v>
      </c>
      <c r="CD97" s="9"/>
      <c r="CE97" s="9">
        <f>Tue!$AR$13</f>
        <v>0</v>
      </c>
      <c r="CF97" s="73" t="str">
        <f t="shared" ref="CF97:CF99" si="1557">IF($B97="win",100%-CF$1,"-100%")</f>
        <v>-100%</v>
      </c>
      <c r="CG97" s="9">
        <f t="shared" ref="CG97:CG99" si="1558">(CE97*CF97)+(CE97*CG$1)</f>
        <v>0</v>
      </c>
      <c r="CH97" s="9"/>
      <c r="CI97" s="9">
        <f>Tue!$AS$13</f>
        <v>0</v>
      </c>
      <c r="CJ97" s="73" t="str">
        <f t="shared" ref="CJ97:CJ99" si="1559">IF($B97="win",100%-CJ$1,"-100%")</f>
        <v>-100%</v>
      </c>
      <c r="CK97" s="9">
        <f t="shared" ref="CK97:CK99" si="1560">(CI97*CJ97)+(CI97*CK$1)</f>
        <v>0</v>
      </c>
      <c r="CL97" s="9"/>
      <c r="CM97" s="9">
        <f>Tue!$AT$13</f>
        <v>0</v>
      </c>
      <c r="CN97" s="73" t="str">
        <f t="shared" ref="CN97:CN99" si="1561">IF($B97="win",100%-CN$1,"-100%")</f>
        <v>-100%</v>
      </c>
      <c r="CO97" s="9">
        <f t="shared" ref="CO97:CO99" si="1562">(CM97*CN97)+(CM97*CO$1)</f>
        <v>0</v>
      </c>
      <c r="CP97" s="9"/>
      <c r="CQ97" s="9">
        <f>Tue!$AU$13</f>
        <v>0</v>
      </c>
      <c r="CR97" s="73" t="str">
        <f t="shared" ref="CR97:CR99" si="1563">IF($B97="win",100%-CR$1,"-100%")</f>
        <v>-100%</v>
      </c>
      <c r="CS97" s="9">
        <f t="shared" ref="CS97:CS99" si="1564">(CQ97*CR97)+(CQ97*CS$1)</f>
        <v>0</v>
      </c>
      <c r="CT97" s="9"/>
      <c r="CU97" s="9">
        <f>Tue!$AV$13</f>
        <v>0</v>
      </c>
      <c r="CV97" s="73" t="str">
        <f>IF($B97="win",100%-CV$1,"-100%")</f>
        <v>-100%</v>
      </c>
      <c r="CW97" s="9">
        <f>(CU97*CV97)+(CU97*CW$1)</f>
        <v>0</v>
      </c>
      <c r="CX97" s="9"/>
      <c r="CY97" s="9">
        <f>Tue!$AW$13</f>
        <v>0</v>
      </c>
      <c r="CZ97" s="73" t="str">
        <f t="shared" ref="CZ97:CZ99" si="1565">IF($B97="win",100%-CZ$1,"-100%")</f>
        <v>-100%</v>
      </c>
      <c r="DA97" s="9">
        <f t="shared" ref="DA97:DA99" si="1566">(CY97*CZ97)+(CY97*DA$1)</f>
        <v>0</v>
      </c>
      <c r="DB97" s="9"/>
      <c r="DC97" s="9">
        <f>Tue!$AX$13</f>
        <v>0</v>
      </c>
      <c r="DD97" s="73" t="str">
        <f t="shared" ref="DD97:DD99" si="1567">IF($B97="win",100%-DD$1,"-100%")</f>
        <v>-100%</v>
      </c>
      <c r="DE97" s="9">
        <f t="shared" ref="DE97:DE99" si="1568">(DC97*DD97)+(DC97*DE$1)</f>
        <v>0</v>
      </c>
      <c r="DF97" s="9"/>
      <c r="DG97" s="9">
        <f>Tue!$AY$13</f>
        <v>0</v>
      </c>
      <c r="DH97" s="73" t="str">
        <f t="shared" ref="DH97:DH99" si="1569">IF($B97="win",100%-DH$1,"-100%")</f>
        <v>-100%</v>
      </c>
      <c r="DI97" s="9">
        <f t="shared" ref="DI97:DI99" si="1570">(DG97*DH97)+(DG97*DI$1)</f>
        <v>0</v>
      </c>
      <c r="DJ97" s="9"/>
      <c r="DK97" s="9">
        <f>Tue!$AZ$13</f>
        <v>0</v>
      </c>
      <c r="DL97" s="73" t="str">
        <f t="shared" ref="DL97:DL99" si="1571">IF($B97="win",100%-DL$1,"-100%")</f>
        <v>-100%</v>
      </c>
      <c r="DM97" s="9">
        <f t="shared" ref="DM97:DM99" si="1572">(DK97*DL97)+(DK97*DM$1)</f>
        <v>0</v>
      </c>
      <c r="DN97" s="9"/>
      <c r="DO97" s="9">
        <f>Tue!$BA$13</f>
        <v>0</v>
      </c>
      <c r="DP97" s="73" t="str">
        <f t="shared" ref="DP97:DP99" si="1573">IF($B97="win",100%-DP$1,"-100%")</f>
        <v>-100%</v>
      </c>
      <c r="DQ97" s="9">
        <f t="shared" ref="DQ97:DQ99" si="1574">(DO97*DP97)+(DO97*DQ$1)</f>
        <v>0</v>
      </c>
      <c r="DR97" s="9"/>
      <c r="DS97" s="9">
        <f>Tue!$BB$13</f>
        <v>0</v>
      </c>
      <c r="DT97" s="73" t="str">
        <f t="shared" ref="DT97:DT99" si="1575">IF($B97="win",100%-DT$1,"-100%")</f>
        <v>-100%</v>
      </c>
      <c r="DU97" s="9">
        <f t="shared" ref="DU97:DU99" si="1576">(DS97*DT97)+(DS97*DU$1)</f>
        <v>0</v>
      </c>
      <c r="DV97" s="9"/>
      <c r="DW97" s="9">
        <f>Tue!$BC$13</f>
        <v>0</v>
      </c>
      <c r="DX97" s="73" t="str">
        <f t="shared" ref="DX97:DX99" si="1577">IF($B97="win",100%-DX$1,"-100%")</f>
        <v>-100%</v>
      </c>
      <c r="DY97" s="9">
        <f t="shared" ref="DY97:DY99" si="1578">(DW97*DX97)+(DW97*DY$1)</f>
        <v>0</v>
      </c>
      <c r="DZ97" s="9"/>
      <c r="EA97" s="9">
        <f>Tue!$BD$13</f>
        <v>0</v>
      </c>
      <c r="EB97" s="73" t="str">
        <f t="shared" ref="EB97:EB99" si="1579">IF($B97="win",100%-EB$1,"-100%")</f>
        <v>-100%</v>
      </c>
      <c r="EC97" s="9">
        <f t="shared" ref="EC97:EC99" si="1580">(EA97*EB97)+(EA97*EC$1)</f>
        <v>0</v>
      </c>
      <c r="ED97" s="9"/>
      <c r="EE97" s="9">
        <f>Tue!$BE$13</f>
        <v>0</v>
      </c>
      <c r="EF97" s="73" t="str">
        <f t="shared" ref="EF97:EF99" si="1581">IF($B97="win",100%-EF$1,"-100%")</f>
        <v>-100%</v>
      </c>
      <c r="EG97" s="9">
        <f t="shared" ref="EG97:EG99" si="1582">(EE97*EF97)+(EE97*EG$1)</f>
        <v>0</v>
      </c>
      <c r="EH97" s="9"/>
      <c r="EI97" s="9">
        <f>Tue!$BF$13</f>
        <v>0</v>
      </c>
      <c r="EJ97" s="73" t="str">
        <f t="shared" ref="EJ97:EJ99" si="1583">IF($B97="win",100%-EJ$1,"-100%")</f>
        <v>-100%</v>
      </c>
      <c r="EK97" s="9">
        <f t="shared" ref="EK97:EK99" si="1584">(EI97*EJ97)+(EI97*EK$1)</f>
        <v>0</v>
      </c>
      <c r="EL97" s="9"/>
      <c r="EM97" s="9">
        <f>Tue!$BG$13</f>
        <v>0</v>
      </c>
      <c r="EN97" s="73" t="str">
        <f t="shared" ref="EN97:EN99" si="1585">IF($B97="win",100%-EN$1,"-100%")</f>
        <v>-100%</v>
      </c>
      <c r="EO97" s="9">
        <f t="shared" ref="EO97:EO99" si="1586">(EM97*EN97)+(EM97*EO$1)</f>
        <v>0</v>
      </c>
      <c r="EP97" s="9"/>
      <c r="EQ97" s="9">
        <f>Tue!$BH$13</f>
        <v>0</v>
      </c>
      <c r="ER97" s="73" t="str">
        <f t="shared" ref="ER97:ER99" si="1587">IF($B97="win",100%-ER$1,"-100%")</f>
        <v>-100%</v>
      </c>
      <c r="ES97" s="9">
        <f t="shared" ref="ES97:ES99" si="1588">(EQ97*ER97)+(EQ97*ES$1)</f>
        <v>0</v>
      </c>
      <c r="EU97" s="9">
        <f>Tue!$BI$13</f>
        <v>0</v>
      </c>
      <c r="EV97" s="73" t="str">
        <f t="shared" ref="EV97:EV99" si="1589">IF($B97="win",100%-EV$1,"-100%")</f>
        <v>-100%</v>
      </c>
      <c r="EW97" s="9">
        <f t="shared" ref="EW97:EW99" si="1590">(EU97*EV97)+(EU97*EW$1)</f>
        <v>0</v>
      </c>
      <c r="EY97" s="9">
        <f>Tue!$BJ$13</f>
        <v>0</v>
      </c>
      <c r="EZ97" s="73" t="str">
        <f t="shared" ref="EZ97:EZ99" si="1591">IF($B97="win",100%-EZ$1,"-100%")</f>
        <v>-100%</v>
      </c>
      <c r="FA97" s="9">
        <f t="shared" ref="FA97:FA99" si="1592">(EY97*EZ97)+(EY97*FA$1)</f>
        <v>0</v>
      </c>
      <c r="FC97" s="9">
        <f>Tue!$BK$13</f>
        <v>0</v>
      </c>
      <c r="FD97" s="73" t="str">
        <f t="shared" ref="FD97:FD99" si="1593">IF($B97="win",100%-FD$1,"-100%")</f>
        <v>-100%</v>
      </c>
      <c r="FE97" s="9">
        <f t="shared" ref="FE97:FE99" si="1594">(FC97*FD97)+(FC97*FE$1)</f>
        <v>0</v>
      </c>
      <c r="FG97" s="9">
        <f>Tue!$BL$13</f>
        <v>0</v>
      </c>
      <c r="FH97" s="73" t="str">
        <f t="shared" ref="FH97:FH99" si="1595">IF($B97="win",100%-FH$1,"-100%")</f>
        <v>-100%</v>
      </c>
      <c r="FI97" s="9">
        <f t="shared" ref="FI97:FI99" si="1596">(FG97*FH97)+(FG97*FI$1)</f>
        <v>0</v>
      </c>
      <c r="FK97" s="9">
        <f>Tue!$BM$13</f>
        <v>0</v>
      </c>
      <c r="FL97" s="73" t="str">
        <f t="shared" ref="FL97:FL99" si="1597">IF($B97="win",100%-FL$1,"-100%")</f>
        <v>-100%</v>
      </c>
      <c r="FM97" s="9">
        <f t="shared" ref="FM97:FM99" si="1598">(FK97*FL97)+(FK97*FM$1)</f>
        <v>0</v>
      </c>
      <c r="FO97" s="9">
        <f>Tue!$BN$13</f>
        <v>0</v>
      </c>
      <c r="FP97" s="73" t="str">
        <f t="shared" ref="FP97:FP99" si="1599">IF($B97="win",100%-FP$1,"-100%")</f>
        <v>-100%</v>
      </c>
      <c r="FQ97" s="9">
        <f t="shared" ref="FQ97:FQ99" si="1600">(FO97*FP97)+(FO97*FQ$1)</f>
        <v>0</v>
      </c>
    </row>
    <row r="98" spans="1:173" s="12" customFormat="1" x14ac:dyDescent="0.25">
      <c r="A98" s="9" t="str">
        <f>Tue!$A$14</f>
        <v>UNDER</v>
      </c>
      <c r="B98" s="72">
        <f>Tue!$C$14</f>
        <v>0</v>
      </c>
      <c r="C98" s="9">
        <f>Tue!$X$14</f>
        <v>0</v>
      </c>
      <c r="D98" s="73" t="str">
        <f t="shared" si="1517"/>
        <v>-100%</v>
      </c>
      <c r="E98" s="9">
        <f t="shared" ref="E98:E99" si="1601">(C98*D98)+(C98*E$1)</f>
        <v>0</v>
      </c>
      <c r="F98" s="9"/>
      <c r="G98" s="9">
        <f>Tue!$Y$14</f>
        <v>0</v>
      </c>
      <c r="H98" s="73" t="str">
        <f t="shared" si="1519"/>
        <v>-100%</v>
      </c>
      <c r="I98" s="9">
        <f t="shared" si="1520"/>
        <v>0</v>
      </c>
      <c r="J98" s="9"/>
      <c r="K98" s="9">
        <f>Tue!$Z$14</f>
        <v>0</v>
      </c>
      <c r="L98" s="73" t="str">
        <f t="shared" si="1521"/>
        <v>-100%</v>
      </c>
      <c r="M98" s="9">
        <f t="shared" si="1522"/>
        <v>0</v>
      </c>
      <c r="N98" s="9"/>
      <c r="O98" s="9">
        <f>Tue!$AA$14</f>
        <v>0</v>
      </c>
      <c r="P98" s="73" t="str">
        <f t="shared" si="1523"/>
        <v>-100%</v>
      </c>
      <c r="Q98" s="9">
        <f t="shared" si="1524"/>
        <v>0</v>
      </c>
      <c r="R98" s="9"/>
      <c r="S98" s="9">
        <f>Tue!$AB$14</f>
        <v>0</v>
      </c>
      <c r="T98" s="73" t="str">
        <f t="shared" si="1525"/>
        <v>-100%</v>
      </c>
      <c r="U98" s="9">
        <f t="shared" si="1526"/>
        <v>0</v>
      </c>
      <c r="V98" s="9"/>
      <c r="W98" s="9">
        <f>Tue!$AC$14</f>
        <v>0</v>
      </c>
      <c r="X98" s="73" t="str">
        <f t="shared" si="1527"/>
        <v>-100%</v>
      </c>
      <c r="Y98" s="9">
        <f t="shared" si="1528"/>
        <v>0</v>
      </c>
      <c r="Z98" s="9"/>
      <c r="AA98" s="9">
        <f>Tue!$AD$14</f>
        <v>0</v>
      </c>
      <c r="AB98" s="73" t="str">
        <f t="shared" si="1529"/>
        <v>-100%</v>
      </c>
      <c r="AC98" s="9">
        <f t="shared" si="1530"/>
        <v>0</v>
      </c>
      <c r="AD98" s="9"/>
      <c r="AE98" s="9">
        <f>Tue!$AE$14</f>
        <v>0</v>
      </c>
      <c r="AF98" s="73" t="str">
        <f t="shared" si="1531"/>
        <v>-100%</v>
      </c>
      <c r="AG98" s="9">
        <f t="shared" si="1532"/>
        <v>0</v>
      </c>
      <c r="AH98" s="9"/>
      <c r="AI98" s="9">
        <f>Tue!$AF$14</f>
        <v>0</v>
      </c>
      <c r="AJ98" s="73" t="str">
        <f t="shared" si="1533"/>
        <v>-100%</v>
      </c>
      <c r="AK98" s="9">
        <f t="shared" si="1534"/>
        <v>0</v>
      </c>
      <c r="AL98" s="9"/>
      <c r="AM98" s="9">
        <f>Tue!$AG$14</f>
        <v>0</v>
      </c>
      <c r="AN98" s="73" t="str">
        <f t="shared" si="1535"/>
        <v>-100%</v>
      </c>
      <c r="AO98" s="9">
        <f t="shared" si="1536"/>
        <v>0</v>
      </c>
      <c r="AP98" s="9"/>
      <c r="AQ98" s="9">
        <f>Tue!$AH$14</f>
        <v>0</v>
      </c>
      <c r="AR98" s="73" t="str">
        <f t="shared" si="1537"/>
        <v>-100%</v>
      </c>
      <c r="AS98" s="9">
        <f t="shared" si="1538"/>
        <v>0</v>
      </c>
      <c r="AT98" s="9"/>
      <c r="AU98" s="9">
        <f>Tue!$AI$14</f>
        <v>0</v>
      </c>
      <c r="AV98" s="73" t="str">
        <f t="shared" si="1539"/>
        <v>-100%</v>
      </c>
      <c r="AW98" s="9">
        <f t="shared" si="1540"/>
        <v>0</v>
      </c>
      <c r="AX98" s="9"/>
      <c r="AY98" s="9">
        <f>Tue!$AJ$14</f>
        <v>0</v>
      </c>
      <c r="AZ98" s="73" t="str">
        <f t="shared" si="1541"/>
        <v>-100%</v>
      </c>
      <c r="BA98" s="9">
        <f t="shared" si="1542"/>
        <v>0</v>
      </c>
      <c r="BB98" s="9"/>
      <c r="BC98" s="9">
        <f>Tue!$AK$14</f>
        <v>0</v>
      </c>
      <c r="BD98" s="73" t="str">
        <f t="shared" si="1543"/>
        <v>-100%</v>
      </c>
      <c r="BE98" s="9">
        <f t="shared" si="1544"/>
        <v>0</v>
      </c>
      <c r="BF98" s="9"/>
      <c r="BG98" s="9">
        <f>Tue!$AL$14</f>
        <v>0</v>
      </c>
      <c r="BH98" s="73" t="str">
        <f t="shared" si="1545"/>
        <v>-100%</v>
      </c>
      <c r="BI98" s="9">
        <f t="shared" si="1546"/>
        <v>0</v>
      </c>
      <c r="BJ98" s="9"/>
      <c r="BK98" s="9">
        <f>Tue!$AM$14</f>
        <v>0</v>
      </c>
      <c r="BL98" s="73" t="str">
        <f t="shared" si="1547"/>
        <v>-100%</v>
      </c>
      <c r="BM98" s="9">
        <f t="shared" si="1548"/>
        <v>0</v>
      </c>
      <c r="BN98" s="9"/>
      <c r="BO98" s="9">
        <f>Tue!$AN$14</f>
        <v>0</v>
      </c>
      <c r="BP98" s="73" t="str">
        <f t="shared" si="1549"/>
        <v>-100%</v>
      </c>
      <c r="BQ98" s="9">
        <f t="shared" si="1550"/>
        <v>0</v>
      </c>
      <c r="BR98" s="9"/>
      <c r="BS98" s="9">
        <f>Tue!$AO$14</f>
        <v>0</v>
      </c>
      <c r="BT98" s="73" t="str">
        <f t="shared" si="1551"/>
        <v>-100%</v>
      </c>
      <c r="BU98" s="9">
        <f t="shared" si="1552"/>
        <v>0</v>
      </c>
      <c r="BV98" s="9"/>
      <c r="BW98" s="9">
        <f>Tue!$AP$14</f>
        <v>0</v>
      </c>
      <c r="BX98" s="73" t="str">
        <f t="shared" si="1553"/>
        <v>-100%</v>
      </c>
      <c r="BY98" s="9">
        <f t="shared" si="1554"/>
        <v>0</v>
      </c>
      <c r="BZ98" s="9"/>
      <c r="CA98" s="9">
        <f>Tue!$AQ$14</f>
        <v>0</v>
      </c>
      <c r="CB98" s="73" t="str">
        <f t="shared" si="1555"/>
        <v>-100%</v>
      </c>
      <c r="CC98" s="9">
        <f t="shared" si="1556"/>
        <v>0</v>
      </c>
      <c r="CD98" s="9"/>
      <c r="CE98" s="9">
        <f>Tue!$AR$14</f>
        <v>0</v>
      </c>
      <c r="CF98" s="73" t="str">
        <f t="shared" si="1557"/>
        <v>-100%</v>
      </c>
      <c r="CG98" s="9">
        <f t="shared" si="1558"/>
        <v>0</v>
      </c>
      <c r="CH98" s="9"/>
      <c r="CI98" s="9">
        <f>Tue!$AS$14</f>
        <v>0</v>
      </c>
      <c r="CJ98" s="73" t="str">
        <f t="shared" si="1559"/>
        <v>-100%</v>
      </c>
      <c r="CK98" s="9">
        <f t="shared" si="1560"/>
        <v>0</v>
      </c>
      <c r="CL98" s="9"/>
      <c r="CM98" s="9">
        <f>Tue!$AT$14</f>
        <v>0</v>
      </c>
      <c r="CN98" s="73" t="str">
        <f t="shared" si="1561"/>
        <v>-100%</v>
      </c>
      <c r="CO98" s="9">
        <f t="shared" si="1562"/>
        <v>0</v>
      </c>
      <c r="CP98" s="9"/>
      <c r="CQ98" s="9">
        <f>Tue!$AU$14</f>
        <v>0</v>
      </c>
      <c r="CR98" s="73" t="str">
        <f t="shared" si="1563"/>
        <v>-100%</v>
      </c>
      <c r="CS98" s="9">
        <f t="shared" si="1564"/>
        <v>0</v>
      </c>
      <c r="CT98" s="9"/>
      <c r="CU98" s="9">
        <f>Tue!$AV$14</f>
        <v>0</v>
      </c>
      <c r="CV98" s="73" t="str">
        <f t="shared" ref="CV98:CV99" si="1602">IF($B98="win",100%-CV$1,"-100%")</f>
        <v>-100%</v>
      </c>
      <c r="CW98" s="9">
        <f t="shared" ref="CW98:CW99" si="1603">(CU98*CV98)+(CU98*CW$1)</f>
        <v>0</v>
      </c>
      <c r="CX98" s="9"/>
      <c r="CY98" s="9">
        <f>Tue!$AW$14</f>
        <v>0</v>
      </c>
      <c r="CZ98" s="73" t="str">
        <f t="shared" si="1565"/>
        <v>-100%</v>
      </c>
      <c r="DA98" s="9">
        <f t="shared" si="1566"/>
        <v>0</v>
      </c>
      <c r="DB98" s="9"/>
      <c r="DC98" s="9">
        <f>Tue!$AX$14</f>
        <v>0</v>
      </c>
      <c r="DD98" s="73" t="str">
        <f t="shared" si="1567"/>
        <v>-100%</v>
      </c>
      <c r="DE98" s="9">
        <f t="shared" si="1568"/>
        <v>0</v>
      </c>
      <c r="DF98" s="9"/>
      <c r="DG98" s="9">
        <f>Tue!$AY$14</f>
        <v>0</v>
      </c>
      <c r="DH98" s="73" t="str">
        <f t="shared" si="1569"/>
        <v>-100%</v>
      </c>
      <c r="DI98" s="9">
        <f t="shared" si="1570"/>
        <v>0</v>
      </c>
      <c r="DJ98" s="9"/>
      <c r="DK98" s="9">
        <f>Tue!$AZ$14</f>
        <v>0</v>
      </c>
      <c r="DL98" s="73" t="str">
        <f t="shared" si="1571"/>
        <v>-100%</v>
      </c>
      <c r="DM98" s="9">
        <f t="shared" si="1572"/>
        <v>0</v>
      </c>
      <c r="DN98" s="9"/>
      <c r="DO98" s="9">
        <f>Tue!$BA$14</f>
        <v>0</v>
      </c>
      <c r="DP98" s="73" t="str">
        <f t="shared" si="1573"/>
        <v>-100%</v>
      </c>
      <c r="DQ98" s="9">
        <f t="shared" si="1574"/>
        <v>0</v>
      </c>
      <c r="DR98" s="9"/>
      <c r="DS98" s="9">
        <f>Tue!$BB$14</f>
        <v>0</v>
      </c>
      <c r="DT98" s="73" t="str">
        <f t="shared" si="1575"/>
        <v>-100%</v>
      </c>
      <c r="DU98" s="9">
        <f t="shared" si="1576"/>
        <v>0</v>
      </c>
      <c r="DV98" s="9"/>
      <c r="DW98" s="9">
        <f>Tue!$BC$14</f>
        <v>0</v>
      </c>
      <c r="DX98" s="73" t="str">
        <f t="shared" si="1577"/>
        <v>-100%</v>
      </c>
      <c r="DY98" s="9">
        <f t="shared" si="1578"/>
        <v>0</v>
      </c>
      <c r="DZ98" s="9"/>
      <c r="EA98" s="9">
        <f>Tue!$BD$14</f>
        <v>0</v>
      </c>
      <c r="EB98" s="73" t="str">
        <f t="shared" si="1579"/>
        <v>-100%</v>
      </c>
      <c r="EC98" s="9">
        <f t="shared" si="1580"/>
        <v>0</v>
      </c>
      <c r="ED98" s="9"/>
      <c r="EE98" s="9">
        <f>Tue!$BE$14</f>
        <v>0</v>
      </c>
      <c r="EF98" s="73" t="str">
        <f t="shared" si="1581"/>
        <v>-100%</v>
      </c>
      <c r="EG98" s="9">
        <f t="shared" si="1582"/>
        <v>0</v>
      </c>
      <c r="EH98" s="9"/>
      <c r="EI98" s="9">
        <f>Tue!$BF$14</f>
        <v>0</v>
      </c>
      <c r="EJ98" s="73" t="str">
        <f t="shared" si="1583"/>
        <v>-100%</v>
      </c>
      <c r="EK98" s="9">
        <f t="shared" si="1584"/>
        <v>0</v>
      </c>
      <c r="EL98" s="9"/>
      <c r="EM98" s="9">
        <f>Tue!$BG$14</f>
        <v>0</v>
      </c>
      <c r="EN98" s="73" t="str">
        <f t="shared" si="1585"/>
        <v>-100%</v>
      </c>
      <c r="EO98" s="9">
        <f t="shared" si="1586"/>
        <v>0</v>
      </c>
      <c r="EP98" s="9"/>
      <c r="EQ98" s="9">
        <f>Tue!$BH$14</f>
        <v>0</v>
      </c>
      <c r="ER98" s="73" t="str">
        <f t="shared" si="1587"/>
        <v>-100%</v>
      </c>
      <c r="ES98" s="9">
        <f t="shared" si="1588"/>
        <v>0</v>
      </c>
      <c r="EU98" s="9">
        <f>Tue!$BI$14</f>
        <v>0</v>
      </c>
      <c r="EV98" s="73" t="str">
        <f t="shared" si="1589"/>
        <v>-100%</v>
      </c>
      <c r="EW98" s="9">
        <f t="shared" si="1590"/>
        <v>0</v>
      </c>
      <c r="EY98" s="9">
        <f>Tue!$BJ$14</f>
        <v>0</v>
      </c>
      <c r="EZ98" s="73" t="str">
        <f t="shared" si="1591"/>
        <v>-100%</v>
      </c>
      <c r="FA98" s="9">
        <f t="shared" si="1592"/>
        <v>0</v>
      </c>
      <c r="FC98" s="9">
        <f>Tue!$BK$14</f>
        <v>0</v>
      </c>
      <c r="FD98" s="73" t="str">
        <f t="shared" si="1593"/>
        <v>-100%</v>
      </c>
      <c r="FE98" s="9">
        <f t="shared" si="1594"/>
        <v>0</v>
      </c>
      <c r="FG98" s="9">
        <f>Tue!$BL$14</f>
        <v>0</v>
      </c>
      <c r="FH98" s="73" t="str">
        <f t="shared" si="1595"/>
        <v>-100%</v>
      </c>
      <c r="FI98" s="9">
        <f t="shared" si="1596"/>
        <v>0</v>
      </c>
      <c r="FK98" s="9">
        <f>Tue!$BM$14</f>
        <v>0</v>
      </c>
      <c r="FL98" s="73" t="str">
        <f t="shared" si="1597"/>
        <v>-100%</v>
      </c>
      <c r="FM98" s="9">
        <f t="shared" si="1598"/>
        <v>0</v>
      </c>
      <c r="FO98" s="9">
        <f>Tue!$BN$14</f>
        <v>0</v>
      </c>
      <c r="FP98" s="73" t="str">
        <f t="shared" si="1599"/>
        <v>-100%</v>
      </c>
      <c r="FQ98" s="9">
        <f t="shared" si="1600"/>
        <v>0</v>
      </c>
    </row>
    <row r="99" spans="1:173" s="12" customFormat="1" x14ac:dyDescent="0.25">
      <c r="A99" s="9" t="str">
        <f>Tue!$A$15</f>
        <v>OVER</v>
      </c>
      <c r="B99" s="72">
        <f>Tue!$C$15</f>
        <v>0</v>
      </c>
      <c r="C99" s="9">
        <f>Tue!$X$15</f>
        <v>0</v>
      </c>
      <c r="D99" s="73" t="str">
        <f t="shared" si="1517"/>
        <v>-100%</v>
      </c>
      <c r="E99" s="9">
        <f t="shared" si="1601"/>
        <v>0</v>
      </c>
      <c r="F99" s="9"/>
      <c r="G99" s="9">
        <f>Tue!$Y$15</f>
        <v>0</v>
      </c>
      <c r="H99" s="73" t="str">
        <f t="shared" si="1519"/>
        <v>-100%</v>
      </c>
      <c r="I99" s="9">
        <f t="shared" si="1520"/>
        <v>0</v>
      </c>
      <c r="J99" s="9"/>
      <c r="K99" s="9">
        <f>Tue!$Z$15</f>
        <v>0</v>
      </c>
      <c r="L99" s="73" t="str">
        <f t="shared" si="1521"/>
        <v>-100%</v>
      </c>
      <c r="M99" s="9">
        <f t="shared" si="1522"/>
        <v>0</v>
      </c>
      <c r="N99" s="9"/>
      <c r="O99" s="9">
        <f>Tue!$AA$15</f>
        <v>0</v>
      </c>
      <c r="P99" s="73" t="str">
        <f t="shared" si="1523"/>
        <v>-100%</v>
      </c>
      <c r="Q99" s="9">
        <f t="shared" si="1524"/>
        <v>0</v>
      </c>
      <c r="R99" s="9"/>
      <c r="S99" s="9">
        <f>Tue!$AB$15</f>
        <v>0</v>
      </c>
      <c r="T99" s="73" t="str">
        <f t="shared" si="1525"/>
        <v>-100%</v>
      </c>
      <c r="U99" s="9">
        <f t="shared" si="1526"/>
        <v>0</v>
      </c>
      <c r="V99" s="9"/>
      <c r="W99" s="9">
        <f>Tue!$AC$15</f>
        <v>0</v>
      </c>
      <c r="X99" s="73" t="str">
        <f t="shared" si="1527"/>
        <v>-100%</v>
      </c>
      <c r="Y99" s="9">
        <f t="shared" si="1528"/>
        <v>0</v>
      </c>
      <c r="Z99" s="9"/>
      <c r="AA99" s="9">
        <f>Tue!$AD$15</f>
        <v>0</v>
      </c>
      <c r="AB99" s="73" t="str">
        <f t="shared" si="1529"/>
        <v>-100%</v>
      </c>
      <c r="AC99" s="9">
        <f t="shared" si="1530"/>
        <v>0</v>
      </c>
      <c r="AD99" s="9"/>
      <c r="AE99" s="9">
        <f>Tue!$AE$15</f>
        <v>0</v>
      </c>
      <c r="AF99" s="73" t="str">
        <f t="shared" si="1531"/>
        <v>-100%</v>
      </c>
      <c r="AG99" s="9">
        <f t="shared" si="1532"/>
        <v>0</v>
      </c>
      <c r="AH99" s="9"/>
      <c r="AI99" s="9">
        <f>Tue!$AF$15</f>
        <v>0</v>
      </c>
      <c r="AJ99" s="73" t="str">
        <f t="shared" si="1533"/>
        <v>-100%</v>
      </c>
      <c r="AK99" s="9">
        <f t="shared" si="1534"/>
        <v>0</v>
      </c>
      <c r="AL99" s="9"/>
      <c r="AM99" s="9">
        <f>Tue!$AG$15</f>
        <v>0</v>
      </c>
      <c r="AN99" s="73" t="str">
        <f t="shared" si="1535"/>
        <v>-100%</v>
      </c>
      <c r="AO99" s="9">
        <f t="shared" si="1536"/>
        <v>0</v>
      </c>
      <c r="AP99" s="9"/>
      <c r="AQ99" s="9">
        <f>Tue!$AH$15</f>
        <v>0</v>
      </c>
      <c r="AR99" s="73" t="str">
        <f t="shared" si="1537"/>
        <v>-100%</v>
      </c>
      <c r="AS99" s="9">
        <f t="shared" si="1538"/>
        <v>0</v>
      </c>
      <c r="AT99" s="9"/>
      <c r="AU99" s="9">
        <f>Tue!$AI$15</f>
        <v>0</v>
      </c>
      <c r="AV99" s="73" t="str">
        <f t="shared" si="1539"/>
        <v>-100%</v>
      </c>
      <c r="AW99" s="9">
        <f t="shared" si="1540"/>
        <v>0</v>
      </c>
      <c r="AX99" s="9"/>
      <c r="AY99" s="9">
        <f>Tue!$AJ$15</f>
        <v>0</v>
      </c>
      <c r="AZ99" s="73" t="str">
        <f t="shared" si="1541"/>
        <v>-100%</v>
      </c>
      <c r="BA99" s="9">
        <f t="shared" si="1542"/>
        <v>0</v>
      </c>
      <c r="BB99" s="9"/>
      <c r="BC99" s="9">
        <f>Tue!$AK$15</f>
        <v>0</v>
      </c>
      <c r="BD99" s="73" t="str">
        <f t="shared" si="1543"/>
        <v>-100%</v>
      </c>
      <c r="BE99" s="9">
        <f t="shared" si="1544"/>
        <v>0</v>
      </c>
      <c r="BF99" s="9"/>
      <c r="BG99" s="9">
        <f>Tue!$AL$15</f>
        <v>0</v>
      </c>
      <c r="BH99" s="73" t="str">
        <f t="shared" si="1545"/>
        <v>-100%</v>
      </c>
      <c r="BI99" s="9">
        <f t="shared" si="1546"/>
        <v>0</v>
      </c>
      <c r="BJ99" s="9"/>
      <c r="BK99" s="9">
        <f>Tue!$AM$15</f>
        <v>0</v>
      </c>
      <c r="BL99" s="73" t="str">
        <f t="shared" si="1547"/>
        <v>-100%</v>
      </c>
      <c r="BM99" s="9">
        <f t="shared" si="1548"/>
        <v>0</v>
      </c>
      <c r="BN99" s="9"/>
      <c r="BO99" s="9">
        <f>Tue!$AN$15</f>
        <v>0</v>
      </c>
      <c r="BP99" s="73" t="str">
        <f t="shared" si="1549"/>
        <v>-100%</v>
      </c>
      <c r="BQ99" s="9">
        <f t="shared" si="1550"/>
        <v>0</v>
      </c>
      <c r="BR99" s="9"/>
      <c r="BS99" s="9">
        <f>Tue!$AO$15</f>
        <v>0</v>
      </c>
      <c r="BT99" s="73" t="str">
        <f t="shared" si="1551"/>
        <v>-100%</v>
      </c>
      <c r="BU99" s="9">
        <f t="shared" si="1552"/>
        <v>0</v>
      </c>
      <c r="BV99" s="9"/>
      <c r="BW99" s="9">
        <f>Tue!$AP$15</f>
        <v>0</v>
      </c>
      <c r="BX99" s="73" t="str">
        <f t="shared" si="1553"/>
        <v>-100%</v>
      </c>
      <c r="BY99" s="9">
        <f t="shared" si="1554"/>
        <v>0</v>
      </c>
      <c r="BZ99" s="9"/>
      <c r="CA99" s="9">
        <f>Tue!$AQ$15</f>
        <v>0</v>
      </c>
      <c r="CB99" s="73" t="str">
        <f t="shared" si="1555"/>
        <v>-100%</v>
      </c>
      <c r="CC99" s="9">
        <f t="shared" si="1556"/>
        <v>0</v>
      </c>
      <c r="CD99" s="9"/>
      <c r="CE99" s="9">
        <f>Tue!$AR$15</f>
        <v>0</v>
      </c>
      <c r="CF99" s="73" t="str">
        <f t="shared" si="1557"/>
        <v>-100%</v>
      </c>
      <c r="CG99" s="9">
        <f t="shared" si="1558"/>
        <v>0</v>
      </c>
      <c r="CH99" s="9"/>
      <c r="CI99" s="9">
        <f>Tue!$AS$15</f>
        <v>0</v>
      </c>
      <c r="CJ99" s="73" t="str">
        <f t="shared" si="1559"/>
        <v>-100%</v>
      </c>
      <c r="CK99" s="9">
        <f t="shared" si="1560"/>
        <v>0</v>
      </c>
      <c r="CL99" s="9"/>
      <c r="CM99" s="9">
        <f>Tue!$AT$15</f>
        <v>0</v>
      </c>
      <c r="CN99" s="73" t="str">
        <f t="shared" si="1561"/>
        <v>-100%</v>
      </c>
      <c r="CO99" s="9">
        <f t="shared" si="1562"/>
        <v>0</v>
      </c>
      <c r="CP99" s="9"/>
      <c r="CQ99" s="9">
        <f>Tue!$AU$15</f>
        <v>0</v>
      </c>
      <c r="CR99" s="73" t="str">
        <f t="shared" si="1563"/>
        <v>-100%</v>
      </c>
      <c r="CS99" s="9">
        <f t="shared" si="1564"/>
        <v>0</v>
      </c>
      <c r="CT99" s="9"/>
      <c r="CU99" s="9">
        <f>Tue!$AV$15</f>
        <v>0</v>
      </c>
      <c r="CV99" s="73" t="str">
        <f t="shared" si="1602"/>
        <v>-100%</v>
      </c>
      <c r="CW99" s="9">
        <f t="shared" si="1603"/>
        <v>0</v>
      </c>
      <c r="CX99" s="9"/>
      <c r="CY99" s="9">
        <f>Tue!$AW$15</f>
        <v>0</v>
      </c>
      <c r="CZ99" s="73" t="str">
        <f t="shared" si="1565"/>
        <v>-100%</v>
      </c>
      <c r="DA99" s="9">
        <f t="shared" si="1566"/>
        <v>0</v>
      </c>
      <c r="DB99" s="9"/>
      <c r="DC99" s="9">
        <f>Tue!$AX$15</f>
        <v>0</v>
      </c>
      <c r="DD99" s="73" t="str">
        <f t="shared" si="1567"/>
        <v>-100%</v>
      </c>
      <c r="DE99" s="9">
        <f t="shared" si="1568"/>
        <v>0</v>
      </c>
      <c r="DF99" s="9"/>
      <c r="DG99" s="9">
        <f>Tue!$AY$15</f>
        <v>0</v>
      </c>
      <c r="DH99" s="73" t="str">
        <f t="shared" si="1569"/>
        <v>-100%</v>
      </c>
      <c r="DI99" s="9">
        <f t="shared" si="1570"/>
        <v>0</v>
      </c>
      <c r="DJ99" s="9"/>
      <c r="DK99" s="9">
        <f>Tue!$AZ$15</f>
        <v>0</v>
      </c>
      <c r="DL99" s="73" t="str">
        <f t="shared" si="1571"/>
        <v>-100%</v>
      </c>
      <c r="DM99" s="9">
        <f t="shared" si="1572"/>
        <v>0</v>
      </c>
      <c r="DN99" s="9"/>
      <c r="DO99" s="9">
        <f>Tue!$BA$15</f>
        <v>0</v>
      </c>
      <c r="DP99" s="73" t="str">
        <f t="shared" si="1573"/>
        <v>-100%</v>
      </c>
      <c r="DQ99" s="9">
        <f t="shared" si="1574"/>
        <v>0</v>
      </c>
      <c r="DR99" s="9"/>
      <c r="DS99" s="9">
        <f>Tue!$BB$15</f>
        <v>0</v>
      </c>
      <c r="DT99" s="73" t="str">
        <f t="shared" si="1575"/>
        <v>-100%</v>
      </c>
      <c r="DU99" s="9">
        <f t="shared" si="1576"/>
        <v>0</v>
      </c>
      <c r="DV99" s="9"/>
      <c r="DW99" s="9">
        <f>Tue!$BC$15</f>
        <v>0</v>
      </c>
      <c r="DX99" s="73" t="str">
        <f t="shared" si="1577"/>
        <v>-100%</v>
      </c>
      <c r="DY99" s="9">
        <f t="shared" si="1578"/>
        <v>0</v>
      </c>
      <c r="DZ99" s="9"/>
      <c r="EA99" s="9">
        <f>Tue!$BD$15</f>
        <v>0</v>
      </c>
      <c r="EB99" s="73" t="str">
        <f t="shared" si="1579"/>
        <v>-100%</v>
      </c>
      <c r="EC99" s="9">
        <f t="shared" si="1580"/>
        <v>0</v>
      </c>
      <c r="ED99" s="9"/>
      <c r="EE99" s="9">
        <f>Tue!$BE$15</f>
        <v>0</v>
      </c>
      <c r="EF99" s="73" t="str">
        <f t="shared" si="1581"/>
        <v>-100%</v>
      </c>
      <c r="EG99" s="9">
        <f t="shared" si="1582"/>
        <v>0</v>
      </c>
      <c r="EH99" s="9"/>
      <c r="EI99" s="9">
        <f>Tue!$BF$15</f>
        <v>0</v>
      </c>
      <c r="EJ99" s="73" t="str">
        <f t="shared" si="1583"/>
        <v>-100%</v>
      </c>
      <c r="EK99" s="9">
        <f t="shared" si="1584"/>
        <v>0</v>
      </c>
      <c r="EL99" s="9"/>
      <c r="EM99" s="9">
        <f>Tue!$BG$15</f>
        <v>0</v>
      </c>
      <c r="EN99" s="73" t="str">
        <f t="shared" si="1585"/>
        <v>-100%</v>
      </c>
      <c r="EO99" s="9">
        <f t="shared" si="1586"/>
        <v>0</v>
      </c>
      <c r="EP99" s="9"/>
      <c r="EQ99" s="9">
        <f>Tue!$BH$15</f>
        <v>0</v>
      </c>
      <c r="ER99" s="73" t="str">
        <f t="shared" si="1587"/>
        <v>-100%</v>
      </c>
      <c r="ES99" s="9">
        <f t="shared" si="1588"/>
        <v>0</v>
      </c>
      <c r="EU99" s="9">
        <f>Tue!$BI$15</f>
        <v>0</v>
      </c>
      <c r="EV99" s="73" t="str">
        <f t="shared" si="1589"/>
        <v>-100%</v>
      </c>
      <c r="EW99" s="9">
        <f t="shared" si="1590"/>
        <v>0</v>
      </c>
      <c r="EY99" s="9">
        <f>Tue!$BJ$15</f>
        <v>0</v>
      </c>
      <c r="EZ99" s="73" t="str">
        <f t="shared" si="1591"/>
        <v>-100%</v>
      </c>
      <c r="FA99" s="9">
        <f t="shared" si="1592"/>
        <v>0</v>
      </c>
      <c r="FC99" s="9">
        <f>Tue!$BK$15</f>
        <v>0</v>
      </c>
      <c r="FD99" s="73" t="str">
        <f t="shared" si="1593"/>
        <v>-100%</v>
      </c>
      <c r="FE99" s="9">
        <f t="shared" si="1594"/>
        <v>0</v>
      </c>
      <c r="FG99" s="9">
        <f>Tue!$BL$15</f>
        <v>0</v>
      </c>
      <c r="FH99" s="73" t="str">
        <f t="shared" si="1595"/>
        <v>-100%</v>
      </c>
      <c r="FI99" s="9">
        <f t="shared" si="1596"/>
        <v>0</v>
      </c>
      <c r="FK99" s="9">
        <f>Tue!$BM$15</f>
        <v>0</v>
      </c>
      <c r="FL99" s="73" t="str">
        <f t="shared" si="1597"/>
        <v>-100%</v>
      </c>
      <c r="FM99" s="9">
        <f t="shared" si="1598"/>
        <v>0</v>
      </c>
      <c r="FO99" s="9">
        <f>Tue!$BN$15</f>
        <v>0</v>
      </c>
      <c r="FP99" s="73" t="str">
        <f t="shared" si="1599"/>
        <v>-100%</v>
      </c>
      <c r="FQ99" s="9">
        <f t="shared" si="1600"/>
        <v>0</v>
      </c>
    </row>
    <row r="100" spans="1:173" s="76" customFormat="1" x14ac:dyDescent="0.25">
      <c r="A100" s="75"/>
      <c r="B100" s="72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75"/>
      <c r="DX100" s="75"/>
      <c r="DY100" s="75"/>
      <c r="DZ100" s="75"/>
      <c r="EA100" s="75"/>
      <c r="EB100" s="75"/>
      <c r="EC100" s="75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5"/>
      <c r="EP100" s="75"/>
      <c r="EQ100" s="75"/>
      <c r="ER100" s="75"/>
      <c r="ES100" s="75"/>
      <c r="EU100" s="75"/>
      <c r="EV100" s="75"/>
      <c r="EW100" s="75"/>
      <c r="EY100" s="75"/>
      <c r="EZ100" s="75"/>
      <c r="FA100" s="75"/>
      <c r="FC100" s="75"/>
      <c r="FD100" s="75"/>
      <c r="FE100" s="75"/>
      <c r="FG100" s="75"/>
      <c r="FH100" s="75"/>
      <c r="FI100" s="75"/>
      <c r="FK100" s="75"/>
      <c r="FL100" s="75"/>
      <c r="FM100" s="75"/>
      <c r="FO100" s="75"/>
      <c r="FP100" s="75"/>
      <c r="FQ100" s="75"/>
    </row>
    <row r="101" spans="1:173" s="12" customFormat="1" x14ac:dyDescent="0.25">
      <c r="A101" s="9">
        <f>Tue!$A$17</f>
        <v>0</v>
      </c>
      <c r="B101" s="72">
        <f>Tue!$C$17</f>
        <v>0</v>
      </c>
      <c r="C101" s="9">
        <f>Tue!$X$17</f>
        <v>0</v>
      </c>
      <c r="D101" s="73" t="str">
        <f>IF($B101="win",100%-D$1,"-100%")</f>
        <v>-100%</v>
      </c>
      <c r="E101" s="9">
        <f>(C101*D101)+(C101*E$1)</f>
        <v>0</v>
      </c>
      <c r="F101" s="9"/>
      <c r="G101" s="9">
        <f>Tue!$Y$17</f>
        <v>0</v>
      </c>
      <c r="H101" s="73" t="str">
        <f>IF($B101="win",100%-H$1,"-100%")</f>
        <v>-100%</v>
      </c>
      <c r="I101" s="9">
        <f>(G101*H101)+(G101*I$1)</f>
        <v>0</v>
      </c>
      <c r="J101" s="9"/>
      <c r="K101" s="9">
        <f>Tue!$Z$17</f>
        <v>0</v>
      </c>
      <c r="L101" s="73" t="str">
        <f>IF($B101="win",100%-L$1,"-100%")</f>
        <v>-100%</v>
      </c>
      <c r="M101" s="9">
        <f>(K101*L101)+(K101*M$1)</f>
        <v>0</v>
      </c>
      <c r="N101" s="9"/>
      <c r="O101" s="9">
        <f>Tue!$AA$17</f>
        <v>0</v>
      </c>
      <c r="P101" s="73" t="str">
        <f>IF($B101="win",100%-P$1,"-100%")</f>
        <v>-100%</v>
      </c>
      <c r="Q101" s="9">
        <f>(O101*P101)+(O101*Q$1)</f>
        <v>0</v>
      </c>
      <c r="R101" s="9"/>
      <c r="S101" s="9">
        <f>Tue!$AB$17</f>
        <v>0</v>
      </c>
      <c r="T101" s="73" t="str">
        <f>IF($B101="win",100%-T$1,"-100%")</f>
        <v>-100%</v>
      </c>
      <c r="U101" s="9">
        <f>(S101*T101)+(S101*U$1)</f>
        <v>0</v>
      </c>
      <c r="V101" s="9"/>
      <c r="W101" s="9">
        <f>Tue!$AC$17</f>
        <v>0</v>
      </c>
      <c r="X101" s="73" t="str">
        <f>IF($B101="win",100%-X$1,"-100%")</f>
        <v>-100%</v>
      </c>
      <c r="Y101" s="9">
        <f>(W101*X101)+(W101*Y$1)</f>
        <v>0</v>
      </c>
      <c r="Z101" s="9"/>
      <c r="AA101" s="9">
        <f>Tue!$AD$17</f>
        <v>0</v>
      </c>
      <c r="AB101" s="73" t="str">
        <f>IF($B101="win",100%-AB$1,"-100%")</f>
        <v>-100%</v>
      </c>
      <c r="AC101" s="9">
        <f>(AA101*AB101)+(AA101*AC$1)</f>
        <v>0</v>
      </c>
      <c r="AD101" s="9"/>
      <c r="AE101" s="9">
        <f>Tue!$AE$17</f>
        <v>0</v>
      </c>
      <c r="AF101" s="73" t="str">
        <f>IF($B101="win",100%-AF$1,"-100%")</f>
        <v>-100%</v>
      </c>
      <c r="AG101" s="9">
        <f>(AE101*AF101)+(AE101*AG$1)</f>
        <v>0</v>
      </c>
      <c r="AH101" s="9"/>
      <c r="AI101" s="9">
        <f>Tue!$AF$17</f>
        <v>0</v>
      </c>
      <c r="AJ101" s="73" t="str">
        <f>IF($B101="win",100%-AJ$1,"-100%")</f>
        <v>-100%</v>
      </c>
      <c r="AK101" s="9">
        <f>(AI101*AJ101)+(AI101*AK$1)</f>
        <v>0</v>
      </c>
      <c r="AL101" s="9"/>
      <c r="AM101" s="9">
        <f>Tue!$AG$17</f>
        <v>0</v>
      </c>
      <c r="AN101" s="73" t="str">
        <f>IF($B101="win",100%-AN$1,"-100%")</f>
        <v>-100%</v>
      </c>
      <c r="AO101" s="9">
        <f>(AM101*AN101)+(AM101*AO$1)</f>
        <v>0</v>
      </c>
      <c r="AP101" s="9"/>
      <c r="AQ101" s="9">
        <f>Tue!$AH$17</f>
        <v>0</v>
      </c>
      <c r="AR101" s="73" t="str">
        <f>IF($B101="win",100%-AR$1,"-100%")</f>
        <v>-100%</v>
      </c>
      <c r="AS101" s="9">
        <f>(AQ101*AR101)+(AQ101*AS$1)</f>
        <v>0</v>
      </c>
      <c r="AT101" s="9"/>
      <c r="AU101" s="9">
        <f>Tue!$AI$17</f>
        <v>0</v>
      </c>
      <c r="AV101" s="73" t="str">
        <f>IF($B101="win",100%-AV$1,"-100%")</f>
        <v>-100%</v>
      </c>
      <c r="AW101" s="9">
        <f>(AU101*AV101)+(AU101*AW$1)</f>
        <v>0</v>
      </c>
      <c r="AX101" s="9"/>
      <c r="AY101" s="9">
        <f>Tue!$AJ$17</f>
        <v>0</v>
      </c>
      <c r="AZ101" s="73" t="str">
        <f>IF($B101="win",100%-AZ$1,"-100%")</f>
        <v>-100%</v>
      </c>
      <c r="BA101" s="9">
        <f>(AY101*AZ101)+(AY101*BA$1)</f>
        <v>0</v>
      </c>
      <c r="BB101" s="9"/>
      <c r="BC101" s="9">
        <f>Tue!$AK$17</f>
        <v>0</v>
      </c>
      <c r="BD101" s="73" t="str">
        <f>IF($B101="win",100%-BD$1,"-100%")</f>
        <v>-100%</v>
      </c>
      <c r="BE101" s="9">
        <f>(BC101*BD101)+(BC101*BE$1)</f>
        <v>0</v>
      </c>
      <c r="BF101" s="9"/>
      <c r="BG101" s="9">
        <f>Tue!$AL$17</f>
        <v>0</v>
      </c>
      <c r="BH101" s="73" t="str">
        <f>IF($B101="win",100%-BH$1,"-100%")</f>
        <v>-100%</v>
      </c>
      <c r="BI101" s="9">
        <f>(BG101*BH101)+(BG101*BI$1)</f>
        <v>0</v>
      </c>
      <c r="BJ101" s="9"/>
      <c r="BK101" s="9">
        <f>Tue!$AM$17</f>
        <v>0</v>
      </c>
      <c r="BL101" s="73" t="str">
        <f>IF($B101="win",100%-BL$1,"-100%")</f>
        <v>-100%</v>
      </c>
      <c r="BM101" s="9">
        <f>(BK101*BL101)+(BK101*BM$1)</f>
        <v>0</v>
      </c>
      <c r="BN101" s="9"/>
      <c r="BO101" s="9">
        <f>Tue!$AN$17</f>
        <v>0</v>
      </c>
      <c r="BP101" s="73" t="str">
        <f>IF($B101="win",100%-BP$1,"-100%")</f>
        <v>-100%</v>
      </c>
      <c r="BQ101" s="9">
        <f>(BO101*BP101)+(BO101*BQ$1)</f>
        <v>0</v>
      </c>
      <c r="BR101" s="9"/>
      <c r="BS101" s="9">
        <f>Tue!$AO$17</f>
        <v>0</v>
      </c>
      <c r="BT101" s="73" t="str">
        <f>IF($B101="win",100%-BT$1,"-100%")</f>
        <v>-100%</v>
      </c>
      <c r="BU101" s="9">
        <f>(BS101*BT101)+(BS101*BU$1)</f>
        <v>0</v>
      </c>
      <c r="BV101" s="9"/>
      <c r="BW101" s="9">
        <f>Tue!$AP$17</f>
        <v>0</v>
      </c>
      <c r="BX101" s="73" t="str">
        <f>IF($B101="win",100%-BX$1,"-100%")</f>
        <v>-100%</v>
      </c>
      <c r="BY101" s="9">
        <f>(BW101*BX101)+(BW101*BY$1)</f>
        <v>0</v>
      </c>
      <c r="BZ101" s="9"/>
      <c r="CA101" s="9">
        <f>Tue!$AQ$17</f>
        <v>0</v>
      </c>
      <c r="CB101" s="73" t="str">
        <f>IF($B101="win",100%-CB$1,"-100%")</f>
        <v>-100%</v>
      </c>
      <c r="CC101" s="9">
        <f>(CA101*CB101)+(CA101*CC$1)</f>
        <v>0</v>
      </c>
      <c r="CD101" s="9"/>
      <c r="CE101" s="9">
        <f>Tue!$AR$17</f>
        <v>0</v>
      </c>
      <c r="CF101" s="73" t="str">
        <f>IF($B101="win",100%-CF$1,"-100%")</f>
        <v>-100%</v>
      </c>
      <c r="CG101" s="9">
        <f>(CE101*CF101)+(CE101*CG$1)</f>
        <v>0</v>
      </c>
      <c r="CH101" s="9"/>
      <c r="CI101" s="9">
        <f>Tue!$AS$17</f>
        <v>0</v>
      </c>
      <c r="CJ101" s="73" t="str">
        <f>IF($B101="win",100%-CJ$1,"-100%")</f>
        <v>-100%</v>
      </c>
      <c r="CK101" s="9">
        <f>(CI101*CJ101)+(CI101*CK$1)</f>
        <v>0</v>
      </c>
      <c r="CL101" s="9"/>
      <c r="CM101" s="9">
        <f>Tue!$AT$17</f>
        <v>0</v>
      </c>
      <c r="CN101" s="73" t="str">
        <f>IF($B101="win",100%-CN$1,"-100%")</f>
        <v>-100%</v>
      </c>
      <c r="CO101" s="9">
        <f>(CM101*CN101)+(CM101*CO$1)</f>
        <v>0</v>
      </c>
      <c r="CP101" s="9"/>
      <c r="CQ101" s="9">
        <f>Tue!$AU$17</f>
        <v>0</v>
      </c>
      <c r="CR101" s="73" t="str">
        <f>IF($B101="win",100%-CR$1,"-100%")</f>
        <v>-100%</v>
      </c>
      <c r="CS101" s="9">
        <f>(CQ101*CR101)+(CQ101*CS$1)</f>
        <v>0</v>
      </c>
      <c r="CT101" s="9"/>
      <c r="CU101" s="9">
        <f>Tue!$AV$17</f>
        <v>0</v>
      </c>
      <c r="CV101" s="73" t="str">
        <f>IF($B101="win",100%-CV$1,"-100%")</f>
        <v>-100%</v>
      </c>
      <c r="CW101" s="9">
        <f>(CU101*CV101)+(CU101*CW$1)</f>
        <v>0</v>
      </c>
      <c r="CX101" s="9"/>
      <c r="CY101" s="9">
        <f>Tue!$AW$17</f>
        <v>0</v>
      </c>
      <c r="CZ101" s="73" t="str">
        <f>IF($B101="win",100%-CZ$1,"-100%")</f>
        <v>-100%</v>
      </c>
      <c r="DA101" s="9">
        <f>(CY101*CZ101)+(CY101*DA$1)</f>
        <v>0</v>
      </c>
      <c r="DB101" s="9"/>
      <c r="DC101" s="9">
        <f>Tue!$AX$17</f>
        <v>0</v>
      </c>
      <c r="DD101" s="73" t="str">
        <f>IF($B101="win",100%-DD$1,"-100%")</f>
        <v>-100%</v>
      </c>
      <c r="DE101" s="9">
        <f>(DC101*DD101)+(DC101*DE$1)</f>
        <v>0</v>
      </c>
      <c r="DF101" s="9"/>
      <c r="DG101" s="9">
        <f>Tue!$AY$17</f>
        <v>0</v>
      </c>
      <c r="DH101" s="73" t="str">
        <f>IF($B101="win",100%-DH$1,"-100%")</f>
        <v>-100%</v>
      </c>
      <c r="DI101" s="9">
        <f>(DG101*DH101)+(DG101*DI$1)</f>
        <v>0</v>
      </c>
      <c r="DJ101" s="9"/>
      <c r="DK101" s="9">
        <f>Tue!$AZ$17</f>
        <v>0</v>
      </c>
      <c r="DL101" s="73" t="str">
        <f>IF($B101="win",100%-DL$1,"-100%")</f>
        <v>-100%</v>
      </c>
      <c r="DM101" s="9">
        <f>(DK101*DL101)+(DK101*DM$1)</f>
        <v>0</v>
      </c>
      <c r="DN101" s="9"/>
      <c r="DO101" s="9">
        <f>Tue!$BA$17</f>
        <v>0</v>
      </c>
      <c r="DP101" s="73" t="str">
        <f>IF($B101="win",100%-DP$1,"-100%")</f>
        <v>-100%</v>
      </c>
      <c r="DQ101" s="9">
        <f>(DO101*DP101)+(DO101*DQ$1)</f>
        <v>0</v>
      </c>
      <c r="DR101" s="9"/>
      <c r="DS101" s="9">
        <f>Tue!$BB$17</f>
        <v>0</v>
      </c>
      <c r="DT101" s="73" t="str">
        <f>IF($B101="win",100%-DT$1,"-100%")</f>
        <v>-100%</v>
      </c>
      <c r="DU101" s="9">
        <f>(DS101*DT101)+(DS101*DU$1)</f>
        <v>0</v>
      </c>
      <c r="DV101" s="9"/>
      <c r="DW101" s="9">
        <f>Tue!$BC$17</f>
        <v>0</v>
      </c>
      <c r="DX101" s="73" t="str">
        <f>IF($B101="win",100%-DX$1,"-100%")</f>
        <v>-100%</v>
      </c>
      <c r="DY101" s="9">
        <f>(DW101*DX101)+(DW101*DY$1)</f>
        <v>0</v>
      </c>
      <c r="DZ101" s="9"/>
      <c r="EA101" s="9">
        <f>Tue!$BD$17</f>
        <v>0</v>
      </c>
      <c r="EB101" s="73" t="str">
        <f>IF($B101="win",100%-EB$1,"-100%")</f>
        <v>-100%</v>
      </c>
      <c r="EC101" s="9">
        <f>(EA101*EB101)+(EA101*EC$1)</f>
        <v>0</v>
      </c>
      <c r="ED101" s="9"/>
      <c r="EE101" s="9">
        <f>Tue!$BE$17</f>
        <v>0</v>
      </c>
      <c r="EF101" s="73" t="str">
        <f>IF($B101="win",100%-EF$1,"-100%")</f>
        <v>-100%</v>
      </c>
      <c r="EG101" s="9">
        <f>(EE101*EF101)+(EE101*EG$1)</f>
        <v>0</v>
      </c>
      <c r="EH101" s="9"/>
      <c r="EI101" s="9">
        <f>Tue!$BF$17</f>
        <v>0</v>
      </c>
      <c r="EJ101" s="73" t="str">
        <f>IF($B101="win",100%-EJ$1,"-100%")</f>
        <v>-100%</v>
      </c>
      <c r="EK101" s="9">
        <f>(EI101*EJ101)+(EI101*EK$1)</f>
        <v>0</v>
      </c>
      <c r="EL101" s="9"/>
      <c r="EM101" s="9">
        <f>Tue!$BG$17</f>
        <v>0</v>
      </c>
      <c r="EN101" s="73" t="str">
        <f>IF($B101="win",100%-EN$1,"-100%")</f>
        <v>-100%</v>
      </c>
      <c r="EO101" s="9">
        <f>(EM101*EN101)+(EM101*EO$1)</f>
        <v>0</v>
      </c>
      <c r="EP101" s="9"/>
      <c r="EQ101" s="9">
        <f>Tue!$BH$17</f>
        <v>0</v>
      </c>
      <c r="ER101" s="73" t="str">
        <f>IF($B101="win",100%-ER$1,"-100%")</f>
        <v>-100%</v>
      </c>
      <c r="ES101" s="9">
        <f>(EQ101*ER101)+(EQ101*ES$1)</f>
        <v>0</v>
      </c>
      <c r="EU101" s="9">
        <f>Tue!$BI$17</f>
        <v>0</v>
      </c>
      <c r="EV101" s="73" t="str">
        <f>IF($B101="win",100%-EV$1,"-100%")</f>
        <v>-100%</v>
      </c>
      <c r="EW101" s="9">
        <f>(EU101*EV101)+(EU101*EW$1)</f>
        <v>0</v>
      </c>
      <c r="EY101" s="9">
        <f>Tue!$BJ$17</f>
        <v>0</v>
      </c>
      <c r="EZ101" s="73" t="str">
        <f>IF($B101="win",100%-EZ$1,"-100%")</f>
        <v>-100%</v>
      </c>
      <c r="FA101" s="9">
        <f>(EY101*EZ101)+(EY101*FA$1)</f>
        <v>0</v>
      </c>
      <c r="FC101" s="9">
        <f>Tue!$BK$17</f>
        <v>0</v>
      </c>
      <c r="FD101" s="73" t="str">
        <f>IF($B101="win",100%-FD$1,"-100%")</f>
        <v>-100%</v>
      </c>
      <c r="FE101" s="9">
        <f>(FC101*FD101)+(FC101*FE$1)</f>
        <v>0</v>
      </c>
      <c r="FG101" s="9">
        <f>Tue!$BL$17</f>
        <v>0</v>
      </c>
      <c r="FH101" s="73" t="str">
        <f>IF($B101="win",100%-FH$1,"-100%")</f>
        <v>-100%</v>
      </c>
      <c r="FI101" s="9">
        <f>(FG101*FH101)+(FG101*FI$1)</f>
        <v>0</v>
      </c>
      <c r="FK101" s="9">
        <f>Tue!$BM$17</f>
        <v>0</v>
      </c>
      <c r="FL101" s="73" t="str">
        <f>IF($B101="win",100%-FL$1,"-100%")</f>
        <v>-100%</v>
      </c>
      <c r="FM101" s="9">
        <f>(FK101*FL101)+(FK101*FM$1)</f>
        <v>0</v>
      </c>
      <c r="FO101" s="9">
        <f>Tue!$BN$17</f>
        <v>0</v>
      </c>
      <c r="FP101" s="73" t="str">
        <f>IF($B101="win",100%-FP$1,"-100%")</f>
        <v>-100%</v>
      </c>
      <c r="FQ101" s="9">
        <f>(FO101*FP101)+(FO101*FQ$1)</f>
        <v>0</v>
      </c>
    </row>
    <row r="102" spans="1:173" s="12" customFormat="1" x14ac:dyDescent="0.25">
      <c r="A102" s="9">
        <f>Tue!$A$18</f>
        <v>0</v>
      </c>
      <c r="B102" s="72">
        <f>Tue!$C$18</f>
        <v>0</v>
      </c>
      <c r="C102" s="9">
        <f>Tue!$X$18</f>
        <v>0</v>
      </c>
      <c r="D102" s="73" t="str">
        <f t="shared" ref="D102:D104" si="1604">IF($B102="win",100%-D$1,"-100%")</f>
        <v>-100%</v>
      </c>
      <c r="E102" s="9">
        <f t="shared" ref="E102:E104" si="1605">(C102*D102)+(C102*E$1)</f>
        <v>0</v>
      </c>
      <c r="F102" s="9"/>
      <c r="G102" s="9">
        <f>Tue!$Y$18</f>
        <v>0</v>
      </c>
      <c r="H102" s="73" t="str">
        <f t="shared" ref="H102:H104" si="1606">IF($B102="win",100%-H$1,"-100%")</f>
        <v>-100%</v>
      </c>
      <c r="I102" s="9">
        <f t="shared" ref="I102:I104" si="1607">(G102*H102)+(G102*I$1)</f>
        <v>0</v>
      </c>
      <c r="J102" s="9"/>
      <c r="K102" s="9">
        <f>Tue!$Z$18</f>
        <v>0</v>
      </c>
      <c r="L102" s="73" t="str">
        <f t="shared" ref="L102:L104" si="1608">IF($B102="win",100%-L$1,"-100%")</f>
        <v>-100%</v>
      </c>
      <c r="M102" s="9">
        <f t="shared" ref="M102:M104" si="1609">(K102*L102)+(K102*M$1)</f>
        <v>0</v>
      </c>
      <c r="N102" s="9"/>
      <c r="O102" s="9">
        <f>Tue!$AA$18</f>
        <v>0</v>
      </c>
      <c r="P102" s="73" t="str">
        <f t="shared" ref="P102:P104" si="1610">IF($B102="win",100%-P$1,"-100%")</f>
        <v>-100%</v>
      </c>
      <c r="Q102" s="9">
        <f t="shared" ref="Q102:Q104" si="1611">(O102*P102)+(O102*Q$1)</f>
        <v>0</v>
      </c>
      <c r="R102" s="9"/>
      <c r="S102" s="9">
        <f>Tue!$AB$18</f>
        <v>0</v>
      </c>
      <c r="T102" s="73" t="str">
        <f t="shared" ref="T102:T104" si="1612">IF($B102="win",100%-T$1,"-100%")</f>
        <v>-100%</v>
      </c>
      <c r="U102" s="9">
        <f t="shared" ref="U102:U104" si="1613">(S102*T102)+(S102*U$1)</f>
        <v>0</v>
      </c>
      <c r="V102" s="9"/>
      <c r="W102" s="9">
        <f>Tue!$AC$18</f>
        <v>0</v>
      </c>
      <c r="X102" s="73" t="str">
        <f t="shared" ref="X102:X104" si="1614">IF($B102="win",100%-X$1,"-100%")</f>
        <v>-100%</v>
      </c>
      <c r="Y102" s="9">
        <f t="shared" ref="Y102:Y104" si="1615">(W102*X102)+(W102*Y$1)</f>
        <v>0</v>
      </c>
      <c r="Z102" s="9"/>
      <c r="AA102" s="9">
        <f>Tue!$AD$18</f>
        <v>0</v>
      </c>
      <c r="AB102" s="73" t="str">
        <f t="shared" ref="AB102:AB104" si="1616">IF($B102="win",100%-AB$1,"-100%")</f>
        <v>-100%</v>
      </c>
      <c r="AC102" s="9">
        <f t="shared" ref="AC102:AC104" si="1617">(AA102*AB102)+(AA102*AC$1)</f>
        <v>0</v>
      </c>
      <c r="AD102" s="9"/>
      <c r="AE102" s="9">
        <f>Tue!$AE$18</f>
        <v>0</v>
      </c>
      <c r="AF102" s="73" t="str">
        <f t="shared" ref="AF102:AF104" si="1618">IF($B102="win",100%-AF$1,"-100%")</f>
        <v>-100%</v>
      </c>
      <c r="AG102" s="9">
        <f t="shared" ref="AG102:AG104" si="1619">(AE102*AF102)+(AE102*AG$1)</f>
        <v>0</v>
      </c>
      <c r="AH102" s="9"/>
      <c r="AI102" s="9">
        <f>Tue!$AF$18</f>
        <v>0</v>
      </c>
      <c r="AJ102" s="73" t="str">
        <f t="shared" ref="AJ102:AJ104" si="1620">IF($B102="win",100%-AJ$1,"-100%")</f>
        <v>-100%</v>
      </c>
      <c r="AK102" s="9">
        <f t="shared" ref="AK102:AK104" si="1621">(AI102*AJ102)+(AI102*AK$1)</f>
        <v>0</v>
      </c>
      <c r="AL102" s="9"/>
      <c r="AM102" s="9">
        <f>Tue!$AG$18</f>
        <v>0</v>
      </c>
      <c r="AN102" s="73" t="str">
        <f t="shared" ref="AN102:AN104" si="1622">IF($B102="win",100%-AN$1,"-100%")</f>
        <v>-100%</v>
      </c>
      <c r="AO102" s="9">
        <f t="shared" ref="AO102:AO104" si="1623">(AM102*AN102)+(AM102*AO$1)</f>
        <v>0</v>
      </c>
      <c r="AP102" s="9"/>
      <c r="AQ102" s="9">
        <f>Tue!$AH$18</f>
        <v>0</v>
      </c>
      <c r="AR102" s="73" t="str">
        <f t="shared" ref="AR102:AR104" si="1624">IF($B102="win",100%-AR$1,"-100%")</f>
        <v>-100%</v>
      </c>
      <c r="AS102" s="9">
        <f t="shared" ref="AS102:AS104" si="1625">(AQ102*AR102)+(AQ102*AS$1)</f>
        <v>0</v>
      </c>
      <c r="AT102" s="9"/>
      <c r="AU102" s="9">
        <f>Tue!$AI$18</f>
        <v>0</v>
      </c>
      <c r="AV102" s="73" t="str">
        <f t="shared" ref="AV102:AV104" si="1626">IF($B102="win",100%-AV$1,"-100%")</f>
        <v>-100%</v>
      </c>
      <c r="AW102" s="9">
        <f t="shared" ref="AW102:AW104" si="1627">(AU102*AV102)+(AU102*AW$1)</f>
        <v>0</v>
      </c>
      <c r="AX102" s="9"/>
      <c r="AY102" s="9">
        <f>Tue!$AJ$18</f>
        <v>0</v>
      </c>
      <c r="AZ102" s="73" t="str">
        <f t="shared" ref="AZ102:AZ104" si="1628">IF($B102="win",100%-AZ$1,"-100%")</f>
        <v>-100%</v>
      </c>
      <c r="BA102" s="9">
        <f t="shared" ref="BA102:BA104" si="1629">(AY102*AZ102)+(AY102*BA$1)</f>
        <v>0</v>
      </c>
      <c r="BB102" s="9"/>
      <c r="BC102" s="9">
        <f>Tue!$AK$18</f>
        <v>0</v>
      </c>
      <c r="BD102" s="73" t="str">
        <f t="shared" ref="BD102:BD104" si="1630">IF($B102="win",100%-BD$1,"-100%")</f>
        <v>-100%</v>
      </c>
      <c r="BE102" s="9">
        <f t="shared" ref="BE102:BE104" si="1631">(BC102*BD102)+(BC102*BE$1)</f>
        <v>0</v>
      </c>
      <c r="BF102" s="9"/>
      <c r="BG102" s="9">
        <f>Tue!$AL$18</f>
        <v>0</v>
      </c>
      <c r="BH102" s="73" t="str">
        <f t="shared" ref="BH102:BH104" si="1632">IF($B102="win",100%-BH$1,"-100%")</f>
        <v>-100%</v>
      </c>
      <c r="BI102" s="9">
        <f t="shared" ref="BI102:BI104" si="1633">(BG102*BH102)+(BG102*BI$1)</f>
        <v>0</v>
      </c>
      <c r="BJ102" s="9"/>
      <c r="BK102" s="9">
        <f>Tue!$AM$18</f>
        <v>0</v>
      </c>
      <c r="BL102" s="73" t="str">
        <f t="shared" ref="BL102:BL104" si="1634">IF($B102="win",100%-BL$1,"-100%")</f>
        <v>-100%</v>
      </c>
      <c r="BM102" s="9">
        <f t="shared" ref="BM102:BM104" si="1635">(BK102*BL102)+(BK102*BM$1)</f>
        <v>0</v>
      </c>
      <c r="BN102" s="9"/>
      <c r="BO102" s="9">
        <f>Tue!$AN$18</f>
        <v>0</v>
      </c>
      <c r="BP102" s="73" t="str">
        <f t="shared" ref="BP102:BP104" si="1636">IF($B102="win",100%-BP$1,"-100%")</f>
        <v>-100%</v>
      </c>
      <c r="BQ102" s="9">
        <f t="shared" ref="BQ102:BQ104" si="1637">(BO102*BP102)+(BO102*BQ$1)</f>
        <v>0</v>
      </c>
      <c r="BR102" s="9"/>
      <c r="BS102" s="9">
        <f>Tue!$AO$18</f>
        <v>0</v>
      </c>
      <c r="BT102" s="73" t="str">
        <f t="shared" ref="BT102:BT104" si="1638">IF($B102="win",100%-BT$1,"-100%")</f>
        <v>-100%</v>
      </c>
      <c r="BU102" s="9">
        <f t="shared" ref="BU102:BU104" si="1639">(BS102*BT102)+(BS102*BU$1)</f>
        <v>0</v>
      </c>
      <c r="BV102" s="9"/>
      <c r="BW102" s="9">
        <f>Tue!$AP$18</f>
        <v>0</v>
      </c>
      <c r="BX102" s="73" t="str">
        <f t="shared" ref="BX102:BX104" si="1640">IF($B102="win",100%-BX$1,"-100%")</f>
        <v>-100%</v>
      </c>
      <c r="BY102" s="9">
        <f t="shared" ref="BY102:BY104" si="1641">(BW102*BX102)+(BW102*BY$1)</f>
        <v>0</v>
      </c>
      <c r="BZ102" s="9"/>
      <c r="CA102" s="9">
        <f>Tue!$AQ$18</f>
        <v>0</v>
      </c>
      <c r="CB102" s="73" t="str">
        <f t="shared" ref="CB102:CB104" si="1642">IF($B102="win",100%-CB$1,"-100%")</f>
        <v>-100%</v>
      </c>
      <c r="CC102" s="9">
        <f t="shared" ref="CC102:CC104" si="1643">(CA102*CB102)+(CA102*CC$1)</f>
        <v>0</v>
      </c>
      <c r="CD102" s="9"/>
      <c r="CE102" s="9">
        <f>Tue!$AR$18</f>
        <v>0</v>
      </c>
      <c r="CF102" s="73" t="str">
        <f t="shared" ref="CF102:CF104" si="1644">IF($B102="win",100%-CF$1,"-100%")</f>
        <v>-100%</v>
      </c>
      <c r="CG102" s="9">
        <f t="shared" ref="CG102:CG104" si="1645">(CE102*CF102)+(CE102*CG$1)</f>
        <v>0</v>
      </c>
      <c r="CH102" s="9"/>
      <c r="CI102" s="9">
        <f>Tue!$AS$18</f>
        <v>0</v>
      </c>
      <c r="CJ102" s="73" t="str">
        <f t="shared" ref="CJ102:CJ104" si="1646">IF($B102="win",100%-CJ$1,"-100%")</f>
        <v>-100%</v>
      </c>
      <c r="CK102" s="9">
        <f t="shared" ref="CK102:CK104" si="1647">(CI102*CJ102)+(CI102*CK$1)</f>
        <v>0</v>
      </c>
      <c r="CL102" s="9"/>
      <c r="CM102" s="9">
        <f>Tue!$AT$18</f>
        <v>0</v>
      </c>
      <c r="CN102" s="73" t="str">
        <f t="shared" ref="CN102:CN104" si="1648">IF($B102="win",100%-CN$1,"-100%")</f>
        <v>-100%</v>
      </c>
      <c r="CO102" s="9">
        <f t="shared" ref="CO102:CO104" si="1649">(CM102*CN102)+(CM102*CO$1)</f>
        <v>0</v>
      </c>
      <c r="CP102" s="9"/>
      <c r="CQ102" s="9">
        <f>Tue!$AU$18</f>
        <v>0</v>
      </c>
      <c r="CR102" s="73" t="str">
        <f t="shared" ref="CR102:CR104" si="1650">IF($B102="win",100%-CR$1,"-100%")</f>
        <v>-100%</v>
      </c>
      <c r="CS102" s="9">
        <f t="shared" ref="CS102:CS104" si="1651">(CQ102*CR102)+(CQ102*CS$1)</f>
        <v>0</v>
      </c>
      <c r="CT102" s="9"/>
      <c r="CU102" s="9">
        <f>Tue!$AV$18</f>
        <v>0</v>
      </c>
      <c r="CV102" s="73" t="str">
        <f t="shared" ref="CV102:CV104" si="1652">IF($B102="win",100%-CV$1,"-100%")</f>
        <v>-100%</v>
      </c>
      <c r="CW102" s="9">
        <f t="shared" ref="CW102:CW104" si="1653">(CU102*CV102)+(CU102*CW$1)</f>
        <v>0</v>
      </c>
      <c r="CX102" s="9"/>
      <c r="CY102" s="9">
        <f>Tue!$AW$18</f>
        <v>0</v>
      </c>
      <c r="CZ102" s="73" t="str">
        <f t="shared" ref="CZ102:CZ104" si="1654">IF($B102="win",100%-CZ$1,"-100%")</f>
        <v>-100%</v>
      </c>
      <c r="DA102" s="9">
        <f t="shared" ref="DA102:DA104" si="1655">(CY102*CZ102)+(CY102*DA$1)</f>
        <v>0</v>
      </c>
      <c r="DB102" s="9"/>
      <c r="DC102" s="9">
        <f>Tue!$AX$18</f>
        <v>0</v>
      </c>
      <c r="DD102" s="73" t="str">
        <f t="shared" ref="DD102:DD104" si="1656">IF($B102="win",100%-DD$1,"-100%")</f>
        <v>-100%</v>
      </c>
      <c r="DE102" s="9">
        <f t="shared" ref="DE102:DE104" si="1657">(DC102*DD102)+(DC102*DE$1)</f>
        <v>0</v>
      </c>
      <c r="DF102" s="9"/>
      <c r="DG102" s="9">
        <f>Tue!$AY$18</f>
        <v>0</v>
      </c>
      <c r="DH102" s="73" t="str">
        <f t="shared" ref="DH102:DH104" si="1658">IF($B102="win",100%-DH$1,"-100%")</f>
        <v>-100%</v>
      </c>
      <c r="DI102" s="9">
        <f t="shared" ref="DI102:DI104" si="1659">(DG102*DH102)+(DG102*DI$1)</f>
        <v>0</v>
      </c>
      <c r="DJ102" s="9"/>
      <c r="DK102" s="9">
        <f>Tue!$AZ$18</f>
        <v>0</v>
      </c>
      <c r="DL102" s="73" t="str">
        <f t="shared" ref="DL102:DL104" si="1660">IF($B102="win",100%-DL$1,"-100%")</f>
        <v>-100%</v>
      </c>
      <c r="DM102" s="9">
        <f t="shared" ref="DM102:DM104" si="1661">(DK102*DL102)+(DK102*DM$1)</f>
        <v>0</v>
      </c>
      <c r="DN102" s="9"/>
      <c r="DO102" s="9">
        <f>Tue!$BA$18</f>
        <v>0</v>
      </c>
      <c r="DP102" s="73" t="str">
        <f t="shared" ref="DP102:DP104" si="1662">IF($B102="win",100%-DP$1,"-100%")</f>
        <v>-100%</v>
      </c>
      <c r="DQ102" s="9">
        <f t="shared" ref="DQ102:DQ104" si="1663">(DO102*DP102)+(DO102*DQ$1)</f>
        <v>0</v>
      </c>
      <c r="DR102" s="9"/>
      <c r="DS102" s="9">
        <f>Tue!$BB$18</f>
        <v>0</v>
      </c>
      <c r="DT102" s="73" t="str">
        <f t="shared" ref="DT102:DT104" si="1664">IF($B102="win",100%-DT$1,"-100%")</f>
        <v>-100%</v>
      </c>
      <c r="DU102" s="9">
        <f t="shared" ref="DU102:DU104" si="1665">(DS102*DT102)+(DS102*DU$1)</f>
        <v>0</v>
      </c>
      <c r="DV102" s="9"/>
      <c r="DW102" s="9">
        <f>Tue!$BC$18</f>
        <v>0</v>
      </c>
      <c r="DX102" s="73" t="str">
        <f t="shared" ref="DX102:DX104" si="1666">IF($B102="win",100%-DX$1,"-100%")</f>
        <v>-100%</v>
      </c>
      <c r="DY102" s="9">
        <f t="shared" ref="DY102:DY104" si="1667">(DW102*DX102)+(DW102*DY$1)</f>
        <v>0</v>
      </c>
      <c r="DZ102" s="9"/>
      <c r="EA102" s="9">
        <f>Tue!$BD$18</f>
        <v>0</v>
      </c>
      <c r="EB102" s="73" t="str">
        <f t="shared" ref="EB102:EB104" si="1668">IF($B102="win",100%-EB$1,"-100%")</f>
        <v>-100%</v>
      </c>
      <c r="EC102" s="9">
        <f t="shared" ref="EC102:EC104" si="1669">(EA102*EB102)+(EA102*EC$1)</f>
        <v>0</v>
      </c>
      <c r="ED102" s="9"/>
      <c r="EE102" s="9">
        <f>Tue!$BE$18</f>
        <v>0</v>
      </c>
      <c r="EF102" s="73" t="str">
        <f t="shared" ref="EF102:EF104" si="1670">IF($B102="win",100%-EF$1,"-100%")</f>
        <v>-100%</v>
      </c>
      <c r="EG102" s="9">
        <f t="shared" ref="EG102:EG104" si="1671">(EE102*EF102)+(EE102*EG$1)</f>
        <v>0</v>
      </c>
      <c r="EH102" s="9"/>
      <c r="EI102" s="9">
        <f>Tue!$BF$18</f>
        <v>0</v>
      </c>
      <c r="EJ102" s="73" t="str">
        <f t="shared" ref="EJ102:EJ104" si="1672">IF($B102="win",100%-EJ$1,"-100%")</f>
        <v>-100%</v>
      </c>
      <c r="EK102" s="9">
        <f t="shared" ref="EK102:EK104" si="1673">(EI102*EJ102)+(EI102*EK$1)</f>
        <v>0</v>
      </c>
      <c r="EL102" s="9"/>
      <c r="EM102" s="9">
        <f>Tue!$BG$18</f>
        <v>0</v>
      </c>
      <c r="EN102" s="73" t="str">
        <f t="shared" ref="EN102:EN104" si="1674">IF($B102="win",100%-EN$1,"-100%")</f>
        <v>-100%</v>
      </c>
      <c r="EO102" s="9">
        <f t="shared" ref="EO102:EO104" si="1675">(EM102*EN102)+(EM102*EO$1)</f>
        <v>0</v>
      </c>
      <c r="EP102" s="9"/>
      <c r="EQ102" s="9">
        <f>Tue!$BH$18</f>
        <v>0</v>
      </c>
      <c r="ER102" s="73" t="str">
        <f t="shared" ref="ER102:ER104" si="1676">IF($B102="win",100%-ER$1,"-100%")</f>
        <v>-100%</v>
      </c>
      <c r="ES102" s="9">
        <f t="shared" ref="ES102:ES104" si="1677">(EQ102*ER102)+(EQ102*ES$1)</f>
        <v>0</v>
      </c>
      <c r="EU102" s="9">
        <f>Tue!$BI$18</f>
        <v>0</v>
      </c>
      <c r="EV102" s="73" t="str">
        <f t="shared" ref="EV102:EV104" si="1678">IF($B102="win",100%-EV$1,"-100%")</f>
        <v>-100%</v>
      </c>
      <c r="EW102" s="9">
        <f t="shared" ref="EW102:EW104" si="1679">(EU102*EV102)+(EU102*EW$1)</f>
        <v>0</v>
      </c>
      <c r="EY102" s="9">
        <f>Tue!$BJ$18</f>
        <v>0</v>
      </c>
      <c r="EZ102" s="73" t="str">
        <f t="shared" ref="EZ102:EZ104" si="1680">IF($B102="win",100%-EZ$1,"-100%")</f>
        <v>-100%</v>
      </c>
      <c r="FA102" s="9">
        <f t="shared" ref="FA102:FA104" si="1681">(EY102*EZ102)+(EY102*FA$1)</f>
        <v>0</v>
      </c>
      <c r="FC102" s="9">
        <f>Tue!$BK$18</f>
        <v>0</v>
      </c>
      <c r="FD102" s="73" t="str">
        <f t="shared" ref="FD102:FD104" si="1682">IF($B102="win",100%-FD$1,"-100%")</f>
        <v>-100%</v>
      </c>
      <c r="FE102" s="9">
        <f t="shared" ref="FE102:FE104" si="1683">(FC102*FD102)+(FC102*FE$1)</f>
        <v>0</v>
      </c>
      <c r="FG102" s="9">
        <f>Tue!$BL$18</f>
        <v>0</v>
      </c>
      <c r="FH102" s="73" t="str">
        <f t="shared" ref="FH102:FH104" si="1684">IF($B102="win",100%-FH$1,"-100%")</f>
        <v>-100%</v>
      </c>
      <c r="FI102" s="9">
        <f t="shared" ref="FI102:FI104" si="1685">(FG102*FH102)+(FG102*FI$1)</f>
        <v>0</v>
      </c>
      <c r="FK102" s="9">
        <f>Tue!$BM$18</f>
        <v>0</v>
      </c>
      <c r="FL102" s="73" t="str">
        <f t="shared" ref="FL102:FL104" si="1686">IF($B102="win",100%-FL$1,"-100%")</f>
        <v>-100%</v>
      </c>
      <c r="FM102" s="9">
        <f t="shared" ref="FM102:FM104" si="1687">(FK102*FL102)+(FK102*FM$1)</f>
        <v>0</v>
      </c>
      <c r="FO102" s="9">
        <f>Tue!$BN$18</f>
        <v>0</v>
      </c>
      <c r="FP102" s="73" t="str">
        <f t="shared" ref="FP102:FP104" si="1688">IF($B102="win",100%-FP$1,"-100%")</f>
        <v>-100%</v>
      </c>
      <c r="FQ102" s="9">
        <f t="shared" ref="FQ102:FQ104" si="1689">(FO102*FP102)+(FO102*FQ$1)</f>
        <v>0</v>
      </c>
    </row>
    <row r="103" spans="1:173" s="12" customFormat="1" x14ac:dyDescent="0.25">
      <c r="A103" s="9" t="str">
        <f>Tue!$A$19</f>
        <v>UNDER</v>
      </c>
      <c r="B103" s="72">
        <f>Tue!$C$19</f>
        <v>0</v>
      </c>
      <c r="C103" s="9">
        <f>Tue!$X$19</f>
        <v>0</v>
      </c>
      <c r="D103" s="73" t="str">
        <f t="shared" si="1604"/>
        <v>-100%</v>
      </c>
      <c r="E103" s="9">
        <f t="shared" si="1605"/>
        <v>0</v>
      </c>
      <c r="F103" s="9"/>
      <c r="G103" s="9">
        <f>Tue!$Y$19</f>
        <v>0</v>
      </c>
      <c r="H103" s="73" t="str">
        <f t="shared" si="1606"/>
        <v>-100%</v>
      </c>
      <c r="I103" s="9">
        <f t="shared" si="1607"/>
        <v>0</v>
      </c>
      <c r="J103" s="9"/>
      <c r="K103" s="9">
        <f>Tue!$Z$19</f>
        <v>0</v>
      </c>
      <c r="L103" s="73" t="str">
        <f t="shared" si="1608"/>
        <v>-100%</v>
      </c>
      <c r="M103" s="9">
        <f t="shared" si="1609"/>
        <v>0</v>
      </c>
      <c r="N103" s="9"/>
      <c r="O103" s="9">
        <f>Tue!$AA$19</f>
        <v>0</v>
      </c>
      <c r="P103" s="73" t="str">
        <f t="shared" si="1610"/>
        <v>-100%</v>
      </c>
      <c r="Q103" s="9">
        <f t="shared" si="1611"/>
        <v>0</v>
      </c>
      <c r="R103" s="9"/>
      <c r="S103" s="9">
        <f>Tue!$AB$19</f>
        <v>0</v>
      </c>
      <c r="T103" s="73" t="str">
        <f t="shared" si="1612"/>
        <v>-100%</v>
      </c>
      <c r="U103" s="9">
        <f t="shared" si="1613"/>
        <v>0</v>
      </c>
      <c r="V103" s="9"/>
      <c r="W103" s="9">
        <f>Tue!$AC$19</f>
        <v>0</v>
      </c>
      <c r="X103" s="73" t="str">
        <f t="shared" si="1614"/>
        <v>-100%</v>
      </c>
      <c r="Y103" s="9">
        <f t="shared" si="1615"/>
        <v>0</v>
      </c>
      <c r="Z103" s="9"/>
      <c r="AA103" s="9">
        <f>Tue!$AD$19</f>
        <v>0</v>
      </c>
      <c r="AB103" s="73" t="str">
        <f t="shared" si="1616"/>
        <v>-100%</v>
      </c>
      <c r="AC103" s="9">
        <f t="shared" si="1617"/>
        <v>0</v>
      </c>
      <c r="AD103" s="9"/>
      <c r="AE103" s="9">
        <f>Tue!$AE$19</f>
        <v>0</v>
      </c>
      <c r="AF103" s="73" t="str">
        <f t="shared" si="1618"/>
        <v>-100%</v>
      </c>
      <c r="AG103" s="9">
        <f t="shared" si="1619"/>
        <v>0</v>
      </c>
      <c r="AH103" s="9"/>
      <c r="AI103" s="9">
        <f>Tue!$AF$19</f>
        <v>0</v>
      </c>
      <c r="AJ103" s="73" t="str">
        <f t="shared" si="1620"/>
        <v>-100%</v>
      </c>
      <c r="AK103" s="9">
        <f t="shared" si="1621"/>
        <v>0</v>
      </c>
      <c r="AL103" s="9"/>
      <c r="AM103" s="9">
        <f>Tue!$AG$19</f>
        <v>0</v>
      </c>
      <c r="AN103" s="73" t="str">
        <f t="shared" si="1622"/>
        <v>-100%</v>
      </c>
      <c r="AO103" s="9">
        <f t="shared" si="1623"/>
        <v>0</v>
      </c>
      <c r="AP103" s="9"/>
      <c r="AQ103" s="9">
        <f>Tue!$AH$19</f>
        <v>0</v>
      </c>
      <c r="AR103" s="73" t="str">
        <f t="shared" si="1624"/>
        <v>-100%</v>
      </c>
      <c r="AS103" s="9">
        <f t="shared" si="1625"/>
        <v>0</v>
      </c>
      <c r="AT103" s="9"/>
      <c r="AU103" s="9">
        <f>Tue!$AI$19</f>
        <v>0</v>
      </c>
      <c r="AV103" s="73" t="str">
        <f t="shared" si="1626"/>
        <v>-100%</v>
      </c>
      <c r="AW103" s="9">
        <f t="shared" si="1627"/>
        <v>0</v>
      </c>
      <c r="AX103" s="9"/>
      <c r="AY103" s="9">
        <f>Tue!$AJ$19</f>
        <v>0</v>
      </c>
      <c r="AZ103" s="73" t="str">
        <f t="shared" si="1628"/>
        <v>-100%</v>
      </c>
      <c r="BA103" s="9">
        <f t="shared" si="1629"/>
        <v>0</v>
      </c>
      <c r="BB103" s="9"/>
      <c r="BC103" s="9">
        <f>Tue!$AK$19</f>
        <v>0</v>
      </c>
      <c r="BD103" s="73" t="str">
        <f t="shared" si="1630"/>
        <v>-100%</v>
      </c>
      <c r="BE103" s="9">
        <f t="shared" si="1631"/>
        <v>0</v>
      </c>
      <c r="BF103" s="9"/>
      <c r="BG103" s="9">
        <f>Tue!$AL$19</f>
        <v>0</v>
      </c>
      <c r="BH103" s="73" t="str">
        <f t="shared" si="1632"/>
        <v>-100%</v>
      </c>
      <c r="BI103" s="9">
        <f t="shared" si="1633"/>
        <v>0</v>
      </c>
      <c r="BJ103" s="9"/>
      <c r="BK103" s="9">
        <f>Tue!$AM$19</f>
        <v>0</v>
      </c>
      <c r="BL103" s="73" t="str">
        <f t="shared" si="1634"/>
        <v>-100%</v>
      </c>
      <c r="BM103" s="9">
        <f t="shared" si="1635"/>
        <v>0</v>
      </c>
      <c r="BN103" s="9"/>
      <c r="BO103" s="9">
        <f>Tue!$AN$19</f>
        <v>0</v>
      </c>
      <c r="BP103" s="73" t="str">
        <f t="shared" si="1636"/>
        <v>-100%</v>
      </c>
      <c r="BQ103" s="9">
        <f t="shared" si="1637"/>
        <v>0</v>
      </c>
      <c r="BR103" s="9"/>
      <c r="BS103" s="9">
        <f>Tue!$AO$19</f>
        <v>0</v>
      </c>
      <c r="BT103" s="73" t="str">
        <f t="shared" si="1638"/>
        <v>-100%</v>
      </c>
      <c r="BU103" s="9">
        <f t="shared" si="1639"/>
        <v>0</v>
      </c>
      <c r="BV103" s="9"/>
      <c r="BW103" s="9">
        <f>Tue!$AP$19</f>
        <v>0</v>
      </c>
      <c r="BX103" s="73" t="str">
        <f t="shared" si="1640"/>
        <v>-100%</v>
      </c>
      <c r="BY103" s="9">
        <f t="shared" si="1641"/>
        <v>0</v>
      </c>
      <c r="BZ103" s="9"/>
      <c r="CA103" s="9">
        <f>Tue!$AQ$19</f>
        <v>0</v>
      </c>
      <c r="CB103" s="73" t="str">
        <f t="shared" si="1642"/>
        <v>-100%</v>
      </c>
      <c r="CC103" s="9">
        <f t="shared" si="1643"/>
        <v>0</v>
      </c>
      <c r="CD103" s="9"/>
      <c r="CE103" s="9">
        <f>Tue!$AR$19</f>
        <v>0</v>
      </c>
      <c r="CF103" s="73" t="str">
        <f t="shared" si="1644"/>
        <v>-100%</v>
      </c>
      <c r="CG103" s="9">
        <f t="shared" si="1645"/>
        <v>0</v>
      </c>
      <c r="CH103" s="9"/>
      <c r="CI103" s="9">
        <f>Tue!$AS$19</f>
        <v>0</v>
      </c>
      <c r="CJ103" s="73" t="str">
        <f t="shared" si="1646"/>
        <v>-100%</v>
      </c>
      <c r="CK103" s="9">
        <f t="shared" si="1647"/>
        <v>0</v>
      </c>
      <c r="CL103" s="9"/>
      <c r="CM103" s="9">
        <f>Tue!$AT$19</f>
        <v>0</v>
      </c>
      <c r="CN103" s="73" t="str">
        <f t="shared" si="1648"/>
        <v>-100%</v>
      </c>
      <c r="CO103" s="9">
        <f t="shared" si="1649"/>
        <v>0</v>
      </c>
      <c r="CP103" s="9"/>
      <c r="CQ103" s="9">
        <f>Tue!$AU$19</f>
        <v>0</v>
      </c>
      <c r="CR103" s="73" t="str">
        <f t="shared" si="1650"/>
        <v>-100%</v>
      </c>
      <c r="CS103" s="9">
        <f t="shared" si="1651"/>
        <v>0</v>
      </c>
      <c r="CT103" s="9"/>
      <c r="CU103" s="9">
        <f>Tue!$AV$19</f>
        <v>0</v>
      </c>
      <c r="CV103" s="73" t="str">
        <f t="shared" si="1652"/>
        <v>-100%</v>
      </c>
      <c r="CW103" s="9">
        <f t="shared" si="1653"/>
        <v>0</v>
      </c>
      <c r="CX103" s="9"/>
      <c r="CY103" s="9">
        <f>Tue!$AW$19</f>
        <v>0</v>
      </c>
      <c r="CZ103" s="73" t="str">
        <f t="shared" si="1654"/>
        <v>-100%</v>
      </c>
      <c r="DA103" s="9">
        <f t="shared" si="1655"/>
        <v>0</v>
      </c>
      <c r="DB103" s="9"/>
      <c r="DC103" s="9">
        <f>Tue!$AX$19</f>
        <v>0</v>
      </c>
      <c r="DD103" s="73" t="str">
        <f t="shared" si="1656"/>
        <v>-100%</v>
      </c>
      <c r="DE103" s="9">
        <f t="shared" si="1657"/>
        <v>0</v>
      </c>
      <c r="DF103" s="9"/>
      <c r="DG103" s="9">
        <f>Tue!$AY$19</f>
        <v>0</v>
      </c>
      <c r="DH103" s="73" t="str">
        <f t="shared" si="1658"/>
        <v>-100%</v>
      </c>
      <c r="DI103" s="9">
        <f t="shared" si="1659"/>
        <v>0</v>
      </c>
      <c r="DJ103" s="9"/>
      <c r="DK103" s="9">
        <f>Tue!$AZ$19</f>
        <v>0</v>
      </c>
      <c r="DL103" s="73" t="str">
        <f t="shared" si="1660"/>
        <v>-100%</v>
      </c>
      <c r="DM103" s="9">
        <f t="shared" si="1661"/>
        <v>0</v>
      </c>
      <c r="DN103" s="9"/>
      <c r="DO103" s="9">
        <f>Tue!$BA$19</f>
        <v>0</v>
      </c>
      <c r="DP103" s="73" t="str">
        <f t="shared" si="1662"/>
        <v>-100%</v>
      </c>
      <c r="DQ103" s="9">
        <f t="shared" si="1663"/>
        <v>0</v>
      </c>
      <c r="DR103" s="9"/>
      <c r="DS103" s="9">
        <f>Tue!$BB$19</f>
        <v>0</v>
      </c>
      <c r="DT103" s="73" t="str">
        <f t="shared" si="1664"/>
        <v>-100%</v>
      </c>
      <c r="DU103" s="9">
        <f t="shared" si="1665"/>
        <v>0</v>
      </c>
      <c r="DV103" s="9"/>
      <c r="DW103" s="9">
        <f>Tue!$BC$19</f>
        <v>0</v>
      </c>
      <c r="DX103" s="73" t="str">
        <f t="shared" si="1666"/>
        <v>-100%</v>
      </c>
      <c r="DY103" s="9">
        <f t="shared" si="1667"/>
        <v>0</v>
      </c>
      <c r="DZ103" s="9"/>
      <c r="EA103" s="9">
        <f>Tue!$BD$19</f>
        <v>0</v>
      </c>
      <c r="EB103" s="73" t="str">
        <f t="shared" si="1668"/>
        <v>-100%</v>
      </c>
      <c r="EC103" s="9">
        <f t="shared" si="1669"/>
        <v>0</v>
      </c>
      <c r="ED103" s="9"/>
      <c r="EE103" s="9">
        <f>Tue!$BE$19</f>
        <v>0</v>
      </c>
      <c r="EF103" s="73" t="str">
        <f t="shared" si="1670"/>
        <v>-100%</v>
      </c>
      <c r="EG103" s="9">
        <f t="shared" si="1671"/>
        <v>0</v>
      </c>
      <c r="EH103" s="9"/>
      <c r="EI103" s="9">
        <f>Tue!$BF$19</f>
        <v>0</v>
      </c>
      <c r="EJ103" s="73" t="str">
        <f t="shared" si="1672"/>
        <v>-100%</v>
      </c>
      <c r="EK103" s="9">
        <f t="shared" si="1673"/>
        <v>0</v>
      </c>
      <c r="EL103" s="9"/>
      <c r="EM103" s="9">
        <f>Tue!$BG$19</f>
        <v>0</v>
      </c>
      <c r="EN103" s="73" t="str">
        <f t="shared" si="1674"/>
        <v>-100%</v>
      </c>
      <c r="EO103" s="9">
        <f t="shared" si="1675"/>
        <v>0</v>
      </c>
      <c r="EP103" s="9"/>
      <c r="EQ103" s="9">
        <f>Tue!$BH$19</f>
        <v>0</v>
      </c>
      <c r="ER103" s="73" t="str">
        <f t="shared" si="1676"/>
        <v>-100%</v>
      </c>
      <c r="ES103" s="9">
        <f t="shared" si="1677"/>
        <v>0</v>
      </c>
      <c r="EU103" s="9">
        <f>Tue!$BI$19</f>
        <v>0</v>
      </c>
      <c r="EV103" s="73" t="str">
        <f t="shared" si="1678"/>
        <v>-100%</v>
      </c>
      <c r="EW103" s="9">
        <f t="shared" si="1679"/>
        <v>0</v>
      </c>
      <c r="EY103" s="9">
        <f>Tue!$BJ$19</f>
        <v>0</v>
      </c>
      <c r="EZ103" s="73" t="str">
        <f t="shared" si="1680"/>
        <v>-100%</v>
      </c>
      <c r="FA103" s="9">
        <f t="shared" si="1681"/>
        <v>0</v>
      </c>
      <c r="FC103" s="9">
        <f>Tue!$BK$19</f>
        <v>0</v>
      </c>
      <c r="FD103" s="73" t="str">
        <f t="shared" si="1682"/>
        <v>-100%</v>
      </c>
      <c r="FE103" s="9">
        <f t="shared" si="1683"/>
        <v>0</v>
      </c>
      <c r="FG103" s="9">
        <f>Tue!$BL$19</f>
        <v>0</v>
      </c>
      <c r="FH103" s="73" t="str">
        <f t="shared" si="1684"/>
        <v>-100%</v>
      </c>
      <c r="FI103" s="9">
        <f t="shared" si="1685"/>
        <v>0</v>
      </c>
      <c r="FK103" s="9">
        <f>Tue!$BM$19</f>
        <v>0</v>
      </c>
      <c r="FL103" s="73" t="str">
        <f t="shared" si="1686"/>
        <v>-100%</v>
      </c>
      <c r="FM103" s="9">
        <f t="shared" si="1687"/>
        <v>0</v>
      </c>
      <c r="FO103" s="9">
        <f>Tue!$BN$19</f>
        <v>0</v>
      </c>
      <c r="FP103" s="73" t="str">
        <f t="shared" si="1688"/>
        <v>-100%</v>
      </c>
      <c r="FQ103" s="9">
        <f t="shared" si="1689"/>
        <v>0</v>
      </c>
    </row>
    <row r="104" spans="1:173" s="12" customFormat="1" x14ac:dyDescent="0.25">
      <c r="A104" s="9" t="str">
        <f>Tue!$A$20</f>
        <v>OVER</v>
      </c>
      <c r="B104" s="72">
        <f>Tue!$C$20</f>
        <v>0</v>
      </c>
      <c r="C104" s="9">
        <f>Tue!$X$20</f>
        <v>0</v>
      </c>
      <c r="D104" s="73" t="str">
        <f t="shared" si="1604"/>
        <v>-100%</v>
      </c>
      <c r="E104" s="9">
        <f t="shared" si="1605"/>
        <v>0</v>
      </c>
      <c r="F104" s="9"/>
      <c r="G104" s="9">
        <f>Tue!$Y$20</f>
        <v>0</v>
      </c>
      <c r="H104" s="73" t="str">
        <f t="shared" si="1606"/>
        <v>-100%</v>
      </c>
      <c r="I104" s="9">
        <f t="shared" si="1607"/>
        <v>0</v>
      </c>
      <c r="J104" s="9"/>
      <c r="K104" s="9">
        <f>Tue!$Z$20</f>
        <v>0</v>
      </c>
      <c r="L104" s="73" t="str">
        <f t="shared" si="1608"/>
        <v>-100%</v>
      </c>
      <c r="M104" s="9">
        <f t="shared" si="1609"/>
        <v>0</v>
      </c>
      <c r="N104" s="9"/>
      <c r="O104" s="9">
        <f>Tue!$AA$20</f>
        <v>0</v>
      </c>
      <c r="P104" s="73" t="str">
        <f t="shared" si="1610"/>
        <v>-100%</v>
      </c>
      <c r="Q104" s="9">
        <f t="shared" si="1611"/>
        <v>0</v>
      </c>
      <c r="R104" s="9"/>
      <c r="S104" s="9">
        <f>Tue!$AB$20</f>
        <v>0</v>
      </c>
      <c r="T104" s="73" t="str">
        <f t="shared" si="1612"/>
        <v>-100%</v>
      </c>
      <c r="U104" s="9">
        <f t="shared" si="1613"/>
        <v>0</v>
      </c>
      <c r="V104" s="9"/>
      <c r="W104" s="9">
        <f>Tue!$AC$20</f>
        <v>0</v>
      </c>
      <c r="X104" s="73" t="str">
        <f t="shared" si="1614"/>
        <v>-100%</v>
      </c>
      <c r="Y104" s="9">
        <f t="shared" si="1615"/>
        <v>0</v>
      </c>
      <c r="Z104" s="9"/>
      <c r="AA104" s="9">
        <f>Tue!$AD$20</f>
        <v>0</v>
      </c>
      <c r="AB104" s="73" t="str">
        <f t="shared" si="1616"/>
        <v>-100%</v>
      </c>
      <c r="AC104" s="9">
        <f t="shared" si="1617"/>
        <v>0</v>
      </c>
      <c r="AD104" s="9"/>
      <c r="AE104" s="9">
        <f>Tue!$AE$20</f>
        <v>0</v>
      </c>
      <c r="AF104" s="73" t="str">
        <f t="shared" si="1618"/>
        <v>-100%</v>
      </c>
      <c r="AG104" s="9">
        <f t="shared" si="1619"/>
        <v>0</v>
      </c>
      <c r="AH104" s="9"/>
      <c r="AI104" s="9">
        <f>Tue!$AF$20</f>
        <v>0</v>
      </c>
      <c r="AJ104" s="73" t="str">
        <f t="shared" si="1620"/>
        <v>-100%</v>
      </c>
      <c r="AK104" s="9">
        <f t="shared" si="1621"/>
        <v>0</v>
      </c>
      <c r="AL104" s="9"/>
      <c r="AM104" s="9">
        <f>Tue!$AG$20</f>
        <v>0</v>
      </c>
      <c r="AN104" s="73" t="str">
        <f t="shared" si="1622"/>
        <v>-100%</v>
      </c>
      <c r="AO104" s="9">
        <f t="shared" si="1623"/>
        <v>0</v>
      </c>
      <c r="AP104" s="9"/>
      <c r="AQ104" s="9">
        <f>Tue!$AH$20</f>
        <v>0</v>
      </c>
      <c r="AR104" s="73" t="str">
        <f t="shared" si="1624"/>
        <v>-100%</v>
      </c>
      <c r="AS104" s="9">
        <f t="shared" si="1625"/>
        <v>0</v>
      </c>
      <c r="AT104" s="9"/>
      <c r="AU104" s="9">
        <f>Tue!$AI$20</f>
        <v>0</v>
      </c>
      <c r="AV104" s="73" t="str">
        <f t="shared" si="1626"/>
        <v>-100%</v>
      </c>
      <c r="AW104" s="9">
        <f t="shared" si="1627"/>
        <v>0</v>
      </c>
      <c r="AX104" s="9"/>
      <c r="AY104" s="9">
        <f>Tue!$AJ$20</f>
        <v>0</v>
      </c>
      <c r="AZ104" s="73" t="str">
        <f t="shared" si="1628"/>
        <v>-100%</v>
      </c>
      <c r="BA104" s="9">
        <f t="shared" si="1629"/>
        <v>0</v>
      </c>
      <c r="BB104" s="9"/>
      <c r="BC104" s="9">
        <f>Tue!$AK$20</f>
        <v>0</v>
      </c>
      <c r="BD104" s="73" t="str">
        <f t="shared" si="1630"/>
        <v>-100%</v>
      </c>
      <c r="BE104" s="9">
        <f t="shared" si="1631"/>
        <v>0</v>
      </c>
      <c r="BF104" s="9"/>
      <c r="BG104" s="9">
        <f>Tue!$AL$20</f>
        <v>0</v>
      </c>
      <c r="BH104" s="73" t="str">
        <f t="shared" si="1632"/>
        <v>-100%</v>
      </c>
      <c r="BI104" s="9">
        <f t="shared" si="1633"/>
        <v>0</v>
      </c>
      <c r="BJ104" s="9"/>
      <c r="BK104" s="9">
        <f>Tue!$AM$20</f>
        <v>0</v>
      </c>
      <c r="BL104" s="73" t="str">
        <f t="shared" si="1634"/>
        <v>-100%</v>
      </c>
      <c r="BM104" s="9">
        <f t="shared" si="1635"/>
        <v>0</v>
      </c>
      <c r="BN104" s="9"/>
      <c r="BO104" s="9">
        <f>Tue!$AN$20</f>
        <v>0</v>
      </c>
      <c r="BP104" s="73" t="str">
        <f t="shared" si="1636"/>
        <v>-100%</v>
      </c>
      <c r="BQ104" s="9">
        <f t="shared" si="1637"/>
        <v>0</v>
      </c>
      <c r="BR104" s="9"/>
      <c r="BS104" s="9">
        <f>Tue!$AO$20</f>
        <v>0</v>
      </c>
      <c r="BT104" s="73" t="str">
        <f t="shared" si="1638"/>
        <v>-100%</v>
      </c>
      <c r="BU104" s="9">
        <f t="shared" si="1639"/>
        <v>0</v>
      </c>
      <c r="BV104" s="9"/>
      <c r="BW104" s="9">
        <f>Tue!$AP$20</f>
        <v>0</v>
      </c>
      <c r="BX104" s="73" t="str">
        <f t="shared" si="1640"/>
        <v>-100%</v>
      </c>
      <c r="BY104" s="9">
        <f t="shared" si="1641"/>
        <v>0</v>
      </c>
      <c r="BZ104" s="9"/>
      <c r="CA104" s="9">
        <f>Tue!$AQ$20</f>
        <v>0</v>
      </c>
      <c r="CB104" s="73" t="str">
        <f t="shared" si="1642"/>
        <v>-100%</v>
      </c>
      <c r="CC104" s="9">
        <f t="shared" si="1643"/>
        <v>0</v>
      </c>
      <c r="CD104" s="9"/>
      <c r="CE104" s="9">
        <f>Tue!$AR$20</f>
        <v>0</v>
      </c>
      <c r="CF104" s="73" t="str">
        <f t="shared" si="1644"/>
        <v>-100%</v>
      </c>
      <c r="CG104" s="9">
        <f t="shared" si="1645"/>
        <v>0</v>
      </c>
      <c r="CH104" s="9"/>
      <c r="CI104" s="9">
        <f>Tue!$AS$20</f>
        <v>0</v>
      </c>
      <c r="CJ104" s="73" t="str">
        <f t="shared" si="1646"/>
        <v>-100%</v>
      </c>
      <c r="CK104" s="9">
        <f t="shared" si="1647"/>
        <v>0</v>
      </c>
      <c r="CL104" s="9"/>
      <c r="CM104" s="9">
        <f>Tue!$AT$20</f>
        <v>0</v>
      </c>
      <c r="CN104" s="73" t="str">
        <f t="shared" si="1648"/>
        <v>-100%</v>
      </c>
      <c r="CO104" s="9">
        <f t="shared" si="1649"/>
        <v>0</v>
      </c>
      <c r="CP104" s="9"/>
      <c r="CQ104" s="9">
        <f>Tue!$AU$20</f>
        <v>0</v>
      </c>
      <c r="CR104" s="73" t="str">
        <f t="shared" si="1650"/>
        <v>-100%</v>
      </c>
      <c r="CS104" s="9">
        <f t="shared" si="1651"/>
        <v>0</v>
      </c>
      <c r="CT104" s="9"/>
      <c r="CU104" s="9">
        <f>Tue!$AV$20</f>
        <v>0</v>
      </c>
      <c r="CV104" s="73" t="str">
        <f t="shared" si="1652"/>
        <v>-100%</v>
      </c>
      <c r="CW104" s="9">
        <f t="shared" si="1653"/>
        <v>0</v>
      </c>
      <c r="CX104" s="9"/>
      <c r="CY104" s="9">
        <f>Tue!$AW$20</f>
        <v>0</v>
      </c>
      <c r="CZ104" s="73" t="str">
        <f t="shared" si="1654"/>
        <v>-100%</v>
      </c>
      <c r="DA104" s="9">
        <f t="shared" si="1655"/>
        <v>0</v>
      </c>
      <c r="DB104" s="9"/>
      <c r="DC104" s="9">
        <f>Tue!$AX$20</f>
        <v>0</v>
      </c>
      <c r="DD104" s="73" t="str">
        <f t="shared" si="1656"/>
        <v>-100%</v>
      </c>
      <c r="DE104" s="9">
        <f t="shared" si="1657"/>
        <v>0</v>
      </c>
      <c r="DF104" s="9"/>
      <c r="DG104" s="9">
        <f>Tue!$AY$20</f>
        <v>0</v>
      </c>
      <c r="DH104" s="73" t="str">
        <f t="shared" si="1658"/>
        <v>-100%</v>
      </c>
      <c r="DI104" s="9">
        <f t="shared" si="1659"/>
        <v>0</v>
      </c>
      <c r="DJ104" s="9"/>
      <c r="DK104" s="9">
        <f>Tue!$AZ$20</f>
        <v>0</v>
      </c>
      <c r="DL104" s="73" t="str">
        <f t="shared" si="1660"/>
        <v>-100%</v>
      </c>
      <c r="DM104" s="9">
        <f t="shared" si="1661"/>
        <v>0</v>
      </c>
      <c r="DN104" s="9"/>
      <c r="DO104" s="9">
        <f>Tue!$BA$20</f>
        <v>0</v>
      </c>
      <c r="DP104" s="73" t="str">
        <f t="shared" si="1662"/>
        <v>-100%</v>
      </c>
      <c r="DQ104" s="9">
        <f t="shared" si="1663"/>
        <v>0</v>
      </c>
      <c r="DR104" s="9"/>
      <c r="DS104" s="9">
        <f>Tue!$BB$20</f>
        <v>0</v>
      </c>
      <c r="DT104" s="73" t="str">
        <f t="shared" si="1664"/>
        <v>-100%</v>
      </c>
      <c r="DU104" s="9">
        <f t="shared" si="1665"/>
        <v>0</v>
      </c>
      <c r="DV104" s="9"/>
      <c r="DW104" s="9">
        <f>Tue!$BC$20</f>
        <v>0</v>
      </c>
      <c r="DX104" s="73" t="str">
        <f t="shared" si="1666"/>
        <v>-100%</v>
      </c>
      <c r="DY104" s="9">
        <f t="shared" si="1667"/>
        <v>0</v>
      </c>
      <c r="DZ104" s="9"/>
      <c r="EA104" s="9">
        <f>Tue!$BD$20</f>
        <v>0</v>
      </c>
      <c r="EB104" s="73" t="str">
        <f t="shared" si="1668"/>
        <v>-100%</v>
      </c>
      <c r="EC104" s="9">
        <f t="shared" si="1669"/>
        <v>0</v>
      </c>
      <c r="ED104" s="9"/>
      <c r="EE104" s="9">
        <f>Tue!$BE$20</f>
        <v>0</v>
      </c>
      <c r="EF104" s="73" t="str">
        <f t="shared" si="1670"/>
        <v>-100%</v>
      </c>
      <c r="EG104" s="9">
        <f t="shared" si="1671"/>
        <v>0</v>
      </c>
      <c r="EH104" s="9"/>
      <c r="EI104" s="9">
        <f>Tue!$BF$20</f>
        <v>0</v>
      </c>
      <c r="EJ104" s="73" t="str">
        <f t="shared" si="1672"/>
        <v>-100%</v>
      </c>
      <c r="EK104" s="9">
        <f t="shared" si="1673"/>
        <v>0</v>
      </c>
      <c r="EL104" s="9"/>
      <c r="EM104" s="9">
        <f>Tue!$BG$20</f>
        <v>0</v>
      </c>
      <c r="EN104" s="73" t="str">
        <f t="shared" si="1674"/>
        <v>-100%</v>
      </c>
      <c r="EO104" s="9">
        <f t="shared" si="1675"/>
        <v>0</v>
      </c>
      <c r="EP104" s="9"/>
      <c r="EQ104" s="9">
        <f>Tue!$BH$20</f>
        <v>0</v>
      </c>
      <c r="ER104" s="73" t="str">
        <f t="shared" si="1676"/>
        <v>-100%</v>
      </c>
      <c r="ES104" s="9">
        <f t="shared" si="1677"/>
        <v>0</v>
      </c>
      <c r="EU104" s="9">
        <f>Tue!$BI$20</f>
        <v>0</v>
      </c>
      <c r="EV104" s="73" t="str">
        <f t="shared" si="1678"/>
        <v>-100%</v>
      </c>
      <c r="EW104" s="9">
        <f t="shared" si="1679"/>
        <v>0</v>
      </c>
      <c r="EY104" s="9">
        <f>Tue!$BJ$20</f>
        <v>0</v>
      </c>
      <c r="EZ104" s="73" t="str">
        <f t="shared" si="1680"/>
        <v>-100%</v>
      </c>
      <c r="FA104" s="9">
        <f t="shared" si="1681"/>
        <v>0</v>
      </c>
      <c r="FC104" s="9">
        <f>Tue!$BK$20</f>
        <v>0</v>
      </c>
      <c r="FD104" s="73" t="str">
        <f t="shared" si="1682"/>
        <v>-100%</v>
      </c>
      <c r="FE104" s="9">
        <f t="shared" si="1683"/>
        <v>0</v>
      </c>
      <c r="FG104" s="9">
        <f>Tue!$BL$20</f>
        <v>0</v>
      </c>
      <c r="FH104" s="73" t="str">
        <f t="shared" si="1684"/>
        <v>-100%</v>
      </c>
      <c r="FI104" s="9">
        <f t="shared" si="1685"/>
        <v>0</v>
      </c>
      <c r="FK104" s="9">
        <f>Tue!$BM$20</f>
        <v>0</v>
      </c>
      <c r="FL104" s="73" t="str">
        <f t="shared" si="1686"/>
        <v>-100%</v>
      </c>
      <c r="FM104" s="9">
        <f t="shared" si="1687"/>
        <v>0</v>
      </c>
      <c r="FO104" s="9">
        <f>Tue!$BN$20</f>
        <v>0</v>
      </c>
      <c r="FP104" s="73" t="str">
        <f t="shared" si="1688"/>
        <v>-100%</v>
      </c>
      <c r="FQ104" s="9">
        <f t="shared" si="1689"/>
        <v>0</v>
      </c>
    </row>
    <row r="105" spans="1:173" s="76" customFormat="1" x14ac:dyDescent="0.25">
      <c r="A105" s="75"/>
      <c r="B105" s="72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7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75"/>
      <c r="DX105" s="75"/>
      <c r="DY105" s="75"/>
      <c r="DZ105" s="75"/>
      <c r="EA105" s="75"/>
      <c r="EB105" s="75"/>
      <c r="EC105" s="75"/>
      <c r="ED105" s="75"/>
      <c r="EE105" s="75"/>
      <c r="EF105" s="75"/>
      <c r="EG105" s="75"/>
      <c r="EH105" s="75"/>
      <c r="EI105" s="75"/>
      <c r="EJ105" s="75"/>
      <c r="EK105" s="75"/>
      <c r="EL105" s="75"/>
      <c r="EM105" s="75"/>
      <c r="EN105" s="75"/>
      <c r="EO105" s="75"/>
      <c r="EP105" s="75"/>
      <c r="EQ105" s="75"/>
      <c r="ER105" s="75"/>
      <c r="ES105" s="75"/>
      <c r="EU105" s="75"/>
      <c r="EV105" s="75"/>
      <c r="EW105" s="75"/>
      <c r="EY105" s="75"/>
      <c r="EZ105" s="75"/>
      <c r="FA105" s="75"/>
      <c r="FC105" s="75"/>
      <c r="FD105" s="75"/>
      <c r="FE105" s="75"/>
      <c r="FG105" s="75"/>
      <c r="FH105" s="75"/>
      <c r="FI105" s="75"/>
      <c r="FK105" s="75"/>
      <c r="FL105" s="75"/>
      <c r="FM105" s="75"/>
      <c r="FO105" s="75"/>
      <c r="FP105" s="75"/>
      <c r="FQ105" s="75"/>
    </row>
    <row r="106" spans="1:173" s="12" customFormat="1" x14ac:dyDescent="0.25">
      <c r="A106" s="9">
        <f>Tue!$A$22</f>
        <v>0</v>
      </c>
      <c r="B106" s="72">
        <f>Tue!$C$22</f>
        <v>0</v>
      </c>
      <c r="C106" s="9">
        <f>Tue!$X$22</f>
        <v>0</v>
      </c>
      <c r="D106" s="73" t="str">
        <f>IF($B106="win",100%-D$1,"-100%")</f>
        <v>-100%</v>
      </c>
      <c r="E106" s="9">
        <f>(C106*D106)+(C106*E$1)</f>
        <v>0</v>
      </c>
      <c r="F106" s="9"/>
      <c r="G106" s="9">
        <f>Tue!$Y$22</f>
        <v>0</v>
      </c>
      <c r="H106" s="73" t="str">
        <f>IF($B106="win",100%-H$1,"-100%")</f>
        <v>-100%</v>
      </c>
      <c r="I106" s="9">
        <f>(G106*H106)+(G106*I$1)</f>
        <v>0</v>
      </c>
      <c r="J106" s="9"/>
      <c r="K106" s="9">
        <f>Tue!$Z$22</f>
        <v>0</v>
      </c>
      <c r="L106" s="73" t="str">
        <f>IF($B106="win",100%-L$1,"-100%")</f>
        <v>-100%</v>
      </c>
      <c r="M106" s="9">
        <f>(K106*L106)+(K106*M$1)</f>
        <v>0</v>
      </c>
      <c r="N106" s="9"/>
      <c r="O106" s="9">
        <f>Tue!$AA$22</f>
        <v>0</v>
      </c>
      <c r="P106" s="73" t="str">
        <f>IF($B106="win",100%-P$1,"-100%")</f>
        <v>-100%</v>
      </c>
      <c r="Q106" s="9">
        <f>(O106*P106)+(O106*Q$1)</f>
        <v>0</v>
      </c>
      <c r="R106" s="9"/>
      <c r="S106" s="9">
        <f>Tue!$AB$22</f>
        <v>0</v>
      </c>
      <c r="T106" s="73" t="str">
        <f>IF($B106="win",100%-T$1,"-100%")</f>
        <v>-100%</v>
      </c>
      <c r="U106" s="9">
        <f>(S106*T106)+(S106*U$1)</f>
        <v>0</v>
      </c>
      <c r="V106" s="9"/>
      <c r="W106" s="9">
        <f>Tue!$AC$22</f>
        <v>0</v>
      </c>
      <c r="X106" s="73" t="str">
        <f>IF($B106="win",100%-X$1,"-100%")</f>
        <v>-100%</v>
      </c>
      <c r="Y106" s="9">
        <f>(W106*X106)+(W106*Y$1)</f>
        <v>0</v>
      </c>
      <c r="Z106" s="9"/>
      <c r="AA106" s="9">
        <f>Tue!$AD$22</f>
        <v>0</v>
      </c>
      <c r="AB106" s="73" t="str">
        <f>IF($B106="win",100%-AB$1,"-100%")</f>
        <v>-100%</v>
      </c>
      <c r="AC106" s="9">
        <f>(AA106*AB106)+(AA106*AC$1)</f>
        <v>0</v>
      </c>
      <c r="AD106" s="9"/>
      <c r="AE106" s="9">
        <f>Tue!$AE$22</f>
        <v>0</v>
      </c>
      <c r="AF106" s="73" t="str">
        <f>IF($B106="win",100%-AF$1,"-100%")</f>
        <v>-100%</v>
      </c>
      <c r="AG106" s="9">
        <f>(AE106*AF106)+(AE106*AG$1)</f>
        <v>0</v>
      </c>
      <c r="AH106" s="9"/>
      <c r="AI106" s="9">
        <f>Tue!$AF$22</f>
        <v>0</v>
      </c>
      <c r="AJ106" s="73" t="str">
        <f>IF($B106="win",100%-AJ$1,"-100%")</f>
        <v>-100%</v>
      </c>
      <c r="AK106" s="9">
        <f>(AI106*AJ106)+(AI106*AK$1)</f>
        <v>0</v>
      </c>
      <c r="AL106" s="9"/>
      <c r="AM106" s="9">
        <f>Tue!$AG$22</f>
        <v>0</v>
      </c>
      <c r="AN106" s="73" t="str">
        <f>IF($B106="win",100%-AN$1,"-100%")</f>
        <v>-100%</v>
      </c>
      <c r="AO106" s="9">
        <f>(AM106*AN106)+(AM106*AO$1)</f>
        <v>0</v>
      </c>
      <c r="AP106" s="9"/>
      <c r="AQ106" s="9">
        <f>Tue!$AH$22</f>
        <v>0</v>
      </c>
      <c r="AR106" s="73" t="str">
        <f>IF($B106="win",100%-AR$1,"-100%")</f>
        <v>-100%</v>
      </c>
      <c r="AS106" s="9">
        <f>(AQ106*AR106)+(AQ106*AS$1)</f>
        <v>0</v>
      </c>
      <c r="AT106" s="9"/>
      <c r="AU106" s="9">
        <f>Tue!$AI$22</f>
        <v>0</v>
      </c>
      <c r="AV106" s="73" t="str">
        <f>IF($B106="win",100%-AV$1,"-100%")</f>
        <v>-100%</v>
      </c>
      <c r="AW106" s="9">
        <f>(AU106*AV106)+(AU106*AW$1)</f>
        <v>0</v>
      </c>
      <c r="AX106" s="9"/>
      <c r="AY106" s="9">
        <f>Tue!$AJ$22</f>
        <v>0</v>
      </c>
      <c r="AZ106" s="73" t="str">
        <f>IF($B106="win",100%-AZ$1,"-100%")</f>
        <v>-100%</v>
      </c>
      <c r="BA106" s="9">
        <f>(AY106*AZ106)+(AY106*BA$1)</f>
        <v>0</v>
      </c>
      <c r="BB106" s="9"/>
      <c r="BC106" s="9">
        <f>Tue!$AK$22</f>
        <v>0</v>
      </c>
      <c r="BD106" s="73" t="str">
        <f>IF($B106="win",100%-BD$1,"-100%")</f>
        <v>-100%</v>
      </c>
      <c r="BE106" s="9">
        <f>(BC106*BD106)+(BC106*BE$1)</f>
        <v>0</v>
      </c>
      <c r="BF106" s="9"/>
      <c r="BG106" s="9">
        <f>Tue!$AL$22</f>
        <v>0</v>
      </c>
      <c r="BH106" s="73" t="str">
        <f>IF($B106="win",100%-BH$1,"-100%")</f>
        <v>-100%</v>
      </c>
      <c r="BI106" s="9">
        <f>(BG106*BH106)+(BG106*BI$1)</f>
        <v>0</v>
      </c>
      <c r="BJ106" s="9"/>
      <c r="BK106" s="9">
        <f>Tue!$AM$22</f>
        <v>0</v>
      </c>
      <c r="BL106" s="73" t="str">
        <f>IF($B106="win",100%-BL$1,"-100%")</f>
        <v>-100%</v>
      </c>
      <c r="BM106" s="9">
        <f>(BK106*BL106)+(BK106*BM$1)</f>
        <v>0</v>
      </c>
      <c r="BN106" s="9"/>
      <c r="BO106" s="9">
        <f>Tue!$AN$22</f>
        <v>0</v>
      </c>
      <c r="BP106" s="73" t="str">
        <f>IF($B106="win",100%-BP$1,"-100%")</f>
        <v>-100%</v>
      </c>
      <c r="BQ106" s="9">
        <f>(BO106*BP106)+(BO106*BQ$1)</f>
        <v>0</v>
      </c>
      <c r="BR106" s="9"/>
      <c r="BS106" s="9">
        <f>Tue!$AO$22</f>
        <v>0</v>
      </c>
      <c r="BT106" s="73" t="str">
        <f>IF($B106="win",100%-BT$1,"-100%")</f>
        <v>-100%</v>
      </c>
      <c r="BU106" s="9">
        <f>(BS106*BT106)+(BS106*BU$1)</f>
        <v>0</v>
      </c>
      <c r="BV106" s="9"/>
      <c r="BW106" s="9">
        <f>Tue!$AP$22</f>
        <v>0</v>
      </c>
      <c r="BX106" s="73" t="str">
        <f>IF($B106="win",100%-BX$1,"-100%")</f>
        <v>-100%</v>
      </c>
      <c r="BY106" s="9">
        <f>(BW106*BX106)+(BW106*BY$1)</f>
        <v>0</v>
      </c>
      <c r="BZ106" s="9"/>
      <c r="CA106" s="9">
        <f>Tue!$AQ$22</f>
        <v>0</v>
      </c>
      <c r="CB106" s="73" t="str">
        <f>IF($B106="win",100%-CB$1,"-100%")</f>
        <v>-100%</v>
      </c>
      <c r="CC106" s="9">
        <f>(CA106*CB106)+(CA106*CC$1)</f>
        <v>0</v>
      </c>
      <c r="CD106" s="9"/>
      <c r="CE106" s="9">
        <f>Tue!$AR$22</f>
        <v>0</v>
      </c>
      <c r="CF106" s="73" t="str">
        <f>IF($B106="win",100%-CF$1,"-100%")</f>
        <v>-100%</v>
      </c>
      <c r="CG106" s="9">
        <f>(CE106*CF106)+(CE106*CG$1)</f>
        <v>0</v>
      </c>
      <c r="CH106" s="9"/>
      <c r="CI106" s="9">
        <f>Tue!$AS$22</f>
        <v>0</v>
      </c>
      <c r="CJ106" s="73" t="str">
        <f>IF($B106="win",100%-CJ$1,"-100%")</f>
        <v>-100%</v>
      </c>
      <c r="CK106" s="9">
        <f>(CI106*CJ106)+(CI106*CK$1)</f>
        <v>0</v>
      </c>
      <c r="CL106" s="9"/>
      <c r="CM106" s="9">
        <f>Tue!$AT$22</f>
        <v>0</v>
      </c>
      <c r="CN106" s="73" t="str">
        <f>IF($B106="win",100%-CN$1,"-100%")</f>
        <v>-100%</v>
      </c>
      <c r="CO106" s="9">
        <f>(CM106*CN106)+(CM106*CO$1)</f>
        <v>0</v>
      </c>
      <c r="CP106" s="9"/>
      <c r="CQ106" s="9">
        <f>Tue!$AU$22</f>
        <v>0</v>
      </c>
      <c r="CR106" s="73" t="str">
        <f>IF($B106="win",100%-CR$1,"-100%")</f>
        <v>-100%</v>
      </c>
      <c r="CS106" s="9">
        <f>(CQ106*CR106)+(CQ106*CS$1)</f>
        <v>0</v>
      </c>
      <c r="CT106" s="9"/>
      <c r="CU106" s="9">
        <f>Tue!$AV$22</f>
        <v>0</v>
      </c>
      <c r="CV106" s="73" t="str">
        <f>IF($B106="win",100%-CV$1,"-100%")</f>
        <v>-100%</v>
      </c>
      <c r="CW106" s="9">
        <f>(CU106*CV106)+(CU106*CW$1)</f>
        <v>0</v>
      </c>
      <c r="CX106" s="9"/>
      <c r="CY106" s="9">
        <f>Tue!$AW$22</f>
        <v>0</v>
      </c>
      <c r="CZ106" s="73" t="str">
        <f>IF($B106="win",100%-CZ$1,"-100%")</f>
        <v>-100%</v>
      </c>
      <c r="DA106" s="9">
        <f>(CY106*CZ106)+(CY106*DA$1)</f>
        <v>0</v>
      </c>
      <c r="DB106" s="9"/>
      <c r="DC106" s="9">
        <f>Tue!$AX$22</f>
        <v>0</v>
      </c>
      <c r="DD106" s="73" t="str">
        <f>IF($B106="win",100%-DD$1,"-100%")</f>
        <v>-100%</v>
      </c>
      <c r="DE106" s="9">
        <f>(DC106*DD106)+(DC106*DE$1)</f>
        <v>0</v>
      </c>
      <c r="DF106" s="9"/>
      <c r="DG106" s="9">
        <f>Tue!$AY$22</f>
        <v>0</v>
      </c>
      <c r="DH106" s="73" t="str">
        <f>IF($B106="win",100%-DH$1,"-100%")</f>
        <v>-100%</v>
      </c>
      <c r="DI106" s="9">
        <f>(DG106*DH106)+(DG106*DI$1)</f>
        <v>0</v>
      </c>
      <c r="DJ106" s="9"/>
      <c r="DK106" s="9">
        <f>Tue!$AZ$22</f>
        <v>0</v>
      </c>
      <c r="DL106" s="73" t="str">
        <f>IF($B106="win",100%-DL$1,"-100%")</f>
        <v>-100%</v>
      </c>
      <c r="DM106" s="9">
        <f>(DK106*DL106)+(DK106*DM$1)</f>
        <v>0</v>
      </c>
      <c r="DN106" s="9"/>
      <c r="DO106" s="9">
        <f>Tue!$BA$22</f>
        <v>0</v>
      </c>
      <c r="DP106" s="73" t="str">
        <f>IF($B106="win",100%-DP$1,"-100%")</f>
        <v>-100%</v>
      </c>
      <c r="DQ106" s="9">
        <f>(DO106*DP106)+(DO106*DQ$1)</f>
        <v>0</v>
      </c>
      <c r="DR106" s="9"/>
      <c r="DS106" s="9">
        <f>Tue!$BB$22</f>
        <v>0</v>
      </c>
      <c r="DT106" s="73" t="str">
        <f>IF($B106="win",100%-DT$1,"-100%")</f>
        <v>-100%</v>
      </c>
      <c r="DU106" s="9">
        <f>(DS106*DT106)+(DS106*DU$1)</f>
        <v>0</v>
      </c>
      <c r="DV106" s="9"/>
      <c r="DW106" s="9">
        <f>Tue!$BC$22</f>
        <v>0</v>
      </c>
      <c r="DX106" s="73" t="str">
        <f>IF($B106="win",100%-DX$1,"-100%")</f>
        <v>-100%</v>
      </c>
      <c r="DY106" s="9">
        <f>(DW106*DX106)+(DW106*DY$1)</f>
        <v>0</v>
      </c>
      <c r="DZ106" s="9"/>
      <c r="EA106" s="9">
        <f>Tue!$BD$22</f>
        <v>0</v>
      </c>
      <c r="EB106" s="73" t="str">
        <f>IF($B106="win",100%-EB$1,"-100%")</f>
        <v>-100%</v>
      </c>
      <c r="EC106" s="9">
        <f>(EA106*EB106)+(EA106*EC$1)</f>
        <v>0</v>
      </c>
      <c r="ED106" s="9"/>
      <c r="EE106" s="9">
        <f>Tue!$BE$22</f>
        <v>0</v>
      </c>
      <c r="EF106" s="73" t="str">
        <f>IF($B106="win",100%-EF$1,"-100%")</f>
        <v>-100%</v>
      </c>
      <c r="EG106" s="9">
        <f>(EE106*EF106)+(EE106*EG$1)</f>
        <v>0</v>
      </c>
      <c r="EH106" s="9"/>
      <c r="EI106" s="9">
        <f>Tue!$BF$22</f>
        <v>0</v>
      </c>
      <c r="EJ106" s="73" t="str">
        <f>IF($B106="win",100%-EJ$1,"-100%")</f>
        <v>-100%</v>
      </c>
      <c r="EK106" s="9">
        <f>(EI106*EJ106)+(EI106*EK$1)</f>
        <v>0</v>
      </c>
      <c r="EL106" s="9"/>
      <c r="EM106" s="9">
        <f>Tue!$BG$22</f>
        <v>0</v>
      </c>
      <c r="EN106" s="73" t="str">
        <f>IF($B106="win",100%-EN$1,"-100%")</f>
        <v>-100%</v>
      </c>
      <c r="EO106" s="9">
        <f>(EM106*EN106)+(EM106*EO$1)</f>
        <v>0</v>
      </c>
      <c r="EP106" s="9"/>
      <c r="EQ106" s="9">
        <f>Tue!$BH$22</f>
        <v>0</v>
      </c>
      <c r="ER106" s="73" t="str">
        <f>IF($B106="win",100%-ER$1,"-100%")</f>
        <v>-100%</v>
      </c>
      <c r="ES106" s="9">
        <f>(EQ106*ER106)+(EQ106*ES$1)</f>
        <v>0</v>
      </c>
      <c r="EU106" s="9">
        <f>Tue!$BI$22</f>
        <v>0</v>
      </c>
      <c r="EV106" s="73" t="str">
        <f>IF($B106="win",100%-EV$1,"-100%")</f>
        <v>-100%</v>
      </c>
      <c r="EW106" s="9">
        <f>(EU106*EV106)+(EU106*EW$1)</f>
        <v>0</v>
      </c>
      <c r="EY106" s="9">
        <f>Tue!$BJ$22</f>
        <v>0</v>
      </c>
      <c r="EZ106" s="73" t="str">
        <f>IF($B106="win",100%-EZ$1,"-100%")</f>
        <v>-100%</v>
      </c>
      <c r="FA106" s="9">
        <f>(EY106*EZ106)+(EY106*FA$1)</f>
        <v>0</v>
      </c>
      <c r="FC106" s="9">
        <f>Tue!$BK$22</f>
        <v>0</v>
      </c>
      <c r="FD106" s="73" t="str">
        <f>IF($B106="win",100%-FD$1,"-100%")</f>
        <v>-100%</v>
      </c>
      <c r="FE106" s="9">
        <f>(FC106*FD106)+(FC106*FE$1)</f>
        <v>0</v>
      </c>
      <c r="FG106" s="9">
        <f>Tue!$BL$22</f>
        <v>0</v>
      </c>
      <c r="FH106" s="73" t="str">
        <f>IF($B106="win",100%-FH$1,"-100%")</f>
        <v>-100%</v>
      </c>
      <c r="FI106" s="9">
        <f>(FG106*FH106)+(FG106*FI$1)</f>
        <v>0</v>
      </c>
      <c r="FK106" s="9">
        <f>Tue!$BM$22</f>
        <v>0</v>
      </c>
      <c r="FL106" s="73" t="str">
        <f>IF($B106="win",100%-FL$1,"-100%")</f>
        <v>-100%</v>
      </c>
      <c r="FM106" s="9">
        <f>(FK106*FL106)+(FK106*FM$1)</f>
        <v>0</v>
      </c>
      <c r="FO106" s="9">
        <f>Tue!$BN$22</f>
        <v>0</v>
      </c>
      <c r="FP106" s="73" t="str">
        <f>IF($B106="win",100%-FP$1,"-100%")</f>
        <v>-100%</v>
      </c>
      <c r="FQ106" s="9">
        <f>(FO106*FP106)+(FO106*FQ$1)</f>
        <v>0</v>
      </c>
    </row>
    <row r="107" spans="1:173" s="12" customFormat="1" x14ac:dyDescent="0.25">
      <c r="A107" s="9">
        <f>Tue!$A$23</f>
        <v>0</v>
      </c>
      <c r="B107" s="72">
        <f>Tue!$C$23</f>
        <v>0</v>
      </c>
      <c r="C107" s="9">
        <f>Tue!$X$23</f>
        <v>0</v>
      </c>
      <c r="D107" s="73" t="str">
        <f t="shared" ref="D107:D109" si="1690">IF($B107="win",100%-D$1,"-100%")</f>
        <v>-100%</v>
      </c>
      <c r="E107" s="9">
        <f t="shared" ref="E107:E109" si="1691">(C107*D107)+(C107*E$1)</f>
        <v>0</v>
      </c>
      <c r="F107" s="9"/>
      <c r="G107" s="9">
        <f>Tue!$Y$23</f>
        <v>0</v>
      </c>
      <c r="H107" s="73" t="str">
        <f t="shared" ref="H107:H109" si="1692">IF($B107="win",100%-H$1,"-100%")</f>
        <v>-100%</v>
      </c>
      <c r="I107" s="9">
        <f t="shared" ref="I107:I109" si="1693">(G107*H107)+(G107*I$1)</f>
        <v>0</v>
      </c>
      <c r="J107" s="9"/>
      <c r="K107" s="9">
        <f>Tue!$Z$23</f>
        <v>0</v>
      </c>
      <c r="L107" s="73" t="str">
        <f t="shared" ref="L107:L109" si="1694">IF($B107="win",100%-L$1,"-100%")</f>
        <v>-100%</v>
      </c>
      <c r="M107" s="9">
        <f t="shared" ref="M107:M109" si="1695">(K107*L107)+(K107*M$1)</f>
        <v>0</v>
      </c>
      <c r="N107" s="9"/>
      <c r="O107" s="9">
        <f>Tue!$AA$23</f>
        <v>0</v>
      </c>
      <c r="P107" s="73" t="str">
        <f t="shared" ref="P107:P109" si="1696">IF($B107="win",100%-P$1,"-100%")</f>
        <v>-100%</v>
      </c>
      <c r="Q107" s="9">
        <f t="shared" ref="Q107:Q109" si="1697">(O107*P107)+(O107*Q$1)</f>
        <v>0</v>
      </c>
      <c r="R107" s="9"/>
      <c r="S107" s="9">
        <f>Tue!$AB$23</f>
        <v>0</v>
      </c>
      <c r="T107" s="73" t="str">
        <f t="shared" ref="T107:T109" si="1698">IF($B107="win",100%-T$1,"-100%")</f>
        <v>-100%</v>
      </c>
      <c r="U107" s="9">
        <f t="shared" ref="U107:U109" si="1699">(S107*T107)+(S107*U$1)</f>
        <v>0</v>
      </c>
      <c r="V107" s="9"/>
      <c r="W107" s="9">
        <f>Tue!$AC$23</f>
        <v>0</v>
      </c>
      <c r="X107" s="73" t="str">
        <f t="shared" ref="X107:X109" si="1700">IF($B107="win",100%-X$1,"-100%")</f>
        <v>-100%</v>
      </c>
      <c r="Y107" s="9">
        <f t="shared" ref="Y107:Y109" si="1701">(W107*X107)+(W107*Y$1)</f>
        <v>0</v>
      </c>
      <c r="Z107" s="9"/>
      <c r="AA107" s="9">
        <f>Tue!$AD$23</f>
        <v>0</v>
      </c>
      <c r="AB107" s="73" t="str">
        <f t="shared" ref="AB107:AB109" si="1702">IF($B107="win",100%-AB$1,"-100%")</f>
        <v>-100%</v>
      </c>
      <c r="AC107" s="9">
        <f t="shared" ref="AC107:AC109" si="1703">(AA107*AB107)+(AA107*AC$1)</f>
        <v>0</v>
      </c>
      <c r="AD107" s="9"/>
      <c r="AE107" s="9">
        <f>Tue!$AE$23</f>
        <v>0</v>
      </c>
      <c r="AF107" s="73" t="str">
        <f t="shared" ref="AF107:AF109" si="1704">IF($B107="win",100%-AF$1,"-100%")</f>
        <v>-100%</v>
      </c>
      <c r="AG107" s="9">
        <f t="shared" ref="AG107:AG109" si="1705">(AE107*AF107)+(AE107*AG$1)</f>
        <v>0</v>
      </c>
      <c r="AH107" s="9"/>
      <c r="AI107" s="9">
        <f>Tue!$AF$23</f>
        <v>0</v>
      </c>
      <c r="AJ107" s="73" t="str">
        <f t="shared" ref="AJ107:AJ109" si="1706">IF($B107="win",100%-AJ$1,"-100%")</f>
        <v>-100%</v>
      </c>
      <c r="AK107" s="9">
        <f t="shared" ref="AK107:AK109" si="1707">(AI107*AJ107)+(AI107*AK$1)</f>
        <v>0</v>
      </c>
      <c r="AL107" s="9"/>
      <c r="AM107" s="9">
        <f>Tue!$AG$23</f>
        <v>0</v>
      </c>
      <c r="AN107" s="73" t="str">
        <f t="shared" ref="AN107:AN109" si="1708">IF($B107="win",100%-AN$1,"-100%")</f>
        <v>-100%</v>
      </c>
      <c r="AO107" s="9">
        <f t="shared" ref="AO107:AO109" si="1709">(AM107*AN107)+(AM107*AO$1)</f>
        <v>0</v>
      </c>
      <c r="AP107" s="9"/>
      <c r="AQ107" s="9">
        <f>Tue!$AH$23</f>
        <v>0</v>
      </c>
      <c r="AR107" s="73" t="str">
        <f t="shared" ref="AR107:AR109" si="1710">IF($B107="win",100%-AR$1,"-100%")</f>
        <v>-100%</v>
      </c>
      <c r="AS107" s="9">
        <f t="shared" ref="AS107:AS109" si="1711">(AQ107*AR107)+(AQ107*AS$1)</f>
        <v>0</v>
      </c>
      <c r="AT107" s="9"/>
      <c r="AU107" s="9">
        <f>Tue!$AI$23</f>
        <v>0</v>
      </c>
      <c r="AV107" s="73" t="str">
        <f t="shared" ref="AV107:AV109" si="1712">IF($B107="win",100%-AV$1,"-100%")</f>
        <v>-100%</v>
      </c>
      <c r="AW107" s="9">
        <f t="shared" ref="AW107:AW109" si="1713">(AU107*AV107)+(AU107*AW$1)</f>
        <v>0</v>
      </c>
      <c r="AX107" s="9"/>
      <c r="AY107" s="9">
        <f>Tue!$AJ$23</f>
        <v>0</v>
      </c>
      <c r="AZ107" s="73" t="str">
        <f t="shared" ref="AZ107:AZ109" si="1714">IF($B107="win",100%-AZ$1,"-100%")</f>
        <v>-100%</v>
      </c>
      <c r="BA107" s="9">
        <f t="shared" ref="BA107:BA109" si="1715">(AY107*AZ107)+(AY107*BA$1)</f>
        <v>0</v>
      </c>
      <c r="BB107" s="9"/>
      <c r="BC107" s="9">
        <f>Tue!$AK$23</f>
        <v>0</v>
      </c>
      <c r="BD107" s="73" t="str">
        <f t="shared" ref="BD107:BD109" si="1716">IF($B107="win",100%-BD$1,"-100%")</f>
        <v>-100%</v>
      </c>
      <c r="BE107" s="9">
        <f t="shared" ref="BE107:BE109" si="1717">(BC107*BD107)+(BC107*BE$1)</f>
        <v>0</v>
      </c>
      <c r="BF107" s="9"/>
      <c r="BG107" s="9">
        <f>Tue!$AL$23</f>
        <v>0</v>
      </c>
      <c r="BH107" s="73" t="str">
        <f t="shared" ref="BH107:BH109" si="1718">IF($B107="win",100%-BH$1,"-100%")</f>
        <v>-100%</v>
      </c>
      <c r="BI107" s="9">
        <f t="shared" ref="BI107:BI109" si="1719">(BG107*BH107)+(BG107*BI$1)</f>
        <v>0</v>
      </c>
      <c r="BJ107" s="9"/>
      <c r="BK107" s="9">
        <f>Tue!$AM$23</f>
        <v>0</v>
      </c>
      <c r="BL107" s="73" t="str">
        <f t="shared" ref="BL107:BL109" si="1720">IF($B107="win",100%-BL$1,"-100%")</f>
        <v>-100%</v>
      </c>
      <c r="BM107" s="9">
        <f t="shared" ref="BM107:BM109" si="1721">(BK107*BL107)+(BK107*BM$1)</f>
        <v>0</v>
      </c>
      <c r="BN107" s="9"/>
      <c r="BO107" s="9">
        <f>Tue!$AN$23</f>
        <v>0</v>
      </c>
      <c r="BP107" s="73" t="str">
        <f t="shared" ref="BP107:BP109" si="1722">IF($B107="win",100%-BP$1,"-100%")</f>
        <v>-100%</v>
      </c>
      <c r="BQ107" s="9">
        <f t="shared" ref="BQ107:BQ109" si="1723">(BO107*BP107)+(BO107*BQ$1)</f>
        <v>0</v>
      </c>
      <c r="BR107" s="9"/>
      <c r="BS107" s="9">
        <f>Tue!$AO$23</f>
        <v>0</v>
      </c>
      <c r="BT107" s="73" t="str">
        <f t="shared" ref="BT107:BT109" si="1724">IF($B107="win",100%-BT$1,"-100%")</f>
        <v>-100%</v>
      </c>
      <c r="BU107" s="9">
        <f t="shared" ref="BU107:BU109" si="1725">(BS107*BT107)+(BS107*BU$1)</f>
        <v>0</v>
      </c>
      <c r="BV107" s="9"/>
      <c r="BW107" s="9">
        <f>Tue!$AP$23</f>
        <v>0</v>
      </c>
      <c r="BX107" s="73" t="str">
        <f t="shared" ref="BX107:BX109" si="1726">IF($B107="win",100%-BX$1,"-100%")</f>
        <v>-100%</v>
      </c>
      <c r="BY107" s="9">
        <f t="shared" ref="BY107:BY109" si="1727">(BW107*BX107)+(BW107*BY$1)</f>
        <v>0</v>
      </c>
      <c r="BZ107" s="9"/>
      <c r="CA107" s="9">
        <f>Tue!$AQ$23</f>
        <v>0</v>
      </c>
      <c r="CB107" s="73" t="str">
        <f t="shared" ref="CB107:CB109" si="1728">IF($B107="win",100%-CB$1,"-100%")</f>
        <v>-100%</v>
      </c>
      <c r="CC107" s="9">
        <f t="shared" ref="CC107:CC109" si="1729">(CA107*CB107)+(CA107*CC$1)</f>
        <v>0</v>
      </c>
      <c r="CD107" s="9"/>
      <c r="CE107" s="9">
        <f>Tue!$AR$23</f>
        <v>0</v>
      </c>
      <c r="CF107" s="73" t="str">
        <f t="shared" ref="CF107:CF109" si="1730">IF($B107="win",100%-CF$1,"-100%")</f>
        <v>-100%</v>
      </c>
      <c r="CG107" s="9">
        <f t="shared" ref="CG107:CG109" si="1731">(CE107*CF107)+(CE107*CG$1)</f>
        <v>0</v>
      </c>
      <c r="CH107" s="9"/>
      <c r="CI107" s="9">
        <f>Tue!$AS$23</f>
        <v>0</v>
      </c>
      <c r="CJ107" s="73" t="str">
        <f t="shared" ref="CJ107:CJ109" si="1732">IF($B107="win",100%-CJ$1,"-100%")</f>
        <v>-100%</v>
      </c>
      <c r="CK107" s="9">
        <f t="shared" ref="CK107:CK109" si="1733">(CI107*CJ107)+(CI107*CK$1)</f>
        <v>0</v>
      </c>
      <c r="CL107" s="9"/>
      <c r="CM107" s="9">
        <f>Tue!$AT$23</f>
        <v>0</v>
      </c>
      <c r="CN107" s="73" t="str">
        <f t="shared" ref="CN107:CN109" si="1734">IF($B107="win",100%-CN$1,"-100%")</f>
        <v>-100%</v>
      </c>
      <c r="CO107" s="9">
        <f t="shared" ref="CO107:CO109" si="1735">(CM107*CN107)+(CM107*CO$1)</f>
        <v>0</v>
      </c>
      <c r="CP107" s="9"/>
      <c r="CQ107" s="9">
        <f>Tue!$AU$23</f>
        <v>0</v>
      </c>
      <c r="CR107" s="73" t="str">
        <f t="shared" ref="CR107:CR109" si="1736">IF($B107="win",100%-CR$1,"-100%")</f>
        <v>-100%</v>
      </c>
      <c r="CS107" s="9">
        <f t="shared" ref="CS107:CS109" si="1737">(CQ107*CR107)+(CQ107*CS$1)</f>
        <v>0</v>
      </c>
      <c r="CT107" s="9"/>
      <c r="CU107" s="9">
        <f>Tue!$AV$23</f>
        <v>0</v>
      </c>
      <c r="CV107" s="73" t="str">
        <f t="shared" ref="CV107:CV109" si="1738">IF($B107="win",100%-CV$1,"-100%")</f>
        <v>-100%</v>
      </c>
      <c r="CW107" s="9">
        <f t="shared" ref="CW107:CW109" si="1739">(CU107*CV107)+(CU107*CW$1)</f>
        <v>0</v>
      </c>
      <c r="CX107" s="9"/>
      <c r="CY107" s="9">
        <f>Tue!$AW$23</f>
        <v>0</v>
      </c>
      <c r="CZ107" s="73" t="str">
        <f t="shared" ref="CZ107:CZ109" si="1740">IF($B107="win",100%-CZ$1,"-100%")</f>
        <v>-100%</v>
      </c>
      <c r="DA107" s="9">
        <f t="shared" ref="DA107:DA109" si="1741">(CY107*CZ107)+(CY107*DA$1)</f>
        <v>0</v>
      </c>
      <c r="DB107" s="9"/>
      <c r="DC107" s="9">
        <f>Tue!$AX$23</f>
        <v>0</v>
      </c>
      <c r="DD107" s="73" t="str">
        <f t="shared" ref="DD107:DD109" si="1742">IF($B107="win",100%-DD$1,"-100%")</f>
        <v>-100%</v>
      </c>
      <c r="DE107" s="9">
        <f t="shared" ref="DE107:DE109" si="1743">(DC107*DD107)+(DC107*DE$1)</f>
        <v>0</v>
      </c>
      <c r="DF107" s="9"/>
      <c r="DG107" s="9">
        <f>Tue!$AY$23</f>
        <v>0</v>
      </c>
      <c r="DH107" s="73" t="str">
        <f t="shared" ref="DH107:DH109" si="1744">IF($B107="win",100%-DH$1,"-100%")</f>
        <v>-100%</v>
      </c>
      <c r="DI107" s="9">
        <f t="shared" ref="DI107:DI109" si="1745">(DG107*DH107)+(DG107*DI$1)</f>
        <v>0</v>
      </c>
      <c r="DJ107" s="9"/>
      <c r="DK107" s="9">
        <f>Tue!$AZ$23</f>
        <v>0</v>
      </c>
      <c r="DL107" s="73" t="str">
        <f t="shared" ref="DL107:DL109" si="1746">IF($B107="win",100%-DL$1,"-100%")</f>
        <v>-100%</v>
      </c>
      <c r="DM107" s="9">
        <f t="shared" ref="DM107:DM109" si="1747">(DK107*DL107)+(DK107*DM$1)</f>
        <v>0</v>
      </c>
      <c r="DN107" s="9"/>
      <c r="DO107" s="9">
        <f>Tue!$BA$23</f>
        <v>0</v>
      </c>
      <c r="DP107" s="73" t="str">
        <f t="shared" ref="DP107:DP109" si="1748">IF($B107="win",100%-DP$1,"-100%")</f>
        <v>-100%</v>
      </c>
      <c r="DQ107" s="9">
        <f t="shared" ref="DQ107:DQ109" si="1749">(DO107*DP107)+(DO107*DQ$1)</f>
        <v>0</v>
      </c>
      <c r="DR107" s="9"/>
      <c r="DS107" s="9">
        <f>Tue!$BB$23</f>
        <v>0</v>
      </c>
      <c r="DT107" s="73" t="str">
        <f t="shared" ref="DT107:DT109" si="1750">IF($B107="win",100%-DT$1,"-100%")</f>
        <v>-100%</v>
      </c>
      <c r="DU107" s="9">
        <f t="shared" ref="DU107:DU109" si="1751">(DS107*DT107)+(DS107*DU$1)</f>
        <v>0</v>
      </c>
      <c r="DV107" s="9"/>
      <c r="DW107" s="9">
        <f>Tue!$BC$23</f>
        <v>0</v>
      </c>
      <c r="DX107" s="73" t="str">
        <f t="shared" ref="DX107:DX109" si="1752">IF($B107="win",100%-DX$1,"-100%")</f>
        <v>-100%</v>
      </c>
      <c r="DY107" s="9">
        <f t="shared" ref="DY107:DY109" si="1753">(DW107*DX107)+(DW107*DY$1)</f>
        <v>0</v>
      </c>
      <c r="DZ107" s="9"/>
      <c r="EA107" s="9">
        <f>Tue!$BD$23</f>
        <v>0</v>
      </c>
      <c r="EB107" s="73" t="str">
        <f t="shared" ref="EB107:EB109" si="1754">IF($B107="win",100%-EB$1,"-100%")</f>
        <v>-100%</v>
      </c>
      <c r="EC107" s="9">
        <f t="shared" ref="EC107:EC109" si="1755">(EA107*EB107)+(EA107*EC$1)</f>
        <v>0</v>
      </c>
      <c r="ED107" s="9"/>
      <c r="EE107" s="9">
        <f>Tue!$BE$23</f>
        <v>0</v>
      </c>
      <c r="EF107" s="73" t="str">
        <f t="shared" ref="EF107:EF109" si="1756">IF($B107="win",100%-EF$1,"-100%")</f>
        <v>-100%</v>
      </c>
      <c r="EG107" s="9">
        <f t="shared" ref="EG107:EG109" si="1757">(EE107*EF107)+(EE107*EG$1)</f>
        <v>0</v>
      </c>
      <c r="EH107" s="9"/>
      <c r="EI107" s="9">
        <f>Tue!$BF$23</f>
        <v>0</v>
      </c>
      <c r="EJ107" s="73" t="str">
        <f t="shared" ref="EJ107:EJ109" si="1758">IF($B107="win",100%-EJ$1,"-100%")</f>
        <v>-100%</v>
      </c>
      <c r="EK107" s="9">
        <f t="shared" ref="EK107:EK109" si="1759">(EI107*EJ107)+(EI107*EK$1)</f>
        <v>0</v>
      </c>
      <c r="EL107" s="9"/>
      <c r="EM107" s="9">
        <f>Tue!$BG$23</f>
        <v>0</v>
      </c>
      <c r="EN107" s="73" t="str">
        <f t="shared" ref="EN107:EN109" si="1760">IF($B107="win",100%-EN$1,"-100%")</f>
        <v>-100%</v>
      </c>
      <c r="EO107" s="9">
        <f t="shared" ref="EO107:EO109" si="1761">(EM107*EN107)+(EM107*EO$1)</f>
        <v>0</v>
      </c>
      <c r="EP107" s="9"/>
      <c r="EQ107" s="9">
        <f>Tue!$BH$23</f>
        <v>0</v>
      </c>
      <c r="ER107" s="73" t="str">
        <f t="shared" ref="ER107:ER109" si="1762">IF($B107="win",100%-ER$1,"-100%")</f>
        <v>-100%</v>
      </c>
      <c r="ES107" s="9">
        <f t="shared" ref="ES107:ES109" si="1763">(EQ107*ER107)+(EQ107*ES$1)</f>
        <v>0</v>
      </c>
      <c r="EU107" s="9">
        <f>Tue!$BI$23</f>
        <v>0</v>
      </c>
      <c r="EV107" s="73" t="str">
        <f t="shared" ref="EV107:EV109" si="1764">IF($B107="win",100%-EV$1,"-100%")</f>
        <v>-100%</v>
      </c>
      <c r="EW107" s="9">
        <f t="shared" ref="EW107:EW109" si="1765">(EU107*EV107)+(EU107*EW$1)</f>
        <v>0</v>
      </c>
      <c r="EY107" s="9">
        <f>Tue!$BJ$23</f>
        <v>0</v>
      </c>
      <c r="EZ107" s="73" t="str">
        <f t="shared" ref="EZ107:EZ109" si="1766">IF($B107="win",100%-EZ$1,"-100%")</f>
        <v>-100%</v>
      </c>
      <c r="FA107" s="9">
        <f t="shared" ref="FA107:FA109" si="1767">(EY107*EZ107)+(EY107*FA$1)</f>
        <v>0</v>
      </c>
      <c r="FC107" s="9">
        <f>Tue!$BK$23</f>
        <v>0</v>
      </c>
      <c r="FD107" s="73" t="str">
        <f t="shared" ref="FD107:FD109" si="1768">IF($B107="win",100%-FD$1,"-100%")</f>
        <v>-100%</v>
      </c>
      <c r="FE107" s="9">
        <f t="shared" ref="FE107:FE109" si="1769">(FC107*FD107)+(FC107*FE$1)</f>
        <v>0</v>
      </c>
      <c r="FG107" s="9">
        <f>Tue!$BL$23</f>
        <v>0</v>
      </c>
      <c r="FH107" s="73" t="str">
        <f t="shared" ref="FH107:FH109" si="1770">IF($B107="win",100%-FH$1,"-100%")</f>
        <v>-100%</v>
      </c>
      <c r="FI107" s="9">
        <f t="shared" ref="FI107:FI109" si="1771">(FG107*FH107)+(FG107*FI$1)</f>
        <v>0</v>
      </c>
      <c r="FK107" s="9">
        <f>Tue!$BM$23</f>
        <v>0</v>
      </c>
      <c r="FL107" s="73" t="str">
        <f t="shared" ref="FL107:FL109" si="1772">IF($B107="win",100%-FL$1,"-100%")</f>
        <v>-100%</v>
      </c>
      <c r="FM107" s="9">
        <f t="shared" ref="FM107:FM109" si="1773">(FK107*FL107)+(FK107*FM$1)</f>
        <v>0</v>
      </c>
      <c r="FO107" s="9">
        <f>Tue!$BN$23</f>
        <v>0</v>
      </c>
      <c r="FP107" s="73" t="str">
        <f t="shared" ref="FP107:FP109" si="1774">IF($B107="win",100%-FP$1,"-100%")</f>
        <v>-100%</v>
      </c>
      <c r="FQ107" s="9">
        <f t="shared" ref="FQ107:FQ109" si="1775">(FO107*FP107)+(FO107*FQ$1)</f>
        <v>0</v>
      </c>
    </row>
    <row r="108" spans="1:173" s="12" customFormat="1" x14ac:dyDescent="0.25">
      <c r="A108" s="9" t="str">
        <f>Tue!$A$24</f>
        <v>UNDER</v>
      </c>
      <c r="B108" s="72">
        <f>Tue!$C$24</f>
        <v>0</v>
      </c>
      <c r="C108" s="9">
        <f>Tue!$X$24</f>
        <v>0</v>
      </c>
      <c r="D108" s="73" t="str">
        <f t="shared" si="1690"/>
        <v>-100%</v>
      </c>
      <c r="E108" s="9">
        <f t="shared" si="1691"/>
        <v>0</v>
      </c>
      <c r="F108" s="9"/>
      <c r="G108" s="9">
        <f>Tue!$Y$24</f>
        <v>0</v>
      </c>
      <c r="H108" s="73" t="str">
        <f t="shared" si="1692"/>
        <v>-100%</v>
      </c>
      <c r="I108" s="9">
        <f t="shared" si="1693"/>
        <v>0</v>
      </c>
      <c r="J108" s="9"/>
      <c r="K108" s="9">
        <f>Tue!$Z$24</f>
        <v>0</v>
      </c>
      <c r="L108" s="73" t="str">
        <f t="shared" si="1694"/>
        <v>-100%</v>
      </c>
      <c r="M108" s="9">
        <f t="shared" si="1695"/>
        <v>0</v>
      </c>
      <c r="N108" s="9"/>
      <c r="O108" s="9">
        <f>Tue!$AA$24</f>
        <v>0</v>
      </c>
      <c r="P108" s="73" t="str">
        <f t="shared" si="1696"/>
        <v>-100%</v>
      </c>
      <c r="Q108" s="9">
        <f t="shared" si="1697"/>
        <v>0</v>
      </c>
      <c r="R108" s="9"/>
      <c r="S108" s="9">
        <f>Tue!$AB$24</f>
        <v>0</v>
      </c>
      <c r="T108" s="73" t="str">
        <f t="shared" si="1698"/>
        <v>-100%</v>
      </c>
      <c r="U108" s="9">
        <f t="shared" si="1699"/>
        <v>0</v>
      </c>
      <c r="V108" s="9"/>
      <c r="W108" s="9">
        <f>Tue!$AC$24</f>
        <v>0</v>
      </c>
      <c r="X108" s="73" t="str">
        <f t="shared" si="1700"/>
        <v>-100%</v>
      </c>
      <c r="Y108" s="9">
        <f t="shared" si="1701"/>
        <v>0</v>
      </c>
      <c r="Z108" s="9"/>
      <c r="AA108" s="9">
        <f>Tue!$AD$24</f>
        <v>0</v>
      </c>
      <c r="AB108" s="73" t="str">
        <f t="shared" si="1702"/>
        <v>-100%</v>
      </c>
      <c r="AC108" s="9">
        <f t="shared" si="1703"/>
        <v>0</v>
      </c>
      <c r="AD108" s="9"/>
      <c r="AE108" s="9">
        <f>Tue!$AE$24</f>
        <v>0</v>
      </c>
      <c r="AF108" s="73" t="str">
        <f t="shared" si="1704"/>
        <v>-100%</v>
      </c>
      <c r="AG108" s="9">
        <f t="shared" si="1705"/>
        <v>0</v>
      </c>
      <c r="AH108" s="9"/>
      <c r="AI108" s="9">
        <f>Tue!$AF$24</f>
        <v>0</v>
      </c>
      <c r="AJ108" s="73" t="str">
        <f t="shared" si="1706"/>
        <v>-100%</v>
      </c>
      <c r="AK108" s="9">
        <f t="shared" si="1707"/>
        <v>0</v>
      </c>
      <c r="AL108" s="9"/>
      <c r="AM108" s="9">
        <f>Tue!$AG$24</f>
        <v>0</v>
      </c>
      <c r="AN108" s="73" t="str">
        <f t="shared" si="1708"/>
        <v>-100%</v>
      </c>
      <c r="AO108" s="9">
        <f t="shared" si="1709"/>
        <v>0</v>
      </c>
      <c r="AP108" s="9"/>
      <c r="AQ108" s="9">
        <f>Tue!$AH$24</f>
        <v>0</v>
      </c>
      <c r="AR108" s="73" t="str">
        <f t="shared" si="1710"/>
        <v>-100%</v>
      </c>
      <c r="AS108" s="9">
        <f t="shared" si="1711"/>
        <v>0</v>
      </c>
      <c r="AT108" s="9"/>
      <c r="AU108" s="9">
        <f>Tue!$AI$24</f>
        <v>0</v>
      </c>
      <c r="AV108" s="73" t="str">
        <f t="shared" si="1712"/>
        <v>-100%</v>
      </c>
      <c r="AW108" s="9">
        <f t="shared" si="1713"/>
        <v>0</v>
      </c>
      <c r="AX108" s="9"/>
      <c r="AY108" s="9">
        <f>Tue!$AJ$24</f>
        <v>0</v>
      </c>
      <c r="AZ108" s="73" t="str">
        <f t="shared" si="1714"/>
        <v>-100%</v>
      </c>
      <c r="BA108" s="9">
        <f t="shared" si="1715"/>
        <v>0</v>
      </c>
      <c r="BB108" s="9"/>
      <c r="BC108" s="9">
        <f>Tue!$AK$24</f>
        <v>0</v>
      </c>
      <c r="BD108" s="73" t="str">
        <f t="shared" si="1716"/>
        <v>-100%</v>
      </c>
      <c r="BE108" s="9">
        <f t="shared" si="1717"/>
        <v>0</v>
      </c>
      <c r="BF108" s="9"/>
      <c r="BG108" s="9">
        <f>Tue!$AL$24</f>
        <v>0</v>
      </c>
      <c r="BH108" s="73" t="str">
        <f t="shared" si="1718"/>
        <v>-100%</v>
      </c>
      <c r="BI108" s="9">
        <f t="shared" si="1719"/>
        <v>0</v>
      </c>
      <c r="BJ108" s="9"/>
      <c r="BK108" s="9">
        <f>Tue!$AM$24</f>
        <v>0</v>
      </c>
      <c r="BL108" s="73" t="str">
        <f t="shared" si="1720"/>
        <v>-100%</v>
      </c>
      <c r="BM108" s="9">
        <f t="shared" si="1721"/>
        <v>0</v>
      </c>
      <c r="BN108" s="9"/>
      <c r="BO108" s="9">
        <f>Tue!$AN$24</f>
        <v>0</v>
      </c>
      <c r="BP108" s="73" t="str">
        <f t="shared" si="1722"/>
        <v>-100%</v>
      </c>
      <c r="BQ108" s="9">
        <f t="shared" si="1723"/>
        <v>0</v>
      </c>
      <c r="BR108" s="9"/>
      <c r="BS108" s="9">
        <f>Tue!$AO$24</f>
        <v>0</v>
      </c>
      <c r="BT108" s="73" t="str">
        <f t="shared" si="1724"/>
        <v>-100%</v>
      </c>
      <c r="BU108" s="9">
        <f t="shared" si="1725"/>
        <v>0</v>
      </c>
      <c r="BV108" s="9"/>
      <c r="BW108" s="9">
        <f>Tue!$AP$24</f>
        <v>0</v>
      </c>
      <c r="BX108" s="73" t="str">
        <f t="shared" si="1726"/>
        <v>-100%</v>
      </c>
      <c r="BY108" s="9">
        <f t="shared" si="1727"/>
        <v>0</v>
      </c>
      <c r="BZ108" s="9"/>
      <c r="CA108" s="9">
        <f>Tue!$AQ$24</f>
        <v>0</v>
      </c>
      <c r="CB108" s="73" t="str">
        <f t="shared" si="1728"/>
        <v>-100%</v>
      </c>
      <c r="CC108" s="9">
        <f t="shared" si="1729"/>
        <v>0</v>
      </c>
      <c r="CD108" s="9"/>
      <c r="CE108" s="9">
        <f>Tue!$AR$24</f>
        <v>0</v>
      </c>
      <c r="CF108" s="73" t="str">
        <f t="shared" si="1730"/>
        <v>-100%</v>
      </c>
      <c r="CG108" s="9">
        <f t="shared" si="1731"/>
        <v>0</v>
      </c>
      <c r="CH108" s="9"/>
      <c r="CI108" s="9">
        <f>Tue!$AS$24</f>
        <v>0</v>
      </c>
      <c r="CJ108" s="73" t="str">
        <f t="shared" si="1732"/>
        <v>-100%</v>
      </c>
      <c r="CK108" s="9">
        <f t="shared" si="1733"/>
        <v>0</v>
      </c>
      <c r="CL108" s="9"/>
      <c r="CM108" s="9">
        <f>Tue!$AT$24</f>
        <v>0</v>
      </c>
      <c r="CN108" s="73" t="str">
        <f t="shared" si="1734"/>
        <v>-100%</v>
      </c>
      <c r="CO108" s="9">
        <f t="shared" si="1735"/>
        <v>0</v>
      </c>
      <c r="CP108" s="9"/>
      <c r="CQ108" s="9">
        <f>Tue!$AU$24</f>
        <v>0</v>
      </c>
      <c r="CR108" s="73" t="str">
        <f t="shared" si="1736"/>
        <v>-100%</v>
      </c>
      <c r="CS108" s="9">
        <f t="shared" si="1737"/>
        <v>0</v>
      </c>
      <c r="CT108" s="9"/>
      <c r="CU108" s="9">
        <f>Tue!$AV$24</f>
        <v>0</v>
      </c>
      <c r="CV108" s="73" t="str">
        <f t="shared" si="1738"/>
        <v>-100%</v>
      </c>
      <c r="CW108" s="9">
        <f t="shared" si="1739"/>
        <v>0</v>
      </c>
      <c r="CX108" s="9"/>
      <c r="CY108" s="9">
        <f>Tue!$AW$24</f>
        <v>0</v>
      </c>
      <c r="CZ108" s="73" t="str">
        <f t="shared" si="1740"/>
        <v>-100%</v>
      </c>
      <c r="DA108" s="9">
        <f t="shared" si="1741"/>
        <v>0</v>
      </c>
      <c r="DB108" s="9"/>
      <c r="DC108" s="9">
        <f>Tue!$AX$24</f>
        <v>0</v>
      </c>
      <c r="DD108" s="73" t="str">
        <f t="shared" si="1742"/>
        <v>-100%</v>
      </c>
      <c r="DE108" s="9">
        <f t="shared" si="1743"/>
        <v>0</v>
      </c>
      <c r="DF108" s="9"/>
      <c r="DG108" s="9">
        <f>Tue!$AY$24</f>
        <v>0</v>
      </c>
      <c r="DH108" s="73" t="str">
        <f t="shared" si="1744"/>
        <v>-100%</v>
      </c>
      <c r="DI108" s="9">
        <f t="shared" si="1745"/>
        <v>0</v>
      </c>
      <c r="DJ108" s="9"/>
      <c r="DK108" s="9">
        <f>Tue!$AZ$24</f>
        <v>0</v>
      </c>
      <c r="DL108" s="73" t="str">
        <f t="shared" si="1746"/>
        <v>-100%</v>
      </c>
      <c r="DM108" s="9">
        <f t="shared" si="1747"/>
        <v>0</v>
      </c>
      <c r="DN108" s="9"/>
      <c r="DO108" s="9">
        <f>Tue!$BA$24</f>
        <v>0</v>
      </c>
      <c r="DP108" s="73" t="str">
        <f t="shared" si="1748"/>
        <v>-100%</v>
      </c>
      <c r="DQ108" s="9">
        <f t="shared" si="1749"/>
        <v>0</v>
      </c>
      <c r="DR108" s="9"/>
      <c r="DS108" s="9">
        <f>Tue!$BB$24</f>
        <v>0</v>
      </c>
      <c r="DT108" s="73" t="str">
        <f t="shared" si="1750"/>
        <v>-100%</v>
      </c>
      <c r="DU108" s="9">
        <f t="shared" si="1751"/>
        <v>0</v>
      </c>
      <c r="DV108" s="9"/>
      <c r="DW108" s="9">
        <f>Tue!$BC$24</f>
        <v>0</v>
      </c>
      <c r="DX108" s="73" t="str">
        <f t="shared" si="1752"/>
        <v>-100%</v>
      </c>
      <c r="DY108" s="9">
        <f t="shared" si="1753"/>
        <v>0</v>
      </c>
      <c r="DZ108" s="9"/>
      <c r="EA108" s="9">
        <f>Tue!$BD$24</f>
        <v>0</v>
      </c>
      <c r="EB108" s="73" t="str">
        <f t="shared" si="1754"/>
        <v>-100%</v>
      </c>
      <c r="EC108" s="9">
        <f t="shared" si="1755"/>
        <v>0</v>
      </c>
      <c r="ED108" s="9"/>
      <c r="EE108" s="9">
        <f>Tue!$BE$24</f>
        <v>0</v>
      </c>
      <c r="EF108" s="73" t="str">
        <f t="shared" si="1756"/>
        <v>-100%</v>
      </c>
      <c r="EG108" s="9">
        <f t="shared" si="1757"/>
        <v>0</v>
      </c>
      <c r="EH108" s="9"/>
      <c r="EI108" s="9">
        <f>Tue!$BF$24</f>
        <v>0</v>
      </c>
      <c r="EJ108" s="73" t="str">
        <f t="shared" si="1758"/>
        <v>-100%</v>
      </c>
      <c r="EK108" s="9">
        <f t="shared" si="1759"/>
        <v>0</v>
      </c>
      <c r="EL108" s="9"/>
      <c r="EM108" s="9">
        <f>Tue!$BG$24</f>
        <v>0</v>
      </c>
      <c r="EN108" s="73" t="str">
        <f t="shared" si="1760"/>
        <v>-100%</v>
      </c>
      <c r="EO108" s="9">
        <f t="shared" si="1761"/>
        <v>0</v>
      </c>
      <c r="EP108" s="9"/>
      <c r="EQ108" s="9">
        <f>Tue!$BH$24</f>
        <v>0</v>
      </c>
      <c r="ER108" s="73" t="str">
        <f t="shared" si="1762"/>
        <v>-100%</v>
      </c>
      <c r="ES108" s="9">
        <f t="shared" si="1763"/>
        <v>0</v>
      </c>
      <c r="EU108" s="9">
        <f>Tue!$BI$24</f>
        <v>0</v>
      </c>
      <c r="EV108" s="73" t="str">
        <f t="shared" si="1764"/>
        <v>-100%</v>
      </c>
      <c r="EW108" s="9">
        <f t="shared" si="1765"/>
        <v>0</v>
      </c>
      <c r="EY108" s="9">
        <f>Tue!$BJ$24</f>
        <v>0</v>
      </c>
      <c r="EZ108" s="73" t="str">
        <f t="shared" si="1766"/>
        <v>-100%</v>
      </c>
      <c r="FA108" s="9">
        <f t="shared" si="1767"/>
        <v>0</v>
      </c>
      <c r="FC108" s="9">
        <f>Tue!$BK$24</f>
        <v>0</v>
      </c>
      <c r="FD108" s="73" t="str">
        <f t="shared" si="1768"/>
        <v>-100%</v>
      </c>
      <c r="FE108" s="9">
        <f t="shared" si="1769"/>
        <v>0</v>
      </c>
      <c r="FG108" s="9">
        <f>Tue!$BL$24</f>
        <v>0</v>
      </c>
      <c r="FH108" s="73" t="str">
        <f t="shared" si="1770"/>
        <v>-100%</v>
      </c>
      <c r="FI108" s="9">
        <f t="shared" si="1771"/>
        <v>0</v>
      </c>
      <c r="FK108" s="9">
        <f>Tue!$BM$24</f>
        <v>0</v>
      </c>
      <c r="FL108" s="73" t="str">
        <f t="shared" si="1772"/>
        <v>-100%</v>
      </c>
      <c r="FM108" s="9">
        <f t="shared" si="1773"/>
        <v>0</v>
      </c>
      <c r="FO108" s="9">
        <f>Tue!$BN$24</f>
        <v>0</v>
      </c>
      <c r="FP108" s="73" t="str">
        <f t="shared" si="1774"/>
        <v>-100%</v>
      </c>
      <c r="FQ108" s="9">
        <f t="shared" si="1775"/>
        <v>0</v>
      </c>
    </row>
    <row r="109" spans="1:173" s="12" customFormat="1" x14ac:dyDescent="0.25">
      <c r="A109" s="9" t="str">
        <f>Tue!$A$25</f>
        <v>OVER</v>
      </c>
      <c r="B109" s="72">
        <f>Tue!$C$25</f>
        <v>0</v>
      </c>
      <c r="C109" s="9">
        <f>Tue!$X$25</f>
        <v>0</v>
      </c>
      <c r="D109" s="73" t="str">
        <f t="shared" si="1690"/>
        <v>-100%</v>
      </c>
      <c r="E109" s="9">
        <f t="shared" si="1691"/>
        <v>0</v>
      </c>
      <c r="F109" s="9"/>
      <c r="G109" s="9">
        <f>Tue!$Y$25</f>
        <v>0</v>
      </c>
      <c r="H109" s="73" t="str">
        <f t="shared" si="1692"/>
        <v>-100%</v>
      </c>
      <c r="I109" s="9">
        <f t="shared" si="1693"/>
        <v>0</v>
      </c>
      <c r="J109" s="9"/>
      <c r="K109" s="9">
        <f>Tue!$Z$25</f>
        <v>0</v>
      </c>
      <c r="L109" s="73" t="str">
        <f t="shared" si="1694"/>
        <v>-100%</v>
      </c>
      <c r="M109" s="9">
        <f t="shared" si="1695"/>
        <v>0</v>
      </c>
      <c r="N109" s="9"/>
      <c r="O109" s="9">
        <f>Tue!$AA$25</f>
        <v>0</v>
      </c>
      <c r="P109" s="73" t="str">
        <f t="shared" si="1696"/>
        <v>-100%</v>
      </c>
      <c r="Q109" s="9">
        <f t="shared" si="1697"/>
        <v>0</v>
      </c>
      <c r="R109" s="9"/>
      <c r="S109" s="9">
        <f>Tue!$AB$25</f>
        <v>0</v>
      </c>
      <c r="T109" s="73" t="str">
        <f t="shared" si="1698"/>
        <v>-100%</v>
      </c>
      <c r="U109" s="9">
        <f t="shared" si="1699"/>
        <v>0</v>
      </c>
      <c r="V109" s="9"/>
      <c r="W109" s="9">
        <f>Tue!$AC$25</f>
        <v>0</v>
      </c>
      <c r="X109" s="73" t="str">
        <f t="shared" si="1700"/>
        <v>-100%</v>
      </c>
      <c r="Y109" s="9">
        <f t="shared" si="1701"/>
        <v>0</v>
      </c>
      <c r="Z109" s="9"/>
      <c r="AA109" s="9">
        <f>Tue!$AD$25</f>
        <v>0</v>
      </c>
      <c r="AB109" s="73" t="str">
        <f t="shared" si="1702"/>
        <v>-100%</v>
      </c>
      <c r="AC109" s="9">
        <f t="shared" si="1703"/>
        <v>0</v>
      </c>
      <c r="AD109" s="9"/>
      <c r="AE109" s="9">
        <f>Tue!$AE$25</f>
        <v>0</v>
      </c>
      <c r="AF109" s="73" t="str">
        <f t="shared" si="1704"/>
        <v>-100%</v>
      </c>
      <c r="AG109" s="9">
        <f t="shared" si="1705"/>
        <v>0</v>
      </c>
      <c r="AH109" s="9"/>
      <c r="AI109" s="9">
        <f>Tue!$AF$25</f>
        <v>0</v>
      </c>
      <c r="AJ109" s="73" t="str">
        <f t="shared" si="1706"/>
        <v>-100%</v>
      </c>
      <c r="AK109" s="9">
        <f t="shared" si="1707"/>
        <v>0</v>
      </c>
      <c r="AL109" s="9"/>
      <c r="AM109" s="9">
        <f>Tue!$AG$25</f>
        <v>0</v>
      </c>
      <c r="AN109" s="73" t="str">
        <f t="shared" si="1708"/>
        <v>-100%</v>
      </c>
      <c r="AO109" s="9">
        <f t="shared" si="1709"/>
        <v>0</v>
      </c>
      <c r="AP109" s="9"/>
      <c r="AQ109" s="9">
        <f>Tue!$AH$25</f>
        <v>0</v>
      </c>
      <c r="AR109" s="73" t="str">
        <f t="shared" si="1710"/>
        <v>-100%</v>
      </c>
      <c r="AS109" s="9">
        <f t="shared" si="1711"/>
        <v>0</v>
      </c>
      <c r="AT109" s="9"/>
      <c r="AU109" s="9">
        <f>Tue!$AI$25</f>
        <v>0</v>
      </c>
      <c r="AV109" s="73" t="str">
        <f t="shared" si="1712"/>
        <v>-100%</v>
      </c>
      <c r="AW109" s="9">
        <f t="shared" si="1713"/>
        <v>0</v>
      </c>
      <c r="AX109" s="9"/>
      <c r="AY109" s="9">
        <f>Tue!$AJ$25</f>
        <v>0</v>
      </c>
      <c r="AZ109" s="73" t="str">
        <f t="shared" si="1714"/>
        <v>-100%</v>
      </c>
      <c r="BA109" s="9">
        <f t="shared" si="1715"/>
        <v>0</v>
      </c>
      <c r="BB109" s="9"/>
      <c r="BC109" s="9">
        <f>Tue!$AK$25</f>
        <v>0</v>
      </c>
      <c r="BD109" s="73" t="str">
        <f t="shared" si="1716"/>
        <v>-100%</v>
      </c>
      <c r="BE109" s="9">
        <f t="shared" si="1717"/>
        <v>0</v>
      </c>
      <c r="BF109" s="9"/>
      <c r="BG109" s="9">
        <f>Tue!$AL$25</f>
        <v>0</v>
      </c>
      <c r="BH109" s="73" t="str">
        <f t="shared" si="1718"/>
        <v>-100%</v>
      </c>
      <c r="BI109" s="9">
        <f t="shared" si="1719"/>
        <v>0</v>
      </c>
      <c r="BJ109" s="9"/>
      <c r="BK109" s="9">
        <f>Tue!$AM$25</f>
        <v>0</v>
      </c>
      <c r="BL109" s="73" t="str">
        <f t="shared" si="1720"/>
        <v>-100%</v>
      </c>
      <c r="BM109" s="9">
        <f t="shared" si="1721"/>
        <v>0</v>
      </c>
      <c r="BN109" s="9"/>
      <c r="BO109" s="9">
        <f>Tue!$AN$25</f>
        <v>0</v>
      </c>
      <c r="BP109" s="73" t="str">
        <f t="shared" si="1722"/>
        <v>-100%</v>
      </c>
      <c r="BQ109" s="9">
        <f t="shared" si="1723"/>
        <v>0</v>
      </c>
      <c r="BR109" s="9"/>
      <c r="BS109" s="9">
        <f>Tue!$AO$25</f>
        <v>0</v>
      </c>
      <c r="BT109" s="73" t="str">
        <f t="shared" si="1724"/>
        <v>-100%</v>
      </c>
      <c r="BU109" s="9">
        <f t="shared" si="1725"/>
        <v>0</v>
      </c>
      <c r="BV109" s="9"/>
      <c r="BW109" s="9">
        <f>Tue!$AP$25</f>
        <v>0</v>
      </c>
      <c r="BX109" s="73" t="str">
        <f t="shared" si="1726"/>
        <v>-100%</v>
      </c>
      <c r="BY109" s="9">
        <f t="shared" si="1727"/>
        <v>0</v>
      </c>
      <c r="BZ109" s="9"/>
      <c r="CA109" s="9">
        <f>Tue!$AQ$25</f>
        <v>0</v>
      </c>
      <c r="CB109" s="73" t="str">
        <f t="shared" si="1728"/>
        <v>-100%</v>
      </c>
      <c r="CC109" s="9">
        <f t="shared" si="1729"/>
        <v>0</v>
      </c>
      <c r="CD109" s="9"/>
      <c r="CE109" s="9">
        <f>Tue!$AR$25</f>
        <v>0</v>
      </c>
      <c r="CF109" s="73" t="str">
        <f t="shared" si="1730"/>
        <v>-100%</v>
      </c>
      <c r="CG109" s="9">
        <f t="shared" si="1731"/>
        <v>0</v>
      </c>
      <c r="CH109" s="9"/>
      <c r="CI109" s="9">
        <f>Tue!$AS$25</f>
        <v>0</v>
      </c>
      <c r="CJ109" s="73" t="str">
        <f t="shared" si="1732"/>
        <v>-100%</v>
      </c>
      <c r="CK109" s="9">
        <f t="shared" si="1733"/>
        <v>0</v>
      </c>
      <c r="CL109" s="9"/>
      <c r="CM109" s="9">
        <f>Tue!$AT$25</f>
        <v>0</v>
      </c>
      <c r="CN109" s="73" t="str">
        <f t="shared" si="1734"/>
        <v>-100%</v>
      </c>
      <c r="CO109" s="9">
        <f t="shared" si="1735"/>
        <v>0</v>
      </c>
      <c r="CP109" s="9"/>
      <c r="CQ109" s="9">
        <f>Tue!$AU$25</f>
        <v>0</v>
      </c>
      <c r="CR109" s="73" t="str">
        <f t="shared" si="1736"/>
        <v>-100%</v>
      </c>
      <c r="CS109" s="9">
        <f t="shared" si="1737"/>
        <v>0</v>
      </c>
      <c r="CT109" s="9"/>
      <c r="CU109" s="9">
        <f>Tue!$AV$25</f>
        <v>0</v>
      </c>
      <c r="CV109" s="73" t="str">
        <f t="shared" si="1738"/>
        <v>-100%</v>
      </c>
      <c r="CW109" s="9">
        <f t="shared" si="1739"/>
        <v>0</v>
      </c>
      <c r="CX109" s="9"/>
      <c r="CY109" s="9">
        <f>Tue!$AW$25</f>
        <v>0</v>
      </c>
      <c r="CZ109" s="73" t="str">
        <f t="shared" si="1740"/>
        <v>-100%</v>
      </c>
      <c r="DA109" s="9">
        <f t="shared" si="1741"/>
        <v>0</v>
      </c>
      <c r="DB109" s="9"/>
      <c r="DC109" s="9">
        <f>Tue!$AX$25</f>
        <v>0</v>
      </c>
      <c r="DD109" s="73" t="str">
        <f t="shared" si="1742"/>
        <v>-100%</v>
      </c>
      <c r="DE109" s="9">
        <f t="shared" si="1743"/>
        <v>0</v>
      </c>
      <c r="DF109" s="9"/>
      <c r="DG109" s="9">
        <f>Tue!$AY$25</f>
        <v>0</v>
      </c>
      <c r="DH109" s="73" t="str">
        <f t="shared" si="1744"/>
        <v>-100%</v>
      </c>
      <c r="DI109" s="9">
        <f t="shared" si="1745"/>
        <v>0</v>
      </c>
      <c r="DJ109" s="9"/>
      <c r="DK109" s="9">
        <f>Tue!$AZ$25</f>
        <v>0</v>
      </c>
      <c r="DL109" s="73" t="str">
        <f t="shared" si="1746"/>
        <v>-100%</v>
      </c>
      <c r="DM109" s="9">
        <f t="shared" si="1747"/>
        <v>0</v>
      </c>
      <c r="DN109" s="9"/>
      <c r="DO109" s="9">
        <f>Tue!$BA$25</f>
        <v>0</v>
      </c>
      <c r="DP109" s="73" t="str">
        <f t="shared" si="1748"/>
        <v>-100%</v>
      </c>
      <c r="DQ109" s="9">
        <f t="shared" si="1749"/>
        <v>0</v>
      </c>
      <c r="DR109" s="9"/>
      <c r="DS109" s="9">
        <f>Tue!$BB$25</f>
        <v>0</v>
      </c>
      <c r="DT109" s="73" t="str">
        <f t="shared" si="1750"/>
        <v>-100%</v>
      </c>
      <c r="DU109" s="9">
        <f t="shared" si="1751"/>
        <v>0</v>
      </c>
      <c r="DV109" s="9"/>
      <c r="DW109" s="9">
        <f>Tue!$BC$25</f>
        <v>0</v>
      </c>
      <c r="DX109" s="73" t="str">
        <f t="shared" si="1752"/>
        <v>-100%</v>
      </c>
      <c r="DY109" s="9">
        <f t="shared" si="1753"/>
        <v>0</v>
      </c>
      <c r="DZ109" s="9"/>
      <c r="EA109" s="9">
        <f>Tue!$BD$25</f>
        <v>0</v>
      </c>
      <c r="EB109" s="73" t="str">
        <f t="shared" si="1754"/>
        <v>-100%</v>
      </c>
      <c r="EC109" s="9">
        <f t="shared" si="1755"/>
        <v>0</v>
      </c>
      <c r="ED109" s="9"/>
      <c r="EE109" s="9">
        <f>Tue!$BE$25</f>
        <v>0</v>
      </c>
      <c r="EF109" s="73" t="str">
        <f t="shared" si="1756"/>
        <v>-100%</v>
      </c>
      <c r="EG109" s="9">
        <f t="shared" si="1757"/>
        <v>0</v>
      </c>
      <c r="EH109" s="9"/>
      <c r="EI109" s="9">
        <f>Tue!$BF$25</f>
        <v>0</v>
      </c>
      <c r="EJ109" s="73" t="str">
        <f t="shared" si="1758"/>
        <v>-100%</v>
      </c>
      <c r="EK109" s="9">
        <f t="shared" si="1759"/>
        <v>0</v>
      </c>
      <c r="EL109" s="9"/>
      <c r="EM109" s="9">
        <f>Tue!$BG$25</f>
        <v>0</v>
      </c>
      <c r="EN109" s="73" t="str">
        <f t="shared" si="1760"/>
        <v>-100%</v>
      </c>
      <c r="EO109" s="9">
        <f t="shared" si="1761"/>
        <v>0</v>
      </c>
      <c r="EP109" s="9"/>
      <c r="EQ109" s="9">
        <f>Tue!$BH$25</f>
        <v>0</v>
      </c>
      <c r="ER109" s="73" t="str">
        <f t="shared" si="1762"/>
        <v>-100%</v>
      </c>
      <c r="ES109" s="9">
        <f t="shared" si="1763"/>
        <v>0</v>
      </c>
      <c r="EU109" s="9">
        <f>Tue!$BI$25</f>
        <v>0</v>
      </c>
      <c r="EV109" s="73" t="str">
        <f t="shared" si="1764"/>
        <v>-100%</v>
      </c>
      <c r="EW109" s="9">
        <f t="shared" si="1765"/>
        <v>0</v>
      </c>
      <c r="EY109" s="9">
        <f>Tue!$BJ$25</f>
        <v>0</v>
      </c>
      <c r="EZ109" s="73" t="str">
        <f t="shared" si="1766"/>
        <v>-100%</v>
      </c>
      <c r="FA109" s="9">
        <f t="shared" si="1767"/>
        <v>0</v>
      </c>
      <c r="FC109" s="9">
        <f>Tue!$BK$25</f>
        <v>0</v>
      </c>
      <c r="FD109" s="73" t="str">
        <f t="shared" si="1768"/>
        <v>-100%</v>
      </c>
      <c r="FE109" s="9">
        <f t="shared" si="1769"/>
        <v>0</v>
      </c>
      <c r="FG109" s="9">
        <f>Tue!$BL$25</f>
        <v>0</v>
      </c>
      <c r="FH109" s="73" t="str">
        <f t="shared" si="1770"/>
        <v>-100%</v>
      </c>
      <c r="FI109" s="9">
        <f t="shared" si="1771"/>
        <v>0</v>
      </c>
      <c r="FK109" s="9">
        <f>Tue!$BM$25</f>
        <v>0</v>
      </c>
      <c r="FL109" s="73" t="str">
        <f t="shared" si="1772"/>
        <v>-100%</v>
      </c>
      <c r="FM109" s="9">
        <f t="shared" si="1773"/>
        <v>0</v>
      </c>
      <c r="FO109" s="9">
        <f>Tue!$BN$25</f>
        <v>0</v>
      </c>
      <c r="FP109" s="73" t="str">
        <f t="shared" si="1774"/>
        <v>-100%</v>
      </c>
      <c r="FQ109" s="9">
        <f t="shared" si="1775"/>
        <v>0</v>
      </c>
    </row>
    <row r="110" spans="1:173" s="76" customFormat="1" x14ac:dyDescent="0.25">
      <c r="A110" s="75"/>
      <c r="B110" s="72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75"/>
      <c r="DX110" s="75"/>
      <c r="DY110" s="75"/>
      <c r="DZ110" s="75"/>
      <c r="EA110" s="75"/>
      <c r="EB110" s="75"/>
      <c r="EC110" s="75"/>
      <c r="ED110" s="75"/>
      <c r="EE110" s="75"/>
      <c r="EF110" s="75"/>
      <c r="EG110" s="75"/>
      <c r="EH110" s="75"/>
      <c r="EI110" s="75"/>
      <c r="EJ110" s="75"/>
      <c r="EK110" s="75"/>
      <c r="EL110" s="75"/>
      <c r="EM110" s="75"/>
      <c r="EN110" s="75"/>
      <c r="EO110" s="75"/>
      <c r="EP110" s="75"/>
      <c r="EQ110" s="75"/>
      <c r="ER110" s="75"/>
      <c r="ES110" s="75"/>
      <c r="EU110" s="75"/>
      <c r="EV110" s="75"/>
      <c r="EW110" s="75"/>
      <c r="EY110" s="75"/>
      <c r="EZ110" s="75"/>
      <c r="FA110" s="75"/>
      <c r="FC110" s="75"/>
      <c r="FD110" s="75"/>
      <c r="FE110" s="75"/>
      <c r="FG110" s="75"/>
      <c r="FH110" s="75"/>
      <c r="FI110" s="75"/>
      <c r="FK110" s="75"/>
      <c r="FL110" s="75"/>
      <c r="FM110" s="75"/>
      <c r="FO110" s="75"/>
      <c r="FP110" s="75"/>
      <c r="FQ110" s="75"/>
    </row>
    <row r="111" spans="1:173" s="12" customFormat="1" x14ac:dyDescent="0.25">
      <c r="A111" s="9">
        <f>Tue!$A$27</f>
        <v>0</v>
      </c>
      <c r="B111" s="72">
        <f>Tue!$C$27</f>
        <v>0</v>
      </c>
      <c r="C111" s="9">
        <f>Tue!$X$27</f>
        <v>0</v>
      </c>
      <c r="D111" s="73" t="str">
        <f>IF($B111="win",100%-D$1,"-100%")</f>
        <v>-100%</v>
      </c>
      <c r="E111" s="9">
        <f>(C111*D111)+(C111*E$1)</f>
        <v>0</v>
      </c>
      <c r="F111" s="9"/>
      <c r="G111" s="9">
        <f>Tue!$Y$27</f>
        <v>0</v>
      </c>
      <c r="H111" s="73" t="str">
        <f>IF($B111="win",100%-H$1,"-100%")</f>
        <v>-100%</v>
      </c>
      <c r="I111" s="9">
        <f>(G111*H111)+(G111*I$1)</f>
        <v>0</v>
      </c>
      <c r="J111" s="9"/>
      <c r="K111" s="9">
        <f>Tue!$Z$27</f>
        <v>0</v>
      </c>
      <c r="L111" s="73" t="str">
        <f>IF($B111="win",100%-L$1,"-100%")</f>
        <v>-100%</v>
      </c>
      <c r="M111" s="9">
        <f>(K111*L111)+(K111*M$1)</f>
        <v>0</v>
      </c>
      <c r="N111" s="9"/>
      <c r="O111" s="9">
        <f>Tue!$AA$27</f>
        <v>0</v>
      </c>
      <c r="P111" s="73" t="str">
        <f>IF($B111="win",100%-P$1,"-100%")</f>
        <v>-100%</v>
      </c>
      <c r="Q111" s="9">
        <f>(O111*P111)+(O111*Q$1)</f>
        <v>0</v>
      </c>
      <c r="R111" s="9"/>
      <c r="S111" s="9">
        <f>Tue!$AB$27</f>
        <v>0</v>
      </c>
      <c r="T111" s="73" t="str">
        <f>IF($B111="win",100%-T$1,"-100%")</f>
        <v>-100%</v>
      </c>
      <c r="U111" s="9">
        <f>(S111*T111)+(S111*U$1)</f>
        <v>0</v>
      </c>
      <c r="V111" s="9"/>
      <c r="W111" s="9">
        <f>Tue!$AC$27</f>
        <v>0</v>
      </c>
      <c r="X111" s="73" t="str">
        <f>IF($B111="win",100%-X$1,"-100%")</f>
        <v>-100%</v>
      </c>
      <c r="Y111" s="9">
        <f>(W111*X111)+(W111*Y$1)</f>
        <v>0</v>
      </c>
      <c r="Z111" s="9"/>
      <c r="AA111" s="9">
        <f>Tue!$AD$27</f>
        <v>0</v>
      </c>
      <c r="AB111" s="73" t="str">
        <f>IF($B111="win",100%-AB$1,"-100%")</f>
        <v>-100%</v>
      </c>
      <c r="AC111" s="9">
        <f>(AA111*AB111)+(AA111*AC$1)</f>
        <v>0</v>
      </c>
      <c r="AD111" s="9"/>
      <c r="AE111" s="9">
        <f>Tue!$AE$27</f>
        <v>0</v>
      </c>
      <c r="AF111" s="73" t="str">
        <f>IF($B111="win",100%-AF$1,"-100%")</f>
        <v>-100%</v>
      </c>
      <c r="AG111" s="9">
        <f>(AE111*AF111)+(AE111*AG$1)</f>
        <v>0</v>
      </c>
      <c r="AH111" s="9"/>
      <c r="AI111" s="9">
        <f>Tue!$AF$27</f>
        <v>0</v>
      </c>
      <c r="AJ111" s="73" t="str">
        <f>IF($B111="win",100%-AJ$1,"-100%")</f>
        <v>-100%</v>
      </c>
      <c r="AK111" s="9">
        <f>(AI111*AJ111)+(AI111*AK$1)</f>
        <v>0</v>
      </c>
      <c r="AL111" s="9"/>
      <c r="AM111" s="9">
        <f>Tue!$AG$27</f>
        <v>0</v>
      </c>
      <c r="AN111" s="73" t="str">
        <f>IF($B111="win",100%-AN$1,"-100%")</f>
        <v>-100%</v>
      </c>
      <c r="AO111" s="9">
        <f>(AM111*AN111)+(AM111*AO$1)</f>
        <v>0</v>
      </c>
      <c r="AP111" s="9"/>
      <c r="AQ111" s="9">
        <f>Tue!$AH$27</f>
        <v>0</v>
      </c>
      <c r="AR111" s="73" t="str">
        <f>IF($B111="win",100%-AR$1,"-100%")</f>
        <v>-100%</v>
      </c>
      <c r="AS111" s="9">
        <f>(AQ111*AR111)+(AQ111*AS$1)</f>
        <v>0</v>
      </c>
      <c r="AT111" s="9"/>
      <c r="AU111" s="9">
        <f>Tue!$AI$27</f>
        <v>0</v>
      </c>
      <c r="AV111" s="73" t="str">
        <f>IF($B111="win",100%-AV$1,"-100%")</f>
        <v>-100%</v>
      </c>
      <c r="AW111" s="9">
        <f>(AU111*AV111)+(AU111*AW$1)</f>
        <v>0</v>
      </c>
      <c r="AX111" s="9"/>
      <c r="AY111" s="9">
        <f>Tue!$AJ$27</f>
        <v>0</v>
      </c>
      <c r="AZ111" s="73" t="str">
        <f>IF($B111="win",100%-AZ$1,"-100%")</f>
        <v>-100%</v>
      </c>
      <c r="BA111" s="9">
        <f>(AY111*AZ111)+(AY111*BA$1)</f>
        <v>0</v>
      </c>
      <c r="BB111" s="9"/>
      <c r="BC111" s="9">
        <f>Tue!$AK$27</f>
        <v>0</v>
      </c>
      <c r="BD111" s="73" t="str">
        <f>IF($B111="win",100%-BD$1,"-100%")</f>
        <v>-100%</v>
      </c>
      <c r="BE111" s="9">
        <f>(BC111*BD111)+(BC111*BE$1)</f>
        <v>0</v>
      </c>
      <c r="BF111" s="9"/>
      <c r="BG111" s="9">
        <f>Tue!$AL$27</f>
        <v>0</v>
      </c>
      <c r="BH111" s="73" t="str">
        <f>IF($B111="win",100%-BH$1,"-100%")</f>
        <v>-100%</v>
      </c>
      <c r="BI111" s="9">
        <f>(BG111*BH111)+(BG111*BI$1)</f>
        <v>0</v>
      </c>
      <c r="BJ111" s="9"/>
      <c r="BK111" s="9">
        <f>Tue!$AM$27</f>
        <v>0</v>
      </c>
      <c r="BL111" s="73" t="str">
        <f>IF($B111="win",100%-BL$1,"-100%")</f>
        <v>-100%</v>
      </c>
      <c r="BM111" s="9">
        <f>(BK111*BL111)+(BK111*BM$1)</f>
        <v>0</v>
      </c>
      <c r="BN111" s="9"/>
      <c r="BO111" s="9">
        <f>Tue!$AN$27</f>
        <v>0</v>
      </c>
      <c r="BP111" s="73" t="str">
        <f>IF($B111="win",100%-BP$1,"-100%")</f>
        <v>-100%</v>
      </c>
      <c r="BQ111" s="9">
        <f>(BO111*BP111)+(BO111*BQ$1)</f>
        <v>0</v>
      </c>
      <c r="BR111" s="9"/>
      <c r="BS111" s="9">
        <f>Tue!$AO$27</f>
        <v>0</v>
      </c>
      <c r="BT111" s="73" t="str">
        <f>IF($B111="win",100%-BT$1,"-100%")</f>
        <v>-100%</v>
      </c>
      <c r="BU111" s="9">
        <f>(BS111*BT111)+(BS111*BU$1)</f>
        <v>0</v>
      </c>
      <c r="BV111" s="9"/>
      <c r="BW111" s="9">
        <f>Tue!$AP$27</f>
        <v>0</v>
      </c>
      <c r="BX111" s="73" t="str">
        <f>IF($B111="win",100%-BX$1,"-100%")</f>
        <v>-100%</v>
      </c>
      <c r="BY111" s="9">
        <f>(BW111*BX111)+(BW111*BY$1)</f>
        <v>0</v>
      </c>
      <c r="BZ111" s="9"/>
      <c r="CA111" s="9">
        <f>Tue!$AQ$27</f>
        <v>0</v>
      </c>
      <c r="CB111" s="73" t="str">
        <f>IF($B111="win",100%-CB$1,"-100%")</f>
        <v>-100%</v>
      </c>
      <c r="CC111" s="9">
        <f>(CA111*CB111)+(CA111*CC$1)</f>
        <v>0</v>
      </c>
      <c r="CD111" s="9"/>
      <c r="CE111" s="9">
        <f>Tue!$AR$27</f>
        <v>0</v>
      </c>
      <c r="CF111" s="73" t="str">
        <f>IF($B111="win",100%-CF$1,"-100%")</f>
        <v>-100%</v>
      </c>
      <c r="CG111" s="9">
        <f>(CE111*CF111)+(CE111*CG$1)</f>
        <v>0</v>
      </c>
      <c r="CH111" s="9"/>
      <c r="CI111" s="9">
        <f>Tue!$AS$27</f>
        <v>0</v>
      </c>
      <c r="CJ111" s="73" t="str">
        <f>IF($B111="win",100%-CJ$1,"-100%")</f>
        <v>-100%</v>
      </c>
      <c r="CK111" s="9">
        <f>(CI111*CJ111)+(CI111*CK$1)</f>
        <v>0</v>
      </c>
      <c r="CL111" s="9"/>
      <c r="CM111" s="9">
        <f>Tue!$AT$27</f>
        <v>0</v>
      </c>
      <c r="CN111" s="73" t="str">
        <f>IF($B111="win",100%-CN$1,"-100%")</f>
        <v>-100%</v>
      </c>
      <c r="CO111" s="9">
        <f>(CM111*CN111)+(CM111*CO$1)</f>
        <v>0</v>
      </c>
      <c r="CP111" s="9"/>
      <c r="CQ111" s="9">
        <f>Tue!$AU$27</f>
        <v>0</v>
      </c>
      <c r="CR111" s="73" t="str">
        <f>IF($B111="win",100%-CR$1,"-100%")</f>
        <v>-100%</v>
      </c>
      <c r="CS111" s="9">
        <f>(CQ111*CR111)+(CQ111*CS$1)</f>
        <v>0</v>
      </c>
      <c r="CT111" s="9"/>
      <c r="CU111" s="9">
        <f>Tue!$AV$27</f>
        <v>0</v>
      </c>
      <c r="CV111" s="73" t="str">
        <f>IF($B111="win",100%-CV$1,"-100%")</f>
        <v>-100%</v>
      </c>
      <c r="CW111" s="9">
        <f>(CU111*CV111)+(CU111*CW$1)</f>
        <v>0</v>
      </c>
      <c r="CX111" s="9"/>
      <c r="CY111" s="9">
        <f>Tue!$AW$27</f>
        <v>0</v>
      </c>
      <c r="CZ111" s="73" t="str">
        <f>IF($B111="win",100%-CZ$1,"-100%")</f>
        <v>-100%</v>
      </c>
      <c r="DA111" s="9">
        <f>(CY111*CZ111)+(CY111*DA$1)</f>
        <v>0</v>
      </c>
      <c r="DB111" s="9"/>
      <c r="DC111" s="9">
        <f>Tue!$AX$27</f>
        <v>0</v>
      </c>
      <c r="DD111" s="73" t="str">
        <f>IF($B111="win",100%-DD$1,"-100%")</f>
        <v>-100%</v>
      </c>
      <c r="DE111" s="9">
        <f>(DC111*DD111)+(DC111*DE$1)</f>
        <v>0</v>
      </c>
      <c r="DF111" s="9"/>
      <c r="DG111" s="9">
        <f>Tue!$AY$27</f>
        <v>0</v>
      </c>
      <c r="DH111" s="73" t="str">
        <f>IF($B111="win",100%-DH$1,"-100%")</f>
        <v>-100%</v>
      </c>
      <c r="DI111" s="9">
        <f>(DG111*DH111)+(DG111*DI$1)</f>
        <v>0</v>
      </c>
      <c r="DJ111" s="9"/>
      <c r="DK111" s="9">
        <f>Tue!$AZ$27</f>
        <v>0</v>
      </c>
      <c r="DL111" s="73" t="str">
        <f>IF($B111="win",100%-DL$1,"-100%")</f>
        <v>-100%</v>
      </c>
      <c r="DM111" s="9">
        <f>(DK111*DL111)+(DK111*DM$1)</f>
        <v>0</v>
      </c>
      <c r="DN111" s="9"/>
      <c r="DO111" s="9">
        <f>Tue!$BA$27</f>
        <v>0</v>
      </c>
      <c r="DP111" s="73" t="str">
        <f>IF($B111="win",100%-DP$1,"-100%")</f>
        <v>-100%</v>
      </c>
      <c r="DQ111" s="9">
        <f>(DO111*DP111)+(DO111*DQ$1)</f>
        <v>0</v>
      </c>
      <c r="DR111" s="9"/>
      <c r="DS111" s="9">
        <f>Tue!$BB$27</f>
        <v>0</v>
      </c>
      <c r="DT111" s="73" t="str">
        <f>IF($B111="win",100%-DT$1,"-100%")</f>
        <v>-100%</v>
      </c>
      <c r="DU111" s="9">
        <f>(DS111*DT111)+(DS111*DU$1)</f>
        <v>0</v>
      </c>
      <c r="DV111" s="9"/>
      <c r="DW111" s="9">
        <f>Tue!$BC$27</f>
        <v>0</v>
      </c>
      <c r="DX111" s="73" t="str">
        <f>IF($B111="win",100%-DX$1,"-100%")</f>
        <v>-100%</v>
      </c>
      <c r="DY111" s="9">
        <f>(DW111*DX111)+(DW111*DY$1)</f>
        <v>0</v>
      </c>
      <c r="DZ111" s="9"/>
      <c r="EA111" s="9">
        <f>Tue!$BD$27</f>
        <v>0</v>
      </c>
      <c r="EB111" s="73" t="str">
        <f>IF($B111="win",100%-EB$1,"-100%")</f>
        <v>-100%</v>
      </c>
      <c r="EC111" s="9">
        <f>(EA111*EB111)+(EA111*EC$1)</f>
        <v>0</v>
      </c>
      <c r="ED111" s="9"/>
      <c r="EE111" s="9">
        <f>Tue!$BE$27</f>
        <v>0</v>
      </c>
      <c r="EF111" s="73" t="str">
        <f>IF($B111="win",100%-EF$1,"-100%")</f>
        <v>-100%</v>
      </c>
      <c r="EG111" s="9">
        <f>(EE111*EF111)+(EE111*EG$1)</f>
        <v>0</v>
      </c>
      <c r="EH111" s="9"/>
      <c r="EI111" s="9">
        <f>Tue!$BF$27</f>
        <v>0</v>
      </c>
      <c r="EJ111" s="73" t="str">
        <f>IF($B111="win",100%-EJ$1,"-100%")</f>
        <v>-100%</v>
      </c>
      <c r="EK111" s="9">
        <f>(EI111*EJ111)+(EI111*EK$1)</f>
        <v>0</v>
      </c>
      <c r="EL111" s="9"/>
      <c r="EM111" s="9">
        <f>Tue!$BG$27</f>
        <v>0</v>
      </c>
      <c r="EN111" s="73" t="str">
        <f>IF($B111="win",100%-EN$1,"-100%")</f>
        <v>-100%</v>
      </c>
      <c r="EO111" s="9">
        <f>(EM111*EN111)+(EM111*EO$1)</f>
        <v>0</v>
      </c>
      <c r="EP111" s="9"/>
      <c r="EQ111" s="9">
        <f>Tue!$BH$27</f>
        <v>0</v>
      </c>
      <c r="ER111" s="73" t="str">
        <f>IF($B111="win",100%-ER$1,"-100%")</f>
        <v>-100%</v>
      </c>
      <c r="ES111" s="9">
        <f>(EQ111*ER111)+(EQ111*ES$1)</f>
        <v>0</v>
      </c>
      <c r="EU111" s="9">
        <f>Tue!$BI$27</f>
        <v>0</v>
      </c>
      <c r="EV111" s="73" t="str">
        <f>IF($B111="win",100%-EV$1,"-100%")</f>
        <v>-100%</v>
      </c>
      <c r="EW111" s="9">
        <f>(EU111*EV111)+(EU111*EW$1)</f>
        <v>0</v>
      </c>
      <c r="EY111" s="9">
        <f>Tue!$BJ$27</f>
        <v>0</v>
      </c>
      <c r="EZ111" s="73" t="str">
        <f>IF($B111="win",100%-EZ$1,"-100%")</f>
        <v>-100%</v>
      </c>
      <c r="FA111" s="9">
        <f>(EY111*EZ111)+(EY111*FA$1)</f>
        <v>0</v>
      </c>
      <c r="FC111" s="9">
        <f>Tue!$BK$27</f>
        <v>0</v>
      </c>
      <c r="FD111" s="73" t="str">
        <f>IF($B111="win",100%-FD$1,"-100%")</f>
        <v>-100%</v>
      </c>
      <c r="FE111" s="9">
        <f>(FC111*FD111)+(FC111*FE$1)</f>
        <v>0</v>
      </c>
      <c r="FG111" s="9">
        <f>Tue!$BL$27</f>
        <v>0</v>
      </c>
      <c r="FH111" s="73" t="str">
        <f>IF($B111="win",100%-FH$1,"-100%")</f>
        <v>-100%</v>
      </c>
      <c r="FI111" s="9">
        <f>(FG111*FH111)+(FG111*FI$1)</f>
        <v>0</v>
      </c>
      <c r="FK111" s="9">
        <f>Tue!$BM$27</f>
        <v>0</v>
      </c>
      <c r="FL111" s="73" t="str">
        <f>IF($B111="win",100%-FL$1,"-100%")</f>
        <v>-100%</v>
      </c>
      <c r="FM111" s="9">
        <f>(FK111*FL111)+(FK111*FM$1)</f>
        <v>0</v>
      </c>
      <c r="FO111" s="9">
        <f>Tue!$BN$27</f>
        <v>0</v>
      </c>
      <c r="FP111" s="73" t="str">
        <f>IF($B111="win",100%-FP$1,"-100%")</f>
        <v>-100%</v>
      </c>
      <c r="FQ111" s="9">
        <f>(FO111*FP111)+(FO111*FQ$1)</f>
        <v>0</v>
      </c>
    </row>
    <row r="112" spans="1:173" s="12" customFormat="1" x14ac:dyDescent="0.25">
      <c r="A112" s="9">
        <f>Tue!$A$28</f>
        <v>0</v>
      </c>
      <c r="B112" s="72">
        <f>Tue!$C$28</f>
        <v>0</v>
      </c>
      <c r="C112" s="9">
        <f>Tue!$X$28</f>
        <v>0</v>
      </c>
      <c r="D112" s="73" t="str">
        <f t="shared" ref="D112:D114" si="1776">IF($B112="win",100%-D$1,"-100%")</f>
        <v>-100%</v>
      </c>
      <c r="E112" s="9">
        <f t="shared" ref="E112:E114" si="1777">(C112*D112)+(C112*E$1)</f>
        <v>0</v>
      </c>
      <c r="F112" s="9"/>
      <c r="G112" s="9">
        <f>Tue!$Y$28</f>
        <v>0</v>
      </c>
      <c r="H112" s="73" t="str">
        <f t="shared" ref="H112:H114" si="1778">IF($B112="win",100%-H$1,"-100%")</f>
        <v>-100%</v>
      </c>
      <c r="I112" s="9">
        <f t="shared" ref="I112:I114" si="1779">(G112*H112)+(G112*I$1)</f>
        <v>0</v>
      </c>
      <c r="J112" s="9"/>
      <c r="K112" s="9">
        <f>Tue!$Z$28</f>
        <v>0</v>
      </c>
      <c r="L112" s="73" t="str">
        <f t="shared" ref="L112:L114" si="1780">IF($B112="win",100%-L$1,"-100%")</f>
        <v>-100%</v>
      </c>
      <c r="M112" s="9">
        <f t="shared" ref="M112:M114" si="1781">(K112*L112)+(K112*M$1)</f>
        <v>0</v>
      </c>
      <c r="N112" s="9"/>
      <c r="O112" s="9">
        <f>Tue!$AA$28</f>
        <v>0</v>
      </c>
      <c r="P112" s="73" t="str">
        <f t="shared" ref="P112:P114" si="1782">IF($B112="win",100%-P$1,"-100%")</f>
        <v>-100%</v>
      </c>
      <c r="Q112" s="9">
        <f t="shared" ref="Q112:Q114" si="1783">(O112*P112)+(O112*Q$1)</f>
        <v>0</v>
      </c>
      <c r="R112" s="9"/>
      <c r="S112" s="9">
        <f>Tue!$AB$28</f>
        <v>0</v>
      </c>
      <c r="T112" s="73" t="str">
        <f t="shared" ref="T112:T114" si="1784">IF($B112="win",100%-T$1,"-100%")</f>
        <v>-100%</v>
      </c>
      <c r="U112" s="9">
        <f t="shared" ref="U112:U114" si="1785">(S112*T112)+(S112*U$1)</f>
        <v>0</v>
      </c>
      <c r="V112" s="9"/>
      <c r="W112" s="9">
        <f>Tue!$AC$28</f>
        <v>0</v>
      </c>
      <c r="X112" s="73" t="str">
        <f t="shared" ref="X112:X114" si="1786">IF($B112="win",100%-X$1,"-100%")</f>
        <v>-100%</v>
      </c>
      <c r="Y112" s="9">
        <f t="shared" ref="Y112:Y114" si="1787">(W112*X112)+(W112*Y$1)</f>
        <v>0</v>
      </c>
      <c r="Z112" s="9"/>
      <c r="AA112" s="9">
        <f>Tue!$AD$28</f>
        <v>0</v>
      </c>
      <c r="AB112" s="73" t="str">
        <f t="shared" ref="AB112:AB114" si="1788">IF($B112="win",100%-AB$1,"-100%")</f>
        <v>-100%</v>
      </c>
      <c r="AC112" s="9">
        <f t="shared" ref="AC112:AC114" si="1789">(AA112*AB112)+(AA112*AC$1)</f>
        <v>0</v>
      </c>
      <c r="AD112" s="9"/>
      <c r="AE112" s="9">
        <f>Tue!$AE$28</f>
        <v>0</v>
      </c>
      <c r="AF112" s="73" t="str">
        <f t="shared" ref="AF112:AF114" si="1790">IF($B112="win",100%-AF$1,"-100%")</f>
        <v>-100%</v>
      </c>
      <c r="AG112" s="9">
        <f t="shared" ref="AG112:AG114" si="1791">(AE112*AF112)+(AE112*AG$1)</f>
        <v>0</v>
      </c>
      <c r="AH112" s="9"/>
      <c r="AI112" s="9">
        <f>Tue!$AF$28</f>
        <v>0</v>
      </c>
      <c r="AJ112" s="73" t="str">
        <f t="shared" ref="AJ112:AJ114" si="1792">IF($B112="win",100%-AJ$1,"-100%")</f>
        <v>-100%</v>
      </c>
      <c r="AK112" s="9">
        <f t="shared" ref="AK112:AK114" si="1793">(AI112*AJ112)+(AI112*AK$1)</f>
        <v>0</v>
      </c>
      <c r="AL112" s="9"/>
      <c r="AM112" s="9">
        <f>Tue!$AG$28</f>
        <v>0</v>
      </c>
      <c r="AN112" s="73" t="str">
        <f t="shared" ref="AN112:AN114" si="1794">IF($B112="win",100%-AN$1,"-100%")</f>
        <v>-100%</v>
      </c>
      <c r="AO112" s="9">
        <f t="shared" ref="AO112:AO114" si="1795">(AM112*AN112)+(AM112*AO$1)</f>
        <v>0</v>
      </c>
      <c r="AP112" s="9"/>
      <c r="AQ112" s="9">
        <f>Tue!$AH$28</f>
        <v>0</v>
      </c>
      <c r="AR112" s="73" t="str">
        <f t="shared" ref="AR112:AR114" si="1796">IF($B112="win",100%-AR$1,"-100%")</f>
        <v>-100%</v>
      </c>
      <c r="AS112" s="9">
        <f t="shared" ref="AS112:AS114" si="1797">(AQ112*AR112)+(AQ112*AS$1)</f>
        <v>0</v>
      </c>
      <c r="AT112" s="9"/>
      <c r="AU112" s="9">
        <f>Tue!$AI$28</f>
        <v>0</v>
      </c>
      <c r="AV112" s="73" t="str">
        <f t="shared" ref="AV112:AV114" si="1798">IF($B112="win",100%-AV$1,"-100%")</f>
        <v>-100%</v>
      </c>
      <c r="AW112" s="9">
        <f t="shared" ref="AW112:AW114" si="1799">(AU112*AV112)+(AU112*AW$1)</f>
        <v>0</v>
      </c>
      <c r="AX112" s="9"/>
      <c r="AY112" s="9">
        <f>Tue!$AJ$28</f>
        <v>0</v>
      </c>
      <c r="AZ112" s="73" t="str">
        <f t="shared" ref="AZ112:AZ114" si="1800">IF($B112="win",100%-AZ$1,"-100%")</f>
        <v>-100%</v>
      </c>
      <c r="BA112" s="9">
        <f t="shared" ref="BA112:BA114" si="1801">(AY112*AZ112)+(AY112*BA$1)</f>
        <v>0</v>
      </c>
      <c r="BB112" s="9"/>
      <c r="BC112" s="9">
        <f>Tue!$AK$28</f>
        <v>0</v>
      </c>
      <c r="BD112" s="73" t="str">
        <f t="shared" ref="BD112:BD114" si="1802">IF($B112="win",100%-BD$1,"-100%")</f>
        <v>-100%</v>
      </c>
      <c r="BE112" s="9">
        <f t="shared" ref="BE112:BE114" si="1803">(BC112*BD112)+(BC112*BE$1)</f>
        <v>0</v>
      </c>
      <c r="BF112" s="9"/>
      <c r="BG112" s="9">
        <f>Tue!$AL$28</f>
        <v>0</v>
      </c>
      <c r="BH112" s="73" t="str">
        <f t="shared" ref="BH112:BH114" si="1804">IF($B112="win",100%-BH$1,"-100%")</f>
        <v>-100%</v>
      </c>
      <c r="BI112" s="9">
        <f t="shared" ref="BI112:BI114" si="1805">(BG112*BH112)+(BG112*BI$1)</f>
        <v>0</v>
      </c>
      <c r="BJ112" s="9"/>
      <c r="BK112" s="9">
        <f>Tue!$AM$28</f>
        <v>0</v>
      </c>
      <c r="BL112" s="73" t="str">
        <f t="shared" ref="BL112:BL114" si="1806">IF($B112="win",100%-BL$1,"-100%")</f>
        <v>-100%</v>
      </c>
      <c r="BM112" s="9">
        <f t="shared" ref="BM112:BM114" si="1807">(BK112*BL112)+(BK112*BM$1)</f>
        <v>0</v>
      </c>
      <c r="BN112" s="9"/>
      <c r="BO112" s="9">
        <f>Tue!$AN$28</f>
        <v>0</v>
      </c>
      <c r="BP112" s="73" t="str">
        <f t="shared" ref="BP112:BP114" si="1808">IF($B112="win",100%-BP$1,"-100%")</f>
        <v>-100%</v>
      </c>
      <c r="BQ112" s="9">
        <f t="shared" ref="BQ112:BQ114" si="1809">(BO112*BP112)+(BO112*BQ$1)</f>
        <v>0</v>
      </c>
      <c r="BR112" s="9"/>
      <c r="BS112" s="9">
        <f>Tue!$AO$28</f>
        <v>0</v>
      </c>
      <c r="BT112" s="73" t="str">
        <f t="shared" ref="BT112:BT114" si="1810">IF($B112="win",100%-BT$1,"-100%")</f>
        <v>-100%</v>
      </c>
      <c r="BU112" s="9">
        <f t="shared" ref="BU112:BU114" si="1811">(BS112*BT112)+(BS112*BU$1)</f>
        <v>0</v>
      </c>
      <c r="BV112" s="9"/>
      <c r="BW112" s="9">
        <f>Tue!$AP$28</f>
        <v>0</v>
      </c>
      <c r="BX112" s="73" t="str">
        <f t="shared" ref="BX112:BX114" si="1812">IF($B112="win",100%-BX$1,"-100%")</f>
        <v>-100%</v>
      </c>
      <c r="BY112" s="9">
        <f t="shared" ref="BY112:BY114" si="1813">(BW112*BX112)+(BW112*BY$1)</f>
        <v>0</v>
      </c>
      <c r="BZ112" s="9"/>
      <c r="CA112" s="9">
        <f>Tue!$AQ$28</f>
        <v>0</v>
      </c>
      <c r="CB112" s="73" t="str">
        <f t="shared" ref="CB112:CB114" si="1814">IF($B112="win",100%-CB$1,"-100%")</f>
        <v>-100%</v>
      </c>
      <c r="CC112" s="9">
        <f t="shared" ref="CC112:CC114" si="1815">(CA112*CB112)+(CA112*CC$1)</f>
        <v>0</v>
      </c>
      <c r="CD112" s="9"/>
      <c r="CE112" s="9">
        <f>Tue!$AR$28</f>
        <v>0</v>
      </c>
      <c r="CF112" s="73" t="str">
        <f t="shared" ref="CF112:CF114" si="1816">IF($B112="win",100%-CF$1,"-100%")</f>
        <v>-100%</v>
      </c>
      <c r="CG112" s="9">
        <f t="shared" ref="CG112:CG114" si="1817">(CE112*CF112)+(CE112*CG$1)</f>
        <v>0</v>
      </c>
      <c r="CH112" s="9"/>
      <c r="CI112" s="9">
        <f>Tue!$AS$28</f>
        <v>0</v>
      </c>
      <c r="CJ112" s="73" t="str">
        <f t="shared" ref="CJ112:CJ114" si="1818">IF($B112="win",100%-CJ$1,"-100%")</f>
        <v>-100%</v>
      </c>
      <c r="CK112" s="9">
        <f t="shared" ref="CK112:CK114" si="1819">(CI112*CJ112)+(CI112*CK$1)</f>
        <v>0</v>
      </c>
      <c r="CL112" s="9"/>
      <c r="CM112" s="9">
        <f>Tue!$AT$28</f>
        <v>0</v>
      </c>
      <c r="CN112" s="73" t="str">
        <f t="shared" ref="CN112:CN114" si="1820">IF($B112="win",100%-CN$1,"-100%")</f>
        <v>-100%</v>
      </c>
      <c r="CO112" s="9">
        <f t="shared" ref="CO112:CO114" si="1821">(CM112*CN112)+(CM112*CO$1)</f>
        <v>0</v>
      </c>
      <c r="CP112" s="9"/>
      <c r="CQ112" s="9">
        <f>Tue!$AU$28</f>
        <v>0</v>
      </c>
      <c r="CR112" s="73" t="str">
        <f t="shared" ref="CR112:CR114" si="1822">IF($B112="win",100%-CR$1,"-100%")</f>
        <v>-100%</v>
      </c>
      <c r="CS112" s="9">
        <f t="shared" ref="CS112:CS114" si="1823">(CQ112*CR112)+(CQ112*CS$1)</f>
        <v>0</v>
      </c>
      <c r="CT112" s="9"/>
      <c r="CU112" s="9">
        <f>Tue!$AV$28</f>
        <v>0</v>
      </c>
      <c r="CV112" s="73" t="str">
        <f t="shared" ref="CV112:CV114" si="1824">IF($B112="win",100%-CV$1,"-100%")</f>
        <v>-100%</v>
      </c>
      <c r="CW112" s="9">
        <f t="shared" ref="CW112:CW114" si="1825">(CU112*CV112)+(CU112*CW$1)</f>
        <v>0</v>
      </c>
      <c r="CX112" s="9"/>
      <c r="CY112" s="9">
        <f>Tue!$AW$28</f>
        <v>0</v>
      </c>
      <c r="CZ112" s="73" t="str">
        <f t="shared" ref="CZ112:CZ114" si="1826">IF($B112="win",100%-CZ$1,"-100%")</f>
        <v>-100%</v>
      </c>
      <c r="DA112" s="9">
        <f t="shared" ref="DA112:DA114" si="1827">(CY112*CZ112)+(CY112*DA$1)</f>
        <v>0</v>
      </c>
      <c r="DB112" s="9"/>
      <c r="DC112" s="9">
        <f>Tue!$AX$28</f>
        <v>0</v>
      </c>
      <c r="DD112" s="73" t="str">
        <f t="shared" ref="DD112:DD114" si="1828">IF($B112="win",100%-DD$1,"-100%")</f>
        <v>-100%</v>
      </c>
      <c r="DE112" s="9">
        <f t="shared" ref="DE112:DE114" si="1829">(DC112*DD112)+(DC112*DE$1)</f>
        <v>0</v>
      </c>
      <c r="DF112" s="9"/>
      <c r="DG112" s="9">
        <f>Tue!$AY$28</f>
        <v>0</v>
      </c>
      <c r="DH112" s="73" t="str">
        <f t="shared" ref="DH112:DH114" si="1830">IF($B112="win",100%-DH$1,"-100%")</f>
        <v>-100%</v>
      </c>
      <c r="DI112" s="9">
        <f t="shared" ref="DI112:DI114" si="1831">(DG112*DH112)+(DG112*DI$1)</f>
        <v>0</v>
      </c>
      <c r="DJ112" s="9"/>
      <c r="DK112" s="9">
        <f>Tue!$AZ$28</f>
        <v>0</v>
      </c>
      <c r="DL112" s="73" t="str">
        <f t="shared" ref="DL112:DL114" si="1832">IF($B112="win",100%-DL$1,"-100%")</f>
        <v>-100%</v>
      </c>
      <c r="DM112" s="9">
        <f t="shared" ref="DM112:DM114" si="1833">(DK112*DL112)+(DK112*DM$1)</f>
        <v>0</v>
      </c>
      <c r="DN112" s="9"/>
      <c r="DO112" s="9">
        <f>Tue!$BA$28</f>
        <v>0</v>
      </c>
      <c r="DP112" s="73" t="str">
        <f t="shared" ref="DP112:DP114" si="1834">IF($B112="win",100%-DP$1,"-100%")</f>
        <v>-100%</v>
      </c>
      <c r="DQ112" s="9">
        <f t="shared" ref="DQ112:DQ114" si="1835">(DO112*DP112)+(DO112*DQ$1)</f>
        <v>0</v>
      </c>
      <c r="DR112" s="9"/>
      <c r="DS112" s="9">
        <f>Tue!$BB$28</f>
        <v>0</v>
      </c>
      <c r="DT112" s="73" t="str">
        <f t="shared" ref="DT112:DT114" si="1836">IF($B112="win",100%-DT$1,"-100%")</f>
        <v>-100%</v>
      </c>
      <c r="DU112" s="9">
        <f t="shared" ref="DU112:DU114" si="1837">(DS112*DT112)+(DS112*DU$1)</f>
        <v>0</v>
      </c>
      <c r="DV112" s="9"/>
      <c r="DW112" s="9">
        <f>Tue!$BC$28</f>
        <v>0</v>
      </c>
      <c r="DX112" s="73" t="str">
        <f t="shared" ref="DX112:DX114" si="1838">IF($B112="win",100%-DX$1,"-100%")</f>
        <v>-100%</v>
      </c>
      <c r="DY112" s="9">
        <f t="shared" ref="DY112:DY114" si="1839">(DW112*DX112)+(DW112*DY$1)</f>
        <v>0</v>
      </c>
      <c r="DZ112" s="9"/>
      <c r="EA112" s="9">
        <f>Tue!$BD$28</f>
        <v>0</v>
      </c>
      <c r="EB112" s="73" t="str">
        <f t="shared" ref="EB112:EB114" si="1840">IF($B112="win",100%-EB$1,"-100%")</f>
        <v>-100%</v>
      </c>
      <c r="EC112" s="9">
        <f t="shared" ref="EC112:EC114" si="1841">(EA112*EB112)+(EA112*EC$1)</f>
        <v>0</v>
      </c>
      <c r="ED112" s="9"/>
      <c r="EE112" s="9">
        <f>Tue!$BE$28</f>
        <v>0</v>
      </c>
      <c r="EF112" s="73" t="str">
        <f t="shared" ref="EF112:EF114" si="1842">IF($B112="win",100%-EF$1,"-100%")</f>
        <v>-100%</v>
      </c>
      <c r="EG112" s="9">
        <f t="shared" ref="EG112:EG114" si="1843">(EE112*EF112)+(EE112*EG$1)</f>
        <v>0</v>
      </c>
      <c r="EH112" s="9"/>
      <c r="EI112" s="9">
        <f>Tue!$BF$28</f>
        <v>0</v>
      </c>
      <c r="EJ112" s="73" t="str">
        <f t="shared" ref="EJ112:EJ114" si="1844">IF($B112="win",100%-EJ$1,"-100%")</f>
        <v>-100%</v>
      </c>
      <c r="EK112" s="9">
        <f t="shared" ref="EK112:EK114" si="1845">(EI112*EJ112)+(EI112*EK$1)</f>
        <v>0</v>
      </c>
      <c r="EL112" s="9"/>
      <c r="EM112" s="9">
        <f>Tue!$BG$28</f>
        <v>0</v>
      </c>
      <c r="EN112" s="73" t="str">
        <f t="shared" ref="EN112:EN114" si="1846">IF($B112="win",100%-EN$1,"-100%")</f>
        <v>-100%</v>
      </c>
      <c r="EO112" s="9">
        <f t="shared" ref="EO112:EO114" si="1847">(EM112*EN112)+(EM112*EO$1)</f>
        <v>0</v>
      </c>
      <c r="EP112" s="9"/>
      <c r="EQ112" s="9">
        <f>Tue!$BH$28</f>
        <v>0</v>
      </c>
      <c r="ER112" s="73" t="str">
        <f t="shared" ref="ER112:ER114" si="1848">IF($B112="win",100%-ER$1,"-100%")</f>
        <v>-100%</v>
      </c>
      <c r="ES112" s="9">
        <f t="shared" ref="ES112:ES114" si="1849">(EQ112*ER112)+(EQ112*ES$1)</f>
        <v>0</v>
      </c>
      <c r="EU112" s="9">
        <f>Tue!$BI$28</f>
        <v>0</v>
      </c>
      <c r="EV112" s="73" t="str">
        <f t="shared" ref="EV112:EV114" si="1850">IF($B112="win",100%-EV$1,"-100%")</f>
        <v>-100%</v>
      </c>
      <c r="EW112" s="9">
        <f t="shared" ref="EW112:EW114" si="1851">(EU112*EV112)+(EU112*EW$1)</f>
        <v>0</v>
      </c>
      <c r="EY112" s="9">
        <f>Tue!$BJ$28</f>
        <v>0</v>
      </c>
      <c r="EZ112" s="73" t="str">
        <f t="shared" ref="EZ112:EZ114" si="1852">IF($B112="win",100%-EZ$1,"-100%")</f>
        <v>-100%</v>
      </c>
      <c r="FA112" s="9">
        <f t="shared" ref="FA112:FA114" si="1853">(EY112*EZ112)+(EY112*FA$1)</f>
        <v>0</v>
      </c>
      <c r="FC112" s="9">
        <f>Tue!$BK$28</f>
        <v>0</v>
      </c>
      <c r="FD112" s="73" t="str">
        <f t="shared" ref="FD112:FD114" si="1854">IF($B112="win",100%-FD$1,"-100%")</f>
        <v>-100%</v>
      </c>
      <c r="FE112" s="9">
        <f t="shared" ref="FE112:FE114" si="1855">(FC112*FD112)+(FC112*FE$1)</f>
        <v>0</v>
      </c>
      <c r="FG112" s="9">
        <f>Tue!$BL$28</f>
        <v>0</v>
      </c>
      <c r="FH112" s="73" t="str">
        <f t="shared" ref="FH112:FH114" si="1856">IF($B112="win",100%-FH$1,"-100%")</f>
        <v>-100%</v>
      </c>
      <c r="FI112" s="9">
        <f t="shared" ref="FI112:FI114" si="1857">(FG112*FH112)+(FG112*FI$1)</f>
        <v>0</v>
      </c>
      <c r="FK112" s="9">
        <f>Tue!$BM$28</f>
        <v>0</v>
      </c>
      <c r="FL112" s="73" t="str">
        <f t="shared" ref="FL112:FL114" si="1858">IF($B112="win",100%-FL$1,"-100%")</f>
        <v>-100%</v>
      </c>
      <c r="FM112" s="9">
        <f t="shared" ref="FM112:FM114" si="1859">(FK112*FL112)+(FK112*FM$1)</f>
        <v>0</v>
      </c>
      <c r="FO112" s="9">
        <f>Tue!$BN$28</f>
        <v>0</v>
      </c>
      <c r="FP112" s="73" t="str">
        <f t="shared" ref="FP112:FP114" si="1860">IF($B112="win",100%-FP$1,"-100%")</f>
        <v>-100%</v>
      </c>
      <c r="FQ112" s="9">
        <f t="shared" ref="FQ112:FQ114" si="1861">(FO112*FP112)+(FO112*FQ$1)</f>
        <v>0</v>
      </c>
    </row>
    <row r="113" spans="1:173" s="12" customFormat="1" x14ac:dyDescent="0.25">
      <c r="A113" s="9" t="str">
        <f>Tue!$A$29</f>
        <v>UNDER</v>
      </c>
      <c r="B113" s="72">
        <f>Tue!$C$29</f>
        <v>0</v>
      </c>
      <c r="C113" s="9">
        <f>Tue!$X$29</f>
        <v>0</v>
      </c>
      <c r="D113" s="73" t="str">
        <f t="shared" si="1776"/>
        <v>-100%</v>
      </c>
      <c r="E113" s="9">
        <f t="shared" si="1777"/>
        <v>0</v>
      </c>
      <c r="F113" s="9"/>
      <c r="G113" s="9">
        <f>Tue!$Y$29</f>
        <v>0</v>
      </c>
      <c r="H113" s="73" t="str">
        <f t="shared" si="1778"/>
        <v>-100%</v>
      </c>
      <c r="I113" s="9">
        <f t="shared" si="1779"/>
        <v>0</v>
      </c>
      <c r="J113" s="9"/>
      <c r="K113" s="9">
        <f>Tue!$Z$29</f>
        <v>0</v>
      </c>
      <c r="L113" s="73" t="str">
        <f t="shared" si="1780"/>
        <v>-100%</v>
      </c>
      <c r="M113" s="9">
        <f t="shared" si="1781"/>
        <v>0</v>
      </c>
      <c r="N113" s="9"/>
      <c r="O113" s="9">
        <f>Tue!$AA$29</f>
        <v>0</v>
      </c>
      <c r="P113" s="73" t="str">
        <f t="shared" si="1782"/>
        <v>-100%</v>
      </c>
      <c r="Q113" s="9">
        <f t="shared" si="1783"/>
        <v>0</v>
      </c>
      <c r="R113" s="9"/>
      <c r="S113" s="9">
        <f>Tue!$AB$29</f>
        <v>0</v>
      </c>
      <c r="T113" s="73" t="str">
        <f t="shared" si="1784"/>
        <v>-100%</v>
      </c>
      <c r="U113" s="9">
        <f t="shared" si="1785"/>
        <v>0</v>
      </c>
      <c r="V113" s="9"/>
      <c r="W113" s="9">
        <f>Tue!$AC$29</f>
        <v>0</v>
      </c>
      <c r="X113" s="73" t="str">
        <f t="shared" si="1786"/>
        <v>-100%</v>
      </c>
      <c r="Y113" s="9">
        <f t="shared" si="1787"/>
        <v>0</v>
      </c>
      <c r="Z113" s="9"/>
      <c r="AA113" s="9">
        <f>Tue!$AD$29</f>
        <v>0</v>
      </c>
      <c r="AB113" s="73" t="str">
        <f t="shared" si="1788"/>
        <v>-100%</v>
      </c>
      <c r="AC113" s="9">
        <f t="shared" si="1789"/>
        <v>0</v>
      </c>
      <c r="AD113" s="9"/>
      <c r="AE113" s="9">
        <f>Tue!$AE$29</f>
        <v>0</v>
      </c>
      <c r="AF113" s="73" t="str">
        <f t="shared" si="1790"/>
        <v>-100%</v>
      </c>
      <c r="AG113" s="9">
        <f t="shared" si="1791"/>
        <v>0</v>
      </c>
      <c r="AH113" s="9"/>
      <c r="AI113" s="9">
        <f>Tue!$AF$29</f>
        <v>0</v>
      </c>
      <c r="AJ113" s="73" t="str">
        <f t="shared" si="1792"/>
        <v>-100%</v>
      </c>
      <c r="AK113" s="9">
        <f t="shared" si="1793"/>
        <v>0</v>
      </c>
      <c r="AL113" s="9"/>
      <c r="AM113" s="9">
        <f>Tue!$AG$29</f>
        <v>0</v>
      </c>
      <c r="AN113" s="73" t="str">
        <f t="shared" si="1794"/>
        <v>-100%</v>
      </c>
      <c r="AO113" s="9">
        <f t="shared" si="1795"/>
        <v>0</v>
      </c>
      <c r="AP113" s="9"/>
      <c r="AQ113" s="9">
        <f>Tue!$AH$29</f>
        <v>0</v>
      </c>
      <c r="AR113" s="73" t="str">
        <f t="shared" si="1796"/>
        <v>-100%</v>
      </c>
      <c r="AS113" s="9">
        <f t="shared" si="1797"/>
        <v>0</v>
      </c>
      <c r="AT113" s="9"/>
      <c r="AU113" s="9">
        <f>Tue!$AI$29</f>
        <v>0</v>
      </c>
      <c r="AV113" s="73" t="str">
        <f t="shared" si="1798"/>
        <v>-100%</v>
      </c>
      <c r="AW113" s="9">
        <f t="shared" si="1799"/>
        <v>0</v>
      </c>
      <c r="AX113" s="9"/>
      <c r="AY113" s="9">
        <f>Tue!$AJ$29</f>
        <v>0</v>
      </c>
      <c r="AZ113" s="73" t="str">
        <f t="shared" si="1800"/>
        <v>-100%</v>
      </c>
      <c r="BA113" s="9">
        <f t="shared" si="1801"/>
        <v>0</v>
      </c>
      <c r="BB113" s="9"/>
      <c r="BC113" s="9">
        <f>Tue!$AK$29</f>
        <v>0</v>
      </c>
      <c r="BD113" s="73" t="str">
        <f t="shared" si="1802"/>
        <v>-100%</v>
      </c>
      <c r="BE113" s="9">
        <f t="shared" si="1803"/>
        <v>0</v>
      </c>
      <c r="BF113" s="9"/>
      <c r="BG113" s="9">
        <f>Tue!$AL$29</f>
        <v>0</v>
      </c>
      <c r="BH113" s="73" t="str">
        <f t="shared" si="1804"/>
        <v>-100%</v>
      </c>
      <c r="BI113" s="9">
        <f t="shared" si="1805"/>
        <v>0</v>
      </c>
      <c r="BJ113" s="9"/>
      <c r="BK113" s="9">
        <f>Tue!$AM$29</f>
        <v>0</v>
      </c>
      <c r="BL113" s="73" t="str">
        <f t="shared" si="1806"/>
        <v>-100%</v>
      </c>
      <c r="BM113" s="9">
        <f t="shared" si="1807"/>
        <v>0</v>
      </c>
      <c r="BN113" s="9"/>
      <c r="BO113" s="9">
        <f>Tue!$AN$29</f>
        <v>0</v>
      </c>
      <c r="BP113" s="73" t="str">
        <f t="shared" si="1808"/>
        <v>-100%</v>
      </c>
      <c r="BQ113" s="9">
        <f t="shared" si="1809"/>
        <v>0</v>
      </c>
      <c r="BR113" s="9"/>
      <c r="BS113" s="9">
        <f>Tue!$AO$29</f>
        <v>0</v>
      </c>
      <c r="BT113" s="73" t="str">
        <f t="shared" si="1810"/>
        <v>-100%</v>
      </c>
      <c r="BU113" s="9">
        <f t="shared" si="1811"/>
        <v>0</v>
      </c>
      <c r="BV113" s="9"/>
      <c r="BW113" s="9">
        <f>Tue!$AP$29</f>
        <v>0</v>
      </c>
      <c r="BX113" s="73" t="str">
        <f t="shared" si="1812"/>
        <v>-100%</v>
      </c>
      <c r="BY113" s="9">
        <f t="shared" si="1813"/>
        <v>0</v>
      </c>
      <c r="BZ113" s="9"/>
      <c r="CA113" s="9">
        <f>Tue!$AQ$29</f>
        <v>0</v>
      </c>
      <c r="CB113" s="73" t="str">
        <f t="shared" si="1814"/>
        <v>-100%</v>
      </c>
      <c r="CC113" s="9">
        <f t="shared" si="1815"/>
        <v>0</v>
      </c>
      <c r="CD113" s="9"/>
      <c r="CE113" s="9">
        <f>Tue!$AR$29</f>
        <v>0</v>
      </c>
      <c r="CF113" s="73" t="str">
        <f t="shared" si="1816"/>
        <v>-100%</v>
      </c>
      <c r="CG113" s="9">
        <f t="shared" si="1817"/>
        <v>0</v>
      </c>
      <c r="CH113" s="9"/>
      <c r="CI113" s="9">
        <f>Tue!$AS$29</f>
        <v>0</v>
      </c>
      <c r="CJ113" s="73" t="str">
        <f t="shared" si="1818"/>
        <v>-100%</v>
      </c>
      <c r="CK113" s="9">
        <f t="shared" si="1819"/>
        <v>0</v>
      </c>
      <c r="CL113" s="9"/>
      <c r="CM113" s="9">
        <f>Tue!$AT$29</f>
        <v>0</v>
      </c>
      <c r="CN113" s="73" t="str">
        <f t="shared" si="1820"/>
        <v>-100%</v>
      </c>
      <c r="CO113" s="9">
        <f t="shared" si="1821"/>
        <v>0</v>
      </c>
      <c r="CP113" s="9"/>
      <c r="CQ113" s="9">
        <f>Tue!$AU$29</f>
        <v>0</v>
      </c>
      <c r="CR113" s="73" t="str">
        <f t="shared" si="1822"/>
        <v>-100%</v>
      </c>
      <c r="CS113" s="9">
        <f t="shared" si="1823"/>
        <v>0</v>
      </c>
      <c r="CT113" s="9"/>
      <c r="CU113" s="9">
        <f>Tue!$AV$29</f>
        <v>0</v>
      </c>
      <c r="CV113" s="73" t="str">
        <f t="shared" si="1824"/>
        <v>-100%</v>
      </c>
      <c r="CW113" s="9">
        <f t="shared" si="1825"/>
        <v>0</v>
      </c>
      <c r="CX113" s="9"/>
      <c r="CY113" s="9">
        <f>Tue!$AW$29</f>
        <v>0</v>
      </c>
      <c r="CZ113" s="73" t="str">
        <f t="shared" si="1826"/>
        <v>-100%</v>
      </c>
      <c r="DA113" s="9">
        <f t="shared" si="1827"/>
        <v>0</v>
      </c>
      <c r="DB113" s="9"/>
      <c r="DC113" s="9">
        <f>Tue!$AX$29</f>
        <v>0</v>
      </c>
      <c r="DD113" s="73" t="str">
        <f t="shared" si="1828"/>
        <v>-100%</v>
      </c>
      <c r="DE113" s="9">
        <f t="shared" si="1829"/>
        <v>0</v>
      </c>
      <c r="DF113" s="9"/>
      <c r="DG113" s="9">
        <f>Tue!$AY$29</f>
        <v>0</v>
      </c>
      <c r="DH113" s="73" t="str">
        <f t="shared" si="1830"/>
        <v>-100%</v>
      </c>
      <c r="DI113" s="9">
        <f t="shared" si="1831"/>
        <v>0</v>
      </c>
      <c r="DJ113" s="9"/>
      <c r="DK113" s="9">
        <f>Tue!$AZ$29</f>
        <v>0</v>
      </c>
      <c r="DL113" s="73" t="str">
        <f t="shared" si="1832"/>
        <v>-100%</v>
      </c>
      <c r="DM113" s="9">
        <f t="shared" si="1833"/>
        <v>0</v>
      </c>
      <c r="DN113" s="9"/>
      <c r="DO113" s="9">
        <f>Tue!$BA$29</f>
        <v>0</v>
      </c>
      <c r="DP113" s="73" t="str">
        <f t="shared" si="1834"/>
        <v>-100%</v>
      </c>
      <c r="DQ113" s="9">
        <f t="shared" si="1835"/>
        <v>0</v>
      </c>
      <c r="DR113" s="9"/>
      <c r="DS113" s="9">
        <f>Tue!$BB$29</f>
        <v>0</v>
      </c>
      <c r="DT113" s="73" t="str">
        <f t="shared" si="1836"/>
        <v>-100%</v>
      </c>
      <c r="DU113" s="9">
        <f t="shared" si="1837"/>
        <v>0</v>
      </c>
      <c r="DV113" s="9"/>
      <c r="DW113" s="9">
        <f>Tue!$BC$29</f>
        <v>0</v>
      </c>
      <c r="DX113" s="73" t="str">
        <f t="shared" si="1838"/>
        <v>-100%</v>
      </c>
      <c r="DY113" s="9">
        <f t="shared" si="1839"/>
        <v>0</v>
      </c>
      <c r="DZ113" s="9"/>
      <c r="EA113" s="9">
        <f>Tue!$BD$29</f>
        <v>0</v>
      </c>
      <c r="EB113" s="73" t="str">
        <f t="shared" si="1840"/>
        <v>-100%</v>
      </c>
      <c r="EC113" s="9">
        <f t="shared" si="1841"/>
        <v>0</v>
      </c>
      <c r="ED113" s="9"/>
      <c r="EE113" s="9">
        <f>Tue!$BE$29</f>
        <v>0</v>
      </c>
      <c r="EF113" s="73" t="str">
        <f t="shared" si="1842"/>
        <v>-100%</v>
      </c>
      <c r="EG113" s="9">
        <f t="shared" si="1843"/>
        <v>0</v>
      </c>
      <c r="EH113" s="9"/>
      <c r="EI113" s="9">
        <f>Tue!$BF$29</f>
        <v>0</v>
      </c>
      <c r="EJ113" s="73" t="str">
        <f t="shared" si="1844"/>
        <v>-100%</v>
      </c>
      <c r="EK113" s="9">
        <f t="shared" si="1845"/>
        <v>0</v>
      </c>
      <c r="EL113" s="9"/>
      <c r="EM113" s="9">
        <f>Tue!$BG$29</f>
        <v>0</v>
      </c>
      <c r="EN113" s="73" t="str">
        <f t="shared" si="1846"/>
        <v>-100%</v>
      </c>
      <c r="EO113" s="9">
        <f t="shared" si="1847"/>
        <v>0</v>
      </c>
      <c r="EP113" s="9"/>
      <c r="EQ113" s="9">
        <f>Tue!$BH$29</f>
        <v>0</v>
      </c>
      <c r="ER113" s="73" t="str">
        <f t="shared" si="1848"/>
        <v>-100%</v>
      </c>
      <c r="ES113" s="9">
        <f t="shared" si="1849"/>
        <v>0</v>
      </c>
      <c r="EU113" s="9">
        <f>Tue!$BI$29</f>
        <v>0</v>
      </c>
      <c r="EV113" s="73" t="str">
        <f t="shared" si="1850"/>
        <v>-100%</v>
      </c>
      <c r="EW113" s="9">
        <f t="shared" si="1851"/>
        <v>0</v>
      </c>
      <c r="EY113" s="9">
        <f>Tue!$BJ$29</f>
        <v>0</v>
      </c>
      <c r="EZ113" s="73" t="str">
        <f t="shared" si="1852"/>
        <v>-100%</v>
      </c>
      <c r="FA113" s="9">
        <f t="shared" si="1853"/>
        <v>0</v>
      </c>
      <c r="FC113" s="9">
        <f>Tue!$BK$29</f>
        <v>0</v>
      </c>
      <c r="FD113" s="73" t="str">
        <f t="shared" si="1854"/>
        <v>-100%</v>
      </c>
      <c r="FE113" s="9">
        <f t="shared" si="1855"/>
        <v>0</v>
      </c>
      <c r="FG113" s="9">
        <f>Tue!$BL$29</f>
        <v>0</v>
      </c>
      <c r="FH113" s="73" t="str">
        <f t="shared" si="1856"/>
        <v>-100%</v>
      </c>
      <c r="FI113" s="9">
        <f t="shared" si="1857"/>
        <v>0</v>
      </c>
      <c r="FK113" s="9">
        <f>Tue!$BM$29</f>
        <v>0</v>
      </c>
      <c r="FL113" s="73" t="str">
        <f t="shared" si="1858"/>
        <v>-100%</v>
      </c>
      <c r="FM113" s="9">
        <f t="shared" si="1859"/>
        <v>0</v>
      </c>
      <c r="FO113" s="9">
        <f>Tue!$BN$29</f>
        <v>0</v>
      </c>
      <c r="FP113" s="73" t="str">
        <f t="shared" si="1860"/>
        <v>-100%</v>
      </c>
      <c r="FQ113" s="9">
        <f t="shared" si="1861"/>
        <v>0</v>
      </c>
    </row>
    <row r="114" spans="1:173" s="12" customFormat="1" x14ac:dyDescent="0.25">
      <c r="A114" s="9" t="str">
        <f>Tue!$A$30</f>
        <v>OVER</v>
      </c>
      <c r="B114" s="72">
        <f>Tue!$C$30</f>
        <v>0</v>
      </c>
      <c r="C114" s="9">
        <f>Tue!$X$30</f>
        <v>0</v>
      </c>
      <c r="D114" s="73" t="str">
        <f t="shared" si="1776"/>
        <v>-100%</v>
      </c>
      <c r="E114" s="9">
        <f t="shared" si="1777"/>
        <v>0</v>
      </c>
      <c r="F114" s="9"/>
      <c r="G114" s="9">
        <f>Tue!$Y$30</f>
        <v>0</v>
      </c>
      <c r="H114" s="73" t="str">
        <f t="shared" si="1778"/>
        <v>-100%</v>
      </c>
      <c r="I114" s="9">
        <f t="shared" si="1779"/>
        <v>0</v>
      </c>
      <c r="J114" s="9"/>
      <c r="K114" s="9">
        <f>Tue!$Z$30</f>
        <v>0</v>
      </c>
      <c r="L114" s="73" t="str">
        <f t="shared" si="1780"/>
        <v>-100%</v>
      </c>
      <c r="M114" s="9">
        <f t="shared" si="1781"/>
        <v>0</v>
      </c>
      <c r="N114" s="9"/>
      <c r="O114" s="9">
        <f>Tue!$AA$30</f>
        <v>0</v>
      </c>
      <c r="P114" s="73" t="str">
        <f t="shared" si="1782"/>
        <v>-100%</v>
      </c>
      <c r="Q114" s="9">
        <f t="shared" si="1783"/>
        <v>0</v>
      </c>
      <c r="R114" s="9"/>
      <c r="S114" s="9">
        <f>Tue!$AB$30</f>
        <v>0</v>
      </c>
      <c r="T114" s="73" t="str">
        <f t="shared" si="1784"/>
        <v>-100%</v>
      </c>
      <c r="U114" s="9">
        <f t="shared" si="1785"/>
        <v>0</v>
      </c>
      <c r="V114" s="9"/>
      <c r="W114" s="9">
        <f>Tue!$AC$30</f>
        <v>0</v>
      </c>
      <c r="X114" s="73" t="str">
        <f t="shared" si="1786"/>
        <v>-100%</v>
      </c>
      <c r="Y114" s="9">
        <f t="shared" si="1787"/>
        <v>0</v>
      </c>
      <c r="Z114" s="9"/>
      <c r="AA114" s="9">
        <f>Tue!$AD$30</f>
        <v>0</v>
      </c>
      <c r="AB114" s="73" t="str">
        <f t="shared" si="1788"/>
        <v>-100%</v>
      </c>
      <c r="AC114" s="9">
        <f t="shared" si="1789"/>
        <v>0</v>
      </c>
      <c r="AD114" s="9"/>
      <c r="AE114" s="9">
        <f>Tue!$AE$30</f>
        <v>0</v>
      </c>
      <c r="AF114" s="73" t="str">
        <f t="shared" si="1790"/>
        <v>-100%</v>
      </c>
      <c r="AG114" s="9">
        <f t="shared" si="1791"/>
        <v>0</v>
      </c>
      <c r="AH114" s="9"/>
      <c r="AI114" s="9">
        <f>Tue!$AF$30</f>
        <v>0</v>
      </c>
      <c r="AJ114" s="73" t="str">
        <f t="shared" si="1792"/>
        <v>-100%</v>
      </c>
      <c r="AK114" s="9">
        <f t="shared" si="1793"/>
        <v>0</v>
      </c>
      <c r="AL114" s="9"/>
      <c r="AM114" s="9">
        <f>Tue!$AG$30</f>
        <v>0</v>
      </c>
      <c r="AN114" s="73" t="str">
        <f t="shared" si="1794"/>
        <v>-100%</v>
      </c>
      <c r="AO114" s="9">
        <f t="shared" si="1795"/>
        <v>0</v>
      </c>
      <c r="AP114" s="9"/>
      <c r="AQ114" s="9">
        <f>Tue!$AH$30</f>
        <v>0</v>
      </c>
      <c r="AR114" s="73" t="str">
        <f t="shared" si="1796"/>
        <v>-100%</v>
      </c>
      <c r="AS114" s="9">
        <f t="shared" si="1797"/>
        <v>0</v>
      </c>
      <c r="AT114" s="9"/>
      <c r="AU114" s="9">
        <f>Tue!$AI$30</f>
        <v>0</v>
      </c>
      <c r="AV114" s="73" t="str">
        <f t="shared" si="1798"/>
        <v>-100%</v>
      </c>
      <c r="AW114" s="9">
        <f t="shared" si="1799"/>
        <v>0</v>
      </c>
      <c r="AX114" s="9"/>
      <c r="AY114" s="9">
        <f>Tue!$AJ$30</f>
        <v>0</v>
      </c>
      <c r="AZ114" s="73" t="str">
        <f t="shared" si="1800"/>
        <v>-100%</v>
      </c>
      <c r="BA114" s="9">
        <f t="shared" si="1801"/>
        <v>0</v>
      </c>
      <c r="BB114" s="9"/>
      <c r="BC114" s="9">
        <f>Tue!$AK$30</f>
        <v>0</v>
      </c>
      <c r="BD114" s="73" t="str">
        <f t="shared" si="1802"/>
        <v>-100%</v>
      </c>
      <c r="BE114" s="9">
        <f t="shared" si="1803"/>
        <v>0</v>
      </c>
      <c r="BF114" s="9"/>
      <c r="BG114" s="9">
        <f>Tue!$AL$30</f>
        <v>0</v>
      </c>
      <c r="BH114" s="73" t="str">
        <f t="shared" si="1804"/>
        <v>-100%</v>
      </c>
      <c r="BI114" s="9">
        <f t="shared" si="1805"/>
        <v>0</v>
      </c>
      <c r="BJ114" s="9"/>
      <c r="BK114" s="9">
        <f>Tue!$AM$30</f>
        <v>0</v>
      </c>
      <c r="BL114" s="73" t="str">
        <f t="shared" si="1806"/>
        <v>-100%</v>
      </c>
      <c r="BM114" s="9">
        <f t="shared" si="1807"/>
        <v>0</v>
      </c>
      <c r="BN114" s="9"/>
      <c r="BO114" s="9">
        <f>Tue!$AN$30</f>
        <v>0</v>
      </c>
      <c r="BP114" s="73" t="str">
        <f t="shared" si="1808"/>
        <v>-100%</v>
      </c>
      <c r="BQ114" s="9">
        <f t="shared" si="1809"/>
        <v>0</v>
      </c>
      <c r="BR114" s="9"/>
      <c r="BS114" s="9">
        <f>Tue!$AO$30</f>
        <v>0</v>
      </c>
      <c r="BT114" s="73" t="str">
        <f t="shared" si="1810"/>
        <v>-100%</v>
      </c>
      <c r="BU114" s="9">
        <f t="shared" si="1811"/>
        <v>0</v>
      </c>
      <c r="BV114" s="9"/>
      <c r="BW114" s="9">
        <f>Tue!$AP$30</f>
        <v>0</v>
      </c>
      <c r="BX114" s="73" t="str">
        <f t="shared" si="1812"/>
        <v>-100%</v>
      </c>
      <c r="BY114" s="9">
        <f t="shared" si="1813"/>
        <v>0</v>
      </c>
      <c r="BZ114" s="9"/>
      <c r="CA114" s="9">
        <f>Tue!$AQ$30</f>
        <v>0</v>
      </c>
      <c r="CB114" s="73" t="str">
        <f t="shared" si="1814"/>
        <v>-100%</v>
      </c>
      <c r="CC114" s="9">
        <f t="shared" si="1815"/>
        <v>0</v>
      </c>
      <c r="CD114" s="9"/>
      <c r="CE114" s="9">
        <f>Tue!$AR$30</f>
        <v>0</v>
      </c>
      <c r="CF114" s="73" t="str">
        <f t="shared" si="1816"/>
        <v>-100%</v>
      </c>
      <c r="CG114" s="9">
        <f t="shared" si="1817"/>
        <v>0</v>
      </c>
      <c r="CH114" s="9"/>
      <c r="CI114" s="9">
        <f>Tue!$AS$30</f>
        <v>0</v>
      </c>
      <c r="CJ114" s="73" t="str">
        <f t="shared" si="1818"/>
        <v>-100%</v>
      </c>
      <c r="CK114" s="9">
        <f t="shared" si="1819"/>
        <v>0</v>
      </c>
      <c r="CL114" s="9"/>
      <c r="CM114" s="9">
        <f>Tue!$AT$30</f>
        <v>0</v>
      </c>
      <c r="CN114" s="73" t="str">
        <f t="shared" si="1820"/>
        <v>-100%</v>
      </c>
      <c r="CO114" s="9">
        <f t="shared" si="1821"/>
        <v>0</v>
      </c>
      <c r="CP114" s="9"/>
      <c r="CQ114" s="9">
        <f>Tue!$AU$30</f>
        <v>0</v>
      </c>
      <c r="CR114" s="73" t="str">
        <f t="shared" si="1822"/>
        <v>-100%</v>
      </c>
      <c r="CS114" s="9">
        <f t="shared" si="1823"/>
        <v>0</v>
      </c>
      <c r="CT114" s="9"/>
      <c r="CU114" s="9">
        <f>Tue!$AV$30</f>
        <v>0</v>
      </c>
      <c r="CV114" s="73" t="str">
        <f t="shared" si="1824"/>
        <v>-100%</v>
      </c>
      <c r="CW114" s="9">
        <f t="shared" si="1825"/>
        <v>0</v>
      </c>
      <c r="CX114" s="9"/>
      <c r="CY114" s="9">
        <f>Tue!$AW$30</f>
        <v>0</v>
      </c>
      <c r="CZ114" s="73" t="str">
        <f t="shared" si="1826"/>
        <v>-100%</v>
      </c>
      <c r="DA114" s="9">
        <f t="shared" si="1827"/>
        <v>0</v>
      </c>
      <c r="DB114" s="9"/>
      <c r="DC114" s="9">
        <f>Tue!$AX$30</f>
        <v>0</v>
      </c>
      <c r="DD114" s="73" t="str">
        <f t="shared" si="1828"/>
        <v>-100%</v>
      </c>
      <c r="DE114" s="9">
        <f t="shared" si="1829"/>
        <v>0</v>
      </c>
      <c r="DF114" s="9"/>
      <c r="DG114" s="9">
        <f>Tue!$AY$30</f>
        <v>0</v>
      </c>
      <c r="DH114" s="73" t="str">
        <f t="shared" si="1830"/>
        <v>-100%</v>
      </c>
      <c r="DI114" s="9">
        <f t="shared" si="1831"/>
        <v>0</v>
      </c>
      <c r="DJ114" s="9"/>
      <c r="DK114" s="9">
        <f>Tue!$AZ$30</f>
        <v>0</v>
      </c>
      <c r="DL114" s="73" t="str">
        <f t="shared" si="1832"/>
        <v>-100%</v>
      </c>
      <c r="DM114" s="9">
        <f t="shared" si="1833"/>
        <v>0</v>
      </c>
      <c r="DN114" s="9"/>
      <c r="DO114" s="9">
        <f>Tue!$BA$30</f>
        <v>0</v>
      </c>
      <c r="DP114" s="73" t="str">
        <f t="shared" si="1834"/>
        <v>-100%</v>
      </c>
      <c r="DQ114" s="9">
        <f t="shared" si="1835"/>
        <v>0</v>
      </c>
      <c r="DR114" s="9"/>
      <c r="DS114" s="9">
        <f>Tue!$BB$30</f>
        <v>0</v>
      </c>
      <c r="DT114" s="73" t="str">
        <f t="shared" si="1836"/>
        <v>-100%</v>
      </c>
      <c r="DU114" s="9">
        <f t="shared" si="1837"/>
        <v>0</v>
      </c>
      <c r="DV114" s="9"/>
      <c r="DW114" s="9">
        <f>Tue!$BC$30</f>
        <v>0</v>
      </c>
      <c r="DX114" s="73" t="str">
        <f t="shared" si="1838"/>
        <v>-100%</v>
      </c>
      <c r="DY114" s="9">
        <f t="shared" si="1839"/>
        <v>0</v>
      </c>
      <c r="DZ114" s="9"/>
      <c r="EA114" s="9">
        <f>Tue!$BD$30</f>
        <v>0</v>
      </c>
      <c r="EB114" s="73" t="str">
        <f t="shared" si="1840"/>
        <v>-100%</v>
      </c>
      <c r="EC114" s="9">
        <f t="shared" si="1841"/>
        <v>0</v>
      </c>
      <c r="ED114" s="9"/>
      <c r="EE114" s="9">
        <f>Tue!$BE$30</f>
        <v>0</v>
      </c>
      <c r="EF114" s="73" t="str">
        <f t="shared" si="1842"/>
        <v>-100%</v>
      </c>
      <c r="EG114" s="9">
        <f t="shared" si="1843"/>
        <v>0</v>
      </c>
      <c r="EH114" s="9"/>
      <c r="EI114" s="9">
        <f>Tue!$BF$30</f>
        <v>0</v>
      </c>
      <c r="EJ114" s="73" t="str">
        <f t="shared" si="1844"/>
        <v>-100%</v>
      </c>
      <c r="EK114" s="9">
        <f t="shared" si="1845"/>
        <v>0</v>
      </c>
      <c r="EL114" s="9"/>
      <c r="EM114" s="9">
        <f>Tue!$BG$30</f>
        <v>0</v>
      </c>
      <c r="EN114" s="73" t="str">
        <f t="shared" si="1846"/>
        <v>-100%</v>
      </c>
      <c r="EO114" s="9">
        <f t="shared" si="1847"/>
        <v>0</v>
      </c>
      <c r="EP114" s="9"/>
      <c r="EQ114" s="9">
        <f>Tue!$BH$30</f>
        <v>0</v>
      </c>
      <c r="ER114" s="73" t="str">
        <f t="shared" si="1848"/>
        <v>-100%</v>
      </c>
      <c r="ES114" s="9">
        <f t="shared" si="1849"/>
        <v>0</v>
      </c>
      <c r="EU114" s="9">
        <f>Tue!$BI$30</f>
        <v>0</v>
      </c>
      <c r="EV114" s="73" t="str">
        <f t="shared" si="1850"/>
        <v>-100%</v>
      </c>
      <c r="EW114" s="9">
        <f t="shared" si="1851"/>
        <v>0</v>
      </c>
      <c r="EY114" s="9">
        <f>Tue!$BJ$30</f>
        <v>0</v>
      </c>
      <c r="EZ114" s="73" t="str">
        <f t="shared" si="1852"/>
        <v>-100%</v>
      </c>
      <c r="FA114" s="9">
        <f t="shared" si="1853"/>
        <v>0</v>
      </c>
      <c r="FC114" s="9">
        <f>Tue!$BK$30</f>
        <v>0</v>
      </c>
      <c r="FD114" s="73" t="str">
        <f t="shared" si="1854"/>
        <v>-100%</v>
      </c>
      <c r="FE114" s="9">
        <f t="shared" si="1855"/>
        <v>0</v>
      </c>
      <c r="FG114" s="9">
        <f>Tue!$BL$30</f>
        <v>0</v>
      </c>
      <c r="FH114" s="73" t="str">
        <f t="shared" si="1856"/>
        <v>-100%</v>
      </c>
      <c r="FI114" s="9">
        <f t="shared" si="1857"/>
        <v>0</v>
      </c>
      <c r="FK114" s="9">
        <f>Tue!$BM$30</f>
        <v>0</v>
      </c>
      <c r="FL114" s="73" t="str">
        <f t="shared" si="1858"/>
        <v>-100%</v>
      </c>
      <c r="FM114" s="9">
        <f t="shared" si="1859"/>
        <v>0</v>
      </c>
      <c r="FO114" s="9">
        <f>Tue!$BN$30</f>
        <v>0</v>
      </c>
      <c r="FP114" s="73" t="str">
        <f t="shared" si="1860"/>
        <v>-100%</v>
      </c>
      <c r="FQ114" s="9">
        <f t="shared" si="1861"/>
        <v>0</v>
      </c>
    </row>
    <row r="115" spans="1:173" s="76" customFormat="1" x14ac:dyDescent="0.25">
      <c r="A115" s="75"/>
      <c r="B115" s="72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  <c r="DR115" s="75"/>
      <c r="DS115" s="75"/>
      <c r="DT115" s="75"/>
      <c r="DU115" s="75"/>
      <c r="DV115" s="75"/>
      <c r="DW115" s="75"/>
      <c r="DX115" s="75"/>
      <c r="DY115" s="75"/>
      <c r="DZ115" s="75"/>
      <c r="EA115" s="75"/>
      <c r="EB115" s="75"/>
      <c r="EC115" s="75"/>
      <c r="ED115" s="75"/>
      <c r="EE115" s="75"/>
      <c r="EF115" s="75"/>
      <c r="EG115" s="75"/>
      <c r="EH115" s="75"/>
      <c r="EI115" s="75"/>
      <c r="EJ115" s="75"/>
      <c r="EK115" s="75"/>
      <c r="EL115" s="75"/>
      <c r="EM115" s="75"/>
      <c r="EN115" s="75"/>
      <c r="EO115" s="75"/>
      <c r="EP115" s="75"/>
      <c r="EQ115" s="75"/>
      <c r="ER115" s="75"/>
      <c r="ES115" s="75"/>
      <c r="EU115" s="75"/>
      <c r="EV115" s="75"/>
      <c r="EW115" s="75"/>
      <c r="EY115" s="75"/>
      <c r="EZ115" s="75"/>
      <c r="FA115" s="75"/>
      <c r="FC115" s="75"/>
      <c r="FD115" s="75"/>
      <c r="FE115" s="75"/>
      <c r="FG115" s="75"/>
      <c r="FH115" s="75"/>
      <c r="FI115" s="75"/>
      <c r="FK115" s="75"/>
      <c r="FL115" s="75"/>
      <c r="FM115" s="75"/>
      <c r="FO115" s="75"/>
      <c r="FP115" s="75"/>
      <c r="FQ115" s="75"/>
    </row>
    <row r="116" spans="1:173" s="12" customFormat="1" x14ac:dyDescent="0.25">
      <c r="A116" s="9">
        <f>Tue!$A$32</f>
        <v>0</v>
      </c>
      <c r="B116" s="72">
        <f>Tue!$C$32</f>
        <v>0</v>
      </c>
      <c r="C116" s="9">
        <f>Tue!$X$32</f>
        <v>0</v>
      </c>
      <c r="D116" s="73" t="str">
        <f>IF($B116="win",100%-D$1,"-100%")</f>
        <v>-100%</v>
      </c>
      <c r="E116" s="9">
        <f>(C116*D116)+(C116*E$1)</f>
        <v>0</v>
      </c>
      <c r="F116" s="9"/>
      <c r="G116" s="9">
        <f>Tue!$Y$32</f>
        <v>0</v>
      </c>
      <c r="H116" s="73" t="str">
        <f>IF($B116="win",100%-H$1,"-100%")</f>
        <v>-100%</v>
      </c>
      <c r="I116" s="9">
        <f>(G116*H116)+(G116*I$1)</f>
        <v>0</v>
      </c>
      <c r="J116" s="9"/>
      <c r="K116" s="9">
        <f>Tue!$Z$32</f>
        <v>0</v>
      </c>
      <c r="L116" s="73" t="str">
        <f>IF($B116="win",100%-L$1,"-100%")</f>
        <v>-100%</v>
      </c>
      <c r="M116" s="9">
        <f>(K116*L116)+(K116*M$1)</f>
        <v>0</v>
      </c>
      <c r="N116" s="9"/>
      <c r="O116" s="9">
        <f>Tue!$AA$32</f>
        <v>0</v>
      </c>
      <c r="P116" s="73" t="str">
        <f>IF($B116="win",100%-P$1,"-100%")</f>
        <v>-100%</v>
      </c>
      <c r="Q116" s="9">
        <f>(O116*P116)+(O116*Q$1)</f>
        <v>0</v>
      </c>
      <c r="R116" s="9"/>
      <c r="S116" s="9">
        <f>Tue!$AB$32</f>
        <v>0</v>
      </c>
      <c r="T116" s="73" t="str">
        <f>IF($B116="win",100%-T$1,"-100%")</f>
        <v>-100%</v>
      </c>
      <c r="U116" s="9">
        <f>(S116*T116)+(S116*U$1)</f>
        <v>0</v>
      </c>
      <c r="V116" s="9"/>
      <c r="W116" s="9">
        <f>Tue!$AC$32</f>
        <v>0</v>
      </c>
      <c r="X116" s="73" t="str">
        <f>IF($B116="win",100%-X$1,"-100%")</f>
        <v>-100%</v>
      </c>
      <c r="Y116" s="9">
        <f>(W116*X116)+(W116*Y$1)</f>
        <v>0</v>
      </c>
      <c r="Z116" s="9"/>
      <c r="AA116" s="9">
        <f>Tue!$AD$32</f>
        <v>0</v>
      </c>
      <c r="AB116" s="73" t="str">
        <f>IF($B116="win",100%-AB$1,"-100%")</f>
        <v>-100%</v>
      </c>
      <c r="AC116" s="9">
        <f>(AA116*AB116)+(AA116*AC$1)</f>
        <v>0</v>
      </c>
      <c r="AD116" s="9"/>
      <c r="AE116" s="9">
        <f>Tue!$AE$32</f>
        <v>0</v>
      </c>
      <c r="AF116" s="73" t="str">
        <f>IF($B116="win",100%-AF$1,"-100%")</f>
        <v>-100%</v>
      </c>
      <c r="AG116" s="9">
        <f>(AE116*AF116)+(AE116*AG$1)</f>
        <v>0</v>
      </c>
      <c r="AH116" s="9"/>
      <c r="AI116" s="9">
        <f>Tue!$AF$32</f>
        <v>0</v>
      </c>
      <c r="AJ116" s="73" t="str">
        <f>IF($B116="win",100%-AJ$1,"-100%")</f>
        <v>-100%</v>
      </c>
      <c r="AK116" s="9">
        <f>(AI116*AJ116)+(AI116*AK$1)</f>
        <v>0</v>
      </c>
      <c r="AL116" s="9"/>
      <c r="AM116" s="9">
        <f>Tue!$AG$32</f>
        <v>0</v>
      </c>
      <c r="AN116" s="73" t="str">
        <f>IF($B116="win",100%-AN$1,"-100%")</f>
        <v>-100%</v>
      </c>
      <c r="AO116" s="9">
        <f>(AM116*AN116)+(AM116*AO$1)</f>
        <v>0</v>
      </c>
      <c r="AP116" s="9"/>
      <c r="AQ116" s="9">
        <f>Tue!$AH$32</f>
        <v>0</v>
      </c>
      <c r="AR116" s="73" t="str">
        <f>IF($B116="win",100%-AR$1,"-100%")</f>
        <v>-100%</v>
      </c>
      <c r="AS116" s="9">
        <f>(AQ116*AR116)+(AQ116*AS$1)</f>
        <v>0</v>
      </c>
      <c r="AT116" s="9"/>
      <c r="AU116" s="9">
        <f>Tue!$AI$32</f>
        <v>0</v>
      </c>
      <c r="AV116" s="73" t="str">
        <f>IF($B116="win",100%-AV$1,"-100%")</f>
        <v>-100%</v>
      </c>
      <c r="AW116" s="9">
        <f>(AU116*AV116)+(AU116*AW$1)</f>
        <v>0</v>
      </c>
      <c r="AX116" s="9"/>
      <c r="AY116" s="9">
        <f>Tue!$AJ$32</f>
        <v>0</v>
      </c>
      <c r="AZ116" s="73" t="str">
        <f>IF($B116="win",100%-AZ$1,"-100%")</f>
        <v>-100%</v>
      </c>
      <c r="BA116" s="9">
        <f>(AY116*AZ116)+(AY116*BA$1)</f>
        <v>0</v>
      </c>
      <c r="BB116" s="9"/>
      <c r="BC116" s="9">
        <f>Tue!$AK$32</f>
        <v>0</v>
      </c>
      <c r="BD116" s="73" t="str">
        <f>IF($B116="win",100%-BD$1,"-100%")</f>
        <v>-100%</v>
      </c>
      <c r="BE116" s="9">
        <f>(BC116*BD116)+(BC116*BE$1)</f>
        <v>0</v>
      </c>
      <c r="BF116" s="9"/>
      <c r="BG116" s="9">
        <f>Tue!$AL$32</f>
        <v>0</v>
      </c>
      <c r="BH116" s="73" t="str">
        <f>IF($B116="win",100%-BH$1,"-100%")</f>
        <v>-100%</v>
      </c>
      <c r="BI116" s="9">
        <f>(BG116*BH116)+(BG116*BI$1)</f>
        <v>0</v>
      </c>
      <c r="BJ116" s="9"/>
      <c r="BK116" s="9">
        <f>Tue!$AM$32</f>
        <v>0</v>
      </c>
      <c r="BL116" s="73" t="str">
        <f>IF($B116="win",100%-BL$1,"-100%")</f>
        <v>-100%</v>
      </c>
      <c r="BM116" s="9">
        <f>(BK116*BL116)+(BK116*BM$1)</f>
        <v>0</v>
      </c>
      <c r="BN116" s="9"/>
      <c r="BO116" s="9">
        <f>Tue!$AN$32</f>
        <v>0</v>
      </c>
      <c r="BP116" s="73" t="str">
        <f>IF($B116="win",100%-BP$1,"-100%")</f>
        <v>-100%</v>
      </c>
      <c r="BQ116" s="9">
        <f>(BO116*BP116)+(BO116*BQ$1)</f>
        <v>0</v>
      </c>
      <c r="BR116" s="9"/>
      <c r="BS116" s="9">
        <f>Tue!$AO$32</f>
        <v>0</v>
      </c>
      <c r="BT116" s="73" t="str">
        <f>IF($B116="win",100%-BT$1,"-100%")</f>
        <v>-100%</v>
      </c>
      <c r="BU116" s="9">
        <f>(BS116*BT116)+(BS116*BU$1)</f>
        <v>0</v>
      </c>
      <c r="BV116" s="9"/>
      <c r="BW116" s="9">
        <f>Tue!$AP$32</f>
        <v>0</v>
      </c>
      <c r="BX116" s="73" t="str">
        <f>IF($B116="win",100%-BX$1,"-100%")</f>
        <v>-100%</v>
      </c>
      <c r="BY116" s="9">
        <f>(BW116*BX116)+(BW116*BY$1)</f>
        <v>0</v>
      </c>
      <c r="BZ116" s="9"/>
      <c r="CA116" s="9">
        <f>Tue!$AQ$32</f>
        <v>0</v>
      </c>
      <c r="CB116" s="73" t="str">
        <f>IF($B116="win",100%-CB$1,"-100%")</f>
        <v>-100%</v>
      </c>
      <c r="CC116" s="9">
        <f>(CA116*CB116)+(CA116*CC$1)</f>
        <v>0</v>
      </c>
      <c r="CD116" s="9"/>
      <c r="CE116" s="9">
        <f>Tue!$AR$32</f>
        <v>0</v>
      </c>
      <c r="CF116" s="73" t="str">
        <f>IF($B116="win",100%-CF$1,"-100%")</f>
        <v>-100%</v>
      </c>
      <c r="CG116" s="9">
        <f>(CE116*CF116)+(CE116*CG$1)</f>
        <v>0</v>
      </c>
      <c r="CH116" s="9"/>
      <c r="CI116" s="9">
        <f>Tue!$AS$32</f>
        <v>0</v>
      </c>
      <c r="CJ116" s="73" t="str">
        <f>IF($B116="win",100%-CJ$1,"-100%")</f>
        <v>-100%</v>
      </c>
      <c r="CK116" s="9">
        <f>(CI116*CJ116)+(CI116*CK$1)</f>
        <v>0</v>
      </c>
      <c r="CL116" s="9"/>
      <c r="CM116" s="9">
        <f>Tue!$AT$32</f>
        <v>0</v>
      </c>
      <c r="CN116" s="73" t="str">
        <f>IF($B116="win",100%-CN$1,"-100%")</f>
        <v>-100%</v>
      </c>
      <c r="CO116" s="9">
        <f>(CM116*CN116)+(CM116*CO$1)</f>
        <v>0</v>
      </c>
      <c r="CP116" s="9"/>
      <c r="CQ116" s="9">
        <f>Tue!$AU$32</f>
        <v>0</v>
      </c>
      <c r="CR116" s="73" t="str">
        <f>IF($B116="win",100%-CR$1,"-100%")</f>
        <v>-100%</v>
      </c>
      <c r="CS116" s="9">
        <f>(CQ116*CR116)+(CQ116*CS$1)</f>
        <v>0</v>
      </c>
      <c r="CT116" s="9"/>
      <c r="CU116" s="9">
        <f>Tue!$AV$32</f>
        <v>0</v>
      </c>
      <c r="CV116" s="73" t="str">
        <f>IF($B116="win",100%-CV$1,"-100%")</f>
        <v>-100%</v>
      </c>
      <c r="CW116" s="9">
        <f>(CU116*CV116)+(CU116*CW$1)</f>
        <v>0</v>
      </c>
      <c r="CX116" s="9"/>
      <c r="CY116" s="9">
        <f>Tue!$AW$32</f>
        <v>0</v>
      </c>
      <c r="CZ116" s="73" t="str">
        <f>IF($B116="win",100%-CZ$1,"-100%")</f>
        <v>-100%</v>
      </c>
      <c r="DA116" s="9">
        <f>(CY116*CZ116)+(CY116*DA$1)</f>
        <v>0</v>
      </c>
      <c r="DB116" s="9"/>
      <c r="DC116" s="9">
        <f>Tue!$AX$32</f>
        <v>0</v>
      </c>
      <c r="DD116" s="73" t="str">
        <f>IF($B116="win",100%-DD$1,"-100%")</f>
        <v>-100%</v>
      </c>
      <c r="DE116" s="9">
        <f>(DC116*DD116)+(DC116*DE$1)</f>
        <v>0</v>
      </c>
      <c r="DF116" s="9"/>
      <c r="DG116" s="9">
        <f>Tue!$AY$32</f>
        <v>0</v>
      </c>
      <c r="DH116" s="73" t="str">
        <f>IF($B116="win",100%-DH$1,"-100%")</f>
        <v>-100%</v>
      </c>
      <c r="DI116" s="9">
        <f>(DG116*DH116)+(DG116*DI$1)</f>
        <v>0</v>
      </c>
      <c r="DJ116" s="9"/>
      <c r="DK116" s="9">
        <f>Tue!$AZ$32</f>
        <v>0</v>
      </c>
      <c r="DL116" s="73" t="str">
        <f>IF($B116="win",100%-DL$1,"-100%")</f>
        <v>-100%</v>
      </c>
      <c r="DM116" s="9">
        <f>(DK116*DL116)+(DK116*DM$1)</f>
        <v>0</v>
      </c>
      <c r="DN116" s="9"/>
      <c r="DO116" s="9">
        <f>Tue!$BA$32</f>
        <v>0</v>
      </c>
      <c r="DP116" s="73" t="str">
        <f>IF($B116="win",100%-DP$1,"-100%")</f>
        <v>-100%</v>
      </c>
      <c r="DQ116" s="9">
        <f>(DO116*DP116)+(DO116*DQ$1)</f>
        <v>0</v>
      </c>
      <c r="DR116" s="9"/>
      <c r="DS116" s="9">
        <f>Tue!$BB$32</f>
        <v>0</v>
      </c>
      <c r="DT116" s="73" t="str">
        <f>IF($B116="win",100%-DT$1,"-100%")</f>
        <v>-100%</v>
      </c>
      <c r="DU116" s="9">
        <f>(DS116*DT116)+(DS116*DU$1)</f>
        <v>0</v>
      </c>
      <c r="DV116" s="9"/>
      <c r="DW116" s="9">
        <f>Tue!$BC$32</f>
        <v>0</v>
      </c>
      <c r="DX116" s="73" t="str">
        <f>IF($B116="win",100%-DX$1,"-100%")</f>
        <v>-100%</v>
      </c>
      <c r="DY116" s="9">
        <f>(DW116*DX116)+(DW116*DY$1)</f>
        <v>0</v>
      </c>
      <c r="DZ116" s="9"/>
      <c r="EA116" s="9">
        <f>Tue!$BD$32</f>
        <v>0</v>
      </c>
      <c r="EB116" s="73" t="str">
        <f>IF($B116="win",100%-EB$1,"-100%")</f>
        <v>-100%</v>
      </c>
      <c r="EC116" s="9">
        <f>(EA116*EB116)+(EA116*EC$1)</f>
        <v>0</v>
      </c>
      <c r="ED116" s="9"/>
      <c r="EE116" s="9">
        <f>Tue!$BE$32</f>
        <v>0</v>
      </c>
      <c r="EF116" s="73" t="str">
        <f>IF($B116="win",100%-EF$1,"-100%")</f>
        <v>-100%</v>
      </c>
      <c r="EG116" s="9">
        <f>(EE116*EF116)+(EE116*EG$1)</f>
        <v>0</v>
      </c>
      <c r="EH116" s="9"/>
      <c r="EI116" s="9">
        <f>Tue!$BF$32</f>
        <v>0</v>
      </c>
      <c r="EJ116" s="73" t="str">
        <f>IF($B116="win",100%-EJ$1,"-100%")</f>
        <v>-100%</v>
      </c>
      <c r="EK116" s="9">
        <f>(EI116*EJ116)+(EI116*EK$1)</f>
        <v>0</v>
      </c>
      <c r="EL116" s="9"/>
      <c r="EM116" s="9">
        <f>Tue!$BG$32</f>
        <v>0</v>
      </c>
      <c r="EN116" s="73" t="str">
        <f>IF($B116="win",100%-EN$1,"-100%")</f>
        <v>-100%</v>
      </c>
      <c r="EO116" s="9">
        <f>(EM116*EN116)+(EM116*EO$1)</f>
        <v>0</v>
      </c>
      <c r="EP116" s="9"/>
      <c r="EQ116" s="9">
        <f>Tue!$BH$32</f>
        <v>0</v>
      </c>
      <c r="ER116" s="73" t="str">
        <f>IF($B116="win",100%-ER$1,"-100%")</f>
        <v>-100%</v>
      </c>
      <c r="ES116" s="9">
        <f>(EQ116*ER116)+(EQ116*ES$1)</f>
        <v>0</v>
      </c>
      <c r="EU116" s="9">
        <f>Tue!$BI$32</f>
        <v>0</v>
      </c>
      <c r="EV116" s="73" t="str">
        <f>IF($B116="win",100%-EV$1,"-100%")</f>
        <v>-100%</v>
      </c>
      <c r="EW116" s="9">
        <f>(EU116*EV116)+(EU116*EW$1)</f>
        <v>0</v>
      </c>
      <c r="EY116" s="9">
        <f>Tue!$BJ$32</f>
        <v>0</v>
      </c>
      <c r="EZ116" s="73" t="str">
        <f>IF($B116="win",100%-EZ$1,"-100%")</f>
        <v>-100%</v>
      </c>
      <c r="FA116" s="9">
        <f>(EY116*EZ116)+(EY116*FA$1)</f>
        <v>0</v>
      </c>
      <c r="FC116" s="9">
        <f>Tue!$BK$32</f>
        <v>0</v>
      </c>
      <c r="FD116" s="73" t="str">
        <f>IF($B116="win",100%-FD$1,"-100%")</f>
        <v>-100%</v>
      </c>
      <c r="FE116" s="9">
        <f>(FC116*FD116)+(FC116*FE$1)</f>
        <v>0</v>
      </c>
      <c r="FG116" s="9">
        <f>Tue!$BL$32</f>
        <v>0</v>
      </c>
      <c r="FH116" s="73" t="str">
        <f>IF($B116="win",100%-FH$1,"-100%")</f>
        <v>-100%</v>
      </c>
      <c r="FI116" s="9">
        <f>(FG116*FH116)+(FG116*FI$1)</f>
        <v>0</v>
      </c>
      <c r="FK116" s="9">
        <f>Tue!$BM$32</f>
        <v>0</v>
      </c>
      <c r="FL116" s="73" t="str">
        <f>IF($B116="win",100%-FL$1,"-100%")</f>
        <v>-100%</v>
      </c>
      <c r="FM116" s="9">
        <f>(FK116*FL116)+(FK116*FM$1)</f>
        <v>0</v>
      </c>
      <c r="FO116" s="9">
        <f>Tue!$BN$32</f>
        <v>0</v>
      </c>
      <c r="FP116" s="73" t="str">
        <f>IF($B116="win",100%-FP$1,"-100%")</f>
        <v>-100%</v>
      </c>
      <c r="FQ116" s="9">
        <f>(FO116*FP116)+(FO116*FQ$1)</f>
        <v>0</v>
      </c>
    </row>
    <row r="117" spans="1:173" s="12" customFormat="1" x14ac:dyDescent="0.25">
      <c r="A117" s="9">
        <f>Tue!$A$33</f>
        <v>0</v>
      </c>
      <c r="B117" s="72">
        <f>Tue!$C$33</f>
        <v>0</v>
      </c>
      <c r="C117" s="9">
        <f>Tue!$X$33</f>
        <v>0</v>
      </c>
      <c r="D117" s="73" t="str">
        <f t="shared" ref="D117:D119" si="1862">IF($B117="win",100%-D$1,"-100%")</f>
        <v>-100%</v>
      </c>
      <c r="E117" s="9">
        <f t="shared" ref="E117:E119" si="1863">(C117*D117)+(C117*E$1)</f>
        <v>0</v>
      </c>
      <c r="F117" s="9"/>
      <c r="G117" s="9">
        <f>Tue!$Y$33</f>
        <v>0</v>
      </c>
      <c r="H117" s="73" t="str">
        <f t="shared" ref="H117:H119" si="1864">IF($B117="win",100%-H$1,"-100%")</f>
        <v>-100%</v>
      </c>
      <c r="I117" s="9">
        <f t="shared" ref="I117:I119" si="1865">(G117*H117)+(G117*I$1)</f>
        <v>0</v>
      </c>
      <c r="J117" s="9"/>
      <c r="K117" s="9">
        <f>Tue!$Z$33</f>
        <v>0</v>
      </c>
      <c r="L117" s="73" t="str">
        <f t="shared" ref="L117:L119" si="1866">IF($B117="win",100%-L$1,"-100%")</f>
        <v>-100%</v>
      </c>
      <c r="M117" s="9">
        <f t="shared" ref="M117:M119" si="1867">(K117*L117)+(K117*M$1)</f>
        <v>0</v>
      </c>
      <c r="N117" s="9"/>
      <c r="O117" s="9">
        <f>Tue!$AA$33</f>
        <v>0</v>
      </c>
      <c r="P117" s="73" t="str">
        <f t="shared" ref="P117:P119" si="1868">IF($B117="win",100%-P$1,"-100%")</f>
        <v>-100%</v>
      </c>
      <c r="Q117" s="9">
        <f t="shared" ref="Q117:Q119" si="1869">(O117*P117)+(O117*Q$1)</f>
        <v>0</v>
      </c>
      <c r="R117" s="9"/>
      <c r="S117" s="9">
        <f>Tue!$AB$33</f>
        <v>0</v>
      </c>
      <c r="T117" s="73" t="str">
        <f t="shared" ref="T117:T119" si="1870">IF($B117="win",100%-T$1,"-100%")</f>
        <v>-100%</v>
      </c>
      <c r="U117" s="9">
        <f t="shared" ref="U117:U119" si="1871">(S117*T117)+(S117*U$1)</f>
        <v>0</v>
      </c>
      <c r="V117" s="9"/>
      <c r="W117" s="9">
        <f>Tue!$AC$33</f>
        <v>0</v>
      </c>
      <c r="X117" s="73" t="str">
        <f t="shared" ref="X117:X119" si="1872">IF($B117="win",100%-X$1,"-100%")</f>
        <v>-100%</v>
      </c>
      <c r="Y117" s="9">
        <f t="shared" ref="Y117:Y119" si="1873">(W117*X117)+(W117*Y$1)</f>
        <v>0</v>
      </c>
      <c r="Z117" s="9"/>
      <c r="AA117" s="9">
        <f>Tue!$AD$33</f>
        <v>0</v>
      </c>
      <c r="AB117" s="73" t="str">
        <f t="shared" ref="AB117:AB119" si="1874">IF($B117="win",100%-AB$1,"-100%")</f>
        <v>-100%</v>
      </c>
      <c r="AC117" s="9">
        <f t="shared" ref="AC117:AC119" si="1875">(AA117*AB117)+(AA117*AC$1)</f>
        <v>0</v>
      </c>
      <c r="AD117" s="9"/>
      <c r="AE117" s="9">
        <f>Tue!$AE$33</f>
        <v>0</v>
      </c>
      <c r="AF117" s="73" t="str">
        <f t="shared" ref="AF117:AF119" si="1876">IF($B117="win",100%-AF$1,"-100%")</f>
        <v>-100%</v>
      </c>
      <c r="AG117" s="9">
        <f t="shared" ref="AG117:AG119" si="1877">(AE117*AF117)+(AE117*AG$1)</f>
        <v>0</v>
      </c>
      <c r="AH117" s="9"/>
      <c r="AI117" s="9">
        <f>Tue!$AF$33</f>
        <v>0</v>
      </c>
      <c r="AJ117" s="73" t="str">
        <f t="shared" ref="AJ117:AJ119" si="1878">IF($B117="win",100%-AJ$1,"-100%")</f>
        <v>-100%</v>
      </c>
      <c r="AK117" s="9">
        <f t="shared" ref="AK117:AK119" si="1879">(AI117*AJ117)+(AI117*AK$1)</f>
        <v>0</v>
      </c>
      <c r="AL117" s="9"/>
      <c r="AM117" s="9">
        <f>Tue!$AG$33</f>
        <v>0</v>
      </c>
      <c r="AN117" s="73" t="str">
        <f t="shared" ref="AN117:AN119" si="1880">IF($B117="win",100%-AN$1,"-100%")</f>
        <v>-100%</v>
      </c>
      <c r="AO117" s="9">
        <f t="shared" ref="AO117:AO119" si="1881">(AM117*AN117)+(AM117*AO$1)</f>
        <v>0</v>
      </c>
      <c r="AP117" s="9"/>
      <c r="AQ117" s="9">
        <f>Tue!$AH$33</f>
        <v>0</v>
      </c>
      <c r="AR117" s="73" t="str">
        <f t="shared" ref="AR117:AR119" si="1882">IF($B117="win",100%-AR$1,"-100%")</f>
        <v>-100%</v>
      </c>
      <c r="AS117" s="9">
        <f t="shared" ref="AS117:AS119" si="1883">(AQ117*AR117)+(AQ117*AS$1)</f>
        <v>0</v>
      </c>
      <c r="AT117" s="9"/>
      <c r="AU117" s="9">
        <f>Tue!$AI$33</f>
        <v>0</v>
      </c>
      <c r="AV117" s="73" t="str">
        <f t="shared" ref="AV117:AV119" si="1884">IF($B117="win",100%-AV$1,"-100%")</f>
        <v>-100%</v>
      </c>
      <c r="AW117" s="9">
        <f t="shared" ref="AW117:AW119" si="1885">(AU117*AV117)+(AU117*AW$1)</f>
        <v>0</v>
      </c>
      <c r="AX117" s="9"/>
      <c r="AY117" s="9">
        <f>Tue!$AJ$33</f>
        <v>0</v>
      </c>
      <c r="AZ117" s="73" t="str">
        <f t="shared" ref="AZ117:AZ119" si="1886">IF($B117="win",100%-AZ$1,"-100%")</f>
        <v>-100%</v>
      </c>
      <c r="BA117" s="9">
        <f t="shared" ref="BA117:BA119" si="1887">(AY117*AZ117)+(AY117*BA$1)</f>
        <v>0</v>
      </c>
      <c r="BB117" s="9"/>
      <c r="BC117" s="9">
        <f>Tue!$AK$33</f>
        <v>0</v>
      </c>
      <c r="BD117" s="73" t="str">
        <f t="shared" ref="BD117:BD119" si="1888">IF($B117="win",100%-BD$1,"-100%")</f>
        <v>-100%</v>
      </c>
      <c r="BE117" s="9">
        <f t="shared" ref="BE117:BE119" si="1889">(BC117*BD117)+(BC117*BE$1)</f>
        <v>0</v>
      </c>
      <c r="BF117" s="9"/>
      <c r="BG117" s="9">
        <f>Tue!$AL$33</f>
        <v>0</v>
      </c>
      <c r="BH117" s="73" t="str">
        <f t="shared" ref="BH117:BH119" si="1890">IF($B117="win",100%-BH$1,"-100%")</f>
        <v>-100%</v>
      </c>
      <c r="BI117" s="9">
        <f t="shared" ref="BI117:BI119" si="1891">(BG117*BH117)+(BG117*BI$1)</f>
        <v>0</v>
      </c>
      <c r="BJ117" s="9"/>
      <c r="BK117" s="9">
        <f>Tue!$AM$33</f>
        <v>0</v>
      </c>
      <c r="BL117" s="73" t="str">
        <f t="shared" ref="BL117:BL119" si="1892">IF($B117="win",100%-BL$1,"-100%")</f>
        <v>-100%</v>
      </c>
      <c r="BM117" s="9">
        <f t="shared" ref="BM117:BM119" si="1893">(BK117*BL117)+(BK117*BM$1)</f>
        <v>0</v>
      </c>
      <c r="BN117" s="9"/>
      <c r="BO117" s="9">
        <f>Tue!$AN$33</f>
        <v>0</v>
      </c>
      <c r="BP117" s="73" t="str">
        <f t="shared" ref="BP117:BP119" si="1894">IF($B117="win",100%-BP$1,"-100%")</f>
        <v>-100%</v>
      </c>
      <c r="BQ117" s="9">
        <f t="shared" ref="BQ117:BQ119" si="1895">(BO117*BP117)+(BO117*BQ$1)</f>
        <v>0</v>
      </c>
      <c r="BR117" s="9"/>
      <c r="BS117" s="9">
        <f>Tue!$AO$33</f>
        <v>0</v>
      </c>
      <c r="BT117" s="73" t="str">
        <f t="shared" ref="BT117:BT119" si="1896">IF($B117="win",100%-BT$1,"-100%")</f>
        <v>-100%</v>
      </c>
      <c r="BU117" s="9">
        <f t="shared" ref="BU117:BU119" si="1897">(BS117*BT117)+(BS117*BU$1)</f>
        <v>0</v>
      </c>
      <c r="BV117" s="9"/>
      <c r="BW117" s="9">
        <f>Tue!$AP$33</f>
        <v>0</v>
      </c>
      <c r="BX117" s="73" t="str">
        <f t="shared" ref="BX117:BX119" si="1898">IF($B117="win",100%-BX$1,"-100%")</f>
        <v>-100%</v>
      </c>
      <c r="BY117" s="9">
        <f t="shared" ref="BY117:BY119" si="1899">(BW117*BX117)+(BW117*BY$1)</f>
        <v>0</v>
      </c>
      <c r="BZ117" s="9"/>
      <c r="CA117" s="9">
        <f>Tue!$AQ$33</f>
        <v>0</v>
      </c>
      <c r="CB117" s="73" t="str">
        <f t="shared" ref="CB117:CB119" si="1900">IF($B117="win",100%-CB$1,"-100%")</f>
        <v>-100%</v>
      </c>
      <c r="CC117" s="9">
        <f t="shared" ref="CC117:CC119" si="1901">(CA117*CB117)+(CA117*CC$1)</f>
        <v>0</v>
      </c>
      <c r="CD117" s="9"/>
      <c r="CE117" s="9">
        <f>Tue!$AR$33</f>
        <v>0</v>
      </c>
      <c r="CF117" s="73" t="str">
        <f t="shared" ref="CF117:CF119" si="1902">IF($B117="win",100%-CF$1,"-100%")</f>
        <v>-100%</v>
      </c>
      <c r="CG117" s="9">
        <f t="shared" ref="CG117:CG119" si="1903">(CE117*CF117)+(CE117*CG$1)</f>
        <v>0</v>
      </c>
      <c r="CH117" s="9"/>
      <c r="CI117" s="9">
        <f>Tue!$AS$33</f>
        <v>0</v>
      </c>
      <c r="CJ117" s="73" t="str">
        <f t="shared" ref="CJ117:CJ119" si="1904">IF($B117="win",100%-CJ$1,"-100%")</f>
        <v>-100%</v>
      </c>
      <c r="CK117" s="9">
        <f t="shared" ref="CK117:CK119" si="1905">(CI117*CJ117)+(CI117*CK$1)</f>
        <v>0</v>
      </c>
      <c r="CL117" s="9"/>
      <c r="CM117" s="9">
        <f>Tue!$AT$33</f>
        <v>0</v>
      </c>
      <c r="CN117" s="73" t="str">
        <f t="shared" ref="CN117:CN119" si="1906">IF($B117="win",100%-CN$1,"-100%")</f>
        <v>-100%</v>
      </c>
      <c r="CO117" s="9">
        <f t="shared" ref="CO117:CO119" si="1907">(CM117*CN117)+(CM117*CO$1)</f>
        <v>0</v>
      </c>
      <c r="CP117" s="9"/>
      <c r="CQ117" s="9">
        <f>Tue!$AU$33</f>
        <v>0</v>
      </c>
      <c r="CR117" s="73" t="str">
        <f t="shared" ref="CR117:CR119" si="1908">IF($B117="win",100%-CR$1,"-100%")</f>
        <v>-100%</v>
      </c>
      <c r="CS117" s="9">
        <f t="shared" ref="CS117:CS119" si="1909">(CQ117*CR117)+(CQ117*CS$1)</f>
        <v>0</v>
      </c>
      <c r="CT117" s="9"/>
      <c r="CU117" s="9">
        <f>Tue!$AV$33</f>
        <v>0</v>
      </c>
      <c r="CV117" s="73" t="str">
        <f t="shared" ref="CV117:CV119" si="1910">IF($B117="win",100%-CV$1,"-100%")</f>
        <v>-100%</v>
      </c>
      <c r="CW117" s="9">
        <f t="shared" ref="CW117:CW119" si="1911">(CU117*CV117)+(CU117*CW$1)</f>
        <v>0</v>
      </c>
      <c r="CX117" s="9"/>
      <c r="CY117" s="9">
        <f>Tue!$AW$33</f>
        <v>0</v>
      </c>
      <c r="CZ117" s="73" t="str">
        <f t="shared" ref="CZ117:CZ119" si="1912">IF($B117="win",100%-CZ$1,"-100%")</f>
        <v>-100%</v>
      </c>
      <c r="DA117" s="9">
        <f t="shared" ref="DA117:DA119" si="1913">(CY117*CZ117)+(CY117*DA$1)</f>
        <v>0</v>
      </c>
      <c r="DB117" s="9"/>
      <c r="DC117" s="9">
        <f>Tue!$AX$33</f>
        <v>0</v>
      </c>
      <c r="DD117" s="73" t="str">
        <f t="shared" ref="DD117:DD119" si="1914">IF($B117="win",100%-DD$1,"-100%")</f>
        <v>-100%</v>
      </c>
      <c r="DE117" s="9">
        <f t="shared" ref="DE117:DE119" si="1915">(DC117*DD117)+(DC117*DE$1)</f>
        <v>0</v>
      </c>
      <c r="DF117" s="9"/>
      <c r="DG117" s="9">
        <f>Tue!$AY$33</f>
        <v>0</v>
      </c>
      <c r="DH117" s="73" t="str">
        <f t="shared" ref="DH117:DH119" si="1916">IF($B117="win",100%-DH$1,"-100%")</f>
        <v>-100%</v>
      </c>
      <c r="DI117" s="9">
        <f t="shared" ref="DI117:DI119" si="1917">(DG117*DH117)+(DG117*DI$1)</f>
        <v>0</v>
      </c>
      <c r="DJ117" s="9"/>
      <c r="DK117" s="9">
        <f>Tue!$AZ$33</f>
        <v>0</v>
      </c>
      <c r="DL117" s="73" t="str">
        <f t="shared" ref="DL117:DL119" si="1918">IF($B117="win",100%-DL$1,"-100%")</f>
        <v>-100%</v>
      </c>
      <c r="DM117" s="9">
        <f t="shared" ref="DM117:DM119" si="1919">(DK117*DL117)+(DK117*DM$1)</f>
        <v>0</v>
      </c>
      <c r="DN117" s="9"/>
      <c r="DO117" s="9">
        <f>Tue!$BA$33</f>
        <v>0</v>
      </c>
      <c r="DP117" s="73" t="str">
        <f t="shared" ref="DP117:DP119" si="1920">IF($B117="win",100%-DP$1,"-100%")</f>
        <v>-100%</v>
      </c>
      <c r="DQ117" s="9">
        <f t="shared" ref="DQ117:DQ119" si="1921">(DO117*DP117)+(DO117*DQ$1)</f>
        <v>0</v>
      </c>
      <c r="DR117" s="9"/>
      <c r="DS117" s="9">
        <f>Tue!$BB$33</f>
        <v>0</v>
      </c>
      <c r="DT117" s="73" t="str">
        <f t="shared" ref="DT117:DT119" si="1922">IF($B117="win",100%-DT$1,"-100%")</f>
        <v>-100%</v>
      </c>
      <c r="DU117" s="9">
        <f t="shared" ref="DU117:DU119" si="1923">(DS117*DT117)+(DS117*DU$1)</f>
        <v>0</v>
      </c>
      <c r="DV117" s="9"/>
      <c r="DW117" s="9">
        <f>Tue!$BC$33</f>
        <v>0</v>
      </c>
      <c r="DX117" s="73" t="str">
        <f t="shared" ref="DX117:DX119" si="1924">IF($B117="win",100%-DX$1,"-100%")</f>
        <v>-100%</v>
      </c>
      <c r="DY117" s="9">
        <f t="shared" ref="DY117:DY119" si="1925">(DW117*DX117)+(DW117*DY$1)</f>
        <v>0</v>
      </c>
      <c r="DZ117" s="9"/>
      <c r="EA117" s="9">
        <f>Tue!$BD$33</f>
        <v>0</v>
      </c>
      <c r="EB117" s="73" t="str">
        <f t="shared" ref="EB117:EB119" si="1926">IF($B117="win",100%-EB$1,"-100%")</f>
        <v>-100%</v>
      </c>
      <c r="EC117" s="9">
        <f t="shared" ref="EC117:EC119" si="1927">(EA117*EB117)+(EA117*EC$1)</f>
        <v>0</v>
      </c>
      <c r="ED117" s="9"/>
      <c r="EE117" s="9">
        <f>Tue!$BE$33</f>
        <v>0</v>
      </c>
      <c r="EF117" s="73" t="str">
        <f t="shared" ref="EF117:EF119" si="1928">IF($B117="win",100%-EF$1,"-100%")</f>
        <v>-100%</v>
      </c>
      <c r="EG117" s="9">
        <f t="shared" ref="EG117:EG119" si="1929">(EE117*EF117)+(EE117*EG$1)</f>
        <v>0</v>
      </c>
      <c r="EH117" s="9"/>
      <c r="EI117" s="9">
        <f>Tue!$BF$33</f>
        <v>0</v>
      </c>
      <c r="EJ117" s="73" t="str">
        <f t="shared" ref="EJ117:EJ119" si="1930">IF($B117="win",100%-EJ$1,"-100%")</f>
        <v>-100%</v>
      </c>
      <c r="EK117" s="9">
        <f t="shared" ref="EK117:EK119" si="1931">(EI117*EJ117)+(EI117*EK$1)</f>
        <v>0</v>
      </c>
      <c r="EL117" s="9"/>
      <c r="EM117" s="9">
        <f>Tue!$BG$33</f>
        <v>0</v>
      </c>
      <c r="EN117" s="73" t="str">
        <f t="shared" ref="EN117:EN119" si="1932">IF($B117="win",100%-EN$1,"-100%")</f>
        <v>-100%</v>
      </c>
      <c r="EO117" s="9">
        <f t="shared" ref="EO117:EO119" si="1933">(EM117*EN117)+(EM117*EO$1)</f>
        <v>0</v>
      </c>
      <c r="EP117" s="9"/>
      <c r="EQ117" s="9">
        <f>Tue!$BH$33</f>
        <v>0</v>
      </c>
      <c r="ER117" s="73" t="str">
        <f t="shared" ref="ER117:ER119" si="1934">IF($B117="win",100%-ER$1,"-100%")</f>
        <v>-100%</v>
      </c>
      <c r="ES117" s="9">
        <f t="shared" ref="ES117:ES119" si="1935">(EQ117*ER117)+(EQ117*ES$1)</f>
        <v>0</v>
      </c>
      <c r="EU117" s="9">
        <f>Tue!$BI$33</f>
        <v>0</v>
      </c>
      <c r="EV117" s="73" t="str">
        <f t="shared" ref="EV117:EV119" si="1936">IF($B117="win",100%-EV$1,"-100%")</f>
        <v>-100%</v>
      </c>
      <c r="EW117" s="9">
        <f t="shared" ref="EW117:EW119" si="1937">(EU117*EV117)+(EU117*EW$1)</f>
        <v>0</v>
      </c>
      <c r="EY117" s="9">
        <f>Tue!$BJ$33</f>
        <v>0</v>
      </c>
      <c r="EZ117" s="73" t="str">
        <f t="shared" ref="EZ117:EZ119" si="1938">IF($B117="win",100%-EZ$1,"-100%")</f>
        <v>-100%</v>
      </c>
      <c r="FA117" s="9">
        <f t="shared" ref="FA117:FA119" si="1939">(EY117*EZ117)+(EY117*FA$1)</f>
        <v>0</v>
      </c>
      <c r="FC117" s="9">
        <f>Tue!$BK$33</f>
        <v>0</v>
      </c>
      <c r="FD117" s="73" t="str">
        <f t="shared" ref="FD117:FD119" si="1940">IF($B117="win",100%-FD$1,"-100%")</f>
        <v>-100%</v>
      </c>
      <c r="FE117" s="9">
        <f t="shared" ref="FE117:FE119" si="1941">(FC117*FD117)+(FC117*FE$1)</f>
        <v>0</v>
      </c>
      <c r="FG117" s="9">
        <f>Tue!$BL$33</f>
        <v>0</v>
      </c>
      <c r="FH117" s="73" t="str">
        <f t="shared" ref="FH117:FH119" si="1942">IF($B117="win",100%-FH$1,"-100%")</f>
        <v>-100%</v>
      </c>
      <c r="FI117" s="9">
        <f t="shared" ref="FI117:FI119" si="1943">(FG117*FH117)+(FG117*FI$1)</f>
        <v>0</v>
      </c>
      <c r="FK117" s="9">
        <f>Tue!$BM$33</f>
        <v>0</v>
      </c>
      <c r="FL117" s="73" t="str">
        <f t="shared" ref="FL117:FL119" si="1944">IF($B117="win",100%-FL$1,"-100%")</f>
        <v>-100%</v>
      </c>
      <c r="FM117" s="9">
        <f t="shared" ref="FM117:FM119" si="1945">(FK117*FL117)+(FK117*FM$1)</f>
        <v>0</v>
      </c>
      <c r="FO117" s="9">
        <f>Tue!$BN$33</f>
        <v>0</v>
      </c>
      <c r="FP117" s="73" t="str">
        <f t="shared" ref="FP117:FP119" si="1946">IF($B117="win",100%-FP$1,"-100%")</f>
        <v>-100%</v>
      </c>
      <c r="FQ117" s="9">
        <f t="shared" ref="FQ117:FQ119" si="1947">(FO117*FP117)+(FO117*FQ$1)</f>
        <v>0</v>
      </c>
    </row>
    <row r="118" spans="1:173" s="12" customFormat="1" x14ac:dyDescent="0.25">
      <c r="A118" s="9" t="str">
        <f>Tue!$A$34</f>
        <v>UNDER</v>
      </c>
      <c r="B118" s="72">
        <f>Tue!$C$34</f>
        <v>0</v>
      </c>
      <c r="C118" s="9">
        <f>Tue!$X$34</f>
        <v>0</v>
      </c>
      <c r="D118" s="73" t="str">
        <f t="shared" si="1862"/>
        <v>-100%</v>
      </c>
      <c r="E118" s="9">
        <f t="shared" si="1863"/>
        <v>0</v>
      </c>
      <c r="F118" s="9"/>
      <c r="G118" s="9">
        <f>Tue!$Y$34</f>
        <v>0</v>
      </c>
      <c r="H118" s="73" t="str">
        <f t="shared" si="1864"/>
        <v>-100%</v>
      </c>
      <c r="I118" s="9">
        <f t="shared" si="1865"/>
        <v>0</v>
      </c>
      <c r="J118" s="9"/>
      <c r="K118" s="9">
        <f>Tue!$Z$34</f>
        <v>0</v>
      </c>
      <c r="L118" s="73" t="str">
        <f t="shared" si="1866"/>
        <v>-100%</v>
      </c>
      <c r="M118" s="9">
        <f t="shared" si="1867"/>
        <v>0</v>
      </c>
      <c r="N118" s="9"/>
      <c r="O118" s="9">
        <f>Tue!$AA$34</f>
        <v>0</v>
      </c>
      <c r="P118" s="73" t="str">
        <f t="shared" si="1868"/>
        <v>-100%</v>
      </c>
      <c r="Q118" s="9">
        <f t="shared" si="1869"/>
        <v>0</v>
      </c>
      <c r="R118" s="9"/>
      <c r="S118" s="9">
        <f>Tue!$AB$34</f>
        <v>0</v>
      </c>
      <c r="T118" s="73" t="str">
        <f t="shared" si="1870"/>
        <v>-100%</v>
      </c>
      <c r="U118" s="9">
        <f t="shared" si="1871"/>
        <v>0</v>
      </c>
      <c r="V118" s="9"/>
      <c r="W118" s="9">
        <f>Tue!$AC$34</f>
        <v>0</v>
      </c>
      <c r="X118" s="73" t="str">
        <f t="shared" si="1872"/>
        <v>-100%</v>
      </c>
      <c r="Y118" s="9">
        <f t="shared" si="1873"/>
        <v>0</v>
      </c>
      <c r="Z118" s="9"/>
      <c r="AA118" s="9">
        <f>Tue!$AD$34</f>
        <v>0</v>
      </c>
      <c r="AB118" s="73" t="str">
        <f t="shared" si="1874"/>
        <v>-100%</v>
      </c>
      <c r="AC118" s="9">
        <f t="shared" si="1875"/>
        <v>0</v>
      </c>
      <c r="AD118" s="9"/>
      <c r="AE118" s="9">
        <f>Tue!$AE$34</f>
        <v>0</v>
      </c>
      <c r="AF118" s="73" t="str">
        <f t="shared" si="1876"/>
        <v>-100%</v>
      </c>
      <c r="AG118" s="9">
        <f t="shared" si="1877"/>
        <v>0</v>
      </c>
      <c r="AH118" s="9"/>
      <c r="AI118" s="9">
        <f>Tue!$AF$34</f>
        <v>0</v>
      </c>
      <c r="AJ118" s="73" t="str">
        <f t="shared" si="1878"/>
        <v>-100%</v>
      </c>
      <c r="AK118" s="9">
        <f t="shared" si="1879"/>
        <v>0</v>
      </c>
      <c r="AL118" s="9"/>
      <c r="AM118" s="9">
        <f>Tue!$AG$34</f>
        <v>0</v>
      </c>
      <c r="AN118" s="73" t="str">
        <f t="shared" si="1880"/>
        <v>-100%</v>
      </c>
      <c r="AO118" s="9">
        <f t="shared" si="1881"/>
        <v>0</v>
      </c>
      <c r="AP118" s="9"/>
      <c r="AQ118" s="9">
        <f>Tue!$AH$34</f>
        <v>0</v>
      </c>
      <c r="AR118" s="73" t="str">
        <f t="shared" si="1882"/>
        <v>-100%</v>
      </c>
      <c r="AS118" s="9">
        <f t="shared" si="1883"/>
        <v>0</v>
      </c>
      <c r="AT118" s="9"/>
      <c r="AU118" s="9">
        <f>Tue!$AI$34</f>
        <v>0</v>
      </c>
      <c r="AV118" s="73" t="str">
        <f t="shared" si="1884"/>
        <v>-100%</v>
      </c>
      <c r="AW118" s="9">
        <f t="shared" si="1885"/>
        <v>0</v>
      </c>
      <c r="AX118" s="9"/>
      <c r="AY118" s="9">
        <f>Tue!$AJ$34</f>
        <v>0</v>
      </c>
      <c r="AZ118" s="73" t="str">
        <f t="shared" si="1886"/>
        <v>-100%</v>
      </c>
      <c r="BA118" s="9">
        <f t="shared" si="1887"/>
        <v>0</v>
      </c>
      <c r="BB118" s="9"/>
      <c r="BC118" s="9">
        <f>Tue!$AK$34</f>
        <v>0</v>
      </c>
      <c r="BD118" s="73" t="str">
        <f t="shared" si="1888"/>
        <v>-100%</v>
      </c>
      <c r="BE118" s="9">
        <f t="shared" si="1889"/>
        <v>0</v>
      </c>
      <c r="BF118" s="9"/>
      <c r="BG118" s="9">
        <f>Tue!$AL$34</f>
        <v>0</v>
      </c>
      <c r="BH118" s="73" t="str">
        <f t="shared" si="1890"/>
        <v>-100%</v>
      </c>
      <c r="BI118" s="9">
        <f t="shared" si="1891"/>
        <v>0</v>
      </c>
      <c r="BJ118" s="9"/>
      <c r="BK118" s="9">
        <f>Tue!$AM$34</f>
        <v>0</v>
      </c>
      <c r="BL118" s="73" t="str">
        <f t="shared" si="1892"/>
        <v>-100%</v>
      </c>
      <c r="BM118" s="9">
        <f t="shared" si="1893"/>
        <v>0</v>
      </c>
      <c r="BN118" s="9"/>
      <c r="BO118" s="9">
        <f>Tue!$AN$34</f>
        <v>0</v>
      </c>
      <c r="BP118" s="73" t="str">
        <f t="shared" si="1894"/>
        <v>-100%</v>
      </c>
      <c r="BQ118" s="9">
        <f t="shared" si="1895"/>
        <v>0</v>
      </c>
      <c r="BR118" s="9"/>
      <c r="BS118" s="9">
        <f>Tue!$AO$34</f>
        <v>0</v>
      </c>
      <c r="BT118" s="73" t="str">
        <f t="shared" si="1896"/>
        <v>-100%</v>
      </c>
      <c r="BU118" s="9">
        <f t="shared" si="1897"/>
        <v>0</v>
      </c>
      <c r="BV118" s="9"/>
      <c r="BW118" s="9">
        <f>Tue!$AP$34</f>
        <v>0</v>
      </c>
      <c r="BX118" s="73" t="str">
        <f t="shared" si="1898"/>
        <v>-100%</v>
      </c>
      <c r="BY118" s="9">
        <f t="shared" si="1899"/>
        <v>0</v>
      </c>
      <c r="BZ118" s="9"/>
      <c r="CA118" s="9">
        <f>Tue!$AQ$34</f>
        <v>0</v>
      </c>
      <c r="CB118" s="73" t="str">
        <f t="shared" si="1900"/>
        <v>-100%</v>
      </c>
      <c r="CC118" s="9">
        <f t="shared" si="1901"/>
        <v>0</v>
      </c>
      <c r="CD118" s="9"/>
      <c r="CE118" s="9">
        <f>Tue!$AR$34</f>
        <v>0</v>
      </c>
      <c r="CF118" s="73" t="str">
        <f t="shared" si="1902"/>
        <v>-100%</v>
      </c>
      <c r="CG118" s="9">
        <f t="shared" si="1903"/>
        <v>0</v>
      </c>
      <c r="CH118" s="9"/>
      <c r="CI118" s="9">
        <f>Tue!$AS$34</f>
        <v>0</v>
      </c>
      <c r="CJ118" s="73" t="str">
        <f t="shared" si="1904"/>
        <v>-100%</v>
      </c>
      <c r="CK118" s="9">
        <f t="shared" si="1905"/>
        <v>0</v>
      </c>
      <c r="CL118" s="9"/>
      <c r="CM118" s="9">
        <f>Tue!$AT$34</f>
        <v>0</v>
      </c>
      <c r="CN118" s="73" t="str">
        <f t="shared" si="1906"/>
        <v>-100%</v>
      </c>
      <c r="CO118" s="9">
        <f t="shared" si="1907"/>
        <v>0</v>
      </c>
      <c r="CP118" s="9"/>
      <c r="CQ118" s="9">
        <f>Tue!$AU$34</f>
        <v>0</v>
      </c>
      <c r="CR118" s="73" t="str">
        <f t="shared" si="1908"/>
        <v>-100%</v>
      </c>
      <c r="CS118" s="9">
        <f t="shared" si="1909"/>
        <v>0</v>
      </c>
      <c r="CT118" s="9"/>
      <c r="CU118" s="9">
        <f>Tue!$AV$34</f>
        <v>0</v>
      </c>
      <c r="CV118" s="73" t="str">
        <f t="shared" si="1910"/>
        <v>-100%</v>
      </c>
      <c r="CW118" s="9">
        <f t="shared" si="1911"/>
        <v>0</v>
      </c>
      <c r="CX118" s="9"/>
      <c r="CY118" s="9">
        <f>Tue!$AW$34</f>
        <v>0</v>
      </c>
      <c r="CZ118" s="73" t="str">
        <f t="shared" si="1912"/>
        <v>-100%</v>
      </c>
      <c r="DA118" s="9">
        <f t="shared" si="1913"/>
        <v>0</v>
      </c>
      <c r="DB118" s="9"/>
      <c r="DC118" s="9">
        <f>Tue!$AX$34</f>
        <v>0</v>
      </c>
      <c r="DD118" s="73" t="str">
        <f t="shared" si="1914"/>
        <v>-100%</v>
      </c>
      <c r="DE118" s="9">
        <f t="shared" si="1915"/>
        <v>0</v>
      </c>
      <c r="DF118" s="9"/>
      <c r="DG118" s="9">
        <f>Tue!$AY$34</f>
        <v>0</v>
      </c>
      <c r="DH118" s="73" t="str">
        <f t="shared" si="1916"/>
        <v>-100%</v>
      </c>
      <c r="DI118" s="9">
        <f t="shared" si="1917"/>
        <v>0</v>
      </c>
      <c r="DJ118" s="9"/>
      <c r="DK118" s="9">
        <f>Tue!$AZ$34</f>
        <v>0</v>
      </c>
      <c r="DL118" s="73" t="str">
        <f t="shared" si="1918"/>
        <v>-100%</v>
      </c>
      <c r="DM118" s="9">
        <f t="shared" si="1919"/>
        <v>0</v>
      </c>
      <c r="DN118" s="9"/>
      <c r="DO118" s="9">
        <f>Tue!$BA$34</f>
        <v>0</v>
      </c>
      <c r="DP118" s="73" t="str">
        <f t="shared" si="1920"/>
        <v>-100%</v>
      </c>
      <c r="DQ118" s="9">
        <f t="shared" si="1921"/>
        <v>0</v>
      </c>
      <c r="DR118" s="9"/>
      <c r="DS118" s="9">
        <f>Tue!$BB$34</f>
        <v>0</v>
      </c>
      <c r="DT118" s="73" t="str">
        <f t="shared" si="1922"/>
        <v>-100%</v>
      </c>
      <c r="DU118" s="9">
        <f t="shared" si="1923"/>
        <v>0</v>
      </c>
      <c r="DV118" s="9"/>
      <c r="DW118" s="9">
        <f>Tue!$BC$34</f>
        <v>0</v>
      </c>
      <c r="DX118" s="73" t="str">
        <f t="shared" si="1924"/>
        <v>-100%</v>
      </c>
      <c r="DY118" s="9">
        <f t="shared" si="1925"/>
        <v>0</v>
      </c>
      <c r="DZ118" s="9"/>
      <c r="EA118" s="9">
        <f>Tue!$BD$34</f>
        <v>0</v>
      </c>
      <c r="EB118" s="73" t="str">
        <f t="shared" si="1926"/>
        <v>-100%</v>
      </c>
      <c r="EC118" s="9">
        <f t="shared" si="1927"/>
        <v>0</v>
      </c>
      <c r="ED118" s="9"/>
      <c r="EE118" s="9">
        <f>Tue!$BE$34</f>
        <v>0</v>
      </c>
      <c r="EF118" s="73" t="str">
        <f t="shared" si="1928"/>
        <v>-100%</v>
      </c>
      <c r="EG118" s="9">
        <f t="shared" si="1929"/>
        <v>0</v>
      </c>
      <c r="EH118" s="9"/>
      <c r="EI118" s="9">
        <f>Tue!$BF$34</f>
        <v>0</v>
      </c>
      <c r="EJ118" s="73" t="str">
        <f t="shared" si="1930"/>
        <v>-100%</v>
      </c>
      <c r="EK118" s="9">
        <f t="shared" si="1931"/>
        <v>0</v>
      </c>
      <c r="EL118" s="9"/>
      <c r="EM118" s="9">
        <f>Tue!$BG$34</f>
        <v>0</v>
      </c>
      <c r="EN118" s="73" t="str">
        <f t="shared" si="1932"/>
        <v>-100%</v>
      </c>
      <c r="EO118" s="9">
        <f t="shared" si="1933"/>
        <v>0</v>
      </c>
      <c r="EP118" s="9"/>
      <c r="EQ118" s="9">
        <f>Tue!$BH$34</f>
        <v>0</v>
      </c>
      <c r="ER118" s="73" t="str">
        <f t="shared" si="1934"/>
        <v>-100%</v>
      </c>
      <c r="ES118" s="9">
        <f t="shared" si="1935"/>
        <v>0</v>
      </c>
      <c r="EU118" s="9">
        <f>Tue!$BI$34</f>
        <v>0</v>
      </c>
      <c r="EV118" s="73" t="str">
        <f t="shared" si="1936"/>
        <v>-100%</v>
      </c>
      <c r="EW118" s="9">
        <f t="shared" si="1937"/>
        <v>0</v>
      </c>
      <c r="EY118" s="9">
        <f>Tue!$BJ$34</f>
        <v>0</v>
      </c>
      <c r="EZ118" s="73" t="str">
        <f t="shared" si="1938"/>
        <v>-100%</v>
      </c>
      <c r="FA118" s="9">
        <f t="shared" si="1939"/>
        <v>0</v>
      </c>
      <c r="FC118" s="9">
        <f>Tue!$BK$34</f>
        <v>0</v>
      </c>
      <c r="FD118" s="73" t="str">
        <f t="shared" si="1940"/>
        <v>-100%</v>
      </c>
      <c r="FE118" s="9">
        <f t="shared" si="1941"/>
        <v>0</v>
      </c>
      <c r="FG118" s="9">
        <f>Tue!$BL$34</f>
        <v>0</v>
      </c>
      <c r="FH118" s="73" t="str">
        <f t="shared" si="1942"/>
        <v>-100%</v>
      </c>
      <c r="FI118" s="9">
        <f t="shared" si="1943"/>
        <v>0</v>
      </c>
      <c r="FK118" s="9">
        <f>Tue!$BM$34</f>
        <v>0</v>
      </c>
      <c r="FL118" s="73" t="str">
        <f t="shared" si="1944"/>
        <v>-100%</v>
      </c>
      <c r="FM118" s="9">
        <f t="shared" si="1945"/>
        <v>0</v>
      </c>
      <c r="FO118" s="9">
        <f>Tue!$BN$34</f>
        <v>0</v>
      </c>
      <c r="FP118" s="73" t="str">
        <f t="shared" si="1946"/>
        <v>-100%</v>
      </c>
      <c r="FQ118" s="9">
        <f t="shared" si="1947"/>
        <v>0</v>
      </c>
    </row>
    <row r="119" spans="1:173" s="12" customFormat="1" x14ac:dyDescent="0.25">
      <c r="A119" s="9" t="str">
        <f>Tue!$A$35</f>
        <v>OVER</v>
      </c>
      <c r="B119" s="72">
        <f>Tue!$C$35</f>
        <v>0</v>
      </c>
      <c r="C119" s="9">
        <f>Tue!$X$35</f>
        <v>0</v>
      </c>
      <c r="D119" s="73" t="str">
        <f t="shared" si="1862"/>
        <v>-100%</v>
      </c>
      <c r="E119" s="9">
        <f t="shared" si="1863"/>
        <v>0</v>
      </c>
      <c r="F119" s="9"/>
      <c r="G119" s="9">
        <f>Tue!$Y$35</f>
        <v>0</v>
      </c>
      <c r="H119" s="73" t="str">
        <f t="shared" si="1864"/>
        <v>-100%</v>
      </c>
      <c r="I119" s="9">
        <f t="shared" si="1865"/>
        <v>0</v>
      </c>
      <c r="J119" s="9"/>
      <c r="K119" s="9">
        <f>Tue!$Z$35</f>
        <v>0</v>
      </c>
      <c r="L119" s="73" t="str">
        <f t="shared" si="1866"/>
        <v>-100%</v>
      </c>
      <c r="M119" s="9">
        <f t="shared" si="1867"/>
        <v>0</v>
      </c>
      <c r="N119" s="9"/>
      <c r="O119" s="9">
        <f>Tue!$AA$35</f>
        <v>0</v>
      </c>
      <c r="P119" s="73" t="str">
        <f t="shared" si="1868"/>
        <v>-100%</v>
      </c>
      <c r="Q119" s="9">
        <f t="shared" si="1869"/>
        <v>0</v>
      </c>
      <c r="R119" s="9"/>
      <c r="S119" s="9">
        <f>Tue!$AB$35</f>
        <v>0</v>
      </c>
      <c r="T119" s="73" t="str">
        <f t="shared" si="1870"/>
        <v>-100%</v>
      </c>
      <c r="U119" s="9">
        <f t="shared" si="1871"/>
        <v>0</v>
      </c>
      <c r="V119" s="9"/>
      <c r="W119" s="9">
        <f>Tue!$AC$35</f>
        <v>0</v>
      </c>
      <c r="X119" s="73" t="str">
        <f t="shared" si="1872"/>
        <v>-100%</v>
      </c>
      <c r="Y119" s="9">
        <f t="shared" si="1873"/>
        <v>0</v>
      </c>
      <c r="Z119" s="9"/>
      <c r="AA119" s="9">
        <f>Tue!$AD$35</f>
        <v>0</v>
      </c>
      <c r="AB119" s="73" t="str">
        <f t="shared" si="1874"/>
        <v>-100%</v>
      </c>
      <c r="AC119" s="9">
        <f t="shared" si="1875"/>
        <v>0</v>
      </c>
      <c r="AD119" s="9"/>
      <c r="AE119" s="9">
        <f>Tue!$AE$35</f>
        <v>0</v>
      </c>
      <c r="AF119" s="73" t="str">
        <f t="shared" si="1876"/>
        <v>-100%</v>
      </c>
      <c r="AG119" s="9">
        <f t="shared" si="1877"/>
        <v>0</v>
      </c>
      <c r="AH119" s="9"/>
      <c r="AI119" s="9">
        <f>Tue!$AF$35</f>
        <v>0</v>
      </c>
      <c r="AJ119" s="73" t="str">
        <f t="shared" si="1878"/>
        <v>-100%</v>
      </c>
      <c r="AK119" s="9">
        <f t="shared" si="1879"/>
        <v>0</v>
      </c>
      <c r="AL119" s="9"/>
      <c r="AM119" s="9">
        <f>Tue!$AG$35</f>
        <v>0</v>
      </c>
      <c r="AN119" s="73" t="str">
        <f t="shared" si="1880"/>
        <v>-100%</v>
      </c>
      <c r="AO119" s="9">
        <f t="shared" si="1881"/>
        <v>0</v>
      </c>
      <c r="AP119" s="9"/>
      <c r="AQ119" s="9">
        <f>Tue!$AH$35</f>
        <v>0</v>
      </c>
      <c r="AR119" s="73" t="str">
        <f t="shared" si="1882"/>
        <v>-100%</v>
      </c>
      <c r="AS119" s="9">
        <f t="shared" si="1883"/>
        <v>0</v>
      </c>
      <c r="AT119" s="9"/>
      <c r="AU119" s="9">
        <f>Tue!$AI$35</f>
        <v>0</v>
      </c>
      <c r="AV119" s="73" t="str">
        <f t="shared" si="1884"/>
        <v>-100%</v>
      </c>
      <c r="AW119" s="9">
        <f t="shared" si="1885"/>
        <v>0</v>
      </c>
      <c r="AX119" s="9"/>
      <c r="AY119" s="9">
        <f>Tue!$AJ$35</f>
        <v>0</v>
      </c>
      <c r="AZ119" s="73" t="str">
        <f t="shared" si="1886"/>
        <v>-100%</v>
      </c>
      <c r="BA119" s="9">
        <f t="shared" si="1887"/>
        <v>0</v>
      </c>
      <c r="BB119" s="9"/>
      <c r="BC119" s="9">
        <f>Tue!$AK$35</f>
        <v>0</v>
      </c>
      <c r="BD119" s="73" t="str">
        <f t="shared" si="1888"/>
        <v>-100%</v>
      </c>
      <c r="BE119" s="9">
        <f t="shared" si="1889"/>
        <v>0</v>
      </c>
      <c r="BF119" s="9"/>
      <c r="BG119" s="9">
        <f>Tue!$AL$35</f>
        <v>0</v>
      </c>
      <c r="BH119" s="73" t="str">
        <f t="shared" si="1890"/>
        <v>-100%</v>
      </c>
      <c r="BI119" s="9">
        <f t="shared" si="1891"/>
        <v>0</v>
      </c>
      <c r="BJ119" s="9"/>
      <c r="BK119" s="9">
        <f>Tue!$AM$35</f>
        <v>0</v>
      </c>
      <c r="BL119" s="73" t="str">
        <f t="shared" si="1892"/>
        <v>-100%</v>
      </c>
      <c r="BM119" s="9">
        <f t="shared" si="1893"/>
        <v>0</v>
      </c>
      <c r="BN119" s="9"/>
      <c r="BO119" s="9">
        <f>Tue!$AN$35</f>
        <v>0</v>
      </c>
      <c r="BP119" s="73" t="str">
        <f t="shared" si="1894"/>
        <v>-100%</v>
      </c>
      <c r="BQ119" s="9">
        <f t="shared" si="1895"/>
        <v>0</v>
      </c>
      <c r="BR119" s="9"/>
      <c r="BS119" s="9">
        <f>Tue!$AO$35</f>
        <v>0</v>
      </c>
      <c r="BT119" s="73" t="str">
        <f t="shared" si="1896"/>
        <v>-100%</v>
      </c>
      <c r="BU119" s="9">
        <f t="shared" si="1897"/>
        <v>0</v>
      </c>
      <c r="BV119" s="9"/>
      <c r="BW119" s="9">
        <f>Tue!$AP$35</f>
        <v>0</v>
      </c>
      <c r="BX119" s="73" t="str">
        <f t="shared" si="1898"/>
        <v>-100%</v>
      </c>
      <c r="BY119" s="9">
        <f t="shared" si="1899"/>
        <v>0</v>
      </c>
      <c r="BZ119" s="9"/>
      <c r="CA119" s="9">
        <f>Tue!$AQ$35</f>
        <v>0</v>
      </c>
      <c r="CB119" s="73" t="str">
        <f t="shared" si="1900"/>
        <v>-100%</v>
      </c>
      <c r="CC119" s="9">
        <f t="shared" si="1901"/>
        <v>0</v>
      </c>
      <c r="CD119" s="9"/>
      <c r="CE119" s="9">
        <f>Tue!$AR$35</f>
        <v>0</v>
      </c>
      <c r="CF119" s="73" t="str">
        <f t="shared" si="1902"/>
        <v>-100%</v>
      </c>
      <c r="CG119" s="9">
        <f t="shared" si="1903"/>
        <v>0</v>
      </c>
      <c r="CH119" s="9"/>
      <c r="CI119" s="9">
        <f>Tue!$AS$35</f>
        <v>0</v>
      </c>
      <c r="CJ119" s="73" t="str">
        <f t="shared" si="1904"/>
        <v>-100%</v>
      </c>
      <c r="CK119" s="9">
        <f t="shared" si="1905"/>
        <v>0</v>
      </c>
      <c r="CL119" s="9"/>
      <c r="CM119" s="9">
        <f>Tue!$AT$35</f>
        <v>0</v>
      </c>
      <c r="CN119" s="73" t="str">
        <f t="shared" si="1906"/>
        <v>-100%</v>
      </c>
      <c r="CO119" s="9">
        <f t="shared" si="1907"/>
        <v>0</v>
      </c>
      <c r="CP119" s="9"/>
      <c r="CQ119" s="9">
        <f>Tue!$AU$35</f>
        <v>0</v>
      </c>
      <c r="CR119" s="73" t="str">
        <f t="shared" si="1908"/>
        <v>-100%</v>
      </c>
      <c r="CS119" s="9">
        <f t="shared" si="1909"/>
        <v>0</v>
      </c>
      <c r="CT119" s="9"/>
      <c r="CU119" s="9">
        <f>Tue!$AV$35</f>
        <v>0</v>
      </c>
      <c r="CV119" s="73" t="str">
        <f t="shared" si="1910"/>
        <v>-100%</v>
      </c>
      <c r="CW119" s="9">
        <f t="shared" si="1911"/>
        <v>0</v>
      </c>
      <c r="CX119" s="9"/>
      <c r="CY119" s="9">
        <f>Tue!$AW$35</f>
        <v>0</v>
      </c>
      <c r="CZ119" s="73" t="str">
        <f t="shared" si="1912"/>
        <v>-100%</v>
      </c>
      <c r="DA119" s="9">
        <f t="shared" si="1913"/>
        <v>0</v>
      </c>
      <c r="DB119" s="9"/>
      <c r="DC119" s="9">
        <f>Tue!$AX$35</f>
        <v>0</v>
      </c>
      <c r="DD119" s="73" t="str">
        <f t="shared" si="1914"/>
        <v>-100%</v>
      </c>
      <c r="DE119" s="9">
        <f t="shared" si="1915"/>
        <v>0</v>
      </c>
      <c r="DF119" s="9"/>
      <c r="DG119" s="9">
        <f>Tue!$AY$35</f>
        <v>0</v>
      </c>
      <c r="DH119" s="73" t="str">
        <f t="shared" si="1916"/>
        <v>-100%</v>
      </c>
      <c r="DI119" s="9">
        <f t="shared" si="1917"/>
        <v>0</v>
      </c>
      <c r="DJ119" s="9"/>
      <c r="DK119" s="9">
        <f>Tue!$AZ$35</f>
        <v>0</v>
      </c>
      <c r="DL119" s="73" t="str">
        <f t="shared" si="1918"/>
        <v>-100%</v>
      </c>
      <c r="DM119" s="9">
        <f t="shared" si="1919"/>
        <v>0</v>
      </c>
      <c r="DN119" s="9"/>
      <c r="DO119" s="9">
        <f>Tue!$BA$35</f>
        <v>0</v>
      </c>
      <c r="DP119" s="73" t="str">
        <f t="shared" si="1920"/>
        <v>-100%</v>
      </c>
      <c r="DQ119" s="9">
        <f t="shared" si="1921"/>
        <v>0</v>
      </c>
      <c r="DR119" s="9"/>
      <c r="DS119" s="9">
        <f>Tue!$BB$35</f>
        <v>0</v>
      </c>
      <c r="DT119" s="73" t="str">
        <f t="shared" si="1922"/>
        <v>-100%</v>
      </c>
      <c r="DU119" s="9">
        <f t="shared" si="1923"/>
        <v>0</v>
      </c>
      <c r="DV119" s="9"/>
      <c r="DW119" s="9">
        <f>Tue!$BC$35</f>
        <v>0</v>
      </c>
      <c r="DX119" s="73" t="str">
        <f t="shared" si="1924"/>
        <v>-100%</v>
      </c>
      <c r="DY119" s="9">
        <f t="shared" si="1925"/>
        <v>0</v>
      </c>
      <c r="DZ119" s="9"/>
      <c r="EA119" s="9">
        <f>Tue!$BD$35</f>
        <v>0</v>
      </c>
      <c r="EB119" s="73" t="str">
        <f t="shared" si="1926"/>
        <v>-100%</v>
      </c>
      <c r="EC119" s="9">
        <f t="shared" si="1927"/>
        <v>0</v>
      </c>
      <c r="ED119" s="9"/>
      <c r="EE119" s="9">
        <f>Tue!$BE$35</f>
        <v>0</v>
      </c>
      <c r="EF119" s="73" t="str">
        <f t="shared" si="1928"/>
        <v>-100%</v>
      </c>
      <c r="EG119" s="9">
        <f t="shared" si="1929"/>
        <v>0</v>
      </c>
      <c r="EH119" s="9"/>
      <c r="EI119" s="9">
        <f>Tue!$BF$35</f>
        <v>0</v>
      </c>
      <c r="EJ119" s="73" t="str">
        <f t="shared" si="1930"/>
        <v>-100%</v>
      </c>
      <c r="EK119" s="9">
        <f t="shared" si="1931"/>
        <v>0</v>
      </c>
      <c r="EL119" s="9"/>
      <c r="EM119" s="9">
        <f>Tue!$BG$35</f>
        <v>0</v>
      </c>
      <c r="EN119" s="73" t="str">
        <f t="shared" si="1932"/>
        <v>-100%</v>
      </c>
      <c r="EO119" s="9">
        <f t="shared" si="1933"/>
        <v>0</v>
      </c>
      <c r="EP119" s="9"/>
      <c r="EQ119" s="9">
        <f>Tue!$BH$35</f>
        <v>0</v>
      </c>
      <c r="ER119" s="73" t="str">
        <f t="shared" si="1934"/>
        <v>-100%</v>
      </c>
      <c r="ES119" s="9">
        <f t="shared" si="1935"/>
        <v>0</v>
      </c>
      <c r="EU119" s="9">
        <f>Tue!$BI$35</f>
        <v>0</v>
      </c>
      <c r="EV119" s="73" t="str">
        <f t="shared" si="1936"/>
        <v>-100%</v>
      </c>
      <c r="EW119" s="9">
        <f t="shared" si="1937"/>
        <v>0</v>
      </c>
      <c r="EY119" s="9">
        <f>Tue!$BJ$35</f>
        <v>0</v>
      </c>
      <c r="EZ119" s="73" t="str">
        <f t="shared" si="1938"/>
        <v>-100%</v>
      </c>
      <c r="FA119" s="9">
        <f t="shared" si="1939"/>
        <v>0</v>
      </c>
      <c r="FC119" s="9">
        <f>Tue!$BK$35</f>
        <v>0</v>
      </c>
      <c r="FD119" s="73" t="str">
        <f t="shared" si="1940"/>
        <v>-100%</v>
      </c>
      <c r="FE119" s="9">
        <f t="shared" si="1941"/>
        <v>0</v>
      </c>
      <c r="FG119" s="9">
        <f>Tue!$BL$35</f>
        <v>0</v>
      </c>
      <c r="FH119" s="73" t="str">
        <f t="shared" si="1942"/>
        <v>-100%</v>
      </c>
      <c r="FI119" s="9">
        <f t="shared" si="1943"/>
        <v>0</v>
      </c>
      <c r="FK119" s="9">
        <f>Tue!$BM$35</f>
        <v>0</v>
      </c>
      <c r="FL119" s="73" t="str">
        <f t="shared" si="1944"/>
        <v>-100%</v>
      </c>
      <c r="FM119" s="9">
        <f t="shared" si="1945"/>
        <v>0</v>
      </c>
      <c r="FO119" s="9">
        <f>Tue!$BN$35</f>
        <v>0</v>
      </c>
      <c r="FP119" s="73" t="str">
        <f t="shared" si="1946"/>
        <v>-100%</v>
      </c>
      <c r="FQ119" s="9">
        <f t="shared" si="1947"/>
        <v>0</v>
      </c>
    </row>
    <row r="120" spans="1:173" s="76" customFormat="1" x14ac:dyDescent="0.25">
      <c r="A120" s="75"/>
      <c r="B120" s="72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  <c r="DL120" s="75"/>
      <c r="DM120" s="75"/>
      <c r="DN120" s="75"/>
      <c r="DO120" s="75"/>
      <c r="DP120" s="75"/>
      <c r="DQ120" s="75"/>
      <c r="DR120" s="75"/>
      <c r="DS120" s="75"/>
      <c r="DT120" s="75"/>
      <c r="DU120" s="75"/>
      <c r="DV120" s="75"/>
      <c r="DW120" s="75"/>
      <c r="DX120" s="75"/>
      <c r="DY120" s="75"/>
      <c r="DZ120" s="75"/>
      <c r="EA120" s="75"/>
      <c r="EB120" s="75"/>
      <c r="EC120" s="75"/>
      <c r="ED120" s="75"/>
      <c r="EE120" s="75"/>
      <c r="EF120" s="75"/>
      <c r="EG120" s="75"/>
      <c r="EH120" s="75"/>
      <c r="EI120" s="75"/>
      <c r="EJ120" s="75"/>
      <c r="EK120" s="75"/>
      <c r="EL120" s="75"/>
      <c r="EM120" s="75"/>
      <c r="EN120" s="75"/>
      <c r="EO120" s="75"/>
      <c r="EP120" s="75"/>
      <c r="EQ120" s="75"/>
      <c r="ER120" s="75"/>
      <c r="ES120" s="75"/>
      <c r="EU120" s="75"/>
      <c r="EV120" s="75"/>
      <c r="EW120" s="75"/>
      <c r="EY120" s="75"/>
      <c r="EZ120" s="75"/>
      <c r="FA120" s="75"/>
      <c r="FC120" s="75"/>
      <c r="FD120" s="75"/>
      <c r="FE120" s="75"/>
      <c r="FG120" s="75"/>
      <c r="FH120" s="75"/>
      <c r="FI120" s="75"/>
      <c r="FK120" s="75"/>
      <c r="FL120" s="75"/>
      <c r="FM120" s="75"/>
      <c r="FO120" s="75"/>
      <c r="FP120" s="75"/>
      <c r="FQ120" s="75"/>
    </row>
    <row r="121" spans="1:173" s="12" customFormat="1" x14ac:dyDescent="0.25">
      <c r="A121" s="9">
        <f>Tue!$A$37</f>
        <v>0</v>
      </c>
      <c r="B121" s="72">
        <f>Tue!$C$37</f>
        <v>0</v>
      </c>
      <c r="C121" s="9">
        <f>Tue!$X$37</f>
        <v>0</v>
      </c>
      <c r="D121" s="73" t="str">
        <f>IF($B121="win",100%-D$1,"-100%")</f>
        <v>-100%</v>
      </c>
      <c r="E121" s="9">
        <f>(C121*D121)+(C121*E$1)</f>
        <v>0</v>
      </c>
      <c r="F121" s="9"/>
      <c r="G121" s="9">
        <f>Tue!$Y$37</f>
        <v>0</v>
      </c>
      <c r="H121" s="73" t="str">
        <f>IF($B121="win",100%-H$1,"-100%")</f>
        <v>-100%</v>
      </c>
      <c r="I121" s="9">
        <f>(G121*H121)+(G121*I$1)</f>
        <v>0</v>
      </c>
      <c r="J121" s="9"/>
      <c r="K121" s="9">
        <f>Tue!$Z$37</f>
        <v>0</v>
      </c>
      <c r="L121" s="73" t="str">
        <f>IF($B121="win",100%-L$1,"-100%")</f>
        <v>-100%</v>
      </c>
      <c r="M121" s="9">
        <f>(K121*L121)+(K121*M$1)</f>
        <v>0</v>
      </c>
      <c r="N121" s="9"/>
      <c r="O121" s="9">
        <f>Tue!$AA$37</f>
        <v>0</v>
      </c>
      <c r="P121" s="73" t="str">
        <f>IF($B121="win",100%-P$1,"-100%")</f>
        <v>-100%</v>
      </c>
      <c r="Q121" s="9">
        <f>(O121*P121)+(O121*Q$1)</f>
        <v>0</v>
      </c>
      <c r="R121" s="9"/>
      <c r="S121" s="9">
        <f>Tue!$AB$37</f>
        <v>0</v>
      </c>
      <c r="T121" s="73" t="str">
        <f>IF($B121="win",100%-T$1,"-100%")</f>
        <v>-100%</v>
      </c>
      <c r="U121" s="9">
        <f>(S121*T121)+(S121*U$1)</f>
        <v>0</v>
      </c>
      <c r="V121" s="9"/>
      <c r="W121" s="9">
        <f>Tue!$AC$37</f>
        <v>0</v>
      </c>
      <c r="X121" s="73" t="str">
        <f>IF($B121="win",100%-X$1,"-100%")</f>
        <v>-100%</v>
      </c>
      <c r="Y121" s="9">
        <f>(W121*X121)+(W121*Y$1)</f>
        <v>0</v>
      </c>
      <c r="Z121" s="9"/>
      <c r="AA121" s="9">
        <f>Tue!$AD$37</f>
        <v>0</v>
      </c>
      <c r="AB121" s="73" t="str">
        <f>IF($B121="win",100%-AB$1,"-100%")</f>
        <v>-100%</v>
      </c>
      <c r="AC121" s="9">
        <f>(AA121*AB121)+(AA121*AC$1)</f>
        <v>0</v>
      </c>
      <c r="AD121" s="9"/>
      <c r="AE121" s="9">
        <f>Tue!$AE$37</f>
        <v>0</v>
      </c>
      <c r="AF121" s="73" t="str">
        <f>IF($B121="win",100%-AF$1,"-100%")</f>
        <v>-100%</v>
      </c>
      <c r="AG121" s="9">
        <f>(AE121*AF121)+(AE121*AG$1)</f>
        <v>0</v>
      </c>
      <c r="AH121" s="9"/>
      <c r="AI121" s="9">
        <f>Tue!$AF$37</f>
        <v>0</v>
      </c>
      <c r="AJ121" s="73" t="str">
        <f>IF($B121="win",100%-AJ$1,"-100%")</f>
        <v>-100%</v>
      </c>
      <c r="AK121" s="9">
        <f>(AI121*AJ121)+(AI121*AK$1)</f>
        <v>0</v>
      </c>
      <c r="AL121" s="9"/>
      <c r="AM121" s="9">
        <f>Tue!$AG$37</f>
        <v>0</v>
      </c>
      <c r="AN121" s="73" t="str">
        <f>IF($B121="win",100%-AN$1,"-100%")</f>
        <v>-100%</v>
      </c>
      <c r="AO121" s="9">
        <f>(AM121*AN121)+(AM121*AO$1)</f>
        <v>0</v>
      </c>
      <c r="AP121" s="9"/>
      <c r="AQ121" s="9">
        <f>Tue!$AH$37</f>
        <v>0</v>
      </c>
      <c r="AR121" s="73" t="str">
        <f>IF($B121="win",100%-AR$1,"-100%")</f>
        <v>-100%</v>
      </c>
      <c r="AS121" s="9">
        <f>(AQ121*AR121)+(AQ121*AS$1)</f>
        <v>0</v>
      </c>
      <c r="AT121" s="9"/>
      <c r="AU121" s="9">
        <f>Tue!$AI$37</f>
        <v>0</v>
      </c>
      <c r="AV121" s="73" t="str">
        <f>IF($B121="win",100%-AV$1,"-100%")</f>
        <v>-100%</v>
      </c>
      <c r="AW121" s="9">
        <f>(AU121*AV121)+(AU121*AW$1)</f>
        <v>0</v>
      </c>
      <c r="AX121" s="9"/>
      <c r="AY121" s="9">
        <f>Tue!$AJ$37</f>
        <v>0</v>
      </c>
      <c r="AZ121" s="73" t="str">
        <f>IF($B121="win",100%-AZ$1,"-100%")</f>
        <v>-100%</v>
      </c>
      <c r="BA121" s="9">
        <f>(AY121*AZ121)+(AY121*BA$1)</f>
        <v>0</v>
      </c>
      <c r="BB121" s="9"/>
      <c r="BC121" s="9">
        <f>Tue!$AK$37</f>
        <v>0</v>
      </c>
      <c r="BD121" s="73" t="str">
        <f>IF($B121="win",100%-BD$1,"-100%")</f>
        <v>-100%</v>
      </c>
      <c r="BE121" s="9">
        <f>(BC121*BD121)+(BC121*BE$1)</f>
        <v>0</v>
      </c>
      <c r="BF121" s="9"/>
      <c r="BG121" s="9">
        <f>Tue!$AL$37</f>
        <v>0</v>
      </c>
      <c r="BH121" s="73" t="str">
        <f>IF($B121="win",100%-BH$1,"-100%")</f>
        <v>-100%</v>
      </c>
      <c r="BI121" s="9">
        <f>(BG121*BH121)+(BG121*BI$1)</f>
        <v>0</v>
      </c>
      <c r="BJ121" s="9"/>
      <c r="BK121" s="9">
        <f>Tue!$AM$37</f>
        <v>0</v>
      </c>
      <c r="BL121" s="73" t="str">
        <f>IF($B121="win",100%-BL$1,"-100%")</f>
        <v>-100%</v>
      </c>
      <c r="BM121" s="9">
        <f>(BK121*BL121)+(BK121*BM$1)</f>
        <v>0</v>
      </c>
      <c r="BN121" s="9"/>
      <c r="BO121" s="9">
        <f>Tue!$AN$37</f>
        <v>0</v>
      </c>
      <c r="BP121" s="73" t="str">
        <f>IF($B121="win",100%-BP$1,"-100%")</f>
        <v>-100%</v>
      </c>
      <c r="BQ121" s="9">
        <f>(BO121*BP121)+(BO121*BQ$1)</f>
        <v>0</v>
      </c>
      <c r="BR121" s="9"/>
      <c r="BS121" s="9">
        <f>Tue!$AO$37</f>
        <v>0</v>
      </c>
      <c r="BT121" s="73" t="str">
        <f>IF($B121="win",100%-BT$1,"-100%")</f>
        <v>-100%</v>
      </c>
      <c r="BU121" s="9">
        <f>(BS121*BT121)+(BS121*BU$1)</f>
        <v>0</v>
      </c>
      <c r="BV121" s="9"/>
      <c r="BW121" s="9">
        <f>Tue!$AP$37</f>
        <v>0</v>
      </c>
      <c r="BX121" s="73" t="str">
        <f>IF($B121="win",100%-BX$1,"-100%")</f>
        <v>-100%</v>
      </c>
      <c r="BY121" s="9">
        <f>(BW121*BX121)+(BW121*BY$1)</f>
        <v>0</v>
      </c>
      <c r="BZ121" s="9"/>
      <c r="CA121" s="9">
        <f>Tue!$AQ$37</f>
        <v>0</v>
      </c>
      <c r="CB121" s="73" t="str">
        <f>IF($B121="win",100%-CB$1,"-100%")</f>
        <v>-100%</v>
      </c>
      <c r="CC121" s="9">
        <f>(CA121*CB121)+(CA121*CC$1)</f>
        <v>0</v>
      </c>
      <c r="CD121" s="9"/>
      <c r="CE121" s="9">
        <f>Tue!$AR$37</f>
        <v>0</v>
      </c>
      <c r="CF121" s="73" t="str">
        <f>IF($B121="win",100%-CF$1,"-100%")</f>
        <v>-100%</v>
      </c>
      <c r="CG121" s="9">
        <f>(CE121*CF121)+(CE121*CG$1)</f>
        <v>0</v>
      </c>
      <c r="CH121" s="9"/>
      <c r="CI121" s="9">
        <f>Tue!$AS$37</f>
        <v>0</v>
      </c>
      <c r="CJ121" s="73" t="str">
        <f>IF($B121="win",100%-CJ$1,"-100%")</f>
        <v>-100%</v>
      </c>
      <c r="CK121" s="9">
        <f>(CI121*CJ121)+(CI121*CK$1)</f>
        <v>0</v>
      </c>
      <c r="CL121" s="9"/>
      <c r="CM121" s="9">
        <f>Tue!$AT$37</f>
        <v>0</v>
      </c>
      <c r="CN121" s="73" t="str">
        <f>IF($B121="win",100%-CN$1,"-100%")</f>
        <v>-100%</v>
      </c>
      <c r="CO121" s="9">
        <f>(CM121*CN121)+(CM121*CO$1)</f>
        <v>0</v>
      </c>
      <c r="CP121" s="9"/>
      <c r="CQ121" s="9">
        <f>Tue!$AU$37</f>
        <v>0</v>
      </c>
      <c r="CR121" s="73" t="str">
        <f>IF($B121="win",100%-CR$1,"-100%")</f>
        <v>-100%</v>
      </c>
      <c r="CS121" s="9">
        <f>(CQ121*CR121)+(CQ121*CS$1)</f>
        <v>0</v>
      </c>
      <c r="CT121" s="9"/>
      <c r="CU121" s="9">
        <f>Tue!$AV$37</f>
        <v>0</v>
      </c>
      <c r="CV121" s="73" t="str">
        <f>IF($B121="win",100%-CV$1,"-100%")</f>
        <v>-100%</v>
      </c>
      <c r="CW121" s="9">
        <f>(CU121*CV121)+(CU121*CW$1)</f>
        <v>0</v>
      </c>
      <c r="CX121" s="9"/>
      <c r="CY121" s="9">
        <f>Tue!$AW$37</f>
        <v>0</v>
      </c>
      <c r="CZ121" s="73" t="str">
        <f>IF($B121="win",100%-CZ$1,"-100%")</f>
        <v>-100%</v>
      </c>
      <c r="DA121" s="9">
        <f>(CY121*CZ121)+(CY121*DA$1)</f>
        <v>0</v>
      </c>
      <c r="DB121" s="9"/>
      <c r="DC121" s="9">
        <f>Tue!$AX$37</f>
        <v>0</v>
      </c>
      <c r="DD121" s="73" t="str">
        <f>IF($B121="win",100%-DD$1,"-100%")</f>
        <v>-100%</v>
      </c>
      <c r="DE121" s="9">
        <f>(DC121*DD121)+(DC121*DE$1)</f>
        <v>0</v>
      </c>
      <c r="DF121" s="9"/>
      <c r="DG121" s="9">
        <f>Tue!$AY$37</f>
        <v>0</v>
      </c>
      <c r="DH121" s="73" t="str">
        <f>IF($B121="win",100%-DH$1,"-100%")</f>
        <v>-100%</v>
      </c>
      <c r="DI121" s="9">
        <f>(DG121*DH121)+(DG121*DI$1)</f>
        <v>0</v>
      </c>
      <c r="DJ121" s="9"/>
      <c r="DK121" s="9">
        <f>Tue!$AZ$37</f>
        <v>0</v>
      </c>
      <c r="DL121" s="73" t="str">
        <f>IF($B121="win",100%-DL$1,"-100%")</f>
        <v>-100%</v>
      </c>
      <c r="DM121" s="9">
        <f>(DK121*DL121)+(DK121*DM$1)</f>
        <v>0</v>
      </c>
      <c r="DN121" s="9"/>
      <c r="DO121" s="9">
        <f>Tue!$BA$37</f>
        <v>0</v>
      </c>
      <c r="DP121" s="73" t="str">
        <f>IF($B121="win",100%-DP$1,"-100%")</f>
        <v>-100%</v>
      </c>
      <c r="DQ121" s="9">
        <f>(DO121*DP121)+(DO121*DQ$1)</f>
        <v>0</v>
      </c>
      <c r="DR121" s="9"/>
      <c r="DS121" s="9">
        <f>Tue!$BB$37</f>
        <v>0</v>
      </c>
      <c r="DT121" s="73" t="str">
        <f>IF($B121="win",100%-DT$1,"-100%")</f>
        <v>-100%</v>
      </c>
      <c r="DU121" s="9">
        <f>(DS121*DT121)+(DS121*DU$1)</f>
        <v>0</v>
      </c>
      <c r="DV121" s="9"/>
      <c r="DW121" s="9">
        <f>Tue!$BC$37</f>
        <v>0</v>
      </c>
      <c r="DX121" s="73" t="str">
        <f>IF($B121="win",100%-DX$1,"-100%")</f>
        <v>-100%</v>
      </c>
      <c r="DY121" s="9">
        <f>(DW121*DX121)+(DW121*DY$1)</f>
        <v>0</v>
      </c>
      <c r="DZ121" s="9"/>
      <c r="EA121" s="9">
        <f>Tue!$BD$37</f>
        <v>0</v>
      </c>
      <c r="EB121" s="73" t="str">
        <f>IF($B121="win",100%-EB$1,"-100%")</f>
        <v>-100%</v>
      </c>
      <c r="EC121" s="9">
        <f>(EA121*EB121)+(EA121*EC$1)</f>
        <v>0</v>
      </c>
      <c r="ED121" s="9"/>
      <c r="EE121" s="9">
        <f>Tue!$BE$37</f>
        <v>0</v>
      </c>
      <c r="EF121" s="73" t="str">
        <f>IF($B121="win",100%-EF$1,"-100%")</f>
        <v>-100%</v>
      </c>
      <c r="EG121" s="9">
        <f>(EE121*EF121)+(EE121*EG$1)</f>
        <v>0</v>
      </c>
      <c r="EH121" s="9"/>
      <c r="EI121" s="9">
        <f>Tue!$BF$37</f>
        <v>0</v>
      </c>
      <c r="EJ121" s="73" t="str">
        <f>IF($B121="win",100%-EJ$1,"-100%")</f>
        <v>-100%</v>
      </c>
      <c r="EK121" s="9">
        <f>(EI121*EJ121)+(EI121*EK$1)</f>
        <v>0</v>
      </c>
      <c r="EL121" s="9"/>
      <c r="EM121" s="9">
        <f>Tue!$BG$37</f>
        <v>0</v>
      </c>
      <c r="EN121" s="73" t="str">
        <f>IF($B121="win",100%-EN$1,"-100%")</f>
        <v>-100%</v>
      </c>
      <c r="EO121" s="9">
        <f>(EM121*EN121)+(EM121*EO$1)</f>
        <v>0</v>
      </c>
      <c r="EP121" s="9"/>
      <c r="EQ121" s="9">
        <f>Tue!$BH$37</f>
        <v>0</v>
      </c>
      <c r="ER121" s="73" t="str">
        <f>IF($B121="win",100%-ER$1,"-100%")</f>
        <v>-100%</v>
      </c>
      <c r="ES121" s="9">
        <f>(EQ121*ER121)+(EQ121*ES$1)</f>
        <v>0</v>
      </c>
      <c r="EU121" s="9">
        <f>Tue!$BI37</f>
        <v>0</v>
      </c>
      <c r="EV121" s="73" t="str">
        <f>IF($B121="win",100%-EV$1,"-100%")</f>
        <v>-100%</v>
      </c>
      <c r="EW121" s="9">
        <f>(EU121*EV121)+(EU121*EW$1)</f>
        <v>0</v>
      </c>
      <c r="EY121" s="9">
        <f>Tue!$BJ37</f>
        <v>0</v>
      </c>
      <c r="EZ121" s="73" t="str">
        <f>IF($B121="win",100%-EZ$1,"-100%")</f>
        <v>-100%</v>
      </c>
      <c r="FA121" s="9">
        <f>(EY121*EZ121)+(EY121*FA$1)</f>
        <v>0</v>
      </c>
      <c r="FC121" s="9">
        <f>Tue!$BK37</f>
        <v>0</v>
      </c>
      <c r="FD121" s="73" t="str">
        <f>IF($B121="win",100%-FD$1,"-100%")</f>
        <v>-100%</v>
      </c>
      <c r="FE121" s="9">
        <f>(FC121*FD121)+(FC121*FE$1)</f>
        <v>0</v>
      </c>
      <c r="FG121" s="9">
        <f>Tue!$BL37</f>
        <v>0</v>
      </c>
      <c r="FH121" s="73" t="str">
        <f>IF($B121="win",100%-FH$1,"-100%")</f>
        <v>-100%</v>
      </c>
      <c r="FI121" s="9">
        <f>(FG121*FH121)+(FG121*FI$1)</f>
        <v>0</v>
      </c>
      <c r="FK121" s="9">
        <f>Tue!$BM37</f>
        <v>0</v>
      </c>
      <c r="FL121" s="73" t="str">
        <f>IF($B121="win",100%-FL$1,"-100%")</f>
        <v>-100%</v>
      </c>
      <c r="FM121" s="9">
        <f>(FK121*FL121)+(FK121*FM$1)</f>
        <v>0</v>
      </c>
      <c r="FO121" s="9">
        <f>Tue!$BN37</f>
        <v>0</v>
      </c>
      <c r="FP121" s="73" t="str">
        <f>IF($B121="win",100%-FP$1,"-100%")</f>
        <v>-100%</v>
      </c>
      <c r="FQ121" s="9">
        <f>(FO121*FP121)+(FO121*FQ$1)</f>
        <v>0</v>
      </c>
    </row>
    <row r="122" spans="1:173" s="12" customFormat="1" x14ac:dyDescent="0.25">
      <c r="A122" s="9">
        <f>Tue!$A$38</f>
        <v>0</v>
      </c>
      <c r="B122" s="72">
        <f>Tue!$C$38</f>
        <v>0</v>
      </c>
      <c r="C122" s="9">
        <f>Tue!$X$38</f>
        <v>0</v>
      </c>
      <c r="D122" s="73" t="str">
        <f t="shared" ref="D122:D124" si="1948">IF($B122="win",100%-D$1,"-100%")</f>
        <v>-100%</v>
      </c>
      <c r="E122" s="9">
        <f t="shared" ref="E122:E124" si="1949">(C122*D122)+(C122*E$1)</f>
        <v>0</v>
      </c>
      <c r="F122" s="9"/>
      <c r="G122" s="9">
        <f>Tue!$Y$38</f>
        <v>0</v>
      </c>
      <c r="H122" s="73" t="str">
        <f t="shared" ref="H122:H124" si="1950">IF($B122="win",100%-H$1,"-100%")</f>
        <v>-100%</v>
      </c>
      <c r="I122" s="9">
        <f t="shared" ref="I122:I124" si="1951">(G122*H122)+(G122*I$1)</f>
        <v>0</v>
      </c>
      <c r="J122" s="9"/>
      <c r="K122" s="9">
        <f>Tue!$Z$38</f>
        <v>0</v>
      </c>
      <c r="L122" s="73" t="str">
        <f t="shared" ref="L122:L124" si="1952">IF($B122="win",100%-L$1,"-100%")</f>
        <v>-100%</v>
      </c>
      <c r="M122" s="9">
        <f t="shared" ref="M122:M124" si="1953">(K122*L122)+(K122*M$1)</f>
        <v>0</v>
      </c>
      <c r="N122" s="9"/>
      <c r="O122" s="9">
        <f>Tue!$AA$38</f>
        <v>0</v>
      </c>
      <c r="P122" s="73" t="str">
        <f t="shared" ref="P122:P124" si="1954">IF($B122="win",100%-P$1,"-100%")</f>
        <v>-100%</v>
      </c>
      <c r="Q122" s="9">
        <f t="shared" ref="Q122:Q124" si="1955">(O122*P122)+(O122*Q$1)</f>
        <v>0</v>
      </c>
      <c r="R122" s="9"/>
      <c r="S122" s="9">
        <f>Tue!$AB$38</f>
        <v>0</v>
      </c>
      <c r="T122" s="73" t="str">
        <f t="shared" ref="T122:T124" si="1956">IF($B122="win",100%-T$1,"-100%")</f>
        <v>-100%</v>
      </c>
      <c r="U122" s="9">
        <f t="shared" ref="U122:U124" si="1957">(S122*T122)+(S122*U$1)</f>
        <v>0</v>
      </c>
      <c r="V122" s="9"/>
      <c r="W122" s="9">
        <f>Tue!$AC$38</f>
        <v>0</v>
      </c>
      <c r="X122" s="73" t="str">
        <f t="shared" ref="X122:X124" si="1958">IF($B122="win",100%-X$1,"-100%")</f>
        <v>-100%</v>
      </c>
      <c r="Y122" s="9">
        <f t="shared" ref="Y122:Y124" si="1959">(W122*X122)+(W122*Y$1)</f>
        <v>0</v>
      </c>
      <c r="Z122" s="9"/>
      <c r="AA122" s="9">
        <f>Tue!$AD$38</f>
        <v>0</v>
      </c>
      <c r="AB122" s="73" t="str">
        <f t="shared" ref="AB122:AB124" si="1960">IF($B122="win",100%-AB$1,"-100%")</f>
        <v>-100%</v>
      </c>
      <c r="AC122" s="9">
        <f t="shared" ref="AC122:AC124" si="1961">(AA122*AB122)+(AA122*AC$1)</f>
        <v>0</v>
      </c>
      <c r="AD122" s="9"/>
      <c r="AE122" s="9">
        <f>Tue!$AE$38</f>
        <v>0</v>
      </c>
      <c r="AF122" s="73" t="str">
        <f t="shared" ref="AF122:AF124" si="1962">IF($B122="win",100%-AF$1,"-100%")</f>
        <v>-100%</v>
      </c>
      <c r="AG122" s="9">
        <f t="shared" ref="AG122:AG124" si="1963">(AE122*AF122)+(AE122*AG$1)</f>
        <v>0</v>
      </c>
      <c r="AH122" s="9"/>
      <c r="AI122" s="9">
        <f>Tue!$AF$38</f>
        <v>0</v>
      </c>
      <c r="AJ122" s="73" t="str">
        <f t="shared" ref="AJ122:AJ124" si="1964">IF($B122="win",100%-AJ$1,"-100%")</f>
        <v>-100%</v>
      </c>
      <c r="AK122" s="9">
        <f t="shared" ref="AK122:AK124" si="1965">(AI122*AJ122)+(AI122*AK$1)</f>
        <v>0</v>
      </c>
      <c r="AL122" s="9"/>
      <c r="AM122" s="9">
        <f>Tue!$AG$38</f>
        <v>0</v>
      </c>
      <c r="AN122" s="73" t="str">
        <f t="shared" ref="AN122:AN124" si="1966">IF($B122="win",100%-AN$1,"-100%")</f>
        <v>-100%</v>
      </c>
      <c r="AO122" s="9">
        <f t="shared" ref="AO122:AO124" si="1967">(AM122*AN122)+(AM122*AO$1)</f>
        <v>0</v>
      </c>
      <c r="AP122" s="9"/>
      <c r="AQ122" s="9">
        <f>Tue!$AH$38</f>
        <v>0</v>
      </c>
      <c r="AR122" s="73" t="str">
        <f t="shared" ref="AR122:AR124" si="1968">IF($B122="win",100%-AR$1,"-100%")</f>
        <v>-100%</v>
      </c>
      <c r="AS122" s="9">
        <f t="shared" ref="AS122:AS124" si="1969">(AQ122*AR122)+(AQ122*AS$1)</f>
        <v>0</v>
      </c>
      <c r="AT122" s="9"/>
      <c r="AU122" s="9">
        <f>Tue!$AI$38</f>
        <v>0</v>
      </c>
      <c r="AV122" s="73" t="str">
        <f t="shared" ref="AV122:AV124" si="1970">IF($B122="win",100%-AV$1,"-100%")</f>
        <v>-100%</v>
      </c>
      <c r="AW122" s="9">
        <f t="shared" ref="AW122:AW124" si="1971">(AU122*AV122)+(AU122*AW$1)</f>
        <v>0</v>
      </c>
      <c r="AX122" s="9"/>
      <c r="AY122" s="9">
        <f>Tue!$AJ$38</f>
        <v>0</v>
      </c>
      <c r="AZ122" s="73" t="str">
        <f t="shared" ref="AZ122:AZ124" si="1972">IF($B122="win",100%-AZ$1,"-100%")</f>
        <v>-100%</v>
      </c>
      <c r="BA122" s="9">
        <f t="shared" ref="BA122:BA124" si="1973">(AY122*AZ122)+(AY122*BA$1)</f>
        <v>0</v>
      </c>
      <c r="BB122" s="9"/>
      <c r="BC122" s="9">
        <f>Tue!$AK$38</f>
        <v>0</v>
      </c>
      <c r="BD122" s="73" t="str">
        <f t="shared" ref="BD122:BD124" si="1974">IF($B122="win",100%-BD$1,"-100%")</f>
        <v>-100%</v>
      </c>
      <c r="BE122" s="9">
        <f t="shared" ref="BE122:BE124" si="1975">(BC122*BD122)+(BC122*BE$1)</f>
        <v>0</v>
      </c>
      <c r="BF122" s="9"/>
      <c r="BG122" s="9">
        <f>Tue!$AL$38</f>
        <v>0</v>
      </c>
      <c r="BH122" s="73" t="str">
        <f t="shared" ref="BH122:BH124" si="1976">IF($B122="win",100%-BH$1,"-100%")</f>
        <v>-100%</v>
      </c>
      <c r="BI122" s="9">
        <f t="shared" ref="BI122:BI124" si="1977">(BG122*BH122)+(BG122*BI$1)</f>
        <v>0</v>
      </c>
      <c r="BJ122" s="9"/>
      <c r="BK122" s="9">
        <f>Tue!$AM$38</f>
        <v>0</v>
      </c>
      <c r="BL122" s="73" t="str">
        <f t="shared" ref="BL122:BL124" si="1978">IF($B122="win",100%-BL$1,"-100%")</f>
        <v>-100%</v>
      </c>
      <c r="BM122" s="9">
        <f t="shared" ref="BM122:BM124" si="1979">(BK122*BL122)+(BK122*BM$1)</f>
        <v>0</v>
      </c>
      <c r="BN122" s="9"/>
      <c r="BO122" s="9">
        <f>Tue!$AN$38</f>
        <v>0</v>
      </c>
      <c r="BP122" s="73" t="str">
        <f t="shared" ref="BP122:BP124" si="1980">IF($B122="win",100%-BP$1,"-100%")</f>
        <v>-100%</v>
      </c>
      <c r="BQ122" s="9">
        <f t="shared" ref="BQ122:BQ124" si="1981">(BO122*BP122)+(BO122*BQ$1)</f>
        <v>0</v>
      </c>
      <c r="BR122" s="9"/>
      <c r="BS122" s="9">
        <f>Tue!$AO$38</f>
        <v>0</v>
      </c>
      <c r="BT122" s="73" t="str">
        <f t="shared" ref="BT122:BT124" si="1982">IF($B122="win",100%-BT$1,"-100%")</f>
        <v>-100%</v>
      </c>
      <c r="BU122" s="9">
        <f t="shared" ref="BU122:BU124" si="1983">(BS122*BT122)+(BS122*BU$1)</f>
        <v>0</v>
      </c>
      <c r="BV122" s="9"/>
      <c r="BW122" s="9">
        <f>Tue!$AP$38</f>
        <v>0</v>
      </c>
      <c r="BX122" s="73" t="str">
        <f t="shared" ref="BX122:BX124" si="1984">IF($B122="win",100%-BX$1,"-100%")</f>
        <v>-100%</v>
      </c>
      <c r="BY122" s="9">
        <f t="shared" ref="BY122:BY124" si="1985">(BW122*BX122)+(BW122*BY$1)</f>
        <v>0</v>
      </c>
      <c r="BZ122" s="9"/>
      <c r="CA122" s="9">
        <f>Tue!$AQ$38</f>
        <v>0</v>
      </c>
      <c r="CB122" s="73" t="str">
        <f t="shared" ref="CB122:CB124" si="1986">IF($B122="win",100%-CB$1,"-100%")</f>
        <v>-100%</v>
      </c>
      <c r="CC122" s="9">
        <f t="shared" ref="CC122:CC124" si="1987">(CA122*CB122)+(CA122*CC$1)</f>
        <v>0</v>
      </c>
      <c r="CD122" s="9"/>
      <c r="CE122" s="9">
        <f>Tue!$AR$38</f>
        <v>0</v>
      </c>
      <c r="CF122" s="73" t="str">
        <f t="shared" ref="CF122:CF124" si="1988">IF($B122="win",100%-CF$1,"-100%")</f>
        <v>-100%</v>
      </c>
      <c r="CG122" s="9">
        <f t="shared" ref="CG122:CG124" si="1989">(CE122*CF122)+(CE122*CG$1)</f>
        <v>0</v>
      </c>
      <c r="CH122" s="9"/>
      <c r="CI122" s="9">
        <f>Tue!$AS$38</f>
        <v>0</v>
      </c>
      <c r="CJ122" s="73" t="str">
        <f t="shared" ref="CJ122:CJ124" si="1990">IF($B122="win",100%-CJ$1,"-100%")</f>
        <v>-100%</v>
      </c>
      <c r="CK122" s="9">
        <f t="shared" ref="CK122:CK124" si="1991">(CI122*CJ122)+(CI122*CK$1)</f>
        <v>0</v>
      </c>
      <c r="CL122" s="9"/>
      <c r="CM122" s="9">
        <f>Tue!$AT$38</f>
        <v>0</v>
      </c>
      <c r="CN122" s="73" t="str">
        <f t="shared" ref="CN122:CN124" si="1992">IF($B122="win",100%-CN$1,"-100%")</f>
        <v>-100%</v>
      </c>
      <c r="CO122" s="9">
        <f t="shared" ref="CO122:CO124" si="1993">(CM122*CN122)+(CM122*CO$1)</f>
        <v>0</v>
      </c>
      <c r="CP122" s="9"/>
      <c r="CQ122" s="9">
        <f>Tue!$AU$38</f>
        <v>0</v>
      </c>
      <c r="CR122" s="73" t="str">
        <f t="shared" ref="CR122:CR124" si="1994">IF($B122="win",100%-CR$1,"-100%")</f>
        <v>-100%</v>
      </c>
      <c r="CS122" s="9">
        <f t="shared" ref="CS122:CS124" si="1995">(CQ122*CR122)+(CQ122*CS$1)</f>
        <v>0</v>
      </c>
      <c r="CT122" s="9"/>
      <c r="CU122" s="9">
        <f>Tue!$AV$38</f>
        <v>0</v>
      </c>
      <c r="CV122" s="73" t="str">
        <f t="shared" ref="CV122:CV124" si="1996">IF($B122="win",100%-CV$1,"-100%")</f>
        <v>-100%</v>
      </c>
      <c r="CW122" s="9">
        <f t="shared" ref="CW122:CW124" si="1997">(CU122*CV122)+(CU122*CW$1)</f>
        <v>0</v>
      </c>
      <c r="CX122" s="9"/>
      <c r="CY122" s="9">
        <f>Tue!$AW$38</f>
        <v>0</v>
      </c>
      <c r="CZ122" s="73" t="str">
        <f t="shared" ref="CZ122:CZ124" si="1998">IF($B122="win",100%-CZ$1,"-100%")</f>
        <v>-100%</v>
      </c>
      <c r="DA122" s="9">
        <f t="shared" ref="DA122:DA124" si="1999">(CY122*CZ122)+(CY122*DA$1)</f>
        <v>0</v>
      </c>
      <c r="DB122" s="9"/>
      <c r="DC122" s="9">
        <f>Tue!$AX$38</f>
        <v>0</v>
      </c>
      <c r="DD122" s="73" t="str">
        <f t="shared" ref="DD122:DD124" si="2000">IF($B122="win",100%-DD$1,"-100%")</f>
        <v>-100%</v>
      </c>
      <c r="DE122" s="9">
        <f t="shared" ref="DE122:DE124" si="2001">(DC122*DD122)+(DC122*DE$1)</f>
        <v>0</v>
      </c>
      <c r="DF122" s="9"/>
      <c r="DG122" s="9">
        <f>Tue!$AY$38</f>
        <v>0</v>
      </c>
      <c r="DH122" s="73" t="str">
        <f t="shared" ref="DH122:DH124" si="2002">IF($B122="win",100%-DH$1,"-100%")</f>
        <v>-100%</v>
      </c>
      <c r="DI122" s="9">
        <f t="shared" ref="DI122:DI124" si="2003">(DG122*DH122)+(DG122*DI$1)</f>
        <v>0</v>
      </c>
      <c r="DJ122" s="9"/>
      <c r="DK122" s="9">
        <f>Tue!$AZ$38</f>
        <v>0</v>
      </c>
      <c r="DL122" s="73" t="str">
        <f t="shared" ref="DL122:DL124" si="2004">IF($B122="win",100%-DL$1,"-100%")</f>
        <v>-100%</v>
      </c>
      <c r="DM122" s="9">
        <f t="shared" ref="DM122:DM124" si="2005">(DK122*DL122)+(DK122*DM$1)</f>
        <v>0</v>
      </c>
      <c r="DN122" s="9"/>
      <c r="DO122" s="9">
        <f>Tue!$BA$38</f>
        <v>0</v>
      </c>
      <c r="DP122" s="73" t="str">
        <f t="shared" ref="DP122:DP124" si="2006">IF($B122="win",100%-DP$1,"-100%")</f>
        <v>-100%</v>
      </c>
      <c r="DQ122" s="9">
        <f t="shared" ref="DQ122:DQ124" si="2007">(DO122*DP122)+(DO122*DQ$1)</f>
        <v>0</v>
      </c>
      <c r="DR122" s="9"/>
      <c r="DS122" s="9">
        <f>Tue!$BB$38</f>
        <v>0</v>
      </c>
      <c r="DT122" s="73" t="str">
        <f t="shared" ref="DT122:DT124" si="2008">IF($B122="win",100%-DT$1,"-100%")</f>
        <v>-100%</v>
      </c>
      <c r="DU122" s="9">
        <f t="shared" ref="DU122:DU124" si="2009">(DS122*DT122)+(DS122*DU$1)</f>
        <v>0</v>
      </c>
      <c r="DV122" s="9"/>
      <c r="DW122" s="9">
        <f>Tue!$BC$38</f>
        <v>0</v>
      </c>
      <c r="DX122" s="73" t="str">
        <f t="shared" ref="DX122:DX124" si="2010">IF($B122="win",100%-DX$1,"-100%")</f>
        <v>-100%</v>
      </c>
      <c r="DY122" s="9">
        <f t="shared" ref="DY122:DY124" si="2011">(DW122*DX122)+(DW122*DY$1)</f>
        <v>0</v>
      </c>
      <c r="DZ122" s="9"/>
      <c r="EA122" s="9">
        <f>Tue!$BD$38</f>
        <v>0</v>
      </c>
      <c r="EB122" s="73" t="str">
        <f t="shared" ref="EB122:EB124" si="2012">IF($B122="win",100%-EB$1,"-100%")</f>
        <v>-100%</v>
      </c>
      <c r="EC122" s="9">
        <f t="shared" ref="EC122:EC124" si="2013">(EA122*EB122)+(EA122*EC$1)</f>
        <v>0</v>
      </c>
      <c r="ED122" s="9"/>
      <c r="EE122" s="9">
        <f>Tue!$BE$38</f>
        <v>0</v>
      </c>
      <c r="EF122" s="73" t="str">
        <f t="shared" ref="EF122:EF124" si="2014">IF($B122="win",100%-EF$1,"-100%")</f>
        <v>-100%</v>
      </c>
      <c r="EG122" s="9">
        <f t="shared" ref="EG122:EG124" si="2015">(EE122*EF122)+(EE122*EG$1)</f>
        <v>0</v>
      </c>
      <c r="EH122" s="9"/>
      <c r="EI122" s="9">
        <f>Tue!$BF$38</f>
        <v>0</v>
      </c>
      <c r="EJ122" s="73" t="str">
        <f t="shared" ref="EJ122:EJ124" si="2016">IF($B122="win",100%-EJ$1,"-100%")</f>
        <v>-100%</v>
      </c>
      <c r="EK122" s="9">
        <f t="shared" ref="EK122:EK124" si="2017">(EI122*EJ122)+(EI122*EK$1)</f>
        <v>0</v>
      </c>
      <c r="EL122" s="9"/>
      <c r="EM122" s="9">
        <f>Tue!$BG$38</f>
        <v>0</v>
      </c>
      <c r="EN122" s="73" t="str">
        <f t="shared" ref="EN122:EN124" si="2018">IF($B122="win",100%-EN$1,"-100%")</f>
        <v>-100%</v>
      </c>
      <c r="EO122" s="9">
        <f t="shared" ref="EO122:EO124" si="2019">(EM122*EN122)+(EM122*EO$1)</f>
        <v>0</v>
      </c>
      <c r="EP122" s="9"/>
      <c r="EQ122" s="9">
        <f>Tue!$BH$38</f>
        <v>0</v>
      </c>
      <c r="ER122" s="73" t="str">
        <f t="shared" ref="ER122:ER124" si="2020">IF($B122="win",100%-ER$1,"-100%")</f>
        <v>-100%</v>
      </c>
      <c r="ES122" s="9">
        <f t="shared" ref="ES122:ES124" si="2021">(EQ122*ER122)+(EQ122*ES$1)</f>
        <v>0</v>
      </c>
      <c r="EU122" s="9">
        <f>Tue!$BI$38</f>
        <v>0</v>
      </c>
      <c r="EV122" s="73" t="str">
        <f t="shared" ref="EV122:EV124" si="2022">IF($B122="win",100%-EV$1,"-100%")</f>
        <v>-100%</v>
      </c>
      <c r="EW122" s="9">
        <f t="shared" ref="EW122:EW124" si="2023">(EU122*EV122)+(EU122*EW$1)</f>
        <v>0</v>
      </c>
      <c r="EY122" s="9">
        <f>Tue!$BJ$38</f>
        <v>0</v>
      </c>
      <c r="EZ122" s="73" t="str">
        <f t="shared" ref="EZ122:EZ124" si="2024">IF($B122="win",100%-EZ$1,"-100%")</f>
        <v>-100%</v>
      </c>
      <c r="FA122" s="9">
        <f t="shared" ref="FA122:FA124" si="2025">(EY122*EZ122)+(EY122*FA$1)</f>
        <v>0</v>
      </c>
      <c r="FC122" s="9">
        <f>Tue!$BK$38</f>
        <v>0</v>
      </c>
      <c r="FD122" s="73" t="str">
        <f t="shared" ref="FD122:FD124" si="2026">IF($B122="win",100%-FD$1,"-100%")</f>
        <v>-100%</v>
      </c>
      <c r="FE122" s="9">
        <f t="shared" ref="FE122:FE124" si="2027">(FC122*FD122)+(FC122*FE$1)</f>
        <v>0</v>
      </c>
      <c r="FG122" s="9">
        <f>Tue!$BL$38</f>
        <v>0</v>
      </c>
      <c r="FH122" s="73" t="str">
        <f t="shared" ref="FH122:FH124" si="2028">IF($B122="win",100%-FH$1,"-100%")</f>
        <v>-100%</v>
      </c>
      <c r="FI122" s="9">
        <f t="shared" ref="FI122:FI124" si="2029">(FG122*FH122)+(FG122*FI$1)</f>
        <v>0</v>
      </c>
      <c r="FK122" s="9">
        <f>Tue!$BM$38</f>
        <v>0</v>
      </c>
      <c r="FL122" s="73" t="str">
        <f t="shared" ref="FL122:FL124" si="2030">IF($B122="win",100%-FL$1,"-100%")</f>
        <v>-100%</v>
      </c>
      <c r="FM122" s="9">
        <f t="shared" ref="FM122:FM124" si="2031">(FK122*FL122)+(FK122*FM$1)</f>
        <v>0</v>
      </c>
      <c r="FO122" s="9">
        <f>Tue!$BN$38</f>
        <v>0</v>
      </c>
      <c r="FP122" s="73" t="str">
        <f t="shared" ref="FP122:FP124" si="2032">IF($B122="win",100%-FP$1,"-100%")</f>
        <v>-100%</v>
      </c>
      <c r="FQ122" s="9">
        <f t="shared" ref="FQ122:FQ124" si="2033">(FO122*FP122)+(FO122*FQ$1)</f>
        <v>0</v>
      </c>
    </row>
    <row r="123" spans="1:173" s="12" customFormat="1" x14ac:dyDescent="0.25">
      <c r="A123" s="9" t="str">
        <f>Tue!$A$39</f>
        <v>UNDER</v>
      </c>
      <c r="B123" s="72">
        <f>Tue!$C$39</f>
        <v>0</v>
      </c>
      <c r="C123" s="9">
        <f>Tue!$X$39</f>
        <v>0</v>
      </c>
      <c r="D123" s="73" t="str">
        <f t="shared" si="1948"/>
        <v>-100%</v>
      </c>
      <c r="E123" s="9">
        <f t="shared" si="1949"/>
        <v>0</v>
      </c>
      <c r="F123" s="9"/>
      <c r="G123" s="9">
        <f>Tue!$Y$39</f>
        <v>0</v>
      </c>
      <c r="H123" s="73" t="str">
        <f t="shared" si="1950"/>
        <v>-100%</v>
      </c>
      <c r="I123" s="9">
        <f t="shared" si="1951"/>
        <v>0</v>
      </c>
      <c r="J123" s="9"/>
      <c r="K123" s="9">
        <f>Tue!$Z$39</f>
        <v>0</v>
      </c>
      <c r="L123" s="73" t="str">
        <f t="shared" si="1952"/>
        <v>-100%</v>
      </c>
      <c r="M123" s="9">
        <f t="shared" si="1953"/>
        <v>0</v>
      </c>
      <c r="N123" s="9"/>
      <c r="O123" s="9">
        <f>Tue!$AA$39</f>
        <v>0</v>
      </c>
      <c r="P123" s="73" t="str">
        <f t="shared" si="1954"/>
        <v>-100%</v>
      </c>
      <c r="Q123" s="9">
        <f t="shared" si="1955"/>
        <v>0</v>
      </c>
      <c r="R123" s="9"/>
      <c r="S123" s="9">
        <f>Tue!$AB$39</f>
        <v>0</v>
      </c>
      <c r="T123" s="73" t="str">
        <f t="shared" si="1956"/>
        <v>-100%</v>
      </c>
      <c r="U123" s="9">
        <f t="shared" si="1957"/>
        <v>0</v>
      </c>
      <c r="V123" s="9"/>
      <c r="W123" s="9">
        <f>Tue!$AC$39</f>
        <v>0</v>
      </c>
      <c r="X123" s="73" t="str">
        <f t="shared" si="1958"/>
        <v>-100%</v>
      </c>
      <c r="Y123" s="9">
        <f t="shared" si="1959"/>
        <v>0</v>
      </c>
      <c r="Z123" s="9"/>
      <c r="AA123" s="9">
        <f>Tue!$AD$39</f>
        <v>0</v>
      </c>
      <c r="AB123" s="73" t="str">
        <f t="shared" si="1960"/>
        <v>-100%</v>
      </c>
      <c r="AC123" s="9">
        <f t="shared" si="1961"/>
        <v>0</v>
      </c>
      <c r="AD123" s="9"/>
      <c r="AE123" s="9">
        <f>Tue!$AE$39</f>
        <v>0</v>
      </c>
      <c r="AF123" s="73" t="str">
        <f t="shared" si="1962"/>
        <v>-100%</v>
      </c>
      <c r="AG123" s="9">
        <f t="shared" si="1963"/>
        <v>0</v>
      </c>
      <c r="AH123" s="9"/>
      <c r="AI123" s="9">
        <f>Tue!$AF$39</f>
        <v>0</v>
      </c>
      <c r="AJ123" s="73" t="str">
        <f t="shared" si="1964"/>
        <v>-100%</v>
      </c>
      <c r="AK123" s="9">
        <f t="shared" si="1965"/>
        <v>0</v>
      </c>
      <c r="AL123" s="9"/>
      <c r="AM123" s="9">
        <f>Tue!$AG$39</f>
        <v>0</v>
      </c>
      <c r="AN123" s="73" t="str">
        <f t="shared" si="1966"/>
        <v>-100%</v>
      </c>
      <c r="AO123" s="9">
        <f t="shared" si="1967"/>
        <v>0</v>
      </c>
      <c r="AP123" s="9"/>
      <c r="AQ123" s="9">
        <f>Tue!$AH$39</f>
        <v>0</v>
      </c>
      <c r="AR123" s="73" t="str">
        <f t="shared" si="1968"/>
        <v>-100%</v>
      </c>
      <c r="AS123" s="9">
        <f t="shared" si="1969"/>
        <v>0</v>
      </c>
      <c r="AT123" s="9"/>
      <c r="AU123" s="9">
        <f>Tue!$AI$39</f>
        <v>0</v>
      </c>
      <c r="AV123" s="73" t="str">
        <f t="shared" si="1970"/>
        <v>-100%</v>
      </c>
      <c r="AW123" s="9">
        <f t="shared" si="1971"/>
        <v>0</v>
      </c>
      <c r="AX123" s="9"/>
      <c r="AY123" s="9">
        <f>Tue!$AJ$39</f>
        <v>0</v>
      </c>
      <c r="AZ123" s="73" t="str">
        <f t="shared" si="1972"/>
        <v>-100%</v>
      </c>
      <c r="BA123" s="9">
        <f t="shared" si="1973"/>
        <v>0</v>
      </c>
      <c r="BB123" s="9"/>
      <c r="BC123" s="9">
        <f>Tue!$AK$39</f>
        <v>0</v>
      </c>
      <c r="BD123" s="73" t="str">
        <f t="shared" si="1974"/>
        <v>-100%</v>
      </c>
      <c r="BE123" s="9">
        <f t="shared" si="1975"/>
        <v>0</v>
      </c>
      <c r="BF123" s="9"/>
      <c r="BG123" s="9">
        <f>Tue!$AL$39</f>
        <v>0</v>
      </c>
      <c r="BH123" s="73" t="str">
        <f t="shared" si="1976"/>
        <v>-100%</v>
      </c>
      <c r="BI123" s="9">
        <f t="shared" si="1977"/>
        <v>0</v>
      </c>
      <c r="BJ123" s="9"/>
      <c r="BK123" s="9">
        <f>Tue!$AM$39</f>
        <v>0</v>
      </c>
      <c r="BL123" s="73" t="str">
        <f t="shared" si="1978"/>
        <v>-100%</v>
      </c>
      <c r="BM123" s="9">
        <f t="shared" si="1979"/>
        <v>0</v>
      </c>
      <c r="BN123" s="9"/>
      <c r="BO123" s="9">
        <f>Tue!$AN$39</f>
        <v>0</v>
      </c>
      <c r="BP123" s="73" t="str">
        <f t="shared" si="1980"/>
        <v>-100%</v>
      </c>
      <c r="BQ123" s="9">
        <f t="shared" si="1981"/>
        <v>0</v>
      </c>
      <c r="BR123" s="9"/>
      <c r="BS123" s="9">
        <f>Tue!$AO$39</f>
        <v>0</v>
      </c>
      <c r="BT123" s="73" t="str">
        <f t="shared" si="1982"/>
        <v>-100%</v>
      </c>
      <c r="BU123" s="9">
        <f t="shared" si="1983"/>
        <v>0</v>
      </c>
      <c r="BV123" s="9"/>
      <c r="BW123" s="9">
        <f>Tue!$AP$39</f>
        <v>0</v>
      </c>
      <c r="BX123" s="73" t="str">
        <f t="shared" si="1984"/>
        <v>-100%</v>
      </c>
      <c r="BY123" s="9">
        <f t="shared" si="1985"/>
        <v>0</v>
      </c>
      <c r="BZ123" s="9"/>
      <c r="CA123" s="9">
        <f>Tue!$AQ$39</f>
        <v>0</v>
      </c>
      <c r="CB123" s="73" t="str">
        <f t="shared" si="1986"/>
        <v>-100%</v>
      </c>
      <c r="CC123" s="9">
        <f t="shared" si="1987"/>
        <v>0</v>
      </c>
      <c r="CD123" s="9"/>
      <c r="CE123" s="9">
        <f>Tue!$AR$39</f>
        <v>0</v>
      </c>
      <c r="CF123" s="73" t="str">
        <f t="shared" si="1988"/>
        <v>-100%</v>
      </c>
      <c r="CG123" s="9">
        <f t="shared" si="1989"/>
        <v>0</v>
      </c>
      <c r="CH123" s="9"/>
      <c r="CI123" s="9">
        <f>Tue!$AS$39</f>
        <v>0</v>
      </c>
      <c r="CJ123" s="73" t="str">
        <f t="shared" si="1990"/>
        <v>-100%</v>
      </c>
      <c r="CK123" s="9">
        <f t="shared" si="1991"/>
        <v>0</v>
      </c>
      <c r="CL123" s="9"/>
      <c r="CM123" s="9">
        <f>Tue!$AT$39</f>
        <v>0</v>
      </c>
      <c r="CN123" s="73" t="str">
        <f t="shared" si="1992"/>
        <v>-100%</v>
      </c>
      <c r="CO123" s="9">
        <f t="shared" si="1993"/>
        <v>0</v>
      </c>
      <c r="CP123" s="9"/>
      <c r="CQ123" s="9">
        <f>Tue!$AU$39</f>
        <v>0</v>
      </c>
      <c r="CR123" s="73" t="str">
        <f t="shared" si="1994"/>
        <v>-100%</v>
      </c>
      <c r="CS123" s="9">
        <f t="shared" si="1995"/>
        <v>0</v>
      </c>
      <c r="CT123" s="9"/>
      <c r="CU123" s="9">
        <f>Tue!$AV$39</f>
        <v>0</v>
      </c>
      <c r="CV123" s="73" t="str">
        <f t="shared" si="1996"/>
        <v>-100%</v>
      </c>
      <c r="CW123" s="9">
        <f t="shared" si="1997"/>
        <v>0</v>
      </c>
      <c r="CX123" s="9"/>
      <c r="CY123" s="9">
        <f>Tue!$AW$39</f>
        <v>0</v>
      </c>
      <c r="CZ123" s="73" t="str">
        <f t="shared" si="1998"/>
        <v>-100%</v>
      </c>
      <c r="DA123" s="9">
        <f t="shared" si="1999"/>
        <v>0</v>
      </c>
      <c r="DB123" s="9"/>
      <c r="DC123" s="9">
        <f>Tue!$AX$39</f>
        <v>0</v>
      </c>
      <c r="DD123" s="73" t="str">
        <f t="shared" si="2000"/>
        <v>-100%</v>
      </c>
      <c r="DE123" s="9">
        <f t="shared" si="2001"/>
        <v>0</v>
      </c>
      <c r="DF123" s="9"/>
      <c r="DG123" s="9">
        <f>Tue!$AY$39</f>
        <v>0</v>
      </c>
      <c r="DH123" s="73" t="str">
        <f t="shared" si="2002"/>
        <v>-100%</v>
      </c>
      <c r="DI123" s="9">
        <f t="shared" si="2003"/>
        <v>0</v>
      </c>
      <c r="DJ123" s="9"/>
      <c r="DK123" s="9">
        <f>Tue!$AZ$39</f>
        <v>0</v>
      </c>
      <c r="DL123" s="73" t="str">
        <f t="shared" si="2004"/>
        <v>-100%</v>
      </c>
      <c r="DM123" s="9">
        <f t="shared" si="2005"/>
        <v>0</v>
      </c>
      <c r="DN123" s="9"/>
      <c r="DO123" s="9">
        <f>Tue!$BA$39</f>
        <v>0</v>
      </c>
      <c r="DP123" s="73" t="str">
        <f t="shared" si="2006"/>
        <v>-100%</v>
      </c>
      <c r="DQ123" s="9">
        <f t="shared" si="2007"/>
        <v>0</v>
      </c>
      <c r="DR123" s="9"/>
      <c r="DS123" s="9">
        <f>Tue!$BB$39</f>
        <v>0</v>
      </c>
      <c r="DT123" s="73" t="str">
        <f t="shared" si="2008"/>
        <v>-100%</v>
      </c>
      <c r="DU123" s="9">
        <f t="shared" si="2009"/>
        <v>0</v>
      </c>
      <c r="DV123" s="9"/>
      <c r="DW123" s="9">
        <f>Tue!$BC$39</f>
        <v>0</v>
      </c>
      <c r="DX123" s="73" t="str">
        <f t="shared" si="2010"/>
        <v>-100%</v>
      </c>
      <c r="DY123" s="9">
        <f t="shared" si="2011"/>
        <v>0</v>
      </c>
      <c r="DZ123" s="9"/>
      <c r="EA123" s="9">
        <f>Tue!$BD$39</f>
        <v>0</v>
      </c>
      <c r="EB123" s="73" t="str">
        <f t="shared" si="2012"/>
        <v>-100%</v>
      </c>
      <c r="EC123" s="9">
        <f t="shared" si="2013"/>
        <v>0</v>
      </c>
      <c r="ED123" s="9"/>
      <c r="EE123" s="9">
        <f>Tue!$BE$39</f>
        <v>0</v>
      </c>
      <c r="EF123" s="73" t="str">
        <f t="shared" si="2014"/>
        <v>-100%</v>
      </c>
      <c r="EG123" s="9">
        <f t="shared" si="2015"/>
        <v>0</v>
      </c>
      <c r="EH123" s="9"/>
      <c r="EI123" s="9">
        <f>Tue!$BF$39</f>
        <v>0</v>
      </c>
      <c r="EJ123" s="73" t="str">
        <f t="shared" si="2016"/>
        <v>-100%</v>
      </c>
      <c r="EK123" s="9">
        <f t="shared" si="2017"/>
        <v>0</v>
      </c>
      <c r="EL123" s="9"/>
      <c r="EM123" s="9">
        <f>Tue!$BG$39</f>
        <v>0</v>
      </c>
      <c r="EN123" s="73" t="str">
        <f t="shared" si="2018"/>
        <v>-100%</v>
      </c>
      <c r="EO123" s="9">
        <f t="shared" si="2019"/>
        <v>0</v>
      </c>
      <c r="EP123" s="9"/>
      <c r="EQ123" s="9">
        <f>Tue!$BH$39</f>
        <v>0</v>
      </c>
      <c r="ER123" s="73" t="str">
        <f t="shared" si="2020"/>
        <v>-100%</v>
      </c>
      <c r="ES123" s="9">
        <f t="shared" si="2021"/>
        <v>0</v>
      </c>
      <c r="EU123" s="9">
        <f>Tue!$BI$39</f>
        <v>0</v>
      </c>
      <c r="EV123" s="73" t="str">
        <f t="shared" si="2022"/>
        <v>-100%</v>
      </c>
      <c r="EW123" s="9">
        <f t="shared" si="2023"/>
        <v>0</v>
      </c>
      <c r="EY123" s="9">
        <f>Tue!$BJ$39</f>
        <v>0</v>
      </c>
      <c r="EZ123" s="73" t="str">
        <f t="shared" si="2024"/>
        <v>-100%</v>
      </c>
      <c r="FA123" s="9">
        <f t="shared" si="2025"/>
        <v>0</v>
      </c>
      <c r="FC123" s="9">
        <f>Tue!$BK$39</f>
        <v>0</v>
      </c>
      <c r="FD123" s="73" t="str">
        <f t="shared" si="2026"/>
        <v>-100%</v>
      </c>
      <c r="FE123" s="9">
        <f t="shared" si="2027"/>
        <v>0</v>
      </c>
      <c r="FG123" s="9">
        <f>Tue!$BL$39</f>
        <v>0</v>
      </c>
      <c r="FH123" s="73" t="str">
        <f t="shared" si="2028"/>
        <v>-100%</v>
      </c>
      <c r="FI123" s="9">
        <f t="shared" si="2029"/>
        <v>0</v>
      </c>
      <c r="FK123" s="9">
        <f>Tue!$BM$39</f>
        <v>0</v>
      </c>
      <c r="FL123" s="73" t="str">
        <f t="shared" si="2030"/>
        <v>-100%</v>
      </c>
      <c r="FM123" s="9">
        <f t="shared" si="2031"/>
        <v>0</v>
      </c>
      <c r="FO123" s="9">
        <f>Tue!$BN$39</f>
        <v>0</v>
      </c>
      <c r="FP123" s="73" t="str">
        <f t="shared" si="2032"/>
        <v>-100%</v>
      </c>
      <c r="FQ123" s="9">
        <f t="shared" si="2033"/>
        <v>0</v>
      </c>
    </row>
    <row r="124" spans="1:173" s="12" customFormat="1" x14ac:dyDescent="0.25">
      <c r="A124" s="9" t="str">
        <f>Tue!$A$40</f>
        <v>OVER</v>
      </c>
      <c r="B124" s="72">
        <f>Tue!$C$40</f>
        <v>0</v>
      </c>
      <c r="C124" s="9">
        <f>Tue!$X$40</f>
        <v>0</v>
      </c>
      <c r="D124" s="73" t="str">
        <f t="shared" si="1948"/>
        <v>-100%</v>
      </c>
      <c r="E124" s="9">
        <f t="shared" si="1949"/>
        <v>0</v>
      </c>
      <c r="F124" s="9"/>
      <c r="G124" s="9">
        <f>Tue!$Y$40</f>
        <v>0</v>
      </c>
      <c r="H124" s="73" t="str">
        <f t="shared" si="1950"/>
        <v>-100%</v>
      </c>
      <c r="I124" s="9">
        <f t="shared" si="1951"/>
        <v>0</v>
      </c>
      <c r="J124" s="9"/>
      <c r="K124" s="9">
        <f>Tue!$Z$40</f>
        <v>0</v>
      </c>
      <c r="L124" s="73" t="str">
        <f t="shared" si="1952"/>
        <v>-100%</v>
      </c>
      <c r="M124" s="9">
        <f t="shared" si="1953"/>
        <v>0</v>
      </c>
      <c r="N124" s="9"/>
      <c r="O124" s="9">
        <f>Tue!$AA$40</f>
        <v>0</v>
      </c>
      <c r="P124" s="73" t="str">
        <f t="shared" si="1954"/>
        <v>-100%</v>
      </c>
      <c r="Q124" s="9">
        <f t="shared" si="1955"/>
        <v>0</v>
      </c>
      <c r="R124" s="9"/>
      <c r="S124" s="9">
        <f>Tue!$AB$40</f>
        <v>0</v>
      </c>
      <c r="T124" s="73" t="str">
        <f t="shared" si="1956"/>
        <v>-100%</v>
      </c>
      <c r="U124" s="9">
        <f t="shared" si="1957"/>
        <v>0</v>
      </c>
      <c r="V124" s="9"/>
      <c r="W124" s="9">
        <f>Tue!$AC$40</f>
        <v>0</v>
      </c>
      <c r="X124" s="73" t="str">
        <f t="shared" si="1958"/>
        <v>-100%</v>
      </c>
      <c r="Y124" s="9">
        <f t="shared" si="1959"/>
        <v>0</v>
      </c>
      <c r="Z124" s="9"/>
      <c r="AA124" s="9">
        <f>Tue!$AD$40</f>
        <v>0</v>
      </c>
      <c r="AB124" s="73" t="str">
        <f t="shared" si="1960"/>
        <v>-100%</v>
      </c>
      <c r="AC124" s="9">
        <f t="shared" si="1961"/>
        <v>0</v>
      </c>
      <c r="AD124" s="9"/>
      <c r="AE124" s="9">
        <f>Tue!$AE$40</f>
        <v>0</v>
      </c>
      <c r="AF124" s="73" t="str">
        <f t="shared" si="1962"/>
        <v>-100%</v>
      </c>
      <c r="AG124" s="9">
        <f t="shared" si="1963"/>
        <v>0</v>
      </c>
      <c r="AH124" s="9"/>
      <c r="AI124" s="9">
        <f>Tue!$AF$40</f>
        <v>0</v>
      </c>
      <c r="AJ124" s="73" t="str">
        <f t="shared" si="1964"/>
        <v>-100%</v>
      </c>
      <c r="AK124" s="9">
        <f t="shared" si="1965"/>
        <v>0</v>
      </c>
      <c r="AL124" s="9"/>
      <c r="AM124" s="9">
        <f>Tue!$AG$40</f>
        <v>0</v>
      </c>
      <c r="AN124" s="73" t="str">
        <f t="shared" si="1966"/>
        <v>-100%</v>
      </c>
      <c r="AO124" s="9">
        <f t="shared" si="1967"/>
        <v>0</v>
      </c>
      <c r="AP124" s="9"/>
      <c r="AQ124" s="9">
        <f>Tue!$AH$40</f>
        <v>0</v>
      </c>
      <c r="AR124" s="73" t="str">
        <f t="shared" si="1968"/>
        <v>-100%</v>
      </c>
      <c r="AS124" s="9">
        <f t="shared" si="1969"/>
        <v>0</v>
      </c>
      <c r="AT124" s="9"/>
      <c r="AU124" s="9">
        <f>Tue!$AI$40</f>
        <v>0</v>
      </c>
      <c r="AV124" s="73" t="str">
        <f t="shared" si="1970"/>
        <v>-100%</v>
      </c>
      <c r="AW124" s="9">
        <f t="shared" si="1971"/>
        <v>0</v>
      </c>
      <c r="AX124" s="9"/>
      <c r="AY124" s="9">
        <f>Tue!$AJ$40</f>
        <v>0</v>
      </c>
      <c r="AZ124" s="73" t="str">
        <f t="shared" si="1972"/>
        <v>-100%</v>
      </c>
      <c r="BA124" s="9">
        <f t="shared" si="1973"/>
        <v>0</v>
      </c>
      <c r="BB124" s="9"/>
      <c r="BC124" s="9">
        <f>Tue!$AK$40</f>
        <v>0</v>
      </c>
      <c r="BD124" s="73" t="str">
        <f t="shared" si="1974"/>
        <v>-100%</v>
      </c>
      <c r="BE124" s="9">
        <f t="shared" si="1975"/>
        <v>0</v>
      </c>
      <c r="BF124" s="9"/>
      <c r="BG124" s="9">
        <f>Tue!$AL$40</f>
        <v>0</v>
      </c>
      <c r="BH124" s="73" t="str">
        <f t="shared" si="1976"/>
        <v>-100%</v>
      </c>
      <c r="BI124" s="9">
        <f t="shared" si="1977"/>
        <v>0</v>
      </c>
      <c r="BJ124" s="9"/>
      <c r="BK124" s="9">
        <f>Tue!$AM$40</f>
        <v>0</v>
      </c>
      <c r="BL124" s="73" t="str">
        <f t="shared" si="1978"/>
        <v>-100%</v>
      </c>
      <c r="BM124" s="9">
        <f t="shared" si="1979"/>
        <v>0</v>
      </c>
      <c r="BN124" s="9"/>
      <c r="BO124" s="9">
        <f>Tue!$AN$40</f>
        <v>0</v>
      </c>
      <c r="BP124" s="73" t="str">
        <f t="shared" si="1980"/>
        <v>-100%</v>
      </c>
      <c r="BQ124" s="9">
        <f t="shared" si="1981"/>
        <v>0</v>
      </c>
      <c r="BR124" s="9"/>
      <c r="BS124" s="9">
        <f>Tue!$AO$40</f>
        <v>0</v>
      </c>
      <c r="BT124" s="73" t="str">
        <f t="shared" si="1982"/>
        <v>-100%</v>
      </c>
      <c r="BU124" s="9">
        <f t="shared" si="1983"/>
        <v>0</v>
      </c>
      <c r="BV124" s="9"/>
      <c r="BW124" s="9">
        <f>Tue!$AP$40</f>
        <v>0</v>
      </c>
      <c r="BX124" s="73" t="str">
        <f t="shared" si="1984"/>
        <v>-100%</v>
      </c>
      <c r="BY124" s="9">
        <f t="shared" si="1985"/>
        <v>0</v>
      </c>
      <c r="BZ124" s="9"/>
      <c r="CA124" s="9">
        <f>Tue!$AQ$40</f>
        <v>0</v>
      </c>
      <c r="CB124" s="73" t="str">
        <f t="shared" si="1986"/>
        <v>-100%</v>
      </c>
      <c r="CC124" s="9">
        <f t="shared" si="1987"/>
        <v>0</v>
      </c>
      <c r="CD124" s="9"/>
      <c r="CE124" s="9">
        <f>Tue!$AR$40</f>
        <v>0</v>
      </c>
      <c r="CF124" s="73" t="str">
        <f t="shared" si="1988"/>
        <v>-100%</v>
      </c>
      <c r="CG124" s="9">
        <f t="shared" si="1989"/>
        <v>0</v>
      </c>
      <c r="CH124" s="9"/>
      <c r="CI124" s="9">
        <f>Tue!$AS$40</f>
        <v>0</v>
      </c>
      <c r="CJ124" s="73" t="str">
        <f t="shared" si="1990"/>
        <v>-100%</v>
      </c>
      <c r="CK124" s="9">
        <f t="shared" si="1991"/>
        <v>0</v>
      </c>
      <c r="CL124" s="9"/>
      <c r="CM124" s="9">
        <f>Tue!$AT$40</f>
        <v>0</v>
      </c>
      <c r="CN124" s="73" t="str">
        <f t="shared" si="1992"/>
        <v>-100%</v>
      </c>
      <c r="CO124" s="9">
        <f t="shared" si="1993"/>
        <v>0</v>
      </c>
      <c r="CP124" s="9"/>
      <c r="CQ124" s="9">
        <f>Tue!$AU$40</f>
        <v>0</v>
      </c>
      <c r="CR124" s="73" t="str">
        <f t="shared" si="1994"/>
        <v>-100%</v>
      </c>
      <c r="CS124" s="9">
        <f t="shared" si="1995"/>
        <v>0</v>
      </c>
      <c r="CT124" s="9"/>
      <c r="CU124" s="9">
        <f>Tue!$AV$40</f>
        <v>0</v>
      </c>
      <c r="CV124" s="73" t="str">
        <f t="shared" si="1996"/>
        <v>-100%</v>
      </c>
      <c r="CW124" s="9">
        <f t="shared" si="1997"/>
        <v>0</v>
      </c>
      <c r="CX124" s="9"/>
      <c r="CY124" s="9">
        <f>Tue!$AW$40</f>
        <v>0</v>
      </c>
      <c r="CZ124" s="73" t="str">
        <f t="shared" si="1998"/>
        <v>-100%</v>
      </c>
      <c r="DA124" s="9">
        <f t="shared" si="1999"/>
        <v>0</v>
      </c>
      <c r="DB124" s="9"/>
      <c r="DC124" s="9">
        <f>Tue!$AX$40</f>
        <v>0</v>
      </c>
      <c r="DD124" s="73" t="str">
        <f t="shared" si="2000"/>
        <v>-100%</v>
      </c>
      <c r="DE124" s="9">
        <f t="shared" si="2001"/>
        <v>0</v>
      </c>
      <c r="DF124" s="9"/>
      <c r="DG124" s="9">
        <f>Tue!$AY$40</f>
        <v>0</v>
      </c>
      <c r="DH124" s="73" t="str">
        <f t="shared" si="2002"/>
        <v>-100%</v>
      </c>
      <c r="DI124" s="9">
        <f t="shared" si="2003"/>
        <v>0</v>
      </c>
      <c r="DJ124" s="9"/>
      <c r="DK124" s="9">
        <f>Tue!$AZ$40</f>
        <v>0</v>
      </c>
      <c r="DL124" s="73" t="str">
        <f t="shared" si="2004"/>
        <v>-100%</v>
      </c>
      <c r="DM124" s="9">
        <f t="shared" si="2005"/>
        <v>0</v>
      </c>
      <c r="DN124" s="9"/>
      <c r="DO124" s="9">
        <f>Tue!$BA$40</f>
        <v>0</v>
      </c>
      <c r="DP124" s="73" t="str">
        <f t="shared" si="2006"/>
        <v>-100%</v>
      </c>
      <c r="DQ124" s="9">
        <f t="shared" si="2007"/>
        <v>0</v>
      </c>
      <c r="DR124" s="9"/>
      <c r="DS124" s="9">
        <f>Tue!$BB$40</f>
        <v>0</v>
      </c>
      <c r="DT124" s="73" t="str">
        <f t="shared" si="2008"/>
        <v>-100%</v>
      </c>
      <c r="DU124" s="9">
        <f t="shared" si="2009"/>
        <v>0</v>
      </c>
      <c r="DV124" s="9"/>
      <c r="DW124" s="9">
        <f>Tue!$BC$40</f>
        <v>0</v>
      </c>
      <c r="DX124" s="73" t="str">
        <f t="shared" si="2010"/>
        <v>-100%</v>
      </c>
      <c r="DY124" s="9">
        <f t="shared" si="2011"/>
        <v>0</v>
      </c>
      <c r="DZ124" s="9"/>
      <c r="EA124" s="9">
        <f>Tue!$BD$40</f>
        <v>0</v>
      </c>
      <c r="EB124" s="73" t="str">
        <f t="shared" si="2012"/>
        <v>-100%</v>
      </c>
      <c r="EC124" s="9">
        <f t="shared" si="2013"/>
        <v>0</v>
      </c>
      <c r="ED124" s="9"/>
      <c r="EE124" s="9">
        <f>Tue!$BE$40</f>
        <v>0</v>
      </c>
      <c r="EF124" s="73" t="str">
        <f t="shared" si="2014"/>
        <v>-100%</v>
      </c>
      <c r="EG124" s="9">
        <f t="shared" si="2015"/>
        <v>0</v>
      </c>
      <c r="EH124" s="9"/>
      <c r="EI124" s="9">
        <f>Tue!$BF$40</f>
        <v>0</v>
      </c>
      <c r="EJ124" s="73" t="str">
        <f t="shared" si="2016"/>
        <v>-100%</v>
      </c>
      <c r="EK124" s="9">
        <f t="shared" si="2017"/>
        <v>0</v>
      </c>
      <c r="EL124" s="9"/>
      <c r="EM124" s="9">
        <f>Tue!$BG$40</f>
        <v>0</v>
      </c>
      <c r="EN124" s="73" t="str">
        <f t="shared" si="2018"/>
        <v>-100%</v>
      </c>
      <c r="EO124" s="9">
        <f t="shared" si="2019"/>
        <v>0</v>
      </c>
      <c r="EP124" s="9"/>
      <c r="EQ124" s="9">
        <f>Tue!$BH$40</f>
        <v>0</v>
      </c>
      <c r="ER124" s="73" t="str">
        <f t="shared" si="2020"/>
        <v>-100%</v>
      </c>
      <c r="ES124" s="9">
        <f t="shared" si="2021"/>
        <v>0</v>
      </c>
      <c r="EU124" s="9">
        <f>Tue!$BI$40</f>
        <v>0</v>
      </c>
      <c r="EV124" s="73" t="str">
        <f t="shared" si="2022"/>
        <v>-100%</v>
      </c>
      <c r="EW124" s="9">
        <f t="shared" si="2023"/>
        <v>0</v>
      </c>
      <c r="EY124" s="9">
        <f>Tue!$BJ$40</f>
        <v>0</v>
      </c>
      <c r="EZ124" s="73" t="str">
        <f t="shared" si="2024"/>
        <v>-100%</v>
      </c>
      <c r="FA124" s="9">
        <f t="shared" si="2025"/>
        <v>0</v>
      </c>
      <c r="FC124" s="9">
        <f>Tue!$BK$40</f>
        <v>0</v>
      </c>
      <c r="FD124" s="73" t="str">
        <f t="shared" si="2026"/>
        <v>-100%</v>
      </c>
      <c r="FE124" s="9">
        <f t="shared" si="2027"/>
        <v>0</v>
      </c>
      <c r="FG124" s="9">
        <f>Tue!$BL$40</f>
        <v>0</v>
      </c>
      <c r="FH124" s="73" t="str">
        <f t="shared" si="2028"/>
        <v>-100%</v>
      </c>
      <c r="FI124" s="9">
        <f t="shared" si="2029"/>
        <v>0</v>
      </c>
      <c r="FK124" s="9">
        <f>Tue!$BM$40</f>
        <v>0</v>
      </c>
      <c r="FL124" s="73" t="str">
        <f t="shared" si="2030"/>
        <v>-100%</v>
      </c>
      <c r="FM124" s="9">
        <f t="shared" si="2031"/>
        <v>0</v>
      </c>
      <c r="FO124" s="9">
        <f>Tue!$BN$40</f>
        <v>0</v>
      </c>
      <c r="FP124" s="73" t="str">
        <f t="shared" si="2032"/>
        <v>-100%</v>
      </c>
      <c r="FQ124" s="9">
        <f t="shared" si="2033"/>
        <v>0</v>
      </c>
    </row>
    <row r="125" spans="1:173" s="76" customFormat="1" x14ac:dyDescent="0.25">
      <c r="A125" s="75"/>
      <c r="B125" s="72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75"/>
      <c r="DG125" s="75"/>
      <c r="DH125" s="75"/>
      <c r="DI125" s="75"/>
      <c r="DJ125" s="75"/>
      <c r="DK125" s="75"/>
      <c r="DL125" s="75"/>
      <c r="DM125" s="75"/>
      <c r="DN125" s="75"/>
      <c r="DO125" s="75"/>
      <c r="DP125" s="75"/>
      <c r="DQ125" s="75"/>
      <c r="DR125" s="75"/>
      <c r="DS125" s="75"/>
      <c r="DT125" s="75"/>
      <c r="DU125" s="75"/>
      <c r="DV125" s="75"/>
      <c r="DW125" s="75"/>
      <c r="DX125" s="75"/>
      <c r="DY125" s="75"/>
      <c r="DZ125" s="75"/>
      <c r="EA125" s="75"/>
      <c r="EB125" s="75"/>
      <c r="EC125" s="75"/>
      <c r="ED125" s="75"/>
      <c r="EE125" s="75"/>
      <c r="EF125" s="75"/>
      <c r="EG125" s="75"/>
      <c r="EH125" s="75"/>
      <c r="EI125" s="75"/>
      <c r="EJ125" s="75"/>
      <c r="EK125" s="75"/>
      <c r="EL125" s="75"/>
      <c r="EM125" s="75"/>
      <c r="EN125" s="75"/>
      <c r="EO125" s="75"/>
      <c r="EP125" s="75"/>
      <c r="EQ125" s="75"/>
      <c r="ER125" s="75"/>
      <c r="ES125" s="75"/>
      <c r="EU125" s="75"/>
      <c r="EV125" s="75"/>
      <c r="EW125" s="75"/>
      <c r="EY125" s="75"/>
      <c r="EZ125" s="75"/>
      <c r="FA125" s="75"/>
      <c r="FC125" s="75"/>
      <c r="FD125" s="75"/>
      <c r="FE125" s="75"/>
      <c r="FG125" s="75"/>
      <c r="FH125" s="75"/>
      <c r="FI125" s="75"/>
      <c r="FK125" s="75"/>
      <c r="FL125" s="75"/>
      <c r="FM125" s="75"/>
      <c r="FO125" s="75"/>
      <c r="FP125" s="75"/>
      <c r="FQ125" s="75"/>
    </row>
    <row r="126" spans="1:173" s="12" customFormat="1" x14ac:dyDescent="0.25">
      <c r="A126" s="9">
        <f>Tue!A42</f>
        <v>0</v>
      </c>
      <c r="B126" s="72">
        <f>Tue!C42</f>
        <v>0</v>
      </c>
      <c r="C126" s="9">
        <f>Tue!X42</f>
        <v>0</v>
      </c>
      <c r="D126" s="73" t="str">
        <f>IF(B126="win",100%-D1,"-100%")</f>
        <v>-100%</v>
      </c>
      <c r="E126" s="9">
        <f>(C126*D126)+(C126*E1)</f>
        <v>0</v>
      </c>
      <c r="F126" s="9"/>
      <c r="G126" s="9">
        <f>Tue!Y42</f>
        <v>0</v>
      </c>
      <c r="H126" s="73" t="str">
        <f>IF($B126="win",100%-H$1,"-100%")</f>
        <v>-100%</v>
      </c>
      <c r="I126" s="9">
        <f>(G126*H126)+(G126*I1)</f>
        <v>0</v>
      </c>
      <c r="J126" s="9"/>
      <c r="K126" s="9">
        <f>Tue!Z42</f>
        <v>0</v>
      </c>
      <c r="L126" s="73" t="str">
        <f>IF(B126="win",100%-L1,"-100%")</f>
        <v>-100%</v>
      </c>
      <c r="M126" s="9">
        <f>(K126*L126)+(K126*M1)</f>
        <v>0</v>
      </c>
      <c r="N126" s="9"/>
      <c r="O126" s="9">
        <f>Tue!AA42</f>
        <v>0</v>
      </c>
      <c r="P126" s="73" t="str">
        <f>IF(B126="win",100%-P1,"-100%")</f>
        <v>-100%</v>
      </c>
      <c r="Q126" s="9">
        <f>(O126*P126)+(O126*Q1)</f>
        <v>0</v>
      </c>
      <c r="R126" s="9"/>
      <c r="S126" s="9">
        <f>Tue!AB42</f>
        <v>0</v>
      </c>
      <c r="T126" s="73" t="str">
        <f>IF(B126="win",100%-T1,"-100%")</f>
        <v>-100%</v>
      </c>
      <c r="U126" s="9">
        <f>(S126*T126)+(S126*U1)</f>
        <v>0</v>
      </c>
      <c r="V126" s="9"/>
      <c r="W126" s="9">
        <f>Tue!AC42</f>
        <v>0</v>
      </c>
      <c r="X126" s="73" t="str">
        <f>IF(B126="win",100%-X1,"-100%")</f>
        <v>-100%</v>
      </c>
      <c r="Y126" s="9">
        <f>(W126*X126)+(W126*Y1)</f>
        <v>0</v>
      </c>
      <c r="Z126" s="9"/>
      <c r="AA126" s="9">
        <f>Tue!AD42</f>
        <v>0</v>
      </c>
      <c r="AB126" s="73" t="str">
        <f>IF(B126="win",100%-AB1,"-100%")</f>
        <v>-100%</v>
      </c>
      <c r="AC126" s="9">
        <f>(AA126*AB126)+(AA126*AC1)</f>
        <v>0</v>
      </c>
      <c r="AD126" s="9"/>
      <c r="AE126" s="9">
        <f>Tue!AE42</f>
        <v>0</v>
      </c>
      <c r="AF126" s="73" t="str">
        <f>IF(B126="win",100%-AF1,"-100%")</f>
        <v>-100%</v>
      </c>
      <c r="AG126" s="9">
        <f>(AE126*AF126)+(AE126*AG1)</f>
        <v>0</v>
      </c>
      <c r="AH126" s="9"/>
      <c r="AI126" s="9">
        <f>Tue!AF42</f>
        <v>0</v>
      </c>
      <c r="AJ126" s="73" t="str">
        <f>IF(B126="win",100%-AJ1,"-100%")</f>
        <v>-100%</v>
      </c>
      <c r="AK126" s="9">
        <f>(AI126*AJ126)+(AI126*AK1)</f>
        <v>0</v>
      </c>
      <c r="AL126" s="9"/>
      <c r="AM126" s="9">
        <f>Tue!AG42</f>
        <v>0</v>
      </c>
      <c r="AN126" s="73" t="str">
        <f>IF(B126="win",100%-AN1,"-100%")</f>
        <v>-100%</v>
      </c>
      <c r="AO126" s="9">
        <f>(AM126*AN126)+(AM126*AO1)</f>
        <v>0</v>
      </c>
      <c r="AP126" s="9"/>
      <c r="AQ126" s="9">
        <f>Tue!AH42</f>
        <v>0</v>
      </c>
      <c r="AR126" s="73" t="str">
        <f>IF(B126="win",100%-AR1,"-100%")</f>
        <v>-100%</v>
      </c>
      <c r="AS126" s="9">
        <f>(AQ126*AR126)+(AQ126*AS1)</f>
        <v>0</v>
      </c>
      <c r="AT126" s="9"/>
      <c r="AU126" s="9">
        <f>Tue!AI42</f>
        <v>0</v>
      </c>
      <c r="AV126" s="73" t="str">
        <f>IF(B126="win",100%-AV1,"-100%")</f>
        <v>-100%</v>
      </c>
      <c r="AW126" s="9">
        <f>(AU126*AV126)+(AU126*AW1)</f>
        <v>0</v>
      </c>
      <c r="AX126" s="9"/>
      <c r="AY126" s="9">
        <f>Tue!AJ42</f>
        <v>0</v>
      </c>
      <c r="AZ126" s="73" t="str">
        <f>IF(B126="win",100%-AZ1,"-100%")</f>
        <v>-100%</v>
      </c>
      <c r="BA126" s="9">
        <f>(AY126*AZ126)+(AY126*BA1)</f>
        <v>0</v>
      </c>
      <c r="BB126" s="9"/>
      <c r="BC126" s="9">
        <f>Tue!AK42</f>
        <v>0</v>
      </c>
      <c r="BD126" s="73" t="str">
        <f>IF(B126="win",100%-BD1,"-100%")</f>
        <v>-100%</v>
      </c>
      <c r="BE126" s="9">
        <f>(BC126*BD126)+(BC126*BE1)</f>
        <v>0</v>
      </c>
      <c r="BF126" s="9"/>
      <c r="BG126" s="9">
        <f>Tue!AL42</f>
        <v>0</v>
      </c>
      <c r="BH126" s="73" t="str">
        <f>IF(B126="win",100%-BH1,"-100%")</f>
        <v>-100%</v>
      </c>
      <c r="BI126" s="9">
        <f>(BG126*BH126)+(BG126*BI1)</f>
        <v>0</v>
      </c>
      <c r="BJ126" s="9"/>
      <c r="BK126" s="9">
        <f>Tue!AM42</f>
        <v>0</v>
      </c>
      <c r="BL126" s="73" t="str">
        <f>IF(B126="win",100%-BL1,"-100%")</f>
        <v>-100%</v>
      </c>
      <c r="BM126" s="9">
        <f>(BK126*BL126)+(BK126*BM1)</f>
        <v>0</v>
      </c>
      <c r="BN126" s="9"/>
      <c r="BO126" s="9">
        <f>Tue!AN42</f>
        <v>0</v>
      </c>
      <c r="BP126" s="73" t="str">
        <f>IF(B126="win",100%-BP1,"-100%")</f>
        <v>-100%</v>
      </c>
      <c r="BQ126" s="9">
        <f>(BO126*BP126)+(BO126*BQ1)</f>
        <v>0</v>
      </c>
      <c r="BR126" s="9"/>
      <c r="BS126" s="9">
        <f>Tue!AO42</f>
        <v>0</v>
      </c>
      <c r="BT126" s="73" t="str">
        <f>IF(B126="win",100%-BT1,"-100%")</f>
        <v>-100%</v>
      </c>
      <c r="BU126" s="9">
        <f>(BS126*BT126)+(BS126*BU1)</f>
        <v>0</v>
      </c>
      <c r="BV126" s="9"/>
      <c r="BW126" s="9">
        <f>Tue!AP42</f>
        <v>0</v>
      </c>
      <c r="BX126" s="73" t="str">
        <f>IF(B126="win",100%-BX1,"-100%")</f>
        <v>-100%</v>
      </c>
      <c r="BY126" s="9">
        <f>(BW126*BX126)+(BW126*BY1)</f>
        <v>0</v>
      </c>
      <c r="BZ126" s="9"/>
      <c r="CA126" s="9">
        <f>Tue!AQ42</f>
        <v>0</v>
      </c>
      <c r="CB126" s="73" t="str">
        <f>IF(B126="win",100%-CB1,"-100%")</f>
        <v>-100%</v>
      </c>
      <c r="CC126" s="9">
        <f>(CA126*CB126)+(CA126*CC1)</f>
        <v>0</v>
      </c>
      <c r="CD126" s="9"/>
      <c r="CE126" s="9">
        <f>Tue!AR42</f>
        <v>0</v>
      </c>
      <c r="CF126" s="73" t="str">
        <f>IF(B126="win",100%-CF1,"-100%")</f>
        <v>-100%</v>
      </c>
      <c r="CG126" s="9">
        <f>(CE126*CF126)+(CE126*CG1)</f>
        <v>0</v>
      </c>
      <c r="CH126" s="9"/>
      <c r="CI126" s="9">
        <f>Tue!AS42</f>
        <v>0</v>
      </c>
      <c r="CJ126" s="73" t="str">
        <f>IF(B126="win",100%-CJ1,"-100%")</f>
        <v>-100%</v>
      </c>
      <c r="CK126" s="9">
        <f>(CI126*CJ126)+(CI126*CK1)</f>
        <v>0</v>
      </c>
      <c r="CL126" s="9"/>
      <c r="CM126" s="9">
        <f>Tue!AT42</f>
        <v>0</v>
      </c>
      <c r="CN126" s="73" t="str">
        <f>IF(B126="win",100%-CN1,"-100%")</f>
        <v>-100%</v>
      </c>
      <c r="CO126" s="9">
        <f>(CM126*CN126)+(CM126*CO1)</f>
        <v>0</v>
      </c>
      <c r="CP126" s="9"/>
      <c r="CQ126" s="9">
        <f>Tue!AU42</f>
        <v>0</v>
      </c>
      <c r="CR126" s="73" t="str">
        <f>IF(B126="win",100%-CR1,"-100%")</f>
        <v>-100%</v>
      </c>
      <c r="CS126" s="9">
        <f>(CQ126*CR126)+(CQ126*CS1)</f>
        <v>0</v>
      </c>
      <c r="CT126" s="9"/>
      <c r="CU126" s="9">
        <f>Tue!AV42</f>
        <v>0</v>
      </c>
      <c r="CV126" s="73" t="str">
        <f>IF(B126="win",100%-CV1,"-100%")</f>
        <v>-100%</v>
      </c>
      <c r="CW126" s="9">
        <f>(CU126*CV126)+(CU126*CW1)</f>
        <v>0</v>
      </c>
      <c r="CX126" s="9"/>
      <c r="CY126" s="9">
        <f>Tue!AW42</f>
        <v>0</v>
      </c>
      <c r="CZ126" s="73" t="str">
        <f>IF(B126="win",100%-CZ1,"-100%")</f>
        <v>-100%</v>
      </c>
      <c r="DA126" s="9">
        <f>(CY126*CZ126)+(CY126*DA1)</f>
        <v>0</v>
      </c>
      <c r="DB126" s="9"/>
      <c r="DC126" s="9">
        <f>Tue!AX42</f>
        <v>0</v>
      </c>
      <c r="DD126" s="73" t="str">
        <f>IF(B126="win",100%-DD1,"-100%")</f>
        <v>-100%</v>
      </c>
      <c r="DE126" s="9">
        <f>(DC126*DD126)+(DC126*DE1)</f>
        <v>0</v>
      </c>
      <c r="DF126" s="9"/>
      <c r="DG126" s="9">
        <f>Tue!AY42</f>
        <v>0</v>
      </c>
      <c r="DH126" s="73" t="str">
        <f>IF(B126="win",100%-DH1,"-100%")</f>
        <v>-100%</v>
      </c>
      <c r="DI126" s="9">
        <f>(DG126*DH126)+(DG126*DI1)</f>
        <v>0</v>
      </c>
      <c r="DJ126" s="9"/>
      <c r="DK126" s="9">
        <f>Tue!AZ42</f>
        <v>0</v>
      </c>
      <c r="DL126" s="73" t="str">
        <f>IF(B126="win",100%-DL1,"-100%")</f>
        <v>-100%</v>
      </c>
      <c r="DM126" s="9">
        <f>(DK126*DL126)+(DK126*DM1)</f>
        <v>0</v>
      </c>
      <c r="DN126" s="9"/>
      <c r="DO126" s="9">
        <f>Tue!BA42</f>
        <v>0</v>
      </c>
      <c r="DP126" s="73" t="str">
        <f>IF(B126="win",100%-DP1,"-100%")</f>
        <v>-100%</v>
      </c>
      <c r="DQ126" s="9">
        <f>(DO126*DP126)+(DO126*DQ1)</f>
        <v>0</v>
      </c>
      <c r="DR126" s="9"/>
      <c r="DS126" s="9">
        <f>Tue!BB42</f>
        <v>0</v>
      </c>
      <c r="DT126" s="73" t="str">
        <f>IF(B126="win",100%-DT1,"-100%")</f>
        <v>-100%</v>
      </c>
      <c r="DU126" s="9">
        <f>(DS126*DT126)+(DS126*DU1)</f>
        <v>0</v>
      </c>
      <c r="DV126" s="9"/>
      <c r="DW126" s="9">
        <f>Tue!BC42</f>
        <v>0</v>
      </c>
      <c r="DX126" s="73" t="str">
        <f>IF(B126="win",100%-DX1,"-100%")</f>
        <v>-100%</v>
      </c>
      <c r="DY126" s="9">
        <f>(DW126*DX126)+(DW126*DY1)</f>
        <v>0</v>
      </c>
      <c r="DZ126" s="9"/>
      <c r="EA126" s="9">
        <f>Tue!BD42</f>
        <v>0</v>
      </c>
      <c r="EB126" s="73" t="str">
        <f>IF(B126="win",100%-EB1,"-100%")</f>
        <v>-100%</v>
      </c>
      <c r="EC126" s="9">
        <f>(EA126*EB126)+(EA126*EC1)</f>
        <v>0</v>
      </c>
      <c r="ED126" s="9"/>
      <c r="EE126" s="9">
        <f>Tue!BE42</f>
        <v>0</v>
      </c>
      <c r="EF126" s="73" t="str">
        <f>IF(B126="win",100%-EF1,"-100%")</f>
        <v>-100%</v>
      </c>
      <c r="EG126" s="9">
        <f>(EE126*EF126)+(EE126*EG1)</f>
        <v>0</v>
      </c>
      <c r="EH126" s="9"/>
      <c r="EI126" s="9">
        <f>Tue!BF42</f>
        <v>0</v>
      </c>
      <c r="EJ126" s="73" t="str">
        <f>IF(B126="win",100%-EJ1,"-100%")</f>
        <v>-100%</v>
      </c>
      <c r="EK126" s="9">
        <f>(EI126*EJ126)+(EI126*EK1)</f>
        <v>0</v>
      </c>
      <c r="EL126" s="9"/>
      <c r="EM126" s="9">
        <f>Tue!BG42</f>
        <v>0</v>
      </c>
      <c r="EN126" s="73" t="str">
        <f>IF(B126="win",100%-EN1,"-100%")</f>
        <v>-100%</v>
      </c>
      <c r="EO126" s="9">
        <f>(EM126*EN126)+(EM126*EO1)</f>
        <v>0</v>
      </c>
      <c r="EP126" s="9"/>
      <c r="EQ126" s="9">
        <f>Tue!BH42</f>
        <v>0</v>
      </c>
      <c r="ER126" s="73" t="str">
        <f>IF(B126="win",100%-ER1,"-100%")</f>
        <v>-100%</v>
      </c>
      <c r="ES126" s="9">
        <f>(EQ126*ER126)+(EQ126*ES1)</f>
        <v>0</v>
      </c>
      <c r="EU126" s="9">
        <f>Tue!$BI42</f>
        <v>0</v>
      </c>
      <c r="EV126" s="73" t="str">
        <f>IF($B126="win",100%-EV$1,"-100%")</f>
        <v>-100%</v>
      </c>
      <c r="EW126" s="9">
        <f>(EU126*EV126)+(EU126*EW1)</f>
        <v>0</v>
      </c>
      <c r="EY126" s="9">
        <f>Tue!$BJ42</f>
        <v>0</v>
      </c>
      <c r="EZ126" s="73" t="str">
        <f t="shared" ref="EZ126:EZ164" si="2034">IF($B126="win",100%-EZ$1,"-100%")</f>
        <v>-100%</v>
      </c>
      <c r="FA126" s="9">
        <f>(EY126*EZ126)+(EY126*FA1)</f>
        <v>0</v>
      </c>
      <c r="FC126" s="9">
        <f>Tue!$BK42</f>
        <v>0</v>
      </c>
      <c r="FD126" s="73" t="str">
        <f t="shared" ref="FD126:FD164" si="2035">IF($B126="win",100%-FD$1,"-100%")</f>
        <v>-100%</v>
      </c>
      <c r="FE126" s="9">
        <f>(FC126*FD126)+(FC126*FE1)</f>
        <v>0</v>
      </c>
      <c r="FG126" s="9">
        <f>Tue!$BL42</f>
        <v>0</v>
      </c>
      <c r="FH126" s="73" t="str">
        <f t="shared" ref="FH126:FH164" si="2036">IF($B126="win",100%-FH$1,"-100%")</f>
        <v>-100%</v>
      </c>
      <c r="FI126" s="9">
        <f>(FG126*FH126)+(FG126*FI1)</f>
        <v>0</v>
      </c>
      <c r="FK126" s="9">
        <f>Tue!$BM42</f>
        <v>0</v>
      </c>
      <c r="FL126" s="73" t="str">
        <f t="shared" ref="FL126:FL164" si="2037">IF($B126="win",100%-FL$1,"-100%")</f>
        <v>-100%</v>
      </c>
      <c r="FM126" s="9">
        <f>(FK126*FL126)+(FK126*FM1)</f>
        <v>0</v>
      </c>
      <c r="FO126" s="9">
        <f>Tue!$BN42</f>
        <v>0</v>
      </c>
      <c r="FP126" s="73" t="str">
        <f t="shared" ref="FP126:FP164" si="2038">IF($B126="win",100%-FP$1,"-100%")</f>
        <v>-100%</v>
      </c>
      <c r="FQ126" s="9">
        <f>(FO126*FP126)+(FO126*FQ1)</f>
        <v>0</v>
      </c>
    </row>
    <row r="127" spans="1:173" s="12" customFormat="1" x14ac:dyDescent="0.25">
      <c r="A127" s="9">
        <f>Tue!A43</f>
        <v>0</v>
      </c>
      <c r="B127" s="72">
        <f>Tue!C43</f>
        <v>0</v>
      </c>
      <c r="C127" s="9">
        <f>Tue!X43</f>
        <v>0</v>
      </c>
      <c r="D127" s="73" t="str">
        <f>IF(B127="win",100%-D1,"-100%")</f>
        <v>-100%</v>
      </c>
      <c r="E127" s="9">
        <f>(C127*D127)+(C127*E1)</f>
        <v>0</v>
      </c>
      <c r="F127" s="9"/>
      <c r="G127" s="9">
        <f>Tue!Y43</f>
        <v>0</v>
      </c>
      <c r="H127" s="73" t="str">
        <f t="shared" ref="H127:H129" si="2039">IF($B127="win",100%-H$1,"-100%")</f>
        <v>-100%</v>
      </c>
      <c r="I127" s="9">
        <f>(G127*H127)+(G127*I1)</f>
        <v>0</v>
      </c>
      <c r="J127" s="9"/>
      <c r="K127" s="9">
        <f>Tue!Z43</f>
        <v>0</v>
      </c>
      <c r="L127" s="73" t="str">
        <f>IF(B127="win",100%-L1,"-100%")</f>
        <v>-100%</v>
      </c>
      <c r="M127" s="9">
        <f>(K127*L127)+(K127*M1)</f>
        <v>0</v>
      </c>
      <c r="N127" s="9"/>
      <c r="O127" s="9">
        <f>Tue!AA43</f>
        <v>0</v>
      </c>
      <c r="P127" s="73" t="str">
        <f>IF(B127="win",100%-P1,"-100%")</f>
        <v>-100%</v>
      </c>
      <c r="Q127" s="9">
        <f>(O127*P127)+(O127*Q1)</f>
        <v>0</v>
      </c>
      <c r="R127" s="9"/>
      <c r="S127" s="9">
        <f>Tue!AB43</f>
        <v>0</v>
      </c>
      <c r="T127" s="73" t="str">
        <f>IF(B127="win",100%-T1,"-100%")</f>
        <v>-100%</v>
      </c>
      <c r="U127" s="9">
        <f>(S127*T127)+(S127*U1)</f>
        <v>0</v>
      </c>
      <c r="V127" s="9"/>
      <c r="W127" s="9">
        <f>Tue!AC43</f>
        <v>0</v>
      </c>
      <c r="X127" s="73" t="str">
        <f>IF(B127="win",100%-X1,"-100%")</f>
        <v>-100%</v>
      </c>
      <c r="Y127" s="9">
        <f>(W127*X127)+(W127*Y1)</f>
        <v>0</v>
      </c>
      <c r="Z127" s="9"/>
      <c r="AA127" s="9">
        <f>Tue!AD43</f>
        <v>0</v>
      </c>
      <c r="AB127" s="73" t="str">
        <f>IF(B127="win",100%-AB1,"-100%")</f>
        <v>-100%</v>
      </c>
      <c r="AC127" s="9">
        <f>(AA127*AB127)+(AA127*AC1)</f>
        <v>0</v>
      </c>
      <c r="AD127" s="9"/>
      <c r="AE127" s="9">
        <f>Tue!AE43</f>
        <v>0</v>
      </c>
      <c r="AF127" s="73" t="str">
        <f>IF(B127="win",100%-AF1,"-100%")</f>
        <v>-100%</v>
      </c>
      <c r="AG127" s="9">
        <f>(AE127*AF127)+(AE127*AG1)</f>
        <v>0</v>
      </c>
      <c r="AH127" s="9"/>
      <c r="AI127" s="9">
        <f>Tue!AF43</f>
        <v>0</v>
      </c>
      <c r="AJ127" s="73" t="str">
        <f>IF(B127="win",100%-AJ1,"-100%")</f>
        <v>-100%</v>
      </c>
      <c r="AK127" s="9">
        <f>(AI127*AJ127)+(AI127*AK1)</f>
        <v>0</v>
      </c>
      <c r="AL127" s="9"/>
      <c r="AM127" s="9">
        <f>Tue!AG43</f>
        <v>0</v>
      </c>
      <c r="AN127" s="73" t="str">
        <f>IF(B127="win",100%-AN1,"-100%")</f>
        <v>-100%</v>
      </c>
      <c r="AO127" s="9">
        <f>(AM127*AN127)+(AM127*AO1)</f>
        <v>0</v>
      </c>
      <c r="AP127" s="9"/>
      <c r="AQ127" s="9">
        <f>Tue!AH43</f>
        <v>0</v>
      </c>
      <c r="AR127" s="73" t="str">
        <f>IF(B127="win",100%-AR1,"-100%")</f>
        <v>-100%</v>
      </c>
      <c r="AS127" s="9">
        <f>(AQ127*AR127)+(AQ127*AS1)</f>
        <v>0</v>
      </c>
      <c r="AT127" s="9"/>
      <c r="AU127" s="9">
        <f>Tue!AI43</f>
        <v>0</v>
      </c>
      <c r="AV127" s="73" t="str">
        <f>IF(B127="win",100%-AV1,"-100%")</f>
        <v>-100%</v>
      </c>
      <c r="AW127" s="9">
        <f>(AU127*AV127)+(AU127*AW1)</f>
        <v>0</v>
      </c>
      <c r="AX127" s="9"/>
      <c r="AY127" s="9">
        <f>Tue!AJ43</f>
        <v>0</v>
      </c>
      <c r="AZ127" s="73" t="str">
        <f>IF(B127="win",100%-AZ1,"-100%")</f>
        <v>-100%</v>
      </c>
      <c r="BA127" s="9">
        <f>(AY127*AZ127)+(AY127*BA1)</f>
        <v>0</v>
      </c>
      <c r="BB127" s="9"/>
      <c r="BC127" s="9">
        <f>Tue!AK43</f>
        <v>0</v>
      </c>
      <c r="BD127" s="73" t="str">
        <f>IF(B127="win",100%-BD1,"-100%")</f>
        <v>-100%</v>
      </c>
      <c r="BE127" s="9">
        <f>(BC127*BD127)+(BC127*BE1)</f>
        <v>0</v>
      </c>
      <c r="BF127" s="9"/>
      <c r="BG127" s="9">
        <f>Tue!AL43</f>
        <v>0</v>
      </c>
      <c r="BH127" s="73" t="str">
        <f>IF(B127="win",100%-BH1,"-100%")</f>
        <v>-100%</v>
      </c>
      <c r="BI127" s="9">
        <f>(BG127*BH127)+(BG127*BI1)</f>
        <v>0</v>
      </c>
      <c r="BJ127" s="9"/>
      <c r="BK127" s="9">
        <f>Tue!AM43</f>
        <v>0</v>
      </c>
      <c r="BL127" s="73" t="str">
        <f>IF(B127="win",100%-BL1,"-100%")</f>
        <v>-100%</v>
      </c>
      <c r="BM127" s="9">
        <f>(BK127*BL127)+(BK127*BM1)</f>
        <v>0</v>
      </c>
      <c r="BN127" s="9"/>
      <c r="BO127" s="9">
        <f>Tue!AN43</f>
        <v>0</v>
      </c>
      <c r="BP127" s="73" t="str">
        <f>IF(B127="win",100%-BP1,"-100%")</f>
        <v>-100%</v>
      </c>
      <c r="BQ127" s="9">
        <f>(BO127*BP127)+(BO127*BQ1)</f>
        <v>0</v>
      </c>
      <c r="BR127" s="9"/>
      <c r="BS127" s="9">
        <f>Tue!AO43</f>
        <v>0</v>
      </c>
      <c r="BT127" s="73" t="str">
        <f>IF(B127="win",100%-BT1,"-100%")</f>
        <v>-100%</v>
      </c>
      <c r="BU127" s="9">
        <f>(BS127*BT127)+(BS127*BU1)</f>
        <v>0</v>
      </c>
      <c r="BV127" s="9"/>
      <c r="BW127" s="9">
        <f>Tue!AP43</f>
        <v>0</v>
      </c>
      <c r="BX127" s="73" t="str">
        <f>IF(B127="win",100%-BX1,"-100%")</f>
        <v>-100%</v>
      </c>
      <c r="BY127" s="9">
        <f>(BW127*BX127)+(BW127*BY1)</f>
        <v>0</v>
      </c>
      <c r="BZ127" s="9"/>
      <c r="CA127" s="9">
        <f>Tue!AQ43</f>
        <v>0</v>
      </c>
      <c r="CB127" s="73" t="str">
        <f>IF(B127="win",100%-CB1,"-100%")</f>
        <v>-100%</v>
      </c>
      <c r="CC127" s="9">
        <f>(CA127*CB127)+(CA127*CC1)</f>
        <v>0</v>
      </c>
      <c r="CD127" s="9"/>
      <c r="CE127" s="9">
        <f>Tue!AR43</f>
        <v>0</v>
      </c>
      <c r="CF127" s="73" t="str">
        <f>IF(B127="win",100%-CF1,"-100%")</f>
        <v>-100%</v>
      </c>
      <c r="CG127" s="9">
        <f>(CE127*CF127)+(CE127*CG1)</f>
        <v>0</v>
      </c>
      <c r="CH127" s="9"/>
      <c r="CI127" s="9">
        <f>Tue!AS43</f>
        <v>0</v>
      </c>
      <c r="CJ127" s="73" t="str">
        <f>IF(B127="win",100%-CJ1,"-100%")</f>
        <v>-100%</v>
      </c>
      <c r="CK127" s="9">
        <f>(CI127*CJ127)+(CI127*CK1)</f>
        <v>0</v>
      </c>
      <c r="CL127" s="9"/>
      <c r="CM127" s="9">
        <f>Tue!AT43</f>
        <v>0</v>
      </c>
      <c r="CN127" s="73" t="str">
        <f>IF(B127="win",100%-CN1,"-100%")</f>
        <v>-100%</v>
      </c>
      <c r="CO127" s="9">
        <f>(CM127*CN127)+(CM127*CO1)</f>
        <v>0</v>
      </c>
      <c r="CP127" s="9"/>
      <c r="CQ127" s="9">
        <f>Tue!AU43</f>
        <v>0</v>
      </c>
      <c r="CR127" s="73" t="str">
        <f>IF(B127="win",100%-CR1,"-100%")</f>
        <v>-100%</v>
      </c>
      <c r="CS127" s="9">
        <f>(CQ127*CR127)+(CQ127*CS1)</f>
        <v>0</v>
      </c>
      <c r="CT127" s="9"/>
      <c r="CU127" s="9">
        <f>Tue!AV43</f>
        <v>0</v>
      </c>
      <c r="CV127" s="73" t="str">
        <f>IF(B127="win",100%-CV1,"-100%")</f>
        <v>-100%</v>
      </c>
      <c r="CW127" s="9">
        <f>(CU127*CV127)+(CU127*CW1)</f>
        <v>0</v>
      </c>
      <c r="CX127" s="9"/>
      <c r="CY127" s="9">
        <f>Tue!AW43</f>
        <v>0</v>
      </c>
      <c r="CZ127" s="73" t="str">
        <f>IF(B127="win",100%-CZ1,"-100%")</f>
        <v>-100%</v>
      </c>
      <c r="DA127" s="9">
        <f>(CY127*CZ127)+(CY127*DA1)</f>
        <v>0</v>
      </c>
      <c r="DB127" s="9"/>
      <c r="DC127" s="9">
        <f>Tue!AX43</f>
        <v>0</v>
      </c>
      <c r="DD127" s="73" t="str">
        <f>IF(B127="win",100%-DD1,"-100%")</f>
        <v>-100%</v>
      </c>
      <c r="DE127" s="9">
        <f>(DC127*DD127)+(DC127*DE1)</f>
        <v>0</v>
      </c>
      <c r="DF127" s="9"/>
      <c r="DG127" s="9">
        <f>Tue!AY43</f>
        <v>0</v>
      </c>
      <c r="DH127" s="73" t="str">
        <f>IF(B127="win",100%-DH1,"-100%")</f>
        <v>-100%</v>
      </c>
      <c r="DI127" s="9">
        <f>(DG127*DH127)+(DG127*DI1)</f>
        <v>0</v>
      </c>
      <c r="DJ127" s="9"/>
      <c r="DK127" s="9">
        <f>Tue!AZ43</f>
        <v>0</v>
      </c>
      <c r="DL127" s="73" t="str">
        <f>IF(B127="win",100%-DL1,"-100%")</f>
        <v>-100%</v>
      </c>
      <c r="DM127" s="9">
        <f>(DK127*DL127)+(DK127*DM1)</f>
        <v>0</v>
      </c>
      <c r="DN127" s="9"/>
      <c r="DO127" s="9">
        <f>Tue!BA43</f>
        <v>0</v>
      </c>
      <c r="DP127" s="73" t="str">
        <f>IF(B127="win",100%-DP1,"-100%")</f>
        <v>-100%</v>
      </c>
      <c r="DQ127" s="9">
        <f>(DO127*DP127)+(DO127*DQ1)</f>
        <v>0</v>
      </c>
      <c r="DR127" s="9"/>
      <c r="DS127" s="9">
        <f>Tue!BB43</f>
        <v>0</v>
      </c>
      <c r="DT127" s="73" t="str">
        <f>IF(B127="win",100%-DT1,"-100%")</f>
        <v>-100%</v>
      </c>
      <c r="DU127" s="9">
        <f>(DS127*DT127)+(DS127*DU1)</f>
        <v>0</v>
      </c>
      <c r="DV127" s="9"/>
      <c r="DW127" s="9">
        <f>Tue!BC43</f>
        <v>0</v>
      </c>
      <c r="DX127" s="73" t="str">
        <f>IF(B127="win",100%-DX1,"-100%")</f>
        <v>-100%</v>
      </c>
      <c r="DY127" s="9">
        <f>(DW127*DX127)+(DW127*DY1)</f>
        <v>0</v>
      </c>
      <c r="DZ127" s="9"/>
      <c r="EA127" s="9">
        <f>Tue!BD43</f>
        <v>0</v>
      </c>
      <c r="EB127" s="73" t="str">
        <f>IF(B127="win",100%-EB1,"-100%")</f>
        <v>-100%</v>
      </c>
      <c r="EC127" s="9">
        <f>(EA127*EB127)+(EA127*EC1)</f>
        <v>0</v>
      </c>
      <c r="ED127" s="9"/>
      <c r="EE127" s="9">
        <f>Tue!BE43</f>
        <v>0</v>
      </c>
      <c r="EF127" s="73" t="str">
        <f>IF(B127="win",100%-EF1,"-100%")</f>
        <v>-100%</v>
      </c>
      <c r="EG127" s="9">
        <f>(EE127*EF127)+(EE127*EG1)</f>
        <v>0</v>
      </c>
      <c r="EH127" s="9"/>
      <c r="EI127" s="9">
        <f>Tue!BF43</f>
        <v>0</v>
      </c>
      <c r="EJ127" s="73" t="str">
        <f>IF(B127="win",100%-EJ1,"-100%")</f>
        <v>-100%</v>
      </c>
      <c r="EK127" s="9">
        <f>(EI127*EJ127)+(EI127*EK1)</f>
        <v>0</v>
      </c>
      <c r="EL127" s="9"/>
      <c r="EM127" s="9">
        <f>Tue!BG43</f>
        <v>0</v>
      </c>
      <c r="EN127" s="73" t="str">
        <f>IF(B127="win",100%-EN1,"-100%")</f>
        <v>-100%</v>
      </c>
      <c r="EO127" s="9">
        <f>(EM127*EN127)+(EM127*EO1)</f>
        <v>0</v>
      </c>
      <c r="EP127" s="9"/>
      <c r="EQ127" s="9">
        <f>Tue!BH43</f>
        <v>0</v>
      </c>
      <c r="ER127" s="73" t="str">
        <f>IF(B127="win",100%-ER1,"-100%")</f>
        <v>-100%</v>
      </c>
      <c r="ES127" s="9">
        <f>(EQ127*ER127)+(EQ127*ES1)</f>
        <v>0</v>
      </c>
      <c r="EU127" s="9">
        <f>Tue!$BI43</f>
        <v>0</v>
      </c>
      <c r="EV127" s="73" t="str">
        <f t="shared" ref="EV127:EV129" si="2040">IF($B127="win",100%-EV$1,"-100%")</f>
        <v>-100%</v>
      </c>
      <c r="EW127" s="9">
        <f>(EU127*EV127)+(EU127*EW1)</f>
        <v>0</v>
      </c>
      <c r="EY127" s="9">
        <f>Tue!$BJ43</f>
        <v>0</v>
      </c>
      <c r="EZ127" s="73" t="str">
        <f t="shared" si="2034"/>
        <v>-100%</v>
      </c>
      <c r="FA127" s="9">
        <f>(EY127*EZ127)+(EY127*FA1)</f>
        <v>0</v>
      </c>
      <c r="FC127" s="9">
        <f>Tue!$BK43</f>
        <v>0</v>
      </c>
      <c r="FD127" s="73" t="str">
        <f t="shared" si="2035"/>
        <v>-100%</v>
      </c>
      <c r="FE127" s="9">
        <f>(FC127*FD127)+(FC127*FE1)</f>
        <v>0</v>
      </c>
      <c r="FG127" s="9">
        <f>Tue!$BL43</f>
        <v>0</v>
      </c>
      <c r="FH127" s="73" t="str">
        <f t="shared" si="2036"/>
        <v>-100%</v>
      </c>
      <c r="FI127" s="9">
        <f>(FG127*FH127)+(FG127*FI1)</f>
        <v>0</v>
      </c>
      <c r="FK127" s="9">
        <f>Tue!$BM43</f>
        <v>0</v>
      </c>
      <c r="FL127" s="73" t="str">
        <f t="shared" si="2037"/>
        <v>-100%</v>
      </c>
      <c r="FM127" s="9">
        <f>(FK127*FL127)+(FK127*FM1)</f>
        <v>0</v>
      </c>
      <c r="FO127" s="9">
        <f>Tue!$BN43</f>
        <v>0</v>
      </c>
      <c r="FP127" s="73" t="str">
        <f t="shared" si="2038"/>
        <v>-100%</v>
      </c>
      <c r="FQ127" s="9">
        <f>(FO127*FP127)+(FO127*FQ1)</f>
        <v>0</v>
      </c>
    </row>
    <row r="128" spans="1:173" s="12" customFormat="1" x14ac:dyDescent="0.25">
      <c r="A128" s="9" t="str">
        <f>Tue!A44</f>
        <v>UNDER</v>
      </c>
      <c r="B128" s="72">
        <f>Tue!C44</f>
        <v>0</v>
      </c>
      <c r="C128" s="9">
        <f>Tue!X44</f>
        <v>0</v>
      </c>
      <c r="D128" s="73" t="str">
        <f>IF(B128="win",100%-D1,"-100%")</f>
        <v>-100%</v>
      </c>
      <c r="E128" s="9">
        <f>(C128*D128)+(C128*E1)</f>
        <v>0</v>
      </c>
      <c r="F128" s="9"/>
      <c r="G128" s="9">
        <f>Tue!Y44</f>
        <v>0</v>
      </c>
      <c r="H128" s="73" t="str">
        <f t="shared" si="2039"/>
        <v>-100%</v>
      </c>
      <c r="I128" s="9">
        <f>(G128*H128)+(G128*I1)</f>
        <v>0</v>
      </c>
      <c r="J128" s="9"/>
      <c r="K128" s="9">
        <f>Tue!Z44</f>
        <v>0</v>
      </c>
      <c r="L128" s="73" t="str">
        <f>IF(B128="win",100%-L1,"-100%")</f>
        <v>-100%</v>
      </c>
      <c r="M128" s="9">
        <f>(K128*L128)+(K128*M1)</f>
        <v>0</v>
      </c>
      <c r="N128" s="9"/>
      <c r="O128" s="9">
        <f>Tue!AA44</f>
        <v>0</v>
      </c>
      <c r="P128" s="73" t="str">
        <f>IF(B128="win",100%-P1,"-100%")</f>
        <v>-100%</v>
      </c>
      <c r="Q128" s="9">
        <f>(O128*P128)+(O128*Q1)</f>
        <v>0</v>
      </c>
      <c r="R128" s="9"/>
      <c r="S128" s="9">
        <f>Tue!AB44</f>
        <v>0</v>
      </c>
      <c r="T128" s="73" t="str">
        <f>IF(B128="win",100%-T1,"-100%")</f>
        <v>-100%</v>
      </c>
      <c r="U128" s="9">
        <f>(S128*T128)+(S128*U1)</f>
        <v>0</v>
      </c>
      <c r="V128" s="9"/>
      <c r="W128" s="9">
        <f>Tue!AC44</f>
        <v>0</v>
      </c>
      <c r="X128" s="73" t="str">
        <f>IF(B128="win",100%-X1,"-100%")</f>
        <v>-100%</v>
      </c>
      <c r="Y128" s="9">
        <f>(W128*X128)+(W128*Y1)</f>
        <v>0</v>
      </c>
      <c r="Z128" s="9"/>
      <c r="AA128" s="9">
        <f>Tue!AD44</f>
        <v>0</v>
      </c>
      <c r="AB128" s="73" t="str">
        <f>IF(B128="win",100%-AB1,"-100%")</f>
        <v>-100%</v>
      </c>
      <c r="AC128" s="9">
        <f>(AA128*AB128)+(AA128*AC1)</f>
        <v>0</v>
      </c>
      <c r="AD128" s="9"/>
      <c r="AE128" s="9">
        <f>Tue!AE44</f>
        <v>0</v>
      </c>
      <c r="AF128" s="73" t="str">
        <f>IF(B128="win",100%-AF1,"-100%")</f>
        <v>-100%</v>
      </c>
      <c r="AG128" s="9">
        <f>(AE128*AF128)+(AE128*AG1)</f>
        <v>0</v>
      </c>
      <c r="AH128" s="9"/>
      <c r="AI128" s="9">
        <f>Tue!AF44</f>
        <v>0</v>
      </c>
      <c r="AJ128" s="73" t="str">
        <f>IF(B128="win",100%-AJ1,"-100%")</f>
        <v>-100%</v>
      </c>
      <c r="AK128" s="9">
        <f>(AI128*AJ128)+(AI128*AK1)</f>
        <v>0</v>
      </c>
      <c r="AL128" s="9"/>
      <c r="AM128" s="9">
        <f>Tue!AG44</f>
        <v>0</v>
      </c>
      <c r="AN128" s="73" t="str">
        <f>IF(B128="win",100%-AN1,"-100%")</f>
        <v>-100%</v>
      </c>
      <c r="AO128" s="9">
        <f>(AM128*AN128)+(AM128*AO1)</f>
        <v>0</v>
      </c>
      <c r="AP128" s="9"/>
      <c r="AQ128" s="9">
        <f>Tue!AH44</f>
        <v>0</v>
      </c>
      <c r="AR128" s="73" t="str">
        <f>IF(B128="win",100%-AR1,"-100%")</f>
        <v>-100%</v>
      </c>
      <c r="AS128" s="9">
        <f>(AQ128*AR128)+(AQ128*AS1)</f>
        <v>0</v>
      </c>
      <c r="AT128" s="9"/>
      <c r="AU128" s="9">
        <f>Tue!AI44</f>
        <v>0</v>
      </c>
      <c r="AV128" s="73" t="str">
        <f>IF(B128="win",100%-AV1,"-100%")</f>
        <v>-100%</v>
      </c>
      <c r="AW128" s="9">
        <f>(AU128*AV128)+(AU128*AW1)</f>
        <v>0</v>
      </c>
      <c r="AX128" s="9"/>
      <c r="AY128" s="9">
        <f>Tue!AJ44</f>
        <v>0</v>
      </c>
      <c r="AZ128" s="73" t="str">
        <f>IF(B128="win",100%-AZ1,"-100%")</f>
        <v>-100%</v>
      </c>
      <c r="BA128" s="9">
        <f>(AY128*AZ128)+(AY128*BA1)</f>
        <v>0</v>
      </c>
      <c r="BB128" s="9"/>
      <c r="BC128" s="9">
        <f>Tue!AK44</f>
        <v>0</v>
      </c>
      <c r="BD128" s="73" t="str">
        <f>IF(B128="win",100%-BD1,"-100%")</f>
        <v>-100%</v>
      </c>
      <c r="BE128" s="9">
        <f>(BC128*BD128)+(BC128*BE1)</f>
        <v>0</v>
      </c>
      <c r="BF128" s="9"/>
      <c r="BG128" s="9">
        <f>Tue!AL44</f>
        <v>0</v>
      </c>
      <c r="BH128" s="73" t="str">
        <f>IF(B128="win",100%-BH1,"-100%")</f>
        <v>-100%</v>
      </c>
      <c r="BI128" s="9">
        <f>(BG128*BH128)+(BG128*BI1)</f>
        <v>0</v>
      </c>
      <c r="BJ128" s="9"/>
      <c r="BK128" s="9">
        <f>Tue!AM44</f>
        <v>0</v>
      </c>
      <c r="BL128" s="73" t="str">
        <f>IF(B128="win",100%-BL1,"-100%")</f>
        <v>-100%</v>
      </c>
      <c r="BM128" s="9">
        <f>(BK128*BL128)+(BK128*BM1)</f>
        <v>0</v>
      </c>
      <c r="BN128" s="9"/>
      <c r="BO128" s="9">
        <f>Tue!AN44</f>
        <v>0</v>
      </c>
      <c r="BP128" s="73" t="str">
        <f>IF(B128="win",100%-BP1,"-100%")</f>
        <v>-100%</v>
      </c>
      <c r="BQ128" s="9">
        <f>(BO128*BP128)+(BO128*BQ1)</f>
        <v>0</v>
      </c>
      <c r="BR128" s="9"/>
      <c r="BS128" s="9">
        <f>Tue!AO44</f>
        <v>0</v>
      </c>
      <c r="BT128" s="73" t="str">
        <f>IF(B128="win",100%-BT1,"-100%")</f>
        <v>-100%</v>
      </c>
      <c r="BU128" s="9">
        <f>(BS128*BT128)+(BS128*BU1)</f>
        <v>0</v>
      </c>
      <c r="BV128" s="9"/>
      <c r="BW128" s="9">
        <f>Tue!AP44</f>
        <v>0</v>
      </c>
      <c r="BX128" s="73" t="str">
        <f>IF(B128="win",100%-BX1,"-100%")</f>
        <v>-100%</v>
      </c>
      <c r="BY128" s="9">
        <f>(BW128*BX128)+(BW128*BY1)</f>
        <v>0</v>
      </c>
      <c r="BZ128" s="9"/>
      <c r="CA128" s="9">
        <f>Tue!AQ44</f>
        <v>0</v>
      </c>
      <c r="CB128" s="73" t="str">
        <f>IF(B128="win",100%-CB1,"-100%")</f>
        <v>-100%</v>
      </c>
      <c r="CC128" s="9">
        <f>(CA128*CB128)+(CA128*CC1)</f>
        <v>0</v>
      </c>
      <c r="CD128" s="9"/>
      <c r="CE128" s="9">
        <f>Tue!AR44</f>
        <v>0</v>
      </c>
      <c r="CF128" s="73" t="str">
        <f>IF(B128="win",100%-CF1,"-100%")</f>
        <v>-100%</v>
      </c>
      <c r="CG128" s="9">
        <f>(CE128*CF128)+(CE128*CG1)</f>
        <v>0</v>
      </c>
      <c r="CH128" s="9"/>
      <c r="CI128" s="9">
        <f>Tue!AS44</f>
        <v>0</v>
      </c>
      <c r="CJ128" s="73" t="str">
        <f>IF(B128="win",100%-CJ1,"-100%")</f>
        <v>-100%</v>
      </c>
      <c r="CK128" s="9">
        <f>(CI128*CJ128)+(CI128*CK1)</f>
        <v>0</v>
      </c>
      <c r="CL128" s="9"/>
      <c r="CM128" s="9">
        <f>Tue!AT44</f>
        <v>0</v>
      </c>
      <c r="CN128" s="73" t="str">
        <f>IF(B128="win",100%-CN1,"-100%")</f>
        <v>-100%</v>
      </c>
      <c r="CO128" s="9">
        <f>(CM128*CN128)+(CM128*CO1)</f>
        <v>0</v>
      </c>
      <c r="CP128" s="9"/>
      <c r="CQ128" s="9">
        <f>Tue!AU44</f>
        <v>0</v>
      </c>
      <c r="CR128" s="73" t="str">
        <f>IF(B128="win",100%-CR1,"-100%")</f>
        <v>-100%</v>
      </c>
      <c r="CS128" s="9">
        <f>(CQ128*CR128)+(CQ128*CS1)</f>
        <v>0</v>
      </c>
      <c r="CT128" s="9"/>
      <c r="CU128" s="9">
        <f>Tue!AV44</f>
        <v>0</v>
      </c>
      <c r="CV128" s="73" t="str">
        <f>IF(B128="win",100%-CV1,"-100%")</f>
        <v>-100%</v>
      </c>
      <c r="CW128" s="9">
        <f>(CU128*CV128)+(CU128*CW1)</f>
        <v>0</v>
      </c>
      <c r="CX128" s="9"/>
      <c r="CY128" s="9">
        <f>Tue!AW44</f>
        <v>0</v>
      </c>
      <c r="CZ128" s="73" t="str">
        <f>IF(B128="win",100%-CZ1,"-100%")</f>
        <v>-100%</v>
      </c>
      <c r="DA128" s="9">
        <f>(CY128*CZ128)+(CY128*DA1)</f>
        <v>0</v>
      </c>
      <c r="DB128" s="9"/>
      <c r="DC128" s="9">
        <f>Tue!AX44</f>
        <v>0</v>
      </c>
      <c r="DD128" s="73" t="str">
        <f>IF(B128="win",100%-DD1,"-100%")</f>
        <v>-100%</v>
      </c>
      <c r="DE128" s="9">
        <f>(DC128*DD128)+(DC128*DE1)</f>
        <v>0</v>
      </c>
      <c r="DF128" s="9"/>
      <c r="DG128" s="9">
        <f>Tue!AY44</f>
        <v>0</v>
      </c>
      <c r="DH128" s="73" t="str">
        <f>IF(B128="win",100%-DH1,"-100%")</f>
        <v>-100%</v>
      </c>
      <c r="DI128" s="9">
        <f>(DG128*DH128)+(DG128*DI1)</f>
        <v>0</v>
      </c>
      <c r="DJ128" s="9"/>
      <c r="DK128" s="9">
        <f>Tue!AZ44</f>
        <v>0</v>
      </c>
      <c r="DL128" s="73" t="str">
        <f>IF(B128="win",100%-DL1,"-100%")</f>
        <v>-100%</v>
      </c>
      <c r="DM128" s="9">
        <f>(DK128*DL128)+(DK128*DM1)</f>
        <v>0</v>
      </c>
      <c r="DN128" s="9"/>
      <c r="DO128" s="9">
        <f>Tue!BA44</f>
        <v>0</v>
      </c>
      <c r="DP128" s="73" t="str">
        <f>IF(B128="win",100%-DP1,"-100%")</f>
        <v>-100%</v>
      </c>
      <c r="DQ128" s="9">
        <f>(DO128*DP128)+(DO128*DQ1)</f>
        <v>0</v>
      </c>
      <c r="DR128" s="9"/>
      <c r="DS128" s="9">
        <f>Tue!BB44</f>
        <v>0</v>
      </c>
      <c r="DT128" s="73" t="str">
        <f>IF(B128="win",100%-DT1,"-100%")</f>
        <v>-100%</v>
      </c>
      <c r="DU128" s="9">
        <f>(DS128*DT128)+(DS128*DU1)</f>
        <v>0</v>
      </c>
      <c r="DV128" s="9"/>
      <c r="DW128" s="9">
        <f>Tue!BC44</f>
        <v>0</v>
      </c>
      <c r="DX128" s="73" t="str">
        <f>IF(B128="win",100%-DX1,"-100%")</f>
        <v>-100%</v>
      </c>
      <c r="DY128" s="9">
        <f>(DW128*DX128)+(DW128*DY1)</f>
        <v>0</v>
      </c>
      <c r="DZ128" s="9"/>
      <c r="EA128" s="9">
        <f>Tue!BD44</f>
        <v>0</v>
      </c>
      <c r="EB128" s="73" t="str">
        <f>IF(B128="win",100%-EB1,"-100%")</f>
        <v>-100%</v>
      </c>
      <c r="EC128" s="9">
        <f>(EA128*EB128)+(EA128*EC1)</f>
        <v>0</v>
      </c>
      <c r="ED128" s="9"/>
      <c r="EE128" s="9">
        <f>Tue!BE44</f>
        <v>0</v>
      </c>
      <c r="EF128" s="73" t="str">
        <f>IF(B128="win",100%-EF1,"-100%")</f>
        <v>-100%</v>
      </c>
      <c r="EG128" s="9">
        <f>(EE128*EF128)+(EE128*EG1)</f>
        <v>0</v>
      </c>
      <c r="EH128" s="9"/>
      <c r="EI128" s="9">
        <f>Tue!BF44</f>
        <v>0</v>
      </c>
      <c r="EJ128" s="73" t="str">
        <f>IF(B128="win",100%-EJ1,"-100%")</f>
        <v>-100%</v>
      </c>
      <c r="EK128" s="9">
        <f>(EI128*EJ128)+(EI128*EK1)</f>
        <v>0</v>
      </c>
      <c r="EL128" s="9"/>
      <c r="EM128" s="9">
        <f>Tue!BG44</f>
        <v>0</v>
      </c>
      <c r="EN128" s="73" t="str">
        <f>IF(B128="win",100%-EN1,"-100%")</f>
        <v>-100%</v>
      </c>
      <c r="EO128" s="9">
        <f>(EM128*EN128)+(EM128*EO1)</f>
        <v>0</v>
      </c>
      <c r="EP128" s="9"/>
      <c r="EQ128" s="9">
        <f>Tue!BH44</f>
        <v>0</v>
      </c>
      <c r="ER128" s="73" t="str">
        <f>IF(B128="win",100%-ER1,"-100%")</f>
        <v>-100%</v>
      </c>
      <c r="ES128" s="9">
        <f>(EQ128*ER128)+(EQ128*ES1)</f>
        <v>0</v>
      </c>
      <c r="EU128" s="9">
        <f>Tue!$BI44</f>
        <v>0</v>
      </c>
      <c r="EV128" s="73" t="str">
        <f t="shared" si="2040"/>
        <v>-100%</v>
      </c>
      <c r="EW128" s="9">
        <f>(EU128*EV128)+(EU128*EW1)</f>
        <v>0</v>
      </c>
      <c r="EY128" s="9">
        <f>Tue!$BJ44</f>
        <v>0</v>
      </c>
      <c r="EZ128" s="73" t="str">
        <f t="shared" si="2034"/>
        <v>-100%</v>
      </c>
      <c r="FA128" s="9">
        <f>(EY128*EZ128)+(EY128*FA1)</f>
        <v>0</v>
      </c>
      <c r="FC128" s="9">
        <f>Tue!$BK44</f>
        <v>0</v>
      </c>
      <c r="FD128" s="73" t="str">
        <f t="shared" si="2035"/>
        <v>-100%</v>
      </c>
      <c r="FE128" s="9">
        <f>(FC128*FD128)+(FC128*FE1)</f>
        <v>0</v>
      </c>
      <c r="FG128" s="9">
        <f>Tue!$BL44</f>
        <v>0</v>
      </c>
      <c r="FH128" s="73" t="str">
        <f t="shared" si="2036"/>
        <v>-100%</v>
      </c>
      <c r="FI128" s="9">
        <f>(FG128*FH128)+(FG128*FI1)</f>
        <v>0</v>
      </c>
      <c r="FK128" s="9">
        <f>Tue!$BM44</f>
        <v>0</v>
      </c>
      <c r="FL128" s="73" t="str">
        <f t="shared" si="2037"/>
        <v>-100%</v>
      </c>
      <c r="FM128" s="9">
        <f>(FK128*FL128)+(FK128*FM1)</f>
        <v>0</v>
      </c>
      <c r="FO128" s="9">
        <f>Tue!$BN44</f>
        <v>0</v>
      </c>
      <c r="FP128" s="73" t="str">
        <f t="shared" si="2038"/>
        <v>-100%</v>
      </c>
      <c r="FQ128" s="9">
        <f>(FO128*FP128)+(FO128*FQ1)</f>
        <v>0</v>
      </c>
    </row>
    <row r="129" spans="1:173" s="12" customFormat="1" x14ac:dyDescent="0.25">
      <c r="A129" s="9" t="str">
        <f>Tue!A45</f>
        <v>OVER</v>
      </c>
      <c r="B129" s="72">
        <f>Tue!C45</f>
        <v>0</v>
      </c>
      <c r="C129" s="9">
        <f>Tue!X45</f>
        <v>0</v>
      </c>
      <c r="D129" s="73" t="str">
        <f>IF(B129="win",100%-D1,"-100%")</f>
        <v>-100%</v>
      </c>
      <c r="E129" s="9">
        <f>(C129*D129)+(C129*E1)</f>
        <v>0</v>
      </c>
      <c r="F129" s="9"/>
      <c r="G129" s="9">
        <f>Tue!Y45</f>
        <v>0</v>
      </c>
      <c r="H129" s="73" t="str">
        <f t="shared" si="2039"/>
        <v>-100%</v>
      </c>
      <c r="I129" s="9">
        <f>(G129*H129)+(G129*I1)</f>
        <v>0</v>
      </c>
      <c r="J129" s="9"/>
      <c r="K129" s="9">
        <f>Tue!Z45</f>
        <v>0</v>
      </c>
      <c r="L129" s="73" t="str">
        <f>IF(B129="win",100%-L1,"-100%")</f>
        <v>-100%</v>
      </c>
      <c r="M129" s="9">
        <f>(K129*L129)+(K129*M1)</f>
        <v>0</v>
      </c>
      <c r="N129" s="9"/>
      <c r="O129" s="9">
        <f>Tue!AA45</f>
        <v>0</v>
      </c>
      <c r="P129" s="73" t="str">
        <f>IF(B129="win",100%-P1,"-100%")</f>
        <v>-100%</v>
      </c>
      <c r="Q129" s="9">
        <f>(O129*P129)+(O129*Q1)</f>
        <v>0</v>
      </c>
      <c r="R129" s="9"/>
      <c r="S129" s="9">
        <f>Tue!AB45</f>
        <v>0</v>
      </c>
      <c r="T129" s="73" t="str">
        <f>IF(B129="win",100%-T1,"-100%")</f>
        <v>-100%</v>
      </c>
      <c r="U129" s="9">
        <f>(S129*T129)+(S129*U1)</f>
        <v>0</v>
      </c>
      <c r="V129" s="9"/>
      <c r="W129" s="9">
        <f>Tue!AC45</f>
        <v>0</v>
      </c>
      <c r="X129" s="73" t="str">
        <f>IF(B129="win",100%-X1,"-100%")</f>
        <v>-100%</v>
      </c>
      <c r="Y129" s="9">
        <f>(W129*X129)+(W129*Y1)</f>
        <v>0</v>
      </c>
      <c r="Z129" s="9"/>
      <c r="AA129" s="9">
        <f>Tue!AD45</f>
        <v>0</v>
      </c>
      <c r="AB129" s="73" t="str">
        <f>IF(B129="win",100%-AB1,"-100%")</f>
        <v>-100%</v>
      </c>
      <c r="AC129" s="9">
        <f>(AA129*AB129)+(AA129*AC1)</f>
        <v>0</v>
      </c>
      <c r="AD129" s="9"/>
      <c r="AE129" s="9">
        <f>Tue!AE45</f>
        <v>0</v>
      </c>
      <c r="AF129" s="73" t="str">
        <f>IF(B129="win",100%-AF1,"-100%")</f>
        <v>-100%</v>
      </c>
      <c r="AG129" s="9">
        <f>(AE129*AF129)+(AE129*AG1)</f>
        <v>0</v>
      </c>
      <c r="AH129" s="9"/>
      <c r="AI129" s="9">
        <f>Tue!AF45</f>
        <v>0</v>
      </c>
      <c r="AJ129" s="73" t="str">
        <f>IF(B129="win",100%-AJ1,"-100%")</f>
        <v>-100%</v>
      </c>
      <c r="AK129" s="9">
        <f>(AI129*AJ129)+(AI129*AK1)</f>
        <v>0</v>
      </c>
      <c r="AL129" s="9"/>
      <c r="AM129" s="9">
        <f>Tue!AG45</f>
        <v>0</v>
      </c>
      <c r="AN129" s="73" t="str">
        <f>IF(B129="win",100%-AN1,"-100%")</f>
        <v>-100%</v>
      </c>
      <c r="AO129" s="9">
        <f>(AM129*AN129)+(AM129*AO1)</f>
        <v>0</v>
      </c>
      <c r="AP129" s="9"/>
      <c r="AQ129" s="9">
        <f>Tue!AH45</f>
        <v>0</v>
      </c>
      <c r="AR129" s="73" t="str">
        <f>IF(B129="win",100%-AR1,"-100%")</f>
        <v>-100%</v>
      </c>
      <c r="AS129" s="9">
        <f>(AQ129*AR129)+(AQ129*AS1)</f>
        <v>0</v>
      </c>
      <c r="AT129" s="9"/>
      <c r="AU129" s="9">
        <f>Tue!AI45</f>
        <v>0</v>
      </c>
      <c r="AV129" s="73" t="str">
        <f>IF(B129="win",100%-AV1,"-100%")</f>
        <v>-100%</v>
      </c>
      <c r="AW129" s="9">
        <f>(AU129*AV129)+(AU129*AW1)</f>
        <v>0</v>
      </c>
      <c r="AX129" s="9"/>
      <c r="AY129" s="9">
        <f>Tue!AJ45</f>
        <v>0</v>
      </c>
      <c r="AZ129" s="73" t="str">
        <f>IF(B129="win",100%-AZ1,"-100%")</f>
        <v>-100%</v>
      </c>
      <c r="BA129" s="9">
        <f>(AY129*AZ129)+(AY129*BA1)</f>
        <v>0</v>
      </c>
      <c r="BB129" s="9"/>
      <c r="BC129" s="9">
        <f>Tue!AK45</f>
        <v>0</v>
      </c>
      <c r="BD129" s="73" t="str">
        <f>IF(B129="win",100%-BD1,"-100%")</f>
        <v>-100%</v>
      </c>
      <c r="BE129" s="9">
        <f>(BC129*BD129)+(BC129*BE1)</f>
        <v>0</v>
      </c>
      <c r="BF129" s="9"/>
      <c r="BG129" s="9">
        <f>Tue!AL45</f>
        <v>0</v>
      </c>
      <c r="BH129" s="73" t="str">
        <f>IF(B129="win",100%-BH1,"-100%")</f>
        <v>-100%</v>
      </c>
      <c r="BI129" s="9">
        <f>(BG129*BH129)+(BG129*BI1)</f>
        <v>0</v>
      </c>
      <c r="BJ129" s="9"/>
      <c r="BK129" s="9">
        <f>Tue!AM45</f>
        <v>0</v>
      </c>
      <c r="BL129" s="73" t="str">
        <f>IF(B129="win",100%-BL1,"-100%")</f>
        <v>-100%</v>
      </c>
      <c r="BM129" s="9">
        <f>(BK129*BL129)+(BK129*BM1)</f>
        <v>0</v>
      </c>
      <c r="BN129" s="9"/>
      <c r="BO129" s="9">
        <f>Tue!AN45</f>
        <v>0</v>
      </c>
      <c r="BP129" s="73" t="str">
        <f>IF(B129="win",100%-BP1,"-100%")</f>
        <v>-100%</v>
      </c>
      <c r="BQ129" s="9">
        <f>(BO129*BP129)+(BO129*BQ1)</f>
        <v>0</v>
      </c>
      <c r="BR129" s="9"/>
      <c r="BS129" s="9">
        <f>Tue!AO45</f>
        <v>0</v>
      </c>
      <c r="BT129" s="73" t="str">
        <f>IF(B129="win",100%-BT1,"-100%")</f>
        <v>-100%</v>
      </c>
      <c r="BU129" s="9">
        <f>(BS129*BT129)+(BS129*BU1)</f>
        <v>0</v>
      </c>
      <c r="BV129" s="9"/>
      <c r="BW129" s="9">
        <f>Tue!AP45</f>
        <v>0</v>
      </c>
      <c r="BX129" s="73" t="str">
        <f>IF(B129="win",100%-BX1,"-100%")</f>
        <v>-100%</v>
      </c>
      <c r="BY129" s="9">
        <f>(BW129*BX129)+(BW129*BY1)</f>
        <v>0</v>
      </c>
      <c r="BZ129" s="9"/>
      <c r="CA129" s="9">
        <f>Tue!AQ45</f>
        <v>0</v>
      </c>
      <c r="CB129" s="73" t="str">
        <f>IF(B129="win",100%-CB1,"-100%")</f>
        <v>-100%</v>
      </c>
      <c r="CC129" s="9">
        <f>(CA129*CB129)+(CA129*CC1)</f>
        <v>0</v>
      </c>
      <c r="CD129" s="9"/>
      <c r="CE129" s="9">
        <f>Tue!AR45</f>
        <v>0</v>
      </c>
      <c r="CF129" s="73" t="str">
        <f>IF(B129="win",100%-CF1,"-100%")</f>
        <v>-100%</v>
      </c>
      <c r="CG129" s="9">
        <f>(CE129*CF129)+(CE129*CG1)</f>
        <v>0</v>
      </c>
      <c r="CH129" s="9"/>
      <c r="CI129" s="9">
        <f>Tue!AS45</f>
        <v>0</v>
      </c>
      <c r="CJ129" s="73" t="str">
        <f>IF(B129="win",100%-CJ1,"-100%")</f>
        <v>-100%</v>
      </c>
      <c r="CK129" s="9">
        <f>(CI129*CJ129)+(CI129*CK1)</f>
        <v>0</v>
      </c>
      <c r="CL129" s="9"/>
      <c r="CM129" s="9">
        <f>Tue!AT45</f>
        <v>0</v>
      </c>
      <c r="CN129" s="73" t="str">
        <f>IF(B129="win",100%-CN1,"-100%")</f>
        <v>-100%</v>
      </c>
      <c r="CO129" s="9">
        <f>(CM129*CN129)+(CM129*CO1)</f>
        <v>0</v>
      </c>
      <c r="CP129" s="9"/>
      <c r="CQ129" s="9">
        <f>Tue!AU45</f>
        <v>0</v>
      </c>
      <c r="CR129" s="73" t="str">
        <f>IF(B129="win",100%-CR1,"-100%")</f>
        <v>-100%</v>
      </c>
      <c r="CS129" s="9">
        <f>(CQ129*CR129)+(CQ129*CS1)</f>
        <v>0</v>
      </c>
      <c r="CT129" s="9"/>
      <c r="CU129" s="9">
        <f>Tue!AV45</f>
        <v>0</v>
      </c>
      <c r="CV129" s="73" t="str">
        <f>IF(B129="win",100%-CV1,"-100%")</f>
        <v>-100%</v>
      </c>
      <c r="CW129" s="9">
        <f>(CU129*CV129)+(CU129*CW1)</f>
        <v>0</v>
      </c>
      <c r="CX129" s="9"/>
      <c r="CY129" s="9">
        <f>Tue!AW45</f>
        <v>0</v>
      </c>
      <c r="CZ129" s="73" t="str">
        <f>IF(B129="win",100%-CZ1,"-100%")</f>
        <v>-100%</v>
      </c>
      <c r="DA129" s="9">
        <f>(CY129*CZ129)+(CY129*DA1)</f>
        <v>0</v>
      </c>
      <c r="DB129" s="9"/>
      <c r="DC129" s="9">
        <f>Tue!AX45</f>
        <v>0</v>
      </c>
      <c r="DD129" s="73" t="str">
        <f>IF(B129="win",100%-DD1,"-100%")</f>
        <v>-100%</v>
      </c>
      <c r="DE129" s="9">
        <f>(DC129*DD129)+(DC129*DE1)</f>
        <v>0</v>
      </c>
      <c r="DF129" s="9"/>
      <c r="DG129" s="9">
        <f>Tue!AY45</f>
        <v>0</v>
      </c>
      <c r="DH129" s="73" t="str">
        <f>IF(B129="win",100%-DH1,"-100%")</f>
        <v>-100%</v>
      </c>
      <c r="DI129" s="9">
        <f>(DG129*DH129)+(DG129*DI1)</f>
        <v>0</v>
      </c>
      <c r="DJ129" s="9"/>
      <c r="DK129" s="9">
        <f>Tue!AZ45</f>
        <v>0</v>
      </c>
      <c r="DL129" s="73" t="str">
        <f>IF(B129="win",100%-DL1,"-100%")</f>
        <v>-100%</v>
      </c>
      <c r="DM129" s="9">
        <f>(DK129*DL129)+(DK129*DM1)</f>
        <v>0</v>
      </c>
      <c r="DN129" s="9"/>
      <c r="DO129" s="9">
        <f>Tue!BA45</f>
        <v>0</v>
      </c>
      <c r="DP129" s="73" t="str">
        <f>IF(B129="win",100%-DP1,"-100%")</f>
        <v>-100%</v>
      </c>
      <c r="DQ129" s="9">
        <f>(DO129*DP129)+(DO129*DQ1)</f>
        <v>0</v>
      </c>
      <c r="DR129" s="9"/>
      <c r="DS129" s="9">
        <f>Tue!BB45</f>
        <v>0</v>
      </c>
      <c r="DT129" s="73" t="str">
        <f>IF(B129="win",100%-DT1,"-100%")</f>
        <v>-100%</v>
      </c>
      <c r="DU129" s="9">
        <f>(DS129*DT129)+(DS129*DU1)</f>
        <v>0</v>
      </c>
      <c r="DV129" s="9"/>
      <c r="DW129" s="9">
        <f>Tue!BC45</f>
        <v>0</v>
      </c>
      <c r="DX129" s="73" t="str">
        <f>IF(B129="win",100%-DX1,"-100%")</f>
        <v>-100%</v>
      </c>
      <c r="DY129" s="9">
        <f>(DW129*DX129)+(DW129*DY1)</f>
        <v>0</v>
      </c>
      <c r="DZ129" s="9"/>
      <c r="EA129" s="9">
        <f>Tue!BD45</f>
        <v>0</v>
      </c>
      <c r="EB129" s="73" t="str">
        <f>IF(B129="win",100%-EB1,"-100%")</f>
        <v>-100%</v>
      </c>
      <c r="EC129" s="9">
        <f>(EA129*EB129)+(EA129*EC1)</f>
        <v>0</v>
      </c>
      <c r="ED129" s="9"/>
      <c r="EE129" s="9">
        <f>Tue!BE45</f>
        <v>0</v>
      </c>
      <c r="EF129" s="73" t="str">
        <f>IF(B129="win",100%-EF1,"-100%")</f>
        <v>-100%</v>
      </c>
      <c r="EG129" s="9">
        <f>(EE129*EF129)+(EE129*EG1)</f>
        <v>0</v>
      </c>
      <c r="EH129" s="9"/>
      <c r="EI129" s="9">
        <f>Tue!BF45</f>
        <v>0</v>
      </c>
      <c r="EJ129" s="73" t="str">
        <f>IF(B129="win",100%-EJ1,"-100%")</f>
        <v>-100%</v>
      </c>
      <c r="EK129" s="9">
        <f>(EI129*EJ129)+(EI129*EK1)</f>
        <v>0</v>
      </c>
      <c r="EL129" s="9"/>
      <c r="EM129" s="9">
        <f>Tue!BG45</f>
        <v>0</v>
      </c>
      <c r="EN129" s="73" t="str">
        <f>IF(B129="win",100%-EN1,"-100%")</f>
        <v>-100%</v>
      </c>
      <c r="EO129" s="9">
        <f>(EM129*EN129)+(EM129*EO1)</f>
        <v>0</v>
      </c>
      <c r="EP129" s="9"/>
      <c r="EQ129" s="9">
        <f>Tue!BH45</f>
        <v>0</v>
      </c>
      <c r="ER129" s="73" t="str">
        <f>IF(B129="win",100%-ER1,"-100%")</f>
        <v>-100%</v>
      </c>
      <c r="ES129" s="9">
        <f>(EQ129*ER129)+(EQ129*ES1)</f>
        <v>0</v>
      </c>
      <c r="EU129" s="9">
        <f>Tue!$BI45</f>
        <v>0</v>
      </c>
      <c r="EV129" s="73" t="str">
        <f t="shared" si="2040"/>
        <v>-100%</v>
      </c>
      <c r="EW129" s="9">
        <f>(EU129*EV129)+(EU129*EW1)</f>
        <v>0</v>
      </c>
      <c r="EY129" s="9">
        <f>Tue!$BJ45</f>
        <v>0</v>
      </c>
      <c r="EZ129" s="73" t="str">
        <f t="shared" si="2034"/>
        <v>-100%</v>
      </c>
      <c r="FA129" s="9">
        <f>(EY129*EZ129)+(EY129*FA1)</f>
        <v>0</v>
      </c>
      <c r="FC129" s="9">
        <f>Tue!$BK45</f>
        <v>0</v>
      </c>
      <c r="FD129" s="73" t="str">
        <f t="shared" si="2035"/>
        <v>-100%</v>
      </c>
      <c r="FE129" s="9">
        <f>(FC129*FD129)+(FC129*FE1)</f>
        <v>0</v>
      </c>
      <c r="FG129" s="9">
        <f>Tue!$BL45</f>
        <v>0</v>
      </c>
      <c r="FH129" s="73" t="str">
        <f t="shared" si="2036"/>
        <v>-100%</v>
      </c>
      <c r="FI129" s="9">
        <f>(FG129*FH129)+(FG129*FI1)</f>
        <v>0</v>
      </c>
      <c r="FK129" s="9">
        <f>Tue!$BM45</f>
        <v>0</v>
      </c>
      <c r="FL129" s="73" t="str">
        <f t="shared" si="2037"/>
        <v>-100%</v>
      </c>
      <c r="FM129" s="9">
        <f>(FK129*FL129)+(FK129*FM1)</f>
        <v>0</v>
      </c>
      <c r="FO129" s="9">
        <f>Tue!$BN45</f>
        <v>0</v>
      </c>
      <c r="FP129" s="73" t="str">
        <f t="shared" si="2038"/>
        <v>-100%</v>
      </c>
      <c r="FQ129" s="9">
        <f>(FO129*FP129)+(FO129*FQ1)</f>
        <v>0</v>
      </c>
    </row>
    <row r="130" spans="1:173" s="76" customFormat="1" x14ac:dyDescent="0.25">
      <c r="A130" s="75"/>
      <c r="B130" s="78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75"/>
      <c r="DG130" s="75"/>
      <c r="DH130" s="75"/>
      <c r="DI130" s="75"/>
      <c r="DJ130" s="75"/>
      <c r="DK130" s="75"/>
      <c r="DL130" s="75"/>
      <c r="DM130" s="75"/>
      <c r="DN130" s="75"/>
      <c r="DO130" s="75"/>
      <c r="DP130" s="75"/>
      <c r="DQ130" s="75"/>
      <c r="DR130" s="75"/>
      <c r="DS130" s="75"/>
      <c r="DT130" s="75"/>
      <c r="DU130" s="75"/>
      <c r="DV130" s="75"/>
      <c r="DW130" s="75"/>
      <c r="DX130" s="75"/>
      <c r="DY130" s="75"/>
      <c r="DZ130" s="75"/>
      <c r="EA130" s="75"/>
      <c r="EB130" s="75"/>
      <c r="EC130" s="75"/>
      <c r="ED130" s="75"/>
      <c r="EE130" s="75"/>
      <c r="EF130" s="75"/>
      <c r="EG130" s="75"/>
      <c r="EH130" s="75"/>
      <c r="EI130" s="75"/>
      <c r="EJ130" s="75"/>
      <c r="EK130" s="75"/>
      <c r="EL130" s="75"/>
      <c r="EM130" s="75"/>
      <c r="EN130" s="75"/>
      <c r="EO130" s="75"/>
      <c r="EP130" s="75"/>
      <c r="EQ130" s="75"/>
      <c r="ER130" s="75"/>
      <c r="ES130" s="75"/>
      <c r="EU130" s="75"/>
      <c r="EV130" s="75"/>
      <c r="EW130" s="75"/>
      <c r="EY130" s="75"/>
      <c r="EZ130" s="75"/>
      <c r="FA130" s="75"/>
      <c r="FC130" s="75"/>
      <c r="FD130" s="75"/>
      <c r="FE130" s="75"/>
      <c r="FG130" s="75"/>
      <c r="FH130" s="75"/>
      <c r="FI130" s="75"/>
      <c r="FK130" s="75"/>
      <c r="FL130" s="75"/>
      <c r="FM130" s="75"/>
      <c r="FO130" s="75"/>
      <c r="FP130" s="75"/>
      <c r="FQ130" s="75"/>
    </row>
    <row r="131" spans="1:173" s="12" customFormat="1" x14ac:dyDescent="0.25">
      <c r="A131" s="9">
        <f>Tue!A47</f>
        <v>0</v>
      </c>
      <c r="B131" s="72">
        <f>Tue!C47</f>
        <v>0</v>
      </c>
      <c r="C131" s="9">
        <f>Tue!X47</f>
        <v>0</v>
      </c>
      <c r="D131" s="73" t="str">
        <f>IF(B131="win",100%-D1,"-100%")</f>
        <v>-100%</v>
      </c>
      <c r="E131" s="9">
        <f>(C131*D131)+(C131*E1)</f>
        <v>0</v>
      </c>
      <c r="F131" s="9"/>
      <c r="G131" s="9">
        <f>Tue!Y47</f>
        <v>0</v>
      </c>
      <c r="H131" s="73" t="str">
        <f>IF($B131="win",100%-H$1,"-100%")</f>
        <v>-100%</v>
      </c>
      <c r="I131" s="9">
        <f>(G131*H131)+(G131*I1)</f>
        <v>0</v>
      </c>
      <c r="J131" s="9"/>
      <c r="K131" s="9">
        <f>Tue!Z47</f>
        <v>0</v>
      </c>
      <c r="L131" s="73" t="str">
        <f>IF(B131="win",100%-L1,"-100%")</f>
        <v>-100%</v>
      </c>
      <c r="M131" s="9">
        <f>(K131*L131)+(K131*M1)</f>
        <v>0</v>
      </c>
      <c r="N131" s="9"/>
      <c r="O131" s="9">
        <f>Tue!AA47</f>
        <v>0</v>
      </c>
      <c r="P131" s="73" t="str">
        <f>IF(B131="win",100%-P1,"-100%")</f>
        <v>-100%</v>
      </c>
      <c r="Q131" s="9">
        <f>(O131*P131)+(O131*Q1)</f>
        <v>0</v>
      </c>
      <c r="R131" s="9"/>
      <c r="S131" s="9">
        <f>Tue!AB47</f>
        <v>0</v>
      </c>
      <c r="T131" s="73" t="str">
        <f>IF(B131="win",100%-T1,"-100%")</f>
        <v>-100%</v>
      </c>
      <c r="U131" s="9">
        <f>(S131*T131)+(S131*U1)</f>
        <v>0</v>
      </c>
      <c r="V131" s="9"/>
      <c r="W131" s="9">
        <f>Tue!AC47</f>
        <v>0</v>
      </c>
      <c r="X131" s="73" t="str">
        <f>IF(B131="win",100%-X1,"-100%")</f>
        <v>-100%</v>
      </c>
      <c r="Y131" s="9">
        <f>(W131*X131)+(W131*Y1)</f>
        <v>0</v>
      </c>
      <c r="Z131" s="9"/>
      <c r="AA131" s="9">
        <f>Tue!AD47</f>
        <v>0</v>
      </c>
      <c r="AB131" s="73" t="str">
        <f>IF(B131="win",100%-AB1,"-100%")</f>
        <v>-100%</v>
      </c>
      <c r="AC131" s="9">
        <f>(AA131*AB131)+(AA131*AC1)</f>
        <v>0</v>
      </c>
      <c r="AD131" s="9"/>
      <c r="AE131" s="9">
        <f>Tue!AE47</f>
        <v>0</v>
      </c>
      <c r="AF131" s="73" t="str">
        <f>IF(B131="win",100%-AF1,"-100%")</f>
        <v>-100%</v>
      </c>
      <c r="AG131" s="9">
        <f>(AE131*AF131)+(AE131*AG1)</f>
        <v>0</v>
      </c>
      <c r="AH131" s="9"/>
      <c r="AI131" s="9">
        <f>Tue!AF47</f>
        <v>0</v>
      </c>
      <c r="AJ131" s="73" t="str">
        <f>IF(B131="win",100%-AJ1,"-100%")</f>
        <v>-100%</v>
      </c>
      <c r="AK131" s="9">
        <f>(AI131*AJ131)+(AI131*AK1)</f>
        <v>0</v>
      </c>
      <c r="AL131" s="9"/>
      <c r="AM131" s="9">
        <f>Tue!AG47</f>
        <v>0</v>
      </c>
      <c r="AN131" s="73" t="str">
        <f>IF(B131="win",100%-AN1,"-100%")</f>
        <v>-100%</v>
      </c>
      <c r="AO131" s="9">
        <f>(AM131*AN131)+(AM131*AO1)</f>
        <v>0</v>
      </c>
      <c r="AP131" s="9"/>
      <c r="AQ131" s="9">
        <f>Tue!AH47</f>
        <v>0</v>
      </c>
      <c r="AR131" s="73" t="str">
        <f>IF(B131="win",100%-AR1,"-100%")</f>
        <v>-100%</v>
      </c>
      <c r="AS131" s="9">
        <f>(AQ131*AR131)+(AQ131*AS1)</f>
        <v>0</v>
      </c>
      <c r="AT131" s="9"/>
      <c r="AU131" s="9">
        <f>Tue!AI47</f>
        <v>0</v>
      </c>
      <c r="AV131" s="73" t="str">
        <f>IF(B131="win",100%-AV1,"-100%")</f>
        <v>-100%</v>
      </c>
      <c r="AW131" s="9">
        <f>(AU131*AV131)+(AU131*AW1)</f>
        <v>0</v>
      </c>
      <c r="AX131" s="9"/>
      <c r="AY131" s="9">
        <f>Tue!AJ47</f>
        <v>0</v>
      </c>
      <c r="AZ131" s="73" t="str">
        <f>IF(B131="win",100%-AZ1,"-100%")</f>
        <v>-100%</v>
      </c>
      <c r="BA131" s="9">
        <f>(AY131*AZ131)+(AY131*BA1)</f>
        <v>0</v>
      </c>
      <c r="BB131" s="9"/>
      <c r="BC131" s="9">
        <f>Tue!AK47</f>
        <v>0</v>
      </c>
      <c r="BD131" s="73" t="str">
        <f>IF(B131="win",100%-BD1,"-100%")</f>
        <v>-100%</v>
      </c>
      <c r="BE131" s="9">
        <f>(BC131*BD131)+(BC131*BE1)</f>
        <v>0</v>
      </c>
      <c r="BF131" s="9"/>
      <c r="BG131" s="9">
        <f>Tue!AL47</f>
        <v>0</v>
      </c>
      <c r="BH131" s="73" t="str">
        <f>IF(B131="win",100%-BH1,"-100%")</f>
        <v>-100%</v>
      </c>
      <c r="BI131" s="9">
        <f>(BG131*BH131)+(BG131*BI1)</f>
        <v>0</v>
      </c>
      <c r="BJ131" s="9"/>
      <c r="BK131" s="9">
        <f>Tue!AM47</f>
        <v>0</v>
      </c>
      <c r="BL131" s="73" t="str">
        <f>IF(B131="win",100%-BL1,"-100%")</f>
        <v>-100%</v>
      </c>
      <c r="BM131" s="9">
        <f>(BK131*BL131)+(BK131*BM1)</f>
        <v>0</v>
      </c>
      <c r="BN131" s="9"/>
      <c r="BO131" s="9">
        <f>Tue!AN47</f>
        <v>0</v>
      </c>
      <c r="BP131" s="73" t="str">
        <f>IF(B131="win",100%-BP1,"-100%")</f>
        <v>-100%</v>
      </c>
      <c r="BQ131" s="9">
        <f>(BO131*BP131)+(BO131*BQ1)</f>
        <v>0</v>
      </c>
      <c r="BR131" s="9"/>
      <c r="BS131" s="9">
        <f>Tue!AO47</f>
        <v>0</v>
      </c>
      <c r="BT131" s="73" t="str">
        <f>IF(B131="win",100%-BT1,"-100%")</f>
        <v>-100%</v>
      </c>
      <c r="BU131" s="9">
        <f>(BS131*BT131)+(BS131*BU1)</f>
        <v>0</v>
      </c>
      <c r="BV131" s="9"/>
      <c r="BW131" s="9">
        <f>Tue!AP47</f>
        <v>0</v>
      </c>
      <c r="BX131" s="73" t="str">
        <f>IF(B131="win",100%-BX1,"-100%")</f>
        <v>-100%</v>
      </c>
      <c r="BY131" s="9">
        <f>(BW131*BX131)+(BW131*BY1)</f>
        <v>0</v>
      </c>
      <c r="BZ131" s="9"/>
      <c r="CA131" s="9">
        <f>Tue!AQ47</f>
        <v>0</v>
      </c>
      <c r="CB131" s="73" t="str">
        <f>IF(B131="win",100%-CB1,"-100%")</f>
        <v>-100%</v>
      </c>
      <c r="CC131" s="9">
        <f>(CA131*CB131)+(CA131*CC1)</f>
        <v>0</v>
      </c>
      <c r="CD131" s="9"/>
      <c r="CE131" s="9">
        <f>Tue!AR47</f>
        <v>0</v>
      </c>
      <c r="CF131" s="73" t="str">
        <f>IF(B131="win",100%-CF1,"-100%")</f>
        <v>-100%</v>
      </c>
      <c r="CG131" s="9">
        <f>(CE131*CF131)+(CE131*CG1)</f>
        <v>0</v>
      </c>
      <c r="CH131" s="9"/>
      <c r="CI131" s="9">
        <f>Tue!AS47</f>
        <v>0</v>
      </c>
      <c r="CJ131" s="73" t="str">
        <f>IF(B131="win",100%-CJ1,"-100%")</f>
        <v>-100%</v>
      </c>
      <c r="CK131" s="9">
        <f>(CI131*CJ131)+(CI131*CK1)</f>
        <v>0</v>
      </c>
      <c r="CL131" s="9"/>
      <c r="CM131" s="9">
        <f>Tue!AT47</f>
        <v>0</v>
      </c>
      <c r="CN131" s="73" t="str">
        <f>IF(B131="win",100%-CN1,"-100%")</f>
        <v>-100%</v>
      </c>
      <c r="CO131" s="9">
        <f>(CM131*CN131)+(CM131*CO1)</f>
        <v>0</v>
      </c>
      <c r="CP131" s="9"/>
      <c r="CQ131" s="9">
        <f>Tue!AU47</f>
        <v>0</v>
      </c>
      <c r="CR131" s="73" t="str">
        <f>IF(B131="win",100%-CR1,"-100%")</f>
        <v>-100%</v>
      </c>
      <c r="CS131" s="9">
        <f>(CQ131*CR131)+(CQ131*CS1)</f>
        <v>0</v>
      </c>
      <c r="CT131" s="9"/>
      <c r="CU131" s="9">
        <f>Tue!AV47</f>
        <v>0</v>
      </c>
      <c r="CV131" s="73" t="str">
        <f>IF(B131="win",100%-CV1,"-100%")</f>
        <v>-100%</v>
      </c>
      <c r="CW131" s="9">
        <f>(CU131*CV131)+(CU131*CW1)</f>
        <v>0</v>
      </c>
      <c r="CX131" s="9"/>
      <c r="CY131" s="9">
        <f>Tue!AW47</f>
        <v>0</v>
      </c>
      <c r="CZ131" s="73" t="str">
        <f>IF(B131="win",100%-CZ1,"-100%")</f>
        <v>-100%</v>
      </c>
      <c r="DA131" s="9">
        <f>(CY131*CZ131)+(CY131*DA1)</f>
        <v>0</v>
      </c>
      <c r="DB131" s="9"/>
      <c r="DC131" s="9">
        <f>Tue!AX47</f>
        <v>0</v>
      </c>
      <c r="DD131" s="73" t="str">
        <f>IF(B131="win",100%-DD1,"-100%")</f>
        <v>-100%</v>
      </c>
      <c r="DE131" s="9">
        <f>(DC131*DD131)+(DC131*DE1)</f>
        <v>0</v>
      </c>
      <c r="DF131" s="9"/>
      <c r="DG131" s="9">
        <f>Tue!AY47</f>
        <v>0</v>
      </c>
      <c r="DH131" s="73" t="str">
        <f>IF(B131="win",100%-DH1,"-100%")</f>
        <v>-100%</v>
      </c>
      <c r="DI131" s="9">
        <f>(DG131*DH131)+(DG131*DI1)</f>
        <v>0</v>
      </c>
      <c r="DJ131" s="9"/>
      <c r="DK131" s="9">
        <f>Tue!AZ47</f>
        <v>0</v>
      </c>
      <c r="DL131" s="73" t="str">
        <f>IF(B131="win",100%-DL1,"-100%")</f>
        <v>-100%</v>
      </c>
      <c r="DM131" s="9">
        <f>(DK131*DL131)+(DK131*DM1)</f>
        <v>0</v>
      </c>
      <c r="DN131" s="9"/>
      <c r="DO131" s="9">
        <f>Tue!BA47</f>
        <v>0</v>
      </c>
      <c r="DP131" s="73" t="str">
        <f>IF(B131="win",100%-DP1,"-100%")</f>
        <v>-100%</v>
      </c>
      <c r="DQ131" s="9">
        <f>(DO131*DP131)+(DO131*DQ1)</f>
        <v>0</v>
      </c>
      <c r="DR131" s="9"/>
      <c r="DS131" s="9">
        <f>Tue!BB47</f>
        <v>0</v>
      </c>
      <c r="DT131" s="73" t="str">
        <f>IF(B131="win",100%-DT1,"-100%")</f>
        <v>-100%</v>
      </c>
      <c r="DU131" s="9">
        <f>(DS131*DT131)+(DS131*DU1)</f>
        <v>0</v>
      </c>
      <c r="DV131" s="9"/>
      <c r="DW131" s="9">
        <f>Tue!BC47</f>
        <v>0</v>
      </c>
      <c r="DX131" s="73" t="str">
        <f>IF(B131="win",100%-DX1,"-100%")</f>
        <v>-100%</v>
      </c>
      <c r="DY131" s="9">
        <f>(DW131*DX131)+(DW131*DY1)</f>
        <v>0</v>
      </c>
      <c r="DZ131" s="9"/>
      <c r="EA131" s="9">
        <f>Tue!BD47</f>
        <v>0</v>
      </c>
      <c r="EB131" s="73" t="str">
        <f>IF(B131="win",100%-EB1,"-100%")</f>
        <v>-100%</v>
      </c>
      <c r="EC131" s="9">
        <f>(EA131*EB131)+(EA131*EC1)</f>
        <v>0</v>
      </c>
      <c r="ED131" s="9"/>
      <c r="EE131" s="9">
        <f>Tue!BE47</f>
        <v>0</v>
      </c>
      <c r="EF131" s="73" t="str">
        <f>IF(B131="win",100%-EF1,"-100%")</f>
        <v>-100%</v>
      </c>
      <c r="EG131" s="9">
        <f>(EE131*EF131)+(EE131*EG1)</f>
        <v>0</v>
      </c>
      <c r="EH131" s="9"/>
      <c r="EI131" s="9">
        <f>Tue!BF47</f>
        <v>0</v>
      </c>
      <c r="EJ131" s="73" t="str">
        <f>IF(B131="win",100%-EJ1,"-100%")</f>
        <v>-100%</v>
      </c>
      <c r="EK131" s="9">
        <f>(EI131*EJ131)+(EI131*EK1)</f>
        <v>0</v>
      </c>
      <c r="EL131" s="9"/>
      <c r="EM131" s="9">
        <f>Tue!BG47</f>
        <v>0</v>
      </c>
      <c r="EN131" s="73" t="str">
        <f>IF(B131="win",100%-EN1,"-100%")</f>
        <v>-100%</v>
      </c>
      <c r="EO131" s="9">
        <f>(EM131*EN131)+(EM131*EO1)</f>
        <v>0</v>
      </c>
      <c r="EP131" s="9"/>
      <c r="EQ131" s="9">
        <f>Tue!BH47</f>
        <v>0</v>
      </c>
      <c r="ER131" s="73" t="str">
        <f>IF(B131="win",100%-ER1,"-100%")</f>
        <v>-100%</v>
      </c>
      <c r="ES131" s="9">
        <f>(EQ131*ER131)+(EQ131*ES1)</f>
        <v>0</v>
      </c>
      <c r="EU131" s="9">
        <f>Tue!$BI47</f>
        <v>0</v>
      </c>
      <c r="EV131" s="73" t="str">
        <f>IF($B131="win",100%-EV$1,"-100%")</f>
        <v>-100%</v>
      </c>
      <c r="EW131" s="9">
        <f>(EU131*EV131)+(EU131*EW1)</f>
        <v>0</v>
      </c>
      <c r="EY131" s="9">
        <f>Tue!$BJ47</f>
        <v>0</v>
      </c>
      <c r="EZ131" s="73" t="str">
        <f t="shared" si="2034"/>
        <v>-100%</v>
      </c>
      <c r="FA131" s="9">
        <f>(EY131*EZ131)+(EY131*FA1)</f>
        <v>0</v>
      </c>
      <c r="FC131" s="9">
        <f>Tue!$BK47</f>
        <v>0</v>
      </c>
      <c r="FD131" s="73" t="str">
        <f t="shared" si="2035"/>
        <v>-100%</v>
      </c>
      <c r="FE131" s="9">
        <f>(FC131*FD131)+(FC131*FE1)</f>
        <v>0</v>
      </c>
      <c r="FG131" s="9">
        <f>Tue!$BL47</f>
        <v>0</v>
      </c>
      <c r="FH131" s="73" t="str">
        <f t="shared" si="2036"/>
        <v>-100%</v>
      </c>
      <c r="FI131" s="9">
        <f>(FG131*FH131)+(FG131*FI1)</f>
        <v>0</v>
      </c>
      <c r="FK131" s="9">
        <f>Tue!$BM47</f>
        <v>0</v>
      </c>
      <c r="FL131" s="73" t="str">
        <f t="shared" si="2037"/>
        <v>-100%</v>
      </c>
      <c r="FM131" s="9">
        <f>(FK131*FL131)+(FK131*FM1)</f>
        <v>0</v>
      </c>
      <c r="FO131" s="9">
        <f>Tue!$BN47</f>
        <v>0</v>
      </c>
      <c r="FP131" s="73" t="str">
        <f t="shared" si="2038"/>
        <v>-100%</v>
      </c>
      <c r="FQ131" s="9">
        <f>(FO131*FP131)+(FO131*FQ1)</f>
        <v>0</v>
      </c>
    </row>
    <row r="132" spans="1:173" s="12" customFormat="1" x14ac:dyDescent="0.25">
      <c r="A132" s="9">
        <f>Tue!A48</f>
        <v>0</v>
      </c>
      <c r="B132" s="72">
        <f>Tue!C48</f>
        <v>0</v>
      </c>
      <c r="C132" s="9">
        <f>Tue!X48</f>
        <v>0</v>
      </c>
      <c r="D132" s="73" t="str">
        <f>IF(B132="win",100%-D1,"-100%")</f>
        <v>-100%</v>
      </c>
      <c r="E132" s="9">
        <f>(C132*D132)+(C132*E1)</f>
        <v>0</v>
      </c>
      <c r="F132" s="9"/>
      <c r="G132" s="9">
        <f>Tue!Y48</f>
        <v>0</v>
      </c>
      <c r="H132" s="73" t="str">
        <f t="shared" ref="H132:H134" si="2041">IF($B132="win",100%-H$1,"-100%")</f>
        <v>-100%</v>
      </c>
      <c r="I132" s="9">
        <f>(G132*H132)+(G132*I1)</f>
        <v>0</v>
      </c>
      <c r="J132" s="9"/>
      <c r="K132" s="9">
        <f>Tue!Z48</f>
        <v>0</v>
      </c>
      <c r="L132" s="73" t="str">
        <f>IF(B132="win",100%-L1,"-100%")</f>
        <v>-100%</v>
      </c>
      <c r="M132" s="9">
        <f>(K132*L132)+(K132*M1)</f>
        <v>0</v>
      </c>
      <c r="N132" s="9"/>
      <c r="O132" s="9">
        <f>Tue!AA48</f>
        <v>0</v>
      </c>
      <c r="P132" s="73" t="str">
        <f>IF(B132="win",100%-P1,"-100%")</f>
        <v>-100%</v>
      </c>
      <c r="Q132" s="9">
        <f>(O132*P132)+(O132*Q1)</f>
        <v>0</v>
      </c>
      <c r="R132" s="9"/>
      <c r="S132" s="9">
        <f>Tue!AB48</f>
        <v>0</v>
      </c>
      <c r="T132" s="73" t="str">
        <f>IF(B132="win",100%-T1,"-100%")</f>
        <v>-100%</v>
      </c>
      <c r="U132" s="9">
        <f>(S132*T132)+(S132*U1)</f>
        <v>0</v>
      </c>
      <c r="V132" s="9"/>
      <c r="W132" s="9">
        <f>Tue!AC48</f>
        <v>0</v>
      </c>
      <c r="X132" s="73" t="str">
        <f>IF(B132="win",100%-X1,"-100%")</f>
        <v>-100%</v>
      </c>
      <c r="Y132" s="9">
        <f>(W132*X132)+(W132*Y1)</f>
        <v>0</v>
      </c>
      <c r="Z132" s="9"/>
      <c r="AA132" s="9">
        <f>Tue!AD48</f>
        <v>0</v>
      </c>
      <c r="AB132" s="73" t="str">
        <f>IF(B132="win",100%-AB1,"-100%")</f>
        <v>-100%</v>
      </c>
      <c r="AC132" s="9">
        <f>(AA132*AB132)+(AA132*AC1)</f>
        <v>0</v>
      </c>
      <c r="AD132" s="9"/>
      <c r="AE132" s="9">
        <f>Tue!AE48</f>
        <v>0</v>
      </c>
      <c r="AF132" s="73" t="str">
        <f>IF(B132="win",100%-AF1,"-100%")</f>
        <v>-100%</v>
      </c>
      <c r="AG132" s="9">
        <f>(AE132*AF132)+(AE132*AG1)</f>
        <v>0</v>
      </c>
      <c r="AH132" s="9"/>
      <c r="AI132" s="9">
        <f>Tue!AF48</f>
        <v>0</v>
      </c>
      <c r="AJ132" s="73" t="str">
        <f>IF(B132="win",100%-AJ1,"-100%")</f>
        <v>-100%</v>
      </c>
      <c r="AK132" s="9">
        <f>(AI132*AJ132)+(AI132*AK1)</f>
        <v>0</v>
      </c>
      <c r="AL132" s="9"/>
      <c r="AM132" s="9">
        <f>Tue!AG48</f>
        <v>0</v>
      </c>
      <c r="AN132" s="73" t="str">
        <f>IF(B132="win",100%-AN1,"-100%")</f>
        <v>-100%</v>
      </c>
      <c r="AO132" s="9">
        <f>(AM132*AN132)+(AM132*AO1)</f>
        <v>0</v>
      </c>
      <c r="AP132" s="9"/>
      <c r="AQ132" s="9">
        <f>Tue!AH48</f>
        <v>0</v>
      </c>
      <c r="AR132" s="73" t="str">
        <f>IF(B132="win",100%-AR1,"-100%")</f>
        <v>-100%</v>
      </c>
      <c r="AS132" s="9">
        <f>(AQ132*AR132)+(AQ132*AS1)</f>
        <v>0</v>
      </c>
      <c r="AT132" s="9"/>
      <c r="AU132" s="9">
        <f>Tue!AI48</f>
        <v>0</v>
      </c>
      <c r="AV132" s="73" t="str">
        <f>IF(B132="win",100%-AV1,"-100%")</f>
        <v>-100%</v>
      </c>
      <c r="AW132" s="9">
        <f>(AU132*AV132)+(AU132*AW1)</f>
        <v>0</v>
      </c>
      <c r="AX132" s="9"/>
      <c r="AY132" s="9">
        <f>Tue!AJ48</f>
        <v>0</v>
      </c>
      <c r="AZ132" s="73" t="str">
        <f>IF(B132="win",100%-AZ1,"-100%")</f>
        <v>-100%</v>
      </c>
      <c r="BA132" s="9">
        <f>(AY132*AZ132)+(AY132*BA1)</f>
        <v>0</v>
      </c>
      <c r="BB132" s="9"/>
      <c r="BC132" s="9">
        <f>Tue!AK48</f>
        <v>0</v>
      </c>
      <c r="BD132" s="73" t="str">
        <f>IF(B132="win",100%-BD1,"-100%")</f>
        <v>-100%</v>
      </c>
      <c r="BE132" s="9">
        <f>(BC132*BD132)+(BC132*BE1)</f>
        <v>0</v>
      </c>
      <c r="BF132" s="9"/>
      <c r="BG132" s="9">
        <f>Tue!AL48</f>
        <v>0</v>
      </c>
      <c r="BH132" s="73" t="str">
        <f>IF(B132="win",100%-BH1,"-100%")</f>
        <v>-100%</v>
      </c>
      <c r="BI132" s="9">
        <f>(BG132*BH132)+(BG132*BI1)</f>
        <v>0</v>
      </c>
      <c r="BJ132" s="9"/>
      <c r="BK132" s="9">
        <f>Tue!AM48</f>
        <v>0</v>
      </c>
      <c r="BL132" s="73" t="str">
        <f>IF(B132="win",100%-BL1,"-100%")</f>
        <v>-100%</v>
      </c>
      <c r="BM132" s="9">
        <f>(BK132*BL132)+(BK132*BM1)</f>
        <v>0</v>
      </c>
      <c r="BN132" s="9"/>
      <c r="BO132" s="9">
        <f>Tue!AN48</f>
        <v>0</v>
      </c>
      <c r="BP132" s="73" t="str">
        <f>IF(B132="win",100%-BP1,"-100%")</f>
        <v>-100%</v>
      </c>
      <c r="BQ132" s="9">
        <f>(BO132*BP132)+(BO132*BQ1)</f>
        <v>0</v>
      </c>
      <c r="BR132" s="9"/>
      <c r="BS132" s="9">
        <f>Tue!AO48</f>
        <v>0</v>
      </c>
      <c r="BT132" s="73" t="str">
        <f>IF(B132="win",100%-BT1,"-100%")</f>
        <v>-100%</v>
      </c>
      <c r="BU132" s="9">
        <f>(BS132*BT132)+(BS132*BU1)</f>
        <v>0</v>
      </c>
      <c r="BV132" s="9"/>
      <c r="BW132" s="9">
        <f>Tue!AP48</f>
        <v>0</v>
      </c>
      <c r="BX132" s="73" t="str">
        <f>IF(B132="win",100%-BX1,"-100%")</f>
        <v>-100%</v>
      </c>
      <c r="BY132" s="9">
        <f>(BW132*BX132)+(BW132*BY1)</f>
        <v>0</v>
      </c>
      <c r="BZ132" s="9"/>
      <c r="CA132" s="9">
        <f>Tue!AQ48</f>
        <v>0</v>
      </c>
      <c r="CB132" s="73" t="str">
        <f>IF(B132="win",100%-CB1,"-100%")</f>
        <v>-100%</v>
      </c>
      <c r="CC132" s="9">
        <f>(CA132*CB132)+(CA132*CC1)</f>
        <v>0</v>
      </c>
      <c r="CD132" s="9"/>
      <c r="CE132" s="9">
        <f>Tue!AR48</f>
        <v>0</v>
      </c>
      <c r="CF132" s="73" t="str">
        <f>IF(B132="win",100%-CF1,"-100%")</f>
        <v>-100%</v>
      </c>
      <c r="CG132" s="9">
        <f>(CE132*CF132)+(CE132*CG1)</f>
        <v>0</v>
      </c>
      <c r="CH132" s="9"/>
      <c r="CI132" s="9">
        <f>Tue!AS48</f>
        <v>0</v>
      </c>
      <c r="CJ132" s="73" t="str">
        <f>IF(B132="win",100%-CJ1,"-100%")</f>
        <v>-100%</v>
      </c>
      <c r="CK132" s="9">
        <f>(CI132*CJ132)+(CI132*CK1)</f>
        <v>0</v>
      </c>
      <c r="CL132" s="9"/>
      <c r="CM132" s="9">
        <f>Tue!AT48</f>
        <v>0</v>
      </c>
      <c r="CN132" s="73" t="str">
        <f>IF(B132="win",100%-CN1,"-100%")</f>
        <v>-100%</v>
      </c>
      <c r="CO132" s="9">
        <f>(CM132*CN132)+(CM132*CO1)</f>
        <v>0</v>
      </c>
      <c r="CP132" s="9"/>
      <c r="CQ132" s="9">
        <f>Tue!AU48</f>
        <v>0</v>
      </c>
      <c r="CR132" s="73" t="str">
        <f>IF(B132="win",100%-CR1,"-100%")</f>
        <v>-100%</v>
      </c>
      <c r="CS132" s="9">
        <f>(CQ132*CR132)+(CQ132*CS1)</f>
        <v>0</v>
      </c>
      <c r="CT132" s="9"/>
      <c r="CU132" s="9">
        <f>Tue!AV48</f>
        <v>0</v>
      </c>
      <c r="CV132" s="73" t="str">
        <f>IF(B132="win",100%-CV1,"-100%")</f>
        <v>-100%</v>
      </c>
      <c r="CW132" s="9">
        <f>(CU132*CV132)+(CU132*CW1)</f>
        <v>0</v>
      </c>
      <c r="CX132" s="9"/>
      <c r="CY132" s="9">
        <f>Tue!AW48</f>
        <v>0</v>
      </c>
      <c r="CZ132" s="73" t="str">
        <f>IF(B132="win",100%-CZ1,"-100%")</f>
        <v>-100%</v>
      </c>
      <c r="DA132" s="9">
        <f>(CY132*CZ132)+(CY132*DA1)</f>
        <v>0</v>
      </c>
      <c r="DB132" s="9"/>
      <c r="DC132" s="9">
        <f>Tue!AX48</f>
        <v>0</v>
      </c>
      <c r="DD132" s="73" t="str">
        <f>IF(B132="win",100%-DD1,"-100%")</f>
        <v>-100%</v>
      </c>
      <c r="DE132" s="9">
        <f>(DC132*DD132)+(DC132*DE1)</f>
        <v>0</v>
      </c>
      <c r="DF132" s="9"/>
      <c r="DG132" s="9">
        <f>Tue!AY48</f>
        <v>0</v>
      </c>
      <c r="DH132" s="73" t="str">
        <f>IF(B132="win",100%-DH1,"-100%")</f>
        <v>-100%</v>
      </c>
      <c r="DI132" s="9">
        <f>(DG132*DH132)+(DG132*DI1)</f>
        <v>0</v>
      </c>
      <c r="DJ132" s="9"/>
      <c r="DK132" s="9">
        <f>Tue!AZ48</f>
        <v>0</v>
      </c>
      <c r="DL132" s="73" t="str">
        <f>IF(B132="win",100%-DL1,"-100%")</f>
        <v>-100%</v>
      </c>
      <c r="DM132" s="9">
        <f>(DK132*DL132)+(DK132*DM1)</f>
        <v>0</v>
      </c>
      <c r="DN132" s="9"/>
      <c r="DO132" s="9">
        <f>Tue!BA48</f>
        <v>0</v>
      </c>
      <c r="DP132" s="73" t="str">
        <f>IF(B132="win",100%-DP1,"-100%")</f>
        <v>-100%</v>
      </c>
      <c r="DQ132" s="9">
        <f>(DO132*DP132)+(DO132*DQ1)</f>
        <v>0</v>
      </c>
      <c r="DR132" s="9"/>
      <c r="DS132" s="9">
        <f>Tue!BB48</f>
        <v>0</v>
      </c>
      <c r="DT132" s="73" t="str">
        <f>IF(B132="win",100%-DT1,"-100%")</f>
        <v>-100%</v>
      </c>
      <c r="DU132" s="9">
        <f>(DS132*DT132)+(DS132*DU1)</f>
        <v>0</v>
      </c>
      <c r="DV132" s="9"/>
      <c r="DW132" s="9">
        <f>Tue!BC48</f>
        <v>0</v>
      </c>
      <c r="DX132" s="73" t="str">
        <f>IF(B132="win",100%-DX1,"-100%")</f>
        <v>-100%</v>
      </c>
      <c r="DY132" s="9">
        <f>(DW132*DX132)+(DW132*DY1)</f>
        <v>0</v>
      </c>
      <c r="DZ132" s="9"/>
      <c r="EA132" s="9">
        <f>Tue!BD48</f>
        <v>0</v>
      </c>
      <c r="EB132" s="73" t="str">
        <f>IF(B132="win",100%-EB1,"-100%")</f>
        <v>-100%</v>
      </c>
      <c r="EC132" s="9">
        <f>(EA132*EB132)+(EA132*EC1)</f>
        <v>0</v>
      </c>
      <c r="ED132" s="9"/>
      <c r="EE132" s="9">
        <f>Tue!BE48</f>
        <v>0</v>
      </c>
      <c r="EF132" s="73" t="str">
        <f>IF(B132="win",100%-EF1,"-100%")</f>
        <v>-100%</v>
      </c>
      <c r="EG132" s="9">
        <f>(EE132*EF132)+(EE132*EG1)</f>
        <v>0</v>
      </c>
      <c r="EH132" s="9"/>
      <c r="EI132" s="9">
        <f>Tue!BF48</f>
        <v>0</v>
      </c>
      <c r="EJ132" s="73" t="str">
        <f>IF(B132="win",100%-EJ1,"-100%")</f>
        <v>-100%</v>
      </c>
      <c r="EK132" s="9">
        <f>(EI132*EJ132)+(EI132*EK1)</f>
        <v>0</v>
      </c>
      <c r="EL132" s="9"/>
      <c r="EM132" s="9">
        <f>Tue!BG48</f>
        <v>0</v>
      </c>
      <c r="EN132" s="73" t="str">
        <f>IF(B132="win",100%-EN1,"-100%")</f>
        <v>-100%</v>
      </c>
      <c r="EO132" s="9">
        <f>(EM132*EN132)+(EM132*EO1)</f>
        <v>0</v>
      </c>
      <c r="EP132" s="9"/>
      <c r="EQ132" s="9">
        <f>Tue!BH48</f>
        <v>0</v>
      </c>
      <c r="ER132" s="73" t="str">
        <f>IF(B132="win",100%-ER1,"-100%")</f>
        <v>-100%</v>
      </c>
      <c r="ES132" s="9">
        <f>(EQ132*ER132)+(EQ132*ES1)</f>
        <v>0</v>
      </c>
      <c r="EU132" s="9">
        <f>Tue!$BI48</f>
        <v>0</v>
      </c>
      <c r="EV132" s="73" t="str">
        <f t="shared" ref="EV132:EV134" si="2042">IF($B132="win",100%-EV$1,"-100%")</f>
        <v>-100%</v>
      </c>
      <c r="EW132" s="9">
        <f>(EU132*EV132)+(EU132*EW1)</f>
        <v>0</v>
      </c>
      <c r="EY132" s="9">
        <f>Tue!$BJ48</f>
        <v>0</v>
      </c>
      <c r="EZ132" s="73" t="str">
        <f t="shared" si="2034"/>
        <v>-100%</v>
      </c>
      <c r="FA132" s="9">
        <f>(EY132*EZ132)+(EY132*FA1)</f>
        <v>0</v>
      </c>
      <c r="FC132" s="9">
        <f>Tue!$BK48</f>
        <v>0</v>
      </c>
      <c r="FD132" s="73" t="str">
        <f t="shared" si="2035"/>
        <v>-100%</v>
      </c>
      <c r="FE132" s="9">
        <f>(FC132*FD132)+(FC132*FE1)</f>
        <v>0</v>
      </c>
      <c r="FG132" s="9">
        <f>Tue!$BL48</f>
        <v>0</v>
      </c>
      <c r="FH132" s="73" t="str">
        <f t="shared" si="2036"/>
        <v>-100%</v>
      </c>
      <c r="FI132" s="9">
        <f>(FG132*FH132)+(FG132*FI1)</f>
        <v>0</v>
      </c>
      <c r="FK132" s="9">
        <f>Tue!$BM48</f>
        <v>0</v>
      </c>
      <c r="FL132" s="73" t="str">
        <f t="shared" si="2037"/>
        <v>-100%</v>
      </c>
      <c r="FM132" s="9">
        <f>(FK132*FL132)+(FK132*FM1)</f>
        <v>0</v>
      </c>
      <c r="FO132" s="9">
        <f>Tue!$BN48</f>
        <v>0</v>
      </c>
      <c r="FP132" s="73" t="str">
        <f t="shared" si="2038"/>
        <v>-100%</v>
      </c>
      <c r="FQ132" s="9">
        <f>(FO132*FP132)+(FO132*FQ1)</f>
        <v>0</v>
      </c>
    </row>
    <row r="133" spans="1:173" s="12" customFormat="1" x14ac:dyDescent="0.25">
      <c r="A133" s="9" t="str">
        <f>Tue!A49</f>
        <v>UNDER</v>
      </c>
      <c r="B133" s="72">
        <f>Tue!C49</f>
        <v>0</v>
      </c>
      <c r="C133" s="9">
        <f>Tue!X49</f>
        <v>0</v>
      </c>
      <c r="D133" s="73" t="str">
        <f>IF(B133="win",100%-D1,"-100%")</f>
        <v>-100%</v>
      </c>
      <c r="E133" s="9">
        <f>(C133*D133)+(C133*E1)</f>
        <v>0</v>
      </c>
      <c r="F133" s="9"/>
      <c r="G133" s="9">
        <f>Tue!Y49</f>
        <v>0</v>
      </c>
      <c r="H133" s="73" t="str">
        <f t="shared" si="2041"/>
        <v>-100%</v>
      </c>
      <c r="I133" s="9">
        <f>(G133*H133)+(G133*I1)</f>
        <v>0</v>
      </c>
      <c r="J133" s="9"/>
      <c r="K133" s="9">
        <f>Tue!Z49</f>
        <v>0</v>
      </c>
      <c r="L133" s="73" t="str">
        <f>IF(B133="win",100%-L1,"-100%")</f>
        <v>-100%</v>
      </c>
      <c r="M133" s="9">
        <f>(K133*L133)+(K133*M1)</f>
        <v>0</v>
      </c>
      <c r="N133" s="9"/>
      <c r="O133" s="9">
        <f>Tue!AA49</f>
        <v>0</v>
      </c>
      <c r="P133" s="73" t="str">
        <f>IF(B133="win",100%-P1,"-100%")</f>
        <v>-100%</v>
      </c>
      <c r="Q133" s="9">
        <f>(O133*P133)+(O133*Q1)</f>
        <v>0</v>
      </c>
      <c r="R133" s="9"/>
      <c r="S133" s="9">
        <f>Tue!AB49</f>
        <v>0</v>
      </c>
      <c r="T133" s="73" t="str">
        <f>IF(B133="win",100%-T1,"-100%")</f>
        <v>-100%</v>
      </c>
      <c r="U133" s="9">
        <f>(S133*T133)+(S133*U1)</f>
        <v>0</v>
      </c>
      <c r="V133" s="9"/>
      <c r="W133" s="9">
        <f>Tue!AC49</f>
        <v>0</v>
      </c>
      <c r="X133" s="73" t="str">
        <f>IF(B133="win",100%-X1,"-100%")</f>
        <v>-100%</v>
      </c>
      <c r="Y133" s="9">
        <f>(W133*X133)+(W133*Y1)</f>
        <v>0</v>
      </c>
      <c r="Z133" s="9"/>
      <c r="AA133" s="9">
        <f>Tue!AD49</f>
        <v>0</v>
      </c>
      <c r="AB133" s="73" t="str">
        <f>IF(B133="win",100%-AB1,"-100%")</f>
        <v>-100%</v>
      </c>
      <c r="AC133" s="9">
        <f>(AA133*AB133)+(AA133*AC1)</f>
        <v>0</v>
      </c>
      <c r="AD133" s="9"/>
      <c r="AE133" s="9">
        <f>Tue!AE49</f>
        <v>0</v>
      </c>
      <c r="AF133" s="73" t="str">
        <f>IF(B133="win",100%-AF1,"-100%")</f>
        <v>-100%</v>
      </c>
      <c r="AG133" s="9">
        <f>(AE133*AF133)+(AE133*AG1)</f>
        <v>0</v>
      </c>
      <c r="AH133" s="9"/>
      <c r="AI133" s="9">
        <f>Tue!AF49</f>
        <v>0</v>
      </c>
      <c r="AJ133" s="73" t="str">
        <f>IF(B133="win",100%-AJ1,"-100%")</f>
        <v>-100%</v>
      </c>
      <c r="AK133" s="9">
        <f>(AI133*AJ133)+(AI133*AK1)</f>
        <v>0</v>
      </c>
      <c r="AL133" s="9"/>
      <c r="AM133" s="9">
        <f>Tue!AG49</f>
        <v>0</v>
      </c>
      <c r="AN133" s="73" t="str">
        <f>IF(B133="win",100%-AN1,"-100%")</f>
        <v>-100%</v>
      </c>
      <c r="AO133" s="9">
        <f>(AM133*AN133)+(AM133*AO1)</f>
        <v>0</v>
      </c>
      <c r="AP133" s="9"/>
      <c r="AQ133" s="9">
        <f>Tue!AH49</f>
        <v>0</v>
      </c>
      <c r="AR133" s="73" t="str">
        <f>IF(B133="win",100%-AR1,"-100%")</f>
        <v>-100%</v>
      </c>
      <c r="AS133" s="9">
        <f>(AQ133*AR133)+(AQ133*AS1)</f>
        <v>0</v>
      </c>
      <c r="AT133" s="9"/>
      <c r="AU133" s="9">
        <f>Tue!AI49</f>
        <v>0</v>
      </c>
      <c r="AV133" s="73" t="str">
        <f>IF(B133="win",100%-AV1,"-100%")</f>
        <v>-100%</v>
      </c>
      <c r="AW133" s="9">
        <f>(AU133*AV133)+(AU133*AW1)</f>
        <v>0</v>
      </c>
      <c r="AX133" s="9"/>
      <c r="AY133" s="9">
        <f>Tue!AJ49</f>
        <v>0</v>
      </c>
      <c r="AZ133" s="73" t="str">
        <f>IF(B133="win",100%-AZ1,"-100%")</f>
        <v>-100%</v>
      </c>
      <c r="BA133" s="9">
        <f>(AY133*AZ133)+(AY133*BA1)</f>
        <v>0</v>
      </c>
      <c r="BB133" s="9"/>
      <c r="BC133" s="9">
        <f>Tue!AK49</f>
        <v>0</v>
      </c>
      <c r="BD133" s="73" t="str">
        <f>IF(B133="win",100%-BD1,"-100%")</f>
        <v>-100%</v>
      </c>
      <c r="BE133" s="9">
        <f>(BC133*BD133)+(BC133*BE1)</f>
        <v>0</v>
      </c>
      <c r="BF133" s="9"/>
      <c r="BG133" s="9">
        <f>Tue!AL49</f>
        <v>0</v>
      </c>
      <c r="BH133" s="73" t="str">
        <f>IF(B133="win",100%-BH1,"-100%")</f>
        <v>-100%</v>
      </c>
      <c r="BI133" s="9">
        <f>(BG133*BH133)+(BG133*BI1)</f>
        <v>0</v>
      </c>
      <c r="BJ133" s="9"/>
      <c r="BK133" s="9">
        <f>Tue!AM49</f>
        <v>0</v>
      </c>
      <c r="BL133" s="73" t="str">
        <f>IF(B133="win",100%-BL1,"-100%")</f>
        <v>-100%</v>
      </c>
      <c r="BM133" s="9">
        <f>(BK133*BL133)+(BK133*BM1)</f>
        <v>0</v>
      </c>
      <c r="BN133" s="9"/>
      <c r="BO133" s="9">
        <f>Tue!AN49</f>
        <v>0</v>
      </c>
      <c r="BP133" s="73" t="str">
        <f>IF(B133="win",100%-BP1,"-100%")</f>
        <v>-100%</v>
      </c>
      <c r="BQ133" s="9">
        <f>(BO133*BP133)+(BO133*BQ1)</f>
        <v>0</v>
      </c>
      <c r="BR133" s="9"/>
      <c r="BS133" s="9">
        <f>Tue!AO49</f>
        <v>0</v>
      </c>
      <c r="BT133" s="73" t="str">
        <f>IF(B133="win",100%-BT1,"-100%")</f>
        <v>-100%</v>
      </c>
      <c r="BU133" s="9">
        <f>(BS133*BT133)+(BS133*BU1)</f>
        <v>0</v>
      </c>
      <c r="BV133" s="9"/>
      <c r="BW133" s="9">
        <f>Tue!AP49</f>
        <v>0</v>
      </c>
      <c r="BX133" s="73" t="str">
        <f>IF(B133="win",100%-BX1,"-100%")</f>
        <v>-100%</v>
      </c>
      <c r="BY133" s="9">
        <f>(BW133*BX133)+(BW133*BY1)</f>
        <v>0</v>
      </c>
      <c r="BZ133" s="9"/>
      <c r="CA133" s="9">
        <f>Tue!AQ49</f>
        <v>0</v>
      </c>
      <c r="CB133" s="73" t="str">
        <f>IF(B133="win",100%-CB1,"-100%")</f>
        <v>-100%</v>
      </c>
      <c r="CC133" s="9">
        <f>(CA133*CB133)+(CA133*CC1)</f>
        <v>0</v>
      </c>
      <c r="CD133" s="9"/>
      <c r="CE133" s="9">
        <f>Tue!AR49</f>
        <v>0</v>
      </c>
      <c r="CF133" s="73" t="str">
        <f>IF(B133="win",100%-CF1,"-100%")</f>
        <v>-100%</v>
      </c>
      <c r="CG133" s="9">
        <f>(CE133*CF133)+(CE133*CG1)</f>
        <v>0</v>
      </c>
      <c r="CH133" s="9"/>
      <c r="CI133" s="9">
        <f>Tue!AS49</f>
        <v>0</v>
      </c>
      <c r="CJ133" s="73" t="str">
        <f>IF(B133="win",100%-CJ1,"-100%")</f>
        <v>-100%</v>
      </c>
      <c r="CK133" s="9">
        <f>(CI133*CJ133)+(CI133*CK1)</f>
        <v>0</v>
      </c>
      <c r="CL133" s="9"/>
      <c r="CM133" s="9">
        <f>Tue!AT49</f>
        <v>0</v>
      </c>
      <c r="CN133" s="73" t="str">
        <f>IF(B133="win",100%-CN1,"-100%")</f>
        <v>-100%</v>
      </c>
      <c r="CO133" s="9">
        <f>(CM133*CN133)+(CM133*CO1)</f>
        <v>0</v>
      </c>
      <c r="CP133" s="9"/>
      <c r="CQ133" s="9">
        <f>Tue!AU49</f>
        <v>0</v>
      </c>
      <c r="CR133" s="73" t="str">
        <f>IF(B133="win",100%-CR1,"-100%")</f>
        <v>-100%</v>
      </c>
      <c r="CS133" s="9">
        <f>(CQ133*CR133)+(CQ133*CS1)</f>
        <v>0</v>
      </c>
      <c r="CT133" s="9"/>
      <c r="CU133" s="9">
        <f>Tue!AV49</f>
        <v>0</v>
      </c>
      <c r="CV133" s="73" t="str">
        <f>IF(B133="win",100%-CV1,"-100%")</f>
        <v>-100%</v>
      </c>
      <c r="CW133" s="9">
        <f>(CU133*CV133)+(CU133*CW1)</f>
        <v>0</v>
      </c>
      <c r="CX133" s="9"/>
      <c r="CY133" s="9">
        <f>Tue!AW49</f>
        <v>0</v>
      </c>
      <c r="CZ133" s="73" t="str">
        <f>IF(B133="win",100%-CZ1,"-100%")</f>
        <v>-100%</v>
      </c>
      <c r="DA133" s="9">
        <f>(CY133*CZ133)+(CY133*DA1)</f>
        <v>0</v>
      </c>
      <c r="DB133" s="9"/>
      <c r="DC133" s="9">
        <f>Tue!AX49</f>
        <v>0</v>
      </c>
      <c r="DD133" s="73" t="str">
        <f>IF(B133="win",100%-DD1,"-100%")</f>
        <v>-100%</v>
      </c>
      <c r="DE133" s="9">
        <f>(DC133*DD133)+(DC133*DE1)</f>
        <v>0</v>
      </c>
      <c r="DF133" s="9"/>
      <c r="DG133" s="9">
        <f>Tue!AY49</f>
        <v>0</v>
      </c>
      <c r="DH133" s="73" t="str">
        <f>IF(B133="win",100%-DH1,"-100%")</f>
        <v>-100%</v>
      </c>
      <c r="DI133" s="9">
        <f>(DG133*DH133)+(DG133*DI1)</f>
        <v>0</v>
      </c>
      <c r="DJ133" s="9"/>
      <c r="DK133" s="9">
        <f>Tue!AZ49</f>
        <v>0</v>
      </c>
      <c r="DL133" s="73" t="str">
        <f>IF(B133="win",100%-DL1,"-100%")</f>
        <v>-100%</v>
      </c>
      <c r="DM133" s="9">
        <f>(DK133*DL133)+(DK133*DM1)</f>
        <v>0</v>
      </c>
      <c r="DN133" s="9"/>
      <c r="DO133" s="9">
        <f>Tue!BA49</f>
        <v>0</v>
      </c>
      <c r="DP133" s="73" t="str">
        <f>IF(B133="win",100%-DP1,"-100%")</f>
        <v>-100%</v>
      </c>
      <c r="DQ133" s="9">
        <f>(DO133*DP133)+(DO133*DQ1)</f>
        <v>0</v>
      </c>
      <c r="DR133" s="9"/>
      <c r="DS133" s="9">
        <f>Tue!BB49</f>
        <v>0</v>
      </c>
      <c r="DT133" s="73" t="str">
        <f>IF(B133="win",100%-DT1,"-100%")</f>
        <v>-100%</v>
      </c>
      <c r="DU133" s="9">
        <f>(DS133*DT133)+(DS133*DU1)</f>
        <v>0</v>
      </c>
      <c r="DV133" s="9"/>
      <c r="DW133" s="9">
        <f>Tue!BC49</f>
        <v>0</v>
      </c>
      <c r="DX133" s="73" t="str">
        <f>IF(B133="win",100%-DX1,"-100%")</f>
        <v>-100%</v>
      </c>
      <c r="DY133" s="9">
        <f>(DW133*DX133)+(DW133*DY1)</f>
        <v>0</v>
      </c>
      <c r="DZ133" s="9"/>
      <c r="EA133" s="9">
        <f>Tue!BD49</f>
        <v>0</v>
      </c>
      <c r="EB133" s="73" t="str">
        <f>IF(B133="win",100%-EB1,"-100%")</f>
        <v>-100%</v>
      </c>
      <c r="EC133" s="9">
        <f>(EA133*EB133)+(EA133*EC1)</f>
        <v>0</v>
      </c>
      <c r="ED133" s="9"/>
      <c r="EE133" s="9">
        <f>Tue!BE49</f>
        <v>0</v>
      </c>
      <c r="EF133" s="73" t="str">
        <f>IF(B133="win",100%-EF1,"-100%")</f>
        <v>-100%</v>
      </c>
      <c r="EG133" s="9">
        <f>(EE133*EF133)+(EE133*EG1)</f>
        <v>0</v>
      </c>
      <c r="EH133" s="9"/>
      <c r="EI133" s="9">
        <f>Tue!BF49</f>
        <v>0</v>
      </c>
      <c r="EJ133" s="73" t="str">
        <f>IF(B133="win",100%-EJ1,"-100%")</f>
        <v>-100%</v>
      </c>
      <c r="EK133" s="9">
        <f>(EI133*EJ133)+(EI133*EK1)</f>
        <v>0</v>
      </c>
      <c r="EL133" s="9"/>
      <c r="EM133" s="9">
        <f>Tue!BG49</f>
        <v>0</v>
      </c>
      <c r="EN133" s="73" t="str">
        <f>IF(B133="win",100%-EN1,"-100%")</f>
        <v>-100%</v>
      </c>
      <c r="EO133" s="9">
        <f>(EM133*EN133)+(EM133*EO1)</f>
        <v>0</v>
      </c>
      <c r="EP133" s="9"/>
      <c r="EQ133" s="9">
        <f>Tue!BH49</f>
        <v>0</v>
      </c>
      <c r="ER133" s="73" t="str">
        <f>IF(B133="win",100%-ER1,"-100%")</f>
        <v>-100%</v>
      </c>
      <c r="ES133" s="9">
        <f>(EQ133*ER133)+(EQ133*ES1)</f>
        <v>0</v>
      </c>
      <c r="EU133" s="9">
        <f>Tue!$BI49</f>
        <v>0</v>
      </c>
      <c r="EV133" s="73" t="str">
        <f t="shared" si="2042"/>
        <v>-100%</v>
      </c>
      <c r="EW133" s="9">
        <f>(EU133*EV133)+(EU133*EW1)</f>
        <v>0</v>
      </c>
      <c r="EY133" s="9">
        <f>Tue!$BJ49</f>
        <v>0</v>
      </c>
      <c r="EZ133" s="73" t="str">
        <f t="shared" si="2034"/>
        <v>-100%</v>
      </c>
      <c r="FA133" s="9">
        <f>(EY133*EZ133)+(EY133*FA1)</f>
        <v>0</v>
      </c>
      <c r="FC133" s="9">
        <f>Tue!$BK49</f>
        <v>0</v>
      </c>
      <c r="FD133" s="73" t="str">
        <f t="shared" si="2035"/>
        <v>-100%</v>
      </c>
      <c r="FE133" s="9">
        <f>(FC133*FD133)+(FC133*FE1)</f>
        <v>0</v>
      </c>
      <c r="FG133" s="9">
        <f>Tue!$BL49</f>
        <v>0</v>
      </c>
      <c r="FH133" s="73" t="str">
        <f t="shared" si="2036"/>
        <v>-100%</v>
      </c>
      <c r="FI133" s="9">
        <f>(FG133*FH133)+(FG133*FI1)</f>
        <v>0</v>
      </c>
      <c r="FK133" s="9">
        <f>Tue!$BM49</f>
        <v>0</v>
      </c>
      <c r="FL133" s="73" t="str">
        <f t="shared" si="2037"/>
        <v>-100%</v>
      </c>
      <c r="FM133" s="9">
        <f>(FK133*FL133)+(FK133*FM1)</f>
        <v>0</v>
      </c>
      <c r="FO133" s="9">
        <f>Tue!$BN49</f>
        <v>0</v>
      </c>
      <c r="FP133" s="73" t="str">
        <f t="shared" si="2038"/>
        <v>-100%</v>
      </c>
      <c r="FQ133" s="9">
        <f>(FO133*FP133)+(FO133*FQ1)</f>
        <v>0</v>
      </c>
    </row>
    <row r="134" spans="1:173" s="12" customFormat="1" x14ac:dyDescent="0.25">
      <c r="A134" s="9" t="str">
        <f>Tue!A50</f>
        <v>OVER</v>
      </c>
      <c r="B134" s="72">
        <f>Tue!C50</f>
        <v>0</v>
      </c>
      <c r="C134" s="9">
        <f>Tue!X50</f>
        <v>0</v>
      </c>
      <c r="D134" s="73" t="str">
        <f>IF(B134="win",100%-D1,"-100%")</f>
        <v>-100%</v>
      </c>
      <c r="E134" s="9">
        <f>(C134*D134)+(C134*E1)</f>
        <v>0</v>
      </c>
      <c r="F134" s="9"/>
      <c r="G134" s="9">
        <f>Tue!Y50</f>
        <v>0</v>
      </c>
      <c r="H134" s="73" t="str">
        <f t="shared" si="2041"/>
        <v>-100%</v>
      </c>
      <c r="I134" s="9">
        <f>(G134*H134)+(G134*I1)</f>
        <v>0</v>
      </c>
      <c r="J134" s="9"/>
      <c r="K134" s="9">
        <f>Tue!Z50</f>
        <v>0</v>
      </c>
      <c r="L134" s="73" t="str">
        <f>IF(B134="win",100%-L1,"-100%")</f>
        <v>-100%</v>
      </c>
      <c r="M134" s="9">
        <f>(K134*L134)+(K134*M1)</f>
        <v>0</v>
      </c>
      <c r="N134" s="9"/>
      <c r="O134" s="9">
        <f>Tue!AA50</f>
        <v>0</v>
      </c>
      <c r="P134" s="73" t="str">
        <f>IF(B134="win",100%-P1,"-100%")</f>
        <v>-100%</v>
      </c>
      <c r="Q134" s="9">
        <f>(O134*P134)+(O134*Q1)</f>
        <v>0</v>
      </c>
      <c r="R134" s="9"/>
      <c r="S134" s="9">
        <f>Tue!AB50</f>
        <v>0</v>
      </c>
      <c r="T134" s="73" t="str">
        <f>IF(B134="win",100%-T1,"-100%")</f>
        <v>-100%</v>
      </c>
      <c r="U134" s="9">
        <f>(S134*T134)+(S134*U1)</f>
        <v>0</v>
      </c>
      <c r="V134" s="9"/>
      <c r="W134" s="9">
        <f>Tue!AC50</f>
        <v>0</v>
      </c>
      <c r="X134" s="73" t="str">
        <f>IF(B134="win",100%-X1,"-100%")</f>
        <v>-100%</v>
      </c>
      <c r="Y134" s="9">
        <f>(W134*X134)+(W134*Y1)</f>
        <v>0</v>
      </c>
      <c r="Z134" s="9"/>
      <c r="AA134" s="9">
        <f>Tue!AD50</f>
        <v>0</v>
      </c>
      <c r="AB134" s="73" t="str">
        <f>IF(B134="win",100%-AB1,"-100%")</f>
        <v>-100%</v>
      </c>
      <c r="AC134" s="9">
        <f>(AA134*AB134)+(AA134*AC1)</f>
        <v>0</v>
      </c>
      <c r="AD134" s="9"/>
      <c r="AE134" s="9">
        <f>Tue!AE50</f>
        <v>0</v>
      </c>
      <c r="AF134" s="73" t="str">
        <f>IF(B134="win",100%-AF1,"-100%")</f>
        <v>-100%</v>
      </c>
      <c r="AG134" s="9">
        <f>(AE134*AF134)+(AE134*AG1)</f>
        <v>0</v>
      </c>
      <c r="AH134" s="9"/>
      <c r="AI134" s="9">
        <f>Tue!AF50</f>
        <v>0</v>
      </c>
      <c r="AJ134" s="73" t="str">
        <f>IF(B134="win",100%-AJ1,"-100%")</f>
        <v>-100%</v>
      </c>
      <c r="AK134" s="9">
        <f>(AI134*AJ134)+(AI134*AK1)</f>
        <v>0</v>
      </c>
      <c r="AL134" s="9"/>
      <c r="AM134" s="9">
        <f>Tue!AG50</f>
        <v>0</v>
      </c>
      <c r="AN134" s="73" t="str">
        <f>IF(B134="win",100%-AN1,"-100%")</f>
        <v>-100%</v>
      </c>
      <c r="AO134" s="9">
        <f>(AM134*AN134)+(AM134*AO1)</f>
        <v>0</v>
      </c>
      <c r="AP134" s="9"/>
      <c r="AQ134" s="9">
        <f>Tue!AH50</f>
        <v>0</v>
      </c>
      <c r="AR134" s="73" t="str">
        <f>IF(B134="win",100%-AR1,"-100%")</f>
        <v>-100%</v>
      </c>
      <c r="AS134" s="9">
        <f>(AQ134*AR134)+(AQ134*AS1)</f>
        <v>0</v>
      </c>
      <c r="AT134" s="9"/>
      <c r="AU134" s="9">
        <f>Tue!AI50</f>
        <v>0</v>
      </c>
      <c r="AV134" s="73" t="str">
        <f>IF(B134="win",100%-AV1,"-100%")</f>
        <v>-100%</v>
      </c>
      <c r="AW134" s="9">
        <f>(AU134*AV134)+(AU134*AW1)</f>
        <v>0</v>
      </c>
      <c r="AX134" s="9"/>
      <c r="AY134" s="9">
        <f>Tue!AJ50</f>
        <v>0</v>
      </c>
      <c r="AZ134" s="73" t="str">
        <f>IF(B134="win",100%-AZ1,"-100%")</f>
        <v>-100%</v>
      </c>
      <c r="BA134" s="9">
        <f>(AY134*AZ134)+(AY134*BA1)</f>
        <v>0</v>
      </c>
      <c r="BB134" s="9"/>
      <c r="BC134" s="9">
        <f>Tue!AK50</f>
        <v>0</v>
      </c>
      <c r="BD134" s="73" t="str">
        <f>IF(B134="win",100%-BD1,"-100%")</f>
        <v>-100%</v>
      </c>
      <c r="BE134" s="9">
        <f>(BC134*BD134)+(BC134*BE1)</f>
        <v>0</v>
      </c>
      <c r="BF134" s="9"/>
      <c r="BG134" s="9">
        <f>Tue!AL50</f>
        <v>0</v>
      </c>
      <c r="BH134" s="73" t="str">
        <f>IF(B134="win",100%-BH1,"-100%")</f>
        <v>-100%</v>
      </c>
      <c r="BI134" s="9">
        <f>(BG134*BH134)+(BG134*BI1)</f>
        <v>0</v>
      </c>
      <c r="BJ134" s="9"/>
      <c r="BK134" s="9">
        <f>Tue!AM50</f>
        <v>0</v>
      </c>
      <c r="BL134" s="73" t="str">
        <f>IF(B134="win",100%-BL1,"-100%")</f>
        <v>-100%</v>
      </c>
      <c r="BM134" s="9">
        <f>(BK134*BL134)+(BK134*BM1)</f>
        <v>0</v>
      </c>
      <c r="BN134" s="9"/>
      <c r="BO134" s="9">
        <f>Tue!AN50</f>
        <v>0</v>
      </c>
      <c r="BP134" s="73" t="str">
        <f>IF(B134="win",100%-BP1,"-100%")</f>
        <v>-100%</v>
      </c>
      <c r="BQ134" s="9">
        <f>(BO134*BP134)+(BO134*BQ1)</f>
        <v>0</v>
      </c>
      <c r="BR134" s="9"/>
      <c r="BS134" s="9">
        <f>Tue!AO50</f>
        <v>0</v>
      </c>
      <c r="BT134" s="73" t="str">
        <f>IF(B134="win",100%-BT1,"-100%")</f>
        <v>-100%</v>
      </c>
      <c r="BU134" s="9">
        <f>(BS134*BT134)+(BS134*BU1)</f>
        <v>0</v>
      </c>
      <c r="BV134" s="9"/>
      <c r="BW134" s="9">
        <f>Tue!AP50</f>
        <v>0</v>
      </c>
      <c r="BX134" s="73" t="str">
        <f>IF(B134="win",100%-BX1,"-100%")</f>
        <v>-100%</v>
      </c>
      <c r="BY134" s="9">
        <f>(BW134*BX134)+(BW134*BY1)</f>
        <v>0</v>
      </c>
      <c r="BZ134" s="9"/>
      <c r="CA134" s="9">
        <f>Tue!AQ50</f>
        <v>0</v>
      </c>
      <c r="CB134" s="73" t="str">
        <f>IF(B134="win",100%-CB1,"-100%")</f>
        <v>-100%</v>
      </c>
      <c r="CC134" s="9">
        <f>(CA134*CB134)+(CA134*CC1)</f>
        <v>0</v>
      </c>
      <c r="CD134" s="9"/>
      <c r="CE134" s="9">
        <f>Tue!AR50</f>
        <v>0</v>
      </c>
      <c r="CF134" s="73" t="str">
        <f>IF(B134="win",100%-CF1,"-100%")</f>
        <v>-100%</v>
      </c>
      <c r="CG134" s="9">
        <f>(CE134*CF134)+(CE134*CG1)</f>
        <v>0</v>
      </c>
      <c r="CH134" s="9"/>
      <c r="CI134" s="9">
        <f>Tue!AS50</f>
        <v>0</v>
      </c>
      <c r="CJ134" s="73" t="str">
        <f>IF(B134="win",100%-CJ1,"-100%")</f>
        <v>-100%</v>
      </c>
      <c r="CK134" s="9">
        <f>(CI134*CJ134)+(CI134*CK1)</f>
        <v>0</v>
      </c>
      <c r="CL134" s="9"/>
      <c r="CM134" s="9">
        <f>Tue!AT50</f>
        <v>0</v>
      </c>
      <c r="CN134" s="73" t="str">
        <f>IF(B134="win",100%-CN1,"-100%")</f>
        <v>-100%</v>
      </c>
      <c r="CO134" s="9">
        <f>(CM134*CN134)+(CM134*CO1)</f>
        <v>0</v>
      </c>
      <c r="CP134" s="9"/>
      <c r="CQ134" s="9">
        <f>Tue!AU50</f>
        <v>0</v>
      </c>
      <c r="CR134" s="73" t="str">
        <f>IF(B134="win",100%-CR1,"-100%")</f>
        <v>-100%</v>
      </c>
      <c r="CS134" s="9">
        <f>(CQ134*CR134)+(CQ134*CS1)</f>
        <v>0</v>
      </c>
      <c r="CT134" s="9"/>
      <c r="CU134" s="9">
        <f>Tue!AV50</f>
        <v>0</v>
      </c>
      <c r="CV134" s="73" t="str">
        <f>IF(B134="win",100%-CV1,"-100%")</f>
        <v>-100%</v>
      </c>
      <c r="CW134" s="9">
        <f>(CU134*CV134)+(CU134*CW1)</f>
        <v>0</v>
      </c>
      <c r="CX134" s="9"/>
      <c r="CY134" s="9">
        <f>Tue!AW50</f>
        <v>0</v>
      </c>
      <c r="CZ134" s="73" t="str">
        <f>IF(B134="win",100%-CZ1,"-100%")</f>
        <v>-100%</v>
      </c>
      <c r="DA134" s="9">
        <f>(CY134*CZ134)+(CY134*DA1)</f>
        <v>0</v>
      </c>
      <c r="DB134" s="9"/>
      <c r="DC134" s="9">
        <f>Tue!AX50</f>
        <v>0</v>
      </c>
      <c r="DD134" s="73" t="str">
        <f>IF(B134="win",100%-DD1,"-100%")</f>
        <v>-100%</v>
      </c>
      <c r="DE134" s="9">
        <f>(DC134*DD134)+(DC134*DE1)</f>
        <v>0</v>
      </c>
      <c r="DF134" s="9"/>
      <c r="DG134" s="9">
        <f>Tue!AY50</f>
        <v>0</v>
      </c>
      <c r="DH134" s="73" t="str">
        <f>IF(B134="win",100%-DH1,"-100%")</f>
        <v>-100%</v>
      </c>
      <c r="DI134" s="9">
        <f>(DG134*DH134)+(DG134*DI1)</f>
        <v>0</v>
      </c>
      <c r="DJ134" s="9"/>
      <c r="DK134" s="9">
        <f>Tue!AZ50</f>
        <v>0</v>
      </c>
      <c r="DL134" s="73" t="str">
        <f>IF(B134="win",100%-DL1,"-100%")</f>
        <v>-100%</v>
      </c>
      <c r="DM134" s="9">
        <f>(DK134*DL134)+(DK134*DM1)</f>
        <v>0</v>
      </c>
      <c r="DN134" s="9"/>
      <c r="DO134" s="9">
        <f>Tue!BA50</f>
        <v>0</v>
      </c>
      <c r="DP134" s="73" t="str">
        <f>IF(B134="win",100%-DP1,"-100%")</f>
        <v>-100%</v>
      </c>
      <c r="DQ134" s="9">
        <f>(DO134*DP134)+(DO134*DQ1)</f>
        <v>0</v>
      </c>
      <c r="DR134" s="9"/>
      <c r="DS134" s="9">
        <f>Tue!BB50</f>
        <v>0</v>
      </c>
      <c r="DT134" s="73" t="str">
        <f>IF(B134="win",100%-DT1,"-100%")</f>
        <v>-100%</v>
      </c>
      <c r="DU134" s="9">
        <f>(DS134*DT134)+(DS134*DU1)</f>
        <v>0</v>
      </c>
      <c r="DV134" s="9"/>
      <c r="DW134" s="9">
        <f>Tue!BC50</f>
        <v>0</v>
      </c>
      <c r="DX134" s="73" t="str">
        <f>IF(B134="win",100%-DX1,"-100%")</f>
        <v>-100%</v>
      </c>
      <c r="DY134" s="9">
        <f>(DW134*DX134)+(DW134*DY1)</f>
        <v>0</v>
      </c>
      <c r="DZ134" s="9"/>
      <c r="EA134" s="9">
        <f>Tue!BD50</f>
        <v>0</v>
      </c>
      <c r="EB134" s="73" t="str">
        <f>IF(B134="win",100%-EB1,"-100%")</f>
        <v>-100%</v>
      </c>
      <c r="EC134" s="9">
        <f>(EA134*EB134)+(EA134*EC1)</f>
        <v>0</v>
      </c>
      <c r="ED134" s="9"/>
      <c r="EE134" s="9">
        <f>Tue!BE50</f>
        <v>0</v>
      </c>
      <c r="EF134" s="73" t="str">
        <f>IF(B134="win",100%-EF1,"-100%")</f>
        <v>-100%</v>
      </c>
      <c r="EG134" s="9">
        <f>(EE134*EF134)+(EE134*EG1)</f>
        <v>0</v>
      </c>
      <c r="EH134" s="9"/>
      <c r="EI134" s="9">
        <f>Tue!BF50</f>
        <v>0</v>
      </c>
      <c r="EJ134" s="73" t="str">
        <f>IF(B134="win",100%-EJ1,"-100%")</f>
        <v>-100%</v>
      </c>
      <c r="EK134" s="9">
        <f>(EI134*EJ134)+(EI134*EK1)</f>
        <v>0</v>
      </c>
      <c r="EL134" s="9"/>
      <c r="EM134" s="9">
        <f>Tue!BG50</f>
        <v>0</v>
      </c>
      <c r="EN134" s="73" t="str">
        <f>IF(B134="win",100%-EN1,"-100%")</f>
        <v>-100%</v>
      </c>
      <c r="EO134" s="9">
        <f>(EM134*EN134)+(EM134*EO1)</f>
        <v>0</v>
      </c>
      <c r="EP134" s="9"/>
      <c r="EQ134" s="9">
        <f>Tue!BH50</f>
        <v>0</v>
      </c>
      <c r="ER134" s="73" t="str">
        <f>IF(B134="win",100%-ER1,"-100%")</f>
        <v>-100%</v>
      </c>
      <c r="ES134" s="9">
        <f>(EQ134*ER134)+(EQ134*ES1)</f>
        <v>0</v>
      </c>
      <c r="EU134" s="9">
        <f>Tue!$BI50</f>
        <v>0</v>
      </c>
      <c r="EV134" s="73" t="str">
        <f t="shared" si="2042"/>
        <v>-100%</v>
      </c>
      <c r="EW134" s="9">
        <f>(EU134*EV134)+(EU134*EW1)</f>
        <v>0</v>
      </c>
      <c r="EY134" s="9">
        <f>Tue!$BJ50</f>
        <v>0</v>
      </c>
      <c r="EZ134" s="73" t="str">
        <f t="shared" si="2034"/>
        <v>-100%</v>
      </c>
      <c r="FA134" s="9">
        <f>(EY134*EZ134)+(EY134*FA1)</f>
        <v>0</v>
      </c>
      <c r="FC134" s="9">
        <f>Tue!$BK50</f>
        <v>0</v>
      </c>
      <c r="FD134" s="73" t="str">
        <f t="shared" si="2035"/>
        <v>-100%</v>
      </c>
      <c r="FE134" s="9">
        <f>(FC134*FD134)+(FC134*FE1)</f>
        <v>0</v>
      </c>
      <c r="FG134" s="9">
        <f>Tue!$BL50</f>
        <v>0</v>
      </c>
      <c r="FH134" s="73" t="str">
        <f t="shared" si="2036"/>
        <v>-100%</v>
      </c>
      <c r="FI134" s="9">
        <f>(FG134*FH134)+(FG134*FI1)</f>
        <v>0</v>
      </c>
      <c r="FK134" s="9">
        <f>Tue!$BM50</f>
        <v>0</v>
      </c>
      <c r="FL134" s="73" t="str">
        <f t="shared" si="2037"/>
        <v>-100%</v>
      </c>
      <c r="FM134" s="9">
        <f>(FK134*FL134)+(FK134*FM1)</f>
        <v>0</v>
      </c>
      <c r="FO134" s="9">
        <f>Tue!$BN50</f>
        <v>0</v>
      </c>
      <c r="FP134" s="73" t="str">
        <f t="shared" si="2038"/>
        <v>-100%</v>
      </c>
      <c r="FQ134" s="9">
        <f>(FO134*FP134)+(FO134*FQ1)</f>
        <v>0</v>
      </c>
    </row>
    <row r="135" spans="1:173" s="76" customFormat="1" x14ac:dyDescent="0.25">
      <c r="A135" s="75"/>
      <c r="B135" s="72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  <c r="DR135" s="75"/>
      <c r="DS135" s="75"/>
      <c r="DT135" s="75"/>
      <c r="DU135" s="75"/>
      <c r="DV135" s="75"/>
      <c r="DW135" s="75"/>
      <c r="DX135" s="75"/>
      <c r="DY135" s="75"/>
      <c r="DZ135" s="75"/>
      <c r="EA135" s="75"/>
      <c r="EB135" s="75"/>
      <c r="EC135" s="75"/>
      <c r="ED135" s="75"/>
      <c r="EE135" s="75"/>
      <c r="EF135" s="75"/>
      <c r="EG135" s="75"/>
      <c r="EH135" s="75"/>
      <c r="EI135" s="75"/>
      <c r="EJ135" s="75"/>
      <c r="EK135" s="75"/>
      <c r="EL135" s="75"/>
      <c r="EM135" s="75"/>
      <c r="EN135" s="75"/>
      <c r="EO135" s="75"/>
      <c r="EP135" s="75"/>
      <c r="EQ135" s="75"/>
      <c r="ER135" s="75"/>
      <c r="ES135" s="75"/>
      <c r="EU135" s="75"/>
      <c r="EV135" s="75"/>
      <c r="EW135" s="75"/>
      <c r="EY135" s="75"/>
      <c r="EZ135" s="75"/>
      <c r="FA135" s="75"/>
      <c r="FC135" s="75"/>
      <c r="FD135" s="75"/>
      <c r="FE135" s="75"/>
      <c r="FG135" s="75"/>
      <c r="FH135" s="75"/>
      <c r="FI135" s="75"/>
      <c r="FK135" s="75"/>
      <c r="FL135" s="75"/>
      <c r="FM135" s="75"/>
      <c r="FO135" s="75"/>
      <c r="FP135" s="75"/>
      <c r="FQ135" s="75"/>
    </row>
    <row r="136" spans="1:173" s="12" customFormat="1" x14ac:dyDescent="0.25">
      <c r="A136" s="9">
        <f>Tue!A52</f>
        <v>0</v>
      </c>
      <c r="B136" s="72">
        <f>Tue!C52</f>
        <v>0</v>
      </c>
      <c r="C136" s="9">
        <f>Tue!X52</f>
        <v>0</v>
      </c>
      <c r="D136" s="73" t="str">
        <f>IF(B136="win",100%-D1,"-100%")</f>
        <v>-100%</v>
      </c>
      <c r="E136" s="9">
        <f>(C136*D136)+(C136*E1)</f>
        <v>0</v>
      </c>
      <c r="F136" s="9"/>
      <c r="G136" s="9">
        <f>Tue!Y52</f>
        <v>0</v>
      </c>
      <c r="H136" s="73" t="str">
        <f>IF($B136="win",100%-H$1,"-100%")</f>
        <v>-100%</v>
      </c>
      <c r="I136" s="9">
        <f>(G136*H136)+(G136*I1)</f>
        <v>0</v>
      </c>
      <c r="J136" s="9"/>
      <c r="K136" s="9">
        <f>Tue!Z52</f>
        <v>0</v>
      </c>
      <c r="L136" s="73" t="str">
        <f>IF(B136="win",100%-L1,"-100%")</f>
        <v>-100%</v>
      </c>
      <c r="M136" s="9">
        <f>(K136*L136)+(K136*M1)</f>
        <v>0</v>
      </c>
      <c r="N136" s="9"/>
      <c r="O136" s="9">
        <f>Tue!AA52</f>
        <v>0</v>
      </c>
      <c r="P136" s="73" t="str">
        <f>IF(B136="win",100%-P1,"-100%")</f>
        <v>-100%</v>
      </c>
      <c r="Q136" s="9">
        <f>(O136*P136)+(O136*Q1)</f>
        <v>0</v>
      </c>
      <c r="R136" s="9"/>
      <c r="S136" s="9">
        <f>Tue!AB52</f>
        <v>0</v>
      </c>
      <c r="T136" s="73" t="str">
        <f>IF(B136="win",100%-T1,"-100%")</f>
        <v>-100%</v>
      </c>
      <c r="U136" s="9">
        <f>(S136*T136)+(S136*U1)</f>
        <v>0</v>
      </c>
      <c r="V136" s="9"/>
      <c r="W136" s="9">
        <f>Tue!AC52</f>
        <v>0</v>
      </c>
      <c r="X136" s="73" t="str">
        <f>IF(B136="win",100%-X1,"-100%")</f>
        <v>-100%</v>
      </c>
      <c r="Y136" s="9">
        <f>(W136*X136)+(W136*Y1)</f>
        <v>0</v>
      </c>
      <c r="Z136" s="9"/>
      <c r="AA136" s="9">
        <f>Tue!AD52</f>
        <v>0</v>
      </c>
      <c r="AB136" s="73" t="str">
        <f>IF(B136="win",100%-AB1,"-100%")</f>
        <v>-100%</v>
      </c>
      <c r="AC136" s="9">
        <f>(AA136*AB136)+(AA136*AC1)</f>
        <v>0</v>
      </c>
      <c r="AD136" s="9"/>
      <c r="AE136" s="9">
        <f>Tue!AE52</f>
        <v>0</v>
      </c>
      <c r="AF136" s="73" t="str">
        <f>IF(B136="win",100%-AF1,"-100%")</f>
        <v>-100%</v>
      </c>
      <c r="AG136" s="9">
        <f>(AE136*AF136)+(AE136*AG1)</f>
        <v>0</v>
      </c>
      <c r="AH136" s="9"/>
      <c r="AI136" s="9">
        <f>Tue!AF52</f>
        <v>0</v>
      </c>
      <c r="AJ136" s="73" t="str">
        <f>IF(B136="win",100%-AJ1,"-100%")</f>
        <v>-100%</v>
      </c>
      <c r="AK136" s="9">
        <f>(AI136*AJ136)+(AI136*AK1)</f>
        <v>0</v>
      </c>
      <c r="AL136" s="9"/>
      <c r="AM136" s="9">
        <f>Tue!AG52</f>
        <v>0</v>
      </c>
      <c r="AN136" s="73" t="str">
        <f>IF(B136="win",100%-AN1,"-100%")</f>
        <v>-100%</v>
      </c>
      <c r="AO136" s="9">
        <f>(AM136*AN136)+(AM136*AO1)</f>
        <v>0</v>
      </c>
      <c r="AP136" s="9"/>
      <c r="AQ136" s="9">
        <f>Tue!AH52</f>
        <v>0</v>
      </c>
      <c r="AR136" s="73" t="str">
        <f>IF(B136="win",100%-AR1,"-100%")</f>
        <v>-100%</v>
      </c>
      <c r="AS136" s="9">
        <f>(AQ136*AR136)+(AQ136*AS1)</f>
        <v>0</v>
      </c>
      <c r="AT136" s="9"/>
      <c r="AU136" s="9">
        <f>Tue!AI52</f>
        <v>0</v>
      </c>
      <c r="AV136" s="73" t="str">
        <f>IF(B136="win",100%-AV1,"-100%")</f>
        <v>-100%</v>
      </c>
      <c r="AW136" s="9">
        <f>(AU136*AV136)+(AU136*AW1)</f>
        <v>0</v>
      </c>
      <c r="AX136" s="9"/>
      <c r="AY136" s="9">
        <f>Tue!AJ52</f>
        <v>0</v>
      </c>
      <c r="AZ136" s="73" t="str">
        <f>IF(B136="win",100%-AZ1,"-100%")</f>
        <v>-100%</v>
      </c>
      <c r="BA136" s="9">
        <f>(AY136*AZ136)+(AY136*BA1)</f>
        <v>0</v>
      </c>
      <c r="BB136" s="9"/>
      <c r="BC136" s="9">
        <f>Tue!AK52</f>
        <v>0</v>
      </c>
      <c r="BD136" s="73" t="str">
        <f>IF(B136="win",100%-BD1,"-100%")</f>
        <v>-100%</v>
      </c>
      <c r="BE136" s="9">
        <f>(BC136*BD136)+(BC136*BE1)</f>
        <v>0</v>
      </c>
      <c r="BF136" s="9"/>
      <c r="BG136" s="9">
        <f>Tue!AL52</f>
        <v>0</v>
      </c>
      <c r="BH136" s="73" t="str">
        <f>IF(B136="win",100%-BH1,"-100%")</f>
        <v>-100%</v>
      </c>
      <c r="BI136" s="9">
        <f>(BG136*BH136)+(BG136*BI1)</f>
        <v>0</v>
      </c>
      <c r="BJ136" s="9"/>
      <c r="BK136" s="9">
        <f>Tue!AM52</f>
        <v>0</v>
      </c>
      <c r="BL136" s="73" t="str">
        <f>IF(B136="win",100%-BL1,"-100%")</f>
        <v>-100%</v>
      </c>
      <c r="BM136" s="9">
        <f>(BK136*BL136)+(BK136*BM1)</f>
        <v>0</v>
      </c>
      <c r="BN136" s="9"/>
      <c r="BO136" s="9">
        <f>Tue!AN52</f>
        <v>0</v>
      </c>
      <c r="BP136" s="73" t="str">
        <f>IF(B136="win",100%-BP1,"-100%")</f>
        <v>-100%</v>
      </c>
      <c r="BQ136" s="9">
        <f>(BO136*BP136)+(BO136*BQ1)</f>
        <v>0</v>
      </c>
      <c r="BR136" s="9"/>
      <c r="BS136" s="9">
        <f>Tue!AO52</f>
        <v>0</v>
      </c>
      <c r="BT136" s="73" t="str">
        <f>IF(B136="win",100%-BT1,"-100%")</f>
        <v>-100%</v>
      </c>
      <c r="BU136" s="9">
        <f>(BS136*BT136)+(BS136*BU1)</f>
        <v>0</v>
      </c>
      <c r="BV136" s="9"/>
      <c r="BW136" s="9">
        <f>Tue!AP52</f>
        <v>0</v>
      </c>
      <c r="BX136" s="73" t="str">
        <f>IF(B136="win",100%-BX1,"-100%")</f>
        <v>-100%</v>
      </c>
      <c r="BY136" s="9">
        <f>(BW136*BX136)+(BW136*BY1)</f>
        <v>0</v>
      </c>
      <c r="BZ136" s="9"/>
      <c r="CA136" s="9">
        <f>Tue!AQ52</f>
        <v>0</v>
      </c>
      <c r="CB136" s="73" t="str">
        <f>IF(B136="win",100%-CB1,"-100%")</f>
        <v>-100%</v>
      </c>
      <c r="CC136" s="9">
        <f>(CA136*CB136)+(CA136*CC1)</f>
        <v>0</v>
      </c>
      <c r="CD136" s="9"/>
      <c r="CE136" s="9">
        <f>Tue!AR52</f>
        <v>0</v>
      </c>
      <c r="CF136" s="73" t="str">
        <f>IF(B136="win",100%-CF1,"-100%")</f>
        <v>-100%</v>
      </c>
      <c r="CG136" s="9">
        <f>(CE136*CF136)+(CE136*CG1)</f>
        <v>0</v>
      </c>
      <c r="CH136" s="9"/>
      <c r="CI136" s="9">
        <f>Tue!AS52</f>
        <v>0</v>
      </c>
      <c r="CJ136" s="73" t="str">
        <f>IF(B136="win",100%-CJ1,"-100%")</f>
        <v>-100%</v>
      </c>
      <c r="CK136" s="9">
        <f>(CI136*CJ136)+(CI136*CK1)</f>
        <v>0</v>
      </c>
      <c r="CL136" s="9"/>
      <c r="CM136" s="9">
        <f>Tue!AT52</f>
        <v>0</v>
      </c>
      <c r="CN136" s="73" t="str">
        <f>IF(B136="win",100%-CN1,"-100%")</f>
        <v>-100%</v>
      </c>
      <c r="CO136" s="9">
        <f>(CM136*CN136)+(CM136*CO1)</f>
        <v>0</v>
      </c>
      <c r="CP136" s="9"/>
      <c r="CQ136" s="9">
        <f>Tue!AU52</f>
        <v>0</v>
      </c>
      <c r="CR136" s="73" t="str">
        <f>IF(B136="win",100%-CR1,"-100%")</f>
        <v>-100%</v>
      </c>
      <c r="CS136" s="9">
        <f>(CQ136*CR136)+(CQ136*CS1)</f>
        <v>0</v>
      </c>
      <c r="CT136" s="9"/>
      <c r="CU136" s="9">
        <f>Tue!AV52</f>
        <v>0</v>
      </c>
      <c r="CV136" s="73" t="str">
        <f>IF(B136="win",100%-CV1,"-100%")</f>
        <v>-100%</v>
      </c>
      <c r="CW136" s="9">
        <f>(CU136*CV136)+(CU136*CW1)</f>
        <v>0</v>
      </c>
      <c r="CX136" s="9"/>
      <c r="CY136" s="9">
        <f>Tue!AW52</f>
        <v>0</v>
      </c>
      <c r="CZ136" s="73" t="str">
        <f>IF(B136="win",100%-CZ1,"-100%")</f>
        <v>-100%</v>
      </c>
      <c r="DA136" s="9">
        <f>(CY136*CZ136)+(CY136*DA1)</f>
        <v>0</v>
      </c>
      <c r="DB136" s="9"/>
      <c r="DC136" s="9">
        <f>Tue!AX52</f>
        <v>0</v>
      </c>
      <c r="DD136" s="73" t="str">
        <f>IF(B136="win",100%-DD1,"-100%")</f>
        <v>-100%</v>
      </c>
      <c r="DE136" s="9">
        <f>(DC136*DD136)+(DC136*DE1)</f>
        <v>0</v>
      </c>
      <c r="DF136" s="9"/>
      <c r="DG136" s="9">
        <f>Tue!AY52</f>
        <v>0</v>
      </c>
      <c r="DH136" s="73" t="str">
        <f>IF(B136="win",100%-DH1,"-100%")</f>
        <v>-100%</v>
      </c>
      <c r="DI136" s="9">
        <f>(DG136*DH136)+(DG136*DI1)</f>
        <v>0</v>
      </c>
      <c r="DJ136" s="9"/>
      <c r="DK136" s="9">
        <f>Tue!AZ52</f>
        <v>0</v>
      </c>
      <c r="DL136" s="73" t="str">
        <f>IF(B136="win",100%-DL1,"-100%")</f>
        <v>-100%</v>
      </c>
      <c r="DM136" s="9">
        <f>(DK136*DL136)+(DK136*DM1)</f>
        <v>0</v>
      </c>
      <c r="DN136" s="9"/>
      <c r="DO136" s="9">
        <f>Tue!BA52</f>
        <v>0</v>
      </c>
      <c r="DP136" s="73" t="str">
        <f>IF(B136="win",100%-DP1,"-100%")</f>
        <v>-100%</v>
      </c>
      <c r="DQ136" s="9">
        <f>(DO136*DP136)+(DO136*DQ1)</f>
        <v>0</v>
      </c>
      <c r="DR136" s="9"/>
      <c r="DS136" s="9">
        <f>Tue!BB52</f>
        <v>0</v>
      </c>
      <c r="DT136" s="73" t="str">
        <f>IF(B136="win",100%-DT1,"-100%")</f>
        <v>-100%</v>
      </c>
      <c r="DU136" s="9">
        <f>(DS136*DT136)+(DS136*DU1)</f>
        <v>0</v>
      </c>
      <c r="DV136" s="9"/>
      <c r="DW136" s="9">
        <f>Tue!BC52</f>
        <v>0</v>
      </c>
      <c r="DX136" s="73" t="str">
        <f>IF(B136="win",100%-DX1,"-100%")</f>
        <v>-100%</v>
      </c>
      <c r="DY136" s="9">
        <f>(DW136*DX136)+(DW136*DY1)</f>
        <v>0</v>
      </c>
      <c r="DZ136" s="9"/>
      <c r="EA136" s="9">
        <f>Tue!BD52</f>
        <v>0</v>
      </c>
      <c r="EB136" s="73" t="str">
        <f>IF(B136="win",100%-EB1,"-100%")</f>
        <v>-100%</v>
      </c>
      <c r="EC136" s="9">
        <f>(EA136*EB136)+(EA136*EC1)</f>
        <v>0</v>
      </c>
      <c r="ED136" s="9"/>
      <c r="EE136" s="9">
        <f>Tue!BE52</f>
        <v>0</v>
      </c>
      <c r="EF136" s="73" t="str">
        <f>IF(B136="win",100%-EF1,"-100%")</f>
        <v>-100%</v>
      </c>
      <c r="EG136" s="9">
        <f>(EE136*EF136)+(EE136*EG1)</f>
        <v>0</v>
      </c>
      <c r="EH136" s="9"/>
      <c r="EI136" s="9">
        <f>Tue!BF52</f>
        <v>0</v>
      </c>
      <c r="EJ136" s="73" t="str">
        <f>IF(B136="win",100%-EJ1,"-100%")</f>
        <v>-100%</v>
      </c>
      <c r="EK136" s="9">
        <f>(EI136*EJ136)+(EI136*EK1)</f>
        <v>0</v>
      </c>
      <c r="EL136" s="9"/>
      <c r="EM136" s="9">
        <f>Tue!BG52</f>
        <v>0</v>
      </c>
      <c r="EN136" s="73" t="str">
        <f>IF(B136="win",100%-EN1,"-100%")</f>
        <v>-100%</v>
      </c>
      <c r="EO136" s="9">
        <f>(EM136*EN136)+(EM136*EO1)</f>
        <v>0</v>
      </c>
      <c r="EP136" s="9"/>
      <c r="EQ136" s="9">
        <f>Tue!BH52</f>
        <v>0</v>
      </c>
      <c r="ER136" s="73" t="str">
        <f>IF(B136="win",100%-ER1,"-100%")</f>
        <v>-100%</v>
      </c>
      <c r="ES136" s="9">
        <f>(EQ136*ER136)+(EQ136*ES1)</f>
        <v>0</v>
      </c>
      <c r="EU136" s="9">
        <f>Tue!$BI52</f>
        <v>0</v>
      </c>
      <c r="EV136" s="73" t="str">
        <f>IF($B136="win",100%-EV$1,"-100%")</f>
        <v>-100%</v>
      </c>
      <c r="EW136" s="9">
        <f>(EU136*EV136)+(EU136*EW1)</f>
        <v>0</v>
      </c>
      <c r="EY136" s="9">
        <f>Tue!$BJ52</f>
        <v>0</v>
      </c>
      <c r="EZ136" s="73" t="str">
        <f t="shared" si="2034"/>
        <v>-100%</v>
      </c>
      <c r="FA136" s="9">
        <f>(EY136*EZ136)+(EY136*FA1)</f>
        <v>0</v>
      </c>
      <c r="FC136" s="9">
        <f>Tue!$BK52</f>
        <v>0</v>
      </c>
      <c r="FD136" s="73" t="str">
        <f t="shared" si="2035"/>
        <v>-100%</v>
      </c>
      <c r="FE136" s="9">
        <f>(FC136*FD136)+(FC136*FE1)</f>
        <v>0</v>
      </c>
      <c r="FG136" s="9">
        <f>Tue!$BL52</f>
        <v>0</v>
      </c>
      <c r="FH136" s="73" t="str">
        <f t="shared" si="2036"/>
        <v>-100%</v>
      </c>
      <c r="FI136" s="9">
        <f>(FG136*FH136)+(FG136*FI1)</f>
        <v>0</v>
      </c>
      <c r="FK136" s="9">
        <f>Tue!$BM52</f>
        <v>0</v>
      </c>
      <c r="FL136" s="73" t="str">
        <f t="shared" si="2037"/>
        <v>-100%</v>
      </c>
      <c r="FM136" s="9">
        <f>(FK136*FL136)+(FK136*FM1)</f>
        <v>0</v>
      </c>
      <c r="FO136" s="9">
        <f>Tue!$BN52</f>
        <v>0</v>
      </c>
      <c r="FP136" s="73" t="str">
        <f t="shared" si="2038"/>
        <v>-100%</v>
      </c>
      <c r="FQ136" s="9">
        <f>(FO136*FP136)+(FO136*FQ1)</f>
        <v>0</v>
      </c>
    </row>
    <row r="137" spans="1:173" s="12" customFormat="1" x14ac:dyDescent="0.25">
      <c r="A137" s="9">
        <f>Tue!A53</f>
        <v>0</v>
      </c>
      <c r="B137" s="72">
        <f>Tue!C53</f>
        <v>0</v>
      </c>
      <c r="C137" s="9">
        <f>Tue!X53</f>
        <v>0</v>
      </c>
      <c r="D137" s="73" t="str">
        <f>IF(B137="win",100%-D1,"-100%")</f>
        <v>-100%</v>
      </c>
      <c r="E137" s="9">
        <f>(C137*D137)+(C137*E1)</f>
        <v>0</v>
      </c>
      <c r="F137" s="9"/>
      <c r="G137" s="9">
        <f>Tue!Y53</f>
        <v>0</v>
      </c>
      <c r="H137" s="73" t="str">
        <f t="shared" ref="H137:H139" si="2043">IF($B137="win",100%-H$1,"-100%")</f>
        <v>-100%</v>
      </c>
      <c r="I137" s="9">
        <f>(G137*H137)+(G137*I1)</f>
        <v>0</v>
      </c>
      <c r="J137" s="9"/>
      <c r="K137" s="9">
        <f>Tue!Z53</f>
        <v>0</v>
      </c>
      <c r="L137" s="73" t="str">
        <f>IF(B137="win",100%-L1,"-100%")</f>
        <v>-100%</v>
      </c>
      <c r="M137" s="9">
        <f>(K137*L137)+(K137*M1)</f>
        <v>0</v>
      </c>
      <c r="N137" s="9"/>
      <c r="O137" s="9">
        <f>Tue!AA53</f>
        <v>0</v>
      </c>
      <c r="P137" s="73" t="str">
        <f>IF(B137="win",100%-P1,"-100%")</f>
        <v>-100%</v>
      </c>
      <c r="Q137" s="9">
        <f>(O137*P137)+(O137*Q1)</f>
        <v>0</v>
      </c>
      <c r="R137" s="9"/>
      <c r="S137" s="9">
        <f>Tue!AB53</f>
        <v>0</v>
      </c>
      <c r="T137" s="73" t="str">
        <f>IF(B137="win",100%-T1,"-100%")</f>
        <v>-100%</v>
      </c>
      <c r="U137" s="9">
        <f>(S137*T137)+(S137*U1)</f>
        <v>0</v>
      </c>
      <c r="V137" s="9"/>
      <c r="W137" s="9">
        <f>Tue!AC53</f>
        <v>0</v>
      </c>
      <c r="X137" s="73" t="str">
        <f>IF(B137="win",100%-X1,"-100%")</f>
        <v>-100%</v>
      </c>
      <c r="Y137" s="9">
        <f>(W137*X137)+(W137*Y1)</f>
        <v>0</v>
      </c>
      <c r="Z137" s="9"/>
      <c r="AA137" s="9">
        <f>Tue!AD53</f>
        <v>0</v>
      </c>
      <c r="AB137" s="73" t="str">
        <f>IF(B137="win",100%-AB1,"-100%")</f>
        <v>-100%</v>
      </c>
      <c r="AC137" s="9">
        <f>(AA137*AB137)+(AA137*AC1)</f>
        <v>0</v>
      </c>
      <c r="AD137" s="9"/>
      <c r="AE137" s="9">
        <f>Tue!AE53</f>
        <v>0</v>
      </c>
      <c r="AF137" s="73" t="str">
        <f>IF(B137="win",100%-AF1,"-100%")</f>
        <v>-100%</v>
      </c>
      <c r="AG137" s="9">
        <f>(AE137*AF137)+(AE137*AG1)</f>
        <v>0</v>
      </c>
      <c r="AH137" s="9"/>
      <c r="AI137" s="9">
        <f>Tue!AF53</f>
        <v>0</v>
      </c>
      <c r="AJ137" s="73" t="str">
        <f>IF(B137="win",100%-AJ1,"-100%")</f>
        <v>-100%</v>
      </c>
      <c r="AK137" s="9">
        <f>(AI137*AJ137)+(AI137*AK1)</f>
        <v>0</v>
      </c>
      <c r="AL137" s="9"/>
      <c r="AM137" s="9">
        <f>Tue!AG53</f>
        <v>0</v>
      </c>
      <c r="AN137" s="73" t="str">
        <f>IF(B137="win",100%-AN1,"-100%")</f>
        <v>-100%</v>
      </c>
      <c r="AO137" s="9">
        <f>(AM137*AN137)+(AM137*AO1)</f>
        <v>0</v>
      </c>
      <c r="AP137" s="9"/>
      <c r="AQ137" s="9">
        <f>Tue!AH53</f>
        <v>0</v>
      </c>
      <c r="AR137" s="73" t="str">
        <f>IF(B137="win",100%-AR1,"-100%")</f>
        <v>-100%</v>
      </c>
      <c r="AS137" s="9">
        <f>(AQ137*AR137)+(AQ137*AS1)</f>
        <v>0</v>
      </c>
      <c r="AT137" s="9"/>
      <c r="AU137" s="9">
        <f>Tue!AI53</f>
        <v>0</v>
      </c>
      <c r="AV137" s="73" t="str">
        <f>IF(B137="win",100%-AV1,"-100%")</f>
        <v>-100%</v>
      </c>
      <c r="AW137" s="9">
        <f>(AU137*AV137)+(AU137*AW1)</f>
        <v>0</v>
      </c>
      <c r="AX137" s="9"/>
      <c r="AY137" s="9">
        <f>Tue!AJ53</f>
        <v>0</v>
      </c>
      <c r="AZ137" s="73" t="str">
        <f>IF(B137="win",100%-AZ1,"-100%")</f>
        <v>-100%</v>
      </c>
      <c r="BA137" s="9">
        <f>(AY137*AZ137)+(AY137*BA1)</f>
        <v>0</v>
      </c>
      <c r="BB137" s="9"/>
      <c r="BC137" s="9">
        <f>Tue!AK53</f>
        <v>0</v>
      </c>
      <c r="BD137" s="73" t="str">
        <f>IF(B137="win",100%-BD1,"-100%")</f>
        <v>-100%</v>
      </c>
      <c r="BE137" s="9">
        <f>(BC137*BD137)+(BC137*BE1)</f>
        <v>0</v>
      </c>
      <c r="BF137" s="9"/>
      <c r="BG137" s="9">
        <f>Tue!AL53</f>
        <v>0</v>
      </c>
      <c r="BH137" s="73" t="str">
        <f>IF(B137="win",100%-BH1,"-100%")</f>
        <v>-100%</v>
      </c>
      <c r="BI137" s="9">
        <f>(BG137*BH137)+(BG137*BI1)</f>
        <v>0</v>
      </c>
      <c r="BJ137" s="9"/>
      <c r="BK137" s="9">
        <f>Tue!AM53</f>
        <v>0</v>
      </c>
      <c r="BL137" s="73" t="str">
        <f>IF(B137="win",100%-BL1,"-100%")</f>
        <v>-100%</v>
      </c>
      <c r="BM137" s="9">
        <f>(BK137*BL137)+(BK137*BM1)</f>
        <v>0</v>
      </c>
      <c r="BN137" s="9"/>
      <c r="BO137" s="9">
        <f>Tue!AN53</f>
        <v>0</v>
      </c>
      <c r="BP137" s="73" t="str">
        <f>IF(B137="win",100%-BP1,"-100%")</f>
        <v>-100%</v>
      </c>
      <c r="BQ137" s="9">
        <f>(BO137*BP137)+(BO137*BQ1)</f>
        <v>0</v>
      </c>
      <c r="BR137" s="9"/>
      <c r="BS137" s="9">
        <f>Tue!AO53</f>
        <v>0</v>
      </c>
      <c r="BT137" s="73" t="str">
        <f>IF(B137="win",100%-BT1,"-100%")</f>
        <v>-100%</v>
      </c>
      <c r="BU137" s="9">
        <f>(BS137*BT137)+(BS137*BU1)</f>
        <v>0</v>
      </c>
      <c r="BV137" s="9"/>
      <c r="BW137" s="9">
        <f>Tue!AP53</f>
        <v>0</v>
      </c>
      <c r="BX137" s="73" t="str">
        <f>IF(B137="win",100%-BX1,"-100%")</f>
        <v>-100%</v>
      </c>
      <c r="BY137" s="9">
        <f>(BW137*BX137)+(BW137*BY1)</f>
        <v>0</v>
      </c>
      <c r="BZ137" s="9"/>
      <c r="CA137" s="9">
        <f>Tue!AQ53</f>
        <v>0</v>
      </c>
      <c r="CB137" s="73" t="str">
        <f>IF(B137="win",100%-CB1,"-100%")</f>
        <v>-100%</v>
      </c>
      <c r="CC137" s="9">
        <f>(CA137*CB137)+(CA137*CC1)</f>
        <v>0</v>
      </c>
      <c r="CD137" s="9"/>
      <c r="CE137" s="9">
        <f>Tue!AR53</f>
        <v>0</v>
      </c>
      <c r="CF137" s="73" t="str">
        <f>IF(B137="win",100%-CF1,"-100%")</f>
        <v>-100%</v>
      </c>
      <c r="CG137" s="9">
        <f>(CE137*CF137)+(CE137*CG1)</f>
        <v>0</v>
      </c>
      <c r="CH137" s="9"/>
      <c r="CI137" s="9">
        <f>Tue!AS53</f>
        <v>0</v>
      </c>
      <c r="CJ137" s="73" t="str">
        <f>IF(B137="win",100%-CJ1,"-100%")</f>
        <v>-100%</v>
      </c>
      <c r="CK137" s="9">
        <f>(CI137*CJ137)+(CI137*CK1)</f>
        <v>0</v>
      </c>
      <c r="CL137" s="9"/>
      <c r="CM137" s="9">
        <f>Tue!AT53</f>
        <v>0</v>
      </c>
      <c r="CN137" s="73" t="str">
        <f>IF(B137="win",100%-CN1,"-100%")</f>
        <v>-100%</v>
      </c>
      <c r="CO137" s="9">
        <f>(CM137*CN137)+(CM137*CO1)</f>
        <v>0</v>
      </c>
      <c r="CP137" s="9"/>
      <c r="CQ137" s="9">
        <f>Tue!AU53</f>
        <v>0</v>
      </c>
      <c r="CR137" s="73" t="str">
        <f>IF(B137="win",100%-CR1,"-100%")</f>
        <v>-100%</v>
      </c>
      <c r="CS137" s="9">
        <f>(CQ137*CR137)+(CQ137*CS1)</f>
        <v>0</v>
      </c>
      <c r="CT137" s="9"/>
      <c r="CU137" s="9">
        <f>Tue!AV53</f>
        <v>0</v>
      </c>
      <c r="CV137" s="73" t="str">
        <f>IF(B137="win",100%-CV1,"-100%")</f>
        <v>-100%</v>
      </c>
      <c r="CW137" s="9">
        <f>(CU137*CV137)+(CU137*CW1)</f>
        <v>0</v>
      </c>
      <c r="CX137" s="9"/>
      <c r="CY137" s="9">
        <f>Tue!AW53</f>
        <v>0</v>
      </c>
      <c r="CZ137" s="73" t="str">
        <f>IF(B137="win",100%-CZ1,"-100%")</f>
        <v>-100%</v>
      </c>
      <c r="DA137" s="9">
        <f>(CY137*CZ137)+(CY137*DA1)</f>
        <v>0</v>
      </c>
      <c r="DB137" s="9"/>
      <c r="DC137" s="9">
        <f>Tue!AX53</f>
        <v>0</v>
      </c>
      <c r="DD137" s="73" t="str">
        <f>IF(B137="win",100%-DD1,"-100%")</f>
        <v>-100%</v>
      </c>
      <c r="DE137" s="9">
        <f>(DC137*DD137)+(DC137*DE1)</f>
        <v>0</v>
      </c>
      <c r="DF137" s="9"/>
      <c r="DG137" s="9">
        <f>Tue!AY53</f>
        <v>0</v>
      </c>
      <c r="DH137" s="73" t="str">
        <f>IF(B137="win",100%-DH1,"-100%")</f>
        <v>-100%</v>
      </c>
      <c r="DI137" s="9">
        <f>(DG137*DH137)+(DG137*DI1)</f>
        <v>0</v>
      </c>
      <c r="DJ137" s="9"/>
      <c r="DK137" s="9">
        <f>Tue!AZ53</f>
        <v>0</v>
      </c>
      <c r="DL137" s="73" t="str">
        <f>IF(B137="win",100%-DL1,"-100%")</f>
        <v>-100%</v>
      </c>
      <c r="DM137" s="9">
        <f>(DK137*DL137)+(DK137*DM1)</f>
        <v>0</v>
      </c>
      <c r="DN137" s="9"/>
      <c r="DO137" s="9">
        <f>Tue!BA53</f>
        <v>0</v>
      </c>
      <c r="DP137" s="73" t="str">
        <f>IF(B137="win",100%-DP1,"-100%")</f>
        <v>-100%</v>
      </c>
      <c r="DQ137" s="9">
        <f>(DO137*DP137)+(DO137*DQ1)</f>
        <v>0</v>
      </c>
      <c r="DR137" s="9"/>
      <c r="DS137" s="9">
        <f>Tue!BB53</f>
        <v>0</v>
      </c>
      <c r="DT137" s="73" t="str">
        <f>IF(B137="win",100%-DT1,"-100%")</f>
        <v>-100%</v>
      </c>
      <c r="DU137" s="9">
        <f>(DS137*DT137)+(DS137*DU1)</f>
        <v>0</v>
      </c>
      <c r="DV137" s="9"/>
      <c r="DW137" s="9">
        <f>Tue!BC53</f>
        <v>0</v>
      </c>
      <c r="DX137" s="73" t="str">
        <f>IF(B137="win",100%-DX1,"-100%")</f>
        <v>-100%</v>
      </c>
      <c r="DY137" s="9">
        <f>(DW137*DX137)+(DW137*DY1)</f>
        <v>0</v>
      </c>
      <c r="DZ137" s="9"/>
      <c r="EA137" s="9">
        <f>Tue!BD53</f>
        <v>0</v>
      </c>
      <c r="EB137" s="73" t="str">
        <f>IF(B137="win",100%-EB1,"-100%")</f>
        <v>-100%</v>
      </c>
      <c r="EC137" s="9">
        <f>(EA137*EB137)+(EA137*EC1)</f>
        <v>0</v>
      </c>
      <c r="ED137" s="9"/>
      <c r="EE137" s="9">
        <f>Tue!BE53</f>
        <v>0</v>
      </c>
      <c r="EF137" s="73" t="str">
        <f>IF(B137="win",100%-EF1,"-100%")</f>
        <v>-100%</v>
      </c>
      <c r="EG137" s="9">
        <f>(EE137*EF137)+(EE137*EG1)</f>
        <v>0</v>
      </c>
      <c r="EH137" s="9"/>
      <c r="EI137" s="9">
        <f>Tue!BF53</f>
        <v>0</v>
      </c>
      <c r="EJ137" s="73" t="str">
        <f>IF(B137="win",100%-EJ1,"-100%")</f>
        <v>-100%</v>
      </c>
      <c r="EK137" s="9">
        <f>(EI137*EJ137)+(EI137*EK1)</f>
        <v>0</v>
      </c>
      <c r="EL137" s="9"/>
      <c r="EM137" s="9">
        <f>Tue!BG53</f>
        <v>0</v>
      </c>
      <c r="EN137" s="73" t="str">
        <f>IF(B137="win",100%-EN1,"-100%")</f>
        <v>-100%</v>
      </c>
      <c r="EO137" s="9">
        <f>(EM137*EN137)+(EM137*EO1)</f>
        <v>0</v>
      </c>
      <c r="EP137" s="9"/>
      <c r="EQ137" s="9">
        <f>Tue!BH53</f>
        <v>0</v>
      </c>
      <c r="ER137" s="73" t="str">
        <f>IF(B137="win",100%-ER1,"-100%")</f>
        <v>-100%</v>
      </c>
      <c r="ES137" s="9">
        <f>(EQ137*ER137)+(EQ137*ES1)</f>
        <v>0</v>
      </c>
      <c r="EU137" s="9">
        <f>Tue!$BI53</f>
        <v>0</v>
      </c>
      <c r="EV137" s="73" t="str">
        <f t="shared" ref="EV137:EV139" si="2044">IF($B137="win",100%-EV$1,"-100%")</f>
        <v>-100%</v>
      </c>
      <c r="EW137" s="9">
        <f>(EU137*EV137)+(EU137*EW1)</f>
        <v>0</v>
      </c>
      <c r="EY137" s="9">
        <f>Tue!$BJ53</f>
        <v>0</v>
      </c>
      <c r="EZ137" s="73" t="str">
        <f t="shared" si="2034"/>
        <v>-100%</v>
      </c>
      <c r="FA137" s="9">
        <f>(EY137*EZ137)+(EY137*FA1)</f>
        <v>0</v>
      </c>
      <c r="FC137" s="9">
        <f>Tue!$BK53</f>
        <v>0</v>
      </c>
      <c r="FD137" s="73" t="str">
        <f t="shared" si="2035"/>
        <v>-100%</v>
      </c>
      <c r="FE137" s="9">
        <f>(FC137*FD137)+(FC137*FE1)</f>
        <v>0</v>
      </c>
      <c r="FG137" s="9">
        <f>Tue!$BL53</f>
        <v>0</v>
      </c>
      <c r="FH137" s="73" t="str">
        <f t="shared" si="2036"/>
        <v>-100%</v>
      </c>
      <c r="FI137" s="9">
        <f>(FG137*FH137)+(FG137*FI1)</f>
        <v>0</v>
      </c>
      <c r="FK137" s="9">
        <f>Tue!$BM53</f>
        <v>0</v>
      </c>
      <c r="FL137" s="73" t="str">
        <f t="shared" si="2037"/>
        <v>-100%</v>
      </c>
      <c r="FM137" s="9">
        <f>(FK137*FL137)+(FK137*FM1)</f>
        <v>0</v>
      </c>
      <c r="FO137" s="9">
        <f>Tue!$BN53</f>
        <v>0</v>
      </c>
      <c r="FP137" s="73" t="str">
        <f t="shared" si="2038"/>
        <v>-100%</v>
      </c>
      <c r="FQ137" s="9">
        <f>(FO137*FP137)+(FO137*FQ1)</f>
        <v>0</v>
      </c>
    </row>
    <row r="138" spans="1:173" s="12" customFormat="1" x14ac:dyDescent="0.25">
      <c r="A138" s="9" t="str">
        <f>Tue!A54</f>
        <v>UNDER</v>
      </c>
      <c r="B138" s="72">
        <f>Tue!C54</f>
        <v>0</v>
      </c>
      <c r="C138" s="9">
        <f>Tue!X54</f>
        <v>0</v>
      </c>
      <c r="D138" s="73" t="str">
        <f>IF(B138="win",100%-D1,"-100%")</f>
        <v>-100%</v>
      </c>
      <c r="E138" s="9">
        <f>(C138*D138)+(C138*E1)</f>
        <v>0</v>
      </c>
      <c r="F138" s="9"/>
      <c r="G138" s="9">
        <f>Tue!Y54</f>
        <v>0</v>
      </c>
      <c r="H138" s="73" t="str">
        <f t="shared" si="2043"/>
        <v>-100%</v>
      </c>
      <c r="I138" s="9">
        <f>(G138*H138)+(G138*I1)</f>
        <v>0</v>
      </c>
      <c r="J138" s="9"/>
      <c r="K138" s="9">
        <f>Tue!Z54</f>
        <v>0</v>
      </c>
      <c r="L138" s="73" t="str">
        <f>IF(B138="win",100%-L1,"-100%")</f>
        <v>-100%</v>
      </c>
      <c r="M138" s="9">
        <f>(K138*L138)+(K138*M1)</f>
        <v>0</v>
      </c>
      <c r="N138" s="9"/>
      <c r="O138" s="9">
        <f>Tue!AA54</f>
        <v>0</v>
      </c>
      <c r="P138" s="73" t="str">
        <f>IF(B138="win",100%-P1,"-100%")</f>
        <v>-100%</v>
      </c>
      <c r="Q138" s="9">
        <f>(O138*P138)+(O138*Q1)</f>
        <v>0</v>
      </c>
      <c r="R138" s="9"/>
      <c r="S138" s="9">
        <f>Tue!AB54</f>
        <v>0</v>
      </c>
      <c r="T138" s="73" t="str">
        <f>IF(B138="win",100%-T1,"-100%")</f>
        <v>-100%</v>
      </c>
      <c r="U138" s="9">
        <f>(S138*T138)+(S138*U1)</f>
        <v>0</v>
      </c>
      <c r="V138" s="9"/>
      <c r="W138" s="9">
        <f>Tue!AC54</f>
        <v>0</v>
      </c>
      <c r="X138" s="73" t="str">
        <f>IF(B138="win",100%-X1,"-100%")</f>
        <v>-100%</v>
      </c>
      <c r="Y138" s="9">
        <f>(W138*X138)+(W138*Y1)</f>
        <v>0</v>
      </c>
      <c r="Z138" s="9"/>
      <c r="AA138" s="9">
        <f>Tue!AD54</f>
        <v>0</v>
      </c>
      <c r="AB138" s="73" t="str">
        <f>IF(B138="win",100%-AB1,"-100%")</f>
        <v>-100%</v>
      </c>
      <c r="AC138" s="9">
        <f>(AA138*AB138)+(AA138*AC1)</f>
        <v>0</v>
      </c>
      <c r="AD138" s="9"/>
      <c r="AE138" s="9">
        <f>Tue!AE54</f>
        <v>0</v>
      </c>
      <c r="AF138" s="73" t="str">
        <f>IF(B138="win",100%-AF1,"-100%")</f>
        <v>-100%</v>
      </c>
      <c r="AG138" s="9">
        <f>(AE138*AF138)+(AE138*AG1)</f>
        <v>0</v>
      </c>
      <c r="AH138" s="9"/>
      <c r="AI138" s="9">
        <f>Tue!AF54</f>
        <v>0</v>
      </c>
      <c r="AJ138" s="73" t="str">
        <f>IF(B138="win",100%-AJ1,"-100%")</f>
        <v>-100%</v>
      </c>
      <c r="AK138" s="9">
        <f>(AI138*AJ138)+(AI138*AK1)</f>
        <v>0</v>
      </c>
      <c r="AL138" s="9"/>
      <c r="AM138" s="9">
        <f>Tue!AG54</f>
        <v>0</v>
      </c>
      <c r="AN138" s="73" t="str">
        <f>IF(B138="win",100%-AN1,"-100%")</f>
        <v>-100%</v>
      </c>
      <c r="AO138" s="9">
        <f>(AM138*AN138)+(AM138*AO1)</f>
        <v>0</v>
      </c>
      <c r="AP138" s="9"/>
      <c r="AQ138" s="9">
        <f>Tue!AH54</f>
        <v>0</v>
      </c>
      <c r="AR138" s="73" t="str">
        <f>IF(B138="win",100%-AR1,"-100%")</f>
        <v>-100%</v>
      </c>
      <c r="AS138" s="9">
        <f>(AQ138*AR138)+(AQ138*AS1)</f>
        <v>0</v>
      </c>
      <c r="AT138" s="9"/>
      <c r="AU138" s="9">
        <f>Tue!AI54</f>
        <v>0</v>
      </c>
      <c r="AV138" s="73" t="str">
        <f>IF(B138="win",100%-AV1,"-100%")</f>
        <v>-100%</v>
      </c>
      <c r="AW138" s="9">
        <f>(AU138*AV138)+(AU138*AW1)</f>
        <v>0</v>
      </c>
      <c r="AX138" s="9"/>
      <c r="AY138" s="9">
        <f>Tue!AJ54</f>
        <v>0</v>
      </c>
      <c r="AZ138" s="73" t="str">
        <f>IF(B138="win",100%-AZ1,"-100%")</f>
        <v>-100%</v>
      </c>
      <c r="BA138" s="9">
        <f>(AY138*AZ138)+(AY138*BA1)</f>
        <v>0</v>
      </c>
      <c r="BB138" s="9"/>
      <c r="BC138" s="9">
        <f>Tue!AK54</f>
        <v>0</v>
      </c>
      <c r="BD138" s="73" t="str">
        <f>IF(B138="win",100%-BD1,"-100%")</f>
        <v>-100%</v>
      </c>
      <c r="BE138" s="9">
        <f>(BC138*BD138)+(BC138*BE1)</f>
        <v>0</v>
      </c>
      <c r="BF138" s="9"/>
      <c r="BG138" s="9">
        <f>Tue!AL54</f>
        <v>0</v>
      </c>
      <c r="BH138" s="73" t="str">
        <f>IF(B138="win",100%-BH1,"-100%")</f>
        <v>-100%</v>
      </c>
      <c r="BI138" s="9">
        <f>(BG138*BH138)+(BG138*BI1)</f>
        <v>0</v>
      </c>
      <c r="BJ138" s="9"/>
      <c r="BK138" s="9">
        <f>Tue!AM54</f>
        <v>0</v>
      </c>
      <c r="BL138" s="73" t="str">
        <f>IF(B138="win",100%-BL1,"-100%")</f>
        <v>-100%</v>
      </c>
      <c r="BM138" s="9">
        <f>(BK138*BL138)+(BK138*BM1)</f>
        <v>0</v>
      </c>
      <c r="BN138" s="9"/>
      <c r="BO138" s="9">
        <f>Tue!AN54</f>
        <v>0</v>
      </c>
      <c r="BP138" s="73" t="str">
        <f>IF(B138="win",100%-BP1,"-100%")</f>
        <v>-100%</v>
      </c>
      <c r="BQ138" s="9">
        <f>(BO138*BP138)+(BO138*BQ1)</f>
        <v>0</v>
      </c>
      <c r="BR138" s="9"/>
      <c r="BS138" s="9">
        <f>Tue!AO54</f>
        <v>0</v>
      </c>
      <c r="BT138" s="73" t="str">
        <f>IF(B138="win",100%-BT1,"-100%")</f>
        <v>-100%</v>
      </c>
      <c r="BU138" s="9">
        <f>(BS138*BT138)+(BS138*BU1)</f>
        <v>0</v>
      </c>
      <c r="BV138" s="9"/>
      <c r="BW138" s="9">
        <f>Tue!AP54</f>
        <v>0</v>
      </c>
      <c r="BX138" s="73" t="str">
        <f>IF(B138="win",100%-BX1,"-100%")</f>
        <v>-100%</v>
      </c>
      <c r="BY138" s="9">
        <f>(BW138*BX138)+(BW138*BY1)</f>
        <v>0</v>
      </c>
      <c r="BZ138" s="9"/>
      <c r="CA138" s="9">
        <f>Tue!AQ54</f>
        <v>0</v>
      </c>
      <c r="CB138" s="73" t="str">
        <f>IF(B138="win",100%-CB1,"-100%")</f>
        <v>-100%</v>
      </c>
      <c r="CC138" s="9">
        <f>(CA138*CB138)+(CA138*CC1)</f>
        <v>0</v>
      </c>
      <c r="CD138" s="9"/>
      <c r="CE138" s="9">
        <f>Tue!AR54</f>
        <v>0</v>
      </c>
      <c r="CF138" s="73" t="str">
        <f>IF(B138="win",100%-CF1,"-100%")</f>
        <v>-100%</v>
      </c>
      <c r="CG138" s="9">
        <f>(CE138*CF138)+(CE138*CG1)</f>
        <v>0</v>
      </c>
      <c r="CH138" s="9"/>
      <c r="CI138" s="9">
        <f>Tue!AS54</f>
        <v>0</v>
      </c>
      <c r="CJ138" s="73" t="str">
        <f>IF(B138="win",100%-CJ1,"-100%")</f>
        <v>-100%</v>
      </c>
      <c r="CK138" s="9">
        <f>(CI138*CJ138)+(CI138*CK1)</f>
        <v>0</v>
      </c>
      <c r="CL138" s="9"/>
      <c r="CM138" s="9">
        <f>Tue!AT54</f>
        <v>0</v>
      </c>
      <c r="CN138" s="73" t="str">
        <f>IF(B138="win",100%-CN1,"-100%")</f>
        <v>-100%</v>
      </c>
      <c r="CO138" s="9">
        <f>(CM138*CN138)+(CM138*CO1)</f>
        <v>0</v>
      </c>
      <c r="CP138" s="9"/>
      <c r="CQ138" s="9">
        <f>Tue!AU54</f>
        <v>0</v>
      </c>
      <c r="CR138" s="73" t="str">
        <f>IF(B138="win",100%-CR1,"-100%")</f>
        <v>-100%</v>
      </c>
      <c r="CS138" s="9">
        <f>(CQ138*CR138)+(CQ138*CS1)</f>
        <v>0</v>
      </c>
      <c r="CT138" s="9"/>
      <c r="CU138" s="9">
        <f>Tue!AV54</f>
        <v>0</v>
      </c>
      <c r="CV138" s="73" t="str">
        <f>IF(B138="win",100%-CV1,"-100%")</f>
        <v>-100%</v>
      </c>
      <c r="CW138" s="9">
        <f>(CU138*CV138)+(CU138*CW1)</f>
        <v>0</v>
      </c>
      <c r="CX138" s="9"/>
      <c r="CY138" s="9">
        <f>Tue!AW54</f>
        <v>0</v>
      </c>
      <c r="CZ138" s="73" t="str">
        <f>IF(B138="win",100%-CZ1,"-100%")</f>
        <v>-100%</v>
      </c>
      <c r="DA138" s="9">
        <f>(CY138*CZ138)+(CY138*DA1)</f>
        <v>0</v>
      </c>
      <c r="DB138" s="9"/>
      <c r="DC138" s="9">
        <f>Tue!AX54</f>
        <v>0</v>
      </c>
      <c r="DD138" s="73" t="str">
        <f>IF(B138="win",100%-DD1,"-100%")</f>
        <v>-100%</v>
      </c>
      <c r="DE138" s="9">
        <f>(DC138*DD138)+(DC138*DE1)</f>
        <v>0</v>
      </c>
      <c r="DF138" s="9"/>
      <c r="DG138" s="9">
        <f>Tue!AY54</f>
        <v>0</v>
      </c>
      <c r="DH138" s="73" t="str">
        <f>IF(B138="win",100%-DH1,"-100%")</f>
        <v>-100%</v>
      </c>
      <c r="DI138" s="9">
        <f>(DG138*DH138)+(DG138*DI1)</f>
        <v>0</v>
      </c>
      <c r="DJ138" s="9"/>
      <c r="DK138" s="9">
        <f>Tue!AZ54</f>
        <v>0</v>
      </c>
      <c r="DL138" s="73" t="str">
        <f>IF(B138="win",100%-DL1,"-100%")</f>
        <v>-100%</v>
      </c>
      <c r="DM138" s="9">
        <f>(DK138*DL138)+(DK138*DM1)</f>
        <v>0</v>
      </c>
      <c r="DN138" s="9"/>
      <c r="DO138" s="9">
        <f>Tue!BA54</f>
        <v>0</v>
      </c>
      <c r="DP138" s="73" t="str">
        <f>IF(B138="win",100%-DP1,"-100%")</f>
        <v>-100%</v>
      </c>
      <c r="DQ138" s="9">
        <f>(DO138*DP138)+(DO138*DQ1)</f>
        <v>0</v>
      </c>
      <c r="DR138" s="9"/>
      <c r="DS138" s="9">
        <f>Tue!BB54</f>
        <v>0</v>
      </c>
      <c r="DT138" s="73" t="str">
        <f>IF(B138="win",100%-DT1,"-100%")</f>
        <v>-100%</v>
      </c>
      <c r="DU138" s="9">
        <f>(DS138*DT138)+(DS138*DU1)</f>
        <v>0</v>
      </c>
      <c r="DV138" s="9"/>
      <c r="DW138" s="9">
        <f>Tue!BC54</f>
        <v>0</v>
      </c>
      <c r="DX138" s="73" t="str">
        <f>IF(B138="win",100%-DX1,"-100%")</f>
        <v>-100%</v>
      </c>
      <c r="DY138" s="9">
        <f>(DW138*DX138)+(DW138*DY1)</f>
        <v>0</v>
      </c>
      <c r="DZ138" s="9"/>
      <c r="EA138" s="9">
        <f>Tue!BD54</f>
        <v>0</v>
      </c>
      <c r="EB138" s="73" t="str">
        <f>IF(B138="win",100%-EB1,"-100%")</f>
        <v>-100%</v>
      </c>
      <c r="EC138" s="9">
        <f>(EA138*EB138)+(EA138*EC1)</f>
        <v>0</v>
      </c>
      <c r="ED138" s="9"/>
      <c r="EE138" s="9">
        <f>Tue!BE54</f>
        <v>0</v>
      </c>
      <c r="EF138" s="73" t="str">
        <f>IF(B138="win",100%-EF1,"-100%")</f>
        <v>-100%</v>
      </c>
      <c r="EG138" s="9">
        <f>(EE138*EF138)+(EE138*EG1)</f>
        <v>0</v>
      </c>
      <c r="EH138" s="9"/>
      <c r="EI138" s="9">
        <f>Tue!BF54</f>
        <v>0</v>
      </c>
      <c r="EJ138" s="73" t="str">
        <f>IF(B138="win",100%-EJ1,"-100%")</f>
        <v>-100%</v>
      </c>
      <c r="EK138" s="9">
        <f>(EI138*EJ138)+(EI138*EK1)</f>
        <v>0</v>
      </c>
      <c r="EL138" s="9"/>
      <c r="EM138" s="9">
        <f>Tue!BG54</f>
        <v>0</v>
      </c>
      <c r="EN138" s="73" t="str">
        <f>IF(B138="win",100%-EN1,"-100%")</f>
        <v>-100%</v>
      </c>
      <c r="EO138" s="9">
        <f>(EM138*EN138)+(EM138*EO1)</f>
        <v>0</v>
      </c>
      <c r="EP138" s="9"/>
      <c r="EQ138" s="9">
        <f>Tue!BH54</f>
        <v>0</v>
      </c>
      <c r="ER138" s="73" t="str">
        <f>IF(B138="win",100%-ER1,"-100%")</f>
        <v>-100%</v>
      </c>
      <c r="ES138" s="9">
        <f>(EQ138*ER138)+(EQ138*ES1)</f>
        <v>0</v>
      </c>
      <c r="EU138" s="9">
        <f>Tue!$BI54</f>
        <v>0</v>
      </c>
      <c r="EV138" s="73" t="str">
        <f t="shared" si="2044"/>
        <v>-100%</v>
      </c>
      <c r="EW138" s="9">
        <f>(EU138*EV138)+(EU138*EW1)</f>
        <v>0</v>
      </c>
      <c r="EY138" s="9">
        <f>Tue!$BJ54</f>
        <v>0</v>
      </c>
      <c r="EZ138" s="73" t="str">
        <f t="shared" si="2034"/>
        <v>-100%</v>
      </c>
      <c r="FA138" s="9">
        <f>(EY138*EZ138)+(EY138*FA1)</f>
        <v>0</v>
      </c>
      <c r="FC138" s="9">
        <f>Tue!$BK54</f>
        <v>0</v>
      </c>
      <c r="FD138" s="73" t="str">
        <f t="shared" si="2035"/>
        <v>-100%</v>
      </c>
      <c r="FE138" s="9">
        <f>(FC138*FD138)+(FC138*FE1)</f>
        <v>0</v>
      </c>
      <c r="FG138" s="9">
        <f>Tue!$BL54</f>
        <v>0</v>
      </c>
      <c r="FH138" s="73" t="str">
        <f t="shared" si="2036"/>
        <v>-100%</v>
      </c>
      <c r="FI138" s="9">
        <f>(FG138*FH138)+(FG138*FI1)</f>
        <v>0</v>
      </c>
      <c r="FK138" s="9">
        <f>Tue!$BM54</f>
        <v>0</v>
      </c>
      <c r="FL138" s="73" t="str">
        <f t="shared" si="2037"/>
        <v>-100%</v>
      </c>
      <c r="FM138" s="9">
        <f>(FK138*FL138)+(FK138*FM1)</f>
        <v>0</v>
      </c>
      <c r="FO138" s="9">
        <f>Tue!$BN54</f>
        <v>0</v>
      </c>
      <c r="FP138" s="73" t="str">
        <f t="shared" si="2038"/>
        <v>-100%</v>
      </c>
      <c r="FQ138" s="9">
        <f>(FO138*FP138)+(FO138*FQ1)</f>
        <v>0</v>
      </c>
    </row>
    <row r="139" spans="1:173" s="12" customFormat="1" x14ac:dyDescent="0.25">
      <c r="A139" s="9" t="str">
        <f>Tue!A55</f>
        <v>OVER</v>
      </c>
      <c r="B139" s="72">
        <f>Tue!C55</f>
        <v>0</v>
      </c>
      <c r="C139" s="9">
        <f>Tue!X55</f>
        <v>0</v>
      </c>
      <c r="D139" s="73" t="str">
        <f>IF(B139="win",100%-D1,"-100%")</f>
        <v>-100%</v>
      </c>
      <c r="E139" s="9">
        <f>(C139*D139)+(C139*E1)</f>
        <v>0</v>
      </c>
      <c r="F139" s="9"/>
      <c r="G139" s="9">
        <f>Tue!Y55</f>
        <v>0</v>
      </c>
      <c r="H139" s="73" t="str">
        <f t="shared" si="2043"/>
        <v>-100%</v>
      </c>
      <c r="I139" s="9">
        <f>(G139*H139)+(G139*I1)</f>
        <v>0</v>
      </c>
      <c r="J139" s="9"/>
      <c r="K139" s="9">
        <f>Tue!Z55</f>
        <v>0</v>
      </c>
      <c r="L139" s="73" t="str">
        <f>IF(B139="win",100%-L1,"-100%")</f>
        <v>-100%</v>
      </c>
      <c r="M139" s="9">
        <f>(K139*L139)+(K139*M1)</f>
        <v>0</v>
      </c>
      <c r="N139" s="9"/>
      <c r="O139" s="9">
        <f>Tue!AA55</f>
        <v>0</v>
      </c>
      <c r="P139" s="73" t="str">
        <f>IF(B139="win",100%-P1,"-100%")</f>
        <v>-100%</v>
      </c>
      <c r="Q139" s="9">
        <f>(O139*P139)+(O139*Q1)</f>
        <v>0</v>
      </c>
      <c r="R139" s="9"/>
      <c r="S139" s="9">
        <f>Tue!AB55</f>
        <v>0</v>
      </c>
      <c r="T139" s="73" t="str">
        <f>IF(B139="win",100%-T1,"-100%")</f>
        <v>-100%</v>
      </c>
      <c r="U139" s="9">
        <f>(S139*T139)+(S139*U1)</f>
        <v>0</v>
      </c>
      <c r="V139" s="9"/>
      <c r="W139" s="9">
        <f>Tue!AC55</f>
        <v>0</v>
      </c>
      <c r="X139" s="73" t="str">
        <f>IF(B139="win",100%-X1,"-100%")</f>
        <v>-100%</v>
      </c>
      <c r="Y139" s="9">
        <f>(W139*X139)+(W139*Y1)</f>
        <v>0</v>
      </c>
      <c r="Z139" s="9"/>
      <c r="AA139" s="9">
        <f>Tue!AD55</f>
        <v>0</v>
      </c>
      <c r="AB139" s="73" t="str">
        <f>IF(B139="win",100%-AB1,"-100%")</f>
        <v>-100%</v>
      </c>
      <c r="AC139" s="9">
        <f>(AA139*AB139)+(AA139*AC1)</f>
        <v>0</v>
      </c>
      <c r="AD139" s="9"/>
      <c r="AE139" s="9">
        <f>Tue!AE55</f>
        <v>0</v>
      </c>
      <c r="AF139" s="73" t="str">
        <f>IF(B139="win",100%-AF1,"-100%")</f>
        <v>-100%</v>
      </c>
      <c r="AG139" s="9">
        <f>(AE139*AF139)+(AE139*AG1)</f>
        <v>0</v>
      </c>
      <c r="AH139" s="9"/>
      <c r="AI139" s="9">
        <f>Tue!AF55</f>
        <v>0</v>
      </c>
      <c r="AJ139" s="73" t="str">
        <f>IF(B139="win",100%-AJ1,"-100%")</f>
        <v>-100%</v>
      </c>
      <c r="AK139" s="9">
        <f>(AI139*AJ139)+(AI139*AK1)</f>
        <v>0</v>
      </c>
      <c r="AL139" s="9"/>
      <c r="AM139" s="9">
        <f>Tue!AG55</f>
        <v>0</v>
      </c>
      <c r="AN139" s="73" t="str">
        <f>IF(B139="win",100%-AN1,"-100%")</f>
        <v>-100%</v>
      </c>
      <c r="AO139" s="9">
        <f>(AM139*AN139)+(AM139*AO1)</f>
        <v>0</v>
      </c>
      <c r="AP139" s="9"/>
      <c r="AQ139" s="9">
        <f>Tue!AH55</f>
        <v>0</v>
      </c>
      <c r="AR139" s="73" t="str">
        <f>IF(B139="win",100%-AR1,"-100%")</f>
        <v>-100%</v>
      </c>
      <c r="AS139" s="9">
        <f>(AQ139*AR139)+(AQ139*AS1)</f>
        <v>0</v>
      </c>
      <c r="AT139" s="9"/>
      <c r="AU139" s="9">
        <f>Tue!AI55</f>
        <v>0</v>
      </c>
      <c r="AV139" s="73" t="str">
        <f>IF(B139="win",100%-AV1,"-100%")</f>
        <v>-100%</v>
      </c>
      <c r="AW139" s="9">
        <f>(AU139*AV139)+(AU139*AW1)</f>
        <v>0</v>
      </c>
      <c r="AX139" s="9"/>
      <c r="AY139" s="9">
        <f>Tue!AJ55</f>
        <v>0</v>
      </c>
      <c r="AZ139" s="73" t="str">
        <f>IF(B139="win",100%-AZ1,"-100%")</f>
        <v>-100%</v>
      </c>
      <c r="BA139" s="9">
        <f>(AY139*AZ139)+(AY139*BA1)</f>
        <v>0</v>
      </c>
      <c r="BB139" s="9"/>
      <c r="BC139" s="9">
        <f>Tue!AK55</f>
        <v>0</v>
      </c>
      <c r="BD139" s="73" t="str">
        <f>IF(B139="win",100%-BD1,"-100%")</f>
        <v>-100%</v>
      </c>
      <c r="BE139" s="9">
        <f>(BC139*BD139)+(BC139*BE1)</f>
        <v>0</v>
      </c>
      <c r="BF139" s="9"/>
      <c r="BG139" s="9">
        <f>Tue!AL55</f>
        <v>0</v>
      </c>
      <c r="BH139" s="73" t="str">
        <f>IF(B139="win",100%-BH1,"-100%")</f>
        <v>-100%</v>
      </c>
      <c r="BI139" s="9">
        <f>(BG139*BH139)+(BG139*BI1)</f>
        <v>0</v>
      </c>
      <c r="BJ139" s="9"/>
      <c r="BK139" s="9">
        <f>Tue!AM55</f>
        <v>0</v>
      </c>
      <c r="BL139" s="73" t="str">
        <f>IF(B139="win",100%-BL1,"-100%")</f>
        <v>-100%</v>
      </c>
      <c r="BM139" s="9">
        <f>(BK139*BL139)+(BK139*BM1)</f>
        <v>0</v>
      </c>
      <c r="BN139" s="9"/>
      <c r="BO139" s="9">
        <f>Tue!AN55</f>
        <v>0</v>
      </c>
      <c r="BP139" s="73" t="str">
        <f>IF(B139="win",100%-BP1,"-100%")</f>
        <v>-100%</v>
      </c>
      <c r="BQ139" s="9">
        <f>(BO139*BP139)+(BO139*BQ1)</f>
        <v>0</v>
      </c>
      <c r="BR139" s="9"/>
      <c r="BS139" s="9">
        <f>Tue!AO55</f>
        <v>0</v>
      </c>
      <c r="BT139" s="73" t="str">
        <f>IF(B139="win",100%-BT1,"-100%")</f>
        <v>-100%</v>
      </c>
      <c r="BU139" s="9">
        <f>(BS139*BT139)+(BS139*BU1)</f>
        <v>0</v>
      </c>
      <c r="BV139" s="9"/>
      <c r="BW139" s="9">
        <f>Tue!AP55</f>
        <v>0</v>
      </c>
      <c r="BX139" s="73" t="str">
        <f>IF(B139="win",100%-BX1,"-100%")</f>
        <v>-100%</v>
      </c>
      <c r="BY139" s="9">
        <f>(BW139*BX139)+(BW139*BY1)</f>
        <v>0</v>
      </c>
      <c r="BZ139" s="9"/>
      <c r="CA139" s="9">
        <f>Tue!AQ55</f>
        <v>0</v>
      </c>
      <c r="CB139" s="73" t="str">
        <f>IF(B139="win",100%-CB1,"-100%")</f>
        <v>-100%</v>
      </c>
      <c r="CC139" s="9">
        <f>(CA139*CB139)+(CA139*CC1)</f>
        <v>0</v>
      </c>
      <c r="CD139" s="9"/>
      <c r="CE139" s="9">
        <f>Tue!AR55</f>
        <v>0</v>
      </c>
      <c r="CF139" s="73" t="str">
        <f>IF(B139="win",100%-CF1,"-100%")</f>
        <v>-100%</v>
      </c>
      <c r="CG139" s="9">
        <f>(CE139*CF139)+(CE139*CG1)</f>
        <v>0</v>
      </c>
      <c r="CH139" s="9"/>
      <c r="CI139" s="9">
        <f>Tue!AS55</f>
        <v>0</v>
      </c>
      <c r="CJ139" s="73" t="str">
        <f>IF(B139="win",100%-CJ1,"-100%")</f>
        <v>-100%</v>
      </c>
      <c r="CK139" s="9">
        <f>(CI139*CJ139)+(CI139*CK1)</f>
        <v>0</v>
      </c>
      <c r="CL139" s="9"/>
      <c r="CM139" s="9">
        <f>Tue!AT55</f>
        <v>0</v>
      </c>
      <c r="CN139" s="73" t="str">
        <f>IF(B139="win",100%-CN1,"-100%")</f>
        <v>-100%</v>
      </c>
      <c r="CO139" s="9">
        <f>(CM139*CN139)+(CM139*CO1)</f>
        <v>0</v>
      </c>
      <c r="CP139" s="9"/>
      <c r="CQ139" s="9">
        <f>Tue!AU55</f>
        <v>0</v>
      </c>
      <c r="CR139" s="73" t="str">
        <f>IF(B139="win",100%-CR1,"-100%")</f>
        <v>-100%</v>
      </c>
      <c r="CS139" s="9">
        <f>(CQ139*CR139)+(CQ139*CS1)</f>
        <v>0</v>
      </c>
      <c r="CT139" s="9"/>
      <c r="CU139" s="9">
        <f>Tue!AV55</f>
        <v>0</v>
      </c>
      <c r="CV139" s="73" t="str">
        <f>IF(B139="win",100%-CV1,"-100%")</f>
        <v>-100%</v>
      </c>
      <c r="CW139" s="9">
        <f>(CU139*CV139)+(CU139*CW1)</f>
        <v>0</v>
      </c>
      <c r="CX139" s="9"/>
      <c r="CY139" s="9">
        <f>Tue!AW55</f>
        <v>0</v>
      </c>
      <c r="CZ139" s="73" t="str">
        <f>IF(B139="win",100%-CZ1,"-100%")</f>
        <v>-100%</v>
      </c>
      <c r="DA139" s="9">
        <f>(CY139*CZ139)+(CY139*DA1)</f>
        <v>0</v>
      </c>
      <c r="DB139" s="9"/>
      <c r="DC139" s="9">
        <f>Tue!AX55</f>
        <v>0</v>
      </c>
      <c r="DD139" s="73" t="str">
        <f>IF(B139="win",100%-DD1,"-100%")</f>
        <v>-100%</v>
      </c>
      <c r="DE139" s="9">
        <f>(DC139*DD139)+(DC139*DE1)</f>
        <v>0</v>
      </c>
      <c r="DF139" s="9"/>
      <c r="DG139" s="9">
        <f>Tue!AY55</f>
        <v>0</v>
      </c>
      <c r="DH139" s="73" t="str">
        <f>IF(B139="win",100%-DH1,"-100%")</f>
        <v>-100%</v>
      </c>
      <c r="DI139" s="9">
        <f>(DG139*DH139)+(DG139*DI1)</f>
        <v>0</v>
      </c>
      <c r="DJ139" s="9"/>
      <c r="DK139" s="9">
        <f>Tue!AZ55</f>
        <v>0</v>
      </c>
      <c r="DL139" s="73" t="str">
        <f>IF(B139="win",100%-DL1,"-100%")</f>
        <v>-100%</v>
      </c>
      <c r="DM139" s="9">
        <f>(DK139*DL139)+(DK139*DM1)</f>
        <v>0</v>
      </c>
      <c r="DN139" s="9"/>
      <c r="DO139" s="9">
        <f>Tue!BA55</f>
        <v>0</v>
      </c>
      <c r="DP139" s="73" t="str">
        <f>IF(B139="win",100%-DP1,"-100%")</f>
        <v>-100%</v>
      </c>
      <c r="DQ139" s="9">
        <f>(DO139*DP139)+(DO139*DQ1)</f>
        <v>0</v>
      </c>
      <c r="DR139" s="9"/>
      <c r="DS139" s="9">
        <f>Tue!BB55</f>
        <v>0</v>
      </c>
      <c r="DT139" s="73" t="str">
        <f>IF(B139="win",100%-DT1,"-100%")</f>
        <v>-100%</v>
      </c>
      <c r="DU139" s="9">
        <f>(DS139*DT139)+(DS139*DU1)</f>
        <v>0</v>
      </c>
      <c r="DV139" s="9"/>
      <c r="DW139" s="9">
        <f>Tue!BC55</f>
        <v>0</v>
      </c>
      <c r="DX139" s="73" t="str">
        <f>IF(B139="win",100%-DX1,"-100%")</f>
        <v>-100%</v>
      </c>
      <c r="DY139" s="9">
        <f>(DW139*DX139)+(DW139*DY1)</f>
        <v>0</v>
      </c>
      <c r="DZ139" s="9"/>
      <c r="EA139" s="9">
        <f>Tue!BD55</f>
        <v>0</v>
      </c>
      <c r="EB139" s="73" t="str">
        <f>IF(B139="win",100%-EB1,"-100%")</f>
        <v>-100%</v>
      </c>
      <c r="EC139" s="9">
        <f>(EA139*EB139)+(EA139*EC1)</f>
        <v>0</v>
      </c>
      <c r="ED139" s="9"/>
      <c r="EE139" s="9">
        <f>Tue!BE55</f>
        <v>0</v>
      </c>
      <c r="EF139" s="73" t="str">
        <f>IF(B139="win",100%-EF1,"-100%")</f>
        <v>-100%</v>
      </c>
      <c r="EG139" s="9">
        <f>(EE139*EF139)+(EE139*EG1)</f>
        <v>0</v>
      </c>
      <c r="EH139" s="9"/>
      <c r="EI139" s="9">
        <f>Tue!BF55</f>
        <v>0</v>
      </c>
      <c r="EJ139" s="73" t="str">
        <f>IF(B139="win",100%-EJ1,"-100%")</f>
        <v>-100%</v>
      </c>
      <c r="EK139" s="9">
        <f>(EI139*EJ139)+(EI139*EK1)</f>
        <v>0</v>
      </c>
      <c r="EL139" s="9"/>
      <c r="EM139" s="9">
        <f>Tue!BG55</f>
        <v>0</v>
      </c>
      <c r="EN139" s="73" t="str">
        <f>IF(B139="win",100%-EN1,"-100%")</f>
        <v>-100%</v>
      </c>
      <c r="EO139" s="9">
        <f>(EM139*EN139)+(EM139*EO1)</f>
        <v>0</v>
      </c>
      <c r="EP139" s="9"/>
      <c r="EQ139" s="9">
        <f>Tue!BH55</f>
        <v>0</v>
      </c>
      <c r="ER139" s="73" t="str">
        <f>IF(B139="win",100%-ER1,"-100%")</f>
        <v>-100%</v>
      </c>
      <c r="ES139" s="9">
        <f>(EQ139*ER139)+(EQ139*ES1)</f>
        <v>0</v>
      </c>
      <c r="EU139" s="9">
        <f>Tue!$BI55</f>
        <v>0</v>
      </c>
      <c r="EV139" s="73" t="str">
        <f t="shared" si="2044"/>
        <v>-100%</v>
      </c>
      <c r="EW139" s="9">
        <f>(EU139*EV139)+(EU139*EW1)</f>
        <v>0</v>
      </c>
      <c r="EY139" s="9">
        <f>Tue!$BJ55</f>
        <v>0</v>
      </c>
      <c r="EZ139" s="73" t="str">
        <f t="shared" si="2034"/>
        <v>-100%</v>
      </c>
      <c r="FA139" s="9">
        <f>(EY139*EZ139)+(EY139*FA1)</f>
        <v>0</v>
      </c>
      <c r="FC139" s="9">
        <f>Tue!$BK55</f>
        <v>0</v>
      </c>
      <c r="FD139" s="73" t="str">
        <f t="shared" si="2035"/>
        <v>-100%</v>
      </c>
      <c r="FE139" s="9">
        <f>(FC139*FD139)+(FC139*FE1)</f>
        <v>0</v>
      </c>
      <c r="FG139" s="9">
        <f>Tue!$BL55</f>
        <v>0</v>
      </c>
      <c r="FH139" s="73" t="str">
        <f t="shared" si="2036"/>
        <v>-100%</v>
      </c>
      <c r="FI139" s="9">
        <f>(FG139*FH139)+(FG139*FI1)</f>
        <v>0</v>
      </c>
      <c r="FK139" s="9">
        <f>Tue!$BM55</f>
        <v>0</v>
      </c>
      <c r="FL139" s="73" t="str">
        <f t="shared" si="2037"/>
        <v>-100%</v>
      </c>
      <c r="FM139" s="9">
        <f>(FK139*FL139)+(FK139*FM1)</f>
        <v>0</v>
      </c>
      <c r="FO139" s="9">
        <f>Tue!$BN55</f>
        <v>0</v>
      </c>
      <c r="FP139" s="73" t="str">
        <f t="shared" si="2038"/>
        <v>-100%</v>
      </c>
      <c r="FQ139" s="9">
        <f>(FO139*FP139)+(FO139*FQ1)</f>
        <v>0</v>
      </c>
    </row>
    <row r="140" spans="1:173" s="76" customFormat="1" x14ac:dyDescent="0.25">
      <c r="A140" s="75"/>
      <c r="B140" s="78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75"/>
      <c r="DG140" s="75"/>
      <c r="DH140" s="75"/>
      <c r="DI140" s="75"/>
      <c r="DJ140" s="75"/>
      <c r="DK140" s="75"/>
      <c r="DL140" s="75"/>
      <c r="DM140" s="75"/>
      <c r="DN140" s="75"/>
      <c r="DO140" s="75"/>
      <c r="DP140" s="75"/>
      <c r="DQ140" s="75"/>
      <c r="DR140" s="75"/>
      <c r="DS140" s="75"/>
      <c r="DT140" s="75"/>
      <c r="DU140" s="75"/>
      <c r="DV140" s="75"/>
      <c r="DW140" s="75"/>
      <c r="DX140" s="75"/>
      <c r="DY140" s="75"/>
      <c r="DZ140" s="75"/>
      <c r="EA140" s="75"/>
      <c r="EB140" s="75"/>
      <c r="EC140" s="75"/>
      <c r="ED140" s="75"/>
      <c r="EE140" s="75"/>
      <c r="EF140" s="75"/>
      <c r="EG140" s="75"/>
      <c r="EH140" s="75"/>
      <c r="EI140" s="75"/>
      <c r="EJ140" s="75"/>
      <c r="EK140" s="75"/>
      <c r="EL140" s="75"/>
      <c r="EM140" s="75"/>
      <c r="EN140" s="75"/>
      <c r="EO140" s="75"/>
      <c r="EP140" s="75"/>
      <c r="EQ140" s="75"/>
      <c r="ER140" s="75"/>
      <c r="ES140" s="75"/>
      <c r="EU140" s="75"/>
      <c r="EV140" s="75"/>
      <c r="EW140" s="75"/>
      <c r="EY140" s="75"/>
      <c r="EZ140" s="75"/>
      <c r="FA140" s="75"/>
      <c r="FC140" s="75"/>
      <c r="FD140" s="75"/>
      <c r="FE140" s="75"/>
      <c r="FG140" s="75"/>
      <c r="FH140" s="75"/>
      <c r="FI140" s="75"/>
      <c r="FK140" s="75"/>
      <c r="FL140" s="75"/>
      <c r="FM140" s="75"/>
      <c r="FO140" s="75"/>
      <c r="FP140" s="75"/>
      <c r="FQ140" s="75"/>
    </row>
    <row r="141" spans="1:173" s="12" customFormat="1" x14ac:dyDescent="0.25">
      <c r="A141" s="9">
        <f>Tue!A57</f>
        <v>0</v>
      </c>
      <c r="B141" s="72">
        <f>Tue!C57</f>
        <v>0</v>
      </c>
      <c r="C141" s="9">
        <f>Tue!X57</f>
        <v>0</v>
      </c>
      <c r="D141" s="73" t="str">
        <f>IF(B141="win",100%-D1,"-100%")</f>
        <v>-100%</v>
      </c>
      <c r="E141" s="9">
        <f>(C141*D141)+(C141*E1)</f>
        <v>0</v>
      </c>
      <c r="F141" s="9"/>
      <c r="G141" s="9">
        <f>Tue!Y57</f>
        <v>0</v>
      </c>
      <c r="H141" s="73" t="str">
        <f>IF($B141="win",100%-H$1,"-100%")</f>
        <v>-100%</v>
      </c>
      <c r="I141" s="9">
        <f>(G141*H141)+(G141*I1)</f>
        <v>0</v>
      </c>
      <c r="J141" s="9"/>
      <c r="K141" s="9">
        <f>Tue!Z57</f>
        <v>0</v>
      </c>
      <c r="L141" s="73" t="str">
        <f>IF(B141="win",100%-L1,"-100%")</f>
        <v>-100%</v>
      </c>
      <c r="M141" s="9">
        <f>(K141*L141)+(K141*M1)</f>
        <v>0</v>
      </c>
      <c r="N141" s="9"/>
      <c r="O141" s="9">
        <f>Tue!AA57</f>
        <v>0</v>
      </c>
      <c r="P141" s="73" t="str">
        <f>IF(B141="win",100%-P1,"-100%")</f>
        <v>-100%</v>
      </c>
      <c r="Q141" s="9">
        <f>(O141*P141)+(O141*Q1)</f>
        <v>0</v>
      </c>
      <c r="R141" s="9"/>
      <c r="S141" s="9">
        <f>Tue!AB57</f>
        <v>0</v>
      </c>
      <c r="T141" s="73" t="str">
        <f>IF(B141="win",100%-T1,"-100%")</f>
        <v>-100%</v>
      </c>
      <c r="U141" s="9">
        <f>(S141*T141)+(S141*U1)</f>
        <v>0</v>
      </c>
      <c r="V141" s="9"/>
      <c r="W141" s="9">
        <f>Tue!AC57</f>
        <v>0</v>
      </c>
      <c r="X141" s="73" t="str">
        <f>IF(B141="win",100%-X1,"-100%")</f>
        <v>-100%</v>
      </c>
      <c r="Y141" s="9">
        <f>(W141*X141)+(W141*Y1)</f>
        <v>0</v>
      </c>
      <c r="Z141" s="9"/>
      <c r="AA141" s="9">
        <f>Tue!AD57</f>
        <v>0</v>
      </c>
      <c r="AB141" s="73" t="str">
        <f>IF(B141="win",100%-AB1,"-100%")</f>
        <v>-100%</v>
      </c>
      <c r="AC141" s="9">
        <f>(AA141*AB141)+(AA141*AC1)</f>
        <v>0</v>
      </c>
      <c r="AD141" s="9"/>
      <c r="AE141" s="9">
        <f>Tue!AE57</f>
        <v>0</v>
      </c>
      <c r="AF141" s="73" t="str">
        <f>IF(B141="win",100%-AF1,"-100%")</f>
        <v>-100%</v>
      </c>
      <c r="AG141" s="9">
        <f>(AE141*AF141)+(AE141*AG1)</f>
        <v>0</v>
      </c>
      <c r="AH141" s="9"/>
      <c r="AI141" s="9">
        <f>Tue!AF57</f>
        <v>0</v>
      </c>
      <c r="AJ141" s="73" t="str">
        <f>IF(B141="win",100%-AJ1,"-100%")</f>
        <v>-100%</v>
      </c>
      <c r="AK141" s="9">
        <f>(AI141*AJ141)+(AI141*AK1)</f>
        <v>0</v>
      </c>
      <c r="AL141" s="9"/>
      <c r="AM141" s="9">
        <f>Tue!AG57</f>
        <v>0</v>
      </c>
      <c r="AN141" s="73" t="str">
        <f>IF(B141="win",100%-AN1,"-100%")</f>
        <v>-100%</v>
      </c>
      <c r="AO141" s="9">
        <f>(AM141*AN141)+(AM141*AO1)</f>
        <v>0</v>
      </c>
      <c r="AP141" s="9"/>
      <c r="AQ141" s="9">
        <f>Tue!AH57</f>
        <v>0</v>
      </c>
      <c r="AR141" s="73" t="str">
        <f>IF(B141="win",100%-AR1,"-100%")</f>
        <v>-100%</v>
      </c>
      <c r="AS141" s="9">
        <f>(AQ141*AR141)+(AQ141*AS1)</f>
        <v>0</v>
      </c>
      <c r="AT141" s="9"/>
      <c r="AU141" s="9">
        <f>Tue!AI57</f>
        <v>0</v>
      </c>
      <c r="AV141" s="73" t="str">
        <f>IF(B141="win",100%-AV1,"-100%")</f>
        <v>-100%</v>
      </c>
      <c r="AW141" s="9">
        <f>(AU141*AV141)+(AU141*AW1)</f>
        <v>0</v>
      </c>
      <c r="AX141" s="9"/>
      <c r="AY141" s="9">
        <f>Tue!AJ57</f>
        <v>0</v>
      </c>
      <c r="AZ141" s="73" t="str">
        <f>IF(B141="win",100%-AZ1,"-100%")</f>
        <v>-100%</v>
      </c>
      <c r="BA141" s="9">
        <f>(AY141*AZ141)+(AY141*BA1)</f>
        <v>0</v>
      </c>
      <c r="BB141" s="9"/>
      <c r="BC141" s="9">
        <f>Tue!AK57</f>
        <v>0</v>
      </c>
      <c r="BD141" s="73" t="str">
        <f>IF(B141="win",100%-BD1,"-100%")</f>
        <v>-100%</v>
      </c>
      <c r="BE141" s="9">
        <f>(BC141*BD141)+(BC141*BE1)</f>
        <v>0</v>
      </c>
      <c r="BF141" s="9"/>
      <c r="BG141" s="9">
        <f>Tue!AL57</f>
        <v>0</v>
      </c>
      <c r="BH141" s="73" t="str">
        <f>IF(B141="win",100%-BH1,"-100%")</f>
        <v>-100%</v>
      </c>
      <c r="BI141" s="9">
        <f>(BG141*BH141)+(BG141*BI1)</f>
        <v>0</v>
      </c>
      <c r="BJ141" s="9"/>
      <c r="BK141" s="9">
        <f>Tue!AM57</f>
        <v>0</v>
      </c>
      <c r="BL141" s="73" t="str">
        <f>IF(B141="win",100%-BL1,"-100%")</f>
        <v>-100%</v>
      </c>
      <c r="BM141" s="9">
        <f>(BK141*BL141)+(BK141*BM1)</f>
        <v>0</v>
      </c>
      <c r="BN141" s="9"/>
      <c r="BO141" s="9">
        <f>Tue!AN57</f>
        <v>0</v>
      </c>
      <c r="BP141" s="73" t="str">
        <f>IF(B141="win",100%-BP1,"-100%")</f>
        <v>-100%</v>
      </c>
      <c r="BQ141" s="9">
        <f>(BO141*BP141)+(BO141*BQ1)</f>
        <v>0</v>
      </c>
      <c r="BR141" s="9"/>
      <c r="BS141" s="9">
        <f>Tue!AO57</f>
        <v>0</v>
      </c>
      <c r="BT141" s="73" t="str">
        <f>IF(B141="win",100%-BT1,"-100%")</f>
        <v>-100%</v>
      </c>
      <c r="BU141" s="9">
        <f>(BS141*BT141)+(BS141*BU1)</f>
        <v>0</v>
      </c>
      <c r="BV141" s="9"/>
      <c r="BW141" s="9">
        <f>Tue!AP57</f>
        <v>0</v>
      </c>
      <c r="BX141" s="73" t="str">
        <f>IF(B141="win",100%-BX1,"-100%")</f>
        <v>-100%</v>
      </c>
      <c r="BY141" s="9">
        <f>(BW141*BX141)+(BW141*BY1)</f>
        <v>0</v>
      </c>
      <c r="BZ141" s="9"/>
      <c r="CA141" s="9">
        <f>Tue!AQ57</f>
        <v>0</v>
      </c>
      <c r="CB141" s="73" t="str">
        <f>IF(B141="win",100%-CB1,"-100%")</f>
        <v>-100%</v>
      </c>
      <c r="CC141" s="9">
        <f>(CA141*CB141)+(CA141*CC1)</f>
        <v>0</v>
      </c>
      <c r="CD141" s="9"/>
      <c r="CE141" s="9">
        <f>Tue!AR57</f>
        <v>0</v>
      </c>
      <c r="CF141" s="73" t="str">
        <f>IF(B141="win",100%-CF1,"-100%")</f>
        <v>-100%</v>
      </c>
      <c r="CG141" s="9">
        <f>(CE141*CF141)+(CE141*CG1)</f>
        <v>0</v>
      </c>
      <c r="CH141" s="9"/>
      <c r="CI141" s="9">
        <f>Tue!AS57</f>
        <v>0</v>
      </c>
      <c r="CJ141" s="73" t="str">
        <f>IF(B141="win",100%-CJ1,"-100%")</f>
        <v>-100%</v>
      </c>
      <c r="CK141" s="9">
        <f>(CI141*CJ141)+(CI141*CK1)</f>
        <v>0</v>
      </c>
      <c r="CL141" s="9"/>
      <c r="CM141" s="9">
        <f>Tue!AT57</f>
        <v>0</v>
      </c>
      <c r="CN141" s="73" t="str">
        <f>IF(B141="win",100%-CN1,"-100%")</f>
        <v>-100%</v>
      </c>
      <c r="CO141" s="9">
        <f>(CM141*CN141)+(CM141*CO1)</f>
        <v>0</v>
      </c>
      <c r="CP141" s="9"/>
      <c r="CQ141" s="9">
        <f>Tue!AU57</f>
        <v>0</v>
      </c>
      <c r="CR141" s="73" t="str">
        <f>IF(B141="win",100%-CR1,"-100%")</f>
        <v>-100%</v>
      </c>
      <c r="CS141" s="9">
        <f>(CQ141*CR141)+(CQ141*CS1)</f>
        <v>0</v>
      </c>
      <c r="CT141" s="9"/>
      <c r="CU141" s="9">
        <f>Tue!AV57</f>
        <v>0</v>
      </c>
      <c r="CV141" s="73" t="str">
        <f>IF(B141="win",100%-CV1,"-100%")</f>
        <v>-100%</v>
      </c>
      <c r="CW141" s="9">
        <f>(CU141*CV141)+(CU141*CW1)</f>
        <v>0</v>
      </c>
      <c r="CX141" s="9"/>
      <c r="CY141" s="9">
        <f>Tue!AW57</f>
        <v>0</v>
      </c>
      <c r="CZ141" s="73" t="str">
        <f>IF(B141="win",100%-CZ1,"-100%")</f>
        <v>-100%</v>
      </c>
      <c r="DA141" s="9">
        <f>(CY141*CZ141)+(CY141*DA1)</f>
        <v>0</v>
      </c>
      <c r="DB141" s="9"/>
      <c r="DC141" s="9">
        <f>Tue!AX57</f>
        <v>0</v>
      </c>
      <c r="DD141" s="73" t="str">
        <f>IF(B141="win",100%-DD1,"-100%")</f>
        <v>-100%</v>
      </c>
      <c r="DE141" s="9">
        <f>(DC141*DD141)+(DC141*DE1)</f>
        <v>0</v>
      </c>
      <c r="DF141" s="9"/>
      <c r="DG141" s="9">
        <f>Tue!AY57</f>
        <v>0</v>
      </c>
      <c r="DH141" s="73" t="str">
        <f>IF(B141="win",100%-DH1,"-100%")</f>
        <v>-100%</v>
      </c>
      <c r="DI141" s="9">
        <f>(DG141*DH141)+(DG141*DI1)</f>
        <v>0</v>
      </c>
      <c r="DJ141" s="9"/>
      <c r="DK141" s="9">
        <f>Tue!AZ57</f>
        <v>0</v>
      </c>
      <c r="DL141" s="73" t="str">
        <f>IF(B141="win",100%-DL1,"-100%")</f>
        <v>-100%</v>
      </c>
      <c r="DM141" s="9">
        <f>(DK141*DL141)+(DK141*DM1)</f>
        <v>0</v>
      </c>
      <c r="DN141" s="9"/>
      <c r="DO141" s="9">
        <f>Tue!BA57</f>
        <v>0</v>
      </c>
      <c r="DP141" s="73" t="str">
        <f>IF(B141="win",100%-DP1,"-100%")</f>
        <v>-100%</v>
      </c>
      <c r="DQ141" s="9">
        <f>(DO141*DP141)+(DO141*DQ1)</f>
        <v>0</v>
      </c>
      <c r="DR141" s="9"/>
      <c r="DS141" s="9">
        <f>Tue!BB57</f>
        <v>0</v>
      </c>
      <c r="DT141" s="73" t="str">
        <f>IF(B141="win",100%-DT1,"-100%")</f>
        <v>-100%</v>
      </c>
      <c r="DU141" s="9">
        <f>(DS141*DT141)+(DS141*DU1)</f>
        <v>0</v>
      </c>
      <c r="DV141" s="9"/>
      <c r="DW141" s="9">
        <f>Tue!BC57</f>
        <v>0</v>
      </c>
      <c r="DX141" s="73" t="str">
        <f>IF(B141="win",100%-DX1,"-100%")</f>
        <v>-100%</v>
      </c>
      <c r="DY141" s="9">
        <f>(DW141*DX141)+(DW141*DY1)</f>
        <v>0</v>
      </c>
      <c r="DZ141" s="9"/>
      <c r="EA141" s="9">
        <f>Tue!BD57</f>
        <v>0</v>
      </c>
      <c r="EB141" s="73" t="str">
        <f>IF(B141="win",100%-EB1,"-100%")</f>
        <v>-100%</v>
      </c>
      <c r="EC141" s="9">
        <f>(EA141*EB141)+(EA141*EC1)</f>
        <v>0</v>
      </c>
      <c r="ED141" s="9"/>
      <c r="EE141" s="9">
        <f>Tue!BE57</f>
        <v>0</v>
      </c>
      <c r="EF141" s="73" t="str">
        <f>IF(B141="win",100%-EF1,"-100%")</f>
        <v>-100%</v>
      </c>
      <c r="EG141" s="9">
        <f>(EE141*EF141)+(EE141*EG1)</f>
        <v>0</v>
      </c>
      <c r="EH141" s="9"/>
      <c r="EI141" s="9">
        <f>Tue!BF57</f>
        <v>0</v>
      </c>
      <c r="EJ141" s="73" t="str">
        <f>IF(B141="win",100%-EJ1,"-100%")</f>
        <v>-100%</v>
      </c>
      <c r="EK141" s="9">
        <f>(EI141*EJ141)+(EI141*EK1)</f>
        <v>0</v>
      </c>
      <c r="EL141" s="9"/>
      <c r="EM141" s="9">
        <f>Tue!BG57</f>
        <v>0</v>
      </c>
      <c r="EN141" s="73" t="str">
        <f>IF(B141="win",100%-EN1,"-100%")</f>
        <v>-100%</v>
      </c>
      <c r="EO141" s="9">
        <f>(EM141*EN141)+(EM141*EO1)</f>
        <v>0</v>
      </c>
      <c r="EP141" s="9"/>
      <c r="EQ141" s="9">
        <f>Tue!BH57</f>
        <v>0</v>
      </c>
      <c r="ER141" s="73" t="str">
        <f>IF(B141="win",100%-ER1,"-100%")</f>
        <v>-100%</v>
      </c>
      <c r="ES141" s="9">
        <f>(EQ141*ER141)+(EQ141*ES1)</f>
        <v>0</v>
      </c>
      <c r="EU141" s="9">
        <f>Tue!$BI57</f>
        <v>0</v>
      </c>
      <c r="EV141" s="73" t="str">
        <f>IF($B141="win",100%-EV$1,"-100%")</f>
        <v>-100%</v>
      </c>
      <c r="EW141" s="9">
        <f>(EU141*EV141)+(EU141*EW1)</f>
        <v>0</v>
      </c>
      <c r="EY141" s="9">
        <f>Tue!$BJ57</f>
        <v>0</v>
      </c>
      <c r="EZ141" s="73" t="str">
        <f t="shared" si="2034"/>
        <v>-100%</v>
      </c>
      <c r="FA141" s="9">
        <f>(EY141*EZ141)+(EY141*FA1)</f>
        <v>0</v>
      </c>
      <c r="FC141" s="9">
        <f>Tue!$BK57</f>
        <v>0</v>
      </c>
      <c r="FD141" s="73" t="str">
        <f t="shared" si="2035"/>
        <v>-100%</v>
      </c>
      <c r="FE141" s="9">
        <f>(FC141*FD141)+(FC141*FE1)</f>
        <v>0</v>
      </c>
      <c r="FG141" s="9">
        <f>Tue!$BL57</f>
        <v>0</v>
      </c>
      <c r="FH141" s="73" t="str">
        <f t="shared" si="2036"/>
        <v>-100%</v>
      </c>
      <c r="FI141" s="9">
        <f>(FG141*FH141)+(FG141*FI1)</f>
        <v>0</v>
      </c>
      <c r="FK141" s="9">
        <f>Tue!$BM57</f>
        <v>0</v>
      </c>
      <c r="FL141" s="73" t="str">
        <f t="shared" si="2037"/>
        <v>-100%</v>
      </c>
      <c r="FM141" s="9">
        <f>(FK141*FL141)+(FK141*FM1)</f>
        <v>0</v>
      </c>
      <c r="FO141" s="9">
        <f>Tue!$BN57</f>
        <v>0</v>
      </c>
      <c r="FP141" s="73" t="str">
        <f t="shared" si="2038"/>
        <v>-100%</v>
      </c>
      <c r="FQ141" s="9">
        <f>(FO141*FP141)+(FO141*FQ1)</f>
        <v>0</v>
      </c>
    </row>
    <row r="142" spans="1:173" s="12" customFormat="1" x14ac:dyDescent="0.25">
      <c r="A142" s="9">
        <f>Tue!A58</f>
        <v>0</v>
      </c>
      <c r="B142" s="72">
        <f>Tue!C58</f>
        <v>0</v>
      </c>
      <c r="C142" s="9">
        <f>Tue!X58</f>
        <v>0</v>
      </c>
      <c r="D142" s="73" t="str">
        <f>IF(B142="win",100%-D1,"-100%")</f>
        <v>-100%</v>
      </c>
      <c r="E142" s="9">
        <f>(C142*D142)+(C142*E1)</f>
        <v>0</v>
      </c>
      <c r="F142" s="9"/>
      <c r="G142" s="9">
        <f>Tue!Y58</f>
        <v>0</v>
      </c>
      <c r="H142" s="73" t="str">
        <f t="shared" ref="H142:H144" si="2045">IF($B142="win",100%-H$1,"-100%")</f>
        <v>-100%</v>
      </c>
      <c r="I142" s="9">
        <f>(G142*H142)+(G142*I1)</f>
        <v>0</v>
      </c>
      <c r="J142" s="9"/>
      <c r="K142" s="9">
        <f>Tue!Z58</f>
        <v>0</v>
      </c>
      <c r="L142" s="73" t="str">
        <f>IF(B142="win",100%-L1,"-100%")</f>
        <v>-100%</v>
      </c>
      <c r="M142" s="9">
        <f>(K142*L142)+(K142*M1)</f>
        <v>0</v>
      </c>
      <c r="N142" s="9"/>
      <c r="O142" s="9">
        <f>Tue!AA58</f>
        <v>0</v>
      </c>
      <c r="P142" s="73" t="str">
        <f>IF(B142="win",100%-P1,"-100%")</f>
        <v>-100%</v>
      </c>
      <c r="Q142" s="9">
        <f>(O142*P142)+(O142*Q1)</f>
        <v>0</v>
      </c>
      <c r="R142" s="9"/>
      <c r="S142" s="9">
        <f>Tue!AB58</f>
        <v>0</v>
      </c>
      <c r="T142" s="73" t="str">
        <f>IF(B142="win",100%-T1,"-100%")</f>
        <v>-100%</v>
      </c>
      <c r="U142" s="9">
        <f>(S142*T142)+(S142*U1)</f>
        <v>0</v>
      </c>
      <c r="V142" s="9"/>
      <c r="W142" s="9">
        <f>Tue!AC58</f>
        <v>0</v>
      </c>
      <c r="X142" s="73" t="str">
        <f>IF(B142="win",100%-X1,"-100%")</f>
        <v>-100%</v>
      </c>
      <c r="Y142" s="9">
        <f>(W142*X142)+(W142*Y1)</f>
        <v>0</v>
      </c>
      <c r="Z142" s="9"/>
      <c r="AA142" s="9">
        <f>Tue!AD58</f>
        <v>0</v>
      </c>
      <c r="AB142" s="73" t="str">
        <f>IF(B142="win",100%-AB1,"-100%")</f>
        <v>-100%</v>
      </c>
      <c r="AC142" s="9">
        <f>(AA142*AB142)+(AA142*AC1)</f>
        <v>0</v>
      </c>
      <c r="AD142" s="9"/>
      <c r="AE142" s="9">
        <f>Tue!AE58</f>
        <v>0</v>
      </c>
      <c r="AF142" s="73" t="str">
        <f>IF(B142="win",100%-AF1,"-100%")</f>
        <v>-100%</v>
      </c>
      <c r="AG142" s="9">
        <f>(AE142*AF142)+(AE142*AG1)</f>
        <v>0</v>
      </c>
      <c r="AH142" s="9"/>
      <c r="AI142" s="9">
        <f>Tue!AF58</f>
        <v>0</v>
      </c>
      <c r="AJ142" s="73" t="str">
        <f>IF(B142="win",100%-AJ1,"-100%")</f>
        <v>-100%</v>
      </c>
      <c r="AK142" s="9">
        <f>(AI142*AJ142)+(AI142*AK1)</f>
        <v>0</v>
      </c>
      <c r="AL142" s="9"/>
      <c r="AM142" s="9">
        <f>Tue!AG58</f>
        <v>0</v>
      </c>
      <c r="AN142" s="73" t="str">
        <f>IF(B142="win",100%-AN1,"-100%")</f>
        <v>-100%</v>
      </c>
      <c r="AO142" s="9">
        <f>(AM142*AN142)+(AM142*AO1)</f>
        <v>0</v>
      </c>
      <c r="AP142" s="9"/>
      <c r="AQ142" s="9">
        <f>Tue!AH58</f>
        <v>0</v>
      </c>
      <c r="AR142" s="73" t="str">
        <f>IF(B142="win",100%-AR1,"-100%")</f>
        <v>-100%</v>
      </c>
      <c r="AS142" s="9">
        <f>(AQ142*AR142)+(AQ142*AS1)</f>
        <v>0</v>
      </c>
      <c r="AT142" s="9"/>
      <c r="AU142" s="9">
        <f>Tue!AI58</f>
        <v>0</v>
      </c>
      <c r="AV142" s="73" t="str">
        <f>IF(B142="win",100%-AV1,"-100%")</f>
        <v>-100%</v>
      </c>
      <c r="AW142" s="9">
        <f>(AU142*AV142)+(AU142*AW1)</f>
        <v>0</v>
      </c>
      <c r="AX142" s="9"/>
      <c r="AY142" s="9">
        <f>Tue!AJ58</f>
        <v>0</v>
      </c>
      <c r="AZ142" s="73" t="str">
        <f>IF(B142="win",100%-AZ1,"-100%")</f>
        <v>-100%</v>
      </c>
      <c r="BA142" s="9">
        <f>(AY142*AZ142)+(AY142*BA1)</f>
        <v>0</v>
      </c>
      <c r="BB142" s="9"/>
      <c r="BC142" s="9">
        <f>Tue!AK58</f>
        <v>0</v>
      </c>
      <c r="BD142" s="73" t="str">
        <f>IF(B142="win",100%-BD1,"-100%")</f>
        <v>-100%</v>
      </c>
      <c r="BE142" s="9">
        <f>(BC142*BD142)+(BC142*BE1)</f>
        <v>0</v>
      </c>
      <c r="BF142" s="9"/>
      <c r="BG142" s="9">
        <f>Tue!AL58</f>
        <v>0</v>
      </c>
      <c r="BH142" s="73" t="str">
        <f>IF(B142="win",100%-BH1,"-100%")</f>
        <v>-100%</v>
      </c>
      <c r="BI142" s="9">
        <f>(BG142*BH142)+(BG142*BI1)</f>
        <v>0</v>
      </c>
      <c r="BJ142" s="9"/>
      <c r="BK142" s="9">
        <f>Tue!AM58</f>
        <v>0</v>
      </c>
      <c r="BL142" s="73" t="str">
        <f>IF(B142="win",100%-BL1,"-100%")</f>
        <v>-100%</v>
      </c>
      <c r="BM142" s="9">
        <f>(BK142*BL142)+(BK142*BM1)</f>
        <v>0</v>
      </c>
      <c r="BN142" s="9"/>
      <c r="BO142" s="9">
        <f>Tue!AN58</f>
        <v>0</v>
      </c>
      <c r="BP142" s="73" t="str">
        <f>IF(B142="win",100%-BP1,"-100%")</f>
        <v>-100%</v>
      </c>
      <c r="BQ142" s="9">
        <f>(BO142*BP142)+(BO142*BQ1)</f>
        <v>0</v>
      </c>
      <c r="BR142" s="9"/>
      <c r="BS142" s="9">
        <f>Tue!AO58</f>
        <v>0</v>
      </c>
      <c r="BT142" s="73" t="str">
        <f>IF(B142="win",100%-BT1,"-100%")</f>
        <v>-100%</v>
      </c>
      <c r="BU142" s="9">
        <f>(BS142*BT142)+(BS142*BU1)</f>
        <v>0</v>
      </c>
      <c r="BV142" s="9"/>
      <c r="BW142" s="9">
        <f>Tue!AP58</f>
        <v>0</v>
      </c>
      <c r="BX142" s="73" t="str">
        <f>IF(B142="win",100%-BX1,"-100%")</f>
        <v>-100%</v>
      </c>
      <c r="BY142" s="9">
        <f>(BW142*BX142)+(BW142*BY1)</f>
        <v>0</v>
      </c>
      <c r="BZ142" s="9"/>
      <c r="CA142" s="9">
        <f>Tue!AQ58</f>
        <v>0</v>
      </c>
      <c r="CB142" s="73" t="str">
        <f>IF(B142="win",100%-CB1,"-100%")</f>
        <v>-100%</v>
      </c>
      <c r="CC142" s="9">
        <f>(CA142*CB142)+(CA142*CC1)</f>
        <v>0</v>
      </c>
      <c r="CD142" s="9"/>
      <c r="CE142" s="9">
        <f>Tue!AR58</f>
        <v>0</v>
      </c>
      <c r="CF142" s="73" t="str">
        <f>IF(B142="win",100%-CF1,"-100%")</f>
        <v>-100%</v>
      </c>
      <c r="CG142" s="9">
        <f>(CE142*CF142)+(CE142*CG1)</f>
        <v>0</v>
      </c>
      <c r="CH142" s="9"/>
      <c r="CI142" s="9">
        <f>Tue!AS58</f>
        <v>0</v>
      </c>
      <c r="CJ142" s="73" t="str">
        <f>IF(B142="win",100%-CJ1,"-100%")</f>
        <v>-100%</v>
      </c>
      <c r="CK142" s="9">
        <f>(CI142*CJ142)+(CI142*CK1)</f>
        <v>0</v>
      </c>
      <c r="CL142" s="9"/>
      <c r="CM142" s="9">
        <f>Tue!AT58</f>
        <v>0</v>
      </c>
      <c r="CN142" s="73" t="str">
        <f>IF(B142="win",100%-CN1,"-100%")</f>
        <v>-100%</v>
      </c>
      <c r="CO142" s="9">
        <f>(CM142*CN142)+(CM142*CO1)</f>
        <v>0</v>
      </c>
      <c r="CP142" s="9"/>
      <c r="CQ142" s="9">
        <f>Tue!AU58</f>
        <v>0</v>
      </c>
      <c r="CR142" s="73" t="str">
        <f>IF(B142="win",100%-CR1,"-100%")</f>
        <v>-100%</v>
      </c>
      <c r="CS142" s="9">
        <f>(CQ142*CR142)+(CQ142*CS1)</f>
        <v>0</v>
      </c>
      <c r="CT142" s="9"/>
      <c r="CU142" s="9">
        <f>Tue!AV58</f>
        <v>0</v>
      </c>
      <c r="CV142" s="73" t="str">
        <f>IF(B142="win",100%-CV1,"-100%")</f>
        <v>-100%</v>
      </c>
      <c r="CW142" s="9">
        <f>(CU142*CV142)+(CU142*CW1)</f>
        <v>0</v>
      </c>
      <c r="CX142" s="9"/>
      <c r="CY142" s="9">
        <f>Tue!AW58</f>
        <v>0</v>
      </c>
      <c r="CZ142" s="73" t="str">
        <f>IF(B142="win",100%-CZ1,"-100%")</f>
        <v>-100%</v>
      </c>
      <c r="DA142" s="9">
        <f>(CY142*CZ142)+(CY142*DA1)</f>
        <v>0</v>
      </c>
      <c r="DB142" s="9"/>
      <c r="DC142" s="9">
        <f>Tue!AX58</f>
        <v>0</v>
      </c>
      <c r="DD142" s="73" t="str">
        <f>IF(B142="win",100%-DD1,"-100%")</f>
        <v>-100%</v>
      </c>
      <c r="DE142" s="9">
        <f>(DC142*DD142)+(DC142*DE1)</f>
        <v>0</v>
      </c>
      <c r="DF142" s="9"/>
      <c r="DG142" s="9">
        <f>Tue!AY58</f>
        <v>0</v>
      </c>
      <c r="DH142" s="73" t="str">
        <f>IF(B142="win",100%-DH1,"-100%")</f>
        <v>-100%</v>
      </c>
      <c r="DI142" s="9">
        <f>(DG142*DH142)+(DG142*DI1)</f>
        <v>0</v>
      </c>
      <c r="DJ142" s="9"/>
      <c r="DK142" s="9">
        <f>Tue!AZ58</f>
        <v>0</v>
      </c>
      <c r="DL142" s="73" t="str">
        <f>IF(B142="win",100%-DL1,"-100%")</f>
        <v>-100%</v>
      </c>
      <c r="DM142" s="9">
        <f>(DK142*DL142)+(DK142*DM1)</f>
        <v>0</v>
      </c>
      <c r="DN142" s="9"/>
      <c r="DO142" s="9">
        <f>Tue!BA58</f>
        <v>0</v>
      </c>
      <c r="DP142" s="73" t="str">
        <f>IF(B142="win",100%-DP1,"-100%")</f>
        <v>-100%</v>
      </c>
      <c r="DQ142" s="9">
        <f>(DO142*DP142)+(DO142*DQ1)</f>
        <v>0</v>
      </c>
      <c r="DR142" s="9"/>
      <c r="DS142" s="9">
        <f>Tue!BB58</f>
        <v>0</v>
      </c>
      <c r="DT142" s="73" t="str">
        <f>IF(B142="win",100%-DT1,"-100%")</f>
        <v>-100%</v>
      </c>
      <c r="DU142" s="9">
        <f>(DS142*DT142)+(DS142*DU1)</f>
        <v>0</v>
      </c>
      <c r="DV142" s="9"/>
      <c r="DW142" s="9">
        <f>Tue!BC58</f>
        <v>0</v>
      </c>
      <c r="DX142" s="73" t="str">
        <f>IF(B142="win",100%-DX1,"-100%")</f>
        <v>-100%</v>
      </c>
      <c r="DY142" s="9">
        <f>(DW142*DX142)+(DW142*DY1)</f>
        <v>0</v>
      </c>
      <c r="DZ142" s="9"/>
      <c r="EA142" s="9">
        <f>Tue!BD58</f>
        <v>0</v>
      </c>
      <c r="EB142" s="73" t="str">
        <f>IF(B142="win",100%-EB1,"-100%")</f>
        <v>-100%</v>
      </c>
      <c r="EC142" s="9">
        <f>(EA142*EB142)+(EA142*EC1)</f>
        <v>0</v>
      </c>
      <c r="ED142" s="9"/>
      <c r="EE142" s="9">
        <f>Tue!BE58</f>
        <v>0</v>
      </c>
      <c r="EF142" s="73" t="str">
        <f>IF(B142="win",100%-EF1,"-100%")</f>
        <v>-100%</v>
      </c>
      <c r="EG142" s="9">
        <f>(EE142*EF142)+(EE142*EG1)</f>
        <v>0</v>
      </c>
      <c r="EH142" s="9"/>
      <c r="EI142" s="9">
        <f>Tue!BF58</f>
        <v>0</v>
      </c>
      <c r="EJ142" s="73" t="str">
        <f>IF(B142="win",100%-EJ1,"-100%")</f>
        <v>-100%</v>
      </c>
      <c r="EK142" s="9">
        <f>(EI142*EJ142)+(EI142*EK1)</f>
        <v>0</v>
      </c>
      <c r="EL142" s="9"/>
      <c r="EM142" s="9">
        <f>Tue!BG58</f>
        <v>0</v>
      </c>
      <c r="EN142" s="73" t="str">
        <f>IF(B142="win",100%-EN1,"-100%")</f>
        <v>-100%</v>
      </c>
      <c r="EO142" s="9">
        <f>(EM142*EN142)+(EM142*EO1)</f>
        <v>0</v>
      </c>
      <c r="EP142" s="9"/>
      <c r="EQ142" s="9">
        <f>Tue!BH58</f>
        <v>0</v>
      </c>
      <c r="ER142" s="73" t="str">
        <f>IF(B142="win",100%-ER1,"-100%")</f>
        <v>-100%</v>
      </c>
      <c r="ES142" s="9">
        <f>(EQ142*ER142)+(EQ142*ES1)</f>
        <v>0</v>
      </c>
      <c r="EU142" s="9">
        <f>Tue!$BI58</f>
        <v>0</v>
      </c>
      <c r="EV142" s="73" t="str">
        <f t="shared" ref="EV142:EV144" si="2046">IF($B142="win",100%-EV$1,"-100%")</f>
        <v>-100%</v>
      </c>
      <c r="EW142" s="9">
        <f>(EU142*EV142)+(EU142*EW1)</f>
        <v>0</v>
      </c>
      <c r="EY142" s="9">
        <f>Tue!$BJ58</f>
        <v>0</v>
      </c>
      <c r="EZ142" s="73" t="str">
        <f t="shared" si="2034"/>
        <v>-100%</v>
      </c>
      <c r="FA142" s="9">
        <f>(EY142*EZ142)+(EY142*FA1)</f>
        <v>0</v>
      </c>
      <c r="FC142" s="9">
        <f>Tue!$BK58</f>
        <v>0</v>
      </c>
      <c r="FD142" s="73" t="str">
        <f t="shared" si="2035"/>
        <v>-100%</v>
      </c>
      <c r="FE142" s="9">
        <f>(FC142*FD142)+(FC142*FE1)</f>
        <v>0</v>
      </c>
      <c r="FG142" s="9">
        <f>Tue!$BL58</f>
        <v>0</v>
      </c>
      <c r="FH142" s="73" t="str">
        <f t="shared" si="2036"/>
        <v>-100%</v>
      </c>
      <c r="FI142" s="9">
        <f>(FG142*FH142)+(FG142*FI1)</f>
        <v>0</v>
      </c>
      <c r="FK142" s="9">
        <f>Tue!$BM58</f>
        <v>0</v>
      </c>
      <c r="FL142" s="73" t="str">
        <f t="shared" si="2037"/>
        <v>-100%</v>
      </c>
      <c r="FM142" s="9">
        <f>(FK142*FL142)+(FK142*FM1)</f>
        <v>0</v>
      </c>
      <c r="FO142" s="9">
        <f>Tue!$BN58</f>
        <v>0</v>
      </c>
      <c r="FP142" s="73" t="str">
        <f t="shared" si="2038"/>
        <v>-100%</v>
      </c>
      <c r="FQ142" s="9">
        <f>(FO142*FP142)+(FO142*FQ1)</f>
        <v>0</v>
      </c>
    </row>
    <row r="143" spans="1:173" s="12" customFormat="1" x14ac:dyDescent="0.25">
      <c r="A143" s="9" t="str">
        <f>Tue!A59</f>
        <v>UNDER</v>
      </c>
      <c r="B143" s="72">
        <f>Tue!C59</f>
        <v>0</v>
      </c>
      <c r="C143" s="9">
        <f>Tue!X59</f>
        <v>0</v>
      </c>
      <c r="D143" s="73" t="str">
        <f>IF(B143="win",100%-D1,"-100%")</f>
        <v>-100%</v>
      </c>
      <c r="E143" s="9">
        <f>(C143*D143)+(C143*E1)</f>
        <v>0</v>
      </c>
      <c r="F143" s="9"/>
      <c r="G143" s="9">
        <f>Tue!Y59</f>
        <v>0</v>
      </c>
      <c r="H143" s="73" t="str">
        <f t="shared" si="2045"/>
        <v>-100%</v>
      </c>
      <c r="I143" s="9">
        <f>(G143*H143)+(G143*I1)</f>
        <v>0</v>
      </c>
      <c r="J143" s="9"/>
      <c r="K143" s="9">
        <f>Tue!Z59</f>
        <v>0</v>
      </c>
      <c r="L143" s="73" t="str">
        <f>IF(B143="win",100%-L1,"-100%")</f>
        <v>-100%</v>
      </c>
      <c r="M143" s="9">
        <f>(K143*L143)+(K143*M1)</f>
        <v>0</v>
      </c>
      <c r="N143" s="9"/>
      <c r="O143" s="9">
        <f>Tue!AA59</f>
        <v>0</v>
      </c>
      <c r="P143" s="73" t="str">
        <f>IF(B143="win",100%-P1,"-100%")</f>
        <v>-100%</v>
      </c>
      <c r="Q143" s="9">
        <f>(O143*P143)+(O143*Q1)</f>
        <v>0</v>
      </c>
      <c r="R143" s="9"/>
      <c r="S143" s="9">
        <f>Tue!AB59</f>
        <v>0</v>
      </c>
      <c r="T143" s="73" t="str">
        <f>IF(B143="win",100%-T1,"-100%")</f>
        <v>-100%</v>
      </c>
      <c r="U143" s="9">
        <f>(S143*T143)+(S143*U1)</f>
        <v>0</v>
      </c>
      <c r="V143" s="9"/>
      <c r="W143" s="9">
        <f>Tue!AC59</f>
        <v>0</v>
      </c>
      <c r="X143" s="73" t="str">
        <f>IF(B143="win",100%-X1,"-100%")</f>
        <v>-100%</v>
      </c>
      <c r="Y143" s="9">
        <f>(W143*X143)+(W143*Y1)</f>
        <v>0</v>
      </c>
      <c r="Z143" s="9"/>
      <c r="AA143" s="9">
        <f>Tue!AD59</f>
        <v>0</v>
      </c>
      <c r="AB143" s="73" t="str">
        <f>IF(B143="win",100%-AB1,"-100%")</f>
        <v>-100%</v>
      </c>
      <c r="AC143" s="9">
        <f>(AA143*AB143)+(AA143*AC1)</f>
        <v>0</v>
      </c>
      <c r="AD143" s="9"/>
      <c r="AE143" s="9">
        <f>Tue!AE59</f>
        <v>0</v>
      </c>
      <c r="AF143" s="73" t="str">
        <f>IF(B143="win",100%-AF1,"-100%")</f>
        <v>-100%</v>
      </c>
      <c r="AG143" s="9">
        <f>(AE143*AF143)+(AE143*AG1)</f>
        <v>0</v>
      </c>
      <c r="AH143" s="9"/>
      <c r="AI143" s="9">
        <f>Tue!AF59</f>
        <v>0</v>
      </c>
      <c r="AJ143" s="73" t="str">
        <f>IF(B143="win",100%-AJ1,"-100%")</f>
        <v>-100%</v>
      </c>
      <c r="AK143" s="9">
        <f>(AI143*AJ143)+(AI143*AK1)</f>
        <v>0</v>
      </c>
      <c r="AL143" s="9"/>
      <c r="AM143" s="9">
        <f>Tue!AG59</f>
        <v>0</v>
      </c>
      <c r="AN143" s="73" t="str">
        <f>IF(B143="win",100%-AN1,"-100%")</f>
        <v>-100%</v>
      </c>
      <c r="AO143" s="9">
        <f>(AM143*AN143)+(AM143*AO1)</f>
        <v>0</v>
      </c>
      <c r="AP143" s="9"/>
      <c r="AQ143" s="9">
        <f>Tue!AH59</f>
        <v>0</v>
      </c>
      <c r="AR143" s="73" t="str">
        <f>IF(B143="win",100%-AR1,"-100%")</f>
        <v>-100%</v>
      </c>
      <c r="AS143" s="9">
        <f>(AQ143*AR143)+(AQ143*AS1)</f>
        <v>0</v>
      </c>
      <c r="AT143" s="9"/>
      <c r="AU143" s="9">
        <f>Tue!AI59</f>
        <v>0</v>
      </c>
      <c r="AV143" s="73" t="str">
        <f>IF(B143="win",100%-AV1,"-100%")</f>
        <v>-100%</v>
      </c>
      <c r="AW143" s="9">
        <f>(AU143*AV143)+(AU143*AW1)</f>
        <v>0</v>
      </c>
      <c r="AX143" s="9"/>
      <c r="AY143" s="9">
        <f>Tue!AJ59</f>
        <v>0</v>
      </c>
      <c r="AZ143" s="73" t="str">
        <f>IF(B143="win",100%-AZ1,"-100%")</f>
        <v>-100%</v>
      </c>
      <c r="BA143" s="9">
        <f>(AY143*AZ143)+(AY143*BA1)</f>
        <v>0</v>
      </c>
      <c r="BB143" s="9"/>
      <c r="BC143" s="9">
        <f>Tue!AK59</f>
        <v>0</v>
      </c>
      <c r="BD143" s="73" t="str">
        <f>IF(B143="win",100%-BD1,"-100%")</f>
        <v>-100%</v>
      </c>
      <c r="BE143" s="9">
        <f>(BC143*BD143)+(BC143*BE1)</f>
        <v>0</v>
      </c>
      <c r="BF143" s="9"/>
      <c r="BG143" s="9">
        <f>Tue!AL59</f>
        <v>0</v>
      </c>
      <c r="BH143" s="73" t="str">
        <f>IF(B143="win",100%-BH1,"-100%")</f>
        <v>-100%</v>
      </c>
      <c r="BI143" s="9">
        <f>(BG143*BH143)+(BG143*BI1)</f>
        <v>0</v>
      </c>
      <c r="BJ143" s="9"/>
      <c r="BK143" s="9">
        <f>Tue!AM59</f>
        <v>0</v>
      </c>
      <c r="BL143" s="73" t="str">
        <f>IF(B143="win",100%-BL1,"-100%")</f>
        <v>-100%</v>
      </c>
      <c r="BM143" s="9">
        <f>(BK143*BL143)+(BK143*BM1)</f>
        <v>0</v>
      </c>
      <c r="BN143" s="9"/>
      <c r="BO143" s="9">
        <f>Tue!AN59</f>
        <v>0</v>
      </c>
      <c r="BP143" s="73" t="str">
        <f>IF(B143="win",100%-BP1,"-100%")</f>
        <v>-100%</v>
      </c>
      <c r="BQ143" s="9">
        <f>(BO143*BP143)+(BO143*BQ1)</f>
        <v>0</v>
      </c>
      <c r="BR143" s="9"/>
      <c r="BS143" s="9">
        <f>Tue!AO59</f>
        <v>0</v>
      </c>
      <c r="BT143" s="73" t="str">
        <f>IF(B143="win",100%-BT1,"-100%")</f>
        <v>-100%</v>
      </c>
      <c r="BU143" s="9">
        <f>(BS143*BT143)+(BS143*BU1)</f>
        <v>0</v>
      </c>
      <c r="BV143" s="9"/>
      <c r="BW143" s="9">
        <f>Tue!AP59</f>
        <v>0</v>
      </c>
      <c r="BX143" s="73" t="str">
        <f>IF(B143="win",100%-BX1,"-100%")</f>
        <v>-100%</v>
      </c>
      <c r="BY143" s="9">
        <f>(BW143*BX143)+(BW143*BY1)</f>
        <v>0</v>
      </c>
      <c r="BZ143" s="9"/>
      <c r="CA143" s="9">
        <f>Tue!AQ59</f>
        <v>0</v>
      </c>
      <c r="CB143" s="73" t="str">
        <f>IF(B143="win",100%-CB1,"-100%")</f>
        <v>-100%</v>
      </c>
      <c r="CC143" s="9">
        <f>(CA143*CB143)+(CA143*CC1)</f>
        <v>0</v>
      </c>
      <c r="CD143" s="9"/>
      <c r="CE143" s="9">
        <f>Tue!AR59</f>
        <v>0</v>
      </c>
      <c r="CF143" s="73" t="str">
        <f>IF(B143="win",100%-CF1,"-100%")</f>
        <v>-100%</v>
      </c>
      <c r="CG143" s="9">
        <f>(CE143*CF143)+(CE143*CG1)</f>
        <v>0</v>
      </c>
      <c r="CH143" s="9"/>
      <c r="CI143" s="9">
        <f>Tue!AS59</f>
        <v>0</v>
      </c>
      <c r="CJ143" s="73" t="str">
        <f>IF(B143="win",100%-CJ1,"-100%")</f>
        <v>-100%</v>
      </c>
      <c r="CK143" s="9">
        <f>(CI143*CJ143)+(CI143*CK1)</f>
        <v>0</v>
      </c>
      <c r="CL143" s="9"/>
      <c r="CM143" s="9">
        <f>Tue!AT59</f>
        <v>0</v>
      </c>
      <c r="CN143" s="73" t="str">
        <f>IF(B143="win",100%-CN1,"-100%")</f>
        <v>-100%</v>
      </c>
      <c r="CO143" s="9">
        <f>(CM143*CN143)+(CM143*CO1)</f>
        <v>0</v>
      </c>
      <c r="CP143" s="9"/>
      <c r="CQ143" s="9">
        <f>Tue!AU59</f>
        <v>0</v>
      </c>
      <c r="CR143" s="73" t="str">
        <f>IF(B143="win",100%-CR1,"-100%")</f>
        <v>-100%</v>
      </c>
      <c r="CS143" s="9">
        <f>(CQ143*CR143)+(CQ143*CS1)</f>
        <v>0</v>
      </c>
      <c r="CT143" s="9"/>
      <c r="CU143" s="9">
        <f>Tue!AV59</f>
        <v>0</v>
      </c>
      <c r="CV143" s="73" t="str">
        <f>IF(B143="win",100%-CV1,"-100%")</f>
        <v>-100%</v>
      </c>
      <c r="CW143" s="9">
        <f>(CU143*CV143)+(CU143*CW1)</f>
        <v>0</v>
      </c>
      <c r="CX143" s="9"/>
      <c r="CY143" s="9">
        <f>Tue!AW59</f>
        <v>0</v>
      </c>
      <c r="CZ143" s="73" t="str">
        <f>IF(B143="win",100%-CZ1,"-100%")</f>
        <v>-100%</v>
      </c>
      <c r="DA143" s="9">
        <f>(CY143*CZ143)+(CY143*DA1)</f>
        <v>0</v>
      </c>
      <c r="DB143" s="9"/>
      <c r="DC143" s="9">
        <f>Tue!AX59</f>
        <v>0</v>
      </c>
      <c r="DD143" s="73" t="str">
        <f>IF(B143="win",100%-DD1,"-100%")</f>
        <v>-100%</v>
      </c>
      <c r="DE143" s="9">
        <f>(DC143*DD143)+(DC143*DE1)</f>
        <v>0</v>
      </c>
      <c r="DF143" s="9"/>
      <c r="DG143" s="9">
        <f>Tue!AY59</f>
        <v>0</v>
      </c>
      <c r="DH143" s="73" t="str">
        <f>IF(B143="win",100%-DH1,"-100%")</f>
        <v>-100%</v>
      </c>
      <c r="DI143" s="9">
        <f>(DG143*DH143)+(DG143*DI1)</f>
        <v>0</v>
      </c>
      <c r="DJ143" s="9"/>
      <c r="DK143" s="9">
        <f>Tue!AZ59</f>
        <v>0</v>
      </c>
      <c r="DL143" s="73" t="str">
        <f>IF(B143="win",100%-DL1,"-100%")</f>
        <v>-100%</v>
      </c>
      <c r="DM143" s="9">
        <f>(DK143*DL143)+(DK143*DM1)</f>
        <v>0</v>
      </c>
      <c r="DN143" s="9"/>
      <c r="DO143" s="9">
        <f>Tue!BA59</f>
        <v>0</v>
      </c>
      <c r="DP143" s="73" t="str">
        <f>IF(B143="win",100%-DP1,"-100%")</f>
        <v>-100%</v>
      </c>
      <c r="DQ143" s="9">
        <f>(DO143*DP143)+(DO143*DQ1)</f>
        <v>0</v>
      </c>
      <c r="DR143" s="9"/>
      <c r="DS143" s="9">
        <f>Tue!BB59</f>
        <v>0</v>
      </c>
      <c r="DT143" s="73" t="str">
        <f>IF(B143="win",100%-DT1,"-100%")</f>
        <v>-100%</v>
      </c>
      <c r="DU143" s="9">
        <f>(DS143*DT143)+(DS143*DU1)</f>
        <v>0</v>
      </c>
      <c r="DV143" s="9"/>
      <c r="DW143" s="9">
        <f>Tue!BC59</f>
        <v>0</v>
      </c>
      <c r="DX143" s="73" t="str">
        <f>IF(B143="win",100%-DX1,"-100%")</f>
        <v>-100%</v>
      </c>
      <c r="DY143" s="9">
        <f>(DW143*DX143)+(DW143*DY1)</f>
        <v>0</v>
      </c>
      <c r="DZ143" s="9"/>
      <c r="EA143" s="9">
        <f>Tue!BD59</f>
        <v>0</v>
      </c>
      <c r="EB143" s="73" t="str">
        <f>IF(B143="win",100%-EB1,"-100%")</f>
        <v>-100%</v>
      </c>
      <c r="EC143" s="9">
        <f>(EA143*EB143)+(EA143*EC1)</f>
        <v>0</v>
      </c>
      <c r="ED143" s="9"/>
      <c r="EE143" s="9">
        <f>Tue!BE59</f>
        <v>0</v>
      </c>
      <c r="EF143" s="73" t="str">
        <f>IF(B143="win",100%-EF1,"-100%")</f>
        <v>-100%</v>
      </c>
      <c r="EG143" s="9">
        <f>(EE143*EF143)+(EE143*EG1)</f>
        <v>0</v>
      </c>
      <c r="EH143" s="9"/>
      <c r="EI143" s="9">
        <f>Tue!BF59</f>
        <v>0</v>
      </c>
      <c r="EJ143" s="73" t="str">
        <f>IF(B143="win",100%-EJ1,"-100%")</f>
        <v>-100%</v>
      </c>
      <c r="EK143" s="9">
        <f>(EI143*EJ143)+(EI143*EK1)</f>
        <v>0</v>
      </c>
      <c r="EL143" s="9"/>
      <c r="EM143" s="9">
        <f>Tue!BG59</f>
        <v>0</v>
      </c>
      <c r="EN143" s="73" t="str">
        <f>IF(B143="win",100%-EN1,"-100%")</f>
        <v>-100%</v>
      </c>
      <c r="EO143" s="9">
        <f>(EM143*EN143)+(EM143*EO1)</f>
        <v>0</v>
      </c>
      <c r="EP143" s="9"/>
      <c r="EQ143" s="9">
        <f>Tue!BH59</f>
        <v>0</v>
      </c>
      <c r="ER143" s="73" t="str">
        <f>IF(B143="win",100%-ER1,"-100%")</f>
        <v>-100%</v>
      </c>
      <c r="ES143" s="9">
        <f>(EQ143*ER143)+(EQ143*ES1)</f>
        <v>0</v>
      </c>
      <c r="EU143" s="9">
        <f>Tue!$BI59</f>
        <v>0</v>
      </c>
      <c r="EV143" s="73" t="str">
        <f t="shared" si="2046"/>
        <v>-100%</v>
      </c>
      <c r="EW143" s="9">
        <f>(EU143*EV143)+(EU143*EW1)</f>
        <v>0</v>
      </c>
      <c r="EY143" s="9">
        <f>Tue!$BJ59</f>
        <v>0</v>
      </c>
      <c r="EZ143" s="73" t="str">
        <f t="shared" si="2034"/>
        <v>-100%</v>
      </c>
      <c r="FA143" s="9">
        <f>(EY143*EZ143)+(EY143*FA1)</f>
        <v>0</v>
      </c>
      <c r="FC143" s="9">
        <f>Tue!$BK59</f>
        <v>0</v>
      </c>
      <c r="FD143" s="73" t="str">
        <f t="shared" si="2035"/>
        <v>-100%</v>
      </c>
      <c r="FE143" s="9">
        <f>(FC143*FD143)+(FC143*FE1)</f>
        <v>0</v>
      </c>
      <c r="FG143" s="9">
        <f>Tue!$BL59</f>
        <v>0</v>
      </c>
      <c r="FH143" s="73" t="str">
        <f t="shared" si="2036"/>
        <v>-100%</v>
      </c>
      <c r="FI143" s="9">
        <f>(FG143*FH143)+(FG143*FI1)</f>
        <v>0</v>
      </c>
      <c r="FK143" s="9">
        <f>Tue!$BM59</f>
        <v>0</v>
      </c>
      <c r="FL143" s="73" t="str">
        <f t="shared" si="2037"/>
        <v>-100%</v>
      </c>
      <c r="FM143" s="9">
        <f>(FK143*FL143)+(FK143*FM1)</f>
        <v>0</v>
      </c>
      <c r="FO143" s="9">
        <f>Tue!$BN59</f>
        <v>0</v>
      </c>
      <c r="FP143" s="73" t="str">
        <f t="shared" si="2038"/>
        <v>-100%</v>
      </c>
      <c r="FQ143" s="9">
        <f>(FO143*FP143)+(FO143*FQ1)</f>
        <v>0</v>
      </c>
    </row>
    <row r="144" spans="1:173" s="12" customFormat="1" x14ac:dyDescent="0.25">
      <c r="A144" s="9" t="str">
        <f>Tue!A60</f>
        <v>OVER</v>
      </c>
      <c r="B144" s="72">
        <f>Tue!C60</f>
        <v>0</v>
      </c>
      <c r="C144" s="9">
        <f>Tue!X60</f>
        <v>0</v>
      </c>
      <c r="D144" s="73" t="str">
        <f>IF(B144="win",100%-D1,"-100%")</f>
        <v>-100%</v>
      </c>
      <c r="E144" s="9">
        <f>(C144*D144)+(C144*E1)</f>
        <v>0</v>
      </c>
      <c r="F144" s="9"/>
      <c r="G144" s="9">
        <f>Tue!Y60</f>
        <v>0</v>
      </c>
      <c r="H144" s="73" t="str">
        <f t="shared" si="2045"/>
        <v>-100%</v>
      </c>
      <c r="I144" s="9">
        <f>(G144*H144)+(G144*I1)</f>
        <v>0</v>
      </c>
      <c r="J144" s="9"/>
      <c r="K144" s="9">
        <f>Tue!Z60</f>
        <v>0</v>
      </c>
      <c r="L144" s="73" t="str">
        <f>IF(B144="win",100%-L1,"-100%")</f>
        <v>-100%</v>
      </c>
      <c r="M144" s="9">
        <f>(K144*L144)+(K144*M1)</f>
        <v>0</v>
      </c>
      <c r="N144" s="9"/>
      <c r="O144" s="9">
        <f>Tue!AA60</f>
        <v>0</v>
      </c>
      <c r="P144" s="73" t="str">
        <f>IF(B144="win",100%-P1,"-100%")</f>
        <v>-100%</v>
      </c>
      <c r="Q144" s="9">
        <f>(O144*P144)+(O144*Q1)</f>
        <v>0</v>
      </c>
      <c r="R144" s="9"/>
      <c r="S144" s="9">
        <f>Tue!AB60</f>
        <v>0</v>
      </c>
      <c r="T144" s="73" t="str">
        <f>IF(B144="win",100%-T1,"-100%")</f>
        <v>-100%</v>
      </c>
      <c r="U144" s="9">
        <f>(S144*T144)+(S144*U1)</f>
        <v>0</v>
      </c>
      <c r="V144" s="9"/>
      <c r="W144" s="9">
        <f>Tue!AC60</f>
        <v>0</v>
      </c>
      <c r="X144" s="73" t="str">
        <f>IF(B144="win",100%-X1,"-100%")</f>
        <v>-100%</v>
      </c>
      <c r="Y144" s="9">
        <f>(W144*X144)+(W144*Y1)</f>
        <v>0</v>
      </c>
      <c r="Z144" s="9"/>
      <c r="AA144" s="9">
        <f>Tue!AD60</f>
        <v>0</v>
      </c>
      <c r="AB144" s="73" t="str">
        <f>IF(B144="win",100%-AB1,"-100%")</f>
        <v>-100%</v>
      </c>
      <c r="AC144" s="9">
        <f>(AA144*AB144)+(AA144*AC1)</f>
        <v>0</v>
      </c>
      <c r="AD144" s="9"/>
      <c r="AE144" s="9">
        <f>Tue!AE60</f>
        <v>0</v>
      </c>
      <c r="AF144" s="73" t="str">
        <f>IF(B144="win",100%-AF1,"-100%")</f>
        <v>-100%</v>
      </c>
      <c r="AG144" s="9">
        <f>(AE144*AF144)+(AE144*AG1)</f>
        <v>0</v>
      </c>
      <c r="AH144" s="9"/>
      <c r="AI144" s="9">
        <f>Tue!AF60</f>
        <v>0</v>
      </c>
      <c r="AJ144" s="73" t="str">
        <f>IF(B144="win",100%-AJ1,"-100%")</f>
        <v>-100%</v>
      </c>
      <c r="AK144" s="9">
        <f>(AI144*AJ144)+(AI144*AK1)</f>
        <v>0</v>
      </c>
      <c r="AL144" s="9"/>
      <c r="AM144" s="9">
        <f>Tue!AG60</f>
        <v>0</v>
      </c>
      <c r="AN144" s="73" t="str">
        <f>IF(B144="win",100%-AN1,"-100%")</f>
        <v>-100%</v>
      </c>
      <c r="AO144" s="9">
        <f>(AM144*AN144)+(AM144*AO1)</f>
        <v>0</v>
      </c>
      <c r="AP144" s="9"/>
      <c r="AQ144" s="9">
        <f>Tue!AH60</f>
        <v>0</v>
      </c>
      <c r="AR144" s="73" t="str">
        <f>IF(B144="win",100%-AR1,"-100%")</f>
        <v>-100%</v>
      </c>
      <c r="AS144" s="9">
        <f>(AQ144*AR144)+(AQ144*AS1)</f>
        <v>0</v>
      </c>
      <c r="AT144" s="9"/>
      <c r="AU144" s="9">
        <f>Tue!AI60</f>
        <v>0</v>
      </c>
      <c r="AV144" s="73" t="str">
        <f>IF(B144="win",100%-AV1,"-100%")</f>
        <v>-100%</v>
      </c>
      <c r="AW144" s="9">
        <f>(AU144*AV144)+(AU144*AW1)</f>
        <v>0</v>
      </c>
      <c r="AX144" s="9"/>
      <c r="AY144" s="9">
        <f>Tue!AJ60</f>
        <v>0</v>
      </c>
      <c r="AZ144" s="73" t="str">
        <f>IF(B144="win",100%-AZ1,"-100%")</f>
        <v>-100%</v>
      </c>
      <c r="BA144" s="9">
        <f>(AY144*AZ144)+(AY144*BA1)</f>
        <v>0</v>
      </c>
      <c r="BB144" s="9"/>
      <c r="BC144" s="9">
        <f>Tue!AK60</f>
        <v>0</v>
      </c>
      <c r="BD144" s="73" t="str">
        <f>IF(B144="win",100%-BD1,"-100%")</f>
        <v>-100%</v>
      </c>
      <c r="BE144" s="9">
        <f>(BC144*BD144)+(BC144*BE1)</f>
        <v>0</v>
      </c>
      <c r="BF144" s="9"/>
      <c r="BG144" s="9">
        <f>Tue!AL60</f>
        <v>0</v>
      </c>
      <c r="BH144" s="73" t="str">
        <f>IF(B144="win",100%-BH1,"-100%")</f>
        <v>-100%</v>
      </c>
      <c r="BI144" s="9">
        <f>(BG144*BH144)+(BG144*BI1)</f>
        <v>0</v>
      </c>
      <c r="BJ144" s="9"/>
      <c r="BK144" s="9">
        <f>Tue!AM60</f>
        <v>0</v>
      </c>
      <c r="BL144" s="73" t="str">
        <f>IF(B144="win",100%-BL1,"-100%")</f>
        <v>-100%</v>
      </c>
      <c r="BM144" s="9">
        <f>(BK144*BL144)+(BK144*BM1)</f>
        <v>0</v>
      </c>
      <c r="BN144" s="9"/>
      <c r="BO144" s="9">
        <f>Tue!AN60</f>
        <v>0</v>
      </c>
      <c r="BP144" s="73" t="str">
        <f>IF(B144="win",100%-BP1,"-100%")</f>
        <v>-100%</v>
      </c>
      <c r="BQ144" s="9">
        <f>(BO144*BP144)+(BO144*BQ1)</f>
        <v>0</v>
      </c>
      <c r="BR144" s="9"/>
      <c r="BS144" s="9">
        <f>Tue!AO60</f>
        <v>0</v>
      </c>
      <c r="BT144" s="73" t="str">
        <f>IF(B144="win",100%-BT1,"-100%")</f>
        <v>-100%</v>
      </c>
      <c r="BU144" s="9">
        <f>(BS144*BT144)+(BS144*BU1)</f>
        <v>0</v>
      </c>
      <c r="BV144" s="9"/>
      <c r="BW144" s="9">
        <f>Tue!AP60</f>
        <v>0</v>
      </c>
      <c r="BX144" s="73" t="str">
        <f>IF(B144="win",100%-BX1,"-100%")</f>
        <v>-100%</v>
      </c>
      <c r="BY144" s="9">
        <f>(BW144*BX144)+(BW144*BY1)</f>
        <v>0</v>
      </c>
      <c r="BZ144" s="9"/>
      <c r="CA144" s="9">
        <f>Tue!AQ60</f>
        <v>0</v>
      </c>
      <c r="CB144" s="73" t="str">
        <f>IF(B144="win",100%-CB1,"-100%")</f>
        <v>-100%</v>
      </c>
      <c r="CC144" s="9">
        <f>(CA144*CB144)+(CA144*CC1)</f>
        <v>0</v>
      </c>
      <c r="CD144" s="9"/>
      <c r="CE144" s="9">
        <f>Tue!AR60</f>
        <v>0</v>
      </c>
      <c r="CF144" s="73" t="str">
        <f>IF(B144="win",100%-CF1,"-100%")</f>
        <v>-100%</v>
      </c>
      <c r="CG144" s="9">
        <f>(CE144*CF144)+(CE144*CG1)</f>
        <v>0</v>
      </c>
      <c r="CH144" s="9"/>
      <c r="CI144" s="9">
        <f>Tue!AS60</f>
        <v>0</v>
      </c>
      <c r="CJ144" s="73" t="str">
        <f>IF(B144="win",100%-CJ1,"-100%")</f>
        <v>-100%</v>
      </c>
      <c r="CK144" s="9">
        <f>(CI144*CJ144)+(CI144*CK1)</f>
        <v>0</v>
      </c>
      <c r="CL144" s="9"/>
      <c r="CM144" s="9">
        <f>Tue!AT60</f>
        <v>0</v>
      </c>
      <c r="CN144" s="73" t="str">
        <f>IF(B144="win",100%-CN1,"-100%")</f>
        <v>-100%</v>
      </c>
      <c r="CO144" s="9">
        <f>(CM144*CN144)+(CM144*CO1)</f>
        <v>0</v>
      </c>
      <c r="CP144" s="9"/>
      <c r="CQ144" s="9">
        <f>Tue!AU60</f>
        <v>0</v>
      </c>
      <c r="CR144" s="73" t="str">
        <f>IF(B144="win",100%-CR1,"-100%")</f>
        <v>-100%</v>
      </c>
      <c r="CS144" s="9">
        <f>(CQ144*CR144)+(CQ144*CS1)</f>
        <v>0</v>
      </c>
      <c r="CT144" s="9"/>
      <c r="CU144" s="9">
        <f>Tue!AV60</f>
        <v>0</v>
      </c>
      <c r="CV144" s="73" t="str">
        <f>IF(B144="win",100%-CV1,"-100%")</f>
        <v>-100%</v>
      </c>
      <c r="CW144" s="9">
        <f>(CU144*CV144)+(CU144*CW1)</f>
        <v>0</v>
      </c>
      <c r="CX144" s="9"/>
      <c r="CY144" s="9">
        <f>Tue!AW60</f>
        <v>0</v>
      </c>
      <c r="CZ144" s="73" t="str">
        <f>IF(B144="win",100%-CZ1,"-100%")</f>
        <v>-100%</v>
      </c>
      <c r="DA144" s="9">
        <f>(CY144*CZ144)+(CY144*DA1)</f>
        <v>0</v>
      </c>
      <c r="DB144" s="9"/>
      <c r="DC144" s="9">
        <f>Tue!AX60</f>
        <v>0</v>
      </c>
      <c r="DD144" s="73" t="str">
        <f>IF(B144="win",100%-DD1,"-100%")</f>
        <v>-100%</v>
      </c>
      <c r="DE144" s="9">
        <f>(DC144*DD144)+(DC144*DE1)</f>
        <v>0</v>
      </c>
      <c r="DF144" s="9"/>
      <c r="DG144" s="9">
        <f>Tue!AY60</f>
        <v>0</v>
      </c>
      <c r="DH144" s="73" t="str">
        <f>IF(B144="win",100%-DH1,"-100%")</f>
        <v>-100%</v>
      </c>
      <c r="DI144" s="9">
        <f>(DG144*DH144)+(DG144*DI1)</f>
        <v>0</v>
      </c>
      <c r="DJ144" s="9"/>
      <c r="DK144" s="9">
        <f>Tue!AZ60</f>
        <v>0</v>
      </c>
      <c r="DL144" s="73" t="str">
        <f>IF(B144="win",100%-DL1,"-100%")</f>
        <v>-100%</v>
      </c>
      <c r="DM144" s="9">
        <f>(DK144*DL144)+(DK144*DM1)</f>
        <v>0</v>
      </c>
      <c r="DN144" s="9"/>
      <c r="DO144" s="9">
        <f>Tue!BA60</f>
        <v>0</v>
      </c>
      <c r="DP144" s="73" t="str">
        <f>IF(B144="win",100%-DP1,"-100%")</f>
        <v>-100%</v>
      </c>
      <c r="DQ144" s="9">
        <f>(DO144*DP144)+(DO144*DQ1)</f>
        <v>0</v>
      </c>
      <c r="DR144" s="9"/>
      <c r="DS144" s="9">
        <f>Tue!BB60</f>
        <v>0</v>
      </c>
      <c r="DT144" s="73" t="str">
        <f>IF(B144="win",100%-DT1,"-100%")</f>
        <v>-100%</v>
      </c>
      <c r="DU144" s="9">
        <f>(DS144*DT144)+(DS144*DU1)</f>
        <v>0</v>
      </c>
      <c r="DV144" s="9"/>
      <c r="DW144" s="9">
        <f>Tue!BC60</f>
        <v>0</v>
      </c>
      <c r="DX144" s="73" t="str">
        <f>IF(B144="win",100%-DX1,"-100%")</f>
        <v>-100%</v>
      </c>
      <c r="DY144" s="9">
        <f>(DW144*DX144)+(DW144*DY1)</f>
        <v>0</v>
      </c>
      <c r="DZ144" s="9"/>
      <c r="EA144" s="9">
        <f>Tue!BD60</f>
        <v>0</v>
      </c>
      <c r="EB144" s="73" t="str">
        <f>IF(B144="win",100%-EB1,"-100%")</f>
        <v>-100%</v>
      </c>
      <c r="EC144" s="9">
        <f>(EA144*EB144)+(EA144*EC1)</f>
        <v>0</v>
      </c>
      <c r="ED144" s="9"/>
      <c r="EE144" s="9">
        <f>Tue!BE60</f>
        <v>0</v>
      </c>
      <c r="EF144" s="73" t="str">
        <f>IF(B144="win",100%-EF1,"-100%")</f>
        <v>-100%</v>
      </c>
      <c r="EG144" s="9">
        <f>(EE144*EF144)+(EE144*EG1)</f>
        <v>0</v>
      </c>
      <c r="EH144" s="9"/>
      <c r="EI144" s="9">
        <f>Tue!BF60</f>
        <v>0</v>
      </c>
      <c r="EJ144" s="73" t="str">
        <f>IF(B144="win",100%-EJ1,"-100%")</f>
        <v>-100%</v>
      </c>
      <c r="EK144" s="9">
        <f>(EI144*EJ144)+(EI144*EK1)</f>
        <v>0</v>
      </c>
      <c r="EL144" s="9"/>
      <c r="EM144" s="9">
        <f>Tue!BG60</f>
        <v>0</v>
      </c>
      <c r="EN144" s="73" t="str">
        <f>IF(B144="win",100%-EN1,"-100%")</f>
        <v>-100%</v>
      </c>
      <c r="EO144" s="9">
        <f>(EM144*EN144)+(EM144*EO1)</f>
        <v>0</v>
      </c>
      <c r="EP144" s="9"/>
      <c r="EQ144" s="9">
        <f>Tue!BH60</f>
        <v>0</v>
      </c>
      <c r="ER144" s="73" t="str">
        <f>IF(B144="win",100%-ER1,"-100%")</f>
        <v>-100%</v>
      </c>
      <c r="ES144" s="9">
        <f>(EQ144*ER144)+(EQ144*ES1)</f>
        <v>0</v>
      </c>
      <c r="EU144" s="9">
        <f>Tue!$BI60</f>
        <v>0</v>
      </c>
      <c r="EV144" s="73" t="str">
        <f t="shared" si="2046"/>
        <v>-100%</v>
      </c>
      <c r="EW144" s="9">
        <f>(EU144*EV144)+(EU144*EW1)</f>
        <v>0</v>
      </c>
      <c r="EY144" s="9">
        <f>Tue!$BJ60</f>
        <v>0</v>
      </c>
      <c r="EZ144" s="73" t="str">
        <f t="shared" si="2034"/>
        <v>-100%</v>
      </c>
      <c r="FA144" s="9">
        <f>(EY144*EZ144)+(EY144*FA1)</f>
        <v>0</v>
      </c>
      <c r="FC144" s="9">
        <f>Tue!$BK60</f>
        <v>0</v>
      </c>
      <c r="FD144" s="73" t="str">
        <f t="shared" si="2035"/>
        <v>-100%</v>
      </c>
      <c r="FE144" s="9">
        <f>(FC144*FD144)+(FC144*FE1)</f>
        <v>0</v>
      </c>
      <c r="FG144" s="9">
        <f>Tue!$BL60</f>
        <v>0</v>
      </c>
      <c r="FH144" s="73" t="str">
        <f t="shared" si="2036"/>
        <v>-100%</v>
      </c>
      <c r="FI144" s="9">
        <f>(FG144*FH144)+(FG144*FI1)</f>
        <v>0</v>
      </c>
      <c r="FK144" s="9">
        <f>Tue!$BM60</f>
        <v>0</v>
      </c>
      <c r="FL144" s="73" t="str">
        <f t="shared" si="2037"/>
        <v>-100%</v>
      </c>
      <c r="FM144" s="9">
        <f>(FK144*FL144)+(FK144*FM1)</f>
        <v>0</v>
      </c>
      <c r="FO144" s="9">
        <f>Tue!$BN60</f>
        <v>0</v>
      </c>
      <c r="FP144" s="73" t="str">
        <f t="shared" si="2038"/>
        <v>-100%</v>
      </c>
      <c r="FQ144" s="9">
        <f>(FO144*FP144)+(FO144*FQ1)</f>
        <v>0</v>
      </c>
    </row>
    <row r="145" spans="1:173" s="76" customFormat="1" x14ac:dyDescent="0.25">
      <c r="A145" s="75"/>
      <c r="B145" s="72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75"/>
      <c r="DX145" s="75"/>
      <c r="DY145" s="75"/>
      <c r="DZ145" s="75"/>
      <c r="EA145" s="75"/>
      <c r="EB145" s="75"/>
      <c r="EC145" s="75"/>
      <c r="ED145" s="75"/>
      <c r="EE145" s="75"/>
      <c r="EF145" s="75"/>
      <c r="EG145" s="75"/>
      <c r="EH145" s="75"/>
      <c r="EI145" s="75"/>
      <c r="EJ145" s="75"/>
      <c r="EK145" s="75"/>
      <c r="EL145" s="75"/>
      <c r="EM145" s="75"/>
      <c r="EN145" s="75"/>
      <c r="EO145" s="75"/>
      <c r="EP145" s="75"/>
      <c r="EQ145" s="75"/>
      <c r="ER145" s="75"/>
      <c r="ES145" s="75"/>
      <c r="EU145" s="75"/>
      <c r="EV145" s="75"/>
      <c r="EW145" s="75"/>
      <c r="EY145" s="75"/>
      <c r="EZ145" s="75"/>
      <c r="FA145" s="75"/>
      <c r="FC145" s="75"/>
      <c r="FD145" s="75"/>
      <c r="FE145" s="75"/>
      <c r="FG145" s="75"/>
      <c r="FH145" s="75"/>
      <c r="FI145" s="75"/>
      <c r="FK145" s="75"/>
      <c r="FL145" s="75"/>
      <c r="FM145" s="75"/>
      <c r="FO145" s="75"/>
      <c r="FP145" s="75"/>
      <c r="FQ145" s="75"/>
    </row>
    <row r="146" spans="1:173" s="12" customFormat="1" x14ac:dyDescent="0.25">
      <c r="A146" s="9">
        <f>Tue!A62</f>
        <v>0</v>
      </c>
      <c r="B146" s="72">
        <f>Tue!C62</f>
        <v>0</v>
      </c>
      <c r="C146" s="9">
        <f>Tue!X62</f>
        <v>0</v>
      </c>
      <c r="D146" s="73" t="str">
        <f>IF(B146="win",100%-D1,"-100%")</f>
        <v>-100%</v>
      </c>
      <c r="E146" s="9">
        <f>(C146*D146)+(C146*E1)</f>
        <v>0</v>
      </c>
      <c r="F146" s="9"/>
      <c r="G146" s="9">
        <f>Tue!Y62</f>
        <v>0</v>
      </c>
      <c r="H146" s="73" t="str">
        <f>IF($B146="win",100%-H$1,"-100%")</f>
        <v>-100%</v>
      </c>
      <c r="I146" s="9">
        <f>(G146*H146)+(G146*I1)</f>
        <v>0</v>
      </c>
      <c r="J146" s="9"/>
      <c r="K146" s="9">
        <f>Tue!Z62</f>
        <v>0</v>
      </c>
      <c r="L146" s="73" t="str">
        <f>IF(B146="win",100%-L1,"-100%")</f>
        <v>-100%</v>
      </c>
      <c r="M146" s="9">
        <f>(K146*L146)+(K146*M1)</f>
        <v>0</v>
      </c>
      <c r="N146" s="9"/>
      <c r="O146" s="9">
        <f>Tue!AA62</f>
        <v>0</v>
      </c>
      <c r="P146" s="73" t="str">
        <f>IF(B146="win",100%-P1,"-100%")</f>
        <v>-100%</v>
      </c>
      <c r="Q146" s="9">
        <f>(O146*P146)+(O146*Q1)</f>
        <v>0</v>
      </c>
      <c r="R146" s="9"/>
      <c r="S146" s="9">
        <f>Tue!AB62</f>
        <v>0</v>
      </c>
      <c r="T146" s="73" t="str">
        <f>IF(B146="win",100%-T1,"-100%")</f>
        <v>-100%</v>
      </c>
      <c r="U146" s="9">
        <f>(S146*T146)+(S146*U1)</f>
        <v>0</v>
      </c>
      <c r="V146" s="9"/>
      <c r="W146" s="9">
        <f>Tue!AC62</f>
        <v>0</v>
      </c>
      <c r="X146" s="73" t="str">
        <f>IF(B146="win",100%-X1,"-100%")</f>
        <v>-100%</v>
      </c>
      <c r="Y146" s="9">
        <f>(W146*X146)+(W146*Y1)</f>
        <v>0</v>
      </c>
      <c r="Z146" s="9"/>
      <c r="AA146" s="9">
        <f>Tue!AD62</f>
        <v>0</v>
      </c>
      <c r="AB146" s="73" t="str">
        <f>IF(B146="win",100%-AB1,"-100%")</f>
        <v>-100%</v>
      </c>
      <c r="AC146" s="9">
        <f>(AA146*AB146)+(AA146*AC1)</f>
        <v>0</v>
      </c>
      <c r="AD146" s="9"/>
      <c r="AE146" s="9">
        <f>Tue!AE62</f>
        <v>0</v>
      </c>
      <c r="AF146" s="73" t="str">
        <f>IF(B146="win",100%-AF1,"-100%")</f>
        <v>-100%</v>
      </c>
      <c r="AG146" s="9">
        <f>(AE146*AF146)+(AE146*AG1)</f>
        <v>0</v>
      </c>
      <c r="AH146" s="9"/>
      <c r="AI146" s="9">
        <f>Tue!AF62</f>
        <v>0</v>
      </c>
      <c r="AJ146" s="73" t="str">
        <f>IF(B146="win",100%-AJ1,"-100%")</f>
        <v>-100%</v>
      </c>
      <c r="AK146" s="9">
        <f>(AI146*AJ146)+(AI146*AK1)</f>
        <v>0</v>
      </c>
      <c r="AL146" s="9"/>
      <c r="AM146" s="9">
        <f>Tue!AG62</f>
        <v>0</v>
      </c>
      <c r="AN146" s="73" t="str">
        <f>IF(B146="win",100%-AN1,"-100%")</f>
        <v>-100%</v>
      </c>
      <c r="AO146" s="9">
        <f>(AM146*AN146)+(AM146*AO1)</f>
        <v>0</v>
      </c>
      <c r="AP146" s="9"/>
      <c r="AQ146" s="9">
        <f>Tue!AH62</f>
        <v>0</v>
      </c>
      <c r="AR146" s="73" t="str">
        <f>IF(B146="win",100%-AR1,"-100%")</f>
        <v>-100%</v>
      </c>
      <c r="AS146" s="9">
        <f>(AQ146*AR146)+(AQ146*AS1)</f>
        <v>0</v>
      </c>
      <c r="AT146" s="9"/>
      <c r="AU146" s="9">
        <f>Tue!AI62</f>
        <v>0</v>
      </c>
      <c r="AV146" s="73" t="str">
        <f>IF(B146="win",100%-AV1,"-100%")</f>
        <v>-100%</v>
      </c>
      <c r="AW146" s="9">
        <f>(AU146*AV146)+(AU146*AW1)</f>
        <v>0</v>
      </c>
      <c r="AX146" s="9"/>
      <c r="AY146" s="9">
        <f>Tue!AJ62</f>
        <v>0</v>
      </c>
      <c r="AZ146" s="73" t="str">
        <f>IF(B146="win",100%-AZ1,"-100%")</f>
        <v>-100%</v>
      </c>
      <c r="BA146" s="9">
        <f>(AY146*AZ146)+(AY146*BA1)</f>
        <v>0</v>
      </c>
      <c r="BB146" s="9"/>
      <c r="BC146" s="9">
        <f>Tue!AK62</f>
        <v>0</v>
      </c>
      <c r="BD146" s="73" t="str">
        <f>IF(B146="win",100%-BD1,"-100%")</f>
        <v>-100%</v>
      </c>
      <c r="BE146" s="9">
        <f>(BC146*BD146)+(BC146*BE1)</f>
        <v>0</v>
      </c>
      <c r="BF146" s="9"/>
      <c r="BG146" s="9">
        <f>Tue!AL62</f>
        <v>0</v>
      </c>
      <c r="BH146" s="73" t="str">
        <f>IF(B146="win",100%-BH1,"-100%")</f>
        <v>-100%</v>
      </c>
      <c r="BI146" s="9">
        <f>(BG146*BH146)+(BG146*BI1)</f>
        <v>0</v>
      </c>
      <c r="BJ146" s="9"/>
      <c r="BK146" s="9">
        <f>Tue!AM62</f>
        <v>0</v>
      </c>
      <c r="BL146" s="73" t="str">
        <f>IF(B146="win",100%-BL1,"-100%")</f>
        <v>-100%</v>
      </c>
      <c r="BM146" s="9">
        <f>(BK146*BL146)+(BK146*BM1)</f>
        <v>0</v>
      </c>
      <c r="BN146" s="9"/>
      <c r="BO146" s="9">
        <f>Tue!AN62</f>
        <v>0</v>
      </c>
      <c r="BP146" s="73" t="str">
        <f>IF(B146="win",100%-BP1,"-100%")</f>
        <v>-100%</v>
      </c>
      <c r="BQ146" s="9">
        <f>(BO146*BP146)+(BO146*BQ1)</f>
        <v>0</v>
      </c>
      <c r="BR146" s="9"/>
      <c r="BS146" s="9">
        <f>Tue!AO62</f>
        <v>0</v>
      </c>
      <c r="BT146" s="73" t="str">
        <f>IF(B146="win",100%-BT1,"-100%")</f>
        <v>-100%</v>
      </c>
      <c r="BU146" s="9">
        <f>(BS146*BT146)+(BS146*BU1)</f>
        <v>0</v>
      </c>
      <c r="BV146" s="9"/>
      <c r="BW146" s="9">
        <f>Tue!AP62</f>
        <v>0</v>
      </c>
      <c r="BX146" s="73" t="str">
        <f>IF(B146="win",100%-BX1,"-100%")</f>
        <v>-100%</v>
      </c>
      <c r="BY146" s="9">
        <f>(BW146*BX146)+(BW146*BY1)</f>
        <v>0</v>
      </c>
      <c r="BZ146" s="9"/>
      <c r="CA146" s="9">
        <f>Tue!AQ62</f>
        <v>0</v>
      </c>
      <c r="CB146" s="73" t="str">
        <f>IF(B146="win",100%-CB1,"-100%")</f>
        <v>-100%</v>
      </c>
      <c r="CC146" s="9">
        <f>(CA146*CB146)+(CA146*CC1)</f>
        <v>0</v>
      </c>
      <c r="CD146" s="9"/>
      <c r="CE146" s="9">
        <f>Tue!AR62</f>
        <v>0</v>
      </c>
      <c r="CF146" s="73" t="str">
        <f>IF(B146="win",100%-CF1,"-100%")</f>
        <v>-100%</v>
      </c>
      <c r="CG146" s="9">
        <f>(CE146*CF146)+(CE146*CG1)</f>
        <v>0</v>
      </c>
      <c r="CH146" s="9"/>
      <c r="CI146" s="9">
        <f>Tue!AS62</f>
        <v>0</v>
      </c>
      <c r="CJ146" s="73" t="str">
        <f>IF(B146="win",100%-CJ1,"-100%")</f>
        <v>-100%</v>
      </c>
      <c r="CK146" s="9">
        <f>(CI146*CJ146)+(CI146*CK1)</f>
        <v>0</v>
      </c>
      <c r="CL146" s="9"/>
      <c r="CM146" s="9">
        <f>Tue!AT62</f>
        <v>0</v>
      </c>
      <c r="CN146" s="73" t="str">
        <f>IF(B146="win",100%-CN1,"-100%")</f>
        <v>-100%</v>
      </c>
      <c r="CO146" s="9">
        <f>(CM146*CN146)+(CM146*CO1)</f>
        <v>0</v>
      </c>
      <c r="CP146" s="9"/>
      <c r="CQ146" s="9">
        <f>Tue!AU62</f>
        <v>0</v>
      </c>
      <c r="CR146" s="73" t="str">
        <f>IF(B146="win",100%-CR1,"-100%")</f>
        <v>-100%</v>
      </c>
      <c r="CS146" s="9">
        <f>(CQ146*CR146)+(CQ146*CS1)</f>
        <v>0</v>
      </c>
      <c r="CT146" s="9"/>
      <c r="CU146" s="9">
        <f>Tue!AV62</f>
        <v>0</v>
      </c>
      <c r="CV146" s="73" t="str">
        <f>IF(B146="win",100%-CV1,"-100%")</f>
        <v>-100%</v>
      </c>
      <c r="CW146" s="9">
        <f>(CU146*CV146)+(CU146*CW1)</f>
        <v>0</v>
      </c>
      <c r="CX146" s="9"/>
      <c r="CY146" s="9">
        <f>Tue!AW62</f>
        <v>0</v>
      </c>
      <c r="CZ146" s="73" t="str">
        <f>IF(B146="win",100%-CZ1,"-100%")</f>
        <v>-100%</v>
      </c>
      <c r="DA146" s="9">
        <f>(CY146*CZ146)+(CY146*DA1)</f>
        <v>0</v>
      </c>
      <c r="DB146" s="9"/>
      <c r="DC146" s="9">
        <f>Tue!AX62</f>
        <v>0</v>
      </c>
      <c r="DD146" s="73" t="str">
        <f>IF(B146="win",100%-DD1,"-100%")</f>
        <v>-100%</v>
      </c>
      <c r="DE146" s="9">
        <f>(DC146*DD146)+(DC146*DE1)</f>
        <v>0</v>
      </c>
      <c r="DF146" s="9"/>
      <c r="DG146" s="9">
        <f>Tue!AY62</f>
        <v>0</v>
      </c>
      <c r="DH146" s="73" t="str">
        <f>IF(B146="win",100%-DH1,"-100%")</f>
        <v>-100%</v>
      </c>
      <c r="DI146" s="9">
        <f>(DG146*DH146)+(DG146*DI1)</f>
        <v>0</v>
      </c>
      <c r="DJ146" s="9"/>
      <c r="DK146" s="9">
        <f>Tue!AZ62</f>
        <v>0</v>
      </c>
      <c r="DL146" s="73" t="str">
        <f>IF(B146="win",100%-DL1,"-100%")</f>
        <v>-100%</v>
      </c>
      <c r="DM146" s="9">
        <f>(DK146*DL146)+(DK146*DM1)</f>
        <v>0</v>
      </c>
      <c r="DN146" s="9"/>
      <c r="DO146" s="9">
        <f>Tue!BA62</f>
        <v>0</v>
      </c>
      <c r="DP146" s="73" t="str">
        <f>IF(B146="win",100%-DP1,"-100%")</f>
        <v>-100%</v>
      </c>
      <c r="DQ146" s="9">
        <f>(DO146*DP146)+(DO146*DQ1)</f>
        <v>0</v>
      </c>
      <c r="DR146" s="9"/>
      <c r="DS146" s="9">
        <f>Tue!BB62</f>
        <v>0</v>
      </c>
      <c r="DT146" s="73" t="str">
        <f>IF(B146="win",100%-DT1,"-100%")</f>
        <v>-100%</v>
      </c>
      <c r="DU146" s="9">
        <f>(DS146*DT146)+(DS146*DU1)</f>
        <v>0</v>
      </c>
      <c r="DV146" s="9"/>
      <c r="DW146" s="9">
        <f>Tue!BC62</f>
        <v>0</v>
      </c>
      <c r="DX146" s="73" t="str">
        <f>IF(B146="win",100%-DX1,"-100%")</f>
        <v>-100%</v>
      </c>
      <c r="DY146" s="9">
        <f>(DW146*DX146)+(DW146*DY1)</f>
        <v>0</v>
      </c>
      <c r="DZ146" s="9"/>
      <c r="EA146" s="9">
        <f>Tue!BD62</f>
        <v>0</v>
      </c>
      <c r="EB146" s="73" t="str">
        <f>IF(B146="win",100%-EB1,"-100%")</f>
        <v>-100%</v>
      </c>
      <c r="EC146" s="9">
        <f>(EA146*EB146)+(EA146*EC1)</f>
        <v>0</v>
      </c>
      <c r="ED146" s="9"/>
      <c r="EE146" s="9">
        <f>Tue!BE62</f>
        <v>0</v>
      </c>
      <c r="EF146" s="73" t="str">
        <f>IF(B146="win",100%-EF1,"-100%")</f>
        <v>-100%</v>
      </c>
      <c r="EG146" s="9">
        <f>(EE146*EF146)+(EE146*EG1)</f>
        <v>0</v>
      </c>
      <c r="EH146" s="9"/>
      <c r="EI146" s="9">
        <f>Tue!BF62</f>
        <v>0</v>
      </c>
      <c r="EJ146" s="73" t="str">
        <f>IF(B146="win",100%-EJ1,"-100%")</f>
        <v>-100%</v>
      </c>
      <c r="EK146" s="9">
        <f>(EI146*EJ146)+(EI146*EK1)</f>
        <v>0</v>
      </c>
      <c r="EL146" s="9"/>
      <c r="EM146" s="9">
        <f>Tue!BG62</f>
        <v>0</v>
      </c>
      <c r="EN146" s="73" t="str">
        <f>IF(B146="win",100%-EN1,"-100%")</f>
        <v>-100%</v>
      </c>
      <c r="EO146" s="9">
        <f>(EM146*EN146)+(EM146*EO1)</f>
        <v>0</v>
      </c>
      <c r="EP146" s="9"/>
      <c r="EQ146" s="9">
        <f>Tue!BH62</f>
        <v>0</v>
      </c>
      <c r="ER146" s="73" t="str">
        <f>IF(B146="win",100%-ER1,"-100%")</f>
        <v>-100%</v>
      </c>
      <c r="ES146" s="9">
        <f>(EQ146*ER146)+(EQ146*ES1)</f>
        <v>0</v>
      </c>
      <c r="EU146" s="9">
        <f>Tue!$BI62</f>
        <v>0</v>
      </c>
      <c r="EV146" s="73" t="str">
        <f>IF($B146="win",100%-EV$1,"-100%")</f>
        <v>-100%</v>
      </c>
      <c r="EW146" s="9">
        <f>(EU146*EV146)+(EU146*EW1)</f>
        <v>0</v>
      </c>
      <c r="EY146" s="9">
        <f>Tue!$BJ62</f>
        <v>0</v>
      </c>
      <c r="EZ146" s="73" t="str">
        <f t="shared" si="2034"/>
        <v>-100%</v>
      </c>
      <c r="FA146" s="9">
        <f>(EY146*EZ146)+(EY146*FA1)</f>
        <v>0</v>
      </c>
      <c r="FC146" s="9">
        <f>Tue!$BK62</f>
        <v>0</v>
      </c>
      <c r="FD146" s="73" t="str">
        <f t="shared" si="2035"/>
        <v>-100%</v>
      </c>
      <c r="FE146" s="9">
        <f>(FC146*FD146)+(FC146*FE1)</f>
        <v>0</v>
      </c>
      <c r="FG146" s="9">
        <f>Tue!$BL62</f>
        <v>0</v>
      </c>
      <c r="FH146" s="73" t="str">
        <f t="shared" si="2036"/>
        <v>-100%</v>
      </c>
      <c r="FI146" s="9">
        <f>(FG146*FH146)+(FG146*FI1)</f>
        <v>0</v>
      </c>
      <c r="FK146" s="9">
        <f>Tue!$BM62</f>
        <v>0</v>
      </c>
      <c r="FL146" s="73" t="str">
        <f t="shared" si="2037"/>
        <v>-100%</v>
      </c>
      <c r="FM146" s="9">
        <f>(FK146*FL146)+(FK146*FM1)</f>
        <v>0</v>
      </c>
      <c r="FO146" s="9">
        <f>Tue!$BN62</f>
        <v>0</v>
      </c>
      <c r="FP146" s="73" t="str">
        <f t="shared" si="2038"/>
        <v>-100%</v>
      </c>
      <c r="FQ146" s="9">
        <f>(FO146*FP146)+(FO146*FQ1)</f>
        <v>0</v>
      </c>
    </row>
    <row r="147" spans="1:173" s="12" customFormat="1" x14ac:dyDescent="0.25">
      <c r="A147" s="9">
        <f>Tue!A63</f>
        <v>0</v>
      </c>
      <c r="B147" s="72">
        <f>Tue!C63</f>
        <v>0</v>
      </c>
      <c r="C147" s="9">
        <f>Tue!X63</f>
        <v>0</v>
      </c>
      <c r="D147" s="73" t="str">
        <f>IF(B147="win",100%-D1,"-100%")</f>
        <v>-100%</v>
      </c>
      <c r="E147" s="9">
        <f>(C147*D147)+(C147*E1)</f>
        <v>0</v>
      </c>
      <c r="F147" s="9"/>
      <c r="G147" s="9">
        <f>Tue!Y63</f>
        <v>0</v>
      </c>
      <c r="H147" s="73" t="str">
        <f t="shared" ref="H147:H149" si="2047">IF($B147="win",100%-H$1,"-100%")</f>
        <v>-100%</v>
      </c>
      <c r="I147" s="9">
        <f>(G147*H147)+(G147*I1)</f>
        <v>0</v>
      </c>
      <c r="J147" s="9"/>
      <c r="K147" s="9">
        <f>Tue!Z63</f>
        <v>0</v>
      </c>
      <c r="L147" s="73" t="str">
        <f>IF(B147="win",100%-L1,"-100%")</f>
        <v>-100%</v>
      </c>
      <c r="M147" s="9">
        <f>(K147*L147)+(K147*M1)</f>
        <v>0</v>
      </c>
      <c r="N147" s="9"/>
      <c r="O147" s="9">
        <f>Tue!AA63</f>
        <v>0</v>
      </c>
      <c r="P147" s="73" t="str">
        <f>IF(B147="win",100%-P1,"-100%")</f>
        <v>-100%</v>
      </c>
      <c r="Q147" s="9">
        <f>(O147*P147)+(O147*Q1)</f>
        <v>0</v>
      </c>
      <c r="R147" s="9"/>
      <c r="S147" s="9">
        <f>Tue!AB63</f>
        <v>0</v>
      </c>
      <c r="T147" s="73" t="str">
        <f>IF(B147="win",100%-T1,"-100%")</f>
        <v>-100%</v>
      </c>
      <c r="U147" s="9">
        <f>(S147*T147)+(S147*U1)</f>
        <v>0</v>
      </c>
      <c r="V147" s="9"/>
      <c r="W147" s="9">
        <f>Tue!AC63</f>
        <v>0</v>
      </c>
      <c r="X147" s="73" t="str">
        <f>IF(B147="win",100%-X1,"-100%")</f>
        <v>-100%</v>
      </c>
      <c r="Y147" s="9">
        <f>(W147*X147)+(W147*Y1)</f>
        <v>0</v>
      </c>
      <c r="Z147" s="9"/>
      <c r="AA147" s="9">
        <f>Tue!AD63</f>
        <v>0</v>
      </c>
      <c r="AB147" s="73" t="str">
        <f>IF(B147="win",100%-AB1,"-100%")</f>
        <v>-100%</v>
      </c>
      <c r="AC147" s="9">
        <f>(AA147*AB147)+(AA147*AC1)</f>
        <v>0</v>
      </c>
      <c r="AD147" s="9"/>
      <c r="AE147" s="9">
        <f>Tue!AE63</f>
        <v>0</v>
      </c>
      <c r="AF147" s="73" t="str">
        <f>IF(B147="win",100%-AF1,"-100%")</f>
        <v>-100%</v>
      </c>
      <c r="AG147" s="9">
        <f>(AE147*AF147)+(AE147*AG1)</f>
        <v>0</v>
      </c>
      <c r="AH147" s="9"/>
      <c r="AI147" s="9">
        <f>Tue!AF63</f>
        <v>0</v>
      </c>
      <c r="AJ147" s="73" t="str">
        <f>IF(B147="win",100%-AJ1,"-100%")</f>
        <v>-100%</v>
      </c>
      <c r="AK147" s="9">
        <f>(AI147*AJ147)+(AI147*AK1)</f>
        <v>0</v>
      </c>
      <c r="AL147" s="9"/>
      <c r="AM147" s="9">
        <f>Tue!AG63</f>
        <v>0</v>
      </c>
      <c r="AN147" s="73" t="str">
        <f>IF(B147="win",100%-AN1,"-100%")</f>
        <v>-100%</v>
      </c>
      <c r="AO147" s="9">
        <f>(AM147*AN147)+(AM147*AO1)</f>
        <v>0</v>
      </c>
      <c r="AP147" s="9"/>
      <c r="AQ147" s="9">
        <f>Tue!AH63</f>
        <v>0</v>
      </c>
      <c r="AR147" s="73" t="str">
        <f>IF(B147="win",100%-AR1,"-100%")</f>
        <v>-100%</v>
      </c>
      <c r="AS147" s="9">
        <f>(AQ147*AR147)+(AQ147*AS1)</f>
        <v>0</v>
      </c>
      <c r="AT147" s="9"/>
      <c r="AU147" s="9">
        <f>Tue!AI63</f>
        <v>0</v>
      </c>
      <c r="AV147" s="73" t="str">
        <f>IF(B147="win",100%-AV1,"-100%")</f>
        <v>-100%</v>
      </c>
      <c r="AW147" s="9">
        <f>(AU147*AV147)+(AU147*AW1)</f>
        <v>0</v>
      </c>
      <c r="AX147" s="9"/>
      <c r="AY147" s="9">
        <f>Tue!AJ63</f>
        <v>0</v>
      </c>
      <c r="AZ147" s="73" t="str">
        <f>IF(B147="win",100%-AZ1,"-100%")</f>
        <v>-100%</v>
      </c>
      <c r="BA147" s="9">
        <f>(AY147*AZ147)+(AY147*BA1)</f>
        <v>0</v>
      </c>
      <c r="BB147" s="9"/>
      <c r="BC147" s="9">
        <f>Tue!AK63</f>
        <v>0</v>
      </c>
      <c r="BD147" s="73" t="str">
        <f>IF(B147="win",100%-BD1,"-100%")</f>
        <v>-100%</v>
      </c>
      <c r="BE147" s="9">
        <f>(BC147*BD147)+(BC147*BE1)</f>
        <v>0</v>
      </c>
      <c r="BF147" s="9"/>
      <c r="BG147" s="9">
        <f>Tue!AL63</f>
        <v>0</v>
      </c>
      <c r="BH147" s="73" t="str">
        <f>IF(B147="win",100%-BH1,"-100%")</f>
        <v>-100%</v>
      </c>
      <c r="BI147" s="9">
        <f>(BG147*BH147)+(BG147*BI1)</f>
        <v>0</v>
      </c>
      <c r="BJ147" s="9"/>
      <c r="BK147" s="9">
        <f>Tue!AM63</f>
        <v>0</v>
      </c>
      <c r="BL147" s="73" t="str">
        <f>IF(B147="win",100%-BL1,"-100%")</f>
        <v>-100%</v>
      </c>
      <c r="BM147" s="9">
        <f>(BK147*BL147)+(BK147*BM1)</f>
        <v>0</v>
      </c>
      <c r="BN147" s="9"/>
      <c r="BO147" s="9">
        <f>Tue!AN63</f>
        <v>0</v>
      </c>
      <c r="BP147" s="73" t="str">
        <f>IF(B147="win",100%-BP1,"-100%")</f>
        <v>-100%</v>
      </c>
      <c r="BQ147" s="9">
        <f>(BO147*BP147)+(BO147*BQ1)</f>
        <v>0</v>
      </c>
      <c r="BR147" s="9"/>
      <c r="BS147" s="9">
        <f>Tue!AO63</f>
        <v>0</v>
      </c>
      <c r="BT147" s="73" t="str">
        <f>IF(B147="win",100%-BT1,"-100%")</f>
        <v>-100%</v>
      </c>
      <c r="BU147" s="9">
        <f>(BS147*BT147)+(BS147*BU1)</f>
        <v>0</v>
      </c>
      <c r="BV147" s="9"/>
      <c r="BW147" s="9">
        <f>Tue!AP63</f>
        <v>0</v>
      </c>
      <c r="BX147" s="73" t="str">
        <f>IF(B147="win",100%-BX1,"-100%")</f>
        <v>-100%</v>
      </c>
      <c r="BY147" s="9">
        <f>(BW147*BX147)+(BW147*BY1)</f>
        <v>0</v>
      </c>
      <c r="BZ147" s="9"/>
      <c r="CA147" s="9">
        <f>Tue!AQ63</f>
        <v>0</v>
      </c>
      <c r="CB147" s="73" t="str">
        <f>IF(B147="win",100%-CB1,"-100%")</f>
        <v>-100%</v>
      </c>
      <c r="CC147" s="9">
        <f>(CA147*CB147)+(CA147*CC1)</f>
        <v>0</v>
      </c>
      <c r="CD147" s="9"/>
      <c r="CE147" s="9">
        <f>Tue!AR63</f>
        <v>0</v>
      </c>
      <c r="CF147" s="73" t="str">
        <f>IF(B147="win",100%-CF1,"-100%")</f>
        <v>-100%</v>
      </c>
      <c r="CG147" s="9">
        <f>(CE147*CF147)+(CE147*CG1)</f>
        <v>0</v>
      </c>
      <c r="CH147" s="9"/>
      <c r="CI147" s="9">
        <f>Tue!AS63</f>
        <v>0</v>
      </c>
      <c r="CJ147" s="73" t="str">
        <f>IF(B147="win",100%-CJ1,"-100%")</f>
        <v>-100%</v>
      </c>
      <c r="CK147" s="9">
        <f>(CI147*CJ147)+(CI147*CK1)</f>
        <v>0</v>
      </c>
      <c r="CL147" s="9"/>
      <c r="CM147" s="9">
        <f>Tue!AT63</f>
        <v>0</v>
      </c>
      <c r="CN147" s="73" t="str">
        <f>IF(B147="win",100%-CN1,"-100%")</f>
        <v>-100%</v>
      </c>
      <c r="CO147" s="9">
        <f>(CM147*CN147)+(CM147*CO1)</f>
        <v>0</v>
      </c>
      <c r="CP147" s="9"/>
      <c r="CQ147" s="9">
        <f>Tue!AU63</f>
        <v>0</v>
      </c>
      <c r="CR147" s="73" t="str">
        <f>IF(B147="win",100%-CR1,"-100%")</f>
        <v>-100%</v>
      </c>
      <c r="CS147" s="9">
        <f>(CQ147*CR147)+(CQ147*CS1)</f>
        <v>0</v>
      </c>
      <c r="CT147" s="9"/>
      <c r="CU147" s="9">
        <f>Tue!AV63</f>
        <v>0</v>
      </c>
      <c r="CV147" s="73" t="str">
        <f>IF(B147="win",100%-CV1,"-100%")</f>
        <v>-100%</v>
      </c>
      <c r="CW147" s="9">
        <f>(CU147*CV147)+(CU147*CW1)</f>
        <v>0</v>
      </c>
      <c r="CX147" s="9"/>
      <c r="CY147" s="9">
        <f>Tue!AW63</f>
        <v>0</v>
      </c>
      <c r="CZ147" s="73" t="str">
        <f>IF(B147="win",100%-CZ1,"-100%")</f>
        <v>-100%</v>
      </c>
      <c r="DA147" s="9">
        <f>(CY147*CZ147)+(CY147*DA1)</f>
        <v>0</v>
      </c>
      <c r="DB147" s="9"/>
      <c r="DC147" s="9">
        <f>Tue!AX63</f>
        <v>0</v>
      </c>
      <c r="DD147" s="73" t="str">
        <f>IF(B147="win",100%-DD1,"-100%")</f>
        <v>-100%</v>
      </c>
      <c r="DE147" s="9">
        <f>(DC147*DD147)+(DC147*DE1)</f>
        <v>0</v>
      </c>
      <c r="DF147" s="9"/>
      <c r="DG147" s="9">
        <f>Tue!AY63</f>
        <v>0</v>
      </c>
      <c r="DH147" s="73" t="str">
        <f>IF(B147="win",100%-DH1,"-100%")</f>
        <v>-100%</v>
      </c>
      <c r="DI147" s="9">
        <f>(DG147*DH147)+(DG147*DI1)</f>
        <v>0</v>
      </c>
      <c r="DJ147" s="9"/>
      <c r="DK147" s="9">
        <f>Tue!AZ63</f>
        <v>0</v>
      </c>
      <c r="DL147" s="73" t="str">
        <f>IF(B147="win",100%-DL1,"-100%")</f>
        <v>-100%</v>
      </c>
      <c r="DM147" s="9">
        <f>(DK147*DL147)+(DK147*DM1)</f>
        <v>0</v>
      </c>
      <c r="DN147" s="9"/>
      <c r="DO147" s="9">
        <f>Tue!BA63</f>
        <v>0</v>
      </c>
      <c r="DP147" s="73" t="str">
        <f>IF(B147="win",100%-DP1,"-100%")</f>
        <v>-100%</v>
      </c>
      <c r="DQ147" s="9">
        <f>(DO147*DP147)+(DO147*DQ1)</f>
        <v>0</v>
      </c>
      <c r="DR147" s="9"/>
      <c r="DS147" s="9">
        <f>Tue!BB63</f>
        <v>0</v>
      </c>
      <c r="DT147" s="73" t="str">
        <f>IF(B147="win",100%-DT1,"-100%")</f>
        <v>-100%</v>
      </c>
      <c r="DU147" s="9">
        <f>(DS147*DT147)+(DS147*DU1)</f>
        <v>0</v>
      </c>
      <c r="DV147" s="9"/>
      <c r="DW147" s="9">
        <f>Tue!BC63</f>
        <v>0</v>
      </c>
      <c r="DX147" s="73" t="str">
        <f>IF(B147="win",100%-DX1,"-100%")</f>
        <v>-100%</v>
      </c>
      <c r="DY147" s="9">
        <f>(DW147*DX147)+(DW147*DY1)</f>
        <v>0</v>
      </c>
      <c r="DZ147" s="9"/>
      <c r="EA147" s="9">
        <f>Tue!BD63</f>
        <v>0</v>
      </c>
      <c r="EB147" s="73" t="str">
        <f>IF(B147="win",100%-EB1,"-100%")</f>
        <v>-100%</v>
      </c>
      <c r="EC147" s="9">
        <f>(EA147*EB147)+(EA147*EC1)</f>
        <v>0</v>
      </c>
      <c r="ED147" s="9"/>
      <c r="EE147" s="9">
        <f>Tue!BE63</f>
        <v>0</v>
      </c>
      <c r="EF147" s="73" t="str">
        <f>IF(B147="win",100%-EF1,"-100%")</f>
        <v>-100%</v>
      </c>
      <c r="EG147" s="9">
        <f>(EE147*EF147)+(EE147*EG1)</f>
        <v>0</v>
      </c>
      <c r="EH147" s="9"/>
      <c r="EI147" s="9">
        <f>Tue!BF63</f>
        <v>0</v>
      </c>
      <c r="EJ147" s="73" t="str">
        <f>IF(B147="win",100%-EJ1,"-100%")</f>
        <v>-100%</v>
      </c>
      <c r="EK147" s="9">
        <f>(EI147*EJ147)+(EI147*EK1)</f>
        <v>0</v>
      </c>
      <c r="EL147" s="9"/>
      <c r="EM147" s="9">
        <f>Tue!BG63</f>
        <v>0</v>
      </c>
      <c r="EN147" s="73" t="str">
        <f>IF(B147="win",100%-EN1,"-100%")</f>
        <v>-100%</v>
      </c>
      <c r="EO147" s="9">
        <f>(EM147*EN147)+(EM147*EO1)</f>
        <v>0</v>
      </c>
      <c r="EP147" s="9"/>
      <c r="EQ147" s="9">
        <f>Tue!BH63</f>
        <v>0</v>
      </c>
      <c r="ER147" s="73" t="str">
        <f>IF(B147="win",100%-ER1,"-100%")</f>
        <v>-100%</v>
      </c>
      <c r="ES147" s="9">
        <f>(EQ147*ER147)+(EQ147*ES1)</f>
        <v>0</v>
      </c>
      <c r="EU147" s="9">
        <f>Tue!$BI63</f>
        <v>0</v>
      </c>
      <c r="EV147" s="73" t="str">
        <f t="shared" ref="EV147:EV149" si="2048">IF($B147="win",100%-EV$1,"-100%")</f>
        <v>-100%</v>
      </c>
      <c r="EW147" s="9">
        <f>(EU147*EV147)+(EU147*EW1)</f>
        <v>0</v>
      </c>
      <c r="EY147" s="9">
        <f>Tue!$BJ63</f>
        <v>0</v>
      </c>
      <c r="EZ147" s="73" t="str">
        <f t="shared" si="2034"/>
        <v>-100%</v>
      </c>
      <c r="FA147" s="9">
        <f>(EY147*EZ147)+(EY147*FA1)</f>
        <v>0</v>
      </c>
      <c r="FC147" s="9">
        <f>Tue!$BK63</f>
        <v>0</v>
      </c>
      <c r="FD147" s="73" t="str">
        <f t="shared" si="2035"/>
        <v>-100%</v>
      </c>
      <c r="FE147" s="9">
        <f>(FC147*FD147)+(FC147*FE1)</f>
        <v>0</v>
      </c>
      <c r="FG147" s="9">
        <f>Tue!$BL63</f>
        <v>0</v>
      </c>
      <c r="FH147" s="73" t="str">
        <f t="shared" si="2036"/>
        <v>-100%</v>
      </c>
      <c r="FI147" s="9">
        <f>(FG147*FH147)+(FG147*FI1)</f>
        <v>0</v>
      </c>
      <c r="FK147" s="9">
        <f>Tue!$BM63</f>
        <v>0</v>
      </c>
      <c r="FL147" s="73" t="str">
        <f t="shared" si="2037"/>
        <v>-100%</v>
      </c>
      <c r="FM147" s="9">
        <f>(FK147*FL147)+(FK147*FM1)</f>
        <v>0</v>
      </c>
      <c r="FO147" s="9">
        <f>Tue!$BN63</f>
        <v>0</v>
      </c>
      <c r="FP147" s="73" t="str">
        <f t="shared" si="2038"/>
        <v>-100%</v>
      </c>
      <c r="FQ147" s="9">
        <f>(FO147*FP147)+(FO147*FQ1)</f>
        <v>0</v>
      </c>
    </row>
    <row r="148" spans="1:173" s="12" customFormat="1" x14ac:dyDescent="0.25">
      <c r="A148" s="9" t="str">
        <f>Tue!A64</f>
        <v>UNDER</v>
      </c>
      <c r="B148" s="72">
        <f>Tue!C64</f>
        <v>0</v>
      </c>
      <c r="C148" s="9">
        <f>Tue!X64</f>
        <v>0</v>
      </c>
      <c r="D148" s="73" t="str">
        <f>IF(B148="win",100%-D1,"-100%")</f>
        <v>-100%</v>
      </c>
      <c r="E148" s="9">
        <f>(C148*D148)+(C148*E1)</f>
        <v>0</v>
      </c>
      <c r="F148" s="9"/>
      <c r="G148" s="9">
        <f>Tue!Y64</f>
        <v>0</v>
      </c>
      <c r="H148" s="73" t="str">
        <f t="shared" si="2047"/>
        <v>-100%</v>
      </c>
      <c r="I148" s="9">
        <f>(G148*H148)+(G148*I1)</f>
        <v>0</v>
      </c>
      <c r="J148" s="9"/>
      <c r="K148" s="9">
        <f>Tue!Z64</f>
        <v>0</v>
      </c>
      <c r="L148" s="73" t="str">
        <f>IF(B148="win",100%-L1,"-100%")</f>
        <v>-100%</v>
      </c>
      <c r="M148" s="9">
        <f>(K148*L148)+(K148*M1)</f>
        <v>0</v>
      </c>
      <c r="N148" s="9"/>
      <c r="O148" s="9">
        <f>Tue!AA64</f>
        <v>0</v>
      </c>
      <c r="P148" s="73" t="str">
        <f>IF(B148="win",100%-P1,"-100%")</f>
        <v>-100%</v>
      </c>
      <c r="Q148" s="9">
        <f>(O148*P148)+(O148*Q1)</f>
        <v>0</v>
      </c>
      <c r="R148" s="9"/>
      <c r="S148" s="9">
        <f>Tue!AB64</f>
        <v>0</v>
      </c>
      <c r="T148" s="73" t="str">
        <f>IF(B148="win",100%-T1,"-100%")</f>
        <v>-100%</v>
      </c>
      <c r="U148" s="9">
        <f>(S148*T148)+(S148*U1)</f>
        <v>0</v>
      </c>
      <c r="V148" s="9"/>
      <c r="W148" s="9">
        <f>Tue!AC64</f>
        <v>0</v>
      </c>
      <c r="X148" s="73" t="str">
        <f>IF(B148="win",100%-X1,"-100%")</f>
        <v>-100%</v>
      </c>
      <c r="Y148" s="9">
        <f>(W148*X148)+(W148*Y1)</f>
        <v>0</v>
      </c>
      <c r="Z148" s="9"/>
      <c r="AA148" s="9">
        <f>Tue!AD64</f>
        <v>0</v>
      </c>
      <c r="AB148" s="73" t="str">
        <f>IF(B148="win",100%-AB1,"-100%")</f>
        <v>-100%</v>
      </c>
      <c r="AC148" s="9">
        <f>(AA148*AB148)+(AA148*AC1)</f>
        <v>0</v>
      </c>
      <c r="AD148" s="9"/>
      <c r="AE148" s="9">
        <f>Tue!AE64</f>
        <v>0</v>
      </c>
      <c r="AF148" s="73" t="str">
        <f>IF(B148="win",100%-AF1,"-100%")</f>
        <v>-100%</v>
      </c>
      <c r="AG148" s="9">
        <f>(AE148*AF148)+(AE148*AG1)</f>
        <v>0</v>
      </c>
      <c r="AH148" s="9"/>
      <c r="AI148" s="9">
        <f>Tue!AF64</f>
        <v>0</v>
      </c>
      <c r="AJ148" s="73" t="str">
        <f>IF(B148="win",100%-AJ1,"-100%")</f>
        <v>-100%</v>
      </c>
      <c r="AK148" s="9">
        <f>(AI148*AJ148)+(AI148*AK1)</f>
        <v>0</v>
      </c>
      <c r="AL148" s="9"/>
      <c r="AM148" s="9">
        <f>Tue!AG64</f>
        <v>0</v>
      </c>
      <c r="AN148" s="73" t="str">
        <f>IF(B148="win",100%-AN1,"-100%")</f>
        <v>-100%</v>
      </c>
      <c r="AO148" s="9">
        <f>(AM148*AN148)+(AM148*AO1)</f>
        <v>0</v>
      </c>
      <c r="AP148" s="9"/>
      <c r="AQ148" s="9">
        <f>Tue!AH64</f>
        <v>0</v>
      </c>
      <c r="AR148" s="73" t="str">
        <f>IF(B148="win",100%-AR1,"-100%")</f>
        <v>-100%</v>
      </c>
      <c r="AS148" s="9">
        <f>(AQ148*AR148)+(AQ148*AS1)</f>
        <v>0</v>
      </c>
      <c r="AT148" s="9"/>
      <c r="AU148" s="9">
        <f>Tue!AI64</f>
        <v>0</v>
      </c>
      <c r="AV148" s="73" t="str">
        <f>IF(B148="win",100%-AV1,"-100%")</f>
        <v>-100%</v>
      </c>
      <c r="AW148" s="9">
        <f>(AU148*AV148)+(AU148*AW1)</f>
        <v>0</v>
      </c>
      <c r="AX148" s="9"/>
      <c r="AY148" s="9">
        <f>Tue!AJ64</f>
        <v>0</v>
      </c>
      <c r="AZ148" s="73" t="str">
        <f>IF(B148="win",100%-AZ1,"-100%")</f>
        <v>-100%</v>
      </c>
      <c r="BA148" s="9">
        <f>(AY148*AZ148)+(AY148*BA1)</f>
        <v>0</v>
      </c>
      <c r="BB148" s="9"/>
      <c r="BC148" s="9">
        <f>Tue!AK64</f>
        <v>0</v>
      </c>
      <c r="BD148" s="73" t="str">
        <f>IF(B148="win",100%-BD1,"-100%")</f>
        <v>-100%</v>
      </c>
      <c r="BE148" s="9">
        <f>(BC148*BD148)+(BC148*BE1)</f>
        <v>0</v>
      </c>
      <c r="BF148" s="9"/>
      <c r="BG148" s="9">
        <f>Tue!AL64</f>
        <v>0</v>
      </c>
      <c r="BH148" s="73" t="str">
        <f>IF(B148="win",100%-BH1,"-100%")</f>
        <v>-100%</v>
      </c>
      <c r="BI148" s="9">
        <f>(BG148*BH148)+(BG148*BI1)</f>
        <v>0</v>
      </c>
      <c r="BJ148" s="9"/>
      <c r="BK148" s="9">
        <f>Tue!AM64</f>
        <v>0</v>
      </c>
      <c r="BL148" s="73" t="str">
        <f>IF(B148="win",100%-BL1,"-100%")</f>
        <v>-100%</v>
      </c>
      <c r="BM148" s="9">
        <f>(BK148*BL148)+(BK148*BM1)</f>
        <v>0</v>
      </c>
      <c r="BN148" s="9"/>
      <c r="BO148" s="9">
        <f>Tue!AN64</f>
        <v>0</v>
      </c>
      <c r="BP148" s="73" t="str">
        <f>IF(B148="win",100%-BP1,"-100%")</f>
        <v>-100%</v>
      </c>
      <c r="BQ148" s="9">
        <f>(BO148*BP148)+(BO148*BQ1)</f>
        <v>0</v>
      </c>
      <c r="BR148" s="9"/>
      <c r="BS148" s="9">
        <f>Tue!AO64</f>
        <v>0</v>
      </c>
      <c r="BT148" s="73" t="str">
        <f>IF(B148="win",100%-BT1,"-100%")</f>
        <v>-100%</v>
      </c>
      <c r="BU148" s="9">
        <f>(BS148*BT148)+(BS148*BU1)</f>
        <v>0</v>
      </c>
      <c r="BV148" s="9"/>
      <c r="BW148" s="9">
        <f>Tue!AP64</f>
        <v>0</v>
      </c>
      <c r="BX148" s="73" t="str">
        <f>IF(B148="win",100%-BX1,"-100%")</f>
        <v>-100%</v>
      </c>
      <c r="BY148" s="9">
        <f>(BW148*BX148)+(BW148*BY1)</f>
        <v>0</v>
      </c>
      <c r="BZ148" s="9"/>
      <c r="CA148" s="9">
        <f>Tue!AQ64</f>
        <v>0</v>
      </c>
      <c r="CB148" s="73" t="str">
        <f>IF(B148="win",100%-CB1,"-100%")</f>
        <v>-100%</v>
      </c>
      <c r="CC148" s="9">
        <f>(CA148*CB148)+(CA148*CC1)</f>
        <v>0</v>
      </c>
      <c r="CD148" s="9"/>
      <c r="CE148" s="9">
        <f>Tue!AR64</f>
        <v>0</v>
      </c>
      <c r="CF148" s="73" t="str">
        <f>IF(B148="win",100%-CF1,"-100%")</f>
        <v>-100%</v>
      </c>
      <c r="CG148" s="9">
        <f>(CE148*CF148)+(CE148*CG1)</f>
        <v>0</v>
      </c>
      <c r="CH148" s="9"/>
      <c r="CI148" s="9">
        <f>Tue!AS64</f>
        <v>0</v>
      </c>
      <c r="CJ148" s="73" t="str">
        <f>IF(B148="win",100%-CJ1,"-100%")</f>
        <v>-100%</v>
      </c>
      <c r="CK148" s="9">
        <f>(CI148*CJ148)+(CI148*CK1)</f>
        <v>0</v>
      </c>
      <c r="CL148" s="9"/>
      <c r="CM148" s="9">
        <f>Tue!AT64</f>
        <v>0</v>
      </c>
      <c r="CN148" s="73" t="str">
        <f>IF(B148="win",100%-CN1,"-100%")</f>
        <v>-100%</v>
      </c>
      <c r="CO148" s="9">
        <f>(CM148*CN148)+(CM148*CO1)</f>
        <v>0</v>
      </c>
      <c r="CP148" s="9"/>
      <c r="CQ148" s="9">
        <f>Tue!AU64</f>
        <v>0</v>
      </c>
      <c r="CR148" s="73" t="str">
        <f>IF(B148="win",100%-CR1,"-100%")</f>
        <v>-100%</v>
      </c>
      <c r="CS148" s="9">
        <f>(CQ148*CR148)+(CQ148*CS1)</f>
        <v>0</v>
      </c>
      <c r="CT148" s="9"/>
      <c r="CU148" s="9">
        <f>Tue!AV64</f>
        <v>0</v>
      </c>
      <c r="CV148" s="73" t="str">
        <f>IF(B148="win",100%-CV1,"-100%")</f>
        <v>-100%</v>
      </c>
      <c r="CW148" s="9">
        <f>(CU148*CV148)+(CU148*CW1)</f>
        <v>0</v>
      </c>
      <c r="CX148" s="9"/>
      <c r="CY148" s="9">
        <f>Tue!AW64</f>
        <v>0</v>
      </c>
      <c r="CZ148" s="73" t="str">
        <f>IF(B148="win",100%-CZ1,"-100%")</f>
        <v>-100%</v>
      </c>
      <c r="DA148" s="9">
        <f>(CY148*CZ148)+(CY148*DA1)</f>
        <v>0</v>
      </c>
      <c r="DB148" s="9"/>
      <c r="DC148" s="9">
        <f>Tue!AX64</f>
        <v>0</v>
      </c>
      <c r="DD148" s="73" t="str">
        <f>IF(B148="win",100%-DD1,"-100%")</f>
        <v>-100%</v>
      </c>
      <c r="DE148" s="9">
        <f>(DC148*DD148)+(DC148*DE1)</f>
        <v>0</v>
      </c>
      <c r="DF148" s="9"/>
      <c r="DG148" s="9">
        <f>Tue!AY64</f>
        <v>0</v>
      </c>
      <c r="DH148" s="73" t="str">
        <f>IF(B148="win",100%-DH1,"-100%")</f>
        <v>-100%</v>
      </c>
      <c r="DI148" s="9">
        <f>(DG148*DH148)+(DG148*DI1)</f>
        <v>0</v>
      </c>
      <c r="DJ148" s="9"/>
      <c r="DK148" s="9">
        <f>Tue!AZ64</f>
        <v>0</v>
      </c>
      <c r="DL148" s="73" t="str">
        <f>IF(B148="win",100%-DL1,"-100%")</f>
        <v>-100%</v>
      </c>
      <c r="DM148" s="9">
        <f>(DK148*DL148)+(DK148*DM1)</f>
        <v>0</v>
      </c>
      <c r="DN148" s="9"/>
      <c r="DO148" s="9">
        <f>Tue!BA64</f>
        <v>0</v>
      </c>
      <c r="DP148" s="73" t="str">
        <f>IF(B148="win",100%-DP1,"-100%")</f>
        <v>-100%</v>
      </c>
      <c r="DQ148" s="9">
        <f>(DO148*DP148)+(DO148*DQ1)</f>
        <v>0</v>
      </c>
      <c r="DR148" s="9"/>
      <c r="DS148" s="9">
        <f>Tue!BB64</f>
        <v>0</v>
      </c>
      <c r="DT148" s="73" t="str">
        <f>IF(B148="win",100%-DT1,"-100%")</f>
        <v>-100%</v>
      </c>
      <c r="DU148" s="9">
        <f>(DS148*DT148)+(DS148*DU1)</f>
        <v>0</v>
      </c>
      <c r="DV148" s="9"/>
      <c r="DW148" s="9">
        <f>Tue!BC64</f>
        <v>0</v>
      </c>
      <c r="DX148" s="73" t="str">
        <f>IF(B148="win",100%-DX1,"-100%")</f>
        <v>-100%</v>
      </c>
      <c r="DY148" s="9">
        <f>(DW148*DX148)+(DW148*DY1)</f>
        <v>0</v>
      </c>
      <c r="DZ148" s="9"/>
      <c r="EA148" s="9">
        <f>Tue!BD64</f>
        <v>0</v>
      </c>
      <c r="EB148" s="73" t="str">
        <f>IF(B148="win",100%-EB1,"-100%")</f>
        <v>-100%</v>
      </c>
      <c r="EC148" s="9">
        <f>(EA148*EB148)+(EA148*EC1)</f>
        <v>0</v>
      </c>
      <c r="ED148" s="9"/>
      <c r="EE148" s="9">
        <f>Tue!BE64</f>
        <v>0</v>
      </c>
      <c r="EF148" s="73" t="str">
        <f>IF(B148="win",100%-EF1,"-100%")</f>
        <v>-100%</v>
      </c>
      <c r="EG148" s="9">
        <f>(EE148*EF148)+(EE148*EG1)</f>
        <v>0</v>
      </c>
      <c r="EH148" s="9"/>
      <c r="EI148" s="9">
        <f>Tue!BF64</f>
        <v>0</v>
      </c>
      <c r="EJ148" s="73" t="str">
        <f>IF(B148="win",100%-EJ1,"-100%")</f>
        <v>-100%</v>
      </c>
      <c r="EK148" s="9">
        <f>(EI148*EJ148)+(EI148*EK1)</f>
        <v>0</v>
      </c>
      <c r="EL148" s="9"/>
      <c r="EM148" s="9">
        <f>Tue!BG64</f>
        <v>0</v>
      </c>
      <c r="EN148" s="73" t="str">
        <f>IF(B148="win",100%-EN1,"-100%")</f>
        <v>-100%</v>
      </c>
      <c r="EO148" s="9">
        <f>(EM148*EN148)+(EM148*EO1)</f>
        <v>0</v>
      </c>
      <c r="EP148" s="9"/>
      <c r="EQ148" s="9">
        <f>Tue!BH64</f>
        <v>0</v>
      </c>
      <c r="ER148" s="73" t="str">
        <f>IF(B148="win",100%-ER1,"-100%")</f>
        <v>-100%</v>
      </c>
      <c r="ES148" s="9">
        <f>(EQ148*ER148)+(EQ148*ES1)</f>
        <v>0</v>
      </c>
      <c r="EU148" s="9">
        <f>Tue!$BI64</f>
        <v>0</v>
      </c>
      <c r="EV148" s="73" t="str">
        <f t="shared" si="2048"/>
        <v>-100%</v>
      </c>
      <c r="EW148" s="9">
        <f>(EU148*EV148)+(EU148*EW1)</f>
        <v>0</v>
      </c>
      <c r="EY148" s="9">
        <f>Tue!$BJ64</f>
        <v>0</v>
      </c>
      <c r="EZ148" s="73" t="str">
        <f t="shared" si="2034"/>
        <v>-100%</v>
      </c>
      <c r="FA148" s="9">
        <f>(EY148*EZ148)+(EY148*FA1)</f>
        <v>0</v>
      </c>
      <c r="FC148" s="9">
        <f>Tue!$BK64</f>
        <v>0</v>
      </c>
      <c r="FD148" s="73" t="str">
        <f t="shared" si="2035"/>
        <v>-100%</v>
      </c>
      <c r="FE148" s="9">
        <f>(FC148*FD148)+(FC148*FE1)</f>
        <v>0</v>
      </c>
      <c r="FG148" s="9">
        <f>Tue!$BL64</f>
        <v>0</v>
      </c>
      <c r="FH148" s="73" t="str">
        <f t="shared" si="2036"/>
        <v>-100%</v>
      </c>
      <c r="FI148" s="9">
        <f>(FG148*FH148)+(FG148*FI1)</f>
        <v>0</v>
      </c>
      <c r="FK148" s="9">
        <f>Tue!$BM64</f>
        <v>0</v>
      </c>
      <c r="FL148" s="73" t="str">
        <f t="shared" si="2037"/>
        <v>-100%</v>
      </c>
      <c r="FM148" s="9">
        <f>(FK148*FL148)+(FK148*FM1)</f>
        <v>0</v>
      </c>
      <c r="FO148" s="9">
        <f>Tue!$BN64</f>
        <v>0</v>
      </c>
      <c r="FP148" s="73" t="str">
        <f t="shared" si="2038"/>
        <v>-100%</v>
      </c>
      <c r="FQ148" s="9">
        <f>(FO148*FP148)+(FO148*FQ1)</f>
        <v>0</v>
      </c>
    </row>
    <row r="149" spans="1:173" s="12" customFormat="1" x14ac:dyDescent="0.25">
      <c r="A149" s="9" t="str">
        <f>Tue!A65</f>
        <v>OVER</v>
      </c>
      <c r="B149" s="72">
        <f>Tue!C65</f>
        <v>0</v>
      </c>
      <c r="C149" s="9">
        <f>Tue!X65</f>
        <v>0</v>
      </c>
      <c r="D149" s="73" t="str">
        <f>IF(B149="win",100%-D1,"-100%")</f>
        <v>-100%</v>
      </c>
      <c r="E149" s="9">
        <f>(C149*D149)+(C149*E1)</f>
        <v>0</v>
      </c>
      <c r="F149" s="9"/>
      <c r="G149" s="9">
        <f>Tue!Y65</f>
        <v>0</v>
      </c>
      <c r="H149" s="73" t="str">
        <f t="shared" si="2047"/>
        <v>-100%</v>
      </c>
      <c r="I149" s="9">
        <f>(G149*H149)+(G149*I1)</f>
        <v>0</v>
      </c>
      <c r="J149" s="9"/>
      <c r="K149" s="9">
        <f>Tue!Z65</f>
        <v>0</v>
      </c>
      <c r="L149" s="73" t="str">
        <f>IF(B149="win",100%-L1,"-100%")</f>
        <v>-100%</v>
      </c>
      <c r="M149" s="9">
        <f>(K149*L149)+(K149*M1)</f>
        <v>0</v>
      </c>
      <c r="N149" s="9"/>
      <c r="O149" s="9">
        <f>Tue!AA65</f>
        <v>0</v>
      </c>
      <c r="P149" s="73" t="str">
        <f>IF(B149="win",100%-P1,"-100%")</f>
        <v>-100%</v>
      </c>
      <c r="Q149" s="9">
        <f>(O149*P149)+(O149*Q1)</f>
        <v>0</v>
      </c>
      <c r="R149" s="9"/>
      <c r="S149" s="9">
        <f>Tue!AB65</f>
        <v>0</v>
      </c>
      <c r="T149" s="73" t="str">
        <f>IF(B149="win",100%-T1,"-100%")</f>
        <v>-100%</v>
      </c>
      <c r="U149" s="9">
        <f>(S149*T149)+(S149*U1)</f>
        <v>0</v>
      </c>
      <c r="V149" s="9"/>
      <c r="W149" s="9">
        <f>Tue!AC65</f>
        <v>0</v>
      </c>
      <c r="X149" s="73" t="str">
        <f>IF(B149="win",100%-X1,"-100%")</f>
        <v>-100%</v>
      </c>
      <c r="Y149" s="9">
        <f>(W149*X149)+(W149*Y1)</f>
        <v>0</v>
      </c>
      <c r="Z149" s="9"/>
      <c r="AA149" s="9">
        <f>Tue!AD65</f>
        <v>0</v>
      </c>
      <c r="AB149" s="73" t="str">
        <f>IF(B149="win",100%-AB1,"-100%")</f>
        <v>-100%</v>
      </c>
      <c r="AC149" s="9">
        <f>(AA149*AB149)+(AA149*AC1)</f>
        <v>0</v>
      </c>
      <c r="AD149" s="9"/>
      <c r="AE149" s="9">
        <f>Tue!AE65</f>
        <v>0</v>
      </c>
      <c r="AF149" s="73" t="str">
        <f>IF(B149="win",100%-AF1,"-100%")</f>
        <v>-100%</v>
      </c>
      <c r="AG149" s="9">
        <f>(AE149*AF149)+(AE149*AG1)</f>
        <v>0</v>
      </c>
      <c r="AH149" s="9"/>
      <c r="AI149" s="9">
        <f>Tue!AF65</f>
        <v>0</v>
      </c>
      <c r="AJ149" s="73" t="str">
        <f>IF(B149="win",100%-AJ1,"-100%")</f>
        <v>-100%</v>
      </c>
      <c r="AK149" s="9">
        <f>(AI149*AJ149)+(AI149*AK1)</f>
        <v>0</v>
      </c>
      <c r="AL149" s="9"/>
      <c r="AM149" s="9">
        <f>Tue!AG65</f>
        <v>0</v>
      </c>
      <c r="AN149" s="73" t="str">
        <f>IF(B149="win",100%-AN1,"-100%")</f>
        <v>-100%</v>
      </c>
      <c r="AO149" s="9">
        <f>(AM149*AN149)+(AM149*AO1)</f>
        <v>0</v>
      </c>
      <c r="AP149" s="9"/>
      <c r="AQ149" s="9">
        <f>Tue!AH65</f>
        <v>0</v>
      </c>
      <c r="AR149" s="73" t="str">
        <f>IF(B149="win",100%-AR1,"-100%")</f>
        <v>-100%</v>
      </c>
      <c r="AS149" s="9">
        <f>(AQ149*AR149)+(AQ149*AS1)</f>
        <v>0</v>
      </c>
      <c r="AT149" s="9"/>
      <c r="AU149" s="9">
        <f>Tue!AI65</f>
        <v>0</v>
      </c>
      <c r="AV149" s="73" t="str">
        <f>IF(B149="win",100%-AV1,"-100%")</f>
        <v>-100%</v>
      </c>
      <c r="AW149" s="9">
        <f>(AU149*AV149)+(AU149*AW1)</f>
        <v>0</v>
      </c>
      <c r="AX149" s="9"/>
      <c r="AY149" s="9">
        <f>Tue!AJ65</f>
        <v>0</v>
      </c>
      <c r="AZ149" s="73" t="str">
        <f>IF(B149="win",100%-AZ1,"-100%")</f>
        <v>-100%</v>
      </c>
      <c r="BA149" s="9">
        <f>(AY149*AZ149)+(AY149*BA1)</f>
        <v>0</v>
      </c>
      <c r="BB149" s="9"/>
      <c r="BC149" s="9">
        <f>Tue!AK65</f>
        <v>0</v>
      </c>
      <c r="BD149" s="73" t="str">
        <f>IF(B149="win",100%-BD1,"-100%")</f>
        <v>-100%</v>
      </c>
      <c r="BE149" s="9">
        <f>(BC149*BD149)+(BC149*BE1)</f>
        <v>0</v>
      </c>
      <c r="BF149" s="9"/>
      <c r="BG149" s="9">
        <f>Tue!AL65</f>
        <v>0</v>
      </c>
      <c r="BH149" s="73" t="str">
        <f>IF(B149="win",100%-BH1,"-100%")</f>
        <v>-100%</v>
      </c>
      <c r="BI149" s="9">
        <f>(BG149*BH149)+(BG149*BI1)</f>
        <v>0</v>
      </c>
      <c r="BJ149" s="9"/>
      <c r="BK149" s="9">
        <f>Tue!AM65</f>
        <v>0</v>
      </c>
      <c r="BL149" s="73" t="str">
        <f>IF(B149="win",100%-BL1,"-100%")</f>
        <v>-100%</v>
      </c>
      <c r="BM149" s="9">
        <f>(BK149*BL149)+(BK149*BM1)</f>
        <v>0</v>
      </c>
      <c r="BN149" s="9"/>
      <c r="BO149" s="9">
        <f>Tue!AN65</f>
        <v>0</v>
      </c>
      <c r="BP149" s="73" t="str">
        <f>IF(B149="win",100%-BP1,"-100%")</f>
        <v>-100%</v>
      </c>
      <c r="BQ149" s="9">
        <f>(BO149*BP149)+(BO149*BQ1)</f>
        <v>0</v>
      </c>
      <c r="BR149" s="9"/>
      <c r="BS149" s="9">
        <f>Tue!AO65</f>
        <v>0</v>
      </c>
      <c r="BT149" s="73" t="str">
        <f>IF(B149="win",100%-BT1,"-100%")</f>
        <v>-100%</v>
      </c>
      <c r="BU149" s="9">
        <f>(BS149*BT149)+(BS149*BU1)</f>
        <v>0</v>
      </c>
      <c r="BV149" s="9"/>
      <c r="BW149" s="9">
        <f>Tue!AP65</f>
        <v>0</v>
      </c>
      <c r="BX149" s="73" t="str">
        <f>IF(B149="win",100%-BX1,"-100%")</f>
        <v>-100%</v>
      </c>
      <c r="BY149" s="9">
        <f>(BW149*BX149)+(BW149*BY1)</f>
        <v>0</v>
      </c>
      <c r="BZ149" s="9"/>
      <c r="CA149" s="9">
        <f>Tue!AQ65</f>
        <v>0</v>
      </c>
      <c r="CB149" s="73" t="str">
        <f>IF(B149="win",100%-CB1,"-100%")</f>
        <v>-100%</v>
      </c>
      <c r="CC149" s="9">
        <f>(CA149*CB149)+(CA149*CC1)</f>
        <v>0</v>
      </c>
      <c r="CD149" s="9"/>
      <c r="CE149" s="9">
        <f>Tue!AR65</f>
        <v>0</v>
      </c>
      <c r="CF149" s="73" t="str">
        <f>IF(B149="win",100%-CF1,"-100%")</f>
        <v>-100%</v>
      </c>
      <c r="CG149" s="9">
        <f>(CE149*CF149)+(CE149*CG1)</f>
        <v>0</v>
      </c>
      <c r="CH149" s="9"/>
      <c r="CI149" s="9">
        <f>Tue!AS65</f>
        <v>0</v>
      </c>
      <c r="CJ149" s="73" t="str">
        <f>IF(B149="win",100%-CJ1,"-100%")</f>
        <v>-100%</v>
      </c>
      <c r="CK149" s="9">
        <f>(CI149*CJ149)+(CI149*CK1)</f>
        <v>0</v>
      </c>
      <c r="CL149" s="9"/>
      <c r="CM149" s="9">
        <f>Tue!AT65</f>
        <v>0</v>
      </c>
      <c r="CN149" s="73" t="str">
        <f>IF(B149="win",100%-CN1,"-100%")</f>
        <v>-100%</v>
      </c>
      <c r="CO149" s="9">
        <f>(CM149*CN149)+(CM149*CO1)</f>
        <v>0</v>
      </c>
      <c r="CP149" s="9"/>
      <c r="CQ149" s="9">
        <f>Tue!AU65</f>
        <v>0</v>
      </c>
      <c r="CR149" s="73" t="str">
        <f>IF(B149="win",100%-CR1,"-100%")</f>
        <v>-100%</v>
      </c>
      <c r="CS149" s="9">
        <f>(CQ149*CR149)+(CQ149*CS1)</f>
        <v>0</v>
      </c>
      <c r="CT149" s="9"/>
      <c r="CU149" s="9">
        <f>Tue!AV65</f>
        <v>0</v>
      </c>
      <c r="CV149" s="73" t="str">
        <f>IF(B149="win",100%-CV1,"-100%")</f>
        <v>-100%</v>
      </c>
      <c r="CW149" s="9">
        <f>(CU149*CV149)+(CU149*CW1)</f>
        <v>0</v>
      </c>
      <c r="CX149" s="9"/>
      <c r="CY149" s="9">
        <f>Tue!AW65</f>
        <v>0</v>
      </c>
      <c r="CZ149" s="73" t="str">
        <f>IF(B149="win",100%-CZ1,"-100%")</f>
        <v>-100%</v>
      </c>
      <c r="DA149" s="9">
        <f>(CY149*CZ149)+(CY149*DA1)</f>
        <v>0</v>
      </c>
      <c r="DB149" s="9"/>
      <c r="DC149" s="9">
        <f>Tue!AX65</f>
        <v>0</v>
      </c>
      <c r="DD149" s="73" t="str">
        <f>IF(B149="win",100%-DD1,"-100%")</f>
        <v>-100%</v>
      </c>
      <c r="DE149" s="9">
        <f>(DC149*DD149)+(DC149*DE1)</f>
        <v>0</v>
      </c>
      <c r="DF149" s="9"/>
      <c r="DG149" s="9">
        <f>Tue!AY65</f>
        <v>0</v>
      </c>
      <c r="DH149" s="73" t="str">
        <f>IF(B149="win",100%-DH1,"-100%")</f>
        <v>-100%</v>
      </c>
      <c r="DI149" s="9">
        <f>(DG149*DH149)+(DG149*DI1)</f>
        <v>0</v>
      </c>
      <c r="DJ149" s="9"/>
      <c r="DK149" s="9">
        <f>Tue!AZ65</f>
        <v>0</v>
      </c>
      <c r="DL149" s="73" t="str">
        <f>IF(B149="win",100%-DL1,"-100%")</f>
        <v>-100%</v>
      </c>
      <c r="DM149" s="9">
        <f>(DK149*DL149)+(DK149*DM1)</f>
        <v>0</v>
      </c>
      <c r="DN149" s="9"/>
      <c r="DO149" s="9">
        <f>Tue!BA65</f>
        <v>0</v>
      </c>
      <c r="DP149" s="73" t="str">
        <f>IF(B149="win",100%-DP1,"-100%")</f>
        <v>-100%</v>
      </c>
      <c r="DQ149" s="9">
        <f>(DO149*DP149)+(DO149*DQ1)</f>
        <v>0</v>
      </c>
      <c r="DR149" s="9"/>
      <c r="DS149" s="9">
        <f>Tue!BB65</f>
        <v>0</v>
      </c>
      <c r="DT149" s="73" t="str">
        <f>IF(B149="win",100%-DT1,"-100%")</f>
        <v>-100%</v>
      </c>
      <c r="DU149" s="9">
        <f>(DS149*DT149)+(DS149*DU1)</f>
        <v>0</v>
      </c>
      <c r="DV149" s="9"/>
      <c r="DW149" s="9">
        <f>Tue!BC65</f>
        <v>0</v>
      </c>
      <c r="DX149" s="73" t="str">
        <f>IF(B149="win",100%-DX1,"-100%")</f>
        <v>-100%</v>
      </c>
      <c r="DY149" s="9">
        <f>(DW149*DX149)+(DW149*DY1)</f>
        <v>0</v>
      </c>
      <c r="DZ149" s="9"/>
      <c r="EA149" s="9">
        <f>Tue!BD65</f>
        <v>0</v>
      </c>
      <c r="EB149" s="73" t="str">
        <f>IF(B149="win",100%-EB1,"-100%")</f>
        <v>-100%</v>
      </c>
      <c r="EC149" s="9">
        <f>(EA149*EB149)+(EA149*EC1)</f>
        <v>0</v>
      </c>
      <c r="ED149" s="9"/>
      <c r="EE149" s="9">
        <f>Tue!BE65</f>
        <v>0</v>
      </c>
      <c r="EF149" s="73" t="str">
        <f>IF(B149="win",100%-EF1,"-100%")</f>
        <v>-100%</v>
      </c>
      <c r="EG149" s="9">
        <f>(EE149*EF149)+(EE149*EG1)</f>
        <v>0</v>
      </c>
      <c r="EH149" s="9"/>
      <c r="EI149" s="9">
        <f>Tue!BF65</f>
        <v>0</v>
      </c>
      <c r="EJ149" s="73" t="str">
        <f>IF(B149="win",100%-EJ1,"-100%")</f>
        <v>-100%</v>
      </c>
      <c r="EK149" s="9">
        <f>(EI149*EJ149)+(EI149*EK1)</f>
        <v>0</v>
      </c>
      <c r="EL149" s="9"/>
      <c r="EM149" s="9">
        <f>Tue!BG65</f>
        <v>0</v>
      </c>
      <c r="EN149" s="73" t="str">
        <f>IF(B149="win",100%-EN1,"-100%")</f>
        <v>-100%</v>
      </c>
      <c r="EO149" s="9">
        <f>(EM149*EN149)+(EM149*EO1)</f>
        <v>0</v>
      </c>
      <c r="EP149" s="9"/>
      <c r="EQ149" s="9">
        <f>Tue!BH65</f>
        <v>0</v>
      </c>
      <c r="ER149" s="73" t="str">
        <f>IF(B149="win",100%-ER1,"-100%")</f>
        <v>-100%</v>
      </c>
      <c r="ES149" s="9">
        <f>(EQ149*ER149)+(EQ149*ES1)</f>
        <v>0</v>
      </c>
      <c r="EU149" s="9">
        <f>Tue!$BI65</f>
        <v>0</v>
      </c>
      <c r="EV149" s="73" t="str">
        <f t="shared" si="2048"/>
        <v>-100%</v>
      </c>
      <c r="EW149" s="9">
        <f>(EU149*EV149)+(EU149*EW1)</f>
        <v>0</v>
      </c>
      <c r="EY149" s="9">
        <f>Tue!$BJ65</f>
        <v>0</v>
      </c>
      <c r="EZ149" s="73" t="str">
        <f t="shared" si="2034"/>
        <v>-100%</v>
      </c>
      <c r="FA149" s="9">
        <f>(EY149*EZ149)+(EY149*FA1)</f>
        <v>0</v>
      </c>
      <c r="FC149" s="9">
        <f>Tue!$BK65</f>
        <v>0</v>
      </c>
      <c r="FD149" s="73" t="str">
        <f t="shared" si="2035"/>
        <v>-100%</v>
      </c>
      <c r="FE149" s="9">
        <f>(FC149*FD149)+(FC149*FE1)</f>
        <v>0</v>
      </c>
      <c r="FG149" s="9">
        <f>Tue!$BL65</f>
        <v>0</v>
      </c>
      <c r="FH149" s="73" t="str">
        <f t="shared" si="2036"/>
        <v>-100%</v>
      </c>
      <c r="FI149" s="9">
        <f>(FG149*FH149)+(FG149*FI1)</f>
        <v>0</v>
      </c>
      <c r="FK149" s="9">
        <f>Tue!$BM65</f>
        <v>0</v>
      </c>
      <c r="FL149" s="73" t="str">
        <f t="shared" si="2037"/>
        <v>-100%</v>
      </c>
      <c r="FM149" s="9">
        <f>(FK149*FL149)+(FK149*FM1)</f>
        <v>0</v>
      </c>
      <c r="FO149" s="9">
        <f>Tue!$BN65</f>
        <v>0</v>
      </c>
      <c r="FP149" s="73" t="str">
        <f t="shared" si="2038"/>
        <v>-100%</v>
      </c>
      <c r="FQ149" s="9">
        <f>(FO149*FP149)+(FO149*FQ1)</f>
        <v>0</v>
      </c>
    </row>
    <row r="150" spans="1:173" s="76" customFormat="1" x14ac:dyDescent="0.25">
      <c r="A150" s="75"/>
      <c r="B150" s="78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/>
      <c r="CO150" s="75"/>
      <c r="CP150" s="75"/>
      <c r="CQ150" s="75"/>
      <c r="CR150" s="75"/>
      <c r="CS150" s="75"/>
      <c r="CT150" s="75"/>
      <c r="CU150" s="75"/>
      <c r="CV150" s="75"/>
      <c r="CW150" s="75"/>
      <c r="CX150" s="75"/>
      <c r="CY150" s="75"/>
      <c r="CZ150" s="75"/>
      <c r="DA150" s="75"/>
      <c r="DB150" s="75"/>
      <c r="DC150" s="75"/>
      <c r="DD150" s="75"/>
      <c r="DE150" s="75"/>
      <c r="DF150" s="75"/>
      <c r="DG150" s="75"/>
      <c r="DH150" s="75"/>
      <c r="DI150" s="75"/>
      <c r="DJ150" s="75"/>
      <c r="DK150" s="75"/>
      <c r="DL150" s="75"/>
      <c r="DM150" s="75"/>
      <c r="DN150" s="75"/>
      <c r="DO150" s="75"/>
      <c r="DP150" s="75"/>
      <c r="DQ150" s="75"/>
      <c r="DR150" s="75"/>
      <c r="DS150" s="75"/>
      <c r="DT150" s="75"/>
      <c r="DU150" s="75"/>
      <c r="DV150" s="75"/>
      <c r="DW150" s="75"/>
      <c r="DX150" s="75"/>
      <c r="DY150" s="75"/>
      <c r="DZ150" s="75"/>
      <c r="EA150" s="75"/>
      <c r="EB150" s="75"/>
      <c r="EC150" s="75"/>
      <c r="ED150" s="75"/>
      <c r="EE150" s="75"/>
      <c r="EF150" s="75"/>
      <c r="EG150" s="75"/>
      <c r="EH150" s="75"/>
      <c r="EI150" s="75"/>
      <c r="EJ150" s="75"/>
      <c r="EK150" s="75"/>
      <c r="EL150" s="75"/>
      <c r="EM150" s="75"/>
      <c r="EN150" s="75"/>
      <c r="EO150" s="75"/>
      <c r="EP150" s="75"/>
      <c r="EQ150" s="75"/>
      <c r="ER150" s="75"/>
      <c r="ES150" s="75"/>
      <c r="EU150" s="75"/>
      <c r="EV150" s="75"/>
      <c r="EW150" s="75"/>
      <c r="EY150" s="75"/>
      <c r="EZ150" s="75"/>
      <c r="FA150" s="75"/>
      <c r="FC150" s="75"/>
      <c r="FD150" s="75"/>
      <c r="FE150" s="75"/>
      <c r="FG150" s="75"/>
      <c r="FH150" s="75"/>
      <c r="FI150" s="75"/>
      <c r="FK150" s="75"/>
      <c r="FL150" s="75"/>
      <c r="FM150" s="75"/>
      <c r="FO150" s="75"/>
      <c r="FP150" s="75"/>
      <c r="FQ150" s="75"/>
    </row>
    <row r="151" spans="1:173" s="12" customFormat="1" x14ac:dyDescent="0.25">
      <c r="A151" s="9">
        <f>Tue!A67</f>
        <v>0</v>
      </c>
      <c r="B151" s="72">
        <f>Tue!C67</f>
        <v>0</v>
      </c>
      <c r="C151" s="9">
        <f>Tue!X67</f>
        <v>0</v>
      </c>
      <c r="D151" s="73" t="str">
        <f>IF(B151="win",100%-D1,"-100%")</f>
        <v>-100%</v>
      </c>
      <c r="E151" s="9">
        <f>(C151*D151)+(C151*E1)</f>
        <v>0</v>
      </c>
      <c r="F151" s="9"/>
      <c r="G151" s="9">
        <f>Tue!Y67</f>
        <v>0</v>
      </c>
      <c r="H151" s="73" t="str">
        <f>IF($B151="win",100%-H$1,"-100%")</f>
        <v>-100%</v>
      </c>
      <c r="I151" s="9">
        <f>(G151*H151)+(G151*I1)</f>
        <v>0</v>
      </c>
      <c r="J151" s="9"/>
      <c r="K151" s="9">
        <f>Tue!Z67</f>
        <v>0</v>
      </c>
      <c r="L151" s="73" t="str">
        <f>IF(B151="win",100%-L1,"-100%")</f>
        <v>-100%</v>
      </c>
      <c r="M151" s="9">
        <f>(K151*L151)+(K151*M1)</f>
        <v>0</v>
      </c>
      <c r="N151" s="9"/>
      <c r="O151" s="9">
        <f>Tue!AA67</f>
        <v>0</v>
      </c>
      <c r="P151" s="73" t="str">
        <f>IF(B151="win",100%-P1,"-100%")</f>
        <v>-100%</v>
      </c>
      <c r="Q151" s="9">
        <f>(O151*P151)+(O151*Q1)</f>
        <v>0</v>
      </c>
      <c r="R151" s="9"/>
      <c r="S151" s="9">
        <f>Tue!AB67</f>
        <v>0</v>
      </c>
      <c r="T151" s="73" t="str">
        <f>IF(B151="win",100%-T1,"-100%")</f>
        <v>-100%</v>
      </c>
      <c r="U151" s="9">
        <f>(S151*T151)+(S151*U1)</f>
        <v>0</v>
      </c>
      <c r="V151" s="9"/>
      <c r="W151" s="9">
        <f>Tue!AC67</f>
        <v>0</v>
      </c>
      <c r="X151" s="73" t="str">
        <f>IF(B151="win",100%-X1,"-100%")</f>
        <v>-100%</v>
      </c>
      <c r="Y151" s="9">
        <f>(W151*X151)+(W151*Y1)</f>
        <v>0</v>
      </c>
      <c r="Z151" s="9"/>
      <c r="AA151" s="9">
        <f>Tue!AD67</f>
        <v>0</v>
      </c>
      <c r="AB151" s="73" t="str">
        <f>IF(B151="win",100%-AB1,"-100%")</f>
        <v>-100%</v>
      </c>
      <c r="AC151" s="9">
        <f>(AA151*AB151)+(AA151*AC1)</f>
        <v>0</v>
      </c>
      <c r="AD151" s="9"/>
      <c r="AE151" s="9">
        <f>Tue!AE67</f>
        <v>0</v>
      </c>
      <c r="AF151" s="73" t="str">
        <f>IF(B151="win",100%-AF1,"-100%")</f>
        <v>-100%</v>
      </c>
      <c r="AG151" s="9">
        <f>(AE151*AF151)+(AE151*AG1)</f>
        <v>0</v>
      </c>
      <c r="AH151" s="9"/>
      <c r="AI151" s="9">
        <f>Tue!AF67</f>
        <v>0</v>
      </c>
      <c r="AJ151" s="73" t="str">
        <f>IF(B151="win",100%-AJ1,"-100%")</f>
        <v>-100%</v>
      </c>
      <c r="AK151" s="9">
        <f>(AI151*AJ151)+(AI151*AK1)</f>
        <v>0</v>
      </c>
      <c r="AL151" s="9"/>
      <c r="AM151" s="9">
        <f>Tue!AG67</f>
        <v>0</v>
      </c>
      <c r="AN151" s="73" t="str">
        <f>IF(B151="win",100%-AN1,"-100%")</f>
        <v>-100%</v>
      </c>
      <c r="AO151" s="9">
        <f>(AM151*AN151)+(AM151*AO1)</f>
        <v>0</v>
      </c>
      <c r="AP151" s="9"/>
      <c r="AQ151" s="9">
        <f>Tue!AH67</f>
        <v>0</v>
      </c>
      <c r="AR151" s="73" t="str">
        <f>IF(B151="win",100%-AR1,"-100%")</f>
        <v>-100%</v>
      </c>
      <c r="AS151" s="9">
        <f>(AQ151*AR151)+(AQ151*AS1)</f>
        <v>0</v>
      </c>
      <c r="AT151" s="9"/>
      <c r="AU151" s="9">
        <f>Tue!AI67</f>
        <v>0</v>
      </c>
      <c r="AV151" s="73" t="str">
        <f>IF(B151="win",100%-AV1,"-100%")</f>
        <v>-100%</v>
      </c>
      <c r="AW151" s="9">
        <f>(AU151*AV151)+(AU151*AW1)</f>
        <v>0</v>
      </c>
      <c r="AX151" s="9"/>
      <c r="AY151" s="9">
        <f>Tue!AJ67</f>
        <v>0</v>
      </c>
      <c r="AZ151" s="73" t="str">
        <f>IF(B151="win",100%-AZ1,"-100%")</f>
        <v>-100%</v>
      </c>
      <c r="BA151" s="9">
        <f>(AY151*AZ151)+(AY151*BA1)</f>
        <v>0</v>
      </c>
      <c r="BB151" s="9"/>
      <c r="BC151" s="9">
        <f>Tue!AK67</f>
        <v>0</v>
      </c>
      <c r="BD151" s="73" t="str">
        <f>IF(B151="win",100%-BD1,"-100%")</f>
        <v>-100%</v>
      </c>
      <c r="BE151" s="9">
        <f>(BC151*BD151)+(BC151*BE1)</f>
        <v>0</v>
      </c>
      <c r="BF151" s="9"/>
      <c r="BG151" s="9">
        <f>Tue!AL67</f>
        <v>0</v>
      </c>
      <c r="BH151" s="73" t="str">
        <f>IF(B151="win",100%-BH1,"-100%")</f>
        <v>-100%</v>
      </c>
      <c r="BI151" s="9">
        <f>(BG151*BH151)+(BG151*BI1)</f>
        <v>0</v>
      </c>
      <c r="BJ151" s="9"/>
      <c r="BK151" s="9">
        <f>Tue!AM67</f>
        <v>0</v>
      </c>
      <c r="BL151" s="73" t="str">
        <f>IF(B151="win",100%-BL1,"-100%")</f>
        <v>-100%</v>
      </c>
      <c r="BM151" s="9">
        <f>(BK151*BL151)+(BK151*BM1)</f>
        <v>0</v>
      </c>
      <c r="BN151" s="9"/>
      <c r="BO151" s="9">
        <f>Tue!AN67</f>
        <v>0</v>
      </c>
      <c r="BP151" s="73" t="str">
        <f>IF(B151="win",100%-BP1,"-100%")</f>
        <v>-100%</v>
      </c>
      <c r="BQ151" s="9">
        <f>(BO151*BP151)+(BO151*BQ1)</f>
        <v>0</v>
      </c>
      <c r="BR151" s="9"/>
      <c r="BS151" s="9">
        <f>Tue!AO67</f>
        <v>0</v>
      </c>
      <c r="BT151" s="73" t="str">
        <f>IF(B151="win",100%-BT1,"-100%")</f>
        <v>-100%</v>
      </c>
      <c r="BU151" s="9">
        <f>(BS151*BT151)+(BS151*BU1)</f>
        <v>0</v>
      </c>
      <c r="BV151" s="9"/>
      <c r="BW151" s="9">
        <f>Tue!AP67</f>
        <v>0</v>
      </c>
      <c r="BX151" s="73" t="str">
        <f>IF(B151="win",100%-BX1,"-100%")</f>
        <v>-100%</v>
      </c>
      <c r="BY151" s="9">
        <f>(BW151*BX151)+(BW151*BY1)</f>
        <v>0</v>
      </c>
      <c r="BZ151" s="9"/>
      <c r="CA151" s="9">
        <f>Tue!AQ67</f>
        <v>0</v>
      </c>
      <c r="CB151" s="73" t="str">
        <f>IF(B151="win",100%-CB1,"-100%")</f>
        <v>-100%</v>
      </c>
      <c r="CC151" s="9">
        <f>(CA151*CB151)+(CA151*CC1)</f>
        <v>0</v>
      </c>
      <c r="CD151" s="9"/>
      <c r="CE151" s="9">
        <f>Tue!AR67</f>
        <v>0</v>
      </c>
      <c r="CF151" s="73" t="str">
        <f>IF(B151="win",100%-CF1,"-100%")</f>
        <v>-100%</v>
      </c>
      <c r="CG151" s="9">
        <f>(CE151*CF151)+(CE151*CG1)</f>
        <v>0</v>
      </c>
      <c r="CH151" s="9"/>
      <c r="CI151" s="9">
        <f>Tue!AS67</f>
        <v>0</v>
      </c>
      <c r="CJ151" s="73" t="str">
        <f>IF(B151="win",100%-CJ1,"-100%")</f>
        <v>-100%</v>
      </c>
      <c r="CK151" s="9">
        <f>(CI151*CJ151)+(CI151*CK1)</f>
        <v>0</v>
      </c>
      <c r="CL151" s="9"/>
      <c r="CM151" s="9">
        <f>Tue!AT67</f>
        <v>0</v>
      </c>
      <c r="CN151" s="73" t="str">
        <f>IF(B151="win",100%-CN1,"-100%")</f>
        <v>-100%</v>
      </c>
      <c r="CO151" s="9">
        <f>(CM151*CN151)+(CM151*CO1)</f>
        <v>0</v>
      </c>
      <c r="CP151" s="9"/>
      <c r="CQ151" s="9">
        <f>Tue!AU67</f>
        <v>0</v>
      </c>
      <c r="CR151" s="73" t="str">
        <f>IF(B151="win",100%-CR1,"-100%")</f>
        <v>-100%</v>
      </c>
      <c r="CS151" s="9">
        <f>(CQ151*CR151)+(CQ151*CS1)</f>
        <v>0</v>
      </c>
      <c r="CT151" s="9"/>
      <c r="CU151" s="9">
        <f>Tue!AV67</f>
        <v>0</v>
      </c>
      <c r="CV151" s="73" t="str">
        <f>IF(B151="win",100%-CV1,"-100%")</f>
        <v>-100%</v>
      </c>
      <c r="CW151" s="9">
        <f>(CU151*CV151)+(CU151*CW1)</f>
        <v>0</v>
      </c>
      <c r="CX151" s="9"/>
      <c r="CY151" s="9">
        <f>Tue!AW67</f>
        <v>0</v>
      </c>
      <c r="CZ151" s="73" t="str">
        <f>IF(B151="win",100%-CZ1,"-100%")</f>
        <v>-100%</v>
      </c>
      <c r="DA151" s="9">
        <f>(CY151*CZ151)+(CY151*DA1)</f>
        <v>0</v>
      </c>
      <c r="DB151" s="9"/>
      <c r="DC151" s="9">
        <f>Tue!AX67</f>
        <v>0</v>
      </c>
      <c r="DD151" s="73" t="str">
        <f>IF(B151="win",100%-DD1,"-100%")</f>
        <v>-100%</v>
      </c>
      <c r="DE151" s="9">
        <f>(DC151*DD151)+(DC151*DE1)</f>
        <v>0</v>
      </c>
      <c r="DF151" s="9"/>
      <c r="DG151" s="9">
        <f>Tue!AY67</f>
        <v>0</v>
      </c>
      <c r="DH151" s="73" t="str">
        <f>IF(B151="win",100%-DH1,"-100%")</f>
        <v>-100%</v>
      </c>
      <c r="DI151" s="9">
        <f>(DG151*DH151)+(DG151*DI1)</f>
        <v>0</v>
      </c>
      <c r="DJ151" s="9"/>
      <c r="DK151" s="9">
        <f>Tue!AZ67</f>
        <v>0</v>
      </c>
      <c r="DL151" s="73" t="str">
        <f>IF(B151="win",100%-DL1,"-100%")</f>
        <v>-100%</v>
      </c>
      <c r="DM151" s="9">
        <f>(DK151*DL151)+(DK151*DM1)</f>
        <v>0</v>
      </c>
      <c r="DN151" s="9"/>
      <c r="DO151" s="9">
        <f>Tue!BA67</f>
        <v>0</v>
      </c>
      <c r="DP151" s="73" t="str">
        <f>IF(B151="win",100%-DP1,"-100%")</f>
        <v>-100%</v>
      </c>
      <c r="DQ151" s="9">
        <f>(DO151*DP151)+(DO151*DQ1)</f>
        <v>0</v>
      </c>
      <c r="DR151" s="9"/>
      <c r="DS151" s="9">
        <f>Tue!BB67</f>
        <v>0</v>
      </c>
      <c r="DT151" s="73" t="str">
        <f>IF(B151="win",100%-DT1,"-100%")</f>
        <v>-100%</v>
      </c>
      <c r="DU151" s="9">
        <f>(DS151*DT151)+(DS151*DU1)</f>
        <v>0</v>
      </c>
      <c r="DV151" s="9"/>
      <c r="DW151" s="9">
        <f>Tue!BC67</f>
        <v>0</v>
      </c>
      <c r="DX151" s="73" t="str">
        <f>IF(B151="win",100%-DX1,"-100%")</f>
        <v>-100%</v>
      </c>
      <c r="DY151" s="9">
        <f>(DW151*DX151)+(DW151*DY1)</f>
        <v>0</v>
      </c>
      <c r="DZ151" s="9"/>
      <c r="EA151" s="9">
        <f>Tue!BD67</f>
        <v>0</v>
      </c>
      <c r="EB151" s="73" t="str">
        <f>IF(B151="win",100%-EB1,"-100%")</f>
        <v>-100%</v>
      </c>
      <c r="EC151" s="9">
        <f>(EA151*EB151)+(EA151*EC1)</f>
        <v>0</v>
      </c>
      <c r="ED151" s="9"/>
      <c r="EE151" s="9">
        <f>Tue!BE67</f>
        <v>0</v>
      </c>
      <c r="EF151" s="73" t="str">
        <f>IF(B151="win",100%-EF1,"-100%")</f>
        <v>-100%</v>
      </c>
      <c r="EG151" s="9">
        <f>(EE151*EF151)+(EE151*EG1)</f>
        <v>0</v>
      </c>
      <c r="EH151" s="9"/>
      <c r="EI151" s="9">
        <f>Tue!BF67</f>
        <v>0</v>
      </c>
      <c r="EJ151" s="73" t="str">
        <f>IF(B151="win",100%-EJ1,"-100%")</f>
        <v>-100%</v>
      </c>
      <c r="EK151" s="9">
        <f>(EI151*EJ151)+(EI151*EK1)</f>
        <v>0</v>
      </c>
      <c r="EL151" s="9"/>
      <c r="EM151" s="9">
        <f>Tue!BG67</f>
        <v>0</v>
      </c>
      <c r="EN151" s="73" t="str">
        <f>IF(B151="win",100%-EN1,"-100%")</f>
        <v>-100%</v>
      </c>
      <c r="EO151" s="9">
        <f>(EM151*EN151)+(EM151*EO1)</f>
        <v>0</v>
      </c>
      <c r="EP151" s="9"/>
      <c r="EQ151" s="9">
        <f>Tue!BH67</f>
        <v>0</v>
      </c>
      <c r="ER151" s="73" t="str">
        <f>IF(B151="win",100%-ER1,"-100%")</f>
        <v>-100%</v>
      </c>
      <c r="ES151" s="9">
        <f>(EQ151*ER151)+(EQ151*ES1)</f>
        <v>0</v>
      </c>
      <c r="EU151" s="9">
        <f>Tue!$BI67</f>
        <v>0</v>
      </c>
      <c r="EV151" s="73" t="str">
        <f>IF($B151="win",100%-EV$1,"-100%")</f>
        <v>-100%</v>
      </c>
      <c r="EW151" s="9">
        <f>(EU151*EV151)+(EU151*EW1)</f>
        <v>0</v>
      </c>
      <c r="EY151" s="9">
        <f>Tue!$BJ67</f>
        <v>0</v>
      </c>
      <c r="EZ151" s="73" t="str">
        <f t="shared" si="2034"/>
        <v>-100%</v>
      </c>
      <c r="FA151" s="9">
        <f>(EY151*EZ151)+(EY151*FA1)</f>
        <v>0</v>
      </c>
      <c r="FC151" s="9">
        <f>Tue!$BK67</f>
        <v>0</v>
      </c>
      <c r="FD151" s="73" t="str">
        <f t="shared" si="2035"/>
        <v>-100%</v>
      </c>
      <c r="FE151" s="9">
        <f>(FC151*FD151)+(FC151*FE1)</f>
        <v>0</v>
      </c>
      <c r="FG151" s="9">
        <f>Tue!$BL67</f>
        <v>0</v>
      </c>
      <c r="FH151" s="73" t="str">
        <f t="shared" si="2036"/>
        <v>-100%</v>
      </c>
      <c r="FI151" s="9">
        <f>(FG151*FH151)+(FG151*FI1)</f>
        <v>0</v>
      </c>
      <c r="FK151" s="9">
        <f>Tue!$BM67</f>
        <v>0</v>
      </c>
      <c r="FL151" s="73" t="str">
        <f t="shared" si="2037"/>
        <v>-100%</v>
      </c>
      <c r="FM151" s="9">
        <f>(FK151*FL151)+(FK151*FM1)</f>
        <v>0</v>
      </c>
      <c r="FO151" s="9">
        <f>Tue!$BN67</f>
        <v>0</v>
      </c>
      <c r="FP151" s="73" t="str">
        <f t="shared" si="2038"/>
        <v>-100%</v>
      </c>
      <c r="FQ151" s="9">
        <f>(FO151*FP151)+(FO151*FQ1)</f>
        <v>0</v>
      </c>
    </row>
    <row r="152" spans="1:173" s="12" customFormat="1" x14ac:dyDescent="0.25">
      <c r="A152" s="9">
        <f>Tue!A68</f>
        <v>0</v>
      </c>
      <c r="B152" s="72">
        <f>Tue!C68</f>
        <v>0</v>
      </c>
      <c r="C152" s="9">
        <f>Tue!X68</f>
        <v>0</v>
      </c>
      <c r="D152" s="73" t="str">
        <f>IF(B152="win",100%-D1,"-100%")</f>
        <v>-100%</v>
      </c>
      <c r="E152" s="9">
        <f>(C152*D152)+(C152*E1)</f>
        <v>0</v>
      </c>
      <c r="F152" s="9"/>
      <c r="G152" s="9">
        <f>Tue!Y68</f>
        <v>0</v>
      </c>
      <c r="H152" s="73" t="str">
        <f t="shared" ref="H152:H154" si="2049">IF($B152="win",100%-H$1,"-100%")</f>
        <v>-100%</v>
      </c>
      <c r="I152" s="9">
        <f>(G152*H152)+(G152*I1)</f>
        <v>0</v>
      </c>
      <c r="J152" s="9"/>
      <c r="K152" s="9">
        <f>Tue!Z68</f>
        <v>0</v>
      </c>
      <c r="L152" s="73" t="str">
        <f>IF(B152="win",100%-L1,"-100%")</f>
        <v>-100%</v>
      </c>
      <c r="M152" s="9">
        <f>(K152*L152)+(K152*M1)</f>
        <v>0</v>
      </c>
      <c r="N152" s="9"/>
      <c r="O152" s="9">
        <f>Tue!AA68</f>
        <v>0</v>
      </c>
      <c r="P152" s="73" t="str">
        <f>IF(B152="win",100%-P1,"-100%")</f>
        <v>-100%</v>
      </c>
      <c r="Q152" s="9">
        <f>(O152*P152)+(O152*Q1)</f>
        <v>0</v>
      </c>
      <c r="R152" s="9"/>
      <c r="S152" s="9">
        <f>Tue!AB68</f>
        <v>0</v>
      </c>
      <c r="T152" s="73" t="str">
        <f>IF(B152="win",100%-T1,"-100%")</f>
        <v>-100%</v>
      </c>
      <c r="U152" s="9">
        <f>(S152*T152)+(S152*U1)</f>
        <v>0</v>
      </c>
      <c r="V152" s="9"/>
      <c r="W152" s="9">
        <f>Tue!AC68</f>
        <v>0</v>
      </c>
      <c r="X152" s="73" t="str">
        <f>IF(B152="win",100%-X1,"-100%")</f>
        <v>-100%</v>
      </c>
      <c r="Y152" s="9">
        <f>(W152*X152)+(W152*Y1)</f>
        <v>0</v>
      </c>
      <c r="Z152" s="9"/>
      <c r="AA152" s="9">
        <f>Tue!AD68</f>
        <v>0</v>
      </c>
      <c r="AB152" s="73" t="str">
        <f>IF(B152="win",100%-AB1,"-100%")</f>
        <v>-100%</v>
      </c>
      <c r="AC152" s="9">
        <f>(AA152*AB152)+(AA152*AC1)</f>
        <v>0</v>
      </c>
      <c r="AD152" s="9"/>
      <c r="AE152" s="9">
        <f>Tue!AE68</f>
        <v>0</v>
      </c>
      <c r="AF152" s="73" t="str">
        <f>IF(B152="win",100%-AF1,"-100%")</f>
        <v>-100%</v>
      </c>
      <c r="AG152" s="9">
        <f>(AE152*AF152)+(AE152*AG1)</f>
        <v>0</v>
      </c>
      <c r="AH152" s="9"/>
      <c r="AI152" s="9">
        <f>Tue!AF68</f>
        <v>0</v>
      </c>
      <c r="AJ152" s="73" t="str">
        <f>IF(B152="win",100%-AJ1,"-100%")</f>
        <v>-100%</v>
      </c>
      <c r="AK152" s="9">
        <f>(AI152*AJ152)+(AI152*AK1)</f>
        <v>0</v>
      </c>
      <c r="AL152" s="9"/>
      <c r="AM152" s="9">
        <f>Tue!AG68</f>
        <v>0</v>
      </c>
      <c r="AN152" s="73" t="str">
        <f>IF(B152="win",100%-AN1,"-100%")</f>
        <v>-100%</v>
      </c>
      <c r="AO152" s="9">
        <f>(AM152*AN152)+(AM152*AO1)</f>
        <v>0</v>
      </c>
      <c r="AP152" s="9"/>
      <c r="AQ152" s="9">
        <f>Tue!AH68</f>
        <v>0</v>
      </c>
      <c r="AR152" s="73" t="str">
        <f>IF(B152="win",100%-AR1,"-100%")</f>
        <v>-100%</v>
      </c>
      <c r="AS152" s="9">
        <f>(AQ152*AR152)+(AQ152*AS1)</f>
        <v>0</v>
      </c>
      <c r="AT152" s="9"/>
      <c r="AU152" s="9">
        <f>Tue!AI68</f>
        <v>0</v>
      </c>
      <c r="AV152" s="73" t="str">
        <f>IF(B152="win",100%-AV1,"-100%")</f>
        <v>-100%</v>
      </c>
      <c r="AW152" s="9">
        <f>(AU152*AV152)+(AU152*AW1)</f>
        <v>0</v>
      </c>
      <c r="AX152" s="9"/>
      <c r="AY152" s="9">
        <f>Tue!AJ68</f>
        <v>0</v>
      </c>
      <c r="AZ152" s="73" t="str">
        <f>IF(B152="win",100%-AZ1,"-100%")</f>
        <v>-100%</v>
      </c>
      <c r="BA152" s="9">
        <f>(AY152*AZ152)+(AY152*BA1)</f>
        <v>0</v>
      </c>
      <c r="BB152" s="9"/>
      <c r="BC152" s="9">
        <f>Tue!AK68</f>
        <v>0</v>
      </c>
      <c r="BD152" s="73" t="str">
        <f>IF(B152="win",100%-BD1,"-100%")</f>
        <v>-100%</v>
      </c>
      <c r="BE152" s="9">
        <f>(BC152*BD152)+(BC152*BE1)</f>
        <v>0</v>
      </c>
      <c r="BF152" s="9"/>
      <c r="BG152" s="9">
        <f>Tue!AL68</f>
        <v>0</v>
      </c>
      <c r="BH152" s="73" t="str">
        <f>IF(B152="win",100%-BH1,"-100%")</f>
        <v>-100%</v>
      </c>
      <c r="BI152" s="9">
        <f>(BG152*BH152)+(BG152*BI1)</f>
        <v>0</v>
      </c>
      <c r="BJ152" s="9"/>
      <c r="BK152" s="9">
        <f>Tue!AM68</f>
        <v>0</v>
      </c>
      <c r="BL152" s="73" t="str">
        <f>IF(B152="win",100%-BL1,"-100%")</f>
        <v>-100%</v>
      </c>
      <c r="BM152" s="9">
        <f>(BK152*BL152)+(BK152*BM1)</f>
        <v>0</v>
      </c>
      <c r="BN152" s="9"/>
      <c r="BO152" s="9">
        <f>Tue!AN68</f>
        <v>0</v>
      </c>
      <c r="BP152" s="73" t="str">
        <f>IF(B152="win",100%-BP1,"-100%")</f>
        <v>-100%</v>
      </c>
      <c r="BQ152" s="9">
        <f>(BO152*BP152)+(BO152*BQ1)</f>
        <v>0</v>
      </c>
      <c r="BR152" s="9"/>
      <c r="BS152" s="9">
        <f>Tue!AO68</f>
        <v>0</v>
      </c>
      <c r="BT152" s="73" t="str">
        <f>IF(B152="win",100%-BT1,"-100%")</f>
        <v>-100%</v>
      </c>
      <c r="BU152" s="9">
        <f>(BS152*BT152)+(BS152*BU1)</f>
        <v>0</v>
      </c>
      <c r="BV152" s="9"/>
      <c r="BW152" s="9">
        <f>Tue!AP68</f>
        <v>0</v>
      </c>
      <c r="BX152" s="73" t="str">
        <f>IF(B152="win",100%-BX1,"-100%")</f>
        <v>-100%</v>
      </c>
      <c r="BY152" s="9">
        <f>(BW152*BX152)+(BW152*BY1)</f>
        <v>0</v>
      </c>
      <c r="BZ152" s="9"/>
      <c r="CA152" s="9">
        <f>Tue!AQ68</f>
        <v>0</v>
      </c>
      <c r="CB152" s="73" t="str">
        <f>IF(B152="win",100%-CB1,"-100%")</f>
        <v>-100%</v>
      </c>
      <c r="CC152" s="9">
        <f>(CA152*CB152)+(CA152*CC1)</f>
        <v>0</v>
      </c>
      <c r="CD152" s="9"/>
      <c r="CE152" s="9">
        <f>Tue!AR68</f>
        <v>0</v>
      </c>
      <c r="CF152" s="73" t="str">
        <f>IF(B152="win",100%-CF1,"-100%")</f>
        <v>-100%</v>
      </c>
      <c r="CG152" s="9">
        <f>(CE152*CF152)+(CE152*CG1)</f>
        <v>0</v>
      </c>
      <c r="CH152" s="9"/>
      <c r="CI152" s="9">
        <f>Tue!AS68</f>
        <v>0</v>
      </c>
      <c r="CJ152" s="73" t="str">
        <f>IF(B152="win",100%-CJ1,"-100%")</f>
        <v>-100%</v>
      </c>
      <c r="CK152" s="9">
        <f>(CI152*CJ152)+(CI152*CK1)</f>
        <v>0</v>
      </c>
      <c r="CL152" s="9"/>
      <c r="CM152" s="9">
        <f>Tue!AT68</f>
        <v>0</v>
      </c>
      <c r="CN152" s="73" t="str">
        <f>IF(B152="win",100%-CN1,"-100%")</f>
        <v>-100%</v>
      </c>
      <c r="CO152" s="9">
        <f>(CM152*CN152)+(CM152*CO1)</f>
        <v>0</v>
      </c>
      <c r="CP152" s="9"/>
      <c r="CQ152" s="9">
        <f>Tue!AU68</f>
        <v>0</v>
      </c>
      <c r="CR152" s="73" t="str">
        <f>IF(B152="win",100%-CR1,"-100%")</f>
        <v>-100%</v>
      </c>
      <c r="CS152" s="9">
        <f>(CQ152*CR152)+(CQ152*CS1)</f>
        <v>0</v>
      </c>
      <c r="CT152" s="9"/>
      <c r="CU152" s="9">
        <f>Tue!AV68</f>
        <v>0</v>
      </c>
      <c r="CV152" s="73" t="str">
        <f>IF(B152="win",100%-CV1,"-100%")</f>
        <v>-100%</v>
      </c>
      <c r="CW152" s="9">
        <f>(CU152*CV152)+(CU152*CW1)</f>
        <v>0</v>
      </c>
      <c r="CX152" s="9"/>
      <c r="CY152" s="9">
        <f>Tue!AW68</f>
        <v>0</v>
      </c>
      <c r="CZ152" s="73" t="str">
        <f>IF(B152="win",100%-CZ1,"-100%")</f>
        <v>-100%</v>
      </c>
      <c r="DA152" s="9">
        <f>(CY152*CZ152)+(CY152*DA1)</f>
        <v>0</v>
      </c>
      <c r="DB152" s="9"/>
      <c r="DC152" s="9">
        <f>Tue!AX68</f>
        <v>0</v>
      </c>
      <c r="DD152" s="73" t="str">
        <f>IF(B152="win",100%-DD1,"-100%")</f>
        <v>-100%</v>
      </c>
      <c r="DE152" s="9">
        <f>(DC152*DD152)+(DC152*DE1)</f>
        <v>0</v>
      </c>
      <c r="DF152" s="9"/>
      <c r="DG152" s="9">
        <f>Tue!AY68</f>
        <v>0</v>
      </c>
      <c r="DH152" s="73" t="str">
        <f>IF(B152="win",100%-DH1,"-100%")</f>
        <v>-100%</v>
      </c>
      <c r="DI152" s="9">
        <f>(DG152*DH152)+(DG152*DI1)</f>
        <v>0</v>
      </c>
      <c r="DJ152" s="9"/>
      <c r="DK152" s="9">
        <f>Tue!AZ68</f>
        <v>0</v>
      </c>
      <c r="DL152" s="73" t="str">
        <f>IF(B152="win",100%-DL1,"-100%")</f>
        <v>-100%</v>
      </c>
      <c r="DM152" s="9">
        <f>(DK152*DL152)+(DK152*DM1)</f>
        <v>0</v>
      </c>
      <c r="DN152" s="9"/>
      <c r="DO152" s="9">
        <f>Tue!BA68</f>
        <v>0</v>
      </c>
      <c r="DP152" s="73" t="str">
        <f>IF(B152="win",100%-DP1,"-100%")</f>
        <v>-100%</v>
      </c>
      <c r="DQ152" s="9">
        <f>(DO152*DP152)+(DO152*DQ1)</f>
        <v>0</v>
      </c>
      <c r="DR152" s="9"/>
      <c r="DS152" s="9">
        <f>Tue!BB68</f>
        <v>0</v>
      </c>
      <c r="DT152" s="73" t="str">
        <f>IF(B152="win",100%-DT1,"-100%")</f>
        <v>-100%</v>
      </c>
      <c r="DU152" s="9">
        <f>(DS152*DT152)+(DS152*DU1)</f>
        <v>0</v>
      </c>
      <c r="DV152" s="9"/>
      <c r="DW152" s="9">
        <f>Tue!BC68</f>
        <v>0</v>
      </c>
      <c r="DX152" s="73" t="str">
        <f>IF(B152="win",100%-DX1,"-100%")</f>
        <v>-100%</v>
      </c>
      <c r="DY152" s="9">
        <f>(DW152*DX152)+(DW152*DY1)</f>
        <v>0</v>
      </c>
      <c r="DZ152" s="9"/>
      <c r="EA152" s="9">
        <f>Tue!BD68</f>
        <v>0</v>
      </c>
      <c r="EB152" s="73" t="str">
        <f>IF(B152="win",100%-EB1,"-100%")</f>
        <v>-100%</v>
      </c>
      <c r="EC152" s="9">
        <f>(EA152*EB152)+(EA152*EC1)</f>
        <v>0</v>
      </c>
      <c r="ED152" s="9"/>
      <c r="EE152" s="9">
        <f>Tue!BE68</f>
        <v>0</v>
      </c>
      <c r="EF152" s="73" t="str">
        <f>IF(B152="win",100%-EF1,"-100%")</f>
        <v>-100%</v>
      </c>
      <c r="EG152" s="9">
        <f>(EE152*EF152)+(EE152*EG1)</f>
        <v>0</v>
      </c>
      <c r="EH152" s="9"/>
      <c r="EI152" s="9">
        <f>Tue!BF68</f>
        <v>0</v>
      </c>
      <c r="EJ152" s="73" t="str">
        <f>IF(B152="win",100%-EJ1,"-100%")</f>
        <v>-100%</v>
      </c>
      <c r="EK152" s="9">
        <f>(EI152*EJ152)+(EI152*EK1)</f>
        <v>0</v>
      </c>
      <c r="EL152" s="9"/>
      <c r="EM152" s="9">
        <f>Tue!BG68</f>
        <v>0</v>
      </c>
      <c r="EN152" s="73" t="str">
        <f>IF(B152="win",100%-EN1,"-100%")</f>
        <v>-100%</v>
      </c>
      <c r="EO152" s="9">
        <f>(EM152*EN152)+(EM152*EO1)</f>
        <v>0</v>
      </c>
      <c r="EP152" s="9"/>
      <c r="EQ152" s="9">
        <f>Tue!BH68</f>
        <v>0</v>
      </c>
      <c r="ER152" s="73" t="str">
        <f>IF(B152="win",100%-ER1,"-100%")</f>
        <v>-100%</v>
      </c>
      <c r="ES152" s="9">
        <f>(EQ152*ER152)+(EQ152*ES1)</f>
        <v>0</v>
      </c>
      <c r="EU152" s="9">
        <f>Tue!$BI68</f>
        <v>0</v>
      </c>
      <c r="EV152" s="73" t="str">
        <f t="shared" ref="EV152:EV154" si="2050">IF($B152="win",100%-EV$1,"-100%")</f>
        <v>-100%</v>
      </c>
      <c r="EW152" s="9">
        <f>(EU152*EV152)+(EU152*EW1)</f>
        <v>0</v>
      </c>
      <c r="EY152" s="9">
        <f>Tue!$BJ68</f>
        <v>0</v>
      </c>
      <c r="EZ152" s="73" t="str">
        <f t="shared" si="2034"/>
        <v>-100%</v>
      </c>
      <c r="FA152" s="9">
        <f>(EY152*EZ152)+(EY152*FA1)</f>
        <v>0</v>
      </c>
      <c r="FC152" s="9">
        <f>Tue!$BK68</f>
        <v>0</v>
      </c>
      <c r="FD152" s="73" t="str">
        <f t="shared" si="2035"/>
        <v>-100%</v>
      </c>
      <c r="FE152" s="9">
        <f>(FC152*FD152)+(FC152*FE1)</f>
        <v>0</v>
      </c>
      <c r="FG152" s="9">
        <f>Tue!$BL68</f>
        <v>0</v>
      </c>
      <c r="FH152" s="73" t="str">
        <f t="shared" si="2036"/>
        <v>-100%</v>
      </c>
      <c r="FI152" s="9">
        <f>(FG152*FH152)+(FG152*FI1)</f>
        <v>0</v>
      </c>
      <c r="FK152" s="9">
        <f>Tue!$BM68</f>
        <v>0</v>
      </c>
      <c r="FL152" s="73" t="str">
        <f t="shared" si="2037"/>
        <v>-100%</v>
      </c>
      <c r="FM152" s="9">
        <f>(FK152*FL152)+(FK152*FM1)</f>
        <v>0</v>
      </c>
      <c r="FO152" s="9">
        <f>Tue!$BN68</f>
        <v>0</v>
      </c>
      <c r="FP152" s="73" t="str">
        <f t="shared" si="2038"/>
        <v>-100%</v>
      </c>
      <c r="FQ152" s="9">
        <f>(FO152*FP152)+(FO152*FQ1)</f>
        <v>0</v>
      </c>
    </row>
    <row r="153" spans="1:173" s="12" customFormat="1" x14ac:dyDescent="0.25">
      <c r="A153" s="9" t="str">
        <f>Tue!A69</f>
        <v>UNDER</v>
      </c>
      <c r="B153" s="72">
        <f>Tue!C69</f>
        <v>0</v>
      </c>
      <c r="C153" s="9">
        <f>Tue!X69</f>
        <v>0</v>
      </c>
      <c r="D153" s="73" t="str">
        <f>IF(B153="win",100%-D1,"-100%")</f>
        <v>-100%</v>
      </c>
      <c r="E153" s="9">
        <f>(C153*D153)+(C153*E1)</f>
        <v>0</v>
      </c>
      <c r="F153" s="9"/>
      <c r="G153" s="9">
        <f>Tue!Y69</f>
        <v>0</v>
      </c>
      <c r="H153" s="73" t="str">
        <f t="shared" si="2049"/>
        <v>-100%</v>
      </c>
      <c r="I153" s="9">
        <f>(G153*H153)+(G153*I1)</f>
        <v>0</v>
      </c>
      <c r="J153" s="9"/>
      <c r="K153" s="9">
        <f>Tue!Z69</f>
        <v>0</v>
      </c>
      <c r="L153" s="73" t="str">
        <f>IF(B153="win",100%-L1,"-100%")</f>
        <v>-100%</v>
      </c>
      <c r="M153" s="9">
        <f>(K153*L153)+(K153*M1)</f>
        <v>0</v>
      </c>
      <c r="N153" s="9"/>
      <c r="O153" s="9">
        <f>Tue!AA69</f>
        <v>0</v>
      </c>
      <c r="P153" s="73" t="str">
        <f>IF(B153="win",100%-P1,"-100%")</f>
        <v>-100%</v>
      </c>
      <c r="Q153" s="9">
        <f>(O153*P153)+(O153*Q1)</f>
        <v>0</v>
      </c>
      <c r="R153" s="9"/>
      <c r="S153" s="9">
        <f>Tue!AB69</f>
        <v>0</v>
      </c>
      <c r="T153" s="73" t="str">
        <f>IF(B153="win",100%-T1,"-100%")</f>
        <v>-100%</v>
      </c>
      <c r="U153" s="9">
        <f>(S153*T153)+(S153*U1)</f>
        <v>0</v>
      </c>
      <c r="V153" s="9"/>
      <c r="W153" s="9">
        <f>Tue!AC69</f>
        <v>0</v>
      </c>
      <c r="X153" s="73" t="str">
        <f>IF(B153="win",100%-X1,"-100%")</f>
        <v>-100%</v>
      </c>
      <c r="Y153" s="9">
        <f>(W153*X153)+(W153*Y1)</f>
        <v>0</v>
      </c>
      <c r="Z153" s="9"/>
      <c r="AA153" s="9">
        <f>Tue!AD69</f>
        <v>0</v>
      </c>
      <c r="AB153" s="73" t="str">
        <f>IF(B153="win",100%-AB1,"-100%")</f>
        <v>-100%</v>
      </c>
      <c r="AC153" s="9">
        <f>(AA153*AB153)+(AA153*AC1)</f>
        <v>0</v>
      </c>
      <c r="AD153" s="9"/>
      <c r="AE153" s="9">
        <f>Tue!AE69</f>
        <v>0</v>
      </c>
      <c r="AF153" s="73" t="str">
        <f>IF(B153="win",100%-AF1,"-100%")</f>
        <v>-100%</v>
      </c>
      <c r="AG153" s="9">
        <f>(AE153*AF153)+(AE153*AG1)</f>
        <v>0</v>
      </c>
      <c r="AH153" s="9"/>
      <c r="AI153" s="9">
        <f>Tue!AF69</f>
        <v>0</v>
      </c>
      <c r="AJ153" s="73" t="str">
        <f>IF(B153="win",100%-AJ1,"-100%")</f>
        <v>-100%</v>
      </c>
      <c r="AK153" s="9">
        <f>(AI153*AJ153)+(AI153*AK1)</f>
        <v>0</v>
      </c>
      <c r="AL153" s="9"/>
      <c r="AM153" s="9">
        <f>Tue!AG69</f>
        <v>0</v>
      </c>
      <c r="AN153" s="73" t="str">
        <f>IF(B153="win",100%-AN1,"-100%")</f>
        <v>-100%</v>
      </c>
      <c r="AO153" s="9">
        <f>(AM153*AN153)+(AM153*AO1)</f>
        <v>0</v>
      </c>
      <c r="AP153" s="9"/>
      <c r="AQ153" s="9">
        <f>Tue!AH69</f>
        <v>0</v>
      </c>
      <c r="AR153" s="73" t="str">
        <f>IF(B153="win",100%-AR1,"-100%")</f>
        <v>-100%</v>
      </c>
      <c r="AS153" s="9">
        <f>(AQ153*AR153)+(AQ153*AS1)</f>
        <v>0</v>
      </c>
      <c r="AT153" s="9"/>
      <c r="AU153" s="9">
        <f>Tue!AI69</f>
        <v>0</v>
      </c>
      <c r="AV153" s="73" t="str">
        <f>IF(B153="win",100%-AV1,"-100%")</f>
        <v>-100%</v>
      </c>
      <c r="AW153" s="9">
        <f>(AU153*AV153)+(AU153*AW1)</f>
        <v>0</v>
      </c>
      <c r="AX153" s="9"/>
      <c r="AY153" s="9">
        <f>Tue!AJ69</f>
        <v>0</v>
      </c>
      <c r="AZ153" s="73" t="str">
        <f>IF(B153="win",100%-AZ1,"-100%")</f>
        <v>-100%</v>
      </c>
      <c r="BA153" s="9">
        <f>(AY153*AZ153)+(AY153*BA1)</f>
        <v>0</v>
      </c>
      <c r="BB153" s="9"/>
      <c r="BC153" s="9">
        <f>Tue!AK69</f>
        <v>0</v>
      </c>
      <c r="BD153" s="73" t="str">
        <f>IF(B153="win",100%-BD1,"-100%")</f>
        <v>-100%</v>
      </c>
      <c r="BE153" s="9">
        <f>(BC153*BD153)+(BC153*BE1)</f>
        <v>0</v>
      </c>
      <c r="BF153" s="9"/>
      <c r="BG153" s="9">
        <f>Tue!AL69</f>
        <v>0</v>
      </c>
      <c r="BH153" s="73" t="str">
        <f>IF(B153="win",100%-BH1,"-100%")</f>
        <v>-100%</v>
      </c>
      <c r="BI153" s="9">
        <f>(BG153*BH153)+(BG153*BI1)</f>
        <v>0</v>
      </c>
      <c r="BJ153" s="9"/>
      <c r="BK153" s="9">
        <f>Tue!AM69</f>
        <v>0</v>
      </c>
      <c r="BL153" s="73" t="str">
        <f>IF(B153="win",100%-BL1,"-100%")</f>
        <v>-100%</v>
      </c>
      <c r="BM153" s="9">
        <f>(BK153*BL153)+(BK153*BM1)</f>
        <v>0</v>
      </c>
      <c r="BN153" s="9"/>
      <c r="BO153" s="9">
        <f>Tue!AN69</f>
        <v>0</v>
      </c>
      <c r="BP153" s="73" t="str">
        <f>IF(B153="win",100%-BP1,"-100%")</f>
        <v>-100%</v>
      </c>
      <c r="BQ153" s="9">
        <f>(BO153*BP153)+(BO153*BQ1)</f>
        <v>0</v>
      </c>
      <c r="BR153" s="9"/>
      <c r="BS153" s="9">
        <f>Tue!AO69</f>
        <v>0</v>
      </c>
      <c r="BT153" s="73" t="str">
        <f>IF(B153="win",100%-BT1,"-100%")</f>
        <v>-100%</v>
      </c>
      <c r="BU153" s="9">
        <f>(BS153*BT153)+(BS153*BU1)</f>
        <v>0</v>
      </c>
      <c r="BV153" s="9"/>
      <c r="BW153" s="9">
        <f>Tue!AP69</f>
        <v>0</v>
      </c>
      <c r="BX153" s="73" t="str">
        <f>IF(B153="win",100%-BX1,"-100%")</f>
        <v>-100%</v>
      </c>
      <c r="BY153" s="9">
        <f>(BW153*BX153)+(BW153*BY1)</f>
        <v>0</v>
      </c>
      <c r="BZ153" s="9"/>
      <c r="CA153" s="9">
        <f>Tue!AQ69</f>
        <v>0</v>
      </c>
      <c r="CB153" s="73" t="str">
        <f>IF(B153="win",100%-CB1,"-100%")</f>
        <v>-100%</v>
      </c>
      <c r="CC153" s="9">
        <f>(CA153*CB153)+(CA153*CC1)</f>
        <v>0</v>
      </c>
      <c r="CD153" s="9"/>
      <c r="CE153" s="9">
        <f>Tue!AR69</f>
        <v>0</v>
      </c>
      <c r="CF153" s="73" t="str">
        <f>IF(B153="win",100%-CF1,"-100%")</f>
        <v>-100%</v>
      </c>
      <c r="CG153" s="9">
        <f>(CE153*CF153)+(CE153*CG1)</f>
        <v>0</v>
      </c>
      <c r="CH153" s="9"/>
      <c r="CI153" s="9">
        <f>Tue!AS69</f>
        <v>0</v>
      </c>
      <c r="CJ153" s="73" t="str">
        <f>IF(B153="win",100%-CJ1,"-100%")</f>
        <v>-100%</v>
      </c>
      <c r="CK153" s="9">
        <f>(CI153*CJ153)+(CI153*CK1)</f>
        <v>0</v>
      </c>
      <c r="CL153" s="9"/>
      <c r="CM153" s="9">
        <f>Tue!AT69</f>
        <v>0</v>
      </c>
      <c r="CN153" s="73" t="str">
        <f>IF(B153="win",100%-CN1,"-100%")</f>
        <v>-100%</v>
      </c>
      <c r="CO153" s="9">
        <f>(CM153*CN153)+(CM153*CO1)</f>
        <v>0</v>
      </c>
      <c r="CP153" s="9"/>
      <c r="CQ153" s="9">
        <f>Tue!AU69</f>
        <v>0</v>
      </c>
      <c r="CR153" s="73" t="str">
        <f>IF(B153="win",100%-CR1,"-100%")</f>
        <v>-100%</v>
      </c>
      <c r="CS153" s="9">
        <f>(CQ153*CR153)+(CQ153*CS1)</f>
        <v>0</v>
      </c>
      <c r="CT153" s="9"/>
      <c r="CU153" s="9">
        <f>Tue!AV69</f>
        <v>0</v>
      </c>
      <c r="CV153" s="73" t="str">
        <f>IF(B153="win",100%-CV1,"-100%")</f>
        <v>-100%</v>
      </c>
      <c r="CW153" s="9">
        <f>(CU153*CV153)+(CU153*CW1)</f>
        <v>0</v>
      </c>
      <c r="CX153" s="9"/>
      <c r="CY153" s="9">
        <f>Tue!AW69</f>
        <v>0</v>
      </c>
      <c r="CZ153" s="73" t="str">
        <f>IF(B153="win",100%-CZ1,"-100%")</f>
        <v>-100%</v>
      </c>
      <c r="DA153" s="9">
        <f>(CY153*CZ153)+(CY153*DA1)</f>
        <v>0</v>
      </c>
      <c r="DB153" s="9"/>
      <c r="DC153" s="9">
        <f>Tue!AX69</f>
        <v>0</v>
      </c>
      <c r="DD153" s="73" t="str">
        <f>IF(B153="win",100%-DD1,"-100%")</f>
        <v>-100%</v>
      </c>
      <c r="DE153" s="9">
        <f>(DC153*DD153)+(DC153*DE1)</f>
        <v>0</v>
      </c>
      <c r="DF153" s="9"/>
      <c r="DG153" s="9">
        <f>Tue!AY69</f>
        <v>0</v>
      </c>
      <c r="DH153" s="73" t="str">
        <f>IF(B153="win",100%-DH1,"-100%")</f>
        <v>-100%</v>
      </c>
      <c r="DI153" s="9">
        <f>(DG153*DH153)+(DG153*DI1)</f>
        <v>0</v>
      </c>
      <c r="DJ153" s="9"/>
      <c r="DK153" s="9">
        <f>Tue!AZ69</f>
        <v>0</v>
      </c>
      <c r="DL153" s="73" t="str">
        <f>IF(B153="win",100%-DL1,"-100%")</f>
        <v>-100%</v>
      </c>
      <c r="DM153" s="9">
        <f>(DK153*DL153)+(DK153*DM1)</f>
        <v>0</v>
      </c>
      <c r="DN153" s="9"/>
      <c r="DO153" s="9">
        <f>Tue!BA69</f>
        <v>0</v>
      </c>
      <c r="DP153" s="73" t="str">
        <f>IF(B153="win",100%-DP1,"-100%")</f>
        <v>-100%</v>
      </c>
      <c r="DQ153" s="9">
        <f>(DO153*DP153)+(DO153*DQ1)</f>
        <v>0</v>
      </c>
      <c r="DR153" s="9"/>
      <c r="DS153" s="9">
        <f>Tue!BB69</f>
        <v>0</v>
      </c>
      <c r="DT153" s="73" t="str">
        <f>IF(B153="win",100%-DT1,"-100%")</f>
        <v>-100%</v>
      </c>
      <c r="DU153" s="9">
        <f>(DS153*DT153)+(DS153*DU1)</f>
        <v>0</v>
      </c>
      <c r="DV153" s="9"/>
      <c r="DW153" s="9">
        <f>Tue!BC69</f>
        <v>0</v>
      </c>
      <c r="DX153" s="73" t="str">
        <f>IF(B153="win",100%-DX1,"-100%")</f>
        <v>-100%</v>
      </c>
      <c r="DY153" s="9">
        <f>(DW153*DX153)+(DW153*DY1)</f>
        <v>0</v>
      </c>
      <c r="DZ153" s="9"/>
      <c r="EA153" s="9">
        <f>Tue!BD69</f>
        <v>0</v>
      </c>
      <c r="EB153" s="73" t="str">
        <f>IF(B153="win",100%-EB1,"-100%")</f>
        <v>-100%</v>
      </c>
      <c r="EC153" s="9">
        <f>(EA153*EB153)+(EA153*EC1)</f>
        <v>0</v>
      </c>
      <c r="ED153" s="9"/>
      <c r="EE153" s="9">
        <f>Tue!BE69</f>
        <v>0</v>
      </c>
      <c r="EF153" s="73" t="str">
        <f>IF(B153="win",100%-EF1,"-100%")</f>
        <v>-100%</v>
      </c>
      <c r="EG153" s="9">
        <f>(EE153*EF153)+(EE153*EG1)</f>
        <v>0</v>
      </c>
      <c r="EH153" s="9"/>
      <c r="EI153" s="9">
        <f>Tue!BF69</f>
        <v>0</v>
      </c>
      <c r="EJ153" s="73" t="str">
        <f>IF(B153="win",100%-EJ1,"-100%")</f>
        <v>-100%</v>
      </c>
      <c r="EK153" s="9">
        <f>(EI153*EJ153)+(EI153*EK1)</f>
        <v>0</v>
      </c>
      <c r="EL153" s="9"/>
      <c r="EM153" s="9">
        <f>Tue!BG69</f>
        <v>0</v>
      </c>
      <c r="EN153" s="73" t="str">
        <f>IF(B153="win",100%-EN1,"-100%")</f>
        <v>-100%</v>
      </c>
      <c r="EO153" s="9">
        <f>(EM153*EN153)+(EM153*EO1)</f>
        <v>0</v>
      </c>
      <c r="EP153" s="9"/>
      <c r="EQ153" s="9">
        <f>Tue!BH69</f>
        <v>0</v>
      </c>
      <c r="ER153" s="73" t="str">
        <f>IF(B153="win",100%-ER1,"-100%")</f>
        <v>-100%</v>
      </c>
      <c r="ES153" s="9">
        <f>(EQ153*ER153)+(EQ153*ES1)</f>
        <v>0</v>
      </c>
      <c r="EU153" s="9">
        <f>Tue!$BI69</f>
        <v>0</v>
      </c>
      <c r="EV153" s="73" t="str">
        <f t="shared" si="2050"/>
        <v>-100%</v>
      </c>
      <c r="EW153" s="9">
        <f>(EU153*EV153)+(EU153*EW1)</f>
        <v>0</v>
      </c>
      <c r="EY153" s="9">
        <f>Tue!$BJ69</f>
        <v>0</v>
      </c>
      <c r="EZ153" s="73" t="str">
        <f t="shared" si="2034"/>
        <v>-100%</v>
      </c>
      <c r="FA153" s="9">
        <f>(EY153*EZ153)+(EY153*FA1)</f>
        <v>0</v>
      </c>
      <c r="FC153" s="9">
        <f>Tue!$BK69</f>
        <v>0</v>
      </c>
      <c r="FD153" s="73" t="str">
        <f t="shared" si="2035"/>
        <v>-100%</v>
      </c>
      <c r="FE153" s="9">
        <f>(FC153*FD153)+(FC153*FE1)</f>
        <v>0</v>
      </c>
      <c r="FG153" s="9">
        <f>Tue!$BL69</f>
        <v>0</v>
      </c>
      <c r="FH153" s="73" t="str">
        <f t="shared" si="2036"/>
        <v>-100%</v>
      </c>
      <c r="FI153" s="9">
        <f>(FG153*FH153)+(FG153*FI1)</f>
        <v>0</v>
      </c>
      <c r="FK153" s="9">
        <f>Tue!$BM69</f>
        <v>0</v>
      </c>
      <c r="FL153" s="73" t="str">
        <f t="shared" si="2037"/>
        <v>-100%</v>
      </c>
      <c r="FM153" s="9">
        <f>(FK153*FL153)+(FK153*FM1)</f>
        <v>0</v>
      </c>
      <c r="FO153" s="9">
        <f>Tue!$BN69</f>
        <v>0</v>
      </c>
      <c r="FP153" s="73" t="str">
        <f t="shared" si="2038"/>
        <v>-100%</v>
      </c>
      <c r="FQ153" s="9">
        <f>(FO153*FP153)+(FO153*FQ1)</f>
        <v>0</v>
      </c>
    </row>
    <row r="154" spans="1:173" s="12" customFormat="1" x14ac:dyDescent="0.25">
      <c r="A154" s="9" t="str">
        <f>Tue!A70</f>
        <v>OVER</v>
      </c>
      <c r="B154" s="72">
        <f>Tue!C70</f>
        <v>0</v>
      </c>
      <c r="C154" s="9">
        <f>Tue!X70</f>
        <v>0</v>
      </c>
      <c r="D154" s="73" t="str">
        <f>IF(B154="win",100%-D1,"-100%")</f>
        <v>-100%</v>
      </c>
      <c r="E154" s="9">
        <f>(C154*D154)+(C154*E1)</f>
        <v>0</v>
      </c>
      <c r="F154" s="9"/>
      <c r="G154" s="9">
        <f>Tue!Y70</f>
        <v>0</v>
      </c>
      <c r="H154" s="73" t="str">
        <f t="shared" si="2049"/>
        <v>-100%</v>
      </c>
      <c r="I154" s="9">
        <f>(G154*H154)+(G154*I1)</f>
        <v>0</v>
      </c>
      <c r="J154" s="9"/>
      <c r="K154" s="9">
        <f>Tue!Z70</f>
        <v>0</v>
      </c>
      <c r="L154" s="73" t="str">
        <f>IF(B154="win",100%-L1,"-100%")</f>
        <v>-100%</v>
      </c>
      <c r="M154" s="9">
        <f>(K154*L154)+(K154*M1)</f>
        <v>0</v>
      </c>
      <c r="N154" s="9"/>
      <c r="O154" s="9">
        <f>Tue!AA70</f>
        <v>0</v>
      </c>
      <c r="P154" s="73" t="str">
        <f>IF(B154="win",100%-P1,"-100%")</f>
        <v>-100%</v>
      </c>
      <c r="Q154" s="9">
        <f>(O154*P154)+(O154*Q1)</f>
        <v>0</v>
      </c>
      <c r="R154" s="9"/>
      <c r="S154" s="9">
        <f>Tue!AB70</f>
        <v>0</v>
      </c>
      <c r="T154" s="73" t="str">
        <f>IF(B154="win",100%-T1,"-100%")</f>
        <v>-100%</v>
      </c>
      <c r="U154" s="9">
        <f>(S154*T154)+(S154*U1)</f>
        <v>0</v>
      </c>
      <c r="V154" s="9"/>
      <c r="W154" s="9">
        <f>Tue!AC70</f>
        <v>0</v>
      </c>
      <c r="X154" s="73" t="str">
        <f>IF(B154="win",100%-X1,"-100%")</f>
        <v>-100%</v>
      </c>
      <c r="Y154" s="9">
        <f>(W154*X154)+(W154*Y1)</f>
        <v>0</v>
      </c>
      <c r="Z154" s="9"/>
      <c r="AA154" s="9">
        <f>Tue!AD70</f>
        <v>0</v>
      </c>
      <c r="AB154" s="73" t="str">
        <f>IF(B154="win",100%-AB1,"-100%")</f>
        <v>-100%</v>
      </c>
      <c r="AC154" s="9">
        <f>(AA154*AB154)+(AA154*AC1)</f>
        <v>0</v>
      </c>
      <c r="AD154" s="9"/>
      <c r="AE154" s="9">
        <f>Tue!AE70</f>
        <v>0</v>
      </c>
      <c r="AF154" s="73" t="str">
        <f>IF(B154="win",100%-AF1,"-100%")</f>
        <v>-100%</v>
      </c>
      <c r="AG154" s="9">
        <f>(AE154*AF154)+(AE154*AG1)</f>
        <v>0</v>
      </c>
      <c r="AH154" s="9"/>
      <c r="AI154" s="9">
        <f>Tue!AF70</f>
        <v>0</v>
      </c>
      <c r="AJ154" s="73" t="str">
        <f>IF(B154="win",100%-AJ1,"-100%")</f>
        <v>-100%</v>
      </c>
      <c r="AK154" s="9">
        <f>(AI154*AJ154)+(AI154*AK1)</f>
        <v>0</v>
      </c>
      <c r="AL154" s="9"/>
      <c r="AM154" s="9">
        <f>Tue!AG70</f>
        <v>0</v>
      </c>
      <c r="AN154" s="73" t="str">
        <f>IF(B154="win",100%-AN1,"-100%")</f>
        <v>-100%</v>
      </c>
      <c r="AO154" s="9">
        <f>(AM154*AN154)+(AM154*AO1)</f>
        <v>0</v>
      </c>
      <c r="AP154" s="9"/>
      <c r="AQ154" s="9">
        <f>Tue!AH70</f>
        <v>0</v>
      </c>
      <c r="AR154" s="73" t="str">
        <f>IF(B154="win",100%-AR1,"-100%")</f>
        <v>-100%</v>
      </c>
      <c r="AS154" s="9">
        <f>(AQ154*AR154)+(AQ154*AS1)</f>
        <v>0</v>
      </c>
      <c r="AT154" s="9"/>
      <c r="AU154" s="9">
        <f>Tue!AI70</f>
        <v>0</v>
      </c>
      <c r="AV154" s="73" t="str">
        <f>IF(B154="win",100%-AV1,"-100%")</f>
        <v>-100%</v>
      </c>
      <c r="AW154" s="9">
        <f>(AU154*AV154)+(AU154*AW1)</f>
        <v>0</v>
      </c>
      <c r="AX154" s="9"/>
      <c r="AY154" s="9">
        <f>Tue!AJ70</f>
        <v>0</v>
      </c>
      <c r="AZ154" s="73" t="str">
        <f>IF(B154="win",100%-AZ1,"-100%")</f>
        <v>-100%</v>
      </c>
      <c r="BA154" s="9">
        <f>(AY154*AZ154)+(AY154*BA1)</f>
        <v>0</v>
      </c>
      <c r="BB154" s="9"/>
      <c r="BC154" s="9">
        <f>Tue!AK70</f>
        <v>0</v>
      </c>
      <c r="BD154" s="73" t="str">
        <f>IF(B154="win",100%-BD1,"-100%")</f>
        <v>-100%</v>
      </c>
      <c r="BE154" s="9">
        <f>(BC154*BD154)+(BC154*BE1)</f>
        <v>0</v>
      </c>
      <c r="BF154" s="9"/>
      <c r="BG154" s="9">
        <f>Tue!AL70</f>
        <v>0</v>
      </c>
      <c r="BH154" s="73" t="str">
        <f>IF(B154="win",100%-BH1,"-100%")</f>
        <v>-100%</v>
      </c>
      <c r="BI154" s="9">
        <f>(BG154*BH154)+(BG154*BI1)</f>
        <v>0</v>
      </c>
      <c r="BJ154" s="9"/>
      <c r="BK154" s="9">
        <f>Tue!AM70</f>
        <v>0</v>
      </c>
      <c r="BL154" s="73" t="str">
        <f>IF(B154="win",100%-BL1,"-100%")</f>
        <v>-100%</v>
      </c>
      <c r="BM154" s="9">
        <f>(BK154*BL154)+(BK154*BM1)</f>
        <v>0</v>
      </c>
      <c r="BN154" s="9"/>
      <c r="BO154" s="9">
        <f>Tue!AN70</f>
        <v>0</v>
      </c>
      <c r="BP154" s="73" t="str">
        <f>IF(B154="win",100%-BP1,"-100%")</f>
        <v>-100%</v>
      </c>
      <c r="BQ154" s="9">
        <f>(BO154*BP154)+(BO154*BQ1)</f>
        <v>0</v>
      </c>
      <c r="BR154" s="9"/>
      <c r="BS154" s="9">
        <f>Tue!AO70</f>
        <v>0</v>
      </c>
      <c r="BT154" s="73" t="str">
        <f>IF(B154="win",100%-BT1,"-100%")</f>
        <v>-100%</v>
      </c>
      <c r="BU154" s="9">
        <f>(BS154*BT154)+(BS154*BU1)</f>
        <v>0</v>
      </c>
      <c r="BV154" s="9"/>
      <c r="BW154" s="9">
        <f>Tue!AP70</f>
        <v>0</v>
      </c>
      <c r="BX154" s="73" t="str">
        <f>IF(B154="win",100%-BX1,"-100%")</f>
        <v>-100%</v>
      </c>
      <c r="BY154" s="9">
        <f>(BW154*BX154)+(BW154*BY1)</f>
        <v>0</v>
      </c>
      <c r="BZ154" s="9"/>
      <c r="CA154" s="9">
        <f>Tue!AQ70</f>
        <v>0</v>
      </c>
      <c r="CB154" s="73" t="str">
        <f>IF(B154="win",100%-CB1,"-100%")</f>
        <v>-100%</v>
      </c>
      <c r="CC154" s="9">
        <f>(CA154*CB154)+(CA154*CC1)</f>
        <v>0</v>
      </c>
      <c r="CD154" s="9"/>
      <c r="CE154" s="9">
        <f>Tue!AR70</f>
        <v>0</v>
      </c>
      <c r="CF154" s="73" t="str">
        <f>IF(B154="win",100%-CF1,"-100%")</f>
        <v>-100%</v>
      </c>
      <c r="CG154" s="9">
        <f>(CE154*CF154)+(CE154*CG1)</f>
        <v>0</v>
      </c>
      <c r="CH154" s="9"/>
      <c r="CI154" s="9">
        <f>Tue!AS70</f>
        <v>0</v>
      </c>
      <c r="CJ154" s="73" t="str">
        <f>IF(B154="win",100%-CJ1,"-100%")</f>
        <v>-100%</v>
      </c>
      <c r="CK154" s="9">
        <f>(CI154*CJ154)+(CI154*CK1)</f>
        <v>0</v>
      </c>
      <c r="CL154" s="9"/>
      <c r="CM154" s="9">
        <f>Tue!AT70</f>
        <v>0</v>
      </c>
      <c r="CN154" s="73" t="str">
        <f>IF(B154="win",100%-CN1,"-100%")</f>
        <v>-100%</v>
      </c>
      <c r="CO154" s="9">
        <f>(CM154*CN154)+(CM154*CO1)</f>
        <v>0</v>
      </c>
      <c r="CP154" s="9"/>
      <c r="CQ154" s="9">
        <f>Tue!AU70</f>
        <v>0</v>
      </c>
      <c r="CR154" s="73" t="str">
        <f>IF(B154="win",100%-CR1,"-100%")</f>
        <v>-100%</v>
      </c>
      <c r="CS154" s="9">
        <f>(CQ154*CR154)+(CQ154*CS1)</f>
        <v>0</v>
      </c>
      <c r="CT154" s="9"/>
      <c r="CU154" s="9">
        <f>Tue!AV70</f>
        <v>0</v>
      </c>
      <c r="CV154" s="73" t="str">
        <f>IF(B154="win",100%-CV1,"-100%")</f>
        <v>-100%</v>
      </c>
      <c r="CW154" s="9">
        <f>(CU154*CV154)+(CU154*CW1)</f>
        <v>0</v>
      </c>
      <c r="CX154" s="9"/>
      <c r="CY154" s="9">
        <f>Tue!AW70</f>
        <v>0</v>
      </c>
      <c r="CZ154" s="73" t="str">
        <f>IF(B154="win",100%-CZ1,"-100%")</f>
        <v>-100%</v>
      </c>
      <c r="DA154" s="9">
        <f>(CY154*CZ154)+(CY154*DA1)</f>
        <v>0</v>
      </c>
      <c r="DB154" s="9"/>
      <c r="DC154" s="9">
        <f>Tue!AX70</f>
        <v>0</v>
      </c>
      <c r="DD154" s="73" t="str">
        <f>IF(B154="win",100%-DD1,"-100%")</f>
        <v>-100%</v>
      </c>
      <c r="DE154" s="9">
        <f>(DC154*DD154)+(DC154*DE1)</f>
        <v>0</v>
      </c>
      <c r="DF154" s="9"/>
      <c r="DG154" s="9">
        <f>Tue!AY70</f>
        <v>0</v>
      </c>
      <c r="DH154" s="73" t="str">
        <f>IF(B154="win",100%-DH1,"-100%")</f>
        <v>-100%</v>
      </c>
      <c r="DI154" s="9">
        <f>(DG154*DH154)+(DG154*DI1)</f>
        <v>0</v>
      </c>
      <c r="DJ154" s="9"/>
      <c r="DK154" s="9">
        <f>Tue!AZ70</f>
        <v>0</v>
      </c>
      <c r="DL154" s="73" t="str">
        <f>IF(B154="win",100%-DL1,"-100%")</f>
        <v>-100%</v>
      </c>
      <c r="DM154" s="9">
        <f>(DK154*DL154)+(DK154*DM1)</f>
        <v>0</v>
      </c>
      <c r="DN154" s="9"/>
      <c r="DO154" s="9">
        <f>Tue!BA70</f>
        <v>0</v>
      </c>
      <c r="DP154" s="73" t="str">
        <f>IF(B154="win",100%-DP1,"-100%")</f>
        <v>-100%</v>
      </c>
      <c r="DQ154" s="9">
        <f>(DO154*DP154)+(DO154*DQ1)</f>
        <v>0</v>
      </c>
      <c r="DR154" s="9"/>
      <c r="DS154" s="9">
        <f>Tue!BB70</f>
        <v>0</v>
      </c>
      <c r="DT154" s="73" t="str">
        <f>IF(B154="win",100%-DT1,"-100%")</f>
        <v>-100%</v>
      </c>
      <c r="DU154" s="9">
        <f>(DS154*DT154)+(DS154*DU1)</f>
        <v>0</v>
      </c>
      <c r="DV154" s="9"/>
      <c r="DW154" s="9">
        <f>Tue!BC70</f>
        <v>0</v>
      </c>
      <c r="DX154" s="73" t="str">
        <f>IF(B154="win",100%-DX1,"-100%")</f>
        <v>-100%</v>
      </c>
      <c r="DY154" s="9">
        <f>(DW154*DX154)+(DW154*DY1)</f>
        <v>0</v>
      </c>
      <c r="DZ154" s="9"/>
      <c r="EA154" s="9">
        <f>Tue!BD70</f>
        <v>0</v>
      </c>
      <c r="EB154" s="73" t="str">
        <f>IF(B154="win",100%-EB1,"-100%")</f>
        <v>-100%</v>
      </c>
      <c r="EC154" s="9">
        <f>(EA154*EB154)+(EA154*EC1)</f>
        <v>0</v>
      </c>
      <c r="ED154" s="9"/>
      <c r="EE154" s="9">
        <f>Tue!BE70</f>
        <v>0</v>
      </c>
      <c r="EF154" s="73" t="str">
        <f>IF(B154="win",100%-EF1,"-100%")</f>
        <v>-100%</v>
      </c>
      <c r="EG154" s="9">
        <f>(EE154*EF154)+(EE154*EG1)</f>
        <v>0</v>
      </c>
      <c r="EH154" s="9"/>
      <c r="EI154" s="9">
        <f>Tue!BF70</f>
        <v>0</v>
      </c>
      <c r="EJ154" s="73" t="str">
        <f>IF(B154="win",100%-EJ1,"-100%")</f>
        <v>-100%</v>
      </c>
      <c r="EK154" s="9">
        <f>(EI154*EJ154)+(EI154*EK1)</f>
        <v>0</v>
      </c>
      <c r="EL154" s="9"/>
      <c r="EM154" s="9">
        <f>Tue!BG70</f>
        <v>0</v>
      </c>
      <c r="EN154" s="73" t="str">
        <f>IF(B154="win",100%-EN1,"-100%")</f>
        <v>-100%</v>
      </c>
      <c r="EO154" s="9">
        <f>(EM154*EN154)+(EM154*EO1)</f>
        <v>0</v>
      </c>
      <c r="EP154" s="9"/>
      <c r="EQ154" s="9">
        <f>Tue!BH70</f>
        <v>0</v>
      </c>
      <c r="ER154" s="73" t="str">
        <f>IF(B154="win",100%-ER1,"-100%")</f>
        <v>-100%</v>
      </c>
      <c r="ES154" s="9">
        <f>(EQ154*ER154)+(EQ154*ES1)</f>
        <v>0</v>
      </c>
      <c r="EU154" s="9">
        <f>Tue!$BI70</f>
        <v>0</v>
      </c>
      <c r="EV154" s="73" t="str">
        <f t="shared" si="2050"/>
        <v>-100%</v>
      </c>
      <c r="EW154" s="9">
        <f>(EU154*EV154)+(EU154*EW1)</f>
        <v>0</v>
      </c>
      <c r="EY154" s="9">
        <f>Tue!$BJ70</f>
        <v>0</v>
      </c>
      <c r="EZ154" s="73" t="str">
        <f t="shared" si="2034"/>
        <v>-100%</v>
      </c>
      <c r="FA154" s="9">
        <f>(EY154*EZ154)+(EY154*FA1)</f>
        <v>0</v>
      </c>
      <c r="FC154" s="9">
        <f>Tue!$BK70</f>
        <v>0</v>
      </c>
      <c r="FD154" s="73" t="str">
        <f t="shared" si="2035"/>
        <v>-100%</v>
      </c>
      <c r="FE154" s="9">
        <f>(FC154*FD154)+(FC154*FE1)</f>
        <v>0</v>
      </c>
      <c r="FG154" s="9">
        <f>Tue!$BL70</f>
        <v>0</v>
      </c>
      <c r="FH154" s="73" t="str">
        <f t="shared" si="2036"/>
        <v>-100%</v>
      </c>
      <c r="FI154" s="9">
        <f>(FG154*FH154)+(FG154*FI1)</f>
        <v>0</v>
      </c>
      <c r="FK154" s="9">
        <f>Tue!$BM70</f>
        <v>0</v>
      </c>
      <c r="FL154" s="73" t="str">
        <f t="shared" si="2037"/>
        <v>-100%</v>
      </c>
      <c r="FM154" s="9">
        <f>(FK154*FL154)+(FK154*FM1)</f>
        <v>0</v>
      </c>
      <c r="FO154" s="9">
        <f>Tue!$BN70</f>
        <v>0</v>
      </c>
      <c r="FP154" s="73" t="str">
        <f t="shared" si="2038"/>
        <v>-100%</v>
      </c>
      <c r="FQ154" s="9">
        <f>(FO154*FP154)+(FO154*FQ1)</f>
        <v>0</v>
      </c>
    </row>
    <row r="155" spans="1:173" s="76" customFormat="1" x14ac:dyDescent="0.25">
      <c r="A155" s="75"/>
      <c r="B155" s="72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/>
      <c r="CO155" s="75"/>
      <c r="CP155" s="75"/>
      <c r="CQ155" s="75"/>
      <c r="CR155" s="75"/>
      <c r="CS155" s="75"/>
      <c r="CT155" s="75"/>
      <c r="CU155" s="75"/>
      <c r="CV155" s="75"/>
      <c r="CW155" s="75"/>
      <c r="CX155" s="75"/>
      <c r="CY155" s="75"/>
      <c r="CZ155" s="75"/>
      <c r="DA155" s="75"/>
      <c r="DB155" s="75"/>
      <c r="DC155" s="75"/>
      <c r="DD155" s="75"/>
      <c r="DE155" s="75"/>
      <c r="DF155" s="75"/>
      <c r="DG155" s="75"/>
      <c r="DH155" s="75"/>
      <c r="DI155" s="75"/>
      <c r="DJ155" s="75"/>
      <c r="DK155" s="75"/>
      <c r="DL155" s="75"/>
      <c r="DM155" s="75"/>
      <c r="DN155" s="75"/>
      <c r="DO155" s="75"/>
      <c r="DP155" s="75"/>
      <c r="DQ155" s="75"/>
      <c r="DR155" s="75"/>
      <c r="DS155" s="75"/>
      <c r="DT155" s="75"/>
      <c r="DU155" s="75"/>
      <c r="DV155" s="75"/>
      <c r="DW155" s="75"/>
      <c r="DX155" s="75"/>
      <c r="DY155" s="75"/>
      <c r="DZ155" s="75"/>
      <c r="EA155" s="75"/>
      <c r="EB155" s="75"/>
      <c r="EC155" s="75"/>
      <c r="ED155" s="75"/>
      <c r="EE155" s="75"/>
      <c r="EF155" s="75"/>
      <c r="EG155" s="75"/>
      <c r="EH155" s="75"/>
      <c r="EI155" s="75"/>
      <c r="EJ155" s="75"/>
      <c r="EK155" s="75"/>
      <c r="EL155" s="75"/>
      <c r="EM155" s="75"/>
      <c r="EN155" s="75"/>
      <c r="EO155" s="75"/>
      <c r="EP155" s="75"/>
      <c r="EQ155" s="75"/>
      <c r="ER155" s="75"/>
      <c r="ES155" s="75"/>
      <c r="EU155" s="75"/>
      <c r="EV155" s="75"/>
      <c r="EW155" s="75"/>
      <c r="EY155" s="75"/>
      <c r="EZ155" s="75"/>
      <c r="FA155" s="75"/>
      <c r="FC155" s="75"/>
      <c r="FD155" s="75"/>
      <c r="FE155" s="75"/>
      <c r="FG155" s="75"/>
      <c r="FH155" s="75"/>
      <c r="FI155" s="75"/>
      <c r="FK155" s="75"/>
      <c r="FL155" s="75"/>
      <c r="FM155" s="75"/>
      <c r="FO155" s="75"/>
      <c r="FP155" s="75"/>
      <c r="FQ155" s="75"/>
    </row>
    <row r="156" spans="1:173" s="12" customFormat="1" x14ac:dyDescent="0.25">
      <c r="A156" s="9">
        <f>Tue!A72</f>
        <v>0</v>
      </c>
      <c r="B156" s="72">
        <f>Tue!C72</f>
        <v>0</v>
      </c>
      <c r="C156" s="9">
        <f>Tue!X72</f>
        <v>0</v>
      </c>
      <c r="D156" s="73" t="str">
        <f>IF(B156="win",100%-D1,"-100%")</f>
        <v>-100%</v>
      </c>
      <c r="E156" s="9">
        <f>(C156*D156)+(C156*E1)</f>
        <v>0</v>
      </c>
      <c r="F156" s="9"/>
      <c r="G156" s="9">
        <f>Tue!Y72</f>
        <v>0</v>
      </c>
      <c r="H156" s="73" t="str">
        <f>IF($B156="win",100%-H$1,"-100%")</f>
        <v>-100%</v>
      </c>
      <c r="I156" s="9">
        <f>(G156*H156)+(G156*I1)</f>
        <v>0</v>
      </c>
      <c r="J156" s="9"/>
      <c r="K156" s="9">
        <f>Tue!Z72</f>
        <v>0</v>
      </c>
      <c r="L156" s="73" t="str">
        <f>IF(B156="win",100%-L1,"-100%")</f>
        <v>-100%</v>
      </c>
      <c r="M156" s="9">
        <f>(K156*L156)+(K156*M1)</f>
        <v>0</v>
      </c>
      <c r="N156" s="9"/>
      <c r="O156" s="9">
        <f>Tue!AA72</f>
        <v>0</v>
      </c>
      <c r="P156" s="73" t="str">
        <f>IF(B156="win",100%-P1,"-100%")</f>
        <v>-100%</v>
      </c>
      <c r="Q156" s="9">
        <f>(O156*P156)+(O156*Q1)</f>
        <v>0</v>
      </c>
      <c r="R156" s="9"/>
      <c r="S156" s="9">
        <f>Tue!AB72</f>
        <v>0</v>
      </c>
      <c r="T156" s="73" t="str">
        <f>IF(B156="win",100%-T1,"-100%")</f>
        <v>-100%</v>
      </c>
      <c r="U156" s="9">
        <f>(S156*T156)+(S156*U1)</f>
        <v>0</v>
      </c>
      <c r="V156" s="9"/>
      <c r="W156" s="9">
        <f>Tue!AC72</f>
        <v>0</v>
      </c>
      <c r="X156" s="73" t="str">
        <f>IF(B156="win",100%-X1,"-100%")</f>
        <v>-100%</v>
      </c>
      <c r="Y156" s="9">
        <f>(W156*X156)+(W156*Y1)</f>
        <v>0</v>
      </c>
      <c r="Z156" s="9"/>
      <c r="AA156" s="9">
        <f>Tue!AD72</f>
        <v>0</v>
      </c>
      <c r="AB156" s="73" t="str">
        <f>IF(B156="win",100%-AB1,"-100%")</f>
        <v>-100%</v>
      </c>
      <c r="AC156" s="9">
        <f>(AA156*AB156)+(AA156*AC1)</f>
        <v>0</v>
      </c>
      <c r="AD156" s="9"/>
      <c r="AE156" s="9">
        <f>Tue!AE72</f>
        <v>0</v>
      </c>
      <c r="AF156" s="73" t="str">
        <f>IF(B156="win",100%-AF1,"-100%")</f>
        <v>-100%</v>
      </c>
      <c r="AG156" s="9">
        <f>(AE156*AF156)+(AE156*AG1)</f>
        <v>0</v>
      </c>
      <c r="AH156" s="9"/>
      <c r="AI156" s="9">
        <f>Tue!AF72</f>
        <v>0</v>
      </c>
      <c r="AJ156" s="73" t="str">
        <f>IF(B156="win",100%-AJ1,"-100%")</f>
        <v>-100%</v>
      </c>
      <c r="AK156" s="9">
        <f>(AI156*AJ156)+(AI156*AK1)</f>
        <v>0</v>
      </c>
      <c r="AL156" s="9"/>
      <c r="AM156" s="9">
        <f>Tue!AG72</f>
        <v>0</v>
      </c>
      <c r="AN156" s="73" t="str">
        <f>IF(B156="win",100%-AN1,"-100%")</f>
        <v>-100%</v>
      </c>
      <c r="AO156" s="9">
        <f>(AM156*AN156)+(AM156*AO1)</f>
        <v>0</v>
      </c>
      <c r="AP156" s="9"/>
      <c r="AQ156" s="9">
        <f>Tue!AH72</f>
        <v>0</v>
      </c>
      <c r="AR156" s="73" t="str">
        <f>IF(B156="win",100%-AR1,"-100%")</f>
        <v>-100%</v>
      </c>
      <c r="AS156" s="9">
        <f>(AQ156*AR156)+(AQ156*AS1)</f>
        <v>0</v>
      </c>
      <c r="AT156" s="9"/>
      <c r="AU156" s="9">
        <f>Tue!AI72</f>
        <v>0</v>
      </c>
      <c r="AV156" s="73" t="str">
        <f>IF(B156="win",100%-AV1,"-100%")</f>
        <v>-100%</v>
      </c>
      <c r="AW156" s="9">
        <f>(AU156*AV156)+(AU156*AW1)</f>
        <v>0</v>
      </c>
      <c r="AX156" s="9"/>
      <c r="AY156" s="9">
        <f>Tue!AJ72</f>
        <v>0</v>
      </c>
      <c r="AZ156" s="73" t="str">
        <f>IF(B156="win",100%-AZ1,"-100%")</f>
        <v>-100%</v>
      </c>
      <c r="BA156" s="9">
        <f>(AY156*AZ156)+(AY156*BA1)</f>
        <v>0</v>
      </c>
      <c r="BB156" s="9"/>
      <c r="BC156" s="9">
        <f>Tue!AK72</f>
        <v>0</v>
      </c>
      <c r="BD156" s="73" t="str">
        <f>IF(B156="win",100%-BD1,"-100%")</f>
        <v>-100%</v>
      </c>
      <c r="BE156" s="9">
        <f>(BC156*BD156)+(BC156*BE1)</f>
        <v>0</v>
      </c>
      <c r="BF156" s="9"/>
      <c r="BG156" s="9">
        <f>Tue!AL72</f>
        <v>0</v>
      </c>
      <c r="BH156" s="73" t="str">
        <f>IF(B156="win",100%-BH1,"-100%")</f>
        <v>-100%</v>
      </c>
      <c r="BI156" s="9">
        <f>(BG156*BH156)+(BG156*BI1)</f>
        <v>0</v>
      </c>
      <c r="BJ156" s="9"/>
      <c r="BK156" s="9">
        <f>Tue!AM72</f>
        <v>0</v>
      </c>
      <c r="BL156" s="73" t="str">
        <f>IF(B156="win",100%-BL1,"-100%")</f>
        <v>-100%</v>
      </c>
      <c r="BM156" s="9">
        <f>(BK156*BL156)+(BK156*BM1)</f>
        <v>0</v>
      </c>
      <c r="BN156" s="9"/>
      <c r="BO156" s="9">
        <f>Tue!AN72</f>
        <v>0</v>
      </c>
      <c r="BP156" s="73" t="str">
        <f>IF(B156="win",100%-BP1,"-100%")</f>
        <v>-100%</v>
      </c>
      <c r="BQ156" s="9">
        <f>(BO156*BP156)+(BO156*BQ1)</f>
        <v>0</v>
      </c>
      <c r="BR156" s="9"/>
      <c r="BS156" s="9">
        <f>Tue!AO72</f>
        <v>0</v>
      </c>
      <c r="BT156" s="73" t="str">
        <f>IF(B156="win",100%-BT1,"-100%")</f>
        <v>-100%</v>
      </c>
      <c r="BU156" s="9">
        <f>(BS156*BT156)+(BS156*BU1)</f>
        <v>0</v>
      </c>
      <c r="BV156" s="9"/>
      <c r="BW156" s="9">
        <f>Tue!AP72</f>
        <v>0</v>
      </c>
      <c r="BX156" s="73" t="str">
        <f>IF(B156="win",100%-BX1,"-100%")</f>
        <v>-100%</v>
      </c>
      <c r="BY156" s="9">
        <f>(BW156*BX156)+(BW156*BY1)</f>
        <v>0</v>
      </c>
      <c r="BZ156" s="9"/>
      <c r="CA156" s="9">
        <f>Tue!AQ72</f>
        <v>0</v>
      </c>
      <c r="CB156" s="73" t="str">
        <f>IF(B156="win",100%-CB1,"-100%")</f>
        <v>-100%</v>
      </c>
      <c r="CC156" s="9">
        <f>(CA156*CB156)+(CA156*CC1)</f>
        <v>0</v>
      </c>
      <c r="CD156" s="9"/>
      <c r="CE156" s="9">
        <f>Tue!AR72</f>
        <v>0</v>
      </c>
      <c r="CF156" s="73" t="str">
        <f>IF(B156="win",100%-CF1,"-100%")</f>
        <v>-100%</v>
      </c>
      <c r="CG156" s="9">
        <f>(CE156*CF156)+(CE156*CG1)</f>
        <v>0</v>
      </c>
      <c r="CH156" s="9"/>
      <c r="CI156" s="9">
        <f>Tue!AS72</f>
        <v>0</v>
      </c>
      <c r="CJ156" s="73" t="str">
        <f>IF(B156="win",100%-CJ1,"-100%")</f>
        <v>-100%</v>
      </c>
      <c r="CK156" s="9">
        <f>(CI156*CJ156)+(CI156*CK1)</f>
        <v>0</v>
      </c>
      <c r="CL156" s="9"/>
      <c r="CM156" s="9">
        <f>Tue!AT72</f>
        <v>0</v>
      </c>
      <c r="CN156" s="73" t="str">
        <f>IF(B156="win",100%-CN1,"-100%")</f>
        <v>-100%</v>
      </c>
      <c r="CO156" s="9">
        <f>(CM156*CN156)+(CM156*CO1)</f>
        <v>0</v>
      </c>
      <c r="CP156" s="9"/>
      <c r="CQ156" s="9">
        <f>Tue!AU72</f>
        <v>0</v>
      </c>
      <c r="CR156" s="73" t="str">
        <f>IF(B156="win",100%-CR1,"-100%")</f>
        <v>-100%</v>
      </c>
      <c r="CS156" s="9">
        <f>(CQ156*CR156)+(CQ156*CS1)</f>
        <v>0</v>
      </c>
      <c r="CT156" s="9"/>
      <c r="CU156" s="9">
        <f>Tue!AV72</f>
        <v>0</v>
      </c>
      <c r="CV156" s="73" t="str">
        <f>IF(B156="win",100%-CV1,"-100%")</f>
        <v>-100%</v>
      </c>
      <c r="CW156" s="9">
        <f>(CU156*CV156)+(CU156*CW1)</f>
        <v>0</v>
      </c>
      <c r="CX156" s="9"/>
      <c r="CY156" s="9">
        <f>Tue!AW72</f>
        <v>0</v>
      </c>
      <c r="CZ156" s="73" t="str">
        <f>IF(B156="win",100%-CZ1,"-100%")</f>
        <v>-100%</v>
      </c>
      <c r="DA156" s="9">
        <f>(CY156*CZ156)+(CY156*DA1)</f>
        <v>0</v>
      </c>
      <c r="DB156" s="9"/>
      <c r="DC156" s="9">
        <f>Tue!AX72</f>
        <v>0</v>
      </c>
      <c r="DD156" s="73" t="str">
        <f>IF(B156="win",100%-DD1,"-100%")</f>
        <v>-100%</v>
      </c>
      <c r="DE156" s="9">
        <f>(DC156*DD156)+(DC156*DE1)</f>
        <v>0</v>
      </c>
      <c r="DF156" s="9"/>
      <c r="DG156" s="9">
        <f>Tue!AY72</f>
        <v>0</v>
      </c>
      <c r="DH156" s="73" t="str">
        <f>IF(B156="win",100%-DH1,"-100%")</f>
        <v>-100%</v>
      </c>
      <c r="DI156" s="9">
        <f>(DG156*DH156)+(DG156*DI1)</f>
        <v>0</v>
      </c>
      <c r="DJ156" s="9"/>
      <c r="DK156" s="9">
        <f>Tue!AZ72</f>
        <v>0</v>
      </c>
      <c r="DL156" s="73" t="str">
        <f>IF(B156="win",100%-DL1,"-100%")</f>
        <v>-100%</v>
      </c>
      <c r="DM156" s="9">
        <f>(DK156*DL156)+(DK156*DM1)</f>
        <v>0</v>
      </c>
      <c r="DN156" s="9"/>
      <c r="DO156" s="9">
        <f>Tue!BA72</f>
        <v>0</v>
      </c>
      <c r="DP156" s="73" t="str">
        <f>IF(B156="win",100%-DP1,"-100%")</f>
        <v>-100%</v>
      </c>
      <c r="DQ156" s="9">
        <f>(DO156*DP156)+(DO156*DQ1)</f>
        <v>0</v>
      </c>
      <c r="DR156" s="9"/>
      <c r="DS156" s="9">
        <f>Tue!BB72</f>
        <v>0</v>
      </c>
      <c r="DT156" s="73" t="str">
        <f>IF(B156="win",100%-DT1,"-100%")</f>
        <v>-100%</v>
      </c>
      <c r="DU156" s="9">
        <f>(DS156*DT156)+(DS156*DU1)</f>
        <v>0</v>
      </c>
      <c r="DV156" s="9"/>
      <c r="DW156" s="9">
        <f>Tue!BC72</f>
        <v>0</v>
      </c>
      <c r="DX156" s="73" t="str">
        <f>IF(B156="win",100%-DX1,"-100%")</f>
        <v>-100%</v>
      </c>
      <c r="DY156" s="9">
        <f>(DW156*DX156)+(DW156*DY1)</f>
        <v>0</v>
      </c>
      <c r="DZ156" s="9"/>
      <c r="EA156" s="9">
        <f>Tue!BD72</f>
        <v>0</v>
      </c>
      <c r="EB156" s="73" t="str">
        <f>IF(B156="win",100%-EB1,"-100%")</f>
        <v>-100%</v>
      </c>
      <c r="EC156" s="9">
        <f>(EA156*EB156)+(EA156*EC1)</f>
        <v>0</v>
      </c>
      <c r="ED156" s="9"/>
      <c r="EE156" s="9">
        <f>Tue!BE72</f>
        <v>0</v>
      </c>
      <c r="EF156" s="73" t="str">
        <f>IF(B156="win",100%-EF1,"-100%")</f>
        <v>-100%</v>
      </c>
      <c r="EG156" s="9">
        <f>(EE156*EF156)+(EE156*EG1)</f>
        <v>0</v>
      </c>
      <c r="EH156" s="9"/>
      <c r="EI156" s="9">
        <f>Tue!BF72</f>
        <v>0</v>
      </c>
      <c r="EJ156" s="73" t="str">
        <f>IF(B156="win",100%-EJ1,"-100%")</f>
        <v>-100%</v>
      </c>
      <c r="EK156" s="9">
        <f>(EI156*EJ156)+(EI156*EK1)</f>
        <v>0</v>
      </c>
      <c r="EL156" s="9"/>
      <c r="EM156" s="9">
        <f>Tue!BG72</f>
        <v>0</v>
      </c>
      <c r="EN156" s="73" t="str">
        <f>IF(B156="win",100%-EN1,"-100%")</f>
        <v>-100%</v>
      </c>
      <c r="EO156" s="9">
        <f>(EM156*EN156)+(EM156*EO1)</f>
        <v>0</v>
      </c>
      <c r="EP156" s="9"/>
      <c r="EQ156" s="9">
        <f>Tue!BH72</f>
        <v>0</v>
      </c>
      <c r="ER156" s="73" t="str">
        <f>IF(B156="win",100%-ER1,"-100%")</f>
        <v>-100%</v>
      </c>
      <c r="ES156" s="9">
        <f>(EQ156*ER156)+(EQ156*ES1)</f>
        <v>0</v>
      </c>
      <c r="EU156" s="9">
        <f>Tue!$BI72</f>
        <v>0</v>
      </c>
      <c r="EV156" s="73" t="str">
        <f>IF($B156="win",100%-EV$1,"-100%")</f>
        <v>-100%</v>
      </c>
      <c r="EW156" s="9">
        <f>(EU156*EV156)+(EU156*EW1)</f>
        <v>0</v>
      </c>
      <c r="EY156" s="9">
        <f>Tue!$BJ72</f>
        <v>0</v>
      </c>
      <c r="EZ156" s="73" t="str">
        <f t="shared" si="2034"/>
        <v>-100%</v>
      </c>
      <c r="FA156" s="9">
        <f>(EY156*EZ156)+(EY156*FA1)</f>
        <v>0</v>
      </c>
      <c r="FC156" s="9">
        <f>Tue!$BK72</f>
        <v>0</v>
      </c>
      <c r="FD156" s="73" t="str">
        <f t="shared" si="2035"/>
        <v>-100%</v>
      </c>
      <c r="FE156" s="9">
        <f>(FC156*FD156)+(FC156*FE1)</f>
        <v>0</v>
      </c>
      <c r="FG156" s="9">
        <f>Tue!$BL72</f>
        <v>0</v>
      </c>
      <c r="FH156" s="73" t="str">
        <f t="shared" si="2036"/>
        <v>-100%</v>
      </c>
      <c r="FI156" s="9">
        <f>(FG156*FH156)+(FG156*FI1)</f>
        <v>0</v>
      </c>
      <c r="FK156" s="9">
        <f>Tue!$BM72</f>
        <v>0</v>
      </c>
      <c r="FL156" s="73" t="str">
        <f t="shared" si="2037"/>
        <v>-100%</v>
      </c>
      <c r="FM156" s="9">
        <f>(FK156*FL156)+(FK156*FM1)</f>
        <v>0</v>
      </c>
      <c r="FO156" s="9">
        <f>Tue!$BN72</f>
        <v>0</v>
      </c>
      <c r="FP156" s="73" t="str">
        <f t="shared" si="2038"/>
        <v>-100%</v>
      </c>
      <c r="FQ156" s="9">
        <f>(FO156*FP156)+(FO156*FQ1)</f>
        <v>0</v>
      </c>
    </row>
    <row r="157" spans="1:173" s="12" customFormat="1" x14ac:dyDescent="0.25">
      <c r="A157" s="9">
        <f>Tue!A73</f>
        <v>0</v>
      </c>
      <c r="B157" s="72">
        <f>Tue!C73</f>
        <v>0</v>
      </c>
      <c r="C157" s="9">
        <f>Tue!X73</f>
        <v>0</v>
      </c>
      <c r="D157" s="73" t="str">
        <f>IF(B157="win",100%-D1,"-100%")</f>
        <v>-100%</v>
      </c>
      <c r="E157" s="9">
        <f>(C157*D157)+(C157*E1)</f>
        <v>0</v>
      </c>
      <c r="F157" s="9"/>
      <c r="G157" s="9">
        <f>Tue!Y73</f>
        <v>0</v>
      </c>
      <c r="H157" s="73" t="str">
        <f t="shared" ref="H157:H159" si="2051">IF($B157="win",100%-H$1,"-100%")</f>
        <v>-100%</v>
      </c>
      <c r="I157" s="9">
        <f>(G157*H157)+(G157*I1)</f>
        <v>0</v>
      </c>
      <c r="J157" s="9"/>
      <c r="K157" s="9">
        <f>Tue!Z73</f>
        <v>0</v>
      </c>
      <c r="L157" s="73" t="str">
        <f>IF(B157="win",100%-L1,"-100%")</f>
        <v>-100%</v>
      </c>
      <c r="M157" s="9">
        <f>(K157*L157)+(K157*M1)</f>
        <v>0</v>
      </c>
      <c r="N157" s="9"/>
      <c r="O157" s="9">
        <f>Tue!AA73</f>
        <v>0</v>
      </c>
      <c r="P157" s="73" t="str">
        <f>IF(B157="win",100%-P1,"-100%")</f>
        <v>-100%</v>
      </c>
      <c r="Q157" s="9">
        <f>(O157*P157)+(O157*Q1)</f>
        <v>0</v>
      </c>
      <c r="R157" s="9"/>
      <c r="S157" s="9">
        <f>Tue!AB73</f>
        <v>0</v>
      </c>
      <c r="T157" s="73" t="str">
        <f>IF(B157="win",100%-T1,"-100%")</f>
        <v>-100%</v>
      </c>
      <c r="U157" s="9">
        <f>(S157*T157)+(S157*U1)</f>
        <v>0</v>
      </c>
      <c r="V157" s="9"/>
      <c r="W157" s="9">
        <f>Tue!AC73</f>
        <v>0</v>
      </c>
      <c r="X157" s="73" t="str">
        <f>IF(B157="win",100%-X1,"-100%")</f>
        <v>-100%</v>
      </c>
      <c r="Y157" s="9">
        <f>(W157*X157)+(W157*Y1)</f>
        <v>0</v>
      </c>
      <c r="Z157" s="9"/>
      <c r="AA157" s="9">
        <f>Tue!AD73</f>
        <v>0</v>
      </c>
      <c r="AB157" s="73" t="str">
        <f>IF(B157="win",100%-AB1,"-100%")</f>
        <v>-100%</v>
      </c>
      <c r="AC157" s="9">
        <f>(AA157*AB157)+(AA157*AC1)</f>
        <v>0</v>
      </c>
      <c r="AD157" s="9"/>
      <c r="AE157" s="9">
        <f>Tue!AE73</f>
        <v>0</v>
      </c>
      <c r="AF157" s="73" t="str">
        <f>IF(B157="win",100%-AF1,"-100%")</f>
        <v>-100%</v>
      </c>
      <c r="AG157" s="9">
        <f>(AE157*AF157)+(AE157*AG1)</f>
        <v>0</v>
      </c>
      <c r="AH157" s="9"/>
      <c r="AI157" s="9">
        <f>Tue!AF73</f>
        <v>0</v>
      </c>
      <c r="AJ157" s="73" t="str">
        <f>IF(B157="win",100%-AJ1,"-100%")</f>
        <v>-100%</v>
      </c>
      <c r="AK157" s="9">
        <f>(AI157*AJ157)+(AI157*AK1)</f>
        <v>0</v>
      </c>
      <c r="AL157" s="9"/>
      <c r="AM157" s="9">
        <f>Tue!AG73</f>
        <v>0</v>
      </c>
      <c r="AN157" s="73" t="str">
        <f>IF(B157="win",100%-AN1,"-100%")</f>
        <v>-100%</v>
      </c>
      <c r="AO157" s="9">
        <f>(AM157*AN157)+(AM157*AO1)</f>
        <v>0</v>
      </c>
      <c r="AP157" s="9"/>
      <c r="AQ157" s="9">
        <f>Tue!AH73</f>
        <v>0</v>
      </c>
      <c r="AR157" s="73" t="str">
        <f>IF(B157="win",100%-AR1,"-100%")</f>
        <v>-100%</v>
      </c>
      <c r="AS157" s="9">
        <f>(AQ157*AR157)+(AQ157*AS1)</f>
        <v>0</v>
      </c>
      <c r="AT157" s="9"/>
      <c r="AU157" s="9">
        <f>Tue!AI73</f>
        <v>0</v>
      </c>
      <c r="AV157" s="73" t="str">
        <f>IF(B157="win",100%-AV1,"-100%")</f>
        <v>-100%</v>
      </c>
      <c r="AW157" s="9">
        <f>(AU157*AV157)+(AU157*AW1)</f>
        <v>0</v>
      </c>
      <c r="AX157" s="9"/>
      <c r="AY157" s="9">
        <f>Tue!AJ73</f>
        <v>0</v>
      </c>
      <c r="AZ157" s="73" t="str">
        <f>IF(B157="win",100%-AZ1,"-100%")</f>
        <v>-100%</v>
      </c>
      <c r="BA157" s="9">
        <f>(AY157*AZ157)+(AY157*BA1)</f>
        <v>0</v>
      </c>
      <c r="BB157" s="9"/>
      <c r="BC157" s="9">
        <f>Tue!AK73</f>
        <v>0</v>
      </c>
      <c r="BD157" s="73" t="str">
        <f>IF(B157="win",100%-BD1,"-100%")</f>
        <v>-100%</v>
      </c>
      <c r="BE157" s="9">
        <f>(BC157*BD157)+(BC157*BE1)</f>
        <v>0</v>
      </c>
      <c r="BF157" s="9"/>
      <c r="BG157" s="9">
        <f>Tue!AL73</f>
        <v>0</v>
      </c>
      <c r="BH157" s="73" t="str">
        <f>IF(B157="win",100%-BH1,"-100%")</f>
        <v>-100%</v>
      </c>
      <c r="BI157" s="9">
        <f>(BG157*BH157)+(BG157*BI1)</f>
        <v>0</v>
      </c>
      <c r="BJ157" s="9"/>
      <c r="BK157" s="9">
        <f>Tue!AM73</f>
        <v>0</v>
      </c>
      <c r="BL157" s="73" t="str">
        <f>IF(B157="win",100%-BL1,"-100%")</f>
        <v>-100%</v>
      </c>
      <c r="BM157" s="9">
        <f>(BK157*BL157)+(BK157*BM1)</f>
        <v>0</v>
      </c>
      <c r="BN157" s="9"/>
      <c r="BO157" s="9">
        <f>Tue!AN73</f>
        <v>0</v>
      </c>
      <c r="BP157" s="73" t="str">
        <f>IF(B157="win",100%-BP1,"-100%")</f>
        <v>-100%</v>
      </c>
      <c r="BQ157" s="9">
        <f>(BO157*BP157)+(BO157*BQ1)</f>
        <v>0</v>
      </c>
      <c r="BR157" s="9"/>
      <c r="BS157" s="9">
        <f>Tue!AO73</f>
        <v>0</v>
      </c>
      <c r="BT157" s="73" t="str">
        <f>IF(B157="win",100%-BT1,"-100%")</f>
        <v>-100%</v>
      </c>
      <c r="BU157" s="9">
        <f>(BS157*BT157)+(BS157*BU1)</f>
        <v>0</v>
      </c>
      <c r="BV157" s="9"/>
      <c r="BW157" s="9">
        <f>Tue!AP73</f>
        <v>0</v>
      </c>
      <c r="BX157" s="73" t="str">
        <f>IF(B157="win",100%-BX1,"-100%")</f>
        <v>-100%</v>
      </c>
      <c r="BY157" s="9">
        <f>(BW157*BX157)+(BW157*BY1)</f>
        <v>0</v>
      </c>
      <c r="BZ157" s="9"/>
      <c r="CA157" s="9">
        <f>Tue!AQ73</f>
        <v>0</v>
      </c>
      <c r="CB157" s="73" t="str">
        <f>IF(B157="win",100%-CB1,"-100%")</f>
        <v>-100%</v>
      </c>
      <c r="CC157" s="9">
        <f>(CA157*CB157)+(CA157*CC1)</f>
        <v>0</v>
      </c>
      <c r="CD157" s="9"/>
      <c r="CE157" s="9">
        <f>Tue!AR73</f>
        <v>0</v>
      </c>
      <c r="CF157" s="73" t="str">
        <f>IF(B157="win",100%-CF1,"-100%")</f>
        <v>-100%</v>
      </c>
      <c r="CG157" s="9">
        <f>(CE157*CF157)+(CE157*CG1)</f>
        <v>0</v>
      </c>
      <c r="CH157" s="9"/>
      <c r="CI157" s="9">
        <f>Tue!AS73</f>
        <v>0</v>
      </c>
      <c r="CJ157" s="73" t="str">
        <f>IF(B157="win",100%-CJ1,"-100%")</f>
        <v>-100%</v>
      </c>
      <c r="CK157" s="9">
        <f>(CI157*CJ157)+(CI157*CK1)</f>
        <v>0</v>
      </c>
      <c r="CL157" s="9"/>
      <c r="CM157" s="9">
        <f>Tue!AT73</f>
        <v>0</v>
      </c>
      <c r="CN157" s="73" t="str">
        <f>IF(B157="win",100%-CN1,"-100%")</f>
        <v>-100%</v>
      </c>
      <c r="CO157" s="9">
        <f>(CM157*CN157)+(CM157*CO1)</f>
        <v>0</v>
      </c>
      <c r="CP157" s="9"/>
      <c r="CQ157" s="9">
        <f>Tue!AU73</f>
        <v>0</v>
      </c>
      <c r="CR157" s="73" t="str">
        <f>IF(B157="win",100%-CR1,"-100%")</f>
        <v>-100%</v>
      </c>
      <c r="CS157" s="9">
        <f>(CQ157*CR157)+(CQ157*CS1)</f>
        <v>0</v>
      </c>
      <c r="CT157" s="9"/>
      <c r="CU157" s="9">
        <f>Tue!AV73</f>
        <v>0</v>
      </c>
      <c r="CV157" s="73" t="str">
        <f>IF(B157="win",100%-CV1,"-100%")</f>
        <v>-100%</v>
      </c>
      <c r="CW157" s="9">
        <f>(CU157*CV157)+(CU157*CW1)</f>
        <v>0</v>
      </c>
      <c r="CX157" s="9"/>
      <c r="CY157" s="9">
        <f>Tue!AW73</f>
        <v>0</v>
      </c>
      <c r="CZ157" s="73" t="str">
        <f>IF(B157="win",100%-CZ1,"-100%")</f>
        <v>-100%</v>
      </c>
      <c r="DA157" s="9">
        <f>(CY157*CZ157)+(CY157*DA1)</f>
        <v>0</v>
      </c>
      <c r="DB157" s="9"/>
      <c r="DC157" s="9">
        <f>Tue!AX73</f>
        <v>0</v>
      </c>
      <c r="DD157" s="73" t="str">
        <f>IF(B157="win",100%-DD1,"-100%")</f>
        <v>-100%</v>
      </c>
      <c r="DE157" s="9">
        <f>(DC157*DD157)+(DC157*DE1)</f>
        <v>0</v>
      </c>
      <c r="DF157" s="9"/>
      <c r="DG157" s="9">
        <f>Tue!AY73</f>
        <v>0</v>
      </c>
      <c r="DH157" s="73" t="str">
        <f>IF(B157="win",100%-DH1,"-100%")</f>
        <v>-100%</v>
      </c>
      <c r="DI157" s="9">
        <f>(DG157*DH157)+(DG157*DI1)</f>
        <v>0</v>
      </c>
      <c r="DJ157" s="9"/>
      <c r="DK157" s="9">
        <f>Tue!AZ73</f>
        <v>0</v>
      </c>
      <c r="DL157" s="73" t="str">
        <f>IF(B157="win",100%-DL1,"-100%")</f>
        <v>-100%</v>
      </c>
      <c r="DM157" s="9">
        <f>(DK157*DL157)+(DK157*DM1)</f>
        <v>0</v>
      </c>
      <c r="DN157" s="9"/>
      <c r="DO157" s="9">
        <f>Tue!BA73</f>
        <v>0</v>
      </c>
      <c r="DP157" s="73" t="str">
        <f>IF(B157="win",100%-DP1,"-100%")</f>
        <v>-100%</v>
      </c>
      <c r="DQ157" s="9">
        <f>(DO157*DP157)+(DO157*DQ1)</f>
        <v>0</v>
      </c>
      <c r="DR157" s="9"/>
      <c r="DS157" s="9">
        <f>Tue!BB73</f>
        <v>0</v>
      </c>
      <c r="DT157" s="73" t="str">
        <f>IF(B157="win",100%-DT1,"-100%")</f>
        <v>-100%</v>
      </c>
      <c r="DU157" s="9">
        <f>(DS157*DT157)+(DS157*DU1)</f>
        <v>0</v>
      </c>
      <c r="DV157" s="9"/>
      <c r="DW157" s="9">
        <f>Tue!BC73</f>
        <v>0</v>
      </c>
      <c r="DX157" s="73" t="str">
        <f>IF(B157="win",100%-DX1,"-100%")</f>
        <v>-100%</v>
      </c>
      <c r="DY157" s="9">
        <f>(DW157*DX157)+(DW157*DY1)</f>
        <v>0</v>
      </c>
      <c r="DZ157" s="9"/>
      <c r="EA157" s="9">
        <f>Tue!BD73</f>
        <v>0</v>
      </c>
      <c r="EB157" s="73" t="str">
        <f>IF(B157="win",100%-EB1,"-100%")</f>
        <v>-100%</v>
      </c>
      <c r="EC157" s="9">
        <f>(EA157*EB157)+(EA157*EC1)</f>
        <v>0</v>
      </c>
      <c r="ED157" s="9"/>
      <c r="EE157" s="9">
        <f>Tue!BE73</f>
        <v>0</v>
      </c>
      <c r="EF157" s="73" t="str">
        <f>IF(B157="win",100%-EF1,"-100%")</f>
        <v>-100%</v>
      </c>
      <c r="EG157" s="9">
        <f>(EE157*EF157)+(EE157*EG1)</f>
        <v>0</v>
      </c>
      <c r="EH157" s="9"/>
      <c r="EI157" s="9">
        <f>Tue!BF73</f>
        <v>0</v>
      </c>
      <c r="EJ157" s="73" t="str">
        <f>IF(B157="win",100%-EJ1,"-100%")</f>
        <v>-100%</v>
      </c>
      <c r="EK157" s="9">
        <f>(EI157*EJ157)+(EI157*EK1)</f>
        <v>0</v>
      </c>
      <c r="EL157" s="9"/>
      <c r="EM157" s="9">
        <f>Tue!BG73</f>
        <v>0</v>
      </c>
      <c r="EN157" s="73" t="str">
        <f>IF(B157="win",100%-EN1,"-100%")</f>
        <v>-100%</v>
      </c>
      <c r="EO157" s="9">
        <f>(EM157*EN157)+(EM157*EO1)</f>
        <v>0</v>
      </c>
      <c r="EP157" s="9"/>
      <c r="EQ157" s="9">
        <f>Tue!BH73</f>
        <v>0</v>
      </c>
      <c r="ER157" s="73" t="str">
        <f>IF(B157="win",100%-ER1,"-100%")</f>
        <v>-100%</v>
      </c>
      <c r="ES157" s="9">
        <f>(EQ157*ER157)+(EQ157*ES1)</f>
        <v>0</v>
      </c>
      <c r="EU157" s="9">
        <f>Tue!$BI73</f>
        <v>0</v>
      </c>
      <c r="EV157" s="73" t="str">
        <f t="shared" ref="EV157:EV159" si="2052">IF($B157="win",100%-EV$1,"-100%")</f>
        <v>-100%</v>
      </c>
      <c r="EW157" s="9">
        <f>(EU157*EV157)+(EU157*EW1)</f>
        <v>0</v>
      </c>
      <c r="EY157" s="9">
        <f>Tue!$BJ73</f>
        <v>0</v>
      </c>
      <c r="EZ157" s="73" t="str">
        <f t="shared" si="2034"/>
        <v>-100%</v>
      </c>
      <c r="FA157" s="9">
        <f>(EY157*EZ157)+(EY157*FA1)</f>
        <v>0</v>
      </c>
      <c r="FC157" s="9">
        <f>Tue!$BK73</f>
        <v>0</v>
      </c>
      <c r="FD157" s="73" t="str">
        <f t="shared" si="2035"/>
        <v>-100%</v>
      </c>
      <c r="FE157" s="9">
        <f>(FC157*FD157)+(FC157*FE1)</f>
        <v>0</v>
      </c>
      <c r="FG157" s="9">
        <f>Tue!$BL73</f>
        <v>0</v>
      </c>
      <c r="FH157" s="73" t="str">
        <f t="shared" si="2036"/>
        <v>-100%</v>
      </c>
      <c r="FI157" s="9">
        <f>(FG157*FH157)+(FG157*FI1)</f>
        <v>0</v>
      </c>
      <c r="FK157" s="9">
        <f>Tue!$BM73</f>
        <v>0</v>
      </c>
      <c r="FL157" s="73" t="str">
        <f t="shared" si="2037"/>
        <v>-100%</v>
      </c>
      <c r="FM157" s="9">
        <f>(FK157*FL157)+(FK157*FM1)</f>
        <v>0</v>
      </c>
      <c r="FO157" s="9">
        <f>Tue!$BN73</f>
        <v>0</v>
      </c>
      <c r="FP157" s="73" t="str">
        <f t="shared" si="2038"/>
        <v>-100%</v>
      </c>
      <c r="FQ157" s="9">
        <f>(FO157*FP157)+(FO157*FQ1)</f>
        <v>0</v>
      </c>
    </row>
    <row r="158" spans="1:173" s="12" customFormat="1" x14ac:dyDescent="0.25">
      <c r="A158" s="9" t="str">
        <f>Tue!A74</f>
        <v>UNDER</v>
      </c>
      <c r="B158" s="72">
        <f>Tue!C74</f>
        <v>0</v>
      </c>
      <c r="C158" s="9">
        <f>Tue!X74</f>
        <v>0</v>
      </c>
      <c r="D158" s="73" t="str">
        <f>IF(B158="win",100%-D1,"-100%")</f>
        <v>-100%</v>
      </c>
      <c r="E158" s="9">
        <f>(C158*D158)+(C158*E1)</f>
        <v>0</v>
      </c>
      <c r="F158" s="9"/>
      <c r="G158" s="9">
        <f>Tue!Y74</f>
        <v>0</v>
      </c>
      <c r="H158" s="73" t="str">
        <f t="shared" si="2051"/>
        <v>-100%</v>
      </c>
      <c r="I158" s="9">
        <f>(G158*H158)+(G158*I1)</f>
        <v>0</v>
      </c>
      <c r="J158" s="9"/>
      <c r="K158" s="9">
        <f>Tue!Z74</f>
        <v>0</v>
      </c>
      <c r="L158" s="73" t="str">
        <f>IF(B158="win",100%-L1,"-100%")</f>
        <v>-100%</v>
      </c>
      <c r="M158" s="9">
        <f>(K158*L158)+(K158*M1)</f>
        <v>0</v>
      </c>
      <c r="N158" s="9"/>
      <c r="O158" s="9">
        <f>Tue!AA74</f>
        <v>0</v>
      </c>
      <c r="P158" s="73" t="str">
        <f>IF(B158="win",100%-P1,"-100%")</f>
        <v>-100%</v>
      </c>
      <c r="Q158" s="9">
        <f>(O158*P158)+(O158*Q1)</f>
        <v>0</v>
      </c>
      <c r="R158" s="9"/>
      <c r="S158" s="9">
        <f>Tue!AB74</f>
        <v>0</v>
      </c>
      <c r="T158" s="73" t="str">
        <f>IF(B158="win",100%-T1,"-100%")</f>
        <v>-100%</v>
      </c>
      <c r="U158" s="9">
        <f>(S158*T158)+(S158*U1)</f>
        <v>0</v>
      </c>
      <c r="V158" s="9"/>
      <c r="W158" s="9">
        <f>Tue!AC74</f>
        <v>0</v>
      </c>
      <c r="X158" s="73" t="str">
        <f>IF(B158="win",100%-X1,"-100%")</f>
        <v>-100%</v>
      </c>
      <c r="Y158" s="9">
        <f>(W158*X158)+(W158*Y1)</f>
        <v>0</v>
      </c>
      <c r="Z158" s="9"/>
      <c r="AA158" s="9">
        <f>Tue!AD74</f>
        <v>0</v>
      </c>
      <c r="AB158" s="73" t="str">
        <f>IF(B158="win",100%-AB1,"-100%")</f>
        <v>-100%</v>
      </c>
      <c r="AC158" s="9">
        <f>(AA158*AB158)+(AA158*AC1)</f>
        <v>0</v>
      </c>
      <c r="AD158" s="9"/>
      <c r="AE158" s="9">
        <f>Tue!AE74</f>
        <v>0</v>
      </c>
      <c r="AF158" s="73" t="str">
        <f>IF(B158="win",100%-AF1,"-100%")</f>
        <v>-100%</v>
      </c>
      <c r="AG158" s="9">
        <f>(AE158*AF158)+(AE158*AG1)</f>
        <v>0</v>
      </c>
      <c r="AH158" s="9"/>
      <c r="AI158" s="9">
        <f>Tue!AF74</f>
        <v>0</v>
      </c>
      <c r="AJ158" s="73" t="str">
        <f>IF(B158="win",100%-AJ1,"-100%")</f>
        <v>-100%</v>
      </c>
      <c r="AK158" s="9">
        <f>(AI158*AJ158)+(AI158*AK1)</f>
        <v>0</v>
      </c>
      <c r="AL158" s="9"/>
      <c r="AM158" s="9">
        <f>Tue!AG74</f>
        <v>0</v>
      </c>
      <c r="AN158" s="73" t="str">
        <f>IF(B158="win",100%-AN1,"-100%")</f>
        <v>-100%</v>
      </c>
      <c r="AO158" s="9">
        <f>(AM158*AN158)+(AM158*AO1)</f>
        <v>0</v>
      </c>
      <c r="AP158" s="9"/>
      <c r="AQ158" s="9">
        <f>Tue!AH74</f>
        <v>0</v>
      </c>
      <c r="AR158" s="73" t="str">
        <f>IF(B158="win",100%-AR1,"-100%")</f>
        <v>-100%</v>
      </c>
      <c r="AS158" s="9">
        <f>(AQ158*AR158)+(AQ158*AS1)</f>
        <v>0</v>
      </c>
      <c r="AT158" s="9"/>
      <c r="AU158" s="9">
        <f>Tue!AI74</f>
        <v>0</v>
      </c>
      <c r="AV158" s="73" t="str">
        <f>IF(B158="win",100%-AV1,"-100%")</f>
        <v>-100%</v>
      </c>
      <c r="AW158" s="9">
        <f>(AU158*AV158)+(AU158*AW1)</f>
        <v>0</v>
      </c>
      <c r="AX158" s="9"/>
      <c r="AY158" s="9">
        <f>Tue!AJ74</f>
        <v>0</v>
      </c>
      <c r="AZ158" s="73" t="str">
        <f>IF(B158="win",100%-AZ1,"-100%")</f>
        <v>-100%</v>
      </c>
      <c r="BA158" s="9">
        <f>(AY158*AZ158)+(AY158*BA1)</f>
        <v>0</v>
      </c>
      <c r="BB158" s="9"/>
      <c r="BC158" s="9">
        <f>Tue!AK74</f>
        <v>0</v>
      </c>
      <c r="BD158" s="73" t="str">
        <f>IF(B158="win",100%-BD1,"-100%")</f>
        <v>-100%</v>
      </c>
      <c r="BE158" s="9">
        <f>(BC158*BD158)+(BC158*BE1)</f>
        <v>0</v>
      </c>
      <c r="BF158" s="9"/>
      <c r="BG158" s="9">
        <f>Tue!AL74</f>
        <v>0</v>
      </c>
      <c r="BH158" s="73" t="str">
        <f>IF(B158="win",100%-BH1,"-100%")</f>
        <v>-100%</v>
      </c>
      <c r="BI158" s="9">
        <f>(BG158*BH158)+(BG158*BI1)</f>
        <v>0</v>
      </c>
      <c r="BJ158" s="9"/>
      <c r="BK158" s="9">
        <f>Tue!AM74</f>
        <v>0</v>
      </c>
      <c r="BL158" s="73" t="str">
        <f>IF(B158="win",100%-BL1,"-100%")</f>
        <v>-100%</v>
      </c>
      <c r="BM158" s="9">
        <f>(BK158*BL158)+(BK158*BM1)</f>
        <v>0</v>
      </c>
      <c r="BN158" s="9"/>
      <c r="BO158" s="9">
        <f>Tue!AN74</f>
        <v>0</v>
      </c>
      <c r="BP158" s="73" t="str">
        <f>IF(B158="win",100%-BP1,"-100%")</f>
        <v>-100%</v>
      </c>
      <c r="BQ158" s="9">
        <f>(BO158*BP158)+(BO158*BQ1)</f>
        <v>0</v>
      </c>
      <c r="BR158" s="9"/>
      <c r="BS158" s="9">
        <f>Tue!AO74</f>
        <v>0</v>
      </c>
      <c r="BT158" s="73" t="str">
        <f>IF(B158="win",100%-BT1,"-100%")</f>
        <v>-100%</v>
      </c>
      <c r="BU158" s="9">
        <f>(BS158*BT158)+(BS158*BU1)</f>
        <v>0</v>
      </c>
      <c r="BV158" s="9"/>
      <c r="BW158" s="9">
        <f>Tue!AP74</f>
        <v>0</v>
      </c>
      <c r="BX158" s="73" t="str">
        <f>IF(B158="win",100%-BX1,"-100%")</f>
        <v>-100%</v>
      </c>
      <c r="BY158" s="9">
        <f>(BW158*BX158)+(BW158*BY1)</f>
        <v>0</v>
      </c>
      <c r="BZ158" s="9"/>
      <c r="CA158" s="9">
        <f>Tue!AQ74</f>
        <v>0</v>
      </c>
      <c r="CB158" s="73" t="str">
        <f>IF(B158="win",100%-CB1,"-100%")</f>
        <v>-100%</v>
      </c>
      <c r="CC158" s="9">
        <f>(CA158*CB158)+(CA158*CC1)</f>
        <v>0</v>
      </c>
      <c r="CD158" s="9"/>
      <c r="CE158" s="9">
        <f>Tue!AR74</f>
        <v>0</v>
      </c>
      <c r="CF158" s="73" t="str">
        <f>IF(B158="win",100%-CF1,"-100%")</f>
        <v>-100%</v>
      </c>
      <c r="CG158" s="9">
        <f>(CE158*CF158)+(CE158*CG1)</f>
        <v>0</v>
      </c>
      <c r="CH158" s="9"/>
      <c r="CI158" s="9">
        <f>Tue!AS74</f>
        <v>0</v>
      </c>
      <c r="CJ158" s="73" t="str">
        <f>IF(B158="win",100%-CJ1,"-100%")</f>
        <v>-100%</v>
      </c>
      <c r="CK158" s="9">
        <f>(CI158*CJ158)+(CI158*CK1)</f>
        <v>0</v>
      </c>
      <c r="CL158" s="9"/>
      <c r="CM158" s="9">
        <f>Tue!AT74</f>
        <v>0</v>
      </c>
      <c r="CN158" s="73" t="str">
        <f>IF(B158="win",100%-CN1,"-100%")</f>
        <v>-100%</v>
      </c>
      <c r="CO158" s="9">
        <f>(CM158*CN158)+(CM158*CO1)</f>
        <v>0</v>
      </c>
      <c r="CP158" s="9"/>
      <c r="CQ158" s="9">
        <f>Tue!AU74</f>
        <v>0</v>
      </c>
      <c r="CR158" s="73" t="str">
        <f>IF(B158="win",100%-CR1,"-100%")</f>
        <v>-100%</v>
      </c>
      <c r="CS158" s="9">
        <f>(CQ158*CR158)+(CQ158*CS1)</f>
        <v>0</v>
      </c>
      <c r="CT158" s="9"/>
      <c r="CU158" s="9">
        <f>Tue!AV74</f>
        <v>0</v>
      </c>
      <c r="CV158" s="73" t="str">
        <f>IF(B158="win",100%-CV1,"-100%")</f>
        <v>-100%</v>
      </c>
      <c r="CW158" s="9">
        <f>(CU158*CV158)+(CU158*CW1)</f>
        <v>0</v>
      </c>
      <c r="CX158" s="9"/>
      <c r="CY158" s="9">
        <f>Tue!AW74</f>
        <v>0</v>
      </c>
      <c r="CZ158" s="73" t="str">
        <f>IF(B158="win",100%-CZ1,"-100%")</f>
        <v>-100%</v>
      </c>
      <c r="DA158" s="9">
        <f>(CY158*CZ158)+(CY158*DA1)</f>
        <v>0</v>
      </c>
      <c r="DB158" s="9"/>
      <c r="DC158" s="9">
        <f>Tue!AX74</f>
        <v>0</v>
      </c>
      <c r="DD158" s="73" t="str">
        <f>IF(B158="win",100%-DD1,"-100%")</f>
        <v>-100%</v>
      </c>
      <c r="DE158" s="9">
        <f>(DC158*DD158)+(DC158*DE1)</f>
        <v>0</v>
      </c>
      <c r="DF158" s="9"/>
      <c r="DG158" s="9">
        <f>Tue!AY74</f>
        <v>0</v>
      </c>
      <c r="DH158" s="73" t="str">
        <f>IF(B158="win",100%-DH1,"-100%")</f>
        <v>-100%</v>
      </c>
      <c r="DI158" s="9">
        <f>(DG158*DH158)+(DG158*DI1)</f>
        <v>0</v>
      </c>
      <c r="DJ158" s="9"/>
      <c r="DK158" s="9">
        <f>Tue!AZ74</f>
        <v>0</v>
      </c>
      <c r="DL158" s="73" t="str">
        <f>IF(B158="win",100%-DL1,"-100%")</f>
        <v>-100%</v>
      </c>
      <c r="DM158" s="9">
        <f>(DK158*DL158)+(DK158*DM1)</f>
        <v>0</v>
      </c>
      <c r="DN158" s="9"/>
      <c r="DO158" s="9">
        <f>Tue!BA74</f>
        <v>0</v>
      </c>
      <c r="DP158" s="73" t="str">
        <f>IF(B158="win",100%-DP1,"-100%")</f>
        <v>-100%</v>
      </c>
      <c r="DQ158" s="9">
        <f>(DO158*DP158)+(DO158*DQ1)</f>
        <v>0</v>
      </c>
      <c r="DR158" s="9"/>
      <c r="DS158" s="9">
        <f>Tue!BB74</f>
        <v>0</v>
      </c>
      <c r="DT158" s="73" t="str">
        <f>IF(B158="win",100%-DT1,"-100%")</f>
        <v>-100%</v>
      </c>
      <c r="DU158" s="9">
        <f>(DS158*DT158)+(DS158*DU1)</f>
        <v>0</v>
      </c>
      <c r="DV158" s="9"/>
      <c r="DW158" s="9">
        <f>Tue!BC74</f>
        <v>0</v>
      </c>
      <c r="DX158" s="73" t="str">
        <f>IF(B158="win",100%-DX1,"-100%")</f>
        <v>-100%</v>
      </c>
      <c r="DY158" s="9">
        <f>(DW158*DX158)+(DW158*DY1)</f>
        <v>0</v>
      </c>
      <c r="DZ158" s="9"/>
      <c r="EA158" s="9">
        <f>Tue!BD74</f>
        <v>0</v>
      </c>
      <c r="EB158" s="73" t="str">
        <f>IF(B158="win",100%-EB1,"-100%")</f>
        <v>-100%</v>
      </c>
      <c r="EC158" s="9">
        <f>(EA158*EB158)+(EA158*EC1)</f>
        <v>0</v>
      </c>
      <c r="ED158" s="9"/>
      <c r="EE158" s="9">
        <f>Tue!BE74</f>
        <v>0</v>
      </c>
      <c r="EF158" s="73" t="str">
        <f>IF(B158="win",100%-EF1,"-100%")</f>
        <v>-100%</v>
      </c>
      <c r="EG158" s="9">
        <f>(EE158*EF158)+(EE158*EG1)</f>
        <v>0</v>
      </c>
      <c r="EH158" s="9"/>
      <c r="EI158" s="9">
        <f>Tue!BF74</f>
        <v>0</v>
      </c>
      <c r="EJ158" s="73" t="str">
        <f>IF(B158="win",100%-EJ1,"-100%")</f>
        <v>-100%</v>
      </c>
      <c r="EK158" s="9">
        <f>(EI158*EJ158)+(EI158*EK1)</f>
        <v>0</v>
      </c>
      <c r="EL158" s="9"/>
      <c r="EM158" s="9">
        <f>Tue!BG74</f>
        <v>0</v>
      </c>
      <c r="EN158" s="73" t="str">
        <f>IF(B158="win",100%-EN1,"-100%")</f>
        <v>-100%</v>
      </c>
      <c r="EO158" s="9">
        <f>(EM158*EN158)+(EM158*EO1)</f>
        <v>0</v>
      </c>
      <c r="EP158" s="9"/>
      <c r="EQ158" s="9">
        <f>Tue!BH74</f>
        <v>0</v>
      </c>
      <c r="ER158" s="73" t="str">
        <f>IF(B158="win",100%-ER1,"-100%")</f>
        <v>-100%</v>
      </c>
      <c r="ES158" s="9">
        <f>(EQ158*ER158)+(EQ158*ES1)</f>
        <v>0</v>
      </c>
      <c r="EU158" s="9">
        <f>Tue!$BI74</f>
        <v>0</v>
      </c>
      <c r="EV158" s="73" t="str">
        <f t="shared" si="2052"/>
        <v>-100%</v>
      </c>
      <c r="EW158" s="9">
        <f>(EU158*EV158)+(EU158*EW1)</f>
        <v>0</v>
      </c>
      <c r="EY158" s="9">
        <f>Tue!$BJ74</f>
        <v>0</v>
      </c>
      <c r="EZ158" s="73" t="str">
        <f t="shared" si="2034"/>
        <v>-100%</v>
      </c>
      <c r="FA158" s="9">
        <f>(EY158*EZ158)+(EY158*FA1)</f>
        <v>0</v>
      </c>
      <c r="FC158" s="9">
        <f>Tue!$BK74</f>
        <v>0</v>
      </c>
      <c r="FD158" s="73" t="str">
        <f t="shared" si="2035"/>
        <v>-100%</v>
      </c>
      <c r="FE158" s="9">
        <f>(FC158*FD158)+(FC158*FE1)</f>
        <v>0</v>
      </c>
      <c r="FG158" s="9">
        <f>Tue!$BL74</f>
        <v>0</v>
      </c>
      <c r="FH158" s="73" t="str">
        <f t="shared" si="2036"/>
        <v>-100%</v>
      </c>
      <c r="FI158" s="9">
        <f>(FG158*FH158)+(FG158*FI1)</f>
        <v>0</v>
      </c>
      <c r="FK158" s="9">
        <f>Tue!$BM74</f>
        <v>0</v>
      </c>
      <c r="FL158" s="73" t="str">
        <f t="shared" si="2037"/>
        <v>-100%</v>
      </c>
      <c r="FM158" s="9">
        <f>(FK158*FL158)+(FK158*FM1)</f>
        <v>0</v>
      </c>
      <c r="FO158" s="9">
        <f>Tue!$BN74</f>
        <v>0</v>
      </c>
      <c r="FP158" s="73" t="str">
        <f t="shared" si="2038"/>
        <v>-100%</v>
      </c>
      <c r="FQ158" s="9">
        <f>(FO158*FP158)+(FO158*FQ1)</f>
        <v>0</v>
      </c>
    </row>
    <row r="159" spans="1:173" s="12" customFormat="1" x14ac:dyDescent="0.25">
      <c r="A159" s="9" t="str">
        <f>Tue!A75</f>
        <v>OVER</v>
      </c>
      <c r="B159" s="72">
        <f>Tue!C75</f>
        <v>0</v>
      </c>
      <c r="C159" s="9">
        <f>Tue!X75</f>
        <v>0</v>
      </c>
      <c r="D159" s="73" t="str">
        <f>IF(B159="win",100%-D1,"-100%")</f>
        <v>-100%</v>
      </c>
      <c r="E159" s="9">
        <f>(C159*D159)+(C159*E1)</f>
        <v>0</v>
      </c>
      <c r="F159" s="9"/>
      <c r="G159" s="9">
        <f>Tue!Y75</f>
        <v>0</v>
      </c>
      <c r="H159" s="73" t="str">
        <f t="shared" si="2051"/>
        <v>-100%</v>
      </c>
      <c r="I159" s="9">
        <f>(G159*H159)+(G159*I1)</f>
        <v>0</v>
      </c>
      <c r="J159" s="9"/>
      <c r="K159" s="9">
        <f>Tue!Z75</f>
        <v>0</v>
      </c>
      <c r="L159" s="73" t="str">
        <f>IF(B159="win",100%-L1,"-100%")</f>
        <v>-100%</v>
      </c>
      <c r="M159" s="9">
        <f>(K159*L159)+(K159*M1)</f>
        <v>0</v>
      </c>
      <c r="N159" s="9"/>
      <c r="O159" s="9">
        <f>Tue!AA75</f>
        <v>0</v>
      </c>
      <c r="P159" s="73" t="str">
        <f>IF(B159="win",100%-P1,"-100%")</f>
        <v>-100%</v>
      </c>
      <c r="Q159" s="9">
        <f>(O159*P159)+(O159*Q1)</f>
        <v>0</v>
      </c>
      <c r="R159" s="9"/>
      <c r="S159" s="9">
        <f>Tue!AB75</f>
        <v>0</v>
      </c>
      <c r="T159" s="73" t="str">
        <f>IF(B159="win",100%-T1,"-100%")</f>
        <v>-100%</v>
      </c>
      <c r="U159" s="9">
        <f>(S159*T159)+(S159*U1)</f>
        <v>0</v>
      </c>
      <c r="V159" s="9"/>
      <c r="W159" s="9">
        <f>Tue!AC75</f>
        <v>0</v>
      </c>
      <c r="X159" s="73" t="str">
        <f>IF(B159="win",100%-X1,"-100%")</f>
        <v>-100%</v>
      </c>
      <c r="Y159" s="9">
        <f>(W159*X159)+(W159*Y1)</f>
        <v>0</v>
      </c>
      <c r="Z159" s="9"/>
      <c r="AA159" s="9">
        <f>Tue!AD75</f>
        <v>0</v>
      </c>
      <c r="AB159" s="73" t="str">
        <f>IF(B159="win",100%-AB1,"-100%")</f>
        <v>-100%</v>
      </c>
      <c r="AC159" s="9">
        <f>(AA159*AB159)+(AA159*AC1)</f>
        <v>0</v>
      </c>
      <c r="AD159" s="9"/>
      <c r="AE159" s="9">
        <f>Tue!AE75</f>
        <v>0</v>
      </c>
      <c r="AF159" s="73" t="str">
        <f>IF(B159="win",100%-AF1,"-100%")</f>
        <v>-100%</v>
      </c>
      <c r="AG159" s="9">
        <f>(AE159*AF159)+(AE159*AG1)</f>
        <v>0</v>
      </c>
      <c r="AH159" s="9"/>
      <c r="AI159" s="9">
        <f>Tue!AF75</f>
        <v>0</v>
      </c>
      <c r="AJ159" s="73" t="str">
        <f>IF(B159="win",100%-AJ1,"-100%")</f>
        <v>-100%</v>
      </c>
      <c r="AK159" s="9">
        <f>(AI159*AJ159)+(AI159*AK1)</f>
        <v>0</v>
      </c>
      <c r="AL159" s="9"/>
      <c r="AM159" s="9">
        <f>Tue!AG75</f>
        <v>0</v>
      </c>
      <c r="AN159" s="73" t="str">
        <f>IF(B159="win",100%-AN1,"-100%")</f>
        <v>-100%</v>
      </c>
      <c r="AO159" s="9">
        <f>(AM159*AN159)+(AM159*AO1)</f>
        <v>0</v>
      </c>
      <c r="AP159" s="9"/>
      <c r="AQ159" s="9">
        <f>Tue!AH75</f>
        <v>0</v>
      </c>
      <c r="AR159" s="73" t="str">
        <f>IF(B159="win",100%-AR1,"-100%")</f>
        <v>-100%</v>
      </c>
      <c r="AS159" s="9">
        <f>(AQ159*AR159)+(AQ159*AS1)</f>
        <v>0</v>
      </c>
      <c r="AT159" s="9"/>
      <c r="AU159" s="9">
        <f>Tue!AI75</f>
        <v>0</v>
      </c>
      <c r="AV159" s="73" t="str">
        <f>IF(B159="win",100%-AV1,"-100%")</f>
        <v>-100%</v>
      </c>
      <c r="AW159" s="9">
        <f>(AU159*AV159)+(AU159*AW1)</f>
        <v>0</v>
      </c>
      <c r="AX159" s="9"/>
      <c r="AY159" s="9">
        <f>Tue!AJ75</f>
        <v>0</v>
      </c>
      <c r="AZ159" s="73" t="str">
        <f>IF(B159="win",100%-AZ1,"-100%")</f>
        <v>-100%</v>
      </c>
      <c r="BA159" s="9">
        <f>(AY159*AZ159)+(AY159*BA1)</f>
        <v>0</v>
      </c>
      <c r="BB159" s="9"/>
      <c r="BC159" s="9">
        <f>Tue!AK75</f>
        <v>0</v>
      </c>
      <c r="BD159" s="73" t="str">
        <f>IF(B159="win",100%-BD1,"-100%")</f>
        <v>-100%</v>
      </c>
      <c r="BE159" s="9">
        <f>(BC159*BD159)+(BC159*BE1)</f>
        <v>0</v>
      </c>
      <c r="BF159" s="9"/>
      <c r="BG159" s="9">
        <f>Tue!AL75</f>
        <v>0</v>
      </c>
      <c r="BH159" s="73" t="str">
        <f>IF(B159="win",100%-BH1,"-100%")</f>
        <v>-100%</v>
      </c>
      <c r="BI159" s="9">
        <f>(BG159*BH159)+(BG159*BI1)</f>
        <v>0</v>
      </c>
      <c r="BJ159" s="9"/>
      <c r="BK159" s="9">
        <f>Tue!AM75</f>
        <v>0</v>
      </c>
      <c r="BL159" s="73" t="str">
        <f>IF(B159="win",100%-BL1,"-100%")</f>
        <v>-100%</v>
      </c>
      <c r="BM159" s="9">
        <f>(BK159*BL159)+(BK159*BM1)</f>
        <v>0</v>
      </c>
      <c r="BN159" s="9"/>
      <c r="BO159" s="9">
        <f>Tue!AN75</f>
        <v>0</v>
      </c>
      <c r="BP159" s="73" t="str">
        <f>IF(B159="win",100%-BP1,"-100%")</f>
        <v>-100%</v>
      </c>
      <c r="BQ159" s="9">
        <f>(BO159*BP159)+(BO159*BQ1)</f>
        <v>0</v>
      </c>
      <c r="BR159" s="9"/>
      <c r="BS159" s="9">
        <f>Tue!AO75</f>
        <v>0</v>
      </c>
      <c r="BT159" s="73" t="str">
        <f>IF(B159="win",100%-BT1,"-100%")</f>
        <v>-100%</v>
      </c>
      <c r="BU159" s="9">
        <f>(BS159*BT159)+(BS159*BU1)</f>
        <v>0</v>
      </c>
      <c r="BV159" s="9"/>
      <c r="BW159" s="9">
        <f>Tue!AP75</f>
        <v>0</v>
      </c>
      <c r="BX159" s="73" t="str">
        <f>IF(B159="win",100%-BX1,"-100%")</f>
        <v>-100%</v>
      </c>
      <c r="BY159" s="9">
        <f>(BW159*BX159)+(BW159*BY1)</f>
        <v>0</v>
      </c>
      <c r="BZ159" s="9"/>
      <c r="CA159" s="9">
        <f>Tue!AQ75</f>
        <v>0</v>
      </c>
      <c r="CB159" s="73" t="str">
        <f>IF(B159="win",100%-CB1,"-100%")</f>
        <v>-100%</v>
      </c>
      <c r="CC159" s="9">
        <f>(CA159*CB159)+(CA159*CC1)</f>
        <v>0</v>
      </c>
      <c r="CD159" s="9"/>
      <c r="CE159" s="9">
        <f>Tue!AR75</f>
        <v>0</v>
      </c>
      <c r="CF159" s="73" t="str">
        <f>IF(B159="win",100%-CF1,"-100%")</f>
        <v>-100%</v>
      </c>
      <c r="CG159" s="9">
        <f>(CE159*CF159)+(CE159*CG1)</f>
        <v>0</v>
      </c>
      <c r="CH159" s="9"/>
      <c r="CI159" s="9">
        <f>Tue!AS75</f>
        <v>0</v>
      </c>
      <c r="CJ159" s="73" t="str">
        <f>IF(B159="win",100%-CJ1,"-100%")</f>
        <v>-100%</v>
      </c>
      <c r="CK159" s="9">
        <f>(CI159*CJ159)+(CI159*CK1)</f>
        <v>0</v>
      </c>
      <c r="CL159" s="9"/>
      <c r="CM159" s="9">
        <f>Tue!AT75</f>
        <v>0</v>
      </c>
      <c r="CN159" s="73" t="str">
        <f>IF(B159="win",100%-CN1,"-100%")</f>
        <v>-100%</v>
      </c>
      <c r="CO159" s="9">
        <f>(CM159*CN159)+(CM159*CO1)</f>
        <v>0</v>
      </c>
      <c r="CP159" s="9"/>
      <c r="CQ159" s="9">
        <f>Tue!AU75</f>
        <v>0</v>
      </c>
      <c r="CR159" s="73" t="str">
        <f>IF(B159="win",100%-CR1,"-100%")</f>
        <v>-100%</v>
      </c>
      <c r="CS159" s="9">
        <f>(CQ159*CR159)+(CQ159*CS1)</f>
        <v>0</v>
      </c>
      <c r="CT159" s="9"/>
      <c r="CU159" s="9">
        <f>Tue!AV75</f>
        <v>0</v>
      </c>
      <c r="CV159" s="73" t="str">
        <f>IF(B159="win",100%-CV1,"-100%")</f>
        <v>-100%</v>
      </c>
      <c r="CW159" s="9">
        <f>(CU159*CV159)+(CU159*CW1)</f>
        <v>0</v>
      </c>
      <c r="CX159" s="9"/>
      <c r="CY159" s="9">
        <f>Tue!AW75</f>
        <v>0</v>
      </c>
      <c r="CZ159" s="73" t="str">
        <f>IF(B159="win",100%-CZ1,"-100%")</f>
        <v>-100%</v>
      </c>
      <c r="DA159" s="9">
        <f>(CY159*CZ159)+(CY159*DA1)</f>
        <v>0</v>
      </c>
      <c r="DB159" s="9"/>
      <c r="DC159" s="9">
        <f>Tue!AX75</f>
        <v>0</v>
      </c>
      <c r="DD159" s="73" t="str">
        <f>IF(B159="win",100%-DD1,"-100%")</f>
        <v>-100%</v>
      </c>
      <c r="DE159" s="9">
        <f>(DC159*DD159)+(DC159*DE1)</f>
        <v>0</v>
      </c>
      <c r="DF159" s="9"/>
      <c r="DG159" s="9">
        <f>Tue!AY75</f>
        <v>0</v>
      </c>
      <c r="DH159" s="73" t="str">
        <f>IF(B159="win",100%-DH1,"-100%")</f>
        <v>-100%</v>
      </c>
      <c r="DI159" s="9">
        <f>(DG159*DH159)+(DG159*DI1)</f>
        <v>0</v>
      </c>
      <c r="DJ159" s="9"/>
      <c r="DK159" s="9">
        <f>Tue!AZ75</f>
        <v>0</v>
      </c>
      <c r="DL159" s="73" t="str">
        <f>IF(B159="win",100%-DL1,"-100%")</f>
        <v>-100%</v>
      </c>
      <c r="DM159" s="9">
        <f>(DK159*DL159)+(DK159*DM1)</f>
        <v>0</v>
      </c>
      <c r="DN159" s="9"/>
      <c r="DO159" s="9">
        <f>Tue!BA75</f>
        <v>0</v>
      </c>
      <c r="DP159" s="73" t="str">
        <f>IF(B159="win",100%-DP1,"-100%")</f>
        <v>-100%</v>
      </c>
      <c r="DQ159" s="9">
        <f>(DO159*DP159)+(DO159*DQ1)</f>
        <v>0</v>
      </c>
      <c r="DR159" s="9"/>
      <c r="DS159" s="9">
        <f>Tue!BB75</f>
        <v>0</v>
      </c>
      <c r="DT159" s="73" t="str">
        <f>IF(B159="win",100%-DT1,"-100%")</f>
        <v>-100%</v>
      </c>
      <c r="DU159" s="9">
        <f>(DS159*DT159)+(DS159*DU1)</f>
        <v>0</v>
      </c>
      <c r="DV159" s="9"/>
      <c r="DW159" s="9">
        <f>Tue!BC75</f>
        <v>0</v>
      </c>
      <c r="DX159" s="73" t="str">
        <f>IF(B159="win",100%-DX1,"-100%")</f>
        <v>-100%</v>
      </c>
      <c r="DY159" s="9">
        <f>(DW159*DX159)+(DW159*DY1)</f>
        <v>0</v>
      </c>
      <c r="DZ159" s="9"/>
      <c r="EA159" s="9">
        <f>Tue!BD75</f>
        <v>0</v>
      </c>
      <c r="EB159" s="73" t="str">
        <f>IF(B159="win",100%-EB1,"-100%")</f>
        <v>-100%</v>
      </c>
      <c r="EC159" s="9">
        <f>(EA159*EB159)+(EA159*EC1)</f>
        <v>0</v>
      </c>
      <c r="ED159" s="9"/>
      <c r="EE159" s="9">
        <f>Tue!BE75</f>
        <v>0</v>
      </c>
      <c r="EF159" s="73" t="str">
        <f>IF(B159="win",100%-EF1,"-100%")</f>
        <v>-100%</v>
      </c>
      <c r="EG159" s="9">
        <f>(EE159*EF159)+(EE159*EG1)</f>
        <v>0</v>
      </c>
      <c r="EH159" s="9"/>
      <c r="EI159" s="9">
        <f>Tue!BF75</f>
        <v>0</v>
      </c>
      <c r="EJ159" s="73" t="str">
        <f>IF(B159="win",100%-EJ1,"-100%")</f>
        <v>-100%</v>
      </c>
      <c r="EK159" s="9">
        <f>(EI159*EJ159)+(EI159*EK1)</f>
        <v>0</v>
      </c>
      <c r="EL159" s="9"/>
      <c r="EM159" s="9">
        <f>Tue!BG75</f>
        <v>0</v>
      </c>
      <c r="EN159" s="73" t="str">
        <f>IF(B159="win",100%-EN1,"-100%")</f>
        <v>-100%</v>
      </c>
      <c r="EO159" s="9">
        <f>(EM159*EN159)+(EM159*EO1)</f>
        <v>0</v>
      </c>
      <c r="EP159" s="9"/>
      <c r="EQ159" s="9">
        <f>Tue!BH75</f>
        <v>0</v>
      </c>
      <c r="ER159" s="73" t="str">
        <f>IF(B159="win",100%-ER1,"-100%")</f>
        <v>-100%</v>
      </c>
      <c r="ES159" s="9">
        <f>(EQ159*ER159)+(EQ159*ES1)</f>
        <v>0</v>
      </c>
      <c r="EU159" s="9">
        <f>Tue!$BI75</f>
        <v>0</v>
      </c>
      <c r="EV159" s="73" t="str">
        <f t="shared" si="2052"/>
        <v>-100%</v>
      </c>
      <c r="EW159" s="9">
        <f>(EU159*EV159)+(EU159*EW1)</f>
        <v>0</v>
      </c>
      <c r="EY159" s="9">
        <f>Tue!$BJ75</f>
        <v>0</v>
      </c>
      <c r="EZ159" s="73" t="str">
        <f t="shared" si="2034"/>
        <v>-100%</v>
      </c>
      <c r="FA159" s="9">
        <f>(EY159*EZ159)+(EY159*FA1)</f>
        <v>0</v>
      </c>
      <c r="FC159" s="9">
        <f>Tue!$BK75</f>
        <v>0</v>
      </c>
      <c r="FD159" s="73" t="str">
        <f t="shared" si="2035"/>
        <v>-100%</v>
      </c>
      <c r="FE159" s="9">
        <f>(FC159*FD159)+(FC159*FE1)</f>
        <v>0</v>
      </c>
      <c r="FG159" s="9">
        <f>Tue!$BL75</f>
        <v>0</v>
      </c>
      <c r="FH159" s="73" t="str">
        <f t="shared" si="2036"/>
        <v>-100%</v>
      </c>
      <c r="FI159" s="9">
        <f>(FG159*FH159)+(FG159*FI1)</f>
        <v>0</v>
      </c>
      <c r="FK159" s="9">
        <f>Tue!$BM75</f>
        <v>0</v>
      </c>
      <c r="FL159" s="73" t="str">
        <f t="shared" si="2037"/>
        <v>-100%</v>
      </c>
      <c r="FM159" s="9">
        <f>(FK159*FL159)+(FK159*FM1)</f>
        <v>0</v>
      </c>
      <c r="FO159" s="9">
        <f>Tue!$BN75</f>
        <v>0</v>
      </c>
      <c r="FP159" s="73" t="str">
        <f t="shared" si="2038"/>
        <v>-100%</v>
      </c>
      <c r="FQ159" s="9">
        <f>(FO159*FP159)+(FO159*FQ1)</f>
        <v>0</v>
      </c>
    </row>
    <row r="160" spans="1:173" s="76" customFormat="1" x14ac:dyDescent="0.25">
      <c r="A160" s="75"/>
      <c r="B160" s="78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75"/>
      <c r="DG160" s="75"/>
      <c r="DH160" s="75"/>
      <c r="DI160" s="75"/>
      <c r="DJ160" s="75"/>
      <c r="DK160" s="75"/>
      <c r="DL160" s="75"/>
      <c r="DM160" s="75"/>
      <c r="DN160" s="75"/>
      <c r="DO160" s="75"/>
      <c r="DP160" s="75"/>
      <c r="DQ160" s="75"/>
      <c r="DR160" s="75"/>
      <c r="DS160" s="75"/>
      <c r="DT160" s="75"/>
      <c r="DU160" s="75"/>
      <c r="DV160" s="75"/>
      <c r="DW160" s="75"/>
      <c r="DX160" s="75"/>
      <c r="DY160" s="75"/>
      <c r="DZ160" s="75"/>
      <c r="EA160" s="75"/>
      <c r="EB160" s="75"/>
      <c r="EC160" s="75"/>
      <c r="ED160" s="75"/>
      <c r="EE160" s="75"/>
      <c r="EF160" s="75"/>
      <c r="EG160" s="75"/>
      <c r="EH160" s="75"/>
      <c r="EI160" s="75"/>
      <c r="EJ160" s="75"/>
      <c r="EK160" s="75"/>
      <c r="EL160" s="75"/>
      <c r="EM160" s="75"/>
      <c r="EN160" s="75"/>
      <c r="EO160" s="75"/>
      <c r="EP160" s="75"/>
      <c r="EQ160" s="75"/>
      <c r="ER160" s="75"/>
      <c r="ES160" s="75"/>
      <c r="EU160" s="75"/>
      <c r="EV160" s="75"/>
      <c r="EW160" s="75"/>
      <c r="EY160" s="75"/>
      <c r="EZ160" s="75"/>
      <c r="FA160" s="75"/>
      <c r="FC160" s="75"/>
      <c r="FD160" s="75"/>
      <c r="FE160" s="75"/>
      <c r="FG160" s="75"/>
      <c r="FH160" s="75"/>
      <c r="FI160" s="75"/>
      <c r="FK160" s="75"/>
      <c r="FL160" s="75"/>
      <c r="FM160" s="75"/>
      <c r="FO160" s="75"/>
      <c r="FP160" s="75"/>
      <c r="FQ160" s="75"/>
    </row>
    <row r="161" spans="1:173" s="12" customFormat="1" x14ac:dyDescent="0.25">
      <c r="A161" s="9">
        <f>Tue!A77</f>
        <v>0</v>
      </c>
      <c r="B161" s="72">
        <f>Tue!C77</f>
        <v>0</v>
      </c>
      <c r="C161" s="9">
        <f>Tue!X77</f>
        <v>0</v>
      </c>
      <c r="D161" s="73" t="str">
        <f>IF(B161="win",100%-D1,"-100%")</f>
        <v>-100%</v>
      </c>
      <c r="E161" s="9">
        <f>(C161*D161)+(C161*E1)</f>
        <v>0</v>
      </c>
      <c r="F161" s="9"/>
      <c r="G161" s="9">
        <f>Tue!Y77</f>
        <v>0</v>
      </c>
      <c r="H161" s="73" t="str">
        <f>IF($B161="win",100%-H$1,"-100%")</f>
        <v>-100%</v>
      </c>
      <c r="I161" s="9">
        <f>(G161*H161)+(G161*I1)</f>
        <v>0</v>
      </c>
      <c r="J161" s="9"/>
      <c r="K161" s="9">
        <f>Tue!Z77</f>
        <v>0</v>
      </c>
      <c r="L161" s="73" t="str">
        <f>IF(B161="win",100%-L1,"-100%")</f>
        <v>-100%</v>
      </c>
      <c r="M161" s="9">
        <f>(K161*L161)+(K161*M1)</f>
        <v>0</v>
      </c>
      <c r="N161" s="9"/>
      <c r="O161" s="9">
        <f>Tue!AA77</f>
        <v>0</v>
      </c>
      <c r="P161" s="73" t="str">
        <f>IF(B161="win",100%-P1,"-100%")</f>
        <v>-100%</v>
      </c>
      <c r="Q161" s="9">
        <f>(O161*P161)+(O161*Q1)</f>
        <v>0</v>
      </c>
      <c r="R161" s="9"/>
      <c r="S161" s="9">
        <f>Tue!AB77</f>
        <v>0</v>
      </c>
      <c r="T161" s="73" t="str">
        <f>IF(B161="win",100%-T1,"-100%")</f>
        <v>-100%</v>
      </c>
      <c r="U161" s="9">
        <f>(S161*T161)+(S161*U1)</f>
        <v>0</v>
      </c>
      <c r="V161" s="9"/>
      <c r="W161" s="9">
        <f>Tue!AC77</f>
        <v>0</v>
      </c>
      <c r="X161" s="73" t="str">
        <f>IF(B161="win",100%-X1,"-100%")</f>
        <v>-100%</v>
      </c>
      <c r="Y161" s="9">
        <f>(W161*X161)+(W161*Y1)</f>
        <v>0</v>
      </c>
      <c r="Z161" s="9"/>
      <c r="AA161" s="9">
        <f>Tue!AD77</f>
        <v>0</v>
      </c>
      <c r="AB161" s="73" t="str">
        <f>IF(B161="win",100%-AB1,"-100%")</f>
        <v>-100%</v>
      </c>
      <c r="AC161" s="9">
        <f>(AA161*AB161)+(AA161*AC1)</f>
        <v>0</v>
      </c>
      <c r="AD161" s="9"/>
      <c r="AE161" s="9">
        <f>Tue!AE77</f>
        <v>0</v>
      </c>
      <c r="AF161" s="73" t="str">
        <f>IF(B161="win",100%-AF1,"-100%")</f>
        <v>-100%</v>
      </c>
      <c r="AG161" s="9">
        <f>(AE161*AF161)+(AE161*AG1)</f>
        <v>0</v>
      </c>
      <c r="AH161" s="9"/>
      <c r="AI161" s="9">
        <f>Tue!AF77</f>
        <v>0</v>
      </c>
      <c r="AJ161" s="73" t="str">
        <f>IF(B161="win",100%-AJ1,"-100%")</f>
        <v>-100%</v>
      </c>
      <c r="AK161" s="9">
        <f>(AI161*AJ161)+(AI161*AK1)</f>
        <v>0</v>
      </c>
      <c r="AL161" s="9"/>
      <c r="AM161" s="9">
        <f>Tue!AG77</f>
        <v>0</v>
      </c>
      <c r="AN161" s="73" t="str">
        <f>IF(B161="win",100%-AN1,"-100%")</f>
        <v>-100%</v>
      </c>
      <c r="AO161" s="9">
        <f>(AM161*AN161)+(AM161*AO1)</f>
        <v>0</v>
      </c>
      <c r="AP161" s="9"/>
      <c r="AQ161" s="9">
        <f>Tue!AH77</f>
        <v>0</v>
      </c>
      <c r="AR161" s="73" t="str">
        <f>IF(B161="win",100%-AR1,"-100%")</f>
        <v>-100%</v>
      </c>
      <c r="AS161" s="9">
        <f>(AQ161*AR161)+(AQ161*AS1)</f>
        <v>0</v>
      </c>
      <c r="AT161" s="9"/>
      <c r="AU161" s="9">
        <f>Tue!AI77</f>
        <v>0</v>
      </c>
      <c r="AV161" s="73" t="str">
        <f>IF(B161="win",100%-AV1,"-100%")</f>
        <v>-100%</v>
      </c>
      <c r="AW161" s="9">
        <f>(AU161*AV161)+(AU161*AW1)</f>
        <v>0</v>
      </c>
      <c r="AX161" s="9"/>
      <c r="AY161" s="9">
        <f>Tue!AJ77</f>
        <v>0</v>
      </c>
      <c r="AZ161" s="73" t="str">
        <f>IF(B161="win",100%-AZ1,"-100%")</f>
        <v>-100%</v>
      </c>
      <c r="BA161" s="9">
        <f>(AY161*AZ161)+(AY161*BA1)</f>
        <v>0</v>
      </c>
      <c r="BB161" s="9"/>
      <c r="BC161" s="9">
        <f>Tue!AK77</f>
        <v>0</v>
      </c>
      <c r="BD161" s="73" t="str">
        <f>IF(B161="win",100%-BD1,"-100%")</f>
        <v>-100%</v>
      </c>
      <c r="BE161" s="9">
        <f>(BC161*BD161)+(BC161*BE1)</f>
        <v>0</v>
      </c>
      <c r="BF161" s="9"/>
      <c r="BG161" s="9">
        <f>Tue!AL77</f>
        <v>0</v>
      </c>
      <c r="BH161" s="73" t="str">
        <f>IF(B161="win",100%-BH1,"-100%")</f>
        <v>-100%</v>
      </c>
      <c r="BI161" s="9">
        <f>(BG161*BH161)+(BG161*BI1)</f>
        <v>0</v>
      </c>
      <c r="BJ161" s="9"/>
      <c r="BK161" s="9">
        <f>Tue!AM77</f>
        <v>0</v>
      </c>
      <c r="BL161" s="73" t="str">
        <f>IF(B161="win",100%-BL1,"-100%")</f>
        <v>-100%</v>
      </c>
      <c r="BM161" s="9">
        <f>(BK161*BL161)+(BK161*BM1)</f>
        <v>0</v>
      </c>
      <c r="BN161" s="9"/>
      <c r="BO161" s="9">
        <f>Tue!AN77</f>
        <v>0</v>
      </c>
      <c r="BP161" s="73" t="str">
        <f>IF(B161="win",100%-BP1,"-100%")</f>
        <v>-100%</v>
      </c>
      <c r="BQ161" s="9">
        <f>(BO161*BP161)+(BO161*BQ1)</f>
        <v>0</v>
      </c>
      <c r="BR161" s="9"/>
      <c r="BS161" s="9">
        <f>Tue!AO77</f>
        <v>0</v>
      </c>
      <c r="BT161" s="73" t="str">
        <f>IF(B161="win",100%-BT1,"-100%")</f>
        <v>-100%</v>
      </c>
      <c r="BU161" s="9">
        <f>(BS161*BT161)+(BS161*BU1)</f>
        <v>0</v>
      </c>
      <c r="BV161" s="9"/>
      <c r="BW161" s="9">
        <f>Tue!AP77</f>
        <v>0</v>
      </c>
      <c r="BX161" s="73" t="str">
        <f>IF(B161="win",100%-BX1,"-100%")</f>
        <v>-100%</v>
      </c>
      <c r="BY161" s="9">
        <f>(BW161*BX161)+(BW161*BY1)</f>
        <v>0</v>
      </c>
      <c r="BZ161" s="9"/>
      <c r="CA161" s="9">
        <f>Tue!AQ77</f>
        <v>0</v>
      </c>
      <c r="CB161" s="73" t="str">
        <f>IF(B161="win",100%-CB1,"-100%")</f>
        <v>-100%</v>
      </c>
      <c r="CC161" s="9">
        <f>(CA161*CB161)+(CA161*CC1)</f>
        <v>0</v>
      </c>
      <c r="CD161" s="9"/>
      <c r="CE161" s="9">
        <f>Tue!AR77</f>
        <v>0</v>
      </c>
      <c r="CF161" s="73" t="str">
        <f>IF(B161="win",100%-CF1,"-100%")</f>
        <v>-100%</v>
      </c>
      <c r="CG161" s="9">
        <f>(CE161*CF161)+(CE161*CG1)</f>
        <v>0</v>
      </c>
      <c r="CH161" s="9"/>
      <c r="CI161" s="9">
        <f>Tue!AS77</f>
        <v>0</v>
      </c>
      <c r="CJ161" s="73" t="str">
        <f>IF(B161="win",100%-CJ1,"-100%")</f>
        <v>-100%</v>
      </c>
      <c r="CK161" s="9">
        <f>(CI161*CJ161)+(CI161*CK1)</f>
        <v>0</v>
      </c>
      <c r="CL161" s="9"/>
      <c r="CM161" s="9">
        <f>Tue!AT77</f>
        <v>0</v>
      </c>
      <c r="CN161" s="73" t="str">
        <f>IF(B161="win",100%-CN1,"-100%")</f>
        <v>-100%</v>
      </c>
      <c r="CO161" s="9">
        <f>(CM161*CN161)+(CM161*CO1)</f>
        <v>0</v>
      </c>
      <c r="CP161" s="9"/>
      <c r="CQ161" s="9">
        <f>Tue!AU77</f>
        <v>0</v>
      </c>
      <c r="CR161" s="73" t="str">
        <f>IF(B161="win",100%-CR1,"-100%")</f>
        <v>-100%</v>
      </c>
      <c r="CS161" s="9">
        <f>(CQ161*CR161)+(CQ161*CS1)</f>
        <v>0</v>
      </c>
      <c r="CT161" s="9"/>
      <c r="CU161" s="9">
        <f>Tue!AV77</f>
        <v>0</v>
      </c>
      <c r="CV161" s="73" t="str">
        <f>IF(B161="win",100%-CV1,"-100%")</f>
        <v>-100%</v>
      </c>
      <c r="CW161" s="9">
        <f>(CU161*CV161)+(CU161*CW1)</f>
        <v>0</v>
      </c>
      <c r="CX161" s="9"/>
      <c r="CY161" s="9">
        <f>Tue!AW77</f>
        <v>0</v>
      </c>
      <c r="CZ161" s="73" t="str">
        <f>IF(B161="win",100%-CZ1,"-100%")</f>
        <v>-100%</v>
      </c>
      <c r="DA161" s="9">
        <f>(CY161*CZ161)+(CY161*DA1)</f>
        <v>0</v>
      </c>
      <c r="DB161" s="9"/>
      <c r="DC161" s="9">
        <f>Tue!AX77</f>
        <v>0</v>
      </c>
      <c r="DD161" s="73" t="str">
        <f>IF(B161="win",100%-DD1,"-100%")</f>
        <v>-100%</v>
      </c>
      <c r="DE161" s="9">
        <f>(DC161*DD161)+(DC161*DE1)</f>
        <v>0</v>
      </c>
      <c r="DF161" s="9"/>
      <c r="DG161" s="9">
        <f>Tue!AY77</f>
        <v>0</v>
      </c>
      <c r="DH161" s="73" t="str">
        <f>IF(B161="win",100%-DH1,"-100%")</f>
        <v>-100%</v>
      </c>
      <c r="DI161" s="9">
        <f>(DG161*DH161)+(DG161*DI1)</f>
        <v>0</v>
      </c>
      <c r="DJ161" s="9"/>
      <c r="DK161" s="9">
        <f>Tue!AZ77</f>
        <v>0</v>
      </c>
      <c r="DL161" s="73" t="str">
        <f>IF(B161="win",100%-DL1,"-100%")</f>
        <v>-100%</v>
      </c>
      <c r="DM161" s="9">
        <f>(DK161*DL161)+(DK161*DM1)</f>
        <v>0</v>
      </c>
      <c r="DN161" s="9"/>
      <c r="DO161" s="9">
        <f>Tue!BA77</f>
        <v>0</v>
      </c>
      <c r="DP161" s="73" t="str">
        <f>IF(B161="win",100%-DP1,"-100%")</f>
        <v>-100%</v>
      </c>
      <c r="DQ161" s="9">
        <f>(DO161*DP161)+(DO161*DQ1)</f>
        <v>0</v>
      </c>
      <c r="DR161" s="9"/>
      <c r="DS161" s="9">
        <f>Tue!BB77</f>
        <v>0</v>
      </c>
      <c r="DT161" s="73" t="str">
        <f>IF(B161="win",100%-DT1,"-100%")</f>
        <v>-100%</v>
      </c>
      <c r="DU161" s="9">
        <f>(DS161*DT161)+(DS161*DU1)</f>
        <v>0</v>
      </c>
      <c r="DV161" s="9"/>
      <c r="DW161" s="9">
        <f>Tue!BC77</f>
        <v>0</v>
      </c>
      <c r="DX161" s="73" t="str">
        <f>IF(B161="win",100%-DX1,"-100%")</f>
        <v>-100%</v>
      </c>
      <c r="DY161" s="9">
        <f>(DW161*DX161)+(DW161*DY1)</f>
        <v>0</v>
      </c>
      <c r="DZ161" s="9"/>
      <c r="EA161" s="9">
        <f>Tue!BD77</f>
        <v>0</v>
      </c>
      <c r="EB161" s="73" t="str">
        <f>IF(B161="win",100%-EB1,"-100%")</f>
        <v>-100%</v>
      </c>
      <c r="EC161" s="9">
        <f>(EA161*EB161)+(EA161*EC1)</f>
        <v>0</v>
      </c>
      <c r="ED161" s="9"/>
      <c r="EE161" s="9">
        <f>Tue!BE77</f>
        <v>0</v>
      </c>
      <c r="EF161" s="73" t="str">
        <f>IF(B161="win",100%-EF1,"-100%")</f>
        <v>-100%</v>
      </c>
      <c r="EG161" s="9">
        <f>(EE161*EF161)+(EE161*EG1)</f>
        <v>0</v>
      </c>
      <c r="EH161" s="9"/>
      <c r="EI161" s="9">
        <f>Tue!BF77</f>
        <v>0</v>
      </c>
      <c r="EJ161" s="73" t="str">
        <f>IF(B161="win",100%-EJ1,"-100%")</f>
        <v>-100%</v>
      </c>
      <c r="EK161" s="9">
        <f>(EI161*EJ161)+(EI161*EK1)</f>
        <v>0</v>
      </c>
      <c r="EL161" s="9"/>
      <c r="EM161" s="9">
        <f>Tue!BG77</f>
        <v>0</v>
      </c>
      <c r="EN161" s="73" t="str">
        <f>IF(B161="win",100%-EN1,"-100%")</f>
        <v>-100%</v>
      </c>
      <c r="EO161" s="9">
        <f>(EM161*EN161)+(EM161*EO1)</f>
        <v>0</v>
      </c>
      <c r="EP161" s="9"/>
      <c r="EQ161" s="9">
        <f>Tue!BH77</f>
        <v>0</v>
      </c>
      <c r="ER161" s="73" t="str">
        <f>IF(B161="win",100%-ER1,"-100%")</f>
        <v>-100%</v>
      </c>
      <c r="ES161" s="9">
        <f>(EQ161*ER161)+(EQ161*ES1)</f>
        <v>0</v>
      </c>
      <c r="EU161" s="9">
        <f>Tue!$BI77</f>
        <v>0</v>
      </c>
      <c r="EV161" s="73" t="str">
        <f>IF($B161="win",100%-EV$1,"-100%")</f>
        <v>-100%</v>
      </c>
      <c r="EW161" s="9">
        <f>(EU161*EV161)+(EU161*EW1)</f>
        <v>0</v>
      </c>
      <c r="EY161" s="9">
        <f>Tue!$BJ77</f>
        <v>0</v>
      </c>
      <c r="EZ161" s="73" t="str">
        <f t="shared" si="2034"/>
        <v>-100%</v>
      </c>
      <c r="FA161" s="9">
        <f>(EY161*EZ161)+(EY161*FA1)</f>
        <v>0</v>
      </c>
      <c r="FC161" s="9">
        <f>Tue!$BK77</f>
        <v>0</v>
      </c>
      <c r="FD161" s="73" t="str">
        <f t="shared" si="2035"/>
        <v>-100%</v>
      </c>
      <c r="FE161" s="9">
        <f>(FC161*FD161)+(FC161*FE1)</f>
        <v>0</v>
      </c>
      <c r="FG161" s="9">
        <f>Tue!$BL77</f>
        <v>0</v>
      </c>
      <c r="FH161" s="73" t="str">
        <f t="shared" si="2036"/>
        <v>-100%</v>
      </c>
      <c r="FI161" s="9">
        <f>(FG161*FH161)+(FG161*FI1)</f>
        <v>0</v>
      </c>
      <c r="FK161" s="9">
        <f>Tue!$BM77</f>
        <v>0</v>
      </c>
      <c r="FL161" s="73" t="str">
        <f t="shared" si="2037"/>
        <v>-100%</v>
      </c>
      <c r="FM161" s="9">
        <f>(FK161*FL161)+(FK161*FM1)</f>
        <v>0</v>
      </c>
      <c r="FO161" s="9">
        <f>Tue!$BN77</f>
        <v>0</v>
      </c>
      <c r="FP161" s="73" t="str">
        <f t="shared" si="2038"/>
        <v>-100%</v>
      </c>
      <c r="FQ161" s="9">
        <f>(FO161*FP161)+(FO161*FQ1)</f>
        <v>0</v>
      </c>
    </row>
    <row r="162" spans="1:173" s="12" customFormat="1" x14ac:dyDescent="0.25">
      <c r="A162" s="9">
        <f>Tue!A78</f>
        <v>0</v>
      </c>
      <c r="B162" s="72">
        <f>Tue!C78</f>
        <v>0</v>
      </c>
      <c r="C162" s="9">
        <f>Tue!X78</f>
        <v>0</v>
      </c>
      <c r="D162" s="73" t="str">
        <f>IF(B162="win",100%-D1,"-100%")</f>
        <v>-100%</v>
      </c>
      <c r="E162" s="9">
        <f>(C162*D162)+(C162*E1)</f>
        <v>0</v>
      </c>
      <c r="F162" s="9"/>
      <c r="G162" s="9">
        <f>Tue!Y78</f>
        <v>0</v>
      </c>
      <c r="H162" s="73" t="str">
        <f t="shared" ref="H162:H164" si="2053">IF($B162="win",100%-H$1,"-100%")</f>
        <v>-100%</v>
      </c>
      <c r="I162" s="9">
        <f>(G162*H162)+(G162*I1)</f>
        <v>0</v>
      </c>
      <c r="J162" s="9"/>
      <c r="K162" s="9">
        <f>Tue!Z78</f>
        <v>0</v>
      </c>
      <c r="L162" s="73" t="str">
        <f>IF(B162="win",100%-L1,"-100%")</f>
        <v>-100%</v>
      </c>
      <c r="M162" s="9">
        <f>(K162*L162)+(K162*M1)</f>
        <v>0</v>
      </c>
      <c r="N162" s="9"/>
      <c r="O162" s="9">
        <f>Tue!AA78</f>
        <v>0</v>
      </c>
      <c r="P162" s="73" t="str">
        <f>IF(B162="win",100%-P1,"-100%")</f>
        <v>-100%</v>
      </c>
      <c r="Q162" s="9">
        <f>(O162*P162)+(O162*Q1)</f>
        <v>0</v>
      </c>
      <c r="R162" s="9"/>
      <c r="S162" s="9">
        <f>Tue!AB78</f>
        <v>0</v>
      </c>
      <c r="T162" s="73" t="str">
        <f>IF(B162="win",100%-T1,"-100%")</f>
        <v>-100%</v>
      </c>
      <c r="U162" s="9">
        <f>(S162*T162)+(S162*U1)</f>
        <v>0</v>
      </c>
      <c r="V162" s="9"/>
      <c r="W162" s="9">
        <f>Tue!AC78</f>
        <v>0</v>
      </c>
      <c r="X162" s="73" t="str">
        <f>IF(B162="win",100%-X1,"-100%")</f>
        <v>-100%</v>
      </c>
      <c r="Y162" s="9">
        <f>(W162*X162)+(W162*Y1)</f>
        <v>0</v>
      </c>
      <c r="Z162" s="9"/>
      <c r="AA162" s="9">
        <f>Tue!AD78</f>
        <v>0</v>
      </c>
      <c r="AB162" s="73" t="str">
        <f>IF(B162="win",100%-AB1,"-100%")</f>
        <v>-100%</v>
      </c>
      <c r="AC162" s="9">
        <f>(AA162*AB162)+(AA162*AC1)</f>
        <v>0</v>
      </c>
      <c r="AD162" s="9"/>
      <c r="AE162" s="9">
        <f>Tue!AE78</f>
        <v>0</v>
      </c>
      <c r="AF162" s="73" t="str">
        <f>IF(B162="win",100%-AF1,"-100%")</f>
        <v>-100%</v>
      </c>
      <c r="AG162" s="9">
        <f>(AE162*AF162)+(AE162*AG1)</f>
        <v>0</v>
      </c>
      <c r="AH162" s="9"/>
      <c r="AI162" s="9">
        <f>Tue!AF78</f>
        <v>0</v>
      </c>
      <c r="AJ162" s="73" t="str">
        <f>IF(B162="win",100%-AJ1,"-100%")</f>
        <v>-100%</v>
      </c>
      <c r="AK162" s="9">
        <f>(AI162*AJ162)+(AI162*AK1)</f>
        <v>0</v>
      </c>
      <c r="AL162" s="9"/>
      <c r="AM162" s="9">
        <f>Tue!AG78</f>
        <v>0</v>
      </c>
      <c r="AN162" s="73" t="str">
        <f>IF(B162="win",100%-AN1,"-100%")</f>
        <v>-100%</v>
      </c>
      <c r="AO162" s="9">
        <f>(AM162*AN162)+(AM162*AO1)</f>
        <v>0</v>
      </c>
      <c r="AP162" s="9"/>
      <c r="AQ162" s="9">
        <f>Tue!AH78</f>
        <v>0</v>
      </c>
      <c r="AR162" s="73" t="str">
        <f>IF(B162="win",100%-AR1,"-100%")</f>
        <v>-100%</v>
      </c>
      <c r="AS162" s="9">
        <f>(AQ162*AR162)+(AQ162*AS1)</f>
        <v>0</v>
      </c>
      <c r="AT162" s="9"/>
      <c r="AU162" s="9">
        <f>Tue!AI78</f>
        <v>0</v>
      </c>
      <c r="AV162" s="73" t="str">
        <f>IF(B162="win",100%-AV1,"-100%")</f>
        <v>-100%</v>
      </c>
      <c r="AW162" s="9">
        <f>(AU162*AV162)+(AU162*AW1)</f>
        <v>0</v>
      </c>
      <c r="AX162" s="9"/>
      <c r="AY162" s="9">
        <f>Tue!AJ78</f>
        <v>0</v>
      </c>
      <c r="AZ162" s="73" t="str">
        <f>IF(B162="win",100%-AZ1,"-100%")</f>
        <v>-100%</v>
      </c>
      <c r="BA162" s="9">
        <f>(AY162*AZ162)+(AY162*BA1)</f>
        <v>0</v>
      </c>
      <c r="BB162" s="9"/>
      <c r="BC162" s="9">
        <f>Tue!AK78</f>
        <v>0</v>
      </c>
      <c r="BD162" s="73" t="str">
        <f>IF(B162="win",100%-BD1,"-100%")</f>
        <v>-100%</v>
      </c>
      <c r="BE162" s="9">
        <f>(BC162*BD162)+(BC162*BE1)</f>
        <v>0</v>
      </c>
      <c r="BF162" s="9"/>
      <c r="BG162" s="9">
        <f>Tue!AL78</f>
        <v>0</v>
      </c>
      <c r="BH162" s="73" t="str">
        <f>IF(B162="win",100%-BH1,"-100%")</f>
        <v>-100%</v>
      </c>
      <c r="BI162" s="9">
        <f>(BG162*BH162)+(BG162*BI1)</f>
        <v>0</v>
      </c>
      <c r="BJ162" s="9"/>
      <c r="BK162" s="9">
        <f>Tue!AM78</f>
        <v>0</v>
      </c>
      <c r="BL162" s="73" t="str">
        <f>IF(B162="win",100%-BL1,"-100%")</f>
        <v>-100%</v>
      </c>
      <c r="BM162" s="9">
        <f>(BK162*BL162)+(BK162*BM1)</f>
        <v>0</v>
      </c>
      <c r="BN162" s="9"/>
      <c r="BO162" s="9">
        <f>Tue!AN78</f>
        <v>0</v>
      </c>
      <c r="BP162" s="73" t="str">
        <f>IF(B162="win",100%-BP1,"-100%")</f>
        <v>-100%</v>
      </c>
      <c r="BQ162" s="9">
        <f>(BO162*BP162)+(BO162*BQ1)</f>
        <v>0</v>
      </c>
      <c r="BR162" s="9"/>
      <c r="BS162" s="9">
        <f>Tue!AO78</f>
        <v>0</v>
      </c>
      <c r="BT162" s="73" t="str">
        <f>IF(B162="win",100%-BT1,"-100%")</f>
        <v>-100%</v>
      </c>
      <c r="BU162" s="9">
        <f>(BS162*BT162)+(BS162*BU1)</f>
        <v>0</v>
      </c>
      <c r="BV162" s="9"/>
      <c r="BW162" s="9">
        <f>Tue!AP78</f>
        <v>0</v>
      </c>
      <c r="BX162" s="73" t="str">
        <f>IF(B162="win",100%-BX1,"-100%")</f>
        <v>-100%</v>
      </c>
      <c r="BY162" s="9">
        <f>(BW162*BX162)+(BW162*BY1)</f>
        <v>0</v>
      </c>
      <c r="BZ162" s="9"/>
      <c r="CA162" s="9">
        <f>Tue!AQ78</f>
        <v>0</v>
      </c>
      <c r="CB162" s="73" t="str">
        <f>IF(B162="win",100%-CB1,"-100%")</f>
        <v>-100%</v>
      </c>
      <c r="CC162" s="9">
        <f>(CA162*CB162)+(CA162*CC1)</f>
        <v>0</v>
      </c>
      <c r="CD162" s="9"/>
      <c r="CE162" s="9">
        <f>Tue!AR78</f>
        <v>0</v>
      </c>
      <c r="CF162" s="73" t="str">
        <f>IF(B162="win",100%-CF1,"-100%")</f>
        <v>-100%</v>
      </c>
      <c r="CG162" s="9">
        <f>(CE162*CF162)+(CE162*CG1)</f>
        <v>0</v>
      </c>
      <c r="CH162" s="9"/>
      <c r="CI162" s="9">
        <f>Tue!AS78</f>
        <v>0</v>
      </c>
      <c r="CJ162" s="73" t="str">
        <f>IF(B162="win",100%-CJ1,"-100%")</f>
        <v>-100%</v>
      </c>
      <c r="CK162" s="9">
        <f>(CI162*CJ162)+(CI162*CK1)</f>
        <v>0</v>
      </c>
      <c r="CL162" s="9"/>
      <c r="CM162" s="9">
        <f>Tue!AT78</f>
        <v>0</v>
      </c>
      <c r="CN162" s="73" t="str">
        <f>IF(B162="win",100%-CN1,"-100%")</f>
        <v>-100%</v>
      </c>
      <c r="CO162" s="9">
        <f>(CM162*CN162)+(CM162*CO1)</f>
        <v>0</v>
      </c>
      <c r="CP162" s="9"/>
      <c r="CQ162" s="9">
        <f>Tue!AU78</f>
        <v>0</v>
      </c>
      <c r="CR162" s="73" t="str">
        <f>IF(B162="win",100%-CR1,"-100%")</f>
        <v>-100%</v>
      </c>
      <c r="CS162" s="9">
        <f>(CQ162*CR162)+(CQ162*CS1)</f>
        <v>0</v>
      </c>
      <c r="CT162" s="9"/>
      <c r="CU162" s="9">
        <f>Tue!AV78</f>
        <v>0</v>
      </c>
      <c r="CV162" s="73" t="str">
        <f>IF(B162="win",100%-CV1,"-100%")</f>
        <v>-100%</v>
      </c>
      <c r="CW162" s="9">
        <f>(CU162*CV162)+(CU162*CW1)</f>
        <v>0</v>
      </c>
      <c r="CX162" s="9"/>
      <c r="CY162" s="9">
        <f>Tue!AW78</f>
        <v>0</v>
      </c>
      <c r="CZ162" s="73" t="str">
        <f>IF(B162="win",100%-CZ1,"-100%")</f>
        <v>-100%</v>
      </c>
      <c r="DA162" s="9">
        <f>(CY162*CZ162)+(CY162*DA1)</f>
        <v>0</v>
      </c>
      <c r="DB162" s="9"/>
      <c r="DC162" s="9">
        <f>Tue!AX78</f>
        <v>0</v>
      </c>
      <c r="DD162" s="73" t="str">
        <f>IF(B162="win",100%-DD1,"-100%")</f>
        <v>-100%</v>
      </c>
      <c r="DE162" s="9">
        <f>(DC162*DD162)+(DC162*DE1)</f>
        <v>0</v>
      </c>
      <c r="DF162" s="9"/>
      <c r="DG162" s="9">
        <f>Tue!AY78</f>
        <v>0</v>
      </c>
      <c r="DH162" s="73" t="str">
        <f>IF(B162="win",100%-DH1,"-100%")</f>
        <v>-100%</v>
      </c>
      <c r="DI162" s="9">
        <f>(DG162*DH162)+(DG162*DI1)</f>
        <v>0</v>
      </c>
      <c r="DJ162" s="9"/>
      <c r="DK162" s="9">
        <f>Tue!AZ78</f>
        <v>0</v>
      </c>
      <c r="DL162" s="73" t="str">
        <f>IF(B162="win",100%-DL1,"-100%")</f>
        <v>-100%</v>
      </c>
      <c r="DM162" s="9">
        <f>(DK162*DL162)+(DK162*DM1)</f>
        <v>0</v>
      </c>
      <c r="DN162" s="9"/>
      <c r="DO162" s="9">
        <f>Tue!BA78</f>
        <v>0</v>
      </c>
      <c r="DP162" s="73" t="str">
        <f>IF(B162="win",100%-DP1,"-100%")</f>
        <v>-100%</v>
      </c>
      <c r="DQ162" s="9">
        <f>(DO162*DP162)+(DO162*DQ1)</f>
        <v>0</v>
      </c>
      <c r="DR162" s="9"/>
      <c r="DS162" s="9">
        <f>Tue!BB78</f>
        <v>0</v>
      </c>
      <c r="DT162" s="73" t="str">
        <f>IF(B162="win",100%-DT1,"-100%")</f>
        <v>-100%</v>
      </c>
      <c r="DU162" s="9">
        <f>(DS162*DT162)+(DS162*DU1)</f>
        <v>0</v>
      </c>
      <c r="DV162" s="9"/>
      <c r="DW162" s="9">
        <f>Tue!BC78</f>
        <v>0</v>
      </c>
      <c r="DX162" s="73" t="str">
        <f>IF(B162="win",100%-DX1,"-100%")</f>
        <v>-100%</v>
      </c>
      <c r="DY162" s="9">
        <f>(DW162*DX162)+(DW162*DY1)</f>
        <v>0</v>
      </c>
      <c r="DZ162" s="9"/>
      <c r="EA162" s="9">
        <f>Tue!BD78</f>
        <v>0</v>
      </c>
      <c r="EB162" s="73" t="str">
        <f>IF(B162="win",100%-EB1,"-100%")</f>
        <v>-100%</v>
      </c>
      <c r="EC162" s="9">
        <f>(EA162*EB162)+(EA162*EC1)</f>
        <v>0</v>
      </c>
      <c r="ED162" s="9"/>
      <c r="EE162" s="9">
        <f>Tue!BE78</f>
        <v>0</v>
      </c>
      <c r="EF162" s="73" t="str">
        <f>IF(B162="win",100%-EF1,"-100%")</f>
        <v>-100%</v>
      </c>
      <c r="EG162" s="9">
        <f>(EE162*EF162)+(EE162*EG1)</f>
        <v>0</v>
      </c>
      <c r="EH162" s="9"/>
      <c r="EI162" s="9">
        <f>Tue!BF78</f>
        <v>0</v>
      </c>
      <c r="EJ162" s="73" t="str">
        <f>IF(B162="win",100%-EJ1,"-100%")</f>
        <v>-100%</v>
      </c>
      <c r="EK162" s="9">
        <f>(EI162*EJ162)+(EI162*EK1)</f>
        <v>0</v>
      </c>
      <c r="EL162" s="9"/>
      <c r="EM162" s="9">
        <f>Tue!BG78</f>
        <v>0</v>
      </c>
      <c r="EN162" s="73" t="str">
        <f>IF(B162="win",100%-EN1,"-100%")</f>
        <v>-100%</v>
      </c>
      <c r="EO162" s="9">
        <f>(EM162*EN162)+(EM162*EO1)</f>
        <v>0</v>
      </c>
      <c r="EP162" s="9"/>
      <c r="EQ162" s="9">
        <f>Tue!BH78</f>
        <v>0</v>
      </c>
      <c r="ER162" s="73" t="str">
        <f>IF(B162="win",100%-ER1,"-100%")</f>
        <v>-100%</v>
      </c>
      <c r="ES162" s="9">
        <f>(EQ162*ER162)+(EQ162*ES1)</f>
        <v>0</v>
      </c>
      <c r="EU162" s="9">
        <f>Tue!$BI78</f>
        <v>0</v>
      </c>
      <c r="EV162" s="73" t="str">
        <f t="shared" ref="EV162:EV164" si="2054">IF($B162="win",100%-EV$1,"-100%")</f>
        <v>-100%</v>
      </c>
      <c r="EW162" s="9">
        <f>(EU162*EV162)+(EU162*EW1)</f>
        <v>0</v>
      </c>
      <c r="EY162" s="9">
        <f>Tue!$BJ78</f>
        <v>0</v>
      </c>
      <c r="EZ162" s="73" t="str">
        <f t="shared" si="2034"/>
        <v>-100%</v>
      </c>
      <c r="FA162" s="9">
        <f>(EY162*EZ162)+(EY162*FA1)</f>
        <v>0</v>
      </c>
      <c r="FC162" s="9">
        <f>Tue!$BK78</f>
        <v>0</v>
      </c>
      <c r="FD162" s="73" t="str">
        <f t="shared" si="2035"/>
        <v>-100%</v>
      </c>
      <c r="FE162" s="9">
        <f>(FC162*FD162)+(FC162*FE1)</f>
        <v>0</v>
      </c>
      <c r="FG162" s="9">
        <f>Tue!$BL78</f>
        <v>0</v>
      </c>
      <c r="FH162" s="73" t="str">
        <f t="shared" si="2036"/>
        <v>-100%</v>
      </c>
      <c r="FI162" s="9">
        <f>(FG162*FH162)+(FG162*FI1)</f>
        <v>0</v>
      </c>
      <c r="FK162" s="9">
        <f>Tue!$BM78</f>
        <v>0</v>
      </c>
      <c r="FL162" s="73" t="str">
        <f t="shared" si="2037"/>
        <v>-100%</v>
      </c>
      <c r="FM162" s="9">
        <f>(FK162*FL162)+(FK162*FM1)</f>
        <v>0</v>
      </c>
      <c r="FO162" s="9">
        <f>Tue!$BN78</f>
        <v>0</v>
      </c>
      <c r="FP162" s="73" t="str">
        <f t="shared" si="2038"/>
        <v>-100%</v>
      </c>
      <c r="FQ162" s="9">
        <f>(FO162*FP162)+(FO162*FQ1)</f>
        <v>0</v>
      </c>
    </row>
    <row r="163" spans="1:173" s="12" customFormat="1" x14ac:dyDescent="0.25">
      <c r="A163" s="9" t="str">
        <f>Tue!A79</f>
        <v>UNDER</v>
      </c>
      <c r="B163" s="72">
        <f>Tue!C79</f>
        <v>0</v>
      </c>
      <c r="C163" s="9">
        <f>Tue!X79</f>
        <v>0</v>
      </c>
      <c r="D163" s="73" t="str">
        <f>IF(B163="win",100%-D1,"-100%")</f>
        <v>-100%</v>
      </c>
      <c r="E163" s="9">
        <f>(C163*D163)+(C163*E1)</f>
        <v>0</v>
      </c>
      <c r="F163" s="9"/>
      <c r="G163" s="9">
        <f>Tue!Y79</f>
        <v>0</v>
      </c>
      <c r="H163" s="73" t="str">
        <f t="shared" si="2053"/>
        <v>-100%</v>
      </c>
      <c r="I163" s="9">
        <f>(G163*H163)+(G163*I1)</f>
        <v>0</v>
      </c>
      <c r="J163" s="9"/>
      <c r="K163" s="9">
        <f>Tue!Z79</f>
        <v>0</v>
      </c>
      <c r="L163" s="73" t="str">
        <f>IF(B163="win",100%-L1,"-100%")</f>
        <v>-100%</v>
      </c>
      <c r="M163" s="9">
        <f>(K163*L163)+(K163*M1)</f>
        <v>0</v>
      </c>
      <c r="N163" s="9"/>
      <c r="O163" s="9">
        <f>Tue!AA79</f>
        <v>0</v>
      </c>
      <c r="P163" s="73" t="str">
        <f>IF(B163="win",100%-P1,"-100%")</f>
        <v>-100%</v>
      </c>
      <c r="Q163" s="9">
        <f>(O163*P163)+(O163*Q1)</f>
        <v>0</v>
      </c>
      <c r="R163" s="9"/>
      <c r="S163" s="9">
        <f>Tue!AB79</f>
        <v>0</v>
      </c>
      <c r="T163" s="73" t="str">
        <f>IF(B163="win",100%-T1,"-100%")</f>
        <v>-100%</v>
      </c>
      <c r="U163" s="9">
        <f>(S163*T163)+(S163*U1)</f>
        <v>0</v>
      </c>
      <c r="V163" s="9"/>
      <c r="W163" s="9">
        <f>Tue!AC79</f>
        <v>0</v>
      </c>
      <c r="X163" s="73" t="str">
        <f>IF(B163="win",100%-X1,"-100%")</f>
        <v>-100%</v>
      </c>
      <c r="Y163" s="9">
        <f>(W163*X163)+(W163*Y1)</f>
        <v>0</v>
      </c>
      <c r="Z163" s="9"/>
      <c r="AA163" s="9">
        <f>Tue!AD79</f>
        <v>0</v>
      </c>
      <c r="AB163" s="73" t="str">
        <f>IF(B163="win",100%-AB1,"-100%")</f>
        <v>-100%</v>
      </c>
      <c r="AC163" s="9">
        <f>(AA163*AB163)+(AA163*AC1)</f>
        <v>0</v>
      </c>
      <c r="AD163" s="9"/>
      <c r="AE163" s="9">
        <f>Tue!AE79</f>
        <v>0</v>
      </c>
      <c r="AF163" s="73" t="str">
        <f>IF(B163="win",100%-AF1,"-100%")</f>
        <v>-100%</v>
      </c>
      <c r="AG163" s="9">
        <f>(AE163*AF163)+(AE163*AG1)</f>
        <v>0</v>
      </c>
      <c r="AH163" s="9"/>
      <c r="AI163" s="9">
        <f>Tue!AF79</f>
        <v>0</v>
      </c>
      <c r="AJ163" s="73" t="str">
        <f>IF(B163="win",100%-AJ1,"-100%")</f>
        <v>-100%</v>
      </c>
      <c r="AK163" s="9">
        <f>(AI163*AJ163)+(AI163*AK1)</f>
        <v>0</v>
      </c>
      <c r="AL163" s="9"/>
      <c r="AM163" s="9">
        <f>Tue!AG79</f>
        <v>0</v>
      </c>
      <c r="AN163" s="73" t="str">
        <f>IF(B163="win",100%-AN1,"-100%")</f>
        <v>-100%</v>
      </c>
      <c r="AO163" s="9">
        <f>(AM163*AN163)+(AM163*AO1)</f>
        <v>0</v>
      </c>
      <c r="AP163" s="9"/>
      <c r="AQ163" s="9">
        <f>Tue!AH79</f>
        <v>0</v>
      </c>
      <c r="AR163" s="73" t="str">
        <f>IF(B163="win",100%-AR1,"-100%")</f>
        <v>-100%</v>
      </c>
      <c r="AS163" s="9">
        <f>(AQ163*AR163)+(AQ163*AS1)</f>
        <v>0</v>
      </c>
      <c r="AT163" s="9"/>
      <c r="AU163" s="9">
        <f>Tue!AI79</f>
        <v>0</v>
      </c>
      <c r="AV163" s="73" t="str">
        <f>IF(B163="win",100%-AV1,"-100%")</f>
        <v>-100%</v>
      </c>
      <c r="AW163" s="9">
        <f>(AU163*AV163)+(AU163*AW1)</f>
        <v>0</v>
      </c>
      <c r="AX163" s="9"/>
      <c r="AY163" s="9">
        <f>Tue!AJ79</f>
        <v>0</v>
      </c>
      <c r="AZ163" s="73" t="str">
        <f>IF(B163="win",100%-AZ1,"-100%")</f>
        <v>-100%</v>
      </c>
      <c r="BA163" s="9">
        <f>(AY163*AZ163)+(AY163*BA1)</f>
        <v>0</v>
      </c>
      <c r="BB163" s="9"/>
      <c r="BC163" s="9">
        <f>Tue!AK79</f>
        <v>0</v>
      </c>
      <c r="BD163" s="73" t="str">
        <f>IF(B163="win",100%-BD1,"-100%")</f>
        <v>-100%</v>
      </c>
      <c r="BE163" s="9">
        <f>(BC163*BD163)+(BC163*BE1)</f>
        <v>0</v>
      </c>
      <c r="BF163" s="9"/>
      <c r="BG163" s="9">
        <f>Tue!AL79</f>
        <v>0</v>
      </c>
      <c r="BH163" s="73" t="str">
        <f>IF(B163="win",100%-BH1,"-100%")</f>
        <v>-100%</v>
      </c>
      <c r="BI163" s="9">
        <f>(BG163*BH163)+(BG163*BI1)</f>
        <v>0</v>
      </c>
      <c r="BJ163" s="9"/>
      <c r="BK163" s="9">
        <f>Tue!AM79</f>
        <v>0</v>
      </c>
      <c r="BL163" s="73" t="str">
        <f>IF(B163="win",100%-BL1,"-100%")</f>
        <v>-100%</v>
      </c>
      <c r="BM163" s="9">
        <f>(BK163*BL163)+(BK163*BM1)</f>
        <v>0</v>
      </c>
      <c r="BN163" s="9"/>
      <c r="BO163" s="9">
        <f>Tue!AN79</f>
        <v>0</v>
      </c>
      <c r="BP163" s="73" t="str">
        <f>IF(B163="win",100%-BP1,"-100%")</f>
        <v>-100%</v>
      </c>
      <c r="BQ163" s="9">
        <f>(BO163*BP163)+(BO163*BQ1)</f>
        <v>0</v>
      </c>
      <c r="BR163" s="9"/>
      <c r="BS163" s="9">
        <f>Tue!AO79</f>
        <v>0</v>
      </c>
      <c r="BT163" s="73" t="str">
        <f>IF(B163="win",100%-BT1,"-100%")</f>
        <v>-100%</v>
      </c>
      <c r="BU163" s="9">
        <f>(BS163*BT163)+(BS163*BU1)</f>
        <v>0</v>
      </c>
      <c r="BV163" s="9"/>
      <c r="BW163" s="9">
        <f>Tue!AP79</f>
        <v>0</v>
      </c>
      <c r="BX163" s="73" t="str">
        <f>IF(B163="win",100%-BX1,"-100%")</f>
        <v>-100%</v>
      </c>
      <c r="BY163" s="9">
        <f>(BW163*BX163)+(BW163*BY1)</f>
        <v>0</v>
      </c>
      <c r="BZ163" s="9"/>
      <c r="CA163" s="9">
        <f>Tue!AQ79</f>
        <v>0</v>
      </c>
      <c r="CB163" s="73" t="str">
        <f>IF(B163="win",100%-CB1,"-100%")</f>
        <v>-100%</v>
      </c>
      <c r="CC163" s="9">
        <f>(CA163*CB163)+(CA163*CC1)</f>
        <v>0</v>
      </c>
      <c r="CD163" s="9"/>
      <c r="CE163" s="9">
        <f>Tue!AR79</f>
        <v>0</v>
      </c>
      <c r="CF163" s="73" t="str">
        <f>IF(B163="win",100%-CF1,"-100%")</f>
        <v>-100%</v>
      </c>
      <c r="CG163" s="9">
        <f>(CE163*CF163)+(CE163*CG1)</f>
        <v>0</v>
      </c>
      <c r="CH163" s="9"/>
      <c r="CI163" s="9">
        <f>Tue!AS79</f>
        <v>0</v>
      </c>
      <c r="CJ163" s="73" t="str">
        <f>IF(B163="win",100%-CJ1,"-100%")</f>
        <v>-100%</v>
      </c>
      <c r="CK163" s="9">
        <f>(CI163*CJ163)+(CI163*CK1)</f>
        <v>0</v>
      </c>
      <c r="CL163" s="9"/>
      <c r="CM163" s="9">
        <f>Tue!AT79</f>
        <v>0</v>
      </c>
      <c r="CN163" s="73" t="str">
        <f>IF(B163="win",100%-CN1,"-100%")</f>
        <v>-100%</v>
      </c>
      <c r="CO163" s="9">
        <f>(CM163*CN163)+(CM163*CO1)</f>
        <v>0</v>
      </c>
      <c r="CP163" s="9"/>
      <c r="CQ163" s="9">
        <f>Tue!AU79</f>
        <v>0</v>
      </c>
      <c r="CR163" s="73" t="str">
        <f>IF(B163="win",100%-CR1,"-100%")</f>
        <v>-100%</v>
      </c>
      <c r="CS163" s="9">
        <f>(CQ163*CR163)+(CQ163*CS1)</f>
        <v>0</v>
      </c>
      <c r="CT163" s="9"/>
      <c r="CU163" s="9">
        <f>Tue!AV79</f>
        <v>0</v>
      </c>
      <c r="CV163" s="73" t="str">
        <f>IF(B163="win",100%-CV1,"-100%")</f>
        <v>-100%</v>
      </c>
      <c r="CW163" s="9">
        <f>(CU163*CV163)+(CU163*CW1)</f>
        <v>0</v>
      </c>
      <c r="CX163" s="9"/>
      <c r="CY163" s="9">
        <f>Tue!AW79</f>
        <v>0</v>
      </c>
      <c r="CZ163" s="73" t="str">
        <f>IF(B163="win",100%-CZ1,"-100%")</f>
        <v>-100%</v>
      </c>
      <c r="DA163" s="9">
        <f>(CY163*CZ163)+(CY163*DA1)</f>
        <v>0</v>
      </c>
      <c r="DB163" s="9"/>
      <c r="DC163" s="9">
        <f>Tue!AX79</f>
        <v>0</v>
      </c>
      <c r="DD163" s="73" t="str">
        <f>IF(B163="win",100%-DD1,"-100%")</f>
        <v>-100%</v>
      </c>
      <c r="DE163" s="9">
        <f>(DC163*DD163)+(DC163*DE1)</f>
        <v>0</v>
      </c>
      <c r="DF163" s="9"/>
      <c r="DG163" s="9">
        <f>Tue!AY79</f>
        <v>0</v>
      </c>
      <c r="DH163" s="73" t="str">
        <f>IF(B163="win",100%-DH1,"-100%")</f>
        <v>-100%</v>
      </c>
      <c r="DI163" s="9">
        <f>(DG163*DH163)+(DG163*DI1)</f>
        <v>0</v>
      </c>
      <c r="DJ163" s="9"/>
      <c r="DK163" s="9">
        <f>Tue!AZ79</f>
        <v>0</v>
      </c>
      <c r="DL163" s="73" t="str">
        <f>IF(B163="win",100%-DL1,"-100%")</f>
        <v>-100%</v>
      </c>
      <c r="DM163" s="9">
        <f>(DK163*DL163)+(DK163*DM1)</f>
        <v>0</v>
      </c>
      <c r="DN163" s="9"/>
      <c r="DO163" s="9">
        <f>Tue!BA79</f>
        <v>0</v>
      </c>
      <c r="DP163" s="73" t="str">
        <f>IF(B163="win",100%-DP1,"-100%")</f>
        <v>-100%</v>
      </c>
      <c r="DQ163" s="9">
        <f>(DO163*DP163)+(DO163*DQ1)</f>
        <v>0</v>
      </c>
      <c r="DR163" s="9"/>
      <c r="DS163" s="9">
        <f>Tue!BB79</f>
        <v>0</v>
      </c>
      <c r="DT163" s="73" t="str">
        <f>IF(B163="win",100%-DT1,"-100%")</f>
        <v>-100%</v>
      </c>
      <c r="DU163" s="9">
        <f>(DS163*DT163)+(DS163*DU1)</f>
        <v>0</v>
      </c>
      <c r="DV163" s="9"/>
      <c r="DW163" s="9">
        <f>Tue!BC79</f>
        <v>0</v>
      </c>
      <c r="DX163" s="73" t="str">
        <f>IF(B163="win",100%-DX1,"-100%")</f>
        <v>-100%</v>
      </c>
      <c r="DY163" s="9">
        <f>(DW163*DX163)+(DW163*DY1)</f>
        <v>0</v>
      </c>
      <c r="DZ163" s="9"/>
      <c r="EA163" s="9">
        <f>Tue!BD79</f>
        <v>0</v>
      </c>
      <c r="EB163" s="73" t="str">
        <f>IF(B163="win",100%-EB1,"-100%")</f>
        <v>-100%</v>
      </c>
      <c r="EC163" s="9">
        <f>(EA163*EB163)+(EA163*EC1)</f>
        <v>0</v>
      </c>
      <c r="ED163" s="9"/>
      <c r="EE163" s="9">
        <f>Tue!BE79</f>
        <v>0</v>
      </c>
      <c r="EF163" s="73" t="str">
        <f>IF(B163="win",100%-EF1,"-100%")</f>
        <v>-100%</v>
      </c>
      <c r="EG163" s="9">
        <f>(EE163*EF163)+(EE163*EG1)</f>
        <v>0</v>
      </c>
      <c r="EH163" s="9"/>
      <c r="EI163" s="9">
        <f>Tue!BF79</f>
        <v>0</v>
      </c>
      <c r="EJ163" s="73" t="str">
        <f>IF(B163="win",100%-EJ1,"-100%")</f>
        <v>-100%</v>
      </c>
      <c r="EK163" s="9">
        <f>(EI163*EJ163)+(EI163*EK1)</f>
        <v>0</v>
      </c>
      <c r="EL163" s="9"/>
      <c r="EM163" s="9">
        <f>Tue!BG79</f>
        <v>0</v>
      </c>
      <c r="EN163" s="73" t="str">
        <f>IF(B163="win",100%-EN1,"-100%")</f>
        <v>-100%</v>
      </c>
      <c r="EO163" s="9">
        <f>(EM163*EN163)+(EM163*EO1)</f>
        <v>0</v>
      </c>
      <c r="EP163" s="9"/>
      <c r="EQ163" s="9">
        <f>Tue!BH79</f>
        <v>0</v>
      </c>
      <c r="ER163" s="73" t="str">
        <f>IF(B163="win",100%-ER1,"-100%")</f>
        <v>-100%</v>
      </c>
      <c r="ES163" s="9">
        <f>(EQ163*ER163)+(EQ163*ES1)</f>
        <v>0</v>
      </c>
      <c r="EU163" s="9">
        <f>Tue!$BI79</f>
        <v>0</v>
      </c>
      <c r="EV163" s="73" t="str">
        <f t="shared" si="2054"/>
        <v>-100%</v>
      </c>
      <c r="EW163" s="9">
        <f>(EU163*EV163)+(EU163*EW1)</f>
        <v>0</v>
      </c>
      <c r="EY163" s="9">
        <f>Tue!$BJ79</f>
        <v>0</v>
      </c>
      <c r="EZ163" s="73" t="str">
        <f t="shared" si="2034"/>
        <v>-100%</v>
      </c>
      <c r="FA163" s="9">
        <f>(EY163*EZ163)+(EY163*FA1)</f>
        <v>0</v>
      </c>
      <c r="FC163" s="9">
        <f>Tue!$BK79</f>
        <v>0</v>
      </c>
      <c r="FD163" s="73" t="str">
        <f t="shared" si="2035"/>
        <v>-100%</v>
      </c>
      <c r="FE163" s="9">
        <f>(FC163*FD163)+(FC163*FE1)</f>
        <v>0</v>
      </c>
      <c r="FG163" s="9">
        <f>Tue!$BL79</f>
        <v>0</v>
      </c>
      <c r="FH163" s="73" t="str">
        <f t="shared" si="2036"/>
        <v>-100%</v>
      </c>
      <c r="FI163" s="9">
        <f>(FG163*FH163)+(FG163*FI1)</f>
        <v>0</v>
      </c>
      <c r="FK163" s="9">
        <f>Tue!$BM79</f>
        <v>0</v>
      </c>
      <c r="FL163" s="73" t="str">
        <f t="shared" si="2037"/>
        <v>-100%</v>
      </c>
      <c r="FM163" s="9">
        <f>(FK163*FL163)+(FK163*FM1)</f>
        <v>0</v>
      </c>
      <c r="FO163" s="9">
        <f>Tue!$BN79</f>
        <v>0</v>
      </c>
      <c r="FP163" s="73" t="str">
        <f t="shared" si="2038"/>
        <v>-100%</v>
      </c>
      <c r="FQ163" s="9">
        <f>(FO163*FP163)+(FO163*FQ1)</f>
        <v>0</v>
      </c>
    </row>
    <row r="164" spans="1:173" s="12" customFormat="1" x14ac:dyDescent="0.25">
      <c r="A164" s="9" t="str">
        <f>Tue!A80</f>
        <v>OVER</v>
      </c>
      <c r="B164" s="72">
        <f>Tue!C80</f>
        <v>0</v>
      </c>
      <c r="C164" s="9">
        <f>Tue!X80</f>
        <v>0</v>
      </c>
      <c r="D164" s="73" t="str">
        <f>IF(B164="win",100%-D1,"-100%")</f>
        <v>-100%</v>
      </c>
      <c r="E164" s="9">
        <f>(C164*D164)+(C164*E1)</f>
        <v>0</v>
      </c>
      <c r="F164" s="9"/>
      <c r="G164" s="9">
        <f>Tue!Y80</f>
        <v>0</v>
      </c>
      <c r="H164" s="73" t="str">
        <f t="shared" si="2053"/>
        <v>-100%</v>
      </c>
      <c r="I164" s="9">
        <f>(G164*H164)+(G164*I1)</f>
        <v>0</v>
      </c>
      <c r="J164" s="9"/>
      <c r="K164" s="9">
        <f>Tue!Z80</f>
        <v>0</v>
      </c>
      <c r="L164" s="73" t="str">
        <f>IF(B164="win",100%-L1,"-100%")</f>
        <v>-100%</v>
      </c>
      <c r="M164" s="9">
        <f>(K164*L164)+(K164*M1)</f>
        <v>0</v>
      </c>
      <c r="N164" s="9"/>
      <c r="O164" s="9">
        <f>Tue!AA80</f>
        <v>0</v>
      </c>
      <c r="P164" s="73" t="str">
        <f>IF(B164="win",100%-P1,"-100%")</f>
        <v>-100%</v>
      </c>
      <c r="Q164" s="9">
        <f>(O164*P164)+(O164*Q1)</f>
        <v>0</v>
      </c>
      <c r="R164" s="9"/>
      <c r="S164" s="9">
        <f>Tue!AB80</f>
        <v>0</v>
      </c>
      <c r="T164" s="73" t="str">
        <f>IF(B164="win",100%-T1,"-100%")</f>
        <v>-100%</v>
      </c>
      <c r="U164" s="9">
        <f>(S164*T164)+(S164*U1)</f>
        <v>0</v>
      </c>
      <c r="V164" s="9"/>
      <c r="W164" s="9">
        <f>Tue!AC80</f>
        <v>0</v>
      </c>
      <c r="X164" s="73" t="str">
        <f>IF(B164="win",100%-X1,"-100%")</f>
        <v>-100%</v>
      </c>
      <c r="Y164" s="9">
        <f>(W164*X164)+(W164*Y1)</f>
        <v>0</v>
      </c>
      <c r="Z164" s="9"/>
      <c r="AA164" s="9">
        <f>Tue!AD80</f>
        <v>0</v>
      </c>
      <c r="AB164" s="73" t="str">
        <f>IF(B164="win",100%-AB1,"-100%")</f>
        <v>-100%</v>
      </c>
      <c r="AC164" s="9">
        <f>(AA164*AB164)+(AA164*AC1)</f>
        <v>0</v>
      </c>
      <c r="AD164" s="9"/>
      <c r="AE164" s="9">
        <f>Tue!AE80</f>
        <v>0</v>
      </c>
      <c r="AF164" s="73" t="str">
        <f>IF(B164="win",100%-AF1,"-100%")</f>
        <v>-100%</v>
      </c>
      <c r="AG164" s="9">
        <f>(AE164*AF164)+(AE164*AG1)</f>
        <v>0</v>
      </c>
      <c r="AH164" s="9"/>
      <c r="AI164" s="9">
        <f>Tue!AF80</f>
        <v>0</v>
      </c>
      <c r="AJ164" s="73" t="str">
        <f>IF(B164="win",100%-AJ1,"-100%")</f>
        <v>-100%</v>
      </c>
      <c r="AK164" s="9">
        <f>(AI164*AJ164)+(AI164*AK1)</f>
        <v>0</v>
      </c>
      <c r="AL164" s="9"/>
      <c r="AM164" s="9">
        <f>Tue!AG80</f>
        <v>0</v>
      </c>
      <c r="AN164" s="73" t="str">
        <f>IF(B164="win",100%-AN1,"-100%")</f>
        <v>-100%</v>
      </c>
      <c r="AO164" s="9">
        <f>(AM164*AN164)+(AM164*AO1)</f>
        <v>0</v>
      </c>
      <c r="AP164" s="9"/>
      <c r="AQ164" s="9">
        <f>Tue!AH80</f>
        <v>0</v>
      </c>
      <c r="AR164" s="73" t="str">
        <f>IF(B164="win",100%-AR1,"-100%")</f>
        <v>-100%</v>
      </c>
      <c r="AS164" s="9">
        <f>(AQ164*AR164)+(AQ164*AS1)</f>
        <v>0</v>
      </c>
      <c r="AT164" s="9"/>
      <c r="AU164" s="9">
        <f>Tue!AI80</f>
        <v>0</v>
      </c>
      <c r="AV164" s="73" t="str">
        <f>IF(B164="win",100%-AV1,"-100%")</f>
        <v>-100%</v>
      </c>
      <c r="AW164" s="9">
        <f>(AU164*AV164)+(AU164*AW1)</f>
        <v>0</v>
      </c>
      <c r="AX164" s="9"/>
      <c r="AY164" s="9">
        <f>Tue!AJ80</f>
        <v>0</v>
      </c>
      <c r="AZ164" s="73" t="str">
        <f>IF(B164="win",100%-AZ1,"-100%")</f>
        <v>-100%</v>
      </c>
      <c r="BA164" s="9">
        <f>(AY164*AZ164)+(AY164*BA1)</f>
        <v>0</v>
      </c>
      <c r="BB164" s="9"/>
      <c r="BC164" s="9">
        <f>Tue!AK80</f>
        <v>0</v>
      </c>
      <c r="BD164" s="73" t="str">
        <f>IF(B164="win",100%-BD1,"-100%")</f>
        <v>-100%</v>
      </c>
      <c r="BE164" s="9">
        <f>(BC164*BD164)+(BC164*BE1)</f>
        <v>0</v>
      </c>
      <c r="BF164" s="9"/>
      <c r="BG164" s="9">
        <f>Tue!AL80</f>
        <v>0</v>
      </c>
      <c r="BH164" s="73" t="str">
        <f>IF(B164="win",100%-BH1,"-100%")</f>
        <v>-100%</v>
      </c>
      <c r="BI164" s="9">
        <f>(BG164*BH164)+(BG164*BI1)</f>
        <v>0</v>
      </c>
      <c r="BJ164" s="9"/>
      <c r="BK164" s="9">
        <f>Tue!AM80</f>
        <v>0</v>
      </c>
      <c r="BL164" s="73" t="str">
        <f>IF(B164="win",100%-BL1,"-100%")</f>
        <v>-100%</v>
      </c>
      <c r="BM164" s="9">
        <f>(BK164*BL164)+(BK164*BM1)</f>
        <v>0</v>
      </c>
      <c r="BN164" s="9"/>
      <c r="BO164" s="9">
        <f>Tue!AN80</f>
        <v>0</v>
      </c>
      <c r="BP164" s="73" t="str">
        <f>IF(B164="win",100%-BP1,"-100%")</f>
        <v>-100%</v>
      </c>
      <c r="BQ164" s="9">
        <f>(BO164*BP164)+(BO164*BQ1)</f>
        <v>0</v>
      </c>
      <c r="BR164" s="9"/>
      <c r="BS164" s="9">
        <f>Tue!AO80</f>
        <v>0</v>
      </c>
      <c r="BT164" s="73" t="str">
        <f>IF(B164="win",100%-BT1,"-100%")</f>
        <v>-100%</v>
      </c>
      <c r="BU164" s="9">
        <f>(BS164*BT164)+(BS164*BU1)</f>
        <v>0</v>
      </c>
      <c r="BV164" s="9"/>
      <c r="BW164" s="9">
        <f>Tue!AP80</f>
        <v>0</v>
      </c>
      <c r="BX164" s="73" t="str">
        <f>IF(B164="win",100%-BX1,"-100%")</f>
        <v>-100%</v>
      </c>
      <c r="BY164" s="9">
        <f>(BW164*BX164)+(BW164*BY1)</f>
        <v>0</v>
      </c>
      <c r="BZ164" s="9"/>
      <c r="CA164" s="9">
        <f>Tue!AQ80</f>
        <v>0</v>
      </c>
      <c r="CB164" s="73" t="str">
        <f>IF(B164="win",100%-CB1,"-100%")</f>
        <v>-100%</v>
      </c>
      <c r="CC164" s="9">
        <f>(CA164*CB164)+(CA164*CC1)</f>
        <v>0</v>
      </c>
      <c r="CD164" s="9"/>
      <c r="CE164" s="9">
        <f>Tue!AR80</f>
        <v>0</v>
      </c>
      <c r="CF164" s="73" t="str">
        <f>IF(B164="win",100%-CF1,"-100%")</f>
        <v>-100%</v>
      </c>
      <c r="CG164" s="9">
        <f>(CE164*CF164)+(CE164*CG1)</f>
        <v>0</v>
      </c>
      <c r="CH164" s="9"/>
      <c r="CI164" s="9">
        <f>Tue!AS80</f>
        <v>0</v>
      </c>
      <c r="CJ164" s="73" t="str">
        <f>IF(B164="win",100%-CJ1,"-100%")</f>
        <v>-100%</v>
      </c>
      <c r="CK164" s="9">
        <f>(CI164*CJ164)+(CI164*CK1)</f>
        <v>0</v>
      </c>
      <c r="CL164" s="9"/>
      <c r="CM164" s="9">
        <f>Tue!AT80</f>
        <v>0</v>
      </c>
      <c r="CN164" s="73" t="str">
        <f>IF(B164="win",100%-CN1,"-100%")</f>
        <v>-100%</v>
      </c>
      <c r="CO164" s="9">
        <f>(CM164*CN164)+(CM164*CO1)</f>
        <v>0</v>
      </c>
      <c r="CP164" s="9"/>
      <c r="CQ164" s="9">
        <f>Tue!AU80</f>
        <v>0</v>
      </c>
      <c r="CR164" s="73" t="str">
        <f>IF(B164="win",100%-CR1,"-100%")</f>
        <v>-100%</v>
      </c>
      <c r="CS164" s="9">
        <f>(CQ164*CR164)+(CQ164*CS1)</f>
        <v>0</v>
      </c>
      <c r="CT164" s="9"/>
      <c r="CU164" s="9">
        <f>Tue!AV80</f>
        <v>0</v>
      </c>
      <c r="CV164" s="73" t="str">
        <f>IF(B164="win",100%-CV1,"-100%")</f>
        <v>-100%</v>
      </c>
      <c r="CW164" s="9">
        <f>(CU164*CV164)+(CU164*CW1)</f>
        <v>0</v>
      </c>
      <c r="CX164" s="9"/>
      <c r="CY164" s="9">
        <f>Tue!AW80</f>
        <v>0</v>
      </c>
      <c r="CZ164" s="73" t="str">
        <f>IF(B164="win",100%-CZ1,"-100%")</f>
        <v>-100%</v>
      </c>
      <c r="DA164" s="9">
        <f>(CY164*CZ164)+(CY164*DA1)</f>
        <v>0</v>
      </c>
      <c r="DB164" s="9"/>
      <c r="DC164" s="9">
        <f>Tue!AX80</f>
        <v>0</v>
      </c>
      <c r="DD164" s="73" t="str">
        <f>IF(B164="win",100%-DD1,"-100%")</f>
        <v>-100%</v>
      </c>
      <c r="DE164" s="9">
        <f>(DC164*DD164)+(DC164*DE1)</f>
        <v>0</v>
      </c>
      <c r="DF164" s="9"/>
      <c r="DG164" s="9">
        <f>Tue!AY80</f>
        <v>0</v>
      </c>
      <c r="DH164" s="73" t="str">
        <f>IF(B164="win",100%-DH1,"-100%")</f>
        <v>-100%</v>
      </c>
      <c r="DI164" s="9">
        <f>(DG164*DH164)+(DG164*DI1)</f>
        <v>0</v>
      </c>
      <c r="DJ164" s="9"/>
      <c r="DK164" s="9">
        <f>Tue!AZ80</f>
        <v>0</v>
      </c>
      <c r="DL164" s="73" t="str">
        <f>IF(B164="win",100%-DL1,"-100%")</f>
        <v>-100%</v>
      </c>
      <c r="DM164" s="9">
        <f>(DK164*DL164)+(DK164*DM1)</f>
        <v>0</v>
      </c>
      <c r="DN164" s="9"/>
      <c r="DO164" s="9">
        <f>Tue!BA80</f>
        <v>0</v>
      </c>
      <c r="DP164" s="73" t="str">
        <f>IF(B164="win",100%-DP1,"-100%")</f>
        <v>-100%</v>
      </c>
      <c r="DQ164" s="9">
        <f>(DO164*DP164)+(DO164*DQ1)</f>
        <v>0</v>
      </c>
      <c r="DR164" s="9"/>
      <c r="DS164" s="9">
        <f>Tue!BB80</f>
        <v>0</v>
      </c>
      <c r="DT164" s="73" t="str">
        <f>IF(B164="win",100%-DT1,"-100%")</f>
        <v>-100%</v>
      </c>
      <c r="DU164" s="9">
        <f>(DS164*DT164)+(DS164*DU1)</f>
        <v>0</v>
      </c>
      <c r="DV164" s="9"/>
      <c r="DW164" s="9">
        <f>Tue!BC80</f>
        <v>0</v>
      </c>
      <c r="DX164" s="73" t="str">
        <f>IF(B164="win",100%-DX1,"-100%")</f>
        <v>-100%</v>
      </c>
      <c r="DY164" s="9">
        <f>(DW164*DX164)+(DW164*DY1)</f>
        <v>0</v>
      </c>
      <c r="DZ164" s="9"/>
      <c r="EA164" s="9">
        <f>Tue!BD80</f>
        <v>0</v>
      </c>
      <c r="EB164" s="73" t="str">
        <f>IF(B164="win",100%-EB1,"-100%")</f>
        <v>-100%</v>
      </c>
      <c r="EC164" s="9">
        <f>(EA164*EB164)+(EA164*EC1)</f>
        <v>0</v>
      </c>
      <c r="ED164" s="9"/>
      <c r="EE164" s="9">
        <f>Tue!BE80</f>
        <v>0</v>
      </c>
      <c r="EF164" s="73" t="str">
        <f>IF(B164="win",100%-EF1,"-100%")</f>
        <v>-100%</v>
      </c>
      <c r="EG164" s="9">
        <f>(EE164*EF164)+(EE164*EG1)</f>
        <v>0</v>
      </c>
      <c r="EH164" s="9"/>
      <c r="EI164" s="9">
        <f>Tue!BF80</f>
        <v>0</v>
      </c>
      <c r="EJ164" s="73" t="str">
        <f>IF(B164="win",100%-EJ1,"-100%")</f>
        <v>-100%</v>
      </c>
      <c r="EK164" s="9">
        <f>(EI164*EJ164)+(EI164*EK1)</f>
        <v>0</v>
      </c>
      <c r="EL164" s="9"/>
      <c r="EM164" s="9">
        <f>Tue!BG80</f>
        <v>0</v>
      </c>
      <c r="EN164" s="73" t="str">
        <f>IF(B164="win",100%-EN1,"-100%")</f>
        <v>-100%</v>
      </c>
      <c r="EO164" s="9">
        <f>(EM164*EN164)+(EM164*EO1)</f>
        <v>0</v>
      </c>
      <c r="EP164" s="9"/>
      <c r="EQ164" s="9">
        <f>Tue!BH80</f>
        <v>0</v>
      </c>
      <c r="ER164" s="73" t="str">
        <f>IF(B164="win",100%-ER1,"-100%")</f>
        <v>-100%</v>
      </c>
      <c r="ES164" s="9">
        <f>(EQ164*ER164)+(EQ164*ES1)</f>
        <v>0</v>
      </c>
      <c r="EU164" s="9">
        <f>Tue!$BI80</f>
        <v>0</v>
      </c>
      <c r="EV164" s="73" t="str">
        <f t="shared" si="2054"/>
        <v>-100%</v>
      </c>
      <c r="EW164" s="9">
        <f>(EU164*EV164)+(EU164*EW1)</f>
        <v>0</v>
      </c>
      <c r="EY164" s="9">
        <f>Tue!$BJ80</f>
        <v>0</v>
      </c>
      <c r="EZ164" s="73" t="str">
        <f t="shared" si="2034"/>
        <v>-100%</v>
      </c>
      <c r="FA164" s="9">
        <f>(EY164*EZ164)+(EY164*FA1)</f>
        <v>0</v>
      </c>
      <c r="FC164" s="9">
        <f>Tue!$BK80</f>
        <v>0</v>
      </c>
      <c r="FD164" s="73" t="str">
        <f t="shared" si="2035"/>
        <v>-100%</v>
      </c>
      <c r="FE164" s="9">
        <f>(FC164*FD164)+(FC164*FE1)</f>
        <v>0</v>
      </c>
      <c r="FG164" s="9">
        <f>Tue!$BL80</f>
        <v>0</v>
      </c>
      <c r="FH164" s="73" t="str">
        <f t="shared" si="2036"/>
        <v>-100%</v>
      </c>
      <c r="FI164" s="9">
        <f>(FG164*FH164)+(FG164*FI1)</f>
        <v>0</v>
      </c>
      <c r="FK164" s="9">
        <f>Tue!$BM80</f>
        <v>0</v>
      </c>
      <c r="FL164" s="73" t="str">
        <f t="shared" si="2037"/>
        <v>-100%</v>
      </c>
      <c r="FM164" s="9">
        <f>(FK164*FL164)+(FK164*FM1)</f>
        <v>0</v>
      </c>
      <c r="FO164" s="9">
        <f>Tue!$BN80</f>
        <v>0</v>
      </c>
      <c r="FP164" s="73" t="str">
        <f t="shared" si="2038"/>
        <v>-100%</v>
      </c>
      <c r="FQ164" s="9">
        <f>(FO164*FP164)+(FO164*FQ1)</f>
        <v>0</v>
      </c>
    </row>
    <row r="165" spans="1:173" s="12" customFormat="1" x14ac:dyDescent="0.25">
      <c r="A165" s="83"/>
      <c r="B165" s="78"/>
      <c r="C165" s="83"/>
      <c r="D165" s="9"/>
      <c r="E165" s="9"/>
      <c r="F165" s="9"/>
      <c r="G165" s="83"/>
      <c r="H165" s="9"/>
      <c r="I165" s="9"/>
      <c r="J165" s="9"/>
      <c r="K165" s="83"/>
      <c r="L165" s="9"/>
      <c r="M165" s="9"/>
      <c r="N165" s="9"/>
      <c r="O165" s="83"/>
      <c r="P165" s="9"/>
      <c r="Q165" s="9"/>
      <c r="R165" s="9"/>
      <c r="S165" s="83"/>
      <c r="T165" s="9"/>
      <c r="U165" s="9"/>
      <c r="V165" s="9"/>
      <c r="W165" s="83"/>
      <c r="X165" s="9"/>
      <c r="Y165" s="9"/>
      <c r="Z165" s="9"/>
      <c r="AA165" s="83"/>
      <c r="AB165" s="9"/>
      <c r="AC165" s="9"/>
      <c r="AD165" s="9"/>
      <c r="AE165" s="83"/>
      <c r="AF165" s="9"/>
      <c r="AG165" s="9"/>
      <c r="AH165" s="9"/>
      <c r="AI165" s="83"/>
      <c r="AJ165" s="9"/>
      <c r="AK165" s="9"/>
      <c r="AL165" s="9"/>
      <c r="AM165" s="83"/>
      <c r="AN165" s="9"/>
      <c r="AO165" s="9"/>
      <c r="AP165" s="9"/>
      <c r="AQ165" s="83"/>
      <c r="AR165" s="9"/>
      <c r="AS165" s="9"/>
      <c r="AT165" s="9"/>
      <c r="AU165" s="83"/>
      <c r="AV165" s="9"/>
      <c r="AW165" s="9"/>
      <c r="AX165" s="9"/>
      <c r="AY165" s="83"/>
      <c r="AZ165" s="9"/>
      <c r="BA165" s="9"/>
      <c r="BB165" s="9"/>
      <c r="BC165" s="83"/>
      <c r="BD165" s="9"/>
      <c r="BE165" s="9"/>
      <c r="BF165" s="9"/>
      <c r="BG165" s="83"/>
      <c r="BH165" s="9"/>
      <c r="BI165" s="9"/>
      <c r="BJ165" s="9"/>
      <c r="BK165" s="83"/>
      <c r="BL165" s="9"/>
      <c r="BM165" s="9"/>
      <c r="BN165" s="9"/>
      <c r="BO165" s="83"/>
      <c r="BP165" s="9"/>
      <c r="BQ165" s="9"/>
      <c r="BR165" s="9"/>
      <c r="BS165" s="83"/>
      <c r="BT165" s="9"/>
      <c r="BU165" s="9"/>
      <c r="BV165" s="9"/>
      <c r="BW165" s="83"/>
      <c r="BX165" s="9"/>
      <c r="BY165" s="9"/>
      <c r="BZ165" s="9"/>
      <c r="CA165" s="83"/>
      <c r="CB165" s="9"/>
      <c r="CC165" s="9"/>
      <c r="CD165" s="9"/>
      <c r="CE165" s="83"/>
      <c r="CF165" s="9"/>
      <c r="CG165" s="9"/>
      <c r="CH165" s="9"/>
      <c r="CI165" s="83"/>
      <c r="CJ165" s="9"/>
      <c r="CK165" s="9"/>
      <c r="CL165" s="9"/>
      <c r="CM165" s="83"/>
      <c r="CN165" s="9"/>
      <c r="CO165" s="9"/>
      <c r="CP165" s="9"/>
      <c r="CQ165" s="83"/>
      <c r="CR165" s="9"/>
      <c r="CS165" s="9"/>
      <c r="CT165" s="9"/>
      <c r="CU165" s="83"/>
      <c r="CV165" s="9"/>
      <c r="CW165" s="9"/>
      <c r="CX165" s="9"/>
      <c r="CY165" s="83"/>
      <c r="CZ165" s="9"/>
      <c r="DA165" s="9"/>
      <c r="DB165" s="9"/>
      <c r="DC165" s="83"/>
      <c r="DD165" s="9"/>
      <c r="DE165" s="9"/>
      <c r="DF165" s="9"/>
      <c r="DG165" s="83"/>
      <c r="DH165" s="9"/>
      <c r="DI165" s="9"/>
      <c r="DJ165" s="9"/>
      <c r="DK165" s="83"/>
      <c r="DL165" s="9"/>
      <c r="DM165" s="9"/>
      <c r="DN165" s="9"/>
      <c r="DO165" s="83"/>
      <c r="DP165" s="9"/>
      <c r="DQ165" s="9"/>
      <c r="DR165" s="9"/>
      <c r="DS165" s="83"/>
      <c r="DT165" s="9"/>
      <c r="DU165" s="9"/>
      <c r="DV165" s="9"/>
      <c r="DW165" s="83"/>
      <c r="DX165" s="9"/>
      <c r="DY165" s="9"/>
      <c r="DZ165" s="9"/>
      <c r="EA165" s="83"/>
      <c r="EB165" s="9"/>
      <c r="EC165" s="9"/>
      <c r="ED165" s="9"/>
      <c r="EE165" s="83"/>
      <c r="EF165" s="9"/>
      <c r="EG165" s="9"/>
      <c r="EH165" s="9"/>
      <c r="EI165" s="83"/>
      <c r="EJ165" s="9"/>
      <c r="EK165" s="9"/>
      <c r="EL165" s="9"/>
      <c r="EM165" s="83"/>
      <c r="EN165" s="9"/>
      <c r="EO165" s="9"/>
      <c r="EP165" s="9"/>
      <c r="EQ165" s="83"/>
      <c r="ER165" s="9"/>
      <c r="ES165" s="9"/>
      <c r="EU165" s="83"/>
      <c r="EV165" s="9"/>
      <c r="EW165" s="9"/>
      <c r="EY165" s="83"/>
      <c r="EZ165" s="9"/>
      <c r="FA165" s="9"/>
      <c r="FC165" s="83"/>
      <c r="FD165" s="9"/>
      <c r="FE165" s="9"/>
      <c r="FG165" s="83"/>
      <c r="FH165" s="9"/>
      <c r="FI165" s="9"/>
      <c r="FK165" s="83"/>
      <c r="FL165" s="9"/>
      <c r="FM165" s="9"/>
      <c r="FO165" s="83"/>
      <c r="FP165" s="9"/>
      <c r="FQ165" s="9"/>
    </row>
    <row r="166" ht="13.5" customHeight="1" spans="1:2" s="12" customFormat="1" x14ac:dyDescent="0.25">
      <c r="A166" s="84"/>
      <c r="B166" s="61"/>
    </row>
    <row r="167" ht="16.5" customHeight="1" spans="1:173" s="67" customFormat="1" x14ac:dyDescent="0.25">
      <c r="A167" s="80">
        <f>Summary!B4</f>
        <v>NaN</v>
      </c>
      <c r="B167" s="81" t="e">
        <f>SUM(#REF!)</f>
        <v>#REF!</v>
      </c>
      <c r="C167" s="82">
        <f>Summary!A4</f>
        <v>41815</v>
      </c>
      <c r="E167" s="67">
        <f>SUM(E168:E247)</f>
        <v>-50000</v>
      </c>
      <c r="G167" s="80">
        <f>$A$167</f>
        <v>NaN</v>
      </c>
      <c r="I167" s="67">
        <f>SUM(I168:I247)</f>
        <v>-6000</v>
      </c>
      <c r="K167" s="80">
        <f>$C$167</f>
        <v>41815</v>
      </c>
      <c r="M167" s="67">
        <f>SUM(M168:M247)</f>
        <v>0</v>
      </c>
      <c r="O167" s="80">
        <f>$A$167</f>
        <v>NaN</v>
      </c>
      <c r="Q167" s="67">
        <f>SUM(Q168:Q247)</f>
        <v>0</v>
      </c>
      <c r="S167" s="80">
        <f>$C$167</f>
        <v>41815</v>
      </c>
      <c r="U167" s="67">
        <f>SUM(U168:U247)</f>
        <v>0</v>
      </c>
      <c r="W167" s="80">
        <f>$A$167</f>
        <v>NaN</v>
      </c>
      <c r="Y167" s="67">
        <f>SUM(Y168:Y247)</f>
        <v>0</v>
      </c>
      <c r="AA167" s="80">
        <f>$C$167</f>
        <v>41815</v>
      </c>
      <c r="AC167" s="67">
        <f>SUM(AC168:AC247)</f>
        <v>-10000</v>
      </c>
      <c r="AE167" s="80">
        <f>$A$167</f>
        <v>NaN</v>
      </c>
      <c r="AG167" s="67">
        <f>SUM(AG168:AG247)</f>
        <v>66900</v>
      </c>
      <c r="AI167" s="80">
        <f>$C$167</f>
        <v>41815</v>
      </c>
      <c r="AK167" s="67">
        <f>SUM(AK168:AK247)</f>
        <v>-5700</v>
      </c>
      <c r="AM167" s="80">
        <f>$A$167</f>
        <v>NaN</v>
      </c>
      <c r="AO167" s="67">
        <f>SUM(AO168:AO247)</f>
        <v>-1200</v>
      </c>
      <c r="AQ167" s="80">
        <f>$C$167</f>
        <v>41815</v>
      </c>
      <c r="AS167" s="67">
        <f>SUM(AS168:AS247)</f>
        <v>400</v>
      </c>
      <c r="AU167" s="80">
        <f>$A$167</f>
        <v>NaN</v>
      </c>
      <c r="AW167" s="67">
        <f>SUM(AW168:AW247)</f>
        <v>-18900</v>
      </c>
      <c r="AY167" s="80">
        <f>$C$167</f>
        <v>41815</v>
      </c>
      <c r="BA167" s="67">
        <f>SUM(BA168:BA247)</f>
        <v>0</v>
      </c>
      <c r="BC167" s="80">
        <f>$A$167</f>
        <v>NaN</v>
      </c>
      <c r="BE167" s="67">
        <f>SUM(BE168:BE247)</f>
        <v>-31000</v>
      </c>
      <c r="BG167" s="80">
        <f>$C$167</f>
        <v>41815</v>
      </c>
      <c r="BI167" s="67">
        <f>SUM(BI168:BI247)</f>
        <v>-350</v>
      </c>
      <c r="BK167" s="80">
        <f>$A$167</f>
        <v>NaN</v>
      </c>
      <c r="BM167" s="67">
        <f>SUM(BM168:BM247)</f>
        <v>180000</v>
      </c>
      <c r="BO167" s="80">
        <f>$C$167</f>
        <v>41815</v>
      </c>
      <c r="BQ167" s="67">
        <f>SUM(BQ168:BQ247)</f>
        <v>0</v>
      </c>
      <c r="BS167" s="80">
        <f>$A$167</f>
        <v>NaN</v>
      </c>
      <c r="BU167" s="67">
        <f>SUM(BU168:BU247)</f>
        <v>29050</v>
      </c>
      <c r="BW167" s="80">
        <f>$C$167</f>
        <v>41815</v>
      </c>
      <c r="BY167" s="67">
        <f>SUM(BY168:BY247)</f>
        <v>0</v>
      </c>
      <c r="CA167" s="80">
        <f>$A$167</f>
        <v>NaN</v>
      </c>
      <c r="CC167" s="67">
        <f>SUM(CC168:CC247)</f>
        <v>-4000</v>
      </c>
      <c r="CE167" s="80">
        <f>$C$167</f>
        <v>41815</v>
      </c>
      <c r="CG167" s="67">
        <f>SUM(CG168:CG247)</f>
        <v>36000</v>
      </c>
      <c r="CI167" s="80">
        <f>$A$167</f>
        <v>NaN</v>
      </c>
      <c r="CK167" s="67">
        <f>SUM(CK168:CK247)</f>
        <v>31500</v>
      </c>
      <c r="CM167" s="80">
        <f>$C$167</f>
        <v>41815</v>
      </c>
      <c r="CO167" s="67">
        <f>SUM(CO168:CO247)</f>
        <v>0</v>
      </c>
      <c r="CQ167" s="80">
        <f>$A$167</f>
        <v>NaN</v>
      </c>
      <c r="CS167" s="67">
        <f>SUM(CS168:CS247)</f>
        <v>0</v>
      </c>
      <c r="CU167" s="80">
        <f>$C$167</f>
        <v>41815</v>
      </c>
      <c r="CW167" s="67">
        <f>SUM(CW168:CW247)</f>
        <v>0</v>
      </c>
      <c r="CY167" s="80">
        <f>$A$167</f>
        <v>NaN</v>
      </c>
      <c r="DA167" s="67">
        <f>SUM(DA168:DA247)</f>
        <v>-5800</v>
      </c>
      <c r="DC167" s="80">
        <f>$C$167</f>
        <v>41815</v>
      </c>
      <c r="DE167" s="67">
        <f>SUM(DE168:DE247)</f>
        <v>45000</v>
      </c>
      <c r="DG167" s="80">
        <f>$A$167</f>
        <v>NaN</v>
      </c>
      <c r="DI167" s="67">
        <f>SUM(DI168:DI247)</f>
        <v>-10000</v>
      </c>
      <c r="DK167" s="80">
        <f>$C$167</f>
        <v>41815</v>
      </c>
      <c r="DM167" s="67">
        <f>SUM(DM168:DM247)</f>
        <v>0</v>
      </c>
      <c r="DO167" s="80">
        <f>$A$167</f>
        <v>NaN</v>
      </c>
      <c r="DQ167" s="67">
        <f>SUM(DQ168:DQ247)</f>
        <v>-3200</v>
      </c>
      <c r="DS167" s="80">
        <f>$C$167</f>
        <v>41815</v>
      </c>
      <c r="DU167" s="67">
        <f>SUM(DU168:DU247)</f>
        <v>0</v>
      </c>
      <c r="DW167" s="80">
        <f>$A$167</f>
        <v>NaN</v>
      </c>
      <c r="DY167" s="67">
        <f>SUM(DY168:DY247)</f>
        <v>-900</v>
      </c>
      <c r="EA167" s="80">
        <f>$C$167</f>
        <v>41815</v>
      </c>
      <c r="EC167" s="67">
        <f>SUM(EC168:EC247)</f>
        <v>-7500</v>
      </c>
      <c r="EE167" s="80">
        <f>$A$167</f>
        <v>NaN</v>
      </c>
      <c r="EG167" s="67">
        <f>SUM(EG168:EG247)</f>
        <v>56300</v>
      </c>
      <c r="EI167" s="80">
        <f>$C$167</f>
        <v>41815</v>
      </c>
      <c r="EK167" s="67">
        <f>SUM(EK168:EK247)</f>
        <v>0</v>
      </c>
      <c r="EM167" s="80">
        <f>$A$167</f>
        <v>NaN</v>
      </c>
      <c r="EO167" s="67">
        <f>SUM(EO168:EO247)</f>
        <v>10500</v>
      </c>
      <c r="EQ167" s="80">
        <f>$C$167</f>
        <v>41815</v>
      </c>
      <c r="ES167" s="67">
        <f>SUM(ES168:ES247)</f>
        <v>-71500</v>
      </c>
      <c r="EU167" s="80">
        <f>$C$167</f>
        <v>41815</v>
      </c>
      <c r="EW167" s="67">
        <f>SUM(EW168:EW247)</f>
        <v>800</v>
      </c>
      <c r="EY167" s="80">
        <f>$C$167</f>
        <v>41815</v>
      </c>
      <c r="FA167" s="67">
        <f>SUM(FA168:FA247)</f>
        <v>18000</v>
      </c>
      <c r="FC167" s="80">
        <f>$C$167</f>
        <v>41815</v>
      </c>
      <c r="FE167" s="67">
        <f>SUM(FE168:FE247)</f>
        <v>-3200</v>
      </c>
      <c r="FG167" s="80">
        <f>$C$167</f>
        <v>41815</v>
      </c>
      <c r="FI167" s="67">
        <f>SUM(FI168:FI247)</f>
        <v>-17700</v>
      </c>
      <c r="FK167" s="80">
        <f>$C$167</f>
        <v>41815</v>
      </c>
      <c r="FM167" s="67">
        <f>SUM(FM168:FM247)</f>
        <v>-22000</v>
      </c>
      <c r="FO167" s="80">
        <f>$C$167</f>
        <v>41815</v>
      </c>
      <c r="FQ167" s="67">
        <f>SUM(FQ168:FQ247)</f>
        <v>15800</v>
      </c>
    </row>
    <row r="168" spans="1:173" s="12" customFormat="1" x14ac:dyDescent="0.25">
      <c r="A168" s="9" t="str">
        <f>Wed!$A$2</f>
        <v>evening</v>
      </c>
      <c r="B168" s="72" t="str">
        <f>Wed!$C$2</f>
        <v>lose</v>
      </c>
      <c r="C168" s="9">
        <f>Wed!$X$2</f>
        <v>0</v>
      </c>
      <c r="D168" s="73" t="str">
        <f>IF($B168="win",100%-D$1,"-100%")</f>
        <v>-100%</v>
      </c>
      <c r="E168" s="9">
        <f>(C168*D168)+(C168*E$1)</f>
        <v>0</v>
      </c>
      <c r="G168" s="9">
        <f>Wed!$Y$2</f>
        <v>0</v>
      </c>
      <c r="H168" s="73" t="str">
        <f>IF($B168="win",100%-H$1,"-100%")</f>
        <v>-100%</v>
      </c>
      <c r="I168" s="9">
        <f>(G168*H168)+(G168*I$1)</f>
        <v>0</v>
      </c>
      <c r="K168" s="9">
        <f>Wed!$Z$2</f>
        <v>0</v>
      </c>
      <c r="L168" s="73" t="str">
        <f>IF($B168="win",100%-L$1,"-100%")</f>
        <v>-100%</v>
      </c>
      <c r="M168" s="9">
        <f>(K168*L168)+(K168*M$1)</f>
        <v>0</v>
      </c>
      <c r="N168" s="9"/>
      <c r="O168" s="9">
        <f>Wed!$AA$2</f>
        <v>0</v>
      </c>
      <c r="P168" s="73" t="str">
        <f>IF($B168="win",100%-P$1,"-100%")</f>
        <v>-100%</v>
      </c>
      <c r="Q168" s="9">
        <f>(O168*P168)+(O168*Q$1)</f>
        <v>0</v>
      </c>
      <c r="R168" s="9"/>
      <c r="S168" s="9">
        <f>Wed!$AB$2</f>
        <v>0</v>
      </c>
      <c r="T168" s="73" t="str">
        <f>IF($B168="win",100%-T$1,"-100%")</f>
        <v>-100%</v>
      </c>
      <c r="U168" s="9">
        <f>(S168*T168)+(S168*U$1)</f>
        <v>0</v>
      </c>
      <c r="V168" s="9"/>
      <c r="W168" s="9">
        <f>Wed!$AC$2</f>
        <v>0</v>
      </c>
      <c r="X168" s="73" t="str">
        <f>IF($B168="win",100%-X$1,"-100%")</f>
        <v>-100%</v>
      </c>
      <c r="Y168" s="9">
        <f>(W168*X168)+(W168*Y$1)</f>
        <v>0</v>
      </c>
      <c r="Z168" s="9"/>
      <c r="AA168" s="9">
        <f>Wed!$AD$2</f>
        <v>0</v>
      </c>
      <c r="AB168" s="73" t="str">
        <f>IF($B168="win",100%-AB$1,"-100%")</f>
        <v>-100%</v>
      </c>
      <c r="AC168" s="9">
        <f>(AA168*AB168)+(AA168*AC$1)</f>
        <v>0</v>
      </c>
      <c r="AD168" s="9"/>
      <c r="AE168" s="9">
        <f>Wed!$AE$2</f>
        <v>0</v>
      </c>
      <c r="AF168" s="73" t="str">
        <f>IF($B168="win",100%-AF$1,"-100%")</f>
        <v>-100%</v>
      </c>
      <c r="AG168" s="9">
        <f>(AE168*AF168)+(AE168*AG$1)</f>
        <v>0</v>
      </c>
      <c r="AH168" s="9"/>
      <c r="AI168" s="9">
        <f>Wed!$AF$2</f>
        <v>0</v>
      </c>
      <c r="AJ168" s="73" t="str">
        <f>IF($B168="win",100%-AJ$1,"-100%")</f>
        <v>-100%</v>
      </c>
      <c r="AK168" s="9">
        <f>(AI168*AJ168)+(AI168*AK$1)</f>
        <v>0</v>
      </c>
      <c r="AL168" s="9"/>
      <c r="AM168" s="9">
        <f>Wed!$AG$2</f>
        <v>0</v>
      </c>
      <c r="AN168" s="73" t="str">
        <f>IF($B168="win",100%-AN$1,"-100%")</f>
        <v>-100%</v>
      </c>
      <c r="AO168" s="9">
        <f>(AM168*AN168)+(AM168*AO$1)</f>
        <v>0</v>
      </c>
      <c r="AP168" s="9"/>
      <c r="AQ168" s="9">
        <f>Wed!$AH$2</f>
        <v>0</v>
      </c>
      <c r="AR168" s="73" t="str">
        <f>IF($B168="win",100%-AR$1,"-100%")</f>
        <v>-100%</v>
      </c>
      <c r="AS168" s="9">
        <f>(AQ168*AR168)+(AQ168*AS$1)</f>
        <v>0</v>
      </c>
      <c r="AT168" s="9"/>
      <c r="AU168" s="9">
        <f>Wed!$AI$2</f>
        <v>0</v>
      </c>
      <c r="AV168" s="73" t="str">
        <f>IF($B168="win",100%-AV$1,"-100%")</f>
        <v>-100%</v>
      </c>
      <c r="AW168" s="9">
        <f>(AU168*AV168)+(AU168*AW$1)</f>
        <v>0</v>
      </c>
      <c r="AX168" s="9"/>
      <c r="AY168" s="9">
        <f>Wed!$AJ$2</f>
        <v>0</v>
      </c>
      <c r="AZ168" s="73" t="str">
        <f>IF($B168="win",100%-AZ$1,"-100%")</f>
        <v>-100%</v>
      </c>
      <c r="BA168" s="9">
        <f>(AY168*AZ168)+(AY168*BA$1)</f>
        <v>0</v>
      </c>
      <c r="BB168" s="9"/>
      <c r="BC168" s="9">
        <f>Wed!$AK$2</f>
        <v>0</v>
      </c>
      <c r="BD168" s="73" t="str">
        <f>IF($B168="win",100%-BD$1,"-100%")</f>
        <v>-100%</v>
      </c>
      <c r="BE168" s="9">
        <f>(BC168*BD168)+(BC168*BE$1)</f>
        <v>0</v>
      </c>
      <c r="BF168" s="9"/>
      <c r="BG168" s="9">
        <f>Wed!$AL$2</f>
        <v>0</v>
      </c>
      <c r="BH168" s="73" t="str">
        <f>IF($B168="win",100%-BH$1,"-100%")</f>
        <v>-100%</v>
      </c>
      <c r="BI168" s="9">
        <f>(BG168*BH168)+(BG168*BI$1)</f>
        <v>0</v>
      </c>
      <c r="BJ168" s="9"/>
      <c r="BK168" s="9">
        <f>Wed!$AM$2</f>
        <v>0</v>
      </c>
      <c r="BL168" s="73" t="str">
        <f>IF($B168="win",100%-BL$1,"-100%")</f>
        <v>-100%</v>
      </c>
      <c r="BM168" s="9">
        <f>(BK168*BL168)+(BK168*BM$1)</f>
        <v>0</v>
      </c>
      <c r="BN168" s="9"/>
      <c r="BO168" s="9">
        <f>Wed!$AN$2</f>
        <v>0</v>
      </c>
      <c r="BP168" s="73" t="str">
        <f>IF($B168="win",100%-BP$1,"-100%")</f>
        <v>-100%</v>
      </c>
      <c r="BQ168" s="9">
        <f>(BO168*BP168)+(BO168*BQ$1)</f>
        <v>0</v>
      </c>
      <c r="BR168" s="9"/>
      <c r="BS168" s="9">
        <f>Wed!$AO$2</f>
        <v>0</v>
      </c>
      <c r="BT168" s="73" t="str">
        <f>IF($B168="win",100%-BT$1,"-100%")</f>
        <v>-100%</v>
      </c>
      <c r="BU168" s="9">
        <f>(BS168*BT168)+(BS168*BU$1)</f>
        <v>0</v>
      </c>
      <c r="BV168" s="9"/>
      <c r="BW168" s="9">
        <f>Wed!$AP$2</f>
        <v>0</v>
      </c>
      <c r="BX168" s="73" t="str">
        <f>IF($B168="win",100%-BX$1,"-100%")</f>
        <v>-100%</v>
      </c>
      <c r="BY168" s="9">
        <f>(BW168*BX168)+(BW168*BY$1)</f>
        <v>0</v>
      </c>
      <c r="BZ168" s="9"/>
      <c r="CA168" s="9">
        <f>Wed!$AQ$2</f>
        <v>0</v>
      </c>
      <c r="CB168" s="73" t="str">
        <f>IF($B168="win",100%-CB$1,"-100%")</f>
        <v>-100%</v>
      </c>
      <c r="CC168" s="9">
        <f>(CA168*CB168)+(CA168*CC$1)</f>
        <v>0</v>
      </c>
      <c r="CD168" s="9"/>
      <c r="CE168" s="9">
        <f>Wed!$AR$2</f>
        <v>0</v>
      </c>
      <c r="CF168" s="73" t="str">
        <f>IF($B168="win",100%-CF$1,"-100%")</f>
        <v>-100%</v>
      </c>
      <c r="CG168" s="9">
        <f>(CE168*CF168)+(CE168*CG$1)</f>
        <v>0</v>
      </c>
      <c r="CH168" s="9"/>
      <c r="CI168" s="9">
        <f>Wed!$AS$2</f>
        <v>0</v>
      </c>
      <c r="CJ168" s="73" t="str">
        <f>IF($B168="win",100%-CJ$1,"-100%")</f>
        <v>-100%</v>
      </c>
      <c r="CK168" s="9">
        <f>(CI168*CJ168)+(CI168*CK$1)</f>
        <v>0</v>
      </c>
      <c r="CL168" s="9"/>
      <c r="CM168" s="9">
        <f>Wed!$AT$2</f>
        <v>0</v>
      </c>
      <c r="CN168" s="73" t="str">
        <f>IF($B168="win",100%-CN$1,"-100%")</f>
        <v>-100%</v>
      </c>
      <c r="CO168" s="9">
        <f>(CM168*CN168)+(CM168*CO$1)</f>
        <v>0</v>
      </c>
      <c r="CP168" s="9"/>
      <c r="CQ168" s="9">
        <f>Wed!$AU$2</f>
        <v>0</v>
      </c>
      <c r="CR168" s="73" t="str">
        <f>IF($B168="win",100%-CR$1,"-100%")</f>
        <v>-100%</v>
      </c>
      <c r="CS168" s="9">
        <f>(CQ168*CR168)+(CQ168*CS$1)</f>
        <v>0</v>
      </c>
      <c r="CT168" s="9"/>
      <c r="CU168" s="9">
        <f>Wed!$AV$2</f>
        <v>0</v>
      </c>
      <c r="CV168" s="73" t="str">
        <f>IF($B168="win",100%-CV$1,"-100%")</f>
        <v>-100%</v>
      </c>
      <c r="CW168" s="9">
        <f>(CU168*CV168)+(CU168*CW$1)</f>
        <v>0</v>
      </c>
      <c r="CX168" s="9"/>
      <c r="CY168" s="9">
        <f>Wed!$AW$2</f>
        <v>1000</v>
      </c>
      <c r="CZ168" s="73" t="str">
        <f>IF($B168="win",100%-CZ$1,"-100%")</f>
        <v>-100%</v>
      </c>
      <c r="DA168" s="9">
        <f>(CY168*CZ168)+(CY168*DA$1)</f>
        <v>-1000</v>
      </c>
      <c r="DB168" s="9"/>
      <c r="DC168" s="9">
        <f>Wed!$AX$2</f>
        <v>0</v>
      </c>
      <c r="DD168" s="73" t="str">
        <f>IF($B168="win",100%-DD$1,"-100%")</f>
        <v>-100%</v>
      </c>
      <c r="DE168" s="9">
        <f>(DC168*DD168)+(DC168*DE$1)</f>
        <v>0</v>
      </c>
      <c r="DF168" s="9"/>
      <c r="DG168" s="9">
        <f>Wed!$AY$2</f>
        <v>0</v>
      </c>
      <c r="DH168" s="73" t="str">
        <f>IF($B168="win",100%-DH$1,"-100%")</f>
        <v>-100%</v>
      </c>
      <c r="DI168" s="9">
        <f>(DG168*DH168)+(DG168*DI$1)</f>
        <v>0</v>
      </c>
      <c r="DJ168" s="9"/>
      <c r="DK168" s="9">
        <f>Wed!$AZ$2</f>
        <v>0</v>
      </c>
      <c r="DL168" s="73" t="str">
        <f>IF($B168="win",100%-DL$1,"-100%")</f>
        <v>-100%</v>
      </c>
      <c r="DM168" s="9">
        <f>(DK168*DL168)+(DK168*DM$1)</f>
        <v>0</v>
      </c>
      <c r="DN168" s="9"/>
      <c r="DO168" s="9">
        <f>Wed!$BA$2</f>
        <v>0</v>
      </c>
      <c r="DP168" s="73" t="str">
        <f>IF($B168="win",100%-DP$1,"-100%")</f>
        <v>-100%</v>
      </c>
      <c r="DQ168" s="9">
        <f>(DO168*DP168)+(DO168*DQ$1)</f>
        <v>0</v>
      </c>
      <c r="DR168" s="9"/>
      <c r="DS168" s="9">
        <f>Wed!$BB$2</f>
        <v>0</v>
      </c>
      <c r="DT168" s="73" t="str">
        <f>IF($B168="win",100%-DT$1,"-100%")</f>
        <v>-100%</v>
      </c>
      <c r="DU168" s="9">
        <f>(DS168*DT168)+(DS168*DU$1)</f>
        <v>0</v>
      </c>
      <c r="DV168" s="9"/>
      <c r="DW168" s="9">
        <f>Wed!$BC$2</f>
        <v>0</v>
      </c>
      <c r="DX168" s="73" t="str">
        <f>IF($B168="win",100%-DX$1,"-100%")</f>
        <v>-100%</v>
      </c>
      <c r="DY168" s="9">
        <f>(DW168*DX168)+(DW168*DY$1)</f>
        <v>0</v>
      </c>
      <c r="DZ168" s="9"/>
      <c r="EA168" s="9">
        <f>Wed!$BD$2</f>
        <v>0</v>
      </c>
      <c r="EB168" s="73" t="str">
        <f>IF($B168="win",100%-EB$1,"-100%")</f>
        <v>-100%</v>
      </c>
      <c r="EC168" s="9">
        <f>(EA168*EB168)+(EA168*EC$1)</f>
        <v>0</v>
      </c>
      <c r="ED168" s="9"/>
      <c r="EE168" s="9">
        <f>Wed!$BE$2</f>
        <v>0</v>
      </c>
      <c r="EF168" s="73" t="str">
        <f>IF($B168="win",100%-EF$1,"-100%")</f>
        <v>-100%</v>
      </c>
      <c r="EG168" s="9">
        <f>(EE168*EF168)+(EE168*EG$1)</f>
        <v>0</v>
      </c>
      <c r="EH168" s="9"/>
      <c r="EI168" s="9">
        <f>Wed!$BF$2</f>
        <v>0</v>
      </c>
      <c r="EJ168" s="73" t="str">
        <f>IF($B168="win",100%-EJ$1,"-100%")</f>
        <v>-100%</v>
      </c>
      <c r="EK168" s="9">
        <f>(EI168*EJ168)+(EI168*EK$1)</f>
        <v>0</v>
      </c>
      <c r="EL168" s="9"/>
      <c r="EM168" s="9">
        <f>Wed!$BG$2</f>
        <v>0</v>
      </c>
      <c r="EN168" s="73" t="str">
        <f>IF($B168="win",100%-EN$1,"-100%")</f>
        <v>-100%</v>
      </c>
      <c r="EO168" s="9">
        <f>(EM168*EN168)+(EM168*EO$1)</f>
        <v>0</v>
      </c>
      <c r="EP168" s="9"/>
      <c r="EQ168" s="9">
        <f>Wed!$BH$2</f>
        <v>0</v>
      </c>
      <c r="ER168" s="73" t="str">
        <f>IF($B168="win",100%-ER$1,"-100%")</f>
        <v>-100%</v>
      </c>
      <c r="ES168" s="9">
        <f>(EQ168*ER168)+(EQ168*ES$1)</f>
        <v>0</v>
      </c>
      <c r="EU168" s="9">
        <f>Wed!$BI$2</f>
        <v>0</v>
      </c>
      <c r="EV168" s="73" t="str">
        <f>IF($B168="win",100%-EV$1,"-100%")</f>
        <v>-100%</v>
      </c>
      <c r="EW168" s="9">
        <f>(EU168*EV168)+(EU168*EW$1)</f>
        <v>0</v>
      </c>
      <c r="EY168" s="9">
        <f>Wed!$BJ$2</f>
        <v>0</v>
      </c>
      <c r="EZ168" s="73" t="str">
        <f>IF($B168="win",100%-EZ$1,"-100%")</f>
        <v>-100%</v>
      </c>
      <c r="FA168" s="9">
        <f>(EY168*EZ168)+(EY168*FA$1)</f>
        <v>0</v>
      </c>
      <c r="FC168" s="9">
        <f>Wed!$BK$2</f>
        <v>0</v>
      </c>
      <c r="FD168" s="73" t="str">
        <f>IF($B168="win",100%-FD$1,"-100%")</f>
        <v>-100%</v>
      </c>
      <c r="FE168" s="9">
        <f>(FC168*FD168)+(FC168*FE$1)</f>
        <v>0</v>
      </c>
      <c r="FG168" s="9">
        <f>Wed!$BL$2</f>
        <v>0</v>
      </c>
      <c r="FH168" s="73" t="str">
        <f>IF($B168="win",100%-FH$1,"-100%")</f>
        <v>-100%</v>
      </c>
      <c r="FI168" s="9">
        <f>(FG168*FH168)+(FG168*FI$1)</f>
        <v>0</v>
      </c>
      <c r="FK168" s="9">
        <f>Wed!$BM$2</f>
        <v>0</v>
      </c>
      <c r="FL168" s="73" t="str">
        <f>IF($B168="win",100%-FL$1,"-100%")</f>
        <v>-100%</v>
      </c>
      <c r="FM168" s="9">
        <f>(FK168*FL168)+(FK168*FM$1)</f>
        <v>0</v>
      </c>
      <c r="FO168" s="9">
        <f>Wed!$BN$2</f>
        <v>0</v>
      </c>
      <c r="FP168" s="73" t="str">
        <f>IF($B168="win",100%-FP$1,"-100%")</f>
        <v>-100%</v>
      </c>
      <c r="FQ168" s="9">
        <f>(FO168*FP168)+(FO168*FQ$1)</f>
        <v>0</v>
      </c>
    </row>
    <row r="169" spans="1:173" s="12" customFormat="1" x14ac:dyDescent="0.25">
      <c r="A169" s="9" t="str">
        <f>Wed!$A$3</f>
        <v>morning</v>
      </c>
      <c r="B169" s="72" t="str">
        <f>Wed!$C$3</f>
        <v>lose</v>
      </c>
      <c r="C169" s="9">
        <f>Wed!$X$3</f>
        <v>0</v>
      </c>
      <c r="D169" s="73" t="str">
        <f t="shared" ref="D169:D171" si="2055">IF($B169="win",100%-D$1,"-100%")</f>
        <v>-100%</v>
      </c>
      <c r="E169" s="9">
        <f t="shared" ref="E169:E171" si="2056">(C169*D169)+(C169*E$1)</f>
        <v>0</v>
      </c>
      <c r="G169" s="9">
        <f>Wed!$Y$3</f>
        <v>0</v>
      </c>
      <c r="H169" s="73" t="str">
        <f t="shared" ref="H169:H171" si="2057">IF($B169="win",100%-H$1,"-100%")</f>
        <v>-100%</v>
      </c>
      <c r="I169" s="9">
        <f t="shared" ref="I169:I171" si="2058">(G169*H169)+(G169*I$1)</f>
        <v>0</v>
      </c>
      <c r="K169" s="9">
        <f>Wed!$Z$3</f>
        <v>0</v>
      </c>
      <c r="L169" s="73" t="str">
        <f t="shared" ref="L169:L171" si="2059">IF($B169="win",100%-L$1,"-100%")</f>
        <v>-100%</v>
      </c>
      <c r="M169" s="9">
        <f t="shared" ref="M169:M171" si="2060">(K169*L169)+(K169*M$1)</f>
        <v>0</v>
      </c>
      <c r="N169" s="9"/>
      <c r="O169" s="9">
        <f>Wed!$AA$3</f>
        <v>0</v>
      </c>
      <c r="P169" s="73" t="str">
        <f t="shared" ref="P169:P171" si="2061">IF($B169="win",100%-P$1,"-100%")</f>
        <v>-100%</v>
      </c>
      <c r="Q169" s="9">
        <f t="shared" ref="Q169:Q171" si="2062">(O169*P169)+(O169*Q$1)</f>
        <v>0</v>
      </c>
      <c r="R169" s="9"/>
      <c r="S169" s="9">
        <f>Wed!$AB$3</f>
        <v>0</v>
      </c>
      <c r="T169" s="73" t="str">
        <f t="shared" ref="T169:T171" si="2063">IF($B169="win",100%-T$1,"-100%")</f>
        <v>-100%</v>
      </c>
      <c r="U169" s="9">
        <f t="shared" ref="U169:U171" si="2064">(S169*T169)+(S169*U$1)</f>
        <v>0</v>
      </c>
      <c r="V169" s="9"/>
      <c r="W169" s="9">
        <f>Wed!$AC$3</f>
        <v>0</v>
      </c>
      <c r="X169" s="73" t="str">
        <f t="shared" ref="X169:X171" si="2065">IF($B169="win",100%-X$1,"-100%")</f>
        <v>-100%</v>
      </c>
      <c r="Y169" s="9">
        <f t="shared" ref="Y169:Y171" si="2066">(W169*X169)+(W169*Y$1)</f>
        <v>0</v>
      </c>
      <c r="Z169" s="9"/>
      <c r="AA169" s="9">
        <f>Wed!$AD$3</f>
        <v>0</v>
      </c>
      <c r="AB169" s="73" t="str">
        <f t="shared" ref="AB169:AB171" si="2067">IF($B169="win",100%-AB$1,"-100%")</f>
        <v>-100%</v>
      </c>
      <c r="AC169" s="9">
        <f t="shared" ref="AC169:AC171" si="2068">(AA169*AB169)+(AA169*AC$1)</f>
        <v>0</v>
      </c>
      <c r="AD169" s="9"/>
      <c r="AE169" s="9">
        <f>Wed!$AE$3</f>
        <v>0</v>
      </c>
      <c r="AF169" s="73" t="str">
        <f t="shared" ref="AF169:AF171" si="2069">IF($B169="win",100%-AF$1,"-100%")</f>
        <v>-100%</v>
      </c>
      <c r="AG169" s="9">
        <f t="shared" ref="AG169:AG171" si="2070">(AE169*AF169)+(AE169*AG$1)</f>
        <v>0</v>
      </c>
      <c r="AH169" s="9"/>
      <c r="AI169" s="9">
        <f>Wed!$AF$3</f>
        <v>0</v>
      </c>
      <c r="AJ169" s="73" t="str">
        <f t="shared" ref="AJ169:AJ171" si="2071">IF($B169="win",100%-AJ$1,"-100%")</f>
        <v>-100%</v>
      </c>
      <c r="AK169" s="9">
        <f t="shared" ref="AK169:AK171" si="2072">(AI169*AJ169)+(AI169*AK$1)</f>
        <v>0</v>
      </c>
      <c r="AL169" s="9"/>
      <c r="AM169" s="9">
        <f>Wed!$AG$3</f>
        <v>0</v>
      </c>
      <c r="AN169" s="73" t="str">
        <f t="shared" ref="AN169:AN171" si="2073">IF($B169="win",100%-AN$1,"-100%")</f>
        <v>-100%</v>
      </c>
      <c r="AO169" s="9">
        <f t="shared" ref="AO169:AO171" si="2074">(AM169*AN169)+(AM169*AO$1)</f>
        <v>0</v>
      </c>
      <c r="AP169" s="9"/>
      <c r="AQ169" s="9">
        <f>Wed!$AH$3</f>
        <v>0</v>
      </c>
      <c r="AR169" s="73" t="str">
        <f t="shared" ref="AR169:AR171" si="2075">IF($B169="win",100%-AR$1,"-100%")</f>
        <v>-100%</v>
      </c>
      <c r="AS169" s="9">
        <f t="shared" ref="AS169:AS171" si="2076">(AQ169*AR169)+(AQ169*AS$1)</f>
        <v>0</v>
      </c>
      <c r="AT169" s="9"/>
      <c r="AU169" s="9">
        <f>Wed!$AI$3</f>
        <v>0</v>
      </c>
      <c r="AV169" s="73" t="str">
        <f t="shared" ref="AV169:AV171" si="2077">IF($B169="win",100%-AV$1,"-100%")</f>
        <v>-100%</v>
      </c>
      <c r="AW169" s="9">
        <f t="shared" ref="AW169:AW171" si="2078">(AU169*AV169)+(AU169*AW$1)</f>
        <v>0</v>
      </c>
      <c r="AX169" s="9"/>
      <c r="AY169" s="9">
        <f>Wed!$AJ$3</f>
        <v>0</v>
      </c>
      <c r="AZ169" s="73" t="str">
        <f t="shared" ref="AZ169:AZ171" si="2079">IF($B169="win",100%-AZ$1,"-100%")</f>
        <v>-100%</v>
      </c>
      <c r="BA169" s="9">
        <f t="shared" ref="BA169:BA171" si="2080">(AY169*AZ169)+(AY169*BA$1)</f>
        <v>0</v>
      </c>
      <c r="BB169" s="9"/>
      <c r="BC169" s="9">
        <f>Wed!$AK$3</f>
        <v>0</v>
      </c>
      <c r="BD169" s="73" t="str">
        <f t="shared" ref="BD169:BD171" si="2081">IF($B169="win",100%-BD$1,"-100%")</f>
        <v>-100%</v>
      </c>
      <c r="BE169" s="9">
        <f t="shared" ref="BE169:BE171" si="2082">(BC169*BD169)+(BC169*BE$1)</f>
        <v>0</v>
      </c>
      <c r="BF169" s="9"/>
      <c r="BG169" s="9">
        <f>Wed!$AL$3</f>
        <v>0</v>
      </c>
      <c r="BH169" s="73" t="str">
        <f t="shared" ref="BH169:BH171" si="2083">IF($B169="win",100%-BH$1,"-100%")</f>
        <v>-100%</v>
      </c>
      <c r="BI169" s="9">
        <f t="shared" ref="BI169:BI171" si="2084">(BG169*BH169)+(BG169*BI$1)</f>
        <v>0</v>
      </c>
      <c r="BJ169" s="9"/>
      <c r="BK169" s="9">
        <f>Wed!$AM$3</f>
        <v>0</v>
      </c>
      <c r="BL169" s="73" t="str">
        <f t="shared" ref="BL169:BL171" si="2085">IF($B169="win",100%-BL$1,"-100%")</f>
        <v>-100%</v>
      </c>
      <c r="BM169" s="9">
        <f t="shared" ref="BM169:BM171" si="2086">(BK169*BL169)+(BK169*BM$1)</f>
        <v>0</v>
      </c>
      <c r="BN169" s="9"/>
      <c r="BO169" s="9">
        <f>Wed!$AN$3</f>
        <v>0</v>
      </c>
      <c r="BP169" s="73" t="str">
        <f t="shared" ref="BP169:BP171" si="2087">IF($B169="win",100%-BP$1,"-100%")</f>
        <v>-100%</v>
      </c>
      <c r="BQ169" s="9">
        <f t="shared" ref="BQ169:BQ171" si="2088">(BO169*BP169)+(BO169*BQ$1)</f>
        <v>0</v>
      </c>
      <c r="BR169" s="9"/>
      <c r="BS169" s="9">
        <f>Wed!$AO$3</f>
        <v>0</v>
      </c>
      <c r="BT169" s="73" t="str">
        <f t="shared" ref="BT169:BT171" si="2089">IF($B169="win",100%-BT$1,"-100%")</f>
        <v>-100%</v>
      </c>
      <c r="BU169" s="9">
        <f t="shared" ref="BU169:BU171" si="2090">(BS169*BT169)+(BS169*BU$1)</f>
        <v>0</v>
      </c>
      <c r="BV169" s="9"/>
      <c r="BW169" s="9">
        <f>Wed!$AP$3</f>
        <v>0</v>
      </c>
      <c r="BX169" s="73" t="str">
        <f t="shared" ref="BX169:BX171" si="2091">IF($B169="win",100%-BX$1,"-100%")</f>
        <v>-100%</v>
      </c>
      <c r="BY169" s="9">
        <f t="shared" ref="BY169:BY171" si="2092">(BW169*BX169)+(BW169*BY$1)</f>
        <v>0</v>
      </c>
      <c r="BZ169" s="9"/>
      <c r="CA169" s="9">
        <f>Wed!$AQ$3</f>
        <v>0</v>
      </c>
      <c r="CB169" s="73" t="str">
        <f t="shared" ref="CB169:CB171" si="2093">IF($B169="win",100%-CB$1,"-100%")</f>
        <v>-100%</v>
      </c>
      <c r="CC169" s="9">
        <f t="shared" ref="CC169:CC171" si="2094">(CA169*CB169)+(CA169*CC$1)</f>
        <v>0</v>
      </c>
      <c r="CD169" s="9"/>
      <c r="CE169" s="9">
        <f>Wed!$AR$3</f>
        <v>0</v>
      </c>
      <c r="CF169" s="73" t="str">
        <f t="shared" ref="CF169:CF171" si="2095">IF($B169="win",100%-CF$1,"-100%")</f>
        <v>-100%</v>
      </c>
      <c r="CG169" s="9">
        <f t="shared" ref="CG169:CG171" si="2096">(CE169*CF169)+(CE169*CG$1)</f>
        <v>0</v>
      </c>
      <c r="CH169" s="9"/>
      <c r="CI169" s="9">
        <f>Wed!$AS$3</f>
        <v>0</v>
      </c>
      <c r="CJ169" s="73" t="str">
        <f t="shared" ref="CJ169:CJ171" si="2097">IF($B169="win",100%-CJ$1,"-100%")</f>
        <v>-100%</v>
      </c>
      <c r="CK169" s="9">
        <f t="shared" ref="CK169:CK171" si="2098">(CI169*CJ169)+(CI169*CK$1)</f>
        <v>0</v>
      </c>
      <c r="CL169" s="9"/>
      <c r="CM169" s="9">
        <f>Wed!$AT$3</f>
        <v>0</v>
      </c>
      <c r="CN169" s="73" t="str">
        <f t="shared" ref="CN169:CN171" si="2099">IF($B169="win",100%-CN$1,"-100%")</f>
        <v>-100%</v>
      </c>
      <c r="CO169" s="9">
        <f t="shared" ref="CO169:CO171" si="2100">(CM169*CN169)+(CM169*CO$1)</f>
        <v>0</v>
      </c>
      <c r="CP169" s="9"/>
      <c r="CQ169" s="9">
        <f>Wed!$AU$3</f>
        <v>0</v>
      </c>
      <c r="CR169" s="73" t="str">
        <f t="shared" ref="CR169:CR171" si="2101">IF($B169="win",100%-CR$1,"-100%")</f>
        <v>-100%</v>
      </c>
      <c r="CS169" s="9">
        <f t="shared" ref="CS169:CS171" si="2102">(CQ169*CR169)+(CQ169*CS$1)</f>
        <v>0</v>
      </c>
      <c r="CT169" s="9"/>
      <c r="CU169" s="9">
        <f>Wed!$AV$3</f>
        <v>0</v>
      </c>
      <c r="CV169" s="73" t="str">
        <f t="shared" ref="CV169:CV171" si="2103">IF($B169="win",100%-CV$1,"-100%")</f>
        <v>-100%</v>
      </c>
      <c r="CW169" s="9">
        <f t="shared" ref="CW169" si="2104">(CU169*CV169)+(CU169*CW$1)</f>
        <v>0</v>
      </c>
      <c r="CX169" s="9"/>
      <c r="CY169" s="9">
        <f>Wed!$AW$3</f>
        <v>0</v>
      </c>
      <c r="CZ169" s="73" t="str">
        <f t="shared" ref="CZ169:CZ171" si="2105">IF($B169="win",100%-CZ$1,"-100%")</f>
        <v>-100%</v>
      </c>
      <c r="DA169" s="9">
        <f t="shared" ref="DA169:DA171" si="2106">(CY169*CZ169)+(CY169*DA$1)</f>
        <v>0</v>
      </c>
      <c r="DB169" s="9"/>
      <c r="DC169" s="9">
        <f>Wed!$AX$3</f>
        <v>0</v>
      </c>
      <c r="DD169" s="73" t="str">
        <f t="shared" ref="DD169:DD171" si="2107">IF($B169="win",100%-DD$1,"-100%")</f>
        <v>-100%</v>
      </c>
      <c r="DE169" s="9">
        <f t="shared" ref="DE169:DE171" si="2108">(DC169*DD169)+(DC169*DE$1)</f>
        <v>0</v>
      </c>
      <c r="DF169" s="9"/>
      <c r="DG169" s="9">
        <f>Wed!$AY$3</f>
        <v>0</v>
      </c>
      <c r="DH169" s="73" t="str">
        <f t="shared" ref="DH169:DH171" si="2109">IF($B169="win",100%-DH$1,"-100%")</f>
        <v>-100%</v>
      </c>
      <c r="DI169" s="9">
        <f t="shared" ref="DI169:DI171" si="2110">(DG169*DH169)+(DG169*DI$1)</f>
        <v>0</v>
      </c>
      <c r="DJ169" s="9"/>
      <c r="DK169" s="9">
        <f>Wed!$AZ$3</f>
        <v>0</v>
      </c>
      <c r="DL169" s="73" t="str">
        <f t="shared" ref="DL169:DL171" si="2111">IF($B169="win",100%-DL$1,"-100%")</f>
        <v>-100%</v>
      </c>
      <c r="DM169" s="9">
        <f t="shared" ref="DM169:DM171" si="2112">(DK169*DL169)+(DK169*DM$1)</f>
        <v>0</v>
      </c>
      <c r="DN169" s="9"/>
      <c r="DO169" s="9">
        <f>Wed!$BA$3</f>
        <v>0</v>
      </c>
      <c r="DP169" s="73" t="str">
        <f t="shared" ref="DP169:DP171" si="2113">IF($B169="win",100%-DP$1,"-100%")</f>
        <v>-100%</v>
      </c>
      <c r="DQ169" s="9">
        <f t="shared" ref="DQ169:DQ171" si="2114">(DO169*DP169)+(DO169*DQ$1)</f>
        <v>0</v>
      </c>
      <c r="DR169" s="9"/>
      <c r="DS169" s="9">
        <f>Wed!$BB$3</f>
        <v>0</v>
      </c>
      <c r="DT169" s="73" t="str">
        <f t="shared" ref="DT169:DT171" si="2115">IF($B169="win",100%-DT$1,"-100%")</f>
        <v>-100%</v>
      </c>
      <c r="DU169" s="9">
        <f t="shared" ref="DU169:DU171" si="2116">(DS169*DT169)+(DS169*DU$1)</f>
        <v>0</v>
      </c>
      <c r="DV169" s="9"/>
      <c r="DW169" s="9">
        <f>Wed!$BC$3</f>
        <v>0</v>
      </c>
      <c r="DX169" s="73" t="str">
        <f t="shared" ref="DX169:DX171" si="2117">IF($B169="win",100%-DX$1,"-100%")</f>
        <v>-100%</v>
      </c>
      <c r="DY169" s="9">
        <f t="shared" ref="DY169:DY171" si="2118">(DW169*DX169)+(DW169*DY$1)</f>
        <v>0</v>
      </c>
      <c r="DZ169" s="9"/>
      <c r="EA169" s="9">
        <f>Wed!$BD$3</f>
        <v>0</v>
      </c>
      <c r="EB169" s="73" t="str">
        <f t="shared" ref="EB169:EB171" si="2119">IF($B169="win",100%-EB$1,"-100%")</f>
        <v>-100%</v>
      </c>
      <c r="EC169" s="9">
        <f t="shared" ref="EC169:EC171" si="2120">(EA169*EB169)+(EA169*EC$1)</f>
        <v>0</v>
      </c>
      <c r="ED169" s="9"/>
      <c r="EE169" s="9">
        <f>Wed!$BE$3</f>
        <v>0</v>
      </c>
      <c r="EF169" s="73" t="str">
        <f t="shared" ref="EF169:EF171" si="2121">IF($B169="win",100%-EF$1,"-100%")</f>
        <v>-100%</v>
      </c>
      <c r="EG169" s="9">
        <f t="shared" ref="EG169:EG171" si="2122">(EE169*EF169)+(EE169*EG$1)</f>
        <v>0</v>
      </c>
      <c r="EH169" s="9"/>
      <c r="EI169" s="9">
        <f>Wed!$BF$3</f>
        <v>0</v>
      </c>
      <c r="EJ169" s="73" t="str">
        <f t="shared" ref="EJ169:EJ171" si="2123">IF($B169="win",100%-EJ$1,"-100%")</f>
        <v>-100%</v>
      </c>
      <c r="EK169" s="9">
        <f t="shared" ref="EK169:EK171" si="2124">(EI169*EJ169)+(EI169*EK$1)</f>
        <v>0</v>
      </c>
      <c r="EL169" s="9"/>
      <c r="EM169" s="9">
        <f>Wed!$BG$3</f>
        <v>0</v>
      </c>
      <c r="EN169" s="73" t="str">
        <f t="shared" ref="EN169:EN171" si="2125">IF($B169="win",100%-EN$1,"-100%")</f>
        <v>-100%</v>
      </c>
      <c r="EO169" s="9">
        <f t="shared" ref="EO169:EO171" si="2126">(EM169*EN169)+(EM169*EO$1)</f>
        <v>0</v>
      </c>
      <c r="EP169" s="9"/>
      <c r="EQ169" s="9">
        <f>Wed!$BH$3</f>
        <v>0</v>
      </c>
      <c r="ER169" s="73" t="str">
        <f t="shared" ref="ER169:ER171" si="2127">IF($B169="win",100%-ER$1,"-100%")</f>
        <v>-100%</v>
      </c>
      <c r="ES169" s="9">
        <f t="shared" ref="ES169:ES171" si="2128">(EQ169*ER169)+(EQ169*ES$1)</f>
        <v>0</v>
      </c>
      <c r="EU169" s="9">
        <f>Wed!$BI$3</f>
        <v>0</v>
      </c>
      <c r="EV169" s="73" t="str">
        <f t="shared" ref="EV169:EV171" si="2129">IF($B169="win",100%-EV$1,"-100%")</f>
        <v>-100%</v>
      </c>
      <c r="EW169" s="9">
        <f t="shared" ref="EW169:EW171" si="2130">(EU169*EV169)+(EU169*EW$1)</f>
        <v>0</v>
      </c>
      <c r="EY169" s="9">
        <f>Wed!$BJ$3</f>
        <v>0</v>
      </c>
      <c r="EZ169" s="73" t="str">
        <f t="shared" ref="EZ169:EZ171" si="2131">IF($B169="win",100%-EZ$1,"-100%")</f>
        <v>-100%</v>
      </c>
      <c r="FA169" s="9">
        <f t="shared" ref="FA169:FA171" si="2132">(EY169*EZ169)+(EY169*FA$1)</f>
        <v>0</v>
      </c>
      <c r="FC169" s="9">
        <f>Wed!$BK$3</f>
        <v>0</v>
      </c>
      <c r="FD169" s="73" t="str">
        <f t="shared" ref="FD169:FD171" si="2133">IF($B169="win",100%-FD$1,"-100%")</f>
        <v>-100%</v>
      </c>
      <c r="FE169" s="9">
        <f t="shared" ref="FE169:FE171" si="2134">(FC169*FD169)+(FC169*FE$1)</f>
        <v>0</v>
      </c>
      <c r="FG169" s="9">
        <f>Wed!$BL$3</f>
        <v>0</v>
      </c>
      <c r="FH169" s="73" t="str">
        <f t="shared" ref="FH169:FH171" si="2135">IF($B169="win",100%-FH$1,"-100%")</f>
        <v>-100%</v>
      </c>
      <c r="FI169" s="9">
        <f t="shared" ref="FI169:FI171" si="2136">(FG169*FH169)+(FG169*FI$1)</f>
        <v>0</v>
      </c>
      <c r="FK169" s="9">
        <f>Wed!$BM$3</f>
        <v>0</v>
      </c>
      <c r="FL169" s="73" t="str">
        <f t="shared" ref="FL169:FL171" si="2137">IF($B169="win",100%-FL$1,"-100%")</f>
        <v>-100%</v>
      </c>
      <c r="FM169" s="9">
        <f t="shared" ref="FM169:FM171" si="2138">(FK169*FL169)+(FK169*FM$1)</f>
        <v>0</v>
      </c>
      <c r="FO169" s="9">
        <f>Wed!$BN$3</f>
        <v>0</v>
      </c>
      <c r="FP169" s="73" t="str">
        <f t="shared" ref="FP169:FP171" si="2139">IF($B169="win",100%-FP$1,"-100%")</f>
        <v>-100%</v>
      </c>
      <c r="FQ169" s="9">
        <f t="shared" ref="FQ169:FQ171" si="2140">(FO169*FP169)+(FO169*FQ$1)</f>
        <v>0</v>
      </c>
    </row>
    <row r="170" spans="1:173" s="12" customFormat="1" x14ac:dyDescent="0.25">
      <c r="A170" s="9" t="str">
        <f>Wed!$A$4</f>
        <v>UNDER</v>
      </c>
      <c r="B170" s="72" t="str">
        <f>Wed!$C$4</f>
        <v>win</v>
      </c>
      <c r="C170" s="9">
        <f>Wed!$X$4</f>
        <v>0</v>
      </c>
      <c r="D170" s="73">
        <f t="shared" si="2055"/>
        <v>1</v>
      </c>
      <c r="E170" s="9">
        <f t="shared" si="2056"/>
        <v>0</v>
      </c>
      <c r="G170" s="9">
        <f>Wed!$Y$4</f>
        <v>0</v>
      </c>
      <c r="H170" s="73">
        <f t="shared" si="2057"/>
        <v>0.9</v>
      </c>
      <c r="I170" s="9">
        <f t="shared" si="2058"/>
        <v>0</v>
      </c>
      <c r="K170" s="9">
        <f>Wed!$Z$4</f>
        <v>0</v>
      </c>
      <c r="L170" s="73">
        <f t="shared" si="2059"/>
        <v>0.9</v>
      </c>
      <c r="M170" s="9">
        <f t="shared" si="2060"/>
        <v>0</v>
      </c>
      <c r="N170" s="9"/>
      <c r="O170" s="9">
        <f>Wed!$AA$4</f>
        <v>0</v>
      </c>
      <c r="P170" s="73">
        <f t="shared" si="2061"/>
        <v>0.9</v>
      </c>
      <c r="Q170" s="9">
        <f t="shared" si="2062"/>
        <v>0</v>
      </c>
      <c r="R170" s="9"/>
      <c r="S170" s="9">
        <f>Wed!$AB$4</f>
        <v>0</v>
      </c>
      <c r="T170" s="73">
        <f t="shared" si="2063"/>
        <v>0.9</v>
      </c>
      <c r="U170" s="9">
        <f t="shared" si="2064"/>
        <v>0</v>
      </c>
      <c r="V170" s="9"/>
      <c r="W170" s="9">
        <f>Wed!$AC$4</f>
        <v>0</v>
      </c>
      <c r="X170" s="73">
        <f t="shared" si="2065"/>
        <v>0.9</v>
      </c>
      <c r="Y170" s="9">
        <f t="shared" si="2066"/>
        <v>0</v>
      </c>
      <c r="Z170" s="9"/>
      <c r="AA170" s="9">
        <f>Wed!$AD$4</f>
        <v>0</v>
      </c>
      <c r="AB170" s="73">
        <f t="shared" si="2067"/>
        <v>0.9</v>
      </c>
      <c r="AC170" s="9">
        <f t="shared" si="2068"/>
        <v>0</v>
      </c>
      <c r="AD170" s="9"/>
      <c r="AE170" s="9">
        <f>Wed!$AE$4</f>
        <v>0</v>
      </c>
      <c r="AF170" s="73">
        <f t="shared" si="2069"/>
        <v>0.9</v>
      </c>
      <c r="AG170" s="9">
        <f t="shared" si="2070"/>
        <v>0</v>
      </c>
      <c r="AH170" s="9"/>
      <c r="AI170" s="9">
        <f>Wed!$AF$4</f>
        <v>0</v>
      </c>
      <c r="AJ170" s="73">
        <f t="shared" si="2071"/>
        <v>0.9</v>
      </c>
      <c r="AK170" s="9">
        <f t="shared" si="2072"/>
        <v>0</v>
      </c>
      <c r="AL170" s="9"/>
      <c r="AM170" s="9">
        <f>Wed!$AG$4</f>
        <v>0</v>
      </c>
      <c r="AN170" s="73">
        <f t="shared" si="2073"/>
        <v>0.9</v>
      </c>
      <c r="AO170" s="9">
        <f t="shared" si="2074"/>
        <v>0</v>
      </c>
      <c r="AP170" s="9"/>
      <c r="AQ170" s="9">
        <f>Wed!$AH$4</f>
        <v>0</v>
      </c>
      <c r="AR170" s="73">
        <f t="shared" si="2075"/>
        <v>0.9</v>
      </c>
      <c r="AS170" s="9">
        <f t="shared" si="2076"/>
        <v>0</v>
      </c>
      <c r="AT170" s="9"/>
      <c r="AU170" s="9">
        <f>Wed!$AI$4</f>
        <v>0</v>
      </c>
      <c r="AV170" s="73">
        <f t="shared" si="2077"/>
        <v>0.9</v>
      </c>
      <c r="AW170" s="9">
        <f t="shared" si="2078"/>
        <v>0</v>
      </c>
      <c r="AX170" s="9"/>
      <c r="AY170" s="9">
        <f>Wed!$AJ$4</f>
        <v>0</v>
      </c>
      <c r="AZ170" s="73">
        <f t="shared" si="2079"/>
        <v>0.9</v>
      </c>
      <c r="BA170" s="9">
        <f t="shared" si="2080"/>
        <v>0</v>
      </c>
      <c r="BB170" s="9"/>
      <c r="BC170" s="9">
        <f>Wed!$AK$4</f>
        <v>0</v>
      </c>
      <c r="BD170" s="73">
        <f t="shared" si="2081"/>
        <v>0.9</v>
      </c>
      <c r="BE170" s="9">
        <f t="shared" si="2082"/>
        <v>0</v>
      </c>
      <c r="BF170" s="9"/>
      <c r="BG170" s="9">
        <f>Wed!$AL$4</f>
        <v>0</v>
      </c>
      <c r="BH170" s="73">
        <f t="shared" si="2083"/>
        <v>0.9</v>
      </c>
      <c r="BI170" s="9">
        <f t="shared" si="2084"/>
        <v>0</v>
      </c>
      <c r="BJ170" s="9"/>
      <c r="BK170" s="9">
        <f>Wed!$AM$4</f>
        <v>0</v>
      </c>
      <c r="BL170" s="73">
        <f t="shared" si="2085"/>
        <v>0.9</v>
      </c>
      <c r="BM170" s="9">
        <f t="shared" si="2086"/>
        <v>0</v>
      </c>
      <c r="BN170" s="9"/>
      <c r="BO170" s="9">
        <f>Wed!$AN$4</f>
        <v>0</v>
      </c>
      <c r="BP170" s="73">
        <f t="shared" si="2087"/>
        <v>0.92</v>
      </c>
      <c r="BQ170" s="9">
        <f t="shared" si="2088"/>
        <v>0</v>
      </c>
      <c r="BR170" s="9"/>
      <c r="BS170" s="9">
        <f>Wed!$AO$4</f>
        <v>0</v>
      </c>
      <c r="BT170" s="73">
        <f t="shared" si="2089"/>
        <v>0.9</v>
      </c>
      <c r="BU170" s="9">
        <f t="shared" si="2090"/>
        <v>0</v>
      </c>
      <c r="BV170" s="9"/>
      <c r="BW170" s="9">
        <f>Wed!$AP$4</f>
        <v>0</v>
      </c>
      <c r="BX170" s="73">
        <f t="shared" si="2091"/>
        <v>0.9</v>
      </c>
      <c r="BY170" s="9">
        <f t="shared" si="2092"/>
        <v>0</v>
      </c>
      <c r="BZ170" s="9"/>
      <c r="CA170" s="9">
        <f>Wed!$AQ$4</f>
        <v>0</v>
      </c>
      <c r="CB170" s="73">
        <f t="shared" si="2093"/>
        <v>0.9</v>
      </c>
      <c r="CC170" s="9">
        <f t="shared" si="2094"/>
        <v>0</v>
      </c>
      <c r="CD170" s="9"/>
      <c r="CE170" s="9">
        <f>Wed!$AR$4</f>
        <v>0</v>
      </c>
      <c r="CF170" s="73">
        <f t="shared" si="2095"/>
        <v>0.9</v>
      </c>
      <c r="CG170" s="9">
        <f t="shared" si="2096"/>
        <v>0</v>
      </c>
      <c r="CH170" s="9"/>
      <c r="CI170" s="9">
        <f>Wed!$AS$4</f>
        <v>0</v>
      </c>
      <c r="CJ170" s="73">
        <f t="shared" si="2097"/>
        <v>0.9</v>
      </c>
      <c r="CK170" s="9">
        <f t="shared" si="2098"/>
        <v>0</v>
      </c>
      <c r="CL170" s="9"/>
      <c r="CM170" s="9">
        <f>Wed!$AT$4</f>
        <v>0</v>
      </c>
      <c r="CN170" s="73">
        <f t="shared" si="2099"/>
        <v>0.9</v>
      </c>
      <c r="CO170" s="9">
        <f t="shared" si="2100"/>
        <v>0</v>
      </c>
      <c r="CP170" s="9"/>
      <c r="CQ170" s="9">
        <f>Wed!$AU$4</f>
        <v>0</v>
      </c>
      <c r="CR170" s="73">
        <f t="shared" si="2101"/>
        <v>0.9</v>
      </c>
      <c r="CS170" s="9">
        <f t="shared" si="2102"/>
        <v>0</v>
      </c>
      <c r="CT170" s="9"/>
      <c r="CU170" s="9">
        <f>Wed!$AV$4</f>
        <v>0</v>
      </c>
      <c r="CV170" s="73">
        <f t="shared" si="2103"/>
        <v>0.9</v>
      </c>
      <c r="CW170" s="9">
        <f t="shared" ref="CW170:CW171" si="2141">(CU170*CV170)+(CU170*CW$1)</f>
        <v>0</v>
      </c>
      <c r="CX170" s="9"/>
      <c r="CY170" s="9">
        <f>Wed!$AW$4</f>
        <v>0</v>
      </c>
      <c r="CZ170" s="73">
        <f t="shared" si="2105"/>
        <v>0.9</v>
      </c>
      <c r="DA170" s="9">
        <f t="shared" si="2106"/>
        <v>0</v>
      </c>
      <c r="DB170" s="9"/>
      <c r="DC170" s="9">
        <f>Wed!$AX$4</f>
        <v>0</v>
      </c>
      <c r="DD170" s="73">
        <f t="shared" si="2107"/>
        <v>0.9</v>
      </c>
      <c r="DE170" s="9">
        <f t="shared" si="2108"/>
        <v>0</v>
      </c>
      <c r="DF170" s="9"/>
      <c r="DG170" s="9">
        <f>Wed!$AY$4</f>
        <v>0</v>
      </c>
      <c r="DH170" s="73">
        <f t="shared" si="2109"/>
        <v>0.9</v>
      </c>
      <c r="DI170" s="9">
        <f t="shared" si="2110"/>
        <v>0</v>
      </c>
      <c r="DJ170" s="9"/>
      <c r="DK170" s="9">
        <f>Wed!$AZ$4</f>
        <v>0</v>
      </c>
      <c r="DL170" s="73">
        <f t="shared" si="2111"/>
        <v>0.9</v>
      </c>
      <c r="DM170" s="9">
        <f t="shared" si="2112"/>
        <v>0</v>
      </c>
      <c r="DN170" s="9"/>
      <c r="DO170" s="9">
        <f>Wed!$BA$4</f>
        <v>0</v>
      </c>
      <c r="DP170" s="73">
        <f t="shared" si="2113"/>
        <v>0.9</v>
      </c>
      <c r="DQ170" s="9">
        <f t="shared" si="2114"/>
        <v>0</v>
      </c>
      <c r="DR170" s="9"/>
      <c r="DS170" s="9">
        <f>Wed!$BB$4</f>
        <v>0</v>
      </c>
      <c r="DT170" s="73">
        <f t="shared" si="2115"/>
        <v>0.9</v>
      </c>
      <c r="DU170" s="9">
        <f t="shared" si="2116"/>
        <v>0</v>
      </c>
      <c r="DV170" s="9"/>
      <c r="DW170" s="9">
        <f>Wed!$BC$4</f>
        <v>0</v>
      </c>
      <c r="DX170" s="73">
        <f t="shared" si="2117"/>
        <v>0.9</v>
      </c>
      <c r="DY170" s="9">
        <f t="shared" si="2118"/>
        <v>0</v>
      </c>
      <c r="DZ170" s="9"/>
      <c r="EA170" s="9">
        <f>Wed!$BD$4</f>
        <v>0</v>
      </c>
      <c r="EB170" s="73">
        <f t="shared" si="2119"/>
        <v>0.9</v>
      </c>
      <c r="EC170" s="9">
        <f t="shared" si="2120"/>
        <v>0</v>
      </c>
      <c r="ED170" s="9"/>
      <c r="EE170" s="9">
        <f>Wed!$BE$4</f>
        <v>0</v>
      </c>
      <c r="EF170" s="73">
        <f t="shared" si="2121"/>
        <v>0.9</v>
      </c>
      <c r="EG170" s="9">
        <f t="shared" si="2122"/>
        <v>0</v>
      </c>
      <c r="EH170" s="9"/>
      <c r="EI170" s="9">
        <f>Wed!$BF$4</f>
        <v>0</v>
      </c>
      <c r="EJ170" s="73">
        <f t="shared" si="2123"/>
        <v>0.9</v>
      </c>
      <c r="EK170" s="9">
        <f t="shared" si="2124"/>
        <v>0</v>
      </c>
      <c r="EL170" s="9"/>
      <c r="EM170" s="9">
        <f>Wed!$BG$4</f>
        <v>0</v>
      </c>
      <c r="EN170" s="73">
        <f t="shared" si="2125"/>
        <v>0.9</v>
      </c>
      <c r="EO170" s="9">
        <f t="shared" si="2126"/>
        <v>0</v>
      </c>
      <c r="EP170" s="9"/>
      <c r="EQ170" s="9">
        <f>Wed!$BH$4</f>
        <v>0</v>
      </c>
      <c r="ER170" s="73">
        <f t="shared" si="2127"/>
        <v>0.9</v>
      </c>
      <c r="ES170" s="9">
        <f t="shared" si="2128"/>
        <v>0</v>
      </c>
      <c r="EU170" s="9">
        <f>Wed!$BI$4</f>
        <v>0</v>
      </c>
      <c r="EV170" s="73">
        <f t="shared" si="2129"/>
        <v>0.9</v>
      </c>
      <c r="EW170" s="9">
        <f t="shared" si="2130"/>
        <v>0</v>
      </c>
      <c r="EY170" s="9">
        <f>Wed!$BJ$4</f>
        <v>0</v>
      </c>
      <c r="EZ170" s="73">
        <f t="shared" si="2131"/>
        <v>0.9</v>
      </c>
      <c r="FA170" s="9">
        <f t="shared" si="2132"/>
        <v>0</v>
      </c>
      <c r="FC170" s="9">
        <f>Wed!$BK$4</f>
        <v>0</v>
      </c>
      <c r="FD170" s="73">
        <f t="shared" si="2133"/>
        <v>0.9</v>
      </c>
      <c r="FE170" s="9">
        <f t="shared" si="2134"/>
        <v>0</v>
      </c>
      <c r="FG170" s="9">
        <f>Wed!$BL$4</f>
        <v>0</v>
      </c>
      <c r="FH170" s="73">
        <f t="shared" si="2135"/>
        <v>0.9</v>
      </c>
      <c r="FI170" s="9">
        <f t="shared" si="2136"/>
        <v>0</v>
      </c>
      <c r="FK170" s="9">
        <f>Wed!$BM$4</f>
        <v>0</v>
      </c>
      <c r="FL170" s="73">
        <f t="shared" si="2137"/>
        <v>0.9</v>
      </c>
      <c r="FM170" s="9">
        <f t="shared" si="2138"/>
        <v>0</v>
      </c>
      <c r="FO170" s="9">
        <f>Wed!$BN$4</f>
        <v>0</v>
      </c>
      <c r="FP170" s="73">
        <f t="shared" si="2139"/>
        <v>0.9</v>
      </c>
      <c r="FQ170" s="9">
        <f t="shared" si="2140"/>
        <v>0</v>
      </c>
    </row>
    <row r="171" spans="1:173" s="12" customFormat="1" x14ac:dyDescent="0.25">
      <c r="A171" s="9" t="str">
        <f>Wed!$A$5</f>
        <v>OVER</v>
      </c>
      <c r="B171" s="72">
        <f>Wed!$C$5</f>
        <v>0</v>
      </c>
      <c r="C171" s="9">
        <f>Wed!$X$5</f>
        <v>0</v>
      </c>
      <c r="D171" s="73" t="str">
        <f t="shared" si="2055"/>
        <v>-100%</v>
      </c>
      <c r="E171" s="9">
        <f t="shared" si="2056"/>
        <v>0</v>
      </c>
      <c r="G171" s="9">
        <f>Wed!$Y$5</f>
        <v>0</v>
      </c>
      <c r="H171" s="73" t="str">
        <f t="shared" si="2057"/>
        <v>-100%</v>
      </c>
      <c r="I171" s="9">
        <f t="shared" si="2058"/>
        <v>0</v>
      </c>
      <c r="K171" s="9">
        <f>Wed!$Z$5</f>
        <v>0</v>
      </c>
      <c r="L171" s="73" t="str">
        <f t="shared" si="2059"/>
        <v>-100%</v>
      </c>
      <c r="M171" s="9">
        <f t="shared" si="2060"/>
        <v>0</v>
      </c>
      <c r="N171" s="9"/>
      <c r="O171" s="9">
        <f>Wed!$AA$5</f>
        <v>0</v>
      </c>
      <c r="P171" s="73" t="str">
        <f t="shared" si="2061"/>
        <v>-100%</v>
      </c>
      <c r="Q171" s="9">
        <f t="shared" si="2062"/>
        <v>0</v>
      </c>
      <c r="R171" s="9"/>
      <c r="S171" s="9">
        <f>Wed!$AB$5</f>
        <v>0</v>
      </c>
      <c r="T171" s="73" t="str">
        <f t="shared" si="2063"/>
        <v>-100%</v>
      </c>
      <c r="U171" s="9">
        <f t="shared" si="2064"/>
        <v>0</v>
      </c>
      <c r="V171" s="9"/>
      <c r="W171" s="9">
        <f>Wed!$AC$5</f>
        <v>0</v>
      </c>
      <c r="X171" s="73" t="str">
        <f t="shared" si="2065"/>
        <v>-100%</v>
      </c>
      <c r="Y171" s="9">
        <f t="shared" si="2066"/>
        <v>0</v>
      </c>
      <c r="Z171" s="9"/>
      <c r="AA171" s="9">
        <f>Wed!$AD$5</f>
        <v>0</v>
      </c>
      <c r="AB171" s="73" t="str">
        <f t="shared" si="2067"/>
        <v>-100%</v>
      </c>
      <c r="AC171" s="9">
        <f t="shared" si="2068"/>
        <v>0</v>
      </c>
      <c r="AD171" s="9"/>
      <c r="AE171" s="9">
        <f>Wed!$AE$5</f>
        <v>0</v>
      </c>
      <c r="AF171" s="73" t="str">
        <f t="shared" si="2069"/>
        <v>-100%</v>
      </c>
      <c r="AG171" s="9">
        <f t="shared" si="2070"/>
        <v>0</v>
      </c>
      <c r="AH171" s="9"/>
      <c r="AI171" s="9">
        <f>Wed!$AF$5</f>
        <v>0</v>
      </c>
      <c r="AJ171" s="73" t="str">
        <f t="shared" si="2071"/>
        <v>-100%</v>
      </c>
      <c r="AK171" s="9">
        <f t="shared" si="2072"/>
        <v>0</v>
      </c>
      <c r="AL171" s="9"/>
      <c r="AM171" s="9">
        <f>Wed!$AG$5</f>
        <v>0</v>
      </c>
      <c r="AN171" s="73" t="str">
        <f t="shared" si="2073"/>
        <v>-100%</v>
      </c>
      <c r="AO171" s="9">
        <f t="shared" si="2074"/>
        <v>0</v>
      </c>
      <c r="AP171" s="9"/>
      <c r="AQ171" s="9">
        <f>Wed!$AH$5</f>
        <v>0</v>
      </c>
      <c r="AR171" s="73" t="str">
        <f t="shared" si="2075"/>
        <v>-100%</v>
      </c>
      <c r="AS171" s="9">
        <f t="shared" si="2076"/>
        <v>0</v>
      </c>
      <c r="AT171" s="9"/>
      <c r="AU171" s="9">
        <f>Wed!$AI$5</f>
        <v>0</v>
      </c>
      <c r="AV171" s="73" t="str">
        <f t="shared" si="2077"/>
        <v>-100%</v>
      </c>
      <c r="AW171" s="9">
        <f t="shared" si="2078"/>
        <v>0</v>
      </c>
      <c r="AX171" s="9"/>
      <c r="AY171" s="9">
        <f>Wed!$AJ$5</f>
        <v>0</v>
      </c>
      <c r="AZ171" s="73" t="str">
        <f t="shared" si="2079"/>
        <v>-100%</v>
      </c>
      <c r="BA171" s="9">
        <f t="shared" si="2080"/>
        <v>0</v>
      </c>
      <c r="BB171" s="9"/>
      <c r="BC171" s="9">
        <f>Wed!$AK$5</f>
        <v>0</v>
      </c>
      <c r="BD171" s="73" t="str">
        <f t="shared" si="2081"/>
        <v>-100%</v>
      </c>
      <c r="BE171" s="9">
        <f t="shared" si="2082"/>
        <v>0</v>
      </c>
      <c r="BF171" s="9"/>
      <c r="BG171" s="9">
        <f>Wed!$AL$5</f>
        <v>0</v>
      </c>
      <c r="BH171" s="73" t="str">
        <f t="shared" si="2083"/>
        <v>-100%</v>
      </c>
      <c r="BI171" s="9">
        <f t="shared" si="2084"/>
        <v>0</v>
      </c>
      <c r="BJ171" s="9"/>
      <c r="BK171" s="9">
        <f>Wed!$AM$5</f>
        <v>0</v>
      </c>
      <c r="BL171" s="73" t="str">
        <f t="shared" si="2085"/>
        <v>-100%</v>
      </c>
      <c r="BM171" s="9">
        <f t="shared" si="2086"/>
        <v>0</v>
      </c>
      <c r="BN171" s="9"/>
      <c r="BO171" s="9">
        <f>Wed!$AN$5</f>
        <v>0</v>
      </c>
      <c r="BP171" s="73" t="str">
        <f t="shared" si="2087"/>
        <v>-100%</v>
      </c>
      <c r="BQ171" s="9">
        <f t="shared" si="2088"/>
        <v>0</v>
      </c>
      <c r="BR171" s="9"/>
      <c r="BS171" s="9">
        <f>Wed!$AO$5</f>
        <v>0</v>
      </c>
      <c r="BT171" s="73" t="str">
        <f t="shared" si="2089"/>
        <v>-100%</v>
      </c>
      <c r="BU171" s="9">
        <f t="shared" si="2090"/>
        <v>0</v>
      </c>
      <c r="BV171" s="9"/>
      <c r="BW171" s="9">
        <f>Wed!$AP$5</f>
        <v>0</v>
      </c>
      <c r="BX171" s="73" t="str">
        <f t="shared" si="2091"/>
        <v>-100%</v>
      </c>
      <c r="BY171" s="9">
        <f t="shared" si="2092"/>
        <v>0</v>
      </c>
      <c r="BZ171" s="9"/>
      <c r="CA171" s="9">
        <f>Wed!$AQ$5</f>
        <v>0</v>
      </c>
      <c r="CB171" s="73" t="str">
        <f t="shared" si="2093"/>
        <v>-100%</v>
      </c>
      <c r="CC171" s="9">
        <f t="shared" si="2094"/>
        <v>0</v>
      </c>
      <c r="CD171" s="9"/>
      <c r="CE171" s="9">
        <f>Wed!$AR$5</f>
        <v>0</v>
      </c>
      <c r="CF171" s="73" t="str">
        <f t="shared" si="2095"/>
        <v>-100%</v>
      </c>
      <c r="CG171" s="9">
        <f t="shared" si="2096"/>
        <v>0</v>
      </c>
      <c r="CH171" s="9"/>
      <c r="CI171" s="9">
        <f>Wed!$AS$5</f>
        <v>0</v>
      </c>
      <c r="CJ171" s="73" t="str">
        <f t="shared" si="2097"/>
        <v>-100%</v>
      </c>
      <c r="CK171" s="9">
        <f t="shared" si="2098"/>
        <v>0</v>
      </c>
      <c r="CL171" s="9"/>
      <c r="CM171" s="9">
        <f>Wed!$AT$5</f>
        <v>0</v>
      </c>
      <c r="CN171" s="73" t="str">
        <f t="shared" si="2099"/>
        <v>-100%</v>
      </c>
      <c r="CO171" s="9">
        <f t="shared" si="2100"/>
        <v>0</v>
      </c>
      <c r="CP171" s="9"/>
      <c r="CQ171" s="9">
        <f>Wed!$AU$5</f>
        <v>0</v>
      </c>
      <c r="CR171" s="73" t="str">
        <f t="shared" si="2101"/>
        <v>-100%</v>
      </c>
      <c r="CS171" s="9">
        <f t="shared" si="2102"/>
        <v>0</v>
      </c>
      <c r="CT171" s="9"/>
      <c r="CU171" s="9">
        <f>Wed!$AV$5</f>
        <v>0</v>
      </c>
      <c r="CV171" s="73" t="str">
        <f t="shared" si="2103"/>
        <v>-100%</v>
      </c>
      <c r="CW171" s="9">
        <f t="shared" si="2141"/>
        <v>0</v>
      </c>
      <c r="CX171" s="9"/>
      <c r="CY171" s="9">
        <f>Wed!$AW$5</f>
        <v>0</v>
      </c>
      <c r="CZ171" s="73" t="str">
        <f t="shared" si="2105"/>
        <v>-100%</v>
      </c>
      <c r="DA171" s="9">
        <f t="shared" si="2106"/>
        <v>0</v>
      </c>
      <c r="DB171" s="9"/>
      <c r="DC171" s="9">
        <f>Wed!$AX$5</f>
        <v>0</v>
      </c>
      <c r="DD171" s="73" t="str">
        <f t="shared" si="2107"/>
        <v>-100%</v>
      </c>
      <c r="DE171" s="9">
        <f t="shared" si="2108"/>
        <v>0</v>
      </c>
      <c r="DF171" s="9"/>
      <c r="DG171" s="9">
        <f>Wed!$AY$5</f>
        <v>0</v>
      </c>
      <c r="DH171" s="73" t="str">
        <f t="shared" si="2109"/>
        <v>-100%</v>
      </c>
      <c r="DI171" s="9">
        <f t="shared" si="2110"/>
        <v>0</v>
      </c>
      <c r="DJ171" s="9"/>
      <c r="DK171" s="9">
        <f>Wed!$AZ$5</f>
        <v>0</v>
      </c>
      <c r="DL171" s="73" t="str">
        <f t="shared" si="2111"/>
        <v>-100%</v>
      </c>
      <c r="DM171" s="9">
        <f t="shared" si="2112"/>
        <v>0</v>
      </c>
      <c r="DN171" s="9"/>
      <c r="DO171" s="9">
        <f>Wed!$BA$5</f>
        <v>0</v>
      </c>
      <c r="DP171" s="73" t="str">
        <f t="shared" si="2113"/>
        <v>-100%</v>
      </c>
      <c r="DQ171" s="9">
        <f t="shared" si="2114"/>
        <v>0</v>
      </c>
      <c r="DR171" s="9"/>
      <c r="DS171" s="9">
        <f>Wed!$BB$5</f>
        <v>0</v>
      </c>
      <c r="DT171" s="73" t="str">
        <f t="shared" si="2115"/>
        <v>-100%</v>
      </c>
      <c r="DU171" s="9">
        <f t="shared" si="2116"/>
        <v>0</v>
      </c>
      <c r="DV171" s="9"/>
      <c r="DW171" s="9">
        <f>Wed!$BC$5</f>
        <v>0</v>
      </c>
      <c r="DX171" s="73" t="str">
        <f t="shared" si="2117"/>
        <v>-100%</v>
      </c>
      <c r="DY171" s="9">
        <f t="shared" si="2118"/>
        <v>0</v>
      </c>
      <c r="DZ171" s="9"/>
      <c r="EA171" s="9">
        <f>Wed!$BD$5</f>
        <v>0</v>
      </c>
      <c r="EB171" s="73" t="str">
        <f t="shared" si="2119"/>
        <v>-100%</v>
      </c>
      <c r="EC171" s="9">
        <f t="shared" si="2120"/>
        <v>0</v>
      </c>
      <c r="ED171" s="9"/>
      <c r="EE171" s="9">
        <f>Wed!$BE$5</f>
        <v>0</v>
      </c>
      <c r="EF171" s="73" t="str">
        <f t="shared" si="2121"/>
        <v>-100%</v>
      </c>
      <c r="EG171" s="9">
        <f t="shared" si="2122"/>
        <v>0</v>
      </c>
      <c r="EH171" s="9"/>
      <c r="EI171" s="9">
        <f>Wed!$BF$5</f>
        <v>0</v>
      </c>
      <c r="EJ171" s="73" t="str">
        <f t="shared" si="2123"/>
        <v>-100%</v>
      </c>
      <c r="EK171" s="9">
        <f t="shared" si="2124"/>
        <v>0</v>
      </c>
      <c r="EL171" s="9"/>
      <c r="EM171" s="9">
        <f>Wed!$BG$5</f>
        <v>0</v>
      </c>
      <c r="EN171" s="73" t="str">
        <f t="shared" si="2125"/>
        <v>-100%</v>
      </c>
      <c r="EO171" s="9">
        <f t="shared" si="2126"/>
        <v>0</v>
      </c>
      <c r="EP171" s="9"/>
      <c r="EQ171" s="9">
        <f>Wed!$BH$5</f>
        <v>0</v>
      </c>
      <c r="ER171" s="73" t="str">
        <f t="shared" si="2127"/>
        <v>-100%</v>
      </c>
      <c r="ES171" s="9">
        <f t="shared" si="2128"/>
        <v>0</v>
      </c>
      <c r="EU171" s="9">
        <f>Wed!$BI$5</f>
        <v>0</v>
      </c>
      <c r="EV171" s="73" t="str">
        <f t="shared" si="2129"/>
        <v>-100%</v>
      </c>
      <c r="EW171" s="9">
        <f t="shared" si="2130"/>
        <v>0</v>
      </c>
      <c r="EY171" s="9">
        <f>Wed!$BJ$5</f>
        <v>0</v>
      </c>
      <c r="EZ171" s="73" t="str">
        <f t="shared" si="2131"/>
        <v>-100%</v>
      </c>
      <c r="FA171" s="9">
        <f t="shared" si="2132"/>
        <v>0</v>
      </c>
      <c r="FC171" s="9">
        <f>Wed!$BK$5</f>
        <v>0</v>
      </c>
      <c r="FD171" s="73" t="str">
        <f t="shared" si="2133"/>
        <v>-100%</v>
      </c>
      <c r="FE171" s="9">
        <f t="shared" si="2134"/>
        <v>0</v>
      </c>
      <c r="FG171" s="9">
        <f>Wed!$BL$5</f>
        <v>0</v>
      </c>
      <c r="FH171" s="73" t="str">
        <f t="shared" si="2135"/>
        <v>-100%</v>
      </c>
      <c r="FI171" s="9">
        <f t="shared" si="2136"/>
        <v>0</v>
      </c>
      <c r="FK171" s="9">
        <f>Wed!$BM$5</f>
        <v>0</v>
      </c>
      <c r="FL171" s="73" t="str">
        <f t="shared" si="2137"/>
        <v>-100%</v>
      </c>
      <c r="FM171" s="9">
        <f t="shared" si="2138"/>
        <v>0</v>
      </c>
      <c r="FO171" s="9">
        <f>Wed!$BN$5</f>
        <v>0</v>
      </c>
      <c r="FP171" s="73" t="str">
        <f t="shared" si="2139"/>
        <v>-100%</v>
      </c>
      <c r="FQ171" s="9">
        <f t="shared" si="2140"/>
        <v>0</v>
      </c>
    </row>
    <row r="172" spans="1:173" s="12" customFormat="1" x14ac:dyDescent="0.25">
      <c r="A172" s="75"/>
      <c r="B172" s="72"/>
      <c r="C172" s="75"/>
      <c r="D172" s="75"/>
      <c r="E172" s="75"/>
      <c r="G172" s="75"/>
      <c r="H172" s="75"/>
      <c r="I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75"/>
      <c r="DX172" s="75"/>
      <c r="DY172" s="75"/>
      <c r="DZ172" s="75"/>
      <c r="EA172" s="75"/>
      <c r="EB172" s="75"/>
      <c r="EC172" s="75"/>
      <c r="ED172" s="75"/>
      <c r="EE172" s="75"/>
      <c r="EF172" s="75"/>
      <c r="EG172" s="75"/>
      <c r="EH172" s="75"/>
      <c r="EI172" s="75"/>
      <c r="EJ172" s="75"/>
      <c r="EK172" s="75"/>
      <c r="EL172" s="75"/>
      <c r="EM172" s="75"/>
      <c r="EN172" s="75"/>
      <c r="EO172" s="75"/>
      <c r="EP172" s="75"/>
      <c r="EQ172" s="75"/>
      <c r="ER172" s="75"/>
      <c r="ES172" s="75"/>
      <c r="EU172" s="75"/>
      <c r="EV172" s="75"/>
      <c r="EW172" s="75"/>
      <c r="EY172" s="75"/>
      <c r="EZ172" s="75"/>
      <c r="FA172" s="75"/>
      <c r="FC172" s="75"/>
      <c r="FD172" s="75"/>
      <c r="FE172" s="75"/>
      <c r="FG172" s="75"/>
      <c r="FH172" s="75"/>
      <c r="FI172" s="75"/>
      <c r="FK172" s="75"/>
      <c r="FL172" s="75"/>
      <c r="FM172" s="75"/>
      <c r="FO172" s="75"/>
      <c r="FP172" s="75"/>
      <c r="FQ172" s="75"/>
    </row>
    <row r="173" spans="1:173" s="12" customFormat="1" x14ac:dyDescent="0.25">
      <c r="A173" s="9" t="str">
        <f>Wed!$A$7</f>
        <v>fin</v>
      </c>
      <c r="B173" s="72" t="str">
        <f>Wed!$C$7</f>
        <v>lose</v>
      </c>
      <c r="C173" s="9">
        <f>Wed!$X$7</f>
        <v>0</v>
      </c>
      <c r="D173" s="73" t="str">
        <f t="shared" ref="D173:D176" si="2142">IF($B173="win",100%-D$1,"-100%")</f>
        <v>-100%</v>
      </c>
      <c r="E173" s="9">
        <f t="shared" ref="E173" si="2143">(C173*D173)+(C173*E$1)</f>
        <v>0</v>
      </c>
      <c r="G173" s="9">
        <f>Wed!$Y$7</f>
        <v>0</v>
      </c>
      <c r="H173" s="73" t="str">
        <f>IF($B173="win",100%-H$1,"-100%")</f>
        <v>-100%</v>
      </c>
      <c r="I173" s="9">
        <f>(G173*H173)+(G173*I$1)</f>
        <v>0</v>
      </c>
      <c r="K173" s="9">
        <f>Wed!$Z$7</f>
        <v>0</v>
      </c>
      <c r="L173" s="73" t="str">
        <f>IF($B173="win",100%-L$1,"-100%")</f>
        <v>-100%</v>
      </c>
      <c r="M173" s="9">
        <f>(K173*L173)+(K173*M$1)</f>
        <v>0</v>
      </c>
      <c r="N173" s="9"/>
      <c r="O173" s="9">
        <f>Wed!$AA$7</f>
        <v>0</v>
      </c>
      <c r="P173" s="73" t="str">
        <f>IF($B173="win",100%-P$1,"-100%")</f>
        <v>-100%</v>
      </c>
      <c r="Q173" s="9">
        <f>(O173*P173)+(O173*Q$1)</f>
        <v>0</v>
      </c>
      <c r="R173" s="9"/>
      <c r="S173" s="9">
        <f>Wed!$AB$7</f>
        <v>0</v>
      </c>
      <c r="T173" s="73" t="str">
        <f>IF($B173="win",100%-T$1,"-100%")</f>
        <v>-100%</v>
      </c>
      <c r="U173" s="9">
        <f>(S173*T173)+(S173*U$1)</f>
        <v>0</v>
      </c>
      <c r="V173" s="9"/>
      <c r="W173" s="9">
        <f>Wed!$AC$7</f>
        <v>0</v>
      </c>
      <c r="X173" s="73" t="str">
        <f>IF($B173="win",100%-X$1,"-100%")</f>
        <v>-100%</v>
      </c>
      <c r="Y173" s="9">
        <f>(W173*X173)+(W173*Y$1)</f>
        <v>0</v>
      </c>
      <c r="Z173" s="9"/>
      <c r="AA173" s="9">
        <f>Wed!$AD$7</f>
        <v>3000</v>
      </c>
      <c r="AB173" s="73" t="str">
        <f>IF($B173="win",100%-AB$1,"-100%")</f>
        <v>-100%</v>
      </c>
      <c r="AC173" s="9">
        <f>(AA173*AB173)+(AA173*AC$1)</f>
        <v>-3000</v>
      </c>
      <c r="AD173" s="9"/>
      <c r="AE173" s="9">
        <f>Wed!$AE$7</f>
        <v>0</v>
      </c>
      <c r="AF173" s="73" t="str">
        <f>IF($B173="win",100%-AF$1,"-100%")</f>
        <v>-100%</v>
      </c>
      <c r="AG173" s="9">
        <f>(AE173*AF173)+(AE173*AG$1)</f>
        <v>0</v>
      </c>
      <c r="AH173" s="9"/>
      <c r="AI173" s="9">
        <f>Wed!$AF$7</f>
        <v>9000</v>
      </c>
      <c r="AJ173" s="73" t="str">
        <f>IF($B173="win",100%-AJ$1,"-100%")</f>
        <v>-100%</v>
      </c>
      <c r="AK173" s="9">
        <f>(AI173*AJ173)+(AI173*AK$1)</f>
        <v>-9000</v>
      </c>
      <c r="AL173" s="9"/>
      <c r="AM173" s="9">
        <f>Wed!$AG$7</f>
        <v>0</v>
      </c>
      <c r="AN173" s="73" t="str">
        <f>IF($B173="win",100%-AN$1,"-100%")</f>
        <v>-100%</v>
      </c>
      <c r="AO173" s="9">
        <f>(AM173*AN173)+(AM173*AO$1)</f>
        <v>0</v>
      </c>
      <c r="AP173" s="9"/>
      <c r="AQ173" s="9">
        <f>Wed!$AH$7</f>
        <v>0</v>
      </c>
      <c r="AR173" s="73" t="str">
        <f>IF($B173="win",100%-AR$1,"-100%")</f>
        <v>-100%</v>
      </c>
      <c r="AS173" s="9">
        <f>(AQ173*AR173)+(AQ173*AS$1)</f>
        <v>0</v>
      </c>
      <c r="AT173" s="9"/>
      <c r="AU173" s="9">
        <f>Wed!$AI$7</f>
        <v>5000</v>
      </c>
      <c r="AV173" s="73" t="str">
        <f>IF($B173="win",100%-AV$1,"-100%")</f>
        <v>-100%</v>
      </c>
      <c r="AW173" s="9">
        <f>(AU173*AV173)+(AU173*AW$1)</f>
        <v>-5000</v>
      </c>
      <c r="AX173" s="9"/>
      <c r="AY173" s="9">
        <f>Wed!$AJ$7</f>
        <v>0</v>
      </c>
      <c r="AZ173" s="73" t="str">
        <f>IF($B173="win",100%-AZ$1,"-100%")</f>
        <v>-100%</v>
      </c>
      <c r="BA173" s="9">
        <f>(AY173*AZ173)+(AY173*BA$1)</f>
        <v>0</v>
      </c>
      <c r="BB173" s="9"/>
      <c r="BC173" s="9">
        <f>Wed!$AK$7</f>
        <v>0</v>
      </c>
      <c r="BD173" s="73" t="str">
        <f>IF($B173="win",100%-BD$1,"-100%")</f>
        <v>-100%</v>
      </c>
      <c r="BE173" s="9">
        <f>(BC173*BD173)+(BC173*BE$1)</f>
        <v>0</v>
      </c>
      <c r="BF173" s="9"/>
      <c r="BG173" s="9">
        <f>Wed!$AL$7</f>
        <v>1500</v>
      </c>
      <c r="BH173" s="73" t="str">
        <f>IF($B173="win",100%-BH$1,"-100%")</f>
        <v>-100%</v>
      </c>
      <c r="BI173" s="9">
        <f>(BG173*BH173)+(BG173*BI$1)</f>
        <v>-1500</v>
      </c>
      <c r="BJ173" s="9"/>
      <c r="BK173" s="9">
        <f>Wed!$AM$7</f>
        <v>0</v>
      </c>
      <c r="BL173" s="73" t="str">
        <f>IF($B173="win",100%-BL$1,"-100%")</f>
        <v>-100%</v>
      </c>
      <c r="BM173" s="9">
        <f>(BK173*BL173)+(BK173*BM$1)</f>
        <v>0</v>
      </c>
      <c r="BN173" s="9"/>
      <c r="BO173" s="9">
        <f>Wed!$AN$7</f>
        <v>0</v>
      </c>
      <c r="BP173" s="73" t="str">
        <f>IF($B173="win",100%-BP$1,"-100%")</f>
        <v>-100%</v>
      </c>
      <c r="BQ173" s="9">
        <f>(BO173*BP173)+(BO173*BQ$1)</f>
        <v>0</v>
      </c>
      <c r="BR173" s="9"/>
      <c r="BS173" s="9">
        <f>Wed!$AO$7</f>
        <v>0</v>
      </c>
      <c r="BT173" s="73" t="str">
        <f>IF($B173="win",100%-BT$1,"-100%")</f>
        <v>-100%</v>
      </c>
      <c r="BU173" s="9">
        <f>(BS173*BT173)+(BS173*BU$1)</f>
        <v>0</v>
      </c>
      <c r="BV173" s="9"/>
      <c r="BW173" s="9">
        <f>Wed!$AP$7</f>
        <v>0</v>
      </c>
      <c r="BX173" s="73" t="str">
        <f>IF($B173="win",100%-BX$1,"-100%")</f>
        <v>-100%</v>
      </c>
      <c r="BY173" s="9">
        <f>(BW173*BX173)+(BW173*BY$1)</f>
        <v>0</v>
      </c>
      <c r="BZ173" s="9"/>
      <c r="CA173" s="9">
        <f>Wed!$AQ$7</f>
        <v>0</v>
      </c>
      <c r="CB173" s="73" t="str">
        <f>IF($B173="win",100%-CB$1,"-100%")</f>
        <v>-100%</v>
      </c>
      <c r="CC173" s="9">
        <f>(CA173*CB173)+(CA173*CC$1)</f>
        <v>0</v>
      </c>
      <c r="CD173" s="9"/>
      <c r="CE173" s="9">
        <f>Wed!$AR$7</f>
        <v>0</v>
      </c>
      <c r="CF173" s="73" t="str">
        <f>IF($B173="win",100%-CF$1,"-100%")</f>
        <v>-100%</v>
      </c>
      <c r="CG173" s="9">
        <f>(CE173*CF173)+(CE173*CG$1)</f>
        <v>0</v>
      </c>
      <c r="CH173" s="9"/>
      <c r="CI173" s="9">
        <f>Wed!$AS$7</f>
        <v>0</v>
      </c>
      <c r="CJ173" s="73" t="str">
        <f>IF($B173="win",100%-CJ$1,"-100%")</f>
        <v>-100%</v>
      </c>
      <c r="CK173" s="9">
        <f>(CI173*CJ173)+(CI173*CK$1)</f>
        <v>0</v>
      </c>
      <c r="CL173" s="9"/>
      <c r="CM173" s="9">
        <f>Wed!$AT$7</f>
        <v>0</v>
      </c>
      <c r="CN173" s="73" t="str">
        <f>IF($B173="win",100%-CN$1,"-100%")</f>
        <v>-100%</v>
      </c>
      <c r="CO173" s="9">
        <f>(CM173*CN173)+(CM173*CO$1)</f>
        <v>0</v>
      </c>
      <c r="CP173" s="9"/>
      <c r="CQ173" s="9">
        <f>Wed!$AU$7</f>
        <v>0</v>
      </c>
      <c r="CR173" s="73" t="str">
        <f>IF($B173="win",100%-CR$1,"-100%")</f>
        <v>-100%</v>
      </c>
      <c r="CS173" s="9">
        <f>(CQ173*CR173)+(CQ173*CS$1)</f>
        <v>0</v>
      </c>
      <c r="CT173" s="9"/>
      <c r="CU173" s="9">
        <f>Wed!$AV$7</f>
        <v>0</v>
      </c>
      <c r="CV173" s="73" t="str">
        <f t="shared" ref="CV173:CV176" si="2144">IF($B173="win",100%-CV$1,"-100%")</f>
        <v>-100%</v>
      </c>
      <c r="CW173" s="9">
        <f t="shared" ref="CW173" si="2145">(CU173*CV173)+(CU173*CW$1)</f>
        <v>0</v>
      </c>
      <c r="CX173" s="9"/>
      <c r="CY173" s="9">
        <f>Wed!$AW$7</f>
        <v>0</v>
      </c>
      <c r="CZ173" s="73" t="str">
        <f>IF($B173="win",100%-CZ$1,"-100%")</f>
        <v>-100%</v>
      </c>
      <c r="DA173" s="9">
        <f>(CY173*CZ173)+(CY173*DA$1)</f>
        <v>0</v>
      </c>
      <c r="DB173" s="9"/>
      <c r="DC173" s="9">
        <f>Wed!$AX$7</f>
        <v>0</v>
      </c>
      <c r="DD173" s="73" t="str">
        <f>IF($B173="win",100%-DD$1,"-100%")</f>
        <v>-100%</v>
      </c>
      <c r="DE173" s="9">
        <f>(DC173*DD173)+(DC173*DE$1)</f>
        <v>0</v>
      </c>
      <c r="DF173" s="9"/>
      <c r="DG173" s="9">
        <f>Wed!$AY$7</f>
        <v>0</v>
      </c>
      <c r="DH173" s="73" t="str">
        <f>IF($B173="win",100%-DH$1,"-100%")</f>
        <v>-100%</v>
      </c>
      <c r="DI173" s="9">
        <f>(DG173*DH173)+(DG173*DI$1)</f>
        <v>0</v>
      </c>
      <c r="DJ173" s="9"/>
      <c r="DK173" s="9">
        <f>Wed!$AZ$7</f>
        <v>0</v>
      </c>
      <c r="DL173" s="73" t="str">
        <f>IF($B173="win",100%-DL$1,"-100%")</f>
        <v>-100%</v>
      </c>
      <c r="DM173" s="9">
        <f>(DK173*DL173)+(DK173*DM$1)</f>
        <v>0</v>
      </c>
      <c r="DN173" s="9"/>
      <c r="DO173" s="9">
        <f>Wed!$BA$7</f>
        <v>1000</v>
      </c>
      <c r="DP173" s="73" t="str">
        <f>IF($B173="win",100%-DP$1,"-100%")</f>
        <v>-100%</v>
      </c>
      <c r="DQ173" s="9">
        <f>(DO173*DP173)+(DO173*DQ$1)</f>
        <v>-1000</v>
      </c>
      <c r="DR173" s="9"/>
      <c r="DS173" s="9">
        <f>Wed!$BB$7</f>
        <v>0</v>
      </c>
      <c r="DT173" s="73" t="str">
        <f>IF($B173="win",100%-DT$1,"-100%")</f>
        <v>-100%</v>
      </c>
      <c r="DU173" s="9">
        <f>(DS173*DT173)+(DS173*DU$1)</f>
        <v>0</v>
      </c>
      <c r="DV173" s="9"/>
      <c r="DW173" s="9">
        <f>Wed!$BC$7</f>
        <v>9000</v>
      </c>
      <c r="DX173" s="73" t="str">
        <f>IF($B173="win",100%-DX$1,"-100%")</f>
        <v>-100%</v>
      </c>
      <c r="DY173" s="9">
        <f>(DW173*DX173)+(DW173*DY$1)</f>
        <v>-9000</v>
      </c>
      <c r="DZ173" s="9"/>
      <c r="EA173" s="9">
        <f>Wed!$BD$7</f>
        <v>0</v>
      </c>
      <c r="EB173" s="73" t="str">
        <f>IF($B173="win",100%-EB$1,"-100%")</f>
        <v>-100%</v>
      </c>
      <c r="EC173" s="9">
        <f>(EA173*EB173)+(EA173*EC$1)</f>
        <v>0</v>
      </c>
      <c r="ED173" s="9"/>
      <c r="EE173" s="9">
        <f>Wed!$BE$7</f>
        <v>0</v>
      </c>
      <c r="EF173" s="73" t="str">
        <f>IF($B173="win",100%-EF$1,"-100%")</f>
        <v>-100%</v>
      </c>
      <c r="EG173" s="9">
        <f>(EE173*EF173)+(EE173*EG$1)</f>
        <v>0</v>
      </c>
      <c r="EH173" s="9"/>
      <c r="EI173" s="9">
        <f>Wed!$BF$7</f>
        <v>0</v>
      </c>
      <c r="EJ173" s="73" t="str">
        <f>IF($B173="win",100%-EJ$1,"-100%")</f>
        <v>-100%</v>
      </c>
      <c r="EK173" s="9">
        <f>(EI173*EJ173)+(EI173*EK$1)</f>
        <v>0</v>
      </c>
      <c r="EL173" s="9"/>
      <c r="EM173" s="9">
        <f>Wed!$BG$7</f>
        <v>0</v>
      </c>
      <c r="EN173" s="73" t="str">
        <f>IF($B173="win",100%-EN$1,"-100%")</f>
        <v>-100%</v>
      </c>
      <c r="EO173" s="9">
        <f>(EM173*EN173)+(EM173*EO$1)</f>
        <v>0</v>
      </c>
      <c r="EP173" s="9"/>
      <c r="EQ173" s="9">
        <f>Wed!$BH$7</f>
        <v>60000</v>
      </c>
      <c r="ER173" s="73" t="str">
        <f>IF($B173="win",100%-ER$1,"-100%")</f>
        <v>-100%</v>
      </c>
      <c r="ES173" s="9">
        <f>(EQ173*ER173)+(EQ173*ES$1)</f>
        <v>-60000</v>
      </c>
      <c r="EU173" s="9">
        <f>Wed!$BI$7</f>
        <v>0</v>
      </c>
      <c r="EV173" s="73" t="str">
        <f>IF($B173="win",100%-EV$1,"-100%")</f>
        <v>-100%</v>
      </c>
      <c r="EW173" s="9">
        <f>(EU173*EV173)+(EU173*EW$1)</f>
        <v>0</v>
      </c>
      <c r="EY173" s="9">
        <f>Wed!$BJ$7</f>
        <v>0</v>
      </c>
      <c r="EZ173" s="73" t="str">
        <f>IF($B173="win",100%-EZ$1,"-100%")</f>
        <v>-100%</v>
      </c>
      <c r="FA173" s="9">
        <f>(EY173*EZ173)+(EY173*FA$1)</f>
        <v>0</v>
      </c>
      <c r="FC173" s="9">
        <f>Wed!$BK$7</f>
        <v>0</v>
      </c>
      <c r="FD173" s="73" t="str">
        <f>IF($B173="win",100%-FD$1,"-100%")</f>
        <v>-100%</v>
      </c>
      <c r="FE173" s="9">
        <f>(FC173*FD173)+(FC173*FE$1)</f>
        <v>0</v>
      </c>
      <c r="FG173" s="9">
        <f>Wed!$BL$7</f>
        <v>25000</v>
      </c>
      <c r="FH173" s="73" t="str">
        <f>IF($B173="win",100%-FH$1,"-100%")</f>
        <v>-100%</v>
      </c>
      <c r="FI173" s="9">
        <f>(FG173*FH173)+(FG173*FI$1)</f>
        <v>-25000</v>
      </c>
      <c r="FK173" s="9">
        <f>Wed!$BM$7</f>
        <v>0</v>
      </c>
      <c r="FL173" s="73" t="str">
        <f>IF($B173="win",100%-FL$1,"-100%")</f>
        <v>-100%</v>
      </c>
      <c r="FM173" s="9">
        <f>(FK173*FL173)+(FK173*FM$1)</f>
        <v>0</v>
      </c>
      <c r="FO173" s="9">
        <f>Wed!$BN$7</f>
        <v>0</v>
      </c>
      <c r="FP173" s="73" t="str">
        <f>IF($B173="win",100%-FP$1,"-100%")</f>
        <v>-100%</v>
      </c>
      <c r="FQ173" s="9">
        <f>(FO173*FP173)+(FO173*FQ$1)</f>
        <v>0</v>
      </c>
    </row>
    <row r="174" spans="1:173" s="12" customFormat="1" x14ac:dyDescent="0.25">
      <c r="A174" s="9" t="str">
        <f>Wed!$A$8</f>
        <v>esp</v>
      </c>
      <c r="B174" s="72" t="str">
        <f>Wed!$C$8</f>
        <v>win</v>
      </c>
      <c r="C174" s="9">
        <f>Wed!$X$8</f>
        <v>0</v>
      </c>
      <c r="D174" s="73">
        <f t="shared" si="2142"/>
        <v>1</v>
      </c>
      <c r="E174" s="9">
        <f t="shared" ref="E174:E176" si="2146">(C174*D174)+(C174*E$1)</f>
        <v>0</v>
      </c>
      <c r="G174" s="9">
        <f>Wed!$Y$8</f>
        <v>0</v>
      </c>
      <c r="H174" s="73">
        <f t="shared" ref="H174:H176" si="2147">IF($B174="win",100%-H$1,"-100%")</f>
        <v>0.9</v>
      </c>
      <c r="I174" s="9">
        <f t="shared" ref="I174:I176" si="2148">(G174*H174)+(G174*I$1)</f>
        <v>0</v>
      </c>
      <c r="K174" s="9">
        <f>Wed!$Z$8</f>
        <v>0</v>
      </c>
      <c r="L174" s="73">
        <f t="shared" ref="L174:L176" si="2149">IF($B174="win",100%-L$1,"-100%")</f>
        <v>0.9</v>
      </c>
      <c r="M174" s="9">
        <f t="shared" ref="M174:M176" si="2150">(K174*L174)+(K174*M$1)</f>
        <v>0</v>
      </c>
      <c r="N174" s="9"/>
      <c r="O174" s="9">
        <f>Wed!$AA$8</f>
        <v>0</v>
      </c>
      <c r="P174" s="73">
        <f t="shared" ref="P174:P176" si="2151">IF($B174="win",100%-P$1,"-100%")</f>
        <v>0.9</v>
      </c>
      <c r="Q174" s="9">
        <f t="shared" ref="Q174:Q176" si="2152">(O174*P174)+(O174*Q$1)</f>
        <v>0</v>
      </c>
      <c r="R174" s="9"/>
      <c r="S174" s="9">
        <f>Wed!$AB$8</f>
        <v>0</v>
      </c>
      <c r="T174" s="73">
        <f t="shared" ref="T174:T176" si="2153">IF($B174="win",100%-T$1,"-100%")</f>
        <v>0.9</v>
      </c>
      <c r="U174" s="9">
        <f t="shared" ref="U174:U176" si="2154">(S174*T174)+(S174*U$1)</f>
        <v>0</v>
      </c>
      <c r="V174" s="9"/>
      <c r="W174" s="9">
        <f>Wed!$AC$8</f>
        <v>0</v>
      </c>
      <c r="X174" s="73">
        <f t="shared" ref="X174:X176" si="2155">IF($B174="win",100%-X$1,"-100%")</f>
        <v>0.9</v>
      </c>
      <c r="Y174" s="9">
        <f t="shared" ref="Y174:Y176" si="2156">(W174*X174)+(W174*Y$1)</f>
        <v>0</v>
      </c>
      <c r="Z174" s="9"/>
      <c r="AA174" s="9">
        <f>Wed!$AD$8</f>
        <v>0</v>
      </c>
      <c r="AB174" s="73">
        <f t="shared" ref="AB174:AB176" si="2157">IF($B174="win",100%-AB$1,"-100%")</f>
        <v>0.9</v>
      </c>
      <c r="AC174" s="9">
        <f t="shared" ref="AC174:AC176" si="2158">(AA174*AB174)+(AA174*AC$1)</f>
        <v>0</v>
      </c>
      <c r="AD174" s="9"/>
      <c r="AE174" s="9">
        <f>Wed!$AE$8</f>
        <v>11000</v>
      </c>
      <c r="AF174" s="73">
        <f t="shared" ref="AF174:AF176" si="2159">IF($B174="win",100%-AF$1,"-100%")</f>
        <v>0.9</v>
      </c>
      <c r="AG174" s="9">
        <f t="shared" ref="AG174:AG176" si="2160">(AE174*AF174)+(AE174*AG$1)</f>
        <v>9900</v>
      </c>
      <c r="AH174" s="9"/>
      <c r="AI174" s="9">
        <f>Wed!$AF$8</f>
        <v>0</v>
      </c>
      <c r="AJ174" s="73">
        <f t="shared" ref="AJ174:AJ176" si="2161">IF($B174="win",100%-AJ$1,"-100%")</f>
        <v>0.9</v>
      </c>
      <c r="AK174" s="9">
        <f t="shared" ref="AK174:AK176" si="2162">(AI174*AJ174)+(AI174*AK$1)</f>
        <v>0</v>
      </c>
      <c r="AL174" s="9"/>
      <c r="AM174" s="9">
        <f>Wed!$AG$8</f>
        <v>500</v>
      </c>
      <c r="AN174" s="73">
        <f t="shared" ref="AN174:AN176" si="2163">IF($B174="win",100%-AN$1,"-100%")</f>
        <v>0.9</v>
      </c>
      <c r="AO174" s="9">
        <f t="shared" ref="AO174:AO176" si="2164">(AM174*AN174)+(AM174*AO$1)</f>
        <v>450</v>
      </c>
      <c r="AP174" s="9"/>
      <c r="AQ174" s="9">
        <f>Wed!$AH$8</f>
        <v>0</v>
      </c>
      <c r="AR174" s="73">
        <f t="shared" ref="AR174:AR176" si="2165">IF($B174="win",100%-AR$1,"-100%")</f>
        <v>0.9</v>
      </c>
      <c r="AS174" s="9">
        <f t="shared" ref="AS174:AS176" si="2166">(AQ174*AR174)+(AQ174*AS$1)</f>
        <v>0</v>
      </c>
      <c r="AT174" s="9"/>
      <c r="AU174" s="9">
        <f>Wed!$AI$8</f>
        <v>20000</v>
      </c>
      <c r="AV174" s="73">
        <f t="shared" ref="AV174:AV176" si="2167">IF($B174="win",100%-AV$1,"-100%")</f>
        <v>0.9</v>
      </c>
      <c r="AW174" s="9">
        <f t="shared" ref="AW174:AW176" si="2168">(AU174*AV174)+(AU174*AW$1)</f>
        <v>18000</v>
      </c>
      <c r="AX174" s="9"/>
      <c r="AY174" s="9">
        <f>Wed!$AJ$8</f>
        <v>0</v>
      </c>
      <c r="AZ174" s="73">
        <f t="shared" ref="AZ174:AZ176" si="2169">IF($B174="win",100%-AZ$1,"-100%")</f>
        <v>0.9</v>
      </c>
      <c r="BA174" s="9">
        <f t="shared" ref="BA174:BA176" si="2170">(AY174*AZ174)+(AY174*BA$1)</f>
        <v>0</v>
      </c>
      <c r="BB174" s="9"/>
      <c r="BC174" s="9">
        <f>Wed!$AK$8</f>
        <v>0</v>
      </c>
      <c r="BD174" s="73">
        <f t="shared" ref="BD174:BD176" si="2171">IF($B174="win",100%-BD$1,"-100%")</f>
        <v>0.9</v>
      </c>
      <c r="BE174" s="9">
        <f t="shared" ref="BE174:BE176" si="2172">(BC174*BD174)+(BC174*BE$1)</f>
        <v>0</v>
      </c>
      <c r="BF174" s="9"/>
      <c r="BG174" s="9">
        <f>Wed!$AL$8</f>
        <v>0</v>
      </c>
      <c r="BH174" s="73">
        <f t="shared" ref="BH174:BH176" si="2173">IF($B174="win",100%-BH$1,"-100%")</f>
        <v>0.9</v>
      </c>
      <c r="BI174" s="9">
        <f t="shared" ref="BI174:BI176" si="2174">(BG174*BH174)+(BG174*BI$1)</f>
        <v>0</v>
      </c>
      <c r="BJ174" s="9"/>
      <c r="BK174" s="9">
        <f>Wed!$AM$8</f>
        <v>0</v>
      </c>
      <c r="BL174" s="73">
        <f t="shared" ref="BL174:BL176" si="2175">IF($B174="win",100%-BL$1,"-100%")</f>
        <v>0.9</v>
      </c>
      <c r="BM174" s="9">
        <f t="shared" ref="BM174:BM176" si="2176">(BK174*BL174)+(BK174*BM$1)</f>
        <v>0</v>
      </c>
      <c r="BN174" s="9"/>
      <c r="BO174" s="9">
        <f>Wed!$AN$8</f>
        <v>0</v>
      </c>
      <c r="BP174" s="73">
        <f t="shared" ref="BP174:BP176" si="2177">IF($B174="win",100%-BP$1,"-100%")</f>
        <v>0.92</v>
      </c>
      <c r="BQ174" s="9">
        <f t="shared" ref="BQ174:BQ176" si="2178">(BO174*BP174)+(BO174*BQ$1)</f>
        <v>0</v>
      </c>
      <c r="BR174" s="9"/>
      <c r="BS174" s="9">
        <f>Wed!$AO$8</f>
        <v>0</v>
      </c>
      <c r="BT174" s="73">
        <f t="shared" ref="BT174:BT176" si="2179">IF($B174="win",100%-BT$1,"-100%")</f>
        <v>0.9</v>
      </c>
      <c r="BU174" s="9">
        <f t="shared" ref="BU174:BU176" si="2180">(BS174*BT174)+(BS174*BU$1)</f>
        <v>0</v>
      </c>
      <c r="BV174" s="9"/>
      <c r="BW174" s="9">
        <f>Wed!$AP$8</f>
        <v>0</v>
      </c>
      <c r="BX174" s="73">
        <f t="shared" ref="BX174:BX176" si="2181">IF($B174="win",100%-BX$1,"-100%")</f>
        <v>0.9</v>
      </c>
      <c r="BY174" s="9">
        <f t="shared" ref="BY174:BY176" si="2182">(BW174*BX174)+(BW174*BY$1)</f>
        <v>0</v>
      </c>
      <c r="BZ174" s="9"/>
      <c r="CA174" s="9">
        <f>Wed!$AQ$8</f>
        <v>0</v>
      </c>
      <c r="CB174" s="73">
        <f t="shared" ref="CB174:CB176" si="2183">IF($B174="win",100%-CB$1,"-100%")</f>
        <v>0.9</v>
      </c>
      <c r="CC174" s="9">
        <f t="shared" ref="CC174:CC176" si="2184">(CA174*CB174)+(CA174*CC$1)</f>
        <v>0</v>
      </c>
      <c r="CD174" s="9"/>
      <c r="CE174" s="9">
        <f>Wed!$AR$8</f>
        <v>20000</v>
      </c>
      <c r="CF174" s="73">
        <f t="shared" ref="CF174:CF176" si="2185">IF($B174="win",100%-CF$1,"-100%")</f>
        <v>0.9</v>
      </c>
      <c r="CG174" s="9">
        <f t="shared" ref="CG174:CG176" si="2186">(CE174*CF174)+(CE174*CG$1)</f>
        <v>18000</v>
      </c>
      <c r="CH174" s="9"/>
      <c r="CI174" s="9">
        <f>Wed!$AS$8</f>
        <v>0</v>
      </c>
      <c r="CJ174" s="73">
        <f t="shared" ref="CJ174:CJ176" si="2187">IF($B174="win",100%-CJ$1,"-100%")</f>
        <v>0.9</v>
      </c>
      <c r="CK174" s="9">
        <f t="shared" ref="CK174:CK176" si="2188">(CI174*CJ174)+(CI174*CK$1)</f>
        <v>0</v>
      </c>
      <c r="CL174" s="9"/>
      <c r="CM174" s="9">
        <f>Wed!$AT$8</f>
        <v>0</v>
      </c>
      <c r="CN174" s="73">
        <f t="shared" ref="CN174:CN176" si="2189">IF($B174="win",100%-CN$1,"-100%")</f>
        <v>0.9</v>
      </c>
      <c r="CO174" s="9">
        <f t="shared" ref="CO174:CO176" si="2190">(CM174*CN174)+(CM174*CO$1)</f>
        <v>0</v>
      </c>
      <c r="CP174" s="9"/>
      <c r="CQ174" s="9">
        <f>Wed!$AU$8</f>
        <v>0</v>
      </c>
      <c r="CR174" s="73">
        <f t="shared" ref="CR174:CR176" si="2191">IF($B174="win",100%-CR$1,"-100%")</f>
        <v>0.9</v>
      </c>
      <c r="CS174" s="9">
        <f t="shared" ref="CS174:CS176" si="2192">(CQ174*CR174)+(CQ174*CS$1)</f>
        <v>0</v>
      </c>
      <c r="CT174" s="9"/>
      <c r="CU174" s="9">
        <f>Wed!$AV$8</f>
        <v>0</v>
      </c>
      <c r="CV174" s="73">
        <f t="shared" si="2144"/>
        <v>0.9</v>
      </c>
      <c r="CW174" s="9">
        <f t="shared" ref="CW174:CW176" si="2193">(CU174*CV174)+(CU174*CW$1)</f>
        <v>0</v>
      </c>
      <c r="CX174" s="9"/>
      <c r="CY174" s="9">
        <f>Wed!$AW$8</f>
        <v>0</v>
      </c>
      <c r="CZ174" s="73">
        <f t="shared" ref="CZ174:CZ176" si="2194">IF($B174="win",100%-CZ$1,"-100%")</f>
        <v>0.9</v>
      </c>
      <c r="DA174" s="9">
        <f t="shared" ref="DA174:DA176" si="2195">(CY174*CZ174)+(CY174*DA$1)</f>
        <v>0</v>
      </c>
      <c r="DB174" s="9"/>
      <c r="DC174" s="9">
        <f>Wed!$AX$8</f>
        <v>0</v>
      </c>
      <c r="DD174" s="73">
        <f t="shared" ref="DD174:DD176" si="2196">IF($B174="win",100%-DD$1,"-100%")</f>
        <v>0.9</v>
      </c>
      <c r="DE174" s="9">
        <f t="shared" ref="DE174:DE176" si="2197">(DC174*DD174)+(DC174*DE$1)</f>
        <v>0</v>
      </c>
      <c r="DF174" s="9"/>
      <c r="DG174" s="9">
        <f>Wed!$AY$8</f>
        <v>0</v>
      </c>
      <c r="DH174" s="73">
        <f t="shared" ref="DH174:DH176" si="2198">IF($B174="win",100%-DH$1,"-100%")</f>
        <v>0.9</v>
      </c>
      <c r="DI174" s="9">
        <f t="shared" ref="DI174:DI176" si="2199">(DG174*DH174)+(DG174*DI$1)</f>
        <v>0</v>
      </c>
      <c r="DJ174" s="9"/>
      <c r="DK174" s="9">
        <f>Wed!$AZ$8</f>
        <v>0</v>
      </c>
      <c r="DL174" s="73">
        <f t="shared" ref="DL174:DL176" si="2200">IF($B174="win",100%-DL$1,"-100%")</f>
        <v>0.9</v>
      </c>
      <c r="DM174" s="9">
        <f t="shared" ref="DM174:DM176" si="2201">(DK174*DL174)+(DK174*DM$1)</f>
        <v>0</v>
      </c>
      <c r="DN174" s="9"/>
      <c r="DO174" s="9">
        <f>Wed!$BA$8</f>
        <v>0</v>
      </c>
      <c r="DP174" s="73">
        <f t="shared" ref="DP174:DP176" si="2202">IF($B174="win",100%-DP$1,"-100%")</f>
        <v>0.9</v>
      </c>
      <c r="DQ174" s="9">
        <f t="shared" ref="DQ174:DQ176" si="2203">(DO174*DP174)+(DO174*DQ$1)</f>
        <v>0</v>
      </c>
      <c r="DR174" s="9"/>
      <c r="DS174" s="9">
        <f>Wed!$BB$8</f>
        <v>0</v>
      </c>
      <c r="DT174" s="73">
        <f t="shared" ref="DT174:DT176" si="2204">IF($B174="win",100%-DT$1,"-100%")</f>
        <v>0.9</v>
      </c>
      <c r="DU174" s="9">
        <f t="shared" ref="DU174:DU176" si="2205">(DS174*DT174)+(DS174*DU$1)</f>
        <v>0</v>
      </c>
      <c r="DV174" s="9"/>
      <c r="DW174" s="9">
        <f>Wed!$BC$8</f>
        <v>0</v>
      </c>
      <c r="DX174" s="73">
        <f t="shared" ref="DX174:DX176" si="2206">IF($B174="win",100%-DX$1,"-100%")</f>
        <v>0.9</v>
      </c>
      <c r="DY174" s="9">
        <f t="shared" ref="DY174:DY176" si="2207">(DW174*DX174)+(DW174*DY$1)</f>
        <v>0</v>
      </c>
      <c r="DZ174" s="9"/>
      <c r="EA174" s="9">
        <f>Wed!$BD$8</f>
        <v>0</v>
      </c>
      <c r="EB174" s="73">
        <f t="shared" ref="EB174:EB176" si="2208">IF($B174="win",100%-EB$1,"-100%")</f>
        <v>0.9</v>
      </c>
      <c r="EC174" s="9">
        <f t="shared" ref="EC174:EC176" si="2209">(EA174*EB174)+(EA174*EC$1)</f>
        <v>0</v>
      </c>
      <c r="ED174" s="9"/>
      <c r="EE174" s="9">
        <f>Wed!$BE$8</f>
        <v>32000</v>
      </c>
      <c r="EF174" s="73">
        <f t="shared" ref="EF174:EF176" si="2210">IF($B174="win",100%-EF$1,"-100%")</f>
        <v>0.9</v>
      </c>
      <c r="EG174" s="9">
        <f t="shared" ref="EG174:EG176" si="2211">(EE174*EF174)+(EE174*EG$1)</f>
        <v>28800</v>
      </c>
      <c r="EH174" s="9"/>
      <c r="EI174" s="9">
        <f>Wed!$BF$8</f>
        <v>0</v>
      </c>
      <c r="EJ174" s="73">
        <f t="shared" ref="EJ174:EJ176" si="2212">IF($B174="win",100%-EJ$1,"-100%")</f>
        <v>0.9</v>
      </c>
      <c r="EK174" s="9">
        <f t="shared" ref="EK174:EK176" si="2213">(EI174*EJ174)+(EI174*EK$1)</f>
        <v>0</v>
      </c>
      <c r="EL174" s="9"/>
      <c r="EM174" s="9">
        <f>Wed!$BG$8</f>
        <v>3000</v>
      </c>
      <c r="EN174" s="73">
        <f t="shared" ref="EN174:EN176" si="2214">IF($B174="win",100%-EN$1,"-100%")</f>
        <v>0.9</v>
      </c>
      <c r="EO174" s="9">
        <f t="shared" ref="EO174:EO176" si="2215">(EM174*EN174)+(EM174*EO$1)</f>
        <v>2700</v>
      </c>
      <c r="EP174" s="9"/>
      <c r="EQ174" s="9">
        <f>Wed!$BH$8</f>
        <v>0</v>
      </c>
      <c r="ER174" s="73">
        <f t="shared" ref="ER174:ER176" si="2216">IF($B174="win",100%-ER$1,"-100%")</f>
        <v>0.9</v>
      </c>
      <c r="ES174" s="9">
        <f t="shared" ref="ES174:ES176" si="2217">(EQ174*ER174)+(EQ174*ES$1)</f>
        <v>0</v>
      </c>
      <c r="EU174" s="9">
        <f>Wed!$BI$8</f>
        <v>0</v>
      </c>
      <c r="EV174" s="73">
        <f t="shared" ref="EV174:EV176" si="2218">IF($B174="win",100%-EV$1,"-100%")</f>
        <v>0.9</v>
      </c>
      <c r="EW174" s="9">
        <f t="shared" ref="EW174:EW176" si="2219">(EU174*EV174)+(EU174*EW$1)</f>
        <v>0</v>
      </c>
      <c r="EY174" s="9">
        <f>Wed!$BJ$8</f>
        <v>0</v>
      </c>
      <c r="EZ174" s="73">
        <f t="shared" ref="EZ174:EZ176" si="2220">IF($B174="win",100%-EZ$1,"-100%")</f>
        <v>0.9</v>
      </c>
      <c r="FA174" s="9">
        <f t="shared" ref="FA174:FA176" si="2221">(EY174*EZ174)+(EY174*FA$1)</f>
        <v>0</v>
      </c>
      <c r="FC174" s="9">
        <f>Wed!$BK$8</f>
        <v>0</v>
      </c>
      <c r="FD174" s="73">
        <f t="shared" ref="FD174:FD176" si="2222">IF($B174="win",100%-FD$1,"-100%")</f>
        <v>0.9</v>
      </c>
      <c r="FE174" s="9">
        <f t="shared" ref="FE174:FE176" si="2223">(FC174*FD174)+(FC174*FE$1)</f>
        <v>0</v>
      </c>
      <c r="FG174" s="9">
        <f>Wed!$BL$8</f>
        <v>0</v>
      </c>
      <c r="FH174" s="73">
        <f t="shared" ref="FH174:FH176" si="2224">IF($B174="win",100%-FH$1,"-100%")</f>
        <v>0.9</v>
      </c>
      <c r="FI174" s="9">
        <f t="shared" ref="FI174:FI176" si="2225">(FG174*FH174)+(FG174*FI$1)</f>
        <v>0</v>
      </c>
      <c r="FK174" s="9">
        <f>Wed!$BM$8</f>
        <v>20000</v>
      </c>
      <c r="FL174" s="73">
        <f t="shared" ref="FL174:FL176" si="2226">IF($B174="win",100%-FL$1,"-100%")</f>
        <v>0.9</v>
      </c>
      <c r="FM174" s="9">
        <f t="shared" ref="FM174:FM176" si="2227">(FK174*FL174)+(FK174*FM$1)</f>
        <v>18000</v>
      </c>
      <c r="FO174" s="9">
        <f>Wed!$BN$8</f>
        <v>1000</v>
      </c>
      <c r="FP174" s="73">
        <f t="shared" ref="FP174:FP176" si="2228">IF($B174="win",100%-FP$1,"-100%")</f>
        <v>0.9</v>
      </c>
      <c r="FQ174" s="9">
        <f t="shared" ref="FQ174:FQ176" si="2229">(FO174*FP174)+(FO174*FQ$1)</f>
        <v>900</v>
      </c>
    </row>
    <row r="175" spans="1:173" s="12" customFormat="1" x14ac:dyDescent="0.25">
      <c r="A175" s="9" t="str">
        <f>Wed!$A$9</f>
        <v>fin under</v>
      </c>
      <c r="B175" s="72" t="str">
        <f>Wed!$C$9</f>
        <v>lose</v>
      </c>
      <c r="C175" s="9">
        <f>Wed!$X$9</f>
        <v>50000</v>
      </c>
      <c r="D175" s="73" t="str">
        <f t="shared" si="2142"/>
        <v>-100%</v>
      </c>
      <c r="E175" s="9">
        <f t="shared" si="2146"/>
        <v>-50000</v>
      </c>
      <c r="G175" s="9">
        <f>Wed!$Y$9</f>
        <v>0</v>
      </c>
      <c r="H175" s="73" t="str">
        <f t="shared" si="2147"/>
        <v>-100%</v>
      </c>
      <c r="I175" s="9">
        <f t="shared" si="2148"/>
        <v>0</v>
      </c>
      <c r="K175" s="9">
        <f>Wed!$Z$9</f>
        <v>0</v>
      </c>
      <c r="L175" s="73" t="str">
        <f t="shared" si="2149"/>
        <v>-100%</v>
      </c>
      <c r="M175" s="9">
        <f t="shared" si="2150"/>
        <v>0</v>
      </c>
      <c r="N175" s="9"/>
      <c r="O175" s="9">
        <f>Wed!$AA$9</f>
        <v>0</v>
      </c>
      <c r="P175" s="73" t="str">
        <f t="shared" si="2151"/>
        <v>-100%</v>
      </c>
      <c r="Q175" s="9">
        <f t="shared" si="2152"/>
        <v>0</v>
      </c>
      <c r="R175" s="9"/>
      <c r="S175" s="9">
        <f>Wed!$AB$9</f>
        <v>0</v>
      </c>
      <c r="T175" s="73" t="str">
        <f t="shared" si="2153"/>
        <v>-100%</v>
      </c>
      <c r="U175" s="9">
        <f t="shared" si="2154"/>
        <v>0</v>
      </c>
      <c r="V175" s="9"/>
      <c r="W175" s="9">
        <f>Wed!$AC$9</f>
        <v>0</v>
      </c>
      <c r="X175" s="73" t="str">
        <f t="shared" si="2155"/>
        <v>-100%</v>
      </c>
      <c r="Y175" s="9">
        <f t="shared" si="2156"/>
        <v>0</v>
      </c>
      <c r="Z175" s="9"/>
      <c r="AA175" s="9">
        <f>Wed!$AD$9</f>
        <v>0</v>
      </c>
      <c r="AB175" s="73" t="str">
        <f t="shared" si="2157"/>
        <v>-100%</v>
      </c>
      <c r="AC175" s="9">
        <f t="shared" si="2158"/>
        <v>0</v>
      </c>
      <c r="AD175" s="9"/>
      <c r="AE175" s="9">
        <f>Wed!$AE$9</f>
        <v>0</v>
      </c>
      <c r="AF175" s="73" t="str">
        <f t="shared" si="2159"/>
        <v>-100%</v>
      </c>
      <c r="AG175" s="9">
        <f t="shared" si="2160"/>
        <v>0</v>
      </c>
      <c r="AH175" s="9"/>
      <c r="AI175" s="9">
        <f>Wed!$AF$9</f>
        <v>0</v>
      </c>
      <c r="AJ175" s="73" t="str">
        <f t="shared" si="2161"/>
        <v>-100%</v>
      </c>
      <c r="AK175" s="9">
        <f t="shared" si="2162"/>
        <v>0</v>
      </c>
      <c r="AL175" s="9"/>
      <c r="AM175" s="9">
        <f>Wed!$AG$9</f>
        <v>0</v>
      </c>
      <c r="AN175" s="73" t="str">
        <f t="shared" si="2163"/>
        <v>-100%</v>
      </c>
      <c r="AO175" s="9">
        <f t="shared" si="2164"/>
        <v>0</v>
      </c>
      <c r="AP175" s="9"/>
      <c r="AQ175" s="9">
        <f>Wed!$AH$9</f>
        <v>0</v>
      </c>
      <c r="AR175" s="73" t="str">
        <f t="shared" si="2165"/>
        <v>-100%</v>
      </c>
      <c r="AS175" s="9">
        <f t="shared" si="2166"/>
        <v>0</v>
      </c>
      <c r="AT175" s="9"/>
      <c r="AU175" s="9">
        <f>Wed!$AI$9</f>
        <v>0</v>
      </c>
      <c r="AV175" s="73" t="str">
        <f t="shared" si="2167"/>
        <v>-100%</v>
      </c>
      <c r="AW175" s="9">
        <f t="shared" si="2168"/>
        <v>0</v>
      </c>
      <c r="AX175" s="9"/>
      <c r="AY175" s="9">
        <f>Wed!$AJ$9</f>
        <v>0</v>
      </c>
      <c r="AZ175" s="73" t="str">
        <f t="shared" si="2169"/>
        <v>-100%</v>
      </c>
      <c r="BA175" s="9">
        <f t="shared" si="2170"/>
        <v>0</v>
      </c>
      <c r="BB175" s="9"/>
      <c r="BC175" s="9">
        <f>Wed!$AK$9</f>
        <v>0</v>
      </c>
      <c r="BD175" s="73" t="str">
        <f t="shared" si="2171"/>
        <v>-100%</v>
      </c>
      <c r="BE175" s="9">
        <f t="shared" si="2172"/>
        <v>0</v>
      </c>
      <c r="BF175" s="9"/>
      <c r="BG175" s="9">
        <f>Wed!$AL$9</f>
        <v>0</v>
      </c>
      <c r="BH175" s="73" t="str">
        <f t="shared" si="2173"/>
        <v>-100%</v>
      </c>
      <c r="BI175" s="9">
        <f t="shared" si="2174"/>
        <v>0</v>
      </c>
      <c r="BJ175" s="9"/>
      <c r="BK175" s="9">
        <f>Wed!$AM$9</f>
        <v>0</v>
      </c>
      <c r="BL175" s="73" t="str">
        <f t="shared" si="2175"/>
        <v>-100%</v>
      </c>
      <c r="BM175" s="9">
        <f t="shared" si="2176"/>
        <v>0</v>
      </c>
      <c r="BN175" s="9"/>
      <c r="BO175" s="9">
        <f>Wed!$AN$9</f>
        <v>0</v>
      </c>
      <c r="BP175" s="73" t="str">
        <f t="shared" si="2177"/>
        <v>-100%</v>
      </c>
      <c r="BQ175" s="9">
        <f t="shared" si="2178"/>
        <v>0</v>
      </c>
      <c r="BR175" s="9"/>
      <c r="BS175" s="9">
        <f>Wed!$AO$9</f>
        <v>0</v>
      </c>
      <c r="BT175" s="73" t="str">
        <f t="shared" si="2179"/>
        <v>-100%</v>
      </c>
      <c r="BU175" s="9">
        <f t="shared" si="2180"/>
        <v>0</v>
      </c>
      <c r="BV175" s="9"/>
      <c r="BW175" s="9">
        <f>Wed!$AP$9</f>
        <v>0</v>
      </c>
      <c r="BX175" s="73" t="str">
        <f t="shared" si="2181"/>
        <v>-100%</v>
      </c>
      <c r="BY175" s="9">
        <f t="shared" si="2182"/>
        <v>0</v>
      </c>
      <c r="BZ175" s="9"/>
      <c r="CA175" s="9">
        <f>Wed!$AQ$9</f>
        <v>0</v>
      </c>
      <c r="CB175" s="73" t="str">
        <f t="shared" si="2183"/>
        <v>-100%</v>
      </c>
      <c r="CC175" s="9">
        <f t="shared" si="2184"/>
        <v>0</v>
      </c>
      <c r="CD175" s="9"/>
      <c r="CE175" s="9">
        <f>Wed!$AR$9</f>
        <v>0</v>
      </c>
      <c r="CF175" s="73" t="str">
        <f t="shared" si="2185"/>
        <v>-100%</v>
      </c>
      <c r="CG175" s="9">
        <f t="shared" si="2186"/>
        <v>0</v>
      </c>
      <c r="CH175" s="9"/>
      <c r="CI175" s="9">
        <f>Wed!$AS$9</f>
        <v>0</v>
      </c>
      <c r="CJ175" s="73" t="str">
        <f t="shared" si="2187"/>
        <v>-100%</v>
      </c>
      <c r="CK175" s="9">
        <f t="shared" si="2188"/>
        <v>0</v>
      </c>
      <c r="CL175" s="9"/>
      <c r="CM175" s="9">
        <f>Wed!$AT$9</f>
        <v>0</v>
      </c>
      <c r="CN175" s="73" t="str">
        <f t="shared" si="2189"/>
        <v>-100%</v>
      </c>
      <c r="CO175" s="9">
        <f t="shared" si="2190"/>
        <v>0</v>
      </c>
      <c r="CP175" s="9"/>
      <c r="CQ175" s="9">
        <f>Wed!$AU$9</f>
        <v>0</v>
      </c>
      <c r="CR175" s="73" t="str">
        <f t="shared" si="2191"/>
        <v>-100%</v>
      </c>
      <c r="CS175" s="9">
        <f t="shared" si="2192"/>
        <v>0</v>
      </c>
      <c r="CT175" s="9"/>
      <c r="CU175" s="9">
        <f>Wed!$AV$9</f>
        <v>0</v>
      </c>
      <c r="CV175" s="73" t="str">
        <f t="shared" si="2144"/>
        <v>-100%</v>
      </c>
      <c r="CW175" s="9">
        <f t="shared" si="2193"/>
        <v>0</v>
      </c>
      <c r="CX175" s="9"/>
      <c r="CY175" s="9">
        <f>Wed!$AW$9</f>
        <v>0</v>
      </c>
      <c r="CZ175" s="73" t="str">
        <f t="shared" si="2194"/>
        <v>-100%</v>
      </c>
      <c r="DA175" s="9">
        <f t="shared" si="2195"/>
        <v>0</v>
      </c>
      <c r="DB175" s="9"/>
      <c r="DC175" s="9">
        <f>Wed!$AX$9</f>
        <v>0</v>
      </c>
      <c r="DD175" s="73" t="str">
        <f t="shared" si="2196"/>
        <v>-100%</v>
      </c>
      <c r="DE175" s="9">
        <f t="shared" si="2197"/>
        <v>0</v>
      </c>
      <c r="DF175" s="9"/>
      <c r="DG175" s="9">
        <f>Wed!$AY$9</f>
        <v>0</v>
      </c>
      <c r="DH175" s="73" t="str">
        <f t="shared" si="2198"/>
        <v>-100%</v>
      </c>
      <c r="DI175" s="9">
        <f t="shared" si="2199"/>
        <v>0</v>
      </c>
      <c r="DJ175" s="9"/>
      <c r="DK175" s="9">
        <f>Wed!$AZ$9</f>
        <v>0</v>
      </c>
      <c r="DL175" s="73" t="str">
        <f t="shared" si="2200"/>
        <v>-100%</v>
      </c>
      <c r="DM175" s="9">
        <f t="shared" si="2201"/>
        <v>0</v>
      </c>
      <c r="DN175" s="9"/>
      <c r="DO175" s="9">
        <f>Wed!$BA$9</f>
        <v>1000</v>
      </c>
      <c r="DP175" s="73" t="str">
        <f t="shared" si="2202"/>
        <v>-100%</v>
      </c>
      <c r="DQ175" s="9">
        <f t="shared" si="2203"/>
        <v>-1000</v>
      </c>
      <c r="DR175" s="9"/>
      <c r="DS175" s="9">
        <f>Wed!$BB$9</f>
        <v>0</v>
      </c>
      <c r="DT175" s="73" t="str">
        <f t="shared" si="2204"/>
        <v>-100%</v>
      </c>
      <c r="DU175" s="9">
        <f t="shared" si="2205"/>
        <v>0</v>
      </c>
      <c r="DV175" s="9"/>
      <c r="DW175" s="9">
        <f>Wed!$BC$9</f>
        <v>0</v>
      </c>
      <c r="DX175" s="73" t="str">
        <f t="shared" si="2206"/>
        <v>-100%</v>
      </c>
      <c r="DY175" s="9">
        <f t="shared" si="2207"/>
        <v>0</v>
      </c>
      <c r="DZ175" s="9"/>
      <c r="EA175" s="9">
        <f>Wed!$BD$9</f>
        <v>0</v>
      </c>
      <c r="EB175" s="73" t="str">
        <f t="shared" si="2208"/>
        <v>-100%</v>
      </c>
      <c r="EC175" s="9">
        <f t="shared" si="2209"/>
        <v>0</v>
      </c>
      <c r="ED175" s="9"/>
      <c r="EE175" s="9">
        <f>Wed!$BE$9</f>
        <v>0</v>
      </c>
      <c r="EF175" s="73" t="str">
        <f t="shared" si="2210"/>
        <v>-100%</v>
      </c>
      <c r="EG175" s="9">
        <f t="shared" si="2211"/>
        <v>0</v>
      </c>
      <c r="EH175" s="9"/>
      <c r="EI175" s="9">
        <f>Wed!$BF$9</f>
        <v>0</v>
      </c>
      <c r="EJ175" s="73" t="str">
        <f t="shared" si="2212"/>
        <v>-100%</v>
      </c>
      <c r="EK175" s="9">
        <f t="shared" si="2213"/>
        <v>0</v>
      </c>
      <c r="EL175" s="9"/>
      <c r="EM175" s="9">
        <f>Wed!$BG$9</f>
        <v>0</v>
      </c>
      <c r="EN175" s="73" t="str">
        <f t="shared" si="2214"/>
        <v>-100%</v>
      </c>
      <c r="EO175" s="9">
        <f t="shared" si="2215"/>
        <v>0</v>
      </c>
      <c r="EP175" s="9"/>
      <c r="EQ175" s="9">
        <f>Wed!$BH$9</f>
        <v>40000</v>
      </c>
      <c r="ER175" s="73" t="str">
        <f t="shared" si="2216"/>
        <v>-100%</v>
      </c>
      <c r="ES175" s="9">
        <f t="shared" si="2217"/>
        <v>-40000</v>
      </c>
      <c r="EU175" s="9">
        <f>Wed!$BI$9</f>
        <v>0</v>
      </c>
      <c r="EV175" s="73" t="str">
        <f t="shared" si="2218"/>
        <v>-100%</v>
      </c>
      <c r="EW175" s="9">
        <f t="shared" si="2219"/>
        <v>0</v>
      </c>
      <c r="EY175" s="9">
        <f>Wed!$BJ$9</f>
        <v>0</v>
      </c>
      <c r="EZ175" s="73" t="str">
        <f t="shared" si="2220"/>
        <v>-100%</v>
      </c>
      <c r="FA175" s="9">
        <f t="shared" si="2221"/>
        <v>0</v>
      </c>
      <c r="FC175" s="9">
        <f>Wed!$BK$9</f>
        <v>0</v>
      </c>
      <c r="FD175" s="73" t="str">
        <f t="shared" si="2222"/>
        <v>-100%</v>
      </c>
      <c r="FE175" s="9">
        <f t="shared" si="2223"/>
        <v>0</v>
      </c>
      <c r="FG175" s="9">
        <f>Wed!$BL$9</f>
        <v>0</v>
      </c>
      <c r="FH175" s="73" t="str">
        <f t="shared" si="2224"/>
        <v>-100%</v>
      </c>
      <c r="FI175" s="9">
        <f t="shared" si="2225"/>
        <v>0</v>
      </c>
      <c r="FK175" s="9">
        <f>Wed!$BM$9</f>
        <v>20000</v>
      </c>
      <c r="FL175" s="73" t="str">
        <f t="shared" si="2226"/>
        <v>-100%</v>
      </c>
      <c r="FM175" s="9">
        <f t="shared" si="2227"/>
        <v>-20000</v>
      </c>
      <c r="FO175" s="9">
        <f>Wed!$BN$9</f>
        <v>0</v>
      </c>
      <c r="FP175" s="73" t="str">
        <f t="shared" si="2228"/>
        <v>-100%</v>
      </c>
      <c r="FQ175" s="9">
        <f t="shared" si="2229"/>
        <v>0</v>
      </c>
    </row>
    <row r="176" spans="1:173" s="12" customFormat="1" x14ac:dyDescent="0.25">
      <c r="A176" s="9" t="str">
        <f>Wed!$A$10</f>
        <v>fin over</v>
      </c>
      <c r="B176" s="72" t="str">
        <f>Wed!$C$10</f>
        <v>win</v>
      </c>
      <c r="C176" s="9">
        <f>Wed!$X$10</f>
        <v>0</v>
      </c>
      <c r="D176" s="73">
        <f t="shared" si="2142"/>
        <v>1</v>
      </c>
      <c r="E176" s="9">
        <f t="shared" si="2146"/>
        <v>0</v>
      </c>
      <c r="G176" s="9">
        <f>Wed!$Y$10</f>
        <v>0</v>
      </c>
      <c r="H176" s="73">
        <f t="shared" si="2147"/>
        <v>0.9</v>
      </c>
      <c r="I176" s="9">
        <f t="shared" si="2148"/>
        <v>0</v>
      </c>
      <c r="K176" s="9">
        <f>Wed!$Z$10</f>
        <v>0</v>
      </c>
      <c r="L176" s="73">
        <f t="shared" si="2149"/>
        <v>0.9</v>
      </c>
      <c r="M176" s="9">
        <f t="shared" si="2150"/>
        <v>0</v>
      </c>
      <c r="N176" s="9"/>
      <c r="O176" s="9">
        <f>Wed!$AA$10</f>
        <v>0</v>
      </c>
      <c r="P176" s="73">
        <f t="shared" si="2151"/>
        <v>0.9</v>
      </c>
      <c r="Q176" s="9">
        <f t="shared" si="2152"/>
        <v>0</v>
      </c>
      <c r="R176" s="9"/>
      <c r="S176" s="9">
        <f>Wed!$AB$10</f>
        <v>0</v>
      </c>
      <c r="T176" s="73">
        <f t="shared" si="2153"/>
        <v>0.9</v>
      </c>
      <c r="U176" s="9">
        <f t="shared" si="2154"/>
        <v>0</v>
      </c>
      <c r="V176" s="9"/>
      <c r="W176" s="9">
        <f>Wed!$AC$10</f>
        <v>0</v>
      </c>
      <c r="X176" s="73">
        <f t="shared" si="2155"/>
        <v>0.9</v>
      </c>
      <c r="Y176" s="9">
        <f t="shared" si="2156"/>
        <v>0</v>
      </c>
      <c r="Z176" s="9"/>
      <c r="AA176" s="9">
        <f>Wed!$AD$10</f>
        <v>0</v>
      </c>
      <c r="AB176" s="73">
        <f t="shared" si="2157"/>
        <v>0.9</v>
      </c>
      <c r="AC176" s="9">
        <f t="shared" si="2158"/>
        <v>0</v>
      </c>
      <c r="AD176" s="9"/>
      <c r="AE176" s="9">
        <f>Wed!$AE$10</f>
        <v>11000</v>
      </c>
      <c r="AF176" s="73">
        <f t="shared" si="2159"/>
        <v>0.9</v>
      </c>
      <c r="AG176" s="9">
        <f t="shared" si="2160"/>
        <v>9900</v>
      </c>
      <c r="AH176" s="9"/>
      <c r="AI176" s="9">
        <f>Wed!$AF$10</f>
        <v>1000</v>
      </c>
      <c r="AJ176" s="73">
        <f t="shared" si="2161"/>
        <v>0.9</v>
      </c>
      <c r="AK176" s="9">
        <f t="shared" si="2162"/>
        <v>900</v>
      </c>
      <c r="AL176" s="9"/>
      <c r="AM176" s="9">
        <f>Wed!$AG$10</f>
        <v>1000</v>
      </c>
      <c r="AN176" s="73">
        <f t="shared" si="2163"/>
        <v>0.9</v>
      </c>
      <c r="AO176" s="9">
        <f t="shared" si="2164"/>
        <v>900</v>
      </c>
      <c r="AP176" s="9"/>
      <c r="AQ176" s="9">
        <f>Wed!$AH$10</f>
        <v>0</v>
      </c>
      <c r="AR176" s="73">
        <f t="shared" si="2165"/>
        <v>0.9</v>
      </c>
      <c r="AS176" s="9">
        <f t="shared" si="2166"/>
        <v>0</v>
      </c>
      <c r="AT176" s="9"/>
      <c r="AU176" s="9">
        <f>Wed!$AI$10</f>
        <v>3000</v>
      </c>
      <c r="AV176" s="73">
        <f t="shared" si="2167"/>
        <v>0.9</v>
      </c>
      <c r="AW176" s="9">
        <f t="shared" si="2168"/>
        <v>2700</v>
      </c>
      <c r="AX176" s="9"/>
      <c r="AY176" s="9">
        <f>Wed!$AJ$10</f>
        <v>0</v>
      </c>
      <c r="AZ176" s="73">
        <f t="shared" si="2169"/>
        <v>0.9</v>
      </c>
      <c r="BA176" s="9">
        <f t="shared" si="2170"/>
        <v>0</v>
      </c>
      <c r="BB176" s="9"/>
      <c r="BC176" s="9">
        <f>Wed!$AK$10</f>
        <v>10000</v>
      </c>
      <c r="BD176" s="73">
        <f t="shared" si="2171"/>
        <v>0.9</v>
      </c>
      <c r="BE176" s="9">
        <f t="shared" si="2172"/>
        <v>9000</v>
      </c>
      <c r="BF176" s="9"/>
      <c r="BG176" s="9">
        <f>Wed!$AL$10</f>
        <v>1000</v>
      </c>
      <c r="BH176" s="73">
        <f t="shared" si="2173"/>
        <v>0.9</v>
      </c>
      <c r="BI176" s="9">
        <f t="shared" si="2174"/>
        <v>900</v>
      </c>
      <c r="BJ176" s="9"/>
      <c r="BK176" s="9">
        <f>Wed!$AM$10</f>
        <v>200000</v>
      </c>
      <c r="BL176" s="73">
        <f t="shared" si="2175"/>
        <v>0.9</v>
      </c>
      <c r="BM176" s="9">
        <f t="shared" si="2176"/>
        <v>180000</v>
      </c>
      <c r="BN176" s="9"/>
      <c r="BO176" s="9">
        <f>Wed!$AN$10</f>
        <v>0</v>
      </c>
      <c r="BP176" s="73">
        <f t="shared" si="2177"/>
        <v>0.92</v>
      </c>
      <c r="BQ176" s="9">
        <f t="shared" si="2178"/>
        <v>0</v>
      </c>
      <c r="BR176" s="9"/>
      <c r="BS176" s="9">
        <f>Wed!$AO$10</f>
        <v>3000</v>
      </c>
      <c r="BT176" s="73">
        <f t="shared" si="2179"/>
        <v>0.9</v>
      </c>
      <c r="BU176" s="9">
        <f t="shared" si="2180"/>
        <v>2700</v>
      </c>
      <c r="BV176" s="9"/>
      <c r="BW176" s="9">
        <f>Wed!$AP$10</f>
        <v>0</v>
      </c>
      <c r="BX176" s="73">
        <f t="shared" si="2181"/>
        <v>0.9</v>
      </c>
      <c r="BY176" s="9">
        <f t="shared" si="2182"/>
        <v>0</v>
      </c>
      <c r="BZ176" s="9"/>
      <c r="CA176" s="9">
        <f>Wed!$AQ$10</f>
        <v>0</v>
      </c>
      <c r="CB176" s="73">
        <f t="shared" si="2183"/>
        <v>0.9</v>
      </c>
      <c r="CC176" s="9">
        <f t="shared" si="2184"/>
        <v>0</v>
      </c>
      <c r="CD176" s="9"/>
      <c r="CE176" s="9">
        <f>Wed!$AR$10</f>
        <v>0</v>
      </c>
      <c r="CF176" s="73">
        <f t="shared" si="2185"/>
        <v>0.9</v>
      </c>
      <c r="CG176" s="9">
        <f t="shared" si="2186"/>
        <v>0</v>
      </c>
      <c r="CH176" s="9"/>
      <c r="CI176" s="9">
        <f>Wed!$AS$10</f>
        <v>0</v>
      </c>
      <c r="CJ176" s="73">
        <f t="shared" si="2187"/>
        <v>0.9</v>
      </c>
      <c r="CK176" s="9">
        <f t="shared" si="2188"/>
        <v>0</v>
      </c>
      <c r="CL176" s="9"/>
      <c r="CM176" s="9">
        <f>Wed!$AT$10</f>
        <v>0</v>
      </c>
      <c r="CN176" s="73">
        <f t="shared" si="2189"/>
        <v>0.9</v>
      </c>
      <c r="CO176" s="9">
        <f t="shared" si="2190"/>
        <v>0</v>
      </c>
      <c r="CP176" s="9"/>
      <c r="CQ176" s="9">
        <f>Wed!$AU$10</f>
        <v>0</v>
      </c>
      <c r="CR176" s="73">
        <f t="shared" si="2191"/>
        <v>0.9</v>
      </c>
      <c r="CS176" s="9">
        <f t="shared" si="2192"/>
        <v>0</v>
      </c>
      <c r="CT176" s="9"/>
      <c r="CU176" s="9">
        <f>Wed!$AV$10</f>
        <v>0</v>
      </c>
      <c r="CV176" s="73">
        <f t="shared" si="2144"/>
        <v>0.9</v>
      </c>
      <c r="CW176" s="9">
        <f t="shared" si="2193"/>
        <v>0</v>
      </c>
      <c r="CX176" s="9"/>
      <c r="CY176" s="9">
        <f>Wed!$AW$10</f>
        <v>7000</v>
      </c>
      <c r="CZ176" s="73">
        <f t="shared" si="2194"/>
        <v>0.9</v>
      </c>
      <c r="DA176" s="9">
        <f t="shared" si="2195"/>
        <v>6300</v>
      </c>
      <c r="DB176" s="9"/>
      <c r="DC176" s="9">
        <f>Wed!$AX$10</f>
        <v>0</v>
      </c>
      <c r="DD176" s="73">
        <f t="shared" si="2196"/>
        <v>0.9</v>
      </c>
      <c r="DE176" s="9">
        <f t="shared" si="2197"/>
        <v>0</v>
      </c>
      <c r="DF176" s="9"/>
      <c r="DG176" s="9">
        <f>Wed!$AY$10</f>
        <v>0</v>
      </c>
      <c r="DH176" s="73">
        <f t="shared" si="2198"/>
        <v>0.9</v>
      </c>
      <c r="DI176" s="9">
        <f t="shared" si="2199"/>
        <v>0</v>
      </c>
      <c r="DJ176" s="9"/>
      <c r="DK176" s="9">
        <f>Wed!$AZ$10</f>
        <v>0</v>
      </c>
      <c r="DL176" s="73">
        <f t="shared" si="2200"/>
        <v>0.9</v>
      </c>
      <c r="DM176" s="9">
        <f t="shared" si="2201"/>
        <v>0</v>
      </c>
      <c r="DN176" s="9"/>
      <c r="DO176" s="9">
        <f>Wed!$BA$10</f>
        <v>0</v>
      </c>
      <c r="DP176" s="73">
        <f t="shared" si="2202"/>
        <v>0.9</v>
      </c>
      <c r="DQ176" s="9">
        <f t="shared" si="2203"/>
        <v>0</v>
      </c>
      <c r="DR176" s="9"/>
      <c r="DS176" s="9">
        <f>Wed!$BB$10</f>
        <v>0</v>
      </c>
      <c r="DT176" s="73">
        <f t="shared" si="2204"/>
        <v>0.9</v>
      </c>
      <c r="DU176" s="9">
        <f t="shared" si="2205"/>
        <v>0</v>
      </c>
      <c r="DV176" s="9"/>
      <c r="DW176" s="9">
        <f>Wed!$BC$10</f>
        <v>0</v>
      </c>
      <c r="DX176" s="73">
        <f t="shared" si="2206"/>
        <v>0.9</v>
      </c>
      <c r="DY176" s="9">
        <f t="shared" si="2207"/>
        <v>0</v>
      </c>
      <c r="DZ176" s="9"/>
      <c r="EA176" s="9">
        <f>Wed!$BD$10</f>
        <v>0</v>
      </c>
      <c r="EB176" s="73">
        <f t="shared" si="2208"/>
        <v>0.9</v>
      </c>
      <c r="EC176" s="9">
        <f t="shared" si="2209"/>
        <v>0</v>
      </c>
      <c r="ED176" s="9"/>
      <c r="EE176" s="9">
        <f>Wed!$BE$10</f>
        <v>28000</v>
      </c>
      <c r="EF176" s="73">
        <f t="shared" si="2210"/>
        <v>0.9</v>
      </c>
      <c r="EG176" s="9">
        <f t="shared" si="2211"/>
        <v>25200</v>
      </c>
      <c r="EH176" s="9"/>
      <c r="EI176" s="9">
        <f>Wed!$BF$10</f>
        <v>0</v>
      </c>
      <c r="EJ176" s="73">
        <f t="shared" si="2212"/>
        <v>0.9</v>
      </c>
      <c r="EK176" s="9">
        <f t="shared" si="2213"/>
        <v>0</v>
      </c>
      <c r="EL176" s="9"/>
      <c r="EM176" s="9">
        <f>Wed!$BG$10</f>
        <v>4000</v>
      </c>
      <c r="EN176" s="73">
        <f t="shared" si="2214"/>
        <v>0.9</v>
      </c>
      <c r="EO176" s="9">
        <f t="shared" si="2215"/>
        <v>3600</v>
      </c>
      <c r="EP176" s="9"/>
      <c r="EQ176" s="9">
        <f>Wed!$BH$10</f>
        <v>0</v>
      </c>
      <c r="ER176" s="73">
        <f t="shared" si="2216"/>
        <v>0.9</v>
      </c>
      <c r="ES176" s="9">
        <f t="shared" si="2217"/>
        <v>0</v>
      </c>
      <c r="EU176" s="9">
        <f>Wed!$BI$10</f>
        <v>0</v>
      </c>
      <c r="EV176" s="73">
        <f t="shared" si="2218"/>
        <v>0.9</v>
      </c>
      <c r="EW176" s="9">
        <f t="shared" si="2219"/>
        <v>0</v>
      </c>
      <c r="EY176" s="9">
        <f>Wed!$BJ$10</f>
        <v>0</v>
      </c>
      <c r="EZ176" s="73">
        <f t="shared" si="2220"/>
        <v>0.9</v>
      </c>
      <c r="FA176" s="9">
        <f t="shared" si="2221"/>
        <v>0</v>
      </c>
      <c r="FC176" s="9">
        <f>Wed!$BK$10</f>
        <v>0</v>
      </c>
      <c r="FD176" s="73">
        <f t="shared" si="2222"/>
        <v>0.9</v>
      </c>
      <c r="FE176" s="9">
        <f t="shared" si="2223"/>
        <v>0</v>
      </c>
      <c r="FG176" s="9">
        <f>Wed!$BL$10</f>
        <v>4500</v>
      </c>
      <c r="FH176" s="73">
        <f t="shared" si="2224"/>
        <v>0.9</v>
      </c>
      <c r="FI176" s="9">
        <f t="shared" si="2225"/>
        <v>4050</v>
      </c>
      <c r="FK176" s="9">
        <f>Wed!$BM$10</f>
        <v>0</v>
      </c>
      <c r="FL176" s="73">
        <f t="shared" si="2226"/>
        <v>0.9</v>
      </c>
      <c r="FM176" s="9">
        <f t="shared" si="2227"/>
        <v>0</v>
      </c>
      <c r="FO176" s="9">
        <f>Wed!$BN$10</f>
        <v>2000</v>
      </c>
      <c r="FP176" s="73">
        <f t="shared" si="2228"/>
        <v>0.9</v>
      </c>
      <c r="FQ176" s="9">
        <f t="shared" si="2229"/>
        <v>1800</v>
      </c>
    </row>
    <row r="177" spans="1:173" s="12" customFormat="1" x14ac:dyDescent="0.25">
      <c r="A177" s="75"/>
      <c r="B177" s="72"/>
      <c r="C177" s="75"/>
      <c r="D177" s="75"/>
      <c r="E177" s="75"/>
      <c r="G177" s="75"/>
      <c r="H177" s="75"/>
      <c r="I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75"/>
      <c r="CN177" s="75"/>
      <c r="CO177" s="75"/>
      <c r="CP177" s="75"/>
      <c r="CQ177" s="75"/>
      <c r="CR177" s="75"/>
      <c r="CS177" s="75"/>
      <c r="CT177" s="75"/>
      <c r="CU177" s="75"/>
      <c r="CV177" s="75"/>
      <c r="CW177" s="75"/>
      <c r="CX177" s="75"/>
      <c r="CY177" s="75"/>
      <c r="CZ177" s="75"/>
      <c r="DA177" s="75"/>
      <c r="DB177" s="75"/>
      <c r="DC177" s="75"/>
      <c r="DD177" s="75"/>
      <c r="DE177" s="75"/>
      <c r="DF177" s="75"/>
      <c r="DG177" s="75"/>
      <c r="DH177" s="75"/>
      <c r="DI177" s="75"/>
      <c r="DJ177" s="75"/>
      <c r="DK177" s="75"/>
      <c r="DL177" s="75"/>
      <c r="DM177" s="75"/>
      <c r="DN177" s="75"/>
      <c r="DO177" s="75"/>
      <c r="DP177" s="75"/>
      <c r="DQ177" s="75"/>
      <c r="DR177" s="75"/>
      <c r="DS177" s="75"/>
      <c r="DT177" s="75"/>
      <c r="DU177" s="75"/>
      <c r="DV177" s="75"/>
      <c r="DW177" s="75"/>
      <c r="DX177" s="75"/>
      <c r="DY177" s="75"/>
      <c r="DZ177" s="75"/>
      <c r="EA177" s="75"/>
      <c r="EB177" s="75"/>
      <c r="EC177" s="75"/>
      <c r="ED177" s="75"/>
      <c r="EE177" s="75"/>
      <c r="EF177" s="75"/>
      <c r="EG177" s="75"/>
      <c r="EH177" s="75"/>
      <c r="EI177" s="75"/>
      <c r="EJ177" s="75"/>
      <c r="EK177" s="75"/>
      <c r="EL177" s="75"/>
      <c r="EM177" s="75"/>
      <c r="EN177" s="75"/>
      <c r="EO177" s="75"/>
      <c r="EP177" s="75"/>
      <c r="EQ177" s="75"/>
      <c r="ER177" s="75"/>
      <c r="ES177" s="75"/>
      <c r="EU177" s="75"/>
      <c r="EV177" s="75"/>
      <c r="EW177" s="75"/>
      <c r="EY177" s="75"/>
      <c r="EZ177" s="75"/>
      <c r="FA177" s="75"/>
      <c r="FC177" s="75"/>
      <c r="FD177" s="75"/>
      <c r="FE177" s="75"/>
      <c r="FG177" s="75"/>
      <c r="FH177" s="75"/>
      <c r="FI177" s="75"/>
      <c r="FK177" s="75"/>
      <c r="FL177" s="75"/>
      <c r="FM177" s="75"/>
      <c r="FO177" s="75"/>
      <c r="FP177" s="75"/>
      <c r="FQ177" s="75"/>
    </row>
    <row r="178" spans="1:173" s="12" customFormat="1" x14ac:dyDescent="0.25">
      <c r="A178" s="9" t="str">
        <f>Wed!$A$12</f>
        <v>ger</v>
      </c>
      <c r="B178" s="72" t="str">
        <f>Wed!$C$12</f>
        <v>win</v>
      </c>
      <c r="C178" s="9">
        <f>Wed!$X$12</f>
        <v>0</v>
      </c>
      <c r="D178" s="73">
        <f>IF($B178="win",100%-D$1,"-100%")</f>
        <v>1</v>
      </c>
      <c r="E178" s="9">
        <f>(C178*D178)+(C178*E$1)</f>
        <v>0</v>
      </c>
      <c r="G178" s="9">
        <f>Wed!$Y$12</f>
        <v>0</v>
      </c>
      <c r="H178" s="73">
        <f>IF($B178="win",100%-H$1,"-100%")</f>
        <v>0.9</v>
      </c>
      <c r="I178" s="9">
        <f>(G178*H178)+(G178*I$1)</f>
        <v>0</v>
      </c>
      <c r="K178" s="9">
        <f>Wed!$Z$12</f>
        <v>0</v>
      </c>
      <c r="L178" s="73">
        <f>IF($B178="win",100%-L$1,"-100%")</f>
        <v>0.9</v>
      </c>
      <c r="M178" s="9">
        <f>(K178*L178)+(K178*M$1)</f>
        <v>0</v>
      </c>
      <c r="N178" s="9"/>
      <c r="O178" s="9">
        <f>Wed!$AA$12</f>
        <v>0</v>
      </c>
      <c r="P178" s="73">
        <f>IF($B178="win",100%-P$1,"-100%")</f>
        <v>0.9</v>
      </c>
      <c r="Q178" s="9">
        <f>(O178*P178)+(O178*Q$1)</f>
        <v>0</v>
      </c>
      <c r="R178" s="9"/>
      <c r="S178" s="9">
        <f>Wed!$AB$12</f>
        <v>0</v>
      </c>
      <c r="T178" s="73">
        <f>IF($B178="win",100%-T$1,"-100%")</f>
        <v>0.9</v>
      </c>
      <c r="U178" s="9">
        <f>(S178*T178)+(S178*U$1)</f>
        <v>0</v>
      </c>
      <c r="V178" s="9"/>
      <c r="W178" s="9">
        <f>Wed!$AC$12</f>
        <v>0</v>
      </c>
      <c r="X178" s="73">
        <f>IF($B178="win",100%-X$1,"-100%")</f>
        <v>0.9</v>
      </c>
      <c r="Y178" s="9">
        <f>(W178*X178)+(W178*Y$1)</f>
        <v>0</v>
      </c>
      <c r="Z178" s="9"/>
      <c r="AA178" s="9">
        <f>Wed!$AD$12</f>
        <v>0</v>
      </c>
      <c r="AB178" s="73">
        <f>IF($B178="win",100%-AB$1,"-100%")</f>
        <v>0.9</v>
      </c>
      <c r="AC178" s="9">
        <f>(AA178*AB178)+(AA178*AC$1)</f>
        <v>0</v>
      </c>
      <c r="AD178" s="9"/>
      <c r="AE178" s="9">
        <f>Wed!$AE$12</f>
        <v>0</v>
      </c>
      <c r="AF178" s="73">
        <f>IF($B178="win",100%-AF$1,"-100%")</f>
        <v>0.9</v>
      </c>
      <c r="AG178" s="9">
        <f>(AE178*AF178)+(AE178*AG$1)</f>
        <v>0</v>
      </c>
      <c r="AH178" s="9"/>
      <c r="AI178" s="9">
        <f>Wed!$AF$12</f>
        <v>3000</v>
      </c>
      <c r="AJ178" s="73">
        <f>IF($B178="win",100%-AJ$1,"-100%")</f>
        <v>0.9</v>
      </c>
      <c r="AK178" s="9">
        <f>(AI178*AJ178)+(AI178*AK$1)</f>
        <v>2700</v>
      </c>
      <c r="AL178" s="9"/>
      <c r="AM178" s="9">
        <f>Wed!$AG$12</f>
        <v>0</v>
      </c>
      <c r="AN178" s="73">
        <f>IF($B178="win",100%-AN$1,"-100%")</f>
        <v>0.9</v>
      </c>
      <c r="AO178" s="9">
        <f>(AM178*AN178)+(AM178*AO$1)</f>
        <v>0</v>
      </c>
      <c r="AP178" s="9"/>
      <c r="AQ178" s="9">
        <f>Wed!$AH$12</f>
        <v>0</v>
      </c>
      <c r="AR178" s="73">
        <f>IF($B178="win",100%-AR$1,"-100%")</f>
        <v>0.9</v>
      </c>
      <c r="AS178" s="9">
        <f>(AQ178*AR178)+(AQ178*AS$1)</f>
        <v>0</v>
      </c>
      <c r="AT178" s="9"/>
      <c r="AU178" s="9">
        <f>Wed!$AI$12</f>
        <v>0</v>
      </c>
      <c r="AV178" s="73">
        <f>IF($B178="win",100%-AV$1,"-100%")</f>
        <v>0.9</v>
      </c>
      <c r="AW178" s="9">
        <f>(AU178*AV178)+(AU178*AW$1)</f>
        <v>0</v>
      </c>
      <c r="AX178" s="9"/>
      <c r="AY178" s="9">
        <f>Wed!$AJ$12</f>
        <v>0</v>
      </c>
      <c r="AZ178" s="73">
        <f>IF($B178="win",100%-AZ$1,"-100%")</f>
        <v>0.9</v>
      </c>
      <c r="BA178" s="9">
        <f>(AY178*AZ178)+(AY178*BA$1)</f>
        <v>0</v>
      </c>
      <c r="BB178" s="9"/>
      <c r="BC178" s="9">
        <f>Wed!$AK$12</f>
        <v>0</v>
      </c>
      <c r="BD178" s="73">
        <f>IF($B178="win",100%-BD$1,"-100%")</f>
        <v>0.9</v>
      </c>
      <c r="BE178" s="9">
        <f>(BC178*BD178)+(BC178*BE$1)</f>
        <v>0</v>
      </c>
      <c r="BF178" s="9"/>
      <c r="BG178" s="9">
        <f>Wed!$AL$12</f>
        <v>0</v>
      </c>
      <c r="BH178" s="73">
        <f>IF($B178="win",100%-BH$1,"-100%")</f>
        <v>0.9</v>
      </c>
      <c r="BI178" s="9">
        <f>(BG178*BH178)+(BG178*BI$1)</f>
        <v>0</v>
      </c>
      <c r="BJ178" s="9"/>
      <c r="BK178" s="9">
        <f>Wed!$AM$12</f>
        <v>0</v>
      </c>
      <c r="BL178" s="73">
        <f>IF($B178="win",100%-BL$1,"-100%")</f>
        <v>0.9</v>
      </c>
      <c r="BM178" s="9">
        <f>(BK178*BL178)+(BK178*BM$1)</f>
        <v>0</v>
      </c>
      <c r="BN178" s="9"/>
      <c r="BO178" s="9">
        <f>Wed!$AN$12</f>
        <v>0</v>
      </c>
      <c r="BP178" s="73">
        <f>IF($B178="win",100%-BP$1,"-100%")</f>
        <v>0.92</v>
      </c>
      <c r="BQ178" s="9">
        <f>(BO178*BP178)+(BO178*BQ$1)</f>
        <v>0</v>
      </c>
      <c r="BR178" s="9"/>
      <c r="BS178" s="9">
        <f>Wed!$AO$12</f>
        <v>0</v>
      </c>
      <c r="BT178" s="73">
        <f>IF($B178="win",100%-BT$1,"-100%")</f>
        <v>0.9</v>
      </c>
      <c r="BU178" s="9">
        <f>(BS178*BT178)+(BS178*BU$1)</f>
        <v>0</v>
      </c>
      <c r="BV178" s="9"/>
      <c r="BW178" s="9">
        <f>Wed!$AP$12</f>
        <v>0</v>
      </c>
      <c r="BX178" s="73">
        <f>IF($B178="win",100%-BX$1,"-100%")</f>
        <v>0.9</v>
      </c>
      <c r="BY178" s="9">
        <f>(BW178*BX178)+(BW178*BY$1)</f>
        <v>0</v>
      </c>
      <c r="BZ178" s="9"/>
      <c r="CA178" s="9">
        <f>Wed!$AQ$12</f>
        <v>0</v>
      </c>
      <c r="CB178" s="73">
        <f>IF($B178="win",100%-CB$1,"-100%")</f>
        <v>0.9</v>
      </c>
      <c r="CC178" s="9">
        <f>(CA178*CB178)+(CA178*CC$1)</f>
        <v>0</v>
      </c>
      <c r="CD178" s="9"/>
      <c r="CE178" s="9">
        <f>Wed!$AR$12</f>
        <v>0</v>
      </c>
      <c r="CF178" s="73">
        <f>IF($B178="win",100%-CF$1,"-100%")</f>
        <v>0.9</v>
      </c>
      <c r="CG178" s="9">
        <f>(CE178*CF178)+(CE178*CG$1)</f>
        <v>0</v>
      </c>
      <c r="CH178" s="9"/>
      <c r="CI178" s="9">
        <f>Wed!$AS$12</f>
        <v>0</v>
      </c>
      <c r="CJ178" s="73">
        <f>IF($B178="win",100%-CJ$1,"-100%")</f>
        <v>0.9</v>
      </c>
      <c r="CK178" s="9">
        <f>(CI178*CJ178)+(CI178*CK$1)</f>
        <v>0</v>
      </c>
      <c r="CL178" s="9"/>
      <c r="CM178" s="9">
        <f>Wed!$AT$12</f>
        <v>0</v>
      </c>
      <c r="CN178" s="73">
        <f>IF($B178="win",100%-CN$1,"-100%")</f>
        <v>0.9</v>
      </c>
      <c r="CO178" s="9">
        <f>(CM178*CN178)+(CM178*CO$1)</f>
        <v>0</v>
      </c>
      <c r="CP178" s="9"/>
      <c r="CQ178" s="9">
        <f>Wed!$AU$12</f>
        <v>0</v>
      </c>
      <c r="CR178" s="73">
        <f>IF($B178="win",100%-CR$1,"-100%")</f>
        <v>0.9</v>
      </c>
      <c r="CS178" s="9">
        <f>(CQ178*CR178)+(CQ178*CS$1)</f>
        <v>0</v>
      </c>
      <c r="CT178" s="9"/>
      <c r="CU178" s="9">
        <f>Wed!$AV$12</f>
        <v>0</v>
      </c>
      <c r="CV178" s="73">
        <f t="shared" ref="CV178:CV181" si="2230">IF($B178="win",100%-CV$1,"-100%")</f>
        <v>0.9</v>
      </c>
      <c r="CW178" s="9">
        <f t="shared" ref="CW178" si="2231">(CU178*CV178)+(CU178*CW$1)</f>
        <v>0</v>
      </c>
      <c r="CX178" s="9"/>
      <c r="CY178" s="9">
        <f>Wed!$AW$12</f>
        <v>0</v>
      </c>
      <c r="CZ178" s="73">
        <f>IF($B178="win",100%-CZ$1,"-100%")</f>
        <v>0.9</v>
      </c>
      <c r="DA178" s="9">
        <f>(CY178*CZ178)+(CY178*DA$1)</f>
        <v>0</v>
      </c>
      <c r="DB178" s="9"/>
      <c r="DC178" s="9">
        <f>Wed!$AX$12</f>
        <v>0</v>
      </c>
      <c r="DD178" s="73">
        <f>IF($B178="win",100%-DD$1,"-100%")</f>
        <v>0.9</v>
      </c>
      <c r="DE178" s="9">
        <f>(DC178*DD178)+(DC178*DE$1)</f>
        <v>0</v>
      </c>
      <c r="DF178" s="9"/>
      <c r="DG178" s="9">
        <f>Wed!$AY$12</f>
        <v>0</v>
      </c>
      <c r="DH178" s="73">
        <f>IF($B178="win",100%-DH$1,"-100%")</f>
        <v>0.9</v>
      </c>
      <c r="DI178" s="9">
        <f>(DG178*DH178)+(DG178*DI$1)</f>
        <v>0</v>
      </c>
      <c r="DJ178" s="9"/>
      <c r="DK178" s="9">
        <f>Wed!$AZ$12</f>
        <v>0</v>
      </c>
      <c r="DL178" s="73">
        <f>IF($B178="win",100%-DL$1,"-100%")</f>
        <v>0.9</v>
      </c>
      <c r="DM178" s="9">
        <f>(DK178*DL178)+(DK178*DM$1)</f>
        <v>0</v>
      </c>
      <c r="DN178" s="9"/>
      <c r="DO178" s="9">
        <f>Wed!$BA$12</f>
        <v>0</v>
      </c>
      <c r="DP178" s="73">
        <f>IF($B178="win",100%-DP$1,"-100%")</f>
        <v>0.9</v>
      </c>
      <c r="DQ178" s="9">
        <f>(DO178*DP178)+(DO178*DQ$1)</f>
        <v>0</v>
      </c>
      <c r="DR178" s="9"/>
      <c r="DS178" s="9">
        <f>Wed!$BB$12</f>
        <v>0</v>
      </c>
      <c r="DT178" s="73">
        <f>IF($B178="win",100%-DT$1,"-100%")</f>
        <v>0.9</v>
      </c>
      <c r="DU178" s="9">
        <f>(DS178*DT178)+(DS178*DU$1)</f>
        <v>0</v>
      </c>
      <c r="DV178" s="9"/>
      <c r="DW178" s="9">
        <f>Wed!$BC$12</f>
        <v>9000</v>
      </c>
      <c r="DX178" s="73">
        <f>IF($B178="win",100%-DX$1,"-100%")</f>
        <v>0.9</v>
      </c>
      <c r="DY178" s="9">
        <f>(DW178*DX178)+(DW178*DY$1)</f>
        <v>8100</v>
      </c>
      <c r="DZ178" s="9"/>
      <c r="EA178" s="9">
        <f>Wed!$BD$12</f>
        <v>0</v>
      </c>
      <c r="EB178" s="73">
        <f>IF($B178="win",100%-EB$1,"-100%")</f>
        <v>0.9</v>
      </c>
      <c r="EC178" s="9">
        <f>(EA178*EB178)+(EA178*EC$1)</f>
        <v>0</v>
      </c>
      <c r="ED178" s="9"/>
      <c r="EE178" s="9">
        <f>Wed!$BE$12</f>
        <v>0</v>
      </c>
      <c r="EF178" s="73">
        <f>IF($B178="win",100%-EF$1,"-100%")</f>
        <v>0.9</v>
      </c>
      <c r="EG178" s="9">
        <f>(EE178*EF178)+(EE178*EG$1)</f>
        <v>0</v>
      </c>
      <c r="EH178" s="9"/>
      <c r="EI178" s="9">
        <f>Wed!$BF$12</f>
        <v>0</v>
      </c>
      <c r="EJ178" s="73">
        <f>IF($B178="win",100%-EJ$1,"-100%")</f>
        <v>0.9</v>
      </c>
      <c r="EK178" s="9">
        <f>(EI178*EJ178)+(EI178*EK$1)</f>
        <v>0</v>
      </c>
      <c r="EL178" s="9"/>
      <c r="EM178" s="9">
        <f>Wed!$BG$12</f>
        <v>1000</v>
      </c>
      <c r="EN178" s="73">
        <f>IF($B178="win",100%-EN$1,"-100%")</f>
        <v>0.9</v>
      </c>
      <c r="EO178" s="9">
        <f>(EM178*EN178)+(EM178*EO$1)</f>
        <v>900</v>
      </c>
      <c r="EP178" s="9"/>
      <c r="EQ178" s="9">
        <f>Wed!$BH$12</f>
        <v>65000</v>
      </c>
      <c r="ER178" s="73">
        <f>IF($B178="win",100%-ER$1,"-100%")</f>
        <v>0.9</v>
      </c>
      <c r="ES178" s="9">
        <f>(EQ178*ER178)+(EQ178*ES$1)</f>
        <v>58500</v>
      </c>
      <c r="EU178" s="9">
        <f>Wed!$BI$12</f>
        <v>0</v>
      </c>
      <c r="EV178" s="73">
        <f>IF($B178="win",100%-EV$1,"-100%")</f>
        <v>0.9</v>
      </c>
      <c r="EW178" s="9">
        <f>(EU178*EV178)+(EU178*EW$1)</f>
        <v>0</v>
      </c>
      <c r="EY178" s="9">
        <f>Wed!$BJ$12</f>
        <v>0</v>
      </c>
      <c r="EZ178" s="73">
        <f>IF($B178="win",100%-EZ$1,"-100%")</f>
        <v>0.9</v>
      </c>
      <c r="FA178" s="9">
        <f>(EY178*EZ178)+(EY178*FA$1)</f>
        <v>0</v>
      </c>
      <c r="FC178" s="9">
        <f>Wed!$BK$12</f>
        <v>0</v>
      </c>
      <c r="FD178" s="73">
        <f>IF($B178="win",100%-FD$1,"-100%")</f>
        <v>0.9</v>
      </c>
      <c r="FE178" s="9">
        <f>(FC178*FD178)+(FC178*FE$1)</f>
        <v>0</v>
      </c>
      <c r="FG178" s="9">
        <f>Wed!$BL$12</f>
        <v>4500</v>
      </c>
      <c r="FH178" s="73">
        <f>IF($B178="win",100%-FH$1,"-100%")</f>
        <v>0.9</v>
      </c>
      <c r="FI178" s="9">
        <f>(FG178*FH178)+(FG178*FI$1)</f>
        <v>4050</v>
      </c>
      <c r="FK178" s="9">
        <f>Wed!$BM$12</f>
        <v>0</v>
      </c>
      <c r="FL178" s="73">
        <f>IF($B178="win",100%-FL$1,"-100%")</f>
        <v>0.9</v>
      </c>
      <c r="FM178" s="9">
        <f>(FK178*FL178)+(FK178*FM$1)</f>
        <v>0</v>
      </c>
      <c r="FO178" s="9">
        <f>Wed!$BN$12</f>
        <v>0</v>
      </c>
      <c r="FP178" s="73">
        <f>IF($B178="win",100%-FP$1,"-100%")</f>
        <v>0.9</v>
      </c>
      <c r="FQ178" s="9">
        <f>(FO178*FP178)+(FO178*FQ$1)</f>
        <v>0</v>
      </c>
    </row>
    <row r="179" spans="1:173" s="12" customFormat="1" x14ac:dyDescent="0.25">
      <c r="A179" s="9" t="str">
        <f>Wed!$A$13</f>
        <v>gre</v>
      </c>
      <c r="B179" s="72" t="str">
        <f>Wed!$C$13</f>
        <v>lose</v>
      </c>
      <c r="C179" s="9">
        <f>Wed!$X$13</f>
        <v>0</v>
      </c>
      <c r="D179" s="73" t="str">
        <f t="shared" ref="D179:D181" si="2232">IF($B179="win",100%-D$1,"-100%")</f>
        <v>-100%</v>
      </c>
      <c r="E179" s="9">
        <f t="shared" ref="E179:E181" si="2233">(C179*D179)+(C179*E$1)</f>
        <v>0</v>
      </c>
      <c r="G179" s="9">
        <f>Wed!$Y$13</f>
        <v>6000</v>
      </c>
      <c r="H179" s="73" t="str">
        <f t="shared" ref="H179:H181" si="2234">IF($B179="win",100%-H$1,"-100%")</f>
        <v>-100%</v>
      </c>
      <c r="I179" s="9">
        <f t="shared" ref="I179:I181" si="2235">(G179*H179)+(G179*I$1)</f>
        <v>-6000</v>
      </c>
      <c r="K179" s="9">
        <f>Wed!$Z$13</f>
        <v>0</v>
      </c>
      <c r="L179" s="73" t="str">
        <f t="shared" ref="L179:L181" si="2236">IF($B179="win",100%-L$1,"-100%")</f>
        <v>-100%</v>
      </c>
      <c r="M179" s="9">
        <f t="shared" ref="M179:M181" si="2237">(K179*L179)+(K179*M$1)</f>
        <v>0</v>
      </c>
      <c r="N179" s="9"/>
      <c r="O179" s="9">
        <f>Wed!$AA$13</f>
        <v>0</v>
      </c>
      <c r="P179" s="73" t="str">
        <f t="shared" ref="P179:P181" si="2238">IF($B179="win",100%-P$1,"-100%")</f>
        <v>-100%</v>
      </c>
      <c r="Q179" s="9">
        <f t="shared" ref="Q179:Q181" si="2239">(O179*P179)+(O179*Q$1)</f>
        <v>0</v>
      </c>
      <c r="R179" s="9"/>
      <c r="S179" s="9">
        <f>Wed!$AB$13</f>
        <v>0</v>
      </c>
      <c r="T179" s="73" t="str">
        <f t="shared" ref="T179:T181" si="2240">IF($B179="win",100%-T$1,"-100%")</f>
        <v>-100%</v>
      </c>
      <c r="U179" s="9">
        <f t="shared" ref="U179:U181" si="2241">(S179*T179)+(S179*U$1)</f>
        <v>0</v>
      </c>
      <c r="V179" s="9"/>
      <c r="W179" s="9">
        <f>Wed!$AC$13</f>
        <v>0</v>
      </c>
      <c r="X179" s="73" t="str">
        <f t="shared" ref="X179:X181" si="2242">IF($B179="win",100%-X$1,"-100%")</f>
        <v>-100%</v>
      </c>
      <c r="Y179" s="9">
        <f t="shared" ref="Y179:Y181" si="2243">(W179*X179)+(W179*Y$1)</f>
        <v>0</v>
      </c>
      <c r="Z179" s="9"/>
      <c r="AA179" s="9">
        <f>Wed!$AD$13</f>
        <v>3000</v>
      </c>
      <c r="AB179" s="73" t="str">
        <f t="shared" ref="AB179:AB181" si="2244">IF($B179="win",100%-AB$1,"-100%")</f>
        <v>-100%</v>
      </c>
      <c r="AC179" s="9">
        <f t="shared" ref="AC179:AC181" si="2245">(AA179*AB179)+(AA179*AC$1)</f>
        <v>-3000</v>
      </c>
      <c r="AD179" s="9"/>
      <c r="AE179" s="9">
        <f>Wed!$AE$13</f>
        <v>15000</v>
      </c>
      <c r="AF179" s="73" t="str">
        <f t="shared" ref="AF179:AF181" si="2246">IF($B179="win",100%-AF$1,"-100%")</f>
        <v>-100%</v>
      </c>
      <c r="AG179" s="9">
        <f t="shared" ref="AG179:AG181" si="2247">(AE179*AF179)+(AE179*AG$1)</f>
        <v>-15000</v>
      </c>
      <c r="AH179" s="9"/>
      <c r="AI179" s="9">
        <f>Wed!$AF$13</f>
        <v>0</v>
      </c>
      <c r="AJ179" s="73" t="str">
        <f t="shared" ref="AJ179:AJ181" si="2248">IF($B179="win",100%-AJ$1,"-100%")</f>
        <v>-100%</v>
      </c>
      <c r="AK179" s="9">
        <f t="shared" ref="AK179:AK181" si="2249">(AI179*AJ179)+(AI179*AK$1)</f>
        <v>0</v>
      </c>
      <c r="AL179" s="9"/>
      <c r="AM179" s="9">
        <f>Wed!$AG$13</f>
        <v>1000</v>
      </c>
      <c r="AN179" s="73" t="str">
        <f t="shared" ref="AN179:AN181" si="2250">IF($B179="win",100%-AN$1,"-100%")</f>
        <v>-100%</v>
      </c>
      <c r="AO179" s="9">
        <f t="shared" ref="AO179:AO181" si="2251">(AM179*AN179)+(AM179*AO$1)</f>
        <v>-1000</v>
      </c>
      <c r="AP179" s="9"/>
      <c r="AQ179" s="9">
        <f>Wed!$AH$13</f>
        <v>0</v>
      </c>
      <c r="AR179" s="73" t="str">
        <f t="shared" ref="AR179:AR181" si="2252">IF($B179="win",100%-AR$1,"-100%")</f>
        <v>-100%</v>
      </c>
      <c r="AS179" s="9">
        <f t="shared" ref="AS179:AS181" si="2253">(AQ179*AR179)+(AQ179*AS$1)</f>
        <v>0</v>
      </c>
      <c r="AT179" s="9"/>
      <c r="AU179" s="9">
        <f>Wed!$AI$13</f>
        <v>29000</v>
      </c>
      <c r="AV179" s="73" t="str">
        <f t="shared" ref="AV179:AV181" si="2254">IF($B179="win",100%-AV$1,"-100%")</f>
        <v>-100%</v>
      </c>
      <c r="AW179" s="9">
        <f t="shared" ref="AW179:AW181" si="2255">(AU179*AV179)+(AU179*AW$1)</f>
        <v>-29000</v>
      </c>
      <c r="AX179" s="9"/>
      <c r="AY179" s="9">
        <f>Wed!$AJ$13</f>
        <v>0</v>
      </c>
      <c r="AZ179" s="73" t="str">
        <f t="shared" ref="AZ179:AZ181" si="2256">IF($B179="win",100%-AZ$1,"-100%")</f>
        <v>-100%</v>
      </c>
      <c r="BA179" s="9">
        <f t="shared" ref="BA179:BA181" si="2257">(AY179*AZ179)+(AY179*BA$1)</f>
        <v>0</v>
      </c>
      <c r="BB179" s="9"/>
      <c r="BC179" s="9">
        <f>Wed!$AK$13</f>
        <v>0</v>
      </c>
      <c r="BD179" s="73" t="str">
        <f t="shared" ref="BD179:BD181" si="2258">IF($B179="win",100%-BD$1,"-100%")</f>
        <v>-100%</v>
      </c>
      <c r="BE179" s="9">
        <f t="shared" ref="BE179:BE181" si="2259">(BC179*BD179)+(BC179*BE$1)</f>
        <v>0</v>
      </c>
      <c r="BF179" s="9"/>
      <c r="BG179" s="9">
        <f>Wed!$AL$13</f>
        <v>0</v>
      </c>
      <c r="BH179" s="73" t="str">
        <f t="shared" ref="BH179:BH181" si="2260">IF($B179="win",100%-BH$1,"-100%")</f>
        <v>-100%</v>
      </c>
      <c r="BI179" s="9">
        <f t="shared" ref="BI179:BI181" si="2261">(BG179*BH179)+(BG179*BI$1)</f>
        <v>0</v>
      </c>
      <c r="BJ179" s="9"/>
      <c r="BK179" s="9">
        <f>Wed!$AM$13</f>
        <v>0</v>
      </c>
      <c r="BL179" s="73" t="str">
        <f t="shared" ref="BL179:BL181" si="2262">IF($B179="win",100%-BL$1,"-100%")</f>
        <v>-100%</v>
      </c>
      <c r="BM179" s="9">
        <f t="shared" ref="BM179:BM181" si="2263">(BK179*BL179)+(BK179*BM$1)</f>
        <v>0</v>
      </c>
      <c r="BN179" s="9"/>
      <c r="BO179" s="9">
        <f>Wed!$AN$13</f>
        <v>0</v>
      </c>
      <c r="BP179" s="73" t="str">
        <f t="shared" ref="BP179:BP181" si="2264">IF($B179="win",100%-BP$1,"-100%")</f>
        <v>-100%</v>
      </c>
      <c r="BQ179" s="9">
        <f t="shared" ref="BQ179:BQ181" si="2265">(BO179*BP179)+(BO179*BQ$1)</f>
        <v>0</v>
      </c>
      <c r="BR179" s="9"/>
      <c r="BS179" s="9">
        <f>Wed!$AO$13</f>
        <v>0</v>
      </c>
      <c r="BT179" s="73" t="str">
        <f t="shared" ref="BT179:BT181" si="2266">IF($B179="win",100%-BT$1,"-100%")</f>
        <v>-100%</v>
      </c>
      <c r="BU179" s="9">
        <f t="shared" ref="BU179:BU181" si="2267">(BS179*BT179)+(BS179*BU$1)</f>
        <v>0</v>
      </c>
      <c r="BV179" s="9"/>
      <c r="BW179" s="9">
        <f>Wed!$AP$13</f>
        <v>0</v>
      </c>
      <c r="BX179" s="73" t="str">
        <f t="shared" ref="BX179:BX181" si="2268">IF($B179="win",100%-BX$1,"-100%")</f>
        <v>-100%</v>
      </c>
      <c r="BY179" s="9">
        <f t="shared" ref="BY179:BY181" si="2269">(BW179*BX179)+(BW179*BY$1)</f>
        <v>0</v>
      </c>
      <c r="BZ179" s="9"/>
      <c r="CA179" s="9">
        <f>Wed!$AQ$13</f>
        <v>2000</v>
      </c>
      <c r="CB179" s="73" t="str">
        <f t="shared" ref="CB179:CB181" si="2270">IF($B179="win",100%-CB$1,"-100%")</f>
        <v>-100%</v>
      </c>
      <c r="CC179" s="9">
        <f t="shared" ref="CC179:CC181" si="2271">(CA179*CB179)+(CA179*CC$1)</f>
        <v>-2000</v>
      </c>
      <c r="CD179" s="9"/>
      <c r="CE179" s="9">
        <f>Wed!$AR$13</f>
        <v>0</v>
      </c>
      <c r="CF179" s="73" t="str">
        <f t="shared" ref="CF179:CF181" si="2272">IF($B179="win",100%-CF$1,"-100%")</f>
        <v>-100%</v>
      </c>
      <c r="CG179" s="9">
        <f t="shared" ref="CG179:CG181" si="2273">(CE179*CF179)+(CE179*CG$1)</f>
        <v>0</v>
      </c>
      <c r="CH179" s="9"/>
      <c r="CI179" s="9">
        <f>Wed!$AS$13</f>
        <v>0</v>
      </c>
      <c r="CJ179" s="73" t="str">
        <f t="shared" ref="CJ179:CJ181" si="2274">IF($B179="win",100%-CJ$1,"-100%")</f>
        <v>-100%</v>
      </c>
      <c r="CK179" s="9">
        <f t="shared" ref="CK179:CK181" si="2275">(CI179*CJ179)+(CI179*CK$1)</f>
        <v>0</v>
      </c>
      <c r="CL179" s="9"/>
      <c r="CM179" s="9">
        <f>Wed!$AT$13</f>
        <v>0</v>
      </c>
      <c r="CN179" s="73" t="str">
        <f t="shared" ref="CN179:CN181" si="2276">IF($B179="win",100%-CN$1,"-100%")</f>
        <v>-100%</v>
      </c>
      <c r="CO179" s="9">
        <f t="shared" ref="CO179:CO181" si="2277">(CM179*CN179)+(CM179*CO$1)</f>
        <v>0</v>
      </c>
      <c r="CP179" s="9"/>
      <c r="CQ179" s="9">
        <f>Wed!$AU$13</f>
        <v>0</v>
      </c>
      <c r="CR179" s="73" t="str">
        <f t="shared" ref="CR179:CR181" si="2278">IF($B179="win",100%-CR$1,"-100%")</f>
        <v>-100%</v>
      </c>
      <c r="CS179" s="9">
        <f t="shared" ref="CS179:CS181" si="2279">(CQ179*CR179)+(CQ179*CS$1)</f>
        <v>0</v>
      </c>
      <c r="CT179" s="9"/>
      <c r="CU179" s="9">
        <f>Wed!$AV$13</f>
        <v>0</v>
      </c>
      <c r="CV179" s="73" t="str">
        <f t="shared" si="2230"/>
        <v>-100%</v>
      </c>
      <c r="CW179" s="9">
        <f t="shared" ref="CW179:CW181" si="2280">(CU179*CV179)+(CU179*CW$1)</f>
        <v>0</v>
      </c>
      <c r="CX179" s="9"/>
      <c r="CY179" s="9">
        <f>Wed!$AW$13</f>
        <v>12000</v>
      </c>
      <c r="CZ179" s="73" t="str">
        <f t="shared" ref="CZ179:CZ181" si="2281">IF($B179="win",100%-CZ$1,"-100%")</f>
        <v>-100%</v>
      </c>
      <c r="DA179" s="9">
        <f t="shared" ref="DA179:DA181" si="2282">(CY179*CZ179)+(CY179*DA$1)</f>
        <v>-12000</v>
      </c>
      <c r="DB179" s="9"/>
      <c r="DC179" s="9">
        <f>Wed!$AX$13</f>
        <v>0</v>
      </c>
      <c r="DD179" s="73" t="str">
        <f t="shared" ref="DD179:DD181" si="2283">IF($B179="win",100%-DD$1,"-100%")</f>
        <v>-100%</v>
      </c>
      <c r="DE179" s="9">
        <f t="shared" ref="DE179:DE181" si="2284">(DC179*DD179)+(DC179*DE$1)</f>
        <v>0</v>
      </c>
      <c r="DF179" s="9"/>
      <c r="DG179" s="9">
        <f>Wed!$AY$13</f>
        <v>0</v>
      </c>
      <c r="DH179" s="73" t="str">
        <f t="shared" ref="DH179:DH181" si="2285">IF($B179="win",100%-DH$1,"-100%")</f>
        <v>-100%</v>
      </c>
      <c r="DI179" s="9">
        <f t="shared" ref="DI179:DI181" si="2286">(DG179*DH179)+(DG179*DI$1)</f>
        <v>0</v>
      </c>
      <c r="DJ179" s="9"/>
      <c r="DK179" s="9">
        <f>Wed!$AZ$13</f>
        <v>0</v>
      </c>
      <c r="DL179" s="73" t="str">
        <f t="shared" ref="DL179:DL181" si="2287">IF($B179="win",100%-DL$1,"-100%")</f>
        <v>-100%</v>
      </c>
      <c r="DM179" s="9">
        <f t="shared" ref="DM179:DM181" si="2288">(DK179*DL179)+(DK179*DM$1)</f>
        <v>0</v>
      </c>
      <c r="DN179" s="9"/>
      <c r="DO179" s="9">
        <f>Wed!$BA$13</f>
        <v>0</v>
      </c>
      <c r="DP179" s="73" t="str">
        <f t="shared" ref="DP179:DP181" si="2289">IF($B179="win",100%-DP$1,"-100%")</f>
        <v>-100%</v>
      </c>
      <c r="DQ179" s="9">
        <f t="shared" ref="DQ179:DQ181" si="2290">(DO179*DP179)+(DO179*DQ$1)</f>
        <v>0</v>
      </c>
      <c r="DR179" s="9"/>
      <c r="DS179" s="9">
        <f>Wed!$BB$13</f>
        <v>0</v>
      </c>
      <c r="DT179" s="73" t="str">
        <f t="shared" ref="DT179:DT181" si="2291">IF($B179="win",100%-DT$1,"-100%")</f>
        <v>-100%</v>
      </c>
      <c r="DU179" s="9">
        <f t="shared" ref="DU179:DU181" si="2292">(DS179*DT179)+(DS179*DU$1)</f>
        <v>0</v>
      </c>
      <c r="DV179" s="9"/>
      <c r="DW179" s="9">
        <f>Wed!$BC$13</f>
        <v>0</v>
      </c>
      <c r="DX179" s="73" t="str">
        <f t="shared" ref="DX179:DX181" si="2293">IF($B179="win",100%-DX$1,"-100%")</f>
        <v>-100%</v>
      </c>
      <c r="DY179" s="9">
        <f t="shared" ref="DY179:DY181" si="2294">(DW179*DX179)+(DW179*DY$1)</f>
        <v>0</v>
      </c>
      <c r="DZ179" s="9"/>
      <c r="EA179" s="9">
        <f>Wed!$BD$13</f>
        <v>0</v>
      </c>
      <c r="EB179" s="73" t="str">
        <f t="shared" ref="EB179:EB181" si="2295">IF($B179="win",100%-EB$1,"-100%")</f>
        <v>-100%</v>
      </c>
      <c r="EC179" s="9">
        <f t="shared" ref="EC179:EC181" si="2296">(EA179*EB179)+(EA179*EC$1)</f>
        <v>0</v>
      </c>
      <c r="ED179" s="9"/>
      <c r="EE179" s="9">
        <f>Wed!$BE$13</f>
        <v>12000</v>
      </c>
      <c r="EF179" s="73" t="str">
        <f t="shared" ref="EF179:EF181" si="2297">IF($B179="win",100%-EF$1,"-100%")</f>
        <v>-100%</v>
      </c>
      <c r="EG179" s="9">
        <f t="shared" ref="EG179:EG181" si="2298">(EE179*EF179)+(EE179*EG$1)</f>
        <v>-12000</v>
      </c>
      <c r="EH179" s="9"/>
      <c r="EI179" s="9">
        <f>Wed!$BF$13</f>
        <v>0</v>
      </c>
      <c r="EJ179" s="73" t="str">
        <f t="shared" ref="EJ179:EJ181" si="2299">IF($B179="win",100%-EJ$1,"-100%")</f>
        <v>-100%</v>
      </c>
      <c r="EK179" s="9">
        <f t="shared" ref="EK179:EK181" si="2300">(EI179*EJ179)+(EI179*EK$1)</f>
        <v>0</v>
      </c>
      <c r="EL179" s="9"/>
      <c r="EM179" s="9">
        <f>Wed!$BG$13</f>
        <v>0</v>
      </c>
      <c r="EN179" s="73" t="str">
        <f t="shared" ref="EN179:EN181" si="2301">IF($B179="win",100%-EN$1,"-100%")</f>
        <v>-100%</v>
      </c>
      <c r="EO179" s="9">
        <f t="shared" ref="EO179:EO181" si="2302">(EM179*EN179)+(EM179*EO$1)</f>
        <v>0</v>
      </c>
      <c r="EP179" s="9"/>
      <c r="EQ179" s="9">
        <f>Wed!$BH$13</f>
        <v>0</v>
      </c>
      <c r="ER179" s="73" t="str">
        <f t="shared" ref="ER179:ER181" si="2303">IF($B179="win",100%-ER$1,"-100%")</f>
        <v>-100%</v>
      </c>
      <c r="ES179" s="9">
        <f t="shared" ref="ES179:ES181" si="2304">(EQ179*ER179)+(EQ179*ES$1)</f>
        <v>0</v>
      </c>
      <c r="EU179" s="9">
        <f>Wed!$BI$13</f>
        <v>0</v>
      </c>
      <c r="EV179" s="73" t="str">
        <f t="shared" ref="EV179:EV181" si="2305">IF($B179="win",100%-EV$1,"-100%")</f>
        <v>-100%</v>
      </c>
      <c r="EW179" s="9">
        <f t="shared" ref="EW179:EW181" si="2306">(EU179*EV179)+(EU179*EW$1)</f>
        <v>0</v>
      </c>
      <c r="EY179" s="9">
        <f>Wed!$BJ$13</f>
        <v>0</v>
      </c>
      <c r="EZ179" s="73" t="str">
        <f t="shared" ref="EZ179:EZ181" si="2307">IF($B179="win",100%-EZ$1,"-100%")</f>
        <v>-100%</v>
      </c>
      <c r="FA179" s="9">
        <f t="shared" ref="FA179:FA181" si="2308">(EY179*EZ179)+(EY179*FA$1)</f>
        <v>0</v>
      </c>
      <c r="FC179" s="9">
        <f>Wed!$BK$13</f>
        <v>0</v>
      </c>
      <c r="FD179" s="73" t="str">
        <f t="shared" ref="FD179:FD181" si="2309">IF($B179="win",100%-FD$1,"-100%")</f>
        <v>-100%</v>
      </c>
      <c r="FE179" s="9">
        <f t="shared" ref="FE179:FE181" si="2310">(FC179*FD179)+(FC179*FE$1)</f>
        <v>0</v>
      </c>
      <c r="FG179" s="9">
        <f>Wed!$BL$13</f>
        <v>0</v>
      </c>
      <c r="FH179" s="73" t="str">
        <f t="shared" ref="FH179:FH181" si="2311">IF($B179="win",100%-FH$1,"-100%")</f>
        <v>-100%</v>
      </c>
      <c r="FI179" s="9">
        <f t="shared" ref="FI179:FI181" si="2312">(FG179*FH179)+(FG179*FI$1)</f>
        <v>0</v>
      </c>
      <c r="FK179" s="9">
        <f>Wed!$BM$13</f>
        <v>0</v>
      </c>
      <c r="FL179" s="73" t="str">
        <f t="shared" ref="FL179:FL181" si="2313">IF($B179="win",100%-FL$1,"-100%")</f>
        <v>-100%</v>
      </c>
      <c r="FM179" s="9">
        <f t="shared" ref="FM179:FM181" si="2314">(FK179*FL179)+(FK179*FM$1)</f>
        <v>0</v>
      </c>
      <c r="FO179" s="9">
        <f>Wed!$BN$13</f>
        <v>2000</v>
      </c>
      <c r="FP179" s="73" t="str">
        <f t="shared" ref="FP179:FP181" si="2315">IF($B179="win",100%-FP$1,"-100%")</f>
        <v>-100%</v>
      </c>
      <c r="FQ179" s="9">
        <f t="shared" ref="FQ179:FQ181" si="2316">(FO179*FP179)+(FO179*FQ$1)</f>
        <v>-2000</v>
      </c>
    </row>
    <row r="180" spans="1:173" s="12" customFormat="1" x14ac:dyDescent="0.25">
      <c r="A180" s="9" t="str">
        <f>Wed!$A$14</f>
        <v>ger under</v>
      </c>
      <c r="B180" s="72" t="str">
        <f>Wed!$C$14</f>
        <v>lose</v>
      </c>
      <c r="C180" s="9">
        <f>Wed!$X$14</f>
        <v>0</v>
      </c>
      <c r="D180" s="73" t="str">
        <f t="shared" si="2232"/>
        <v>-100%</v>
      </c>
      <c r="E180" s="9">
        <f t="shared" si="2233"/>
        <v>0</v>
      </c>
      <c r="G180" s="9">
        <f>Wed!$Y$14</f>
        <v>0</v>
      </c>
      <c r="H180" s="73" t="str">
        <f t="shared" si="2234"/>
        <v>-100%</v>
      </c>
      <c r="I180" s="9">
        <f t="shared" si="2235"/>
        <v>0</v>
      </c>
      <c r="K180" s="9">
        <f>Wed!$Z$14</f>
        <v>0</v>
      </c>
      <c r="L180" s="73" t="str">
        <f t="shared" si="2236"/>
        <v>-100%</v>
      </c>
      <c r="M180" s="9">
        <f t="shared" si="2237"/>
        <v>0</v>
      </c>
      <c r="N180" s="9"/>
      <c r="O180" s="9">
        <f>Wed!$AA$14</f>
        <v>0</v>
      </c>
      <c r="P180" s="73" t="str">
        <f t="shared" si="2238"/>
        <v>-100%</v>
      </c>
      <c r="Q180" s="9">
        <f t="shared" si="2239"/>
        <v>0</v>
      </c>
      <c r="R180" s="9"/>
      <c r="S180" s="9">
        <f>Wed!$AB$14</f>
        <v>0</v>
      </c>
      <c r="T180" s="73" t="str">
        <f t="shared" si="2240"/>
        <v>-100%</v>
      </c>
      <c r="U180" s="9">
        <f t="shared" si="2241"/>
        <v>0</v>
      </c>
      <c r="V180" s="9"/>
      <c r="W180" s="9">
        <f>Wed!$AC$14</f>
        <v>0</v>
      </c>
      <c r="X180" s="73" t="str">
        <f t="shared" si="2242"/>
        <v>-100%</v>
      </c>
      <c r="Y180" s="9">
        <f t="shared" si="2243"/>
        <v>0</v>
      </c>
      <c r="Z180" s="9"/>
      <c r="AA180" s="9">
        <f>Wed!$AD$14</f>
        <v>0</v>
      </c>
      <c r="AB180" s="73" t="str">
        <f t="shared" si="2244"/>
        <v>-100%</v>
      </c>
      <c r="AC180" s="9">
        <f t="shared" si="2245"/>
        <v>0</v>
      </c>
      <c r="AD180" s="9"/>
      <c r="AE180" s="9">
        <f>Wed!$AE$14</f>
        <v>0</v>
      </c>
      <c r="AF180" s="73" t="str">
        <f t="shared" si="2246"/>
        <v>-100%</v>
      </c>
      <c r="AG180" s="9">
        <f t="shared" si="2247"/>
        <v>0</v>
      </c>
      <c r="AH180" s="9"/>
      <c r="AI180" s="9">
        <f>Wed!$AF$14</f>
        <v>0</v>
      </c>
      <c r="AJ180" s="73" t="str">
        <f t="shared" si="2248"/>
        <v>-100%</v>
      </c>
      <c r="AK180" s="9">
        <f t="shared" si="2249"/>
        <v>0</v>
      </c>
      <c r="AL180" s="9"/>
      <c r="AM180" s="9">
        <f>Wed!$AG$14</f>
        <v>0</v>
      </c>
      <c r="AN180" s="73" t="str">
        <f t="shared" si="2250"/>
        <v>-100%</v>
      </c>
      <c r="AO180" s="9">
        <f t="shared" si="2251"/>
        <v>0</v>
      </c>
      <c r="AP180" s="9"/>
      <c r="AQ180" s="9">
        <f>Wed!$AH$14</f>
        <v>0</v>
      </c>
      <c r="AR180" s="73" t="str">
        <f t="shared" si="2252"/>
        <v>-100%</v>
      </c>
      <c r="AS180" s="9">
        <f t="shared" si="2253"/>
        <v>0</v>
      </c>
      <c r="AT180" s="9"/>
      <c r="AU180" s="9">
        <f>Wed!$AI$14</f>
        <v>0</v>
      </c>
      <c r="AV180" s="73" t="str">
        <f t="shared" si="2254"/>
        <v>-100%</v>
      </c>
      <c r="AW180" s="9">
        <f t="shared" si="2255"/>
        <v>0</v>
      </c>
      <c r="AX180" s="9"/>
      <c r="AY180" s="9">
        <f>Wed!$AJ$14</f>
        <v>0</v>
      </c>
      <c r="AZ180" s="73" t="str">
        <f t="shared" si="2256"/>
        <v>-100%</v>
      </c>
      <c r="BA180" s="9">
        <f t="shared" si="2257"/>
        <v>0</v>
      </c>
      <c r="BB180" s="9"/>
      <c r="BC180" s="9">
        <f>Wed!$AK$14</f>
        <v>0</v>
      </c>
      <c r="BD180" s="73" t="str">
        <f t="shared" si="2258"/>
        <v>-100%</v>
      </c>
      <c r="BE180" s="9">
        <f t="shared" si="2259"/>
        <v>0</v>
      </c>
      <c r="BF180" s="9"/>
      <c r="BG180" s="9">
        <f>Wed!$AL$14</f>
        <v>0</v>
      </c>
      <c r="BH180" s="73" t="str">
        <f t="shared" si="2260"/>
        <v>-100%</v>
      </c>
      <c r="BI180" s="9">
        <f t="shared" si="2261"/>
        <v>0</v>
      </c>
      <c r="BJ180" s="9"/>
      <c r="BK180" s="9">
        <f>Wed!$AM$14</f>
        <v>0</v>
      </c>
      <c r="BL180" s="73" t="str">
        <f t="shared" si="2262"/>
        <v>-100%</v>
      </c>
      <c r="BM180" s="9">
        <f t="shared" si="2263"/>
        <v>0</v>
      </c>
      <c r="BN180" s="9"/>
      <c r="BO180" s="9">
        <f>Wed!$AN$14</f>
        <v>0</v>
      </c>
      <c r="BP180" s="73" t="str">
        <f t="shared" si="2264"/>
        <v>-100%</v>
      </c>
      <c r="BQ180" s="9">
        <f t="shared" si="2265"/>
        <v>0</v>
      </c>
      <c r="BR180" s="9"/>
      <c r="BS180" s="9">
        <f>Wed!$AO$14</f>
        <v>0</v>
      </c>
      <c r="BT180" s="73" t="str">
        <f t="shared" si="2266"/>
        <v>-100%</v>
      </c>
      <c r="BU180" s="9">
        <f t="shared" si="2267"/>
        <v>0</v>
      </c>
      <c r="BV180" s="9"/>
      <c r="BW180" s="9">
        <f>Wed!$AP$14</f>
        <v>0</v>
      </c>
      <c r="BX180" s="73" t="str">
        <f t="shared" si="2268"/>
        <v>-100%</v>
      </c>
      <c r="BY180" s="9">
        <f t="shared" si="2269"/>
        <v>0</v>
      </c>
      <c r="BZ180" s="9"/>
      <c r="CA180" s="9">
        <f>Wed!$AQ$14</f>
        <v>2000</v>
      </c>
      <c r="CB180" s="73" t="str">
        <f t="shared" si="2270"/>
        <v>-100%</v>
      </c>
      <c r="CC180" s="9">
        <f t="shared" si="2271"/>
        <v>-2000</v>
      </c>
      <c r="CD180" s="9"/>
      <c r="CE180" s="9">
        <f>Wed!$AR$14</f>
        <v>0</v>
      </c>
      <c r="CF180" s="73" t="str">
        <f t="shared" si="2272"/>
        <v>-100%</v>
      </c>
      <c r="CG180" s="9">
        <f t="shared" si="2273"/>
        <v>0</v>
      </c>
      <c r="CH180" s="9"/>
      <c r="CI180" s="9">
        <f>Wed!$AS$14</f>
        <v>0</v>
      </c>
      <c r="CJ180" s="73" t="str">
        <f t="shared" si="2274"/>
        <v>-100%</v>
      </c>
      <c r="CK180" s="9">
        <f t="shared" si="2275"/>
        <v>0</v>
      </c>
      <c r="CL180" s="9"/>
      <c r="CM180" s="9">
        <f>Wed!$AT$14</f>
        <v>0</v>
      </c>
      <c r="CN180" s="73" t="str">
        <f t="shared" si="2276"/>
        <v>-100%</v>
      </c>
      <c r="CO180" s="9">
        <f t="shared" si="2277"/>
        <v>0</v>
      </c>
      <c r="CP180" s="9"/>
      <c r="CQ180" s="9">
        <f>Wed!$AU$14</f>
        <v>0</v>
      </c>
      <c r="CR180" s="73" t="str">
        <f t="shared" si="2278"/>
        <v>-100%</v>
      </c>
      <c r="CS180" s="9">
        <f t="shared" si="2279"/>
        <v>0</v>
      </c>
      <c r="CT180" s="9"/>
      <c r="CU180" s="9">
        <f>Wed!$AV$14</f>
        <v>0</v>
      </c>
      <c r="CV180" s="73" t="str">
        <f t="shared" si="2230"/>
        <v>-100%</v>
      </c>
      <c r="CW180" s="9">
        <f t="shared" si="2280"/>
        <v>0</v>
      </c>
      <c r="CX180" s="9"/>
      <c r="CY180" s="9">
        <f>Wed!$AW$14</f>
        <v>0</v>
      </c>
      <c r="CZ180" s="73" t="str">
        <f t="shared" si="2281"/>
        <v>-100%</v>
      </c>
      <c r="DA180" s="9">
        <f t="shared" si="2282"/>
        <v>0</v>
      </c>
      <c r="DB180" s="9"/>
      <c r="DC180" s="9">
        <f>Wed!$AX$14</f>
        <v>0</v>
      </c>
      <c r="DD180" s="73" t="str">
        <f t="shared" si="2283"/>
        <v>-100%</v>
      </c>
      <c r="DE180" s="9">
        <f t="shared" si="2284"/>
        <v>0</v>
      </c>
      <c r="DF180" s="9"/>
      <c r="DG180" s="9">
        <f>Wed!$AY$14</f>
        <v>0</v>
      </c>
      <c r="DH180" s="73" t="str">
        <f t="shared" si="2285"/>
        <v>-100%</v>
      </c>
      <c r="DI180" s="9">
        <f t="shared" si="2286"/>
        <v>0</v>
      </c>
      <c r="DJ180" s="9"/>
      <c r="DK180" s="9">
        <f>Wed!$AZ$14</f>
        <v>0</v>
      </c>
      <c r="DL180" s="73" t="str">
        <f t="shared" si="2287"/>
        <v>-100%</v>
      </c>
      <c r="DM180" s="9">
        <f t="shared" si="2288"/>
        <v>0</v>
      </c>
      <c r="DN180" s="9"/>
      <c r="DO180" s="9">
        <f>Wed!$BA$14</f>
        <v>0</v>
      </c>
      <c r="DP180" s="73" t="str">
        <f t="shared" si="2289"/>
        <v>-100%</v>
      </c>
      <c r="DQ180" s="9">
        <f t="shared" si="2290"/>
        <v>0</v>
      </c>
      <c r="DR180" s="9"/>
      <c r="DS180" s="9">
        <f>Wed!$BB$14</f>
        <v>0</v>
      </c>
      <c r="DT180" s="73" t="str">
        <f t="shared" si="2291"/>
        <v>-100%</v>
      </c>
      <c r="DU180" s="9">
        <f t="shared" si="2292"/>
        <v>0</v>
      </c>
      <c r="DV180" s="9"/>
      <c r="DW180" s="9">
        <f>Wed!$BC$14</f>
        <v>0</v>
      </c>
      <c r="DX180" s="73" t="str">
        <f t="shared" si="2293"/>
        <v>-100%</v>
      </c>
      <c r="DY180" s="9">
        <f t="shared" si="2294"/>
        <v>0</v>
      </c>
      <c r="DZ180" s="9"/>
      <c r="EA180" s="9">
        <f>Wed!$BD$14</f>
        <v>0</v>
      </c>
      <c r="EB180" s="73" t="str">
        <f t="shared" si="2295"/>
        <v>-100%</v>
      </c>
      <c r="EC180" s="9">
        <f t="shared" si="2296"/>
        <v>0</v>
      </c>
      <c r="ED180" s="9"/>
      <c r="EE180" s="9">
        <f>Wed!$BE$14</f>
        <v>0</v>
      </c>
      <c r="EF180" s="73" t="str">
        <f t="shared" si="2297"/>
        <v>-100%</v>
      </c>
      <c r="EG180" s="9">
        <f t="shared" si="2298"/>
        <v>0</v>
      </c>
      <c r="EH180" s="9"/>
      <c r="EI180" s="9">
        <f>Wed!$BF$14</f>
        <v>0</v>
      </c>
      <c r="EJ180" s="73" t="str">
        <f t="shared" si="2299"/>
        <v>-100%</v>
      </c>
      <c r="EK180" s="9">
        <f t="shared" si="2300"/>
        <v>0</v>
      </c>
      <c r="EL180" s="9"/>
      <c r="EM180" s="9">
        <f>Wed!$BG$14</f>
        <v>0</v>
      </c>
      <c r="EN180" s="73" t="str">
        <f t="shared" si="2301"/>
        <v>-100%</v>
      </c>
      <c r="EO180" s="9">
        <f t="shared" si="2302"/>
        <v>0</v>
      </c>
      <c r="EP180" s="9"/>
      <c r="EQ180" s="9">
        <f>Wed!$BH$14</f>
        <v>0</v>
      </c>
      <c r="ER180" s="73" t="str">
        <f t="shared" si="2303"/>
        <v>-100%</v>
      </c>
      <c r="ES180" s="9">
        <f t="shared" si="2304"/>
        <v>0</v>
      </c>
      <c r="EU180" s="9">
        <f>Wed!$BI$14</f>
        <v>0</v>
      </c>
      <c r="EV180" s="73" t="str">
        <f t="shared" si="2305"/>
        <v>-100%</v>
      </c>
      <c r="EW180" s="9">
        <f t="shared" si="2306"/>
        <v>0</v>
      </c>
      <c r="EY180" s="9">
        <f>Wed!$BJ$14</f>
        <v>0</v>
      </c>
      <c r="EZ180" s="73" t="str">
        <f t="shared" si="2307"/>
        <v>-100%</v>
      </c>
      <c r="FA180" s="9">
        <f t="shared" si="2308"/>
        <v>0</v>
      </c>
      <c r="FC180" s="9">
        <f>Wed!$BK$14</f>
        <v>0</v>
      </c>
      <c r="FD180" s="73" t="str">
        <f t="shared" si="2309"/>
        <v>-100%</v>
      </c>
      <c r="FE180" s="9">
        <f t="shared" si="2310"/>
        <v>0</v>
      </c>
      <c r="FG180" s="9">
        <f>Wed!$BL$14</f>
        <v>0</v>
      </c>
      <c r="FH180" s="73" t="str">
        <f t="shared" si="2311"/>
        <v>-100%</v>
      </c>
      <c r="FI180" s="9">
        <f t="shared" si="2312"/>
        <v>0</v>
      </c>
      <c r="FK180" s="9">
        <f>Wed!$BM$14</f>
        <v>0</v>
      </c>
      <c r="FL180" s="73" t="str">
        <f t="shared" si="2313"/>
        <v>-100%</v>
      </c>
      <c r="FM180" s="9">
        <f t="shared" si="2314"/>
        <v>0</v>
      </c>
      <c r="FO180" s="9">
        <f>Wed!$BN$14</f>
        <v>2000</v>
      </c>
      <c r="FP180" s="73" t="str">
        <f t="shared" si="2315"/>
        <v>-100%</v>
      </c>
      <c r="FQ180" s="9">
        <f t="shared" si="2316"/>
        <v>-2000</v>
      </c>
    </row>
    <row r="181" spans="1:173" s="12" customFormat="1" x14ac:dyDescent="0.25">
      <c r="A181" s="9" t="str">
        <f>Wed!$A$15</f>
        <v>ger over</v>
      </c>
      <c r="B181" s="72" t="str">
        <f>Wed!$C$15</f>
        <v>win</v>
      </c>
      <c r="C181" s="9">
        <f>Wed!$X$15</f>
        <v>0</v>
      </c>
      <c r="D181" s="73">
        <f t="shared" si="2232"/>
        <v>1</v>
      </c>
      <c r="E181" s="9">
        <f t="shared" si="2233"/>
        <v>0</v>
      </c>
      <c r="G181" s="9">
        <f>Wed!$Y$15</f>
        <v>0</v>
      </c>
      <c r="H181" s="73">
        <f t="shared" si="2234"/>
        <v>0.9</v>
      </c>
      <c r="I181" s="9">
        <f t="shared" si="2235"/>
        <v>0</v>
      </c>
      <c r="K181" s="9">
        <f>Wed!$Z$15</f>
        <v>0</v>
      </c>
      <c r="L181" s="73">
        <f t="shared" si="2236"/>
        <v>0.9</v>
      </c>
      <c r="M181" s="9">
        <f t="shared" si="2237"/>
        <v>0</v>
      </c>
      <c r="N181" s="9"/>
      <c r="O181" s="9">
        <f>Wed!$AA$15</f>
        <v>0</v>
      </c>
      <c r="P181" s="73">
        <f t="shared" si="2238"/>
        <v>0.9</v>
      </c>
      <c r="Q181" s="9">
        <f t="shared" si="2239"/>
        <v>0</v>
      </c>
      <c r="R181" s="9"/>
      <c r="S181" s="9">
        <f>Wed!$AB$15</f>
        <v>0</v>
      </c>
      <c r="T181" s="73">
        <f t="shared" si="2240"/>
        <v>0.9</v>
      </c>
      <c r="U181" s="9">
        <f t="shared" si="2241"/>
        <v>0</v>
      </c>
      <c r="V181" s="9"/>
      <c r="W181" s="9">
        <f>Wed!$AC$15</f>
        <v>0</v>
      </c>
      <c r="X181" s="73">
        <f t="shared" si="2242"/>
        <v>0.9</v>
      </c>
      <c r="Y181" s="9">
        <f t="shared" si="2243"/>
        <v>0</v>
      </c>
      <c r="Z181" s="9"/>
      <c r="AA181" s="9">
        <f>Wed!$AD$15</f>
        <v>0</v>
      </c>
      <c r="AB181" s="73">
        <f t="shared" si="2244"/>
        <v>0.9</v>
      </c>
      <c r="AC181" s="9">
        <f t="shared" si="2245"/>
        <v>0</v>
      </c>
      <c r="AD181" s="9"/>
      <c r="AE181" s="9">
        <f>Wed!$AE$15</f>
        <v>0</v>
      </c>
      <c r="AF181" s="73">
        <f t="shared" si="2246"/>
        <v>0.9</v>
      </c>
      <c r="AG181" s="9">
        <f t="shared" si="2247"/>
        <v>0</v>
      </c>
      <c r="AH181" s="9"/>
      <c r="AI181" s="9">
        <f>Wed!$AF$15</f>
        <v>1000</v>
      </c>
      <c r="AJ181" s="73">
        <f t="shared" si="2248"/>
        <v>0.9</v>
      </c>
      <c r="AK181" s="9">
        <f t="shared" si="2249"/>
        <v>900</v>
      </c>
      <c r="AL181" s="9"/>
      <c r="AM181" s="9">
        <f>Wed!$AG$15</f>
        <v>500</v>
      </c>
      <c r="AN181" s="73">
        <f t="shared" si="2250"/>
        <v>0.9</v>
      </c>
      <c r="AO181" s="9">
        <f t="shared" si="2251"/>
        <v>450</v>
      </c>
      <c r="AP181" s="9"/>
      <c r="AQ181" s="9">
        <f>Wed!$AH$15</f>
        <v>0</v>
      </c>
      <c r="AR181" s="73">
        <f t="shared" si="2252"/>
        <v>0.9</v>
      </c>
      <c r="AS181" s="9">
        <f t="shared" si="2253"/>
        <v>0</v>
      </c>
      <c r="AT181" s="9"/>
      <c r="AU181" s="9">
        <f>Wed!$AI$15</f>
        <v>1000</v>
      </c>
      <c r="AV181" s="73">
        <f t="shared" si="2254"/>
        <v>0.9</v>
      </c>
      <c r="AW181" s="9">
        <f t="shared" si="2255"/>
        <v>900</v>
      </c>
      <c r="AX181" s="9"/>
      <c r="AY181" s="9">
        <f>Wed!$AJ$15</f>
        <v>0</v>
      </c>
      <c r="AZ181" s="73">
        <f t="shared" si="2256"/>
        <v>0.9</v>
      </c>
      <c r="BA181" s="9">
        <f t="shared" si="2257"/>
        <v>0</v>
      </c>
      <c r="BB181" s="9"/>
      <c r="BC181" s="9">
        <f>Wed!$AK$15</f>
        <v>0</v>
      </c>
      <c r="BD181" s="73">
        <f t="shared" si="2258"/>
        <v>0.9</v>
      </c>
      <c r="BE181" s="9">
        <f t="shared" si="2259"/>
        <v>0</v>
      </c>
      <c r="BF181" s="9"/>
      <c r="BG181" s="9">
        <f>Wed!$AL$15</f>
        <v>2500</v>
      </c>
      <c r="BH181" s="73">
        <f t="shared" si="2260"/>
        <v>0.9</v>
      </c>
      <c r="BI181" s="9">
        <f t="shared" si="2261"/>
        <v>2250</v>
      </c>
      <c r="BJ181" s="9"/>
      <c r="BK181" s="9">
        <f>Wed!$AM$15</f>
        <v>0</v>
      </c>
      <c r="BL181" s="73">
        <f t="shared" si="2262"/>
        <v>0.9</v>
      </c>
      <c r="BM181" s="9">
        <f t="shared" si="2263"/>
        <v>0</v>
      </c>
      <c r="BN181" s="9"/>
      <c r="BO181" s="9">
        <f>Wed!$AN$15</f>
        <v>0</v>
      </c>
      <c r="BP181" s="73">
        <f t="shared" si="2264"/>
        <v>0.92</v>
      </c>
      <c r="BQ181" s="9">
        <f t="shared" si="2265"/>
        <v>0</v>
      </c>
      <c r="BR181" s="9"/>
      <c r="BS181" s="9">
        <f>Wed!$AO$15</f>
        <v>3500</v>
      </c>
      <c r="BT181" s="73">
        <f t="shared" si="2266"/>
        <v>0.9</v>
      </c>
      <c r="BU181" s="9">
        <f t="shared" si="2267"/>
        <v>3150</v>
      </c>
      <c r="BV181" s="9"/>
      <c r="BW181" s="9">
        <f>Wed!$AP$15</f>
        <v>0</v>
      </c>
      <c r="BX181" s="73">
        <f t="shared" si="2268"/>
        <v>0.9</v>
      </c>
      <c r="BY181" s="9">
        <f t="shared" si="2269"/>
        <v>0</v>
      </c>
      <c r="BZ181" s="9"/>
      <c r="CA181" s="9">
        <f>Wed!$AQ$15</f>
        <v>0</v>
      </c>
      <c r="CB181" s="73">
        <f t="shared" si="2270"/>
        <v>0.9</v>
      </c>
      <c r="CC181" s="9">
        <f t="shared" si="2271"/>
        <v>0</v>
      </c>
      <c r="CD181" s="9"/>
      <c r="CE181" s="9">
        <f>Wed!$AR$15</f>
        <v>0</v>
      </c>
      <c r="CF181" s="73">
        <f t="shared" si="2272"/>
        <v>0.9</v>
      </c>
      <c r="CG181" s="9">
        <f t="shared" si="2273"/>
        <v>0</v>
      </c>
      <c r="CH181" s="9"/>
      <c r="CI181" s="9">
        <f>Wed!$AS$15</f>
        <v>0</v>
      </c>
      <c r="CJ181" s="73">
        <f t="shared" si="2274"/>
        <v>0.9</v>
      </c>
      <c r="CK181" s="9">
        <f t="shared" si="2275"/>
        <v>0</v>
      </c>
      <c r="CL181" s="9"/>
      <c r="CM181" s="9">
        <f>Wed!$AT$15</f>
        <v>0</v>
      </c>
      <c r="CN181" s="73">
        <f t="shared" si="2276"/>
        <v>0.9</v>
      </c>
      <c r="CO181" s="9">
        <f t="shared" si="2277"/>
        <v>0</v>
      </c>
      <c r="CP181" s="9"/>
      <c r="CQ181" s="9">
        <f>Wed!$AU$15</f>
        <v>0</v>
      </c>
      <c r="CR181" s="73">
        <f t="shared" si="2278"/>
        <v>0.9</v>
      </c>
      <c r="CS181" s="9">
        <f t="shared" si="2279"/>
        <v>0</v>
      </c>
      <c r="CT181" s="9"/>
      <c r="CU181" s="9">
        <f>Wed!$AV$15</f>
        <v>0</v>
      </c>
      <c r="CV181" s="73">
        <f t="shared" si="2230"/>
        <v>0.9</v>
      </c>
      <c r="CW181" s="9">
        <f t="shared" si="2280"/>
        <v>0</v>
      </c>
      <c r="CX181" s="9"/>
      <c r="CY181" s="9">
        <f>Wed!$AW$15</f>
        <v>10000</v>
      </c>
      <c r="CZ181" s="73">
        <f t="shared" si="2281"/>
        <v>0.9</v>
      </c>
      <c r="DA181" s="9">
        <f t="shared" si="2282"/>
        <v>9000</v>
      </c>
      <c r="DB181" s="9"/>
      <c r="DC181" s="9">
        <f>Wed!$AX$15</f>
        <v>0</v>
      </c>
      <c r="DD181" s="73">
        <f t="shared" si="2283"/>
        <v>0.9</v>
      </c>
      <c r="DE181" s="9">
        <f t="shared" si="2284"/>
        <v>0</v>
      </c>
      <c r="DF181" s="9"/>
      <c r="DG181" s="9">
        <f>Wed!$AY$15</f>
        <v>0</v>
      </c>
      <c r="DH181" s="73">
        <f t="shared" si="2285"/>
        <v>0.9</v>
      </c>
      <c r="DI181" s="9">
        <f t="shared" si="2286"/>
        <v>0</v>
      </c>
      <c r="DJ181" s="9"/>
      <c r="DK181" s="9">
        <f>Wed!$AZ$15</f>
        <v>0</v>
      </c>
      <c r="DL181" s="73">
        <f t="shared" si="2287"/>
        <v>0.9</v>
      </c>
      <c r="DM181" s="9">
        <f t="shared" si="2288"/>
        <v>0</v>
      </c>
      <c r="DN181" s="9"/>
      <c r="DO181" s="9">
        <f>Wed!$BA$15</f>
        <v>0</v>
      </c>
      <c r="DP181" s="73">
        <f t="shared" si="2289"/>
        <v>0.9</v>
      </c>
      <c r="DQ181" s="9">
        <f t="shared" si="2290"/>
        <v>0</v>
      </c>
      <c r="DR181" s="9"/>
      <c r="DS181" s="9">
        <f>Wed!$BB$15</f>
        <v>0</v>
      </c>
      <c r="DT181" s="73">
        <f t="shared" si="2291"/>
        <v>0.9</v>
      </c>
      <c r="DU181" s="9">
        <f t="shared" si="2292"/>
        <v>0</v>
      </c>
      <c r="DV181" s="9"/>
      <c r="DW181" s="9">
        <f>Wed!$BC$15</f>
        <v>0</v>
      </c>
      <c r="DX181" s="73">
        <f t="shared" si="2293"/>
        <v>0.9</v>
      </c>
      <c r="DY181" s="9">
        <f t="shared" si="2294"/>
        <v>0</v>
      </c>
      <c r="DZ181" s="9"/>
      <c r="EA181" s="9">
        <f>Wed!$BD$15</f>
        <v>0</v>
      </c>
      <c r="EB181" s="73">
        <f t="shared" si="2295"/>
        <v>0.9</v>
      </c>
      <c r="EC181" s="9">
        <f t="shared" si="2296"/>
        <v>0</v>
      </c>
      <c r="ED181" s="9"/>
      <c r="EE181" s="9">
        <f>Wed!$BE$15</f>
        <v>27000</v>
      </c>
      <c r="EF181" s="73">
        <f t="shared" si="2297"/>
        <v>0.9</v>
      </c>
      <c r="EG181" s="9">
        <f t="shared" si="2298"/>
        <v>24300</v>
      </c>
      <c r="EH181" s="9"/>
      <c r="EI181" s="9">
        <f>Wed!$BF$15</f>
        <v>0</v>
      </c>
      <c r="EJ181" s="73">
        <f t="shared" si="2299"/>
        <v>0.9</v>
      </c>
      <c r="EK181" s="9">
        <f t="shared" si="2300"/>
        <v>0</v>
      </c>
      <c r="EL181" s="9"/>
      <c r="EM181" s="9">
        <f>Wed!$BG$15</f>
        <v>4000</v>
      </c>
      <c r="EN181" s="73">
        <f t="shared" si="2301"/>
        <v>0.9</v>
      </c>
      <c r="EO181" s="9">
        <f t="shared" si="2302"/>
        <v>3600</v>
      </c>
      <c r="EP181" s="9"/>
      <c r="EQ181" s="9">
        <f>Wed!$BH$15</f>
        <v>0</v>
      </c>
      <c r="ER181" s="73">
        <f t="shared" si="2303"/>
        <v>0.9</v>
      </c>
      <c r="ES181" s="9">
        <f t="shared" si="2304"/>
        <v>0</v>
      </c>
      <c r="EU181" s="9">
        <f>Wed!$BI$15</f>
        <v>0</v>
      </c>
      <c r="EV181" s="73">
        <f t="shared" si="2305"/>
        <v>0.9</v>
      </c>
      <c r="EW181" s="9">
        <f t="shared" si="2306"/>
        <v>0</v>
      </c>
      <c r="EY181" s="9">
        <f>Wed!$BJ$15</f>
        <v>0</v>
      </c>
      <c r="EZ181" s="73">
        <f t="shared" si="2307"/>
        <v>0.9</v>
      </c>
      <c r="FA181" s="9">
        <f t="shared" si="2308"/>
        <v>0</v>
      </c>
      <c r="FC181" s="9">
        <f>Wed!$BK$15</f>
        <v>0</v>
      </c>
      <c r="FD181" s="73">
        <f t="shared" si="2309"/>
        <v>0.9</v>
      </c>
      <c r="FE181" s="9">
        <f t="shared" si="2310"/>
        <v>0</v>
      </c>
      <c r="FG181" s="9">
        <f>Wed!$BL$15</f>
        <v>1500</v>
      </c>
      <c r="FH181" s="73">
        <f t="shared" si="2311"/>
        <v>0.9</v>
      </c>
      <c r="FI181" s="9">
        <f t="shared" si="2312"/>
        <v>1350</v>
      </c>
      <c r="FK181" s="9">
        <f>Wed!$BM$15</f>
        <v>0</v>
      </c>
      <c r="FL181" s="73">
        <f t="shared" si="2313"/>
        <v>0.9</v>
      </c>
      <c r="FM181" s="9">
        <f t="shared" si="2314"/>
        <v>0</v>
      </c>
      <c r="FO181" s="9">
        <f>Wed!$BN$15</f>
        <v>0</v>
      </c>
      <c r="FP181" s="73">
        <f t="shared" si="2315"/>
        <v>0.9</v>
      </c>
      <c r="FQ181" s="9">
        <f t="shared" si="2316"/>
        <v>0</v>
      </c>
    </row>
    <row r="182" spans="1:173" s="12" customFormat="1" x14ac:dyDescent="0.25">
      <c r="A182" s="75"/>
      <c r="B182" s="72"/>
      <c r="C182" s="75"/>
      <c r="D182" s="75"/>
      <c r="E182" s="75"/>
      <c r="G182" s="75"/>
      <c r="H182" s="75"/>
      <c r="I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  <c r="CO182" s="75"/>
      <c r="CP182" s="75"/>
      <c r="CQ182" s="75"/>
      <c r="CR182" s="75"/>
      <c r="CS182" s="75"/>
      <c r="CT182" s="75"/>
      <c r="CU182" s="75"/>
      <c r="CV182" s="75"/>
      <c r="CW182" s="75"/>
      <c r="CX182" s="75"/>
      <c r="CY182" s="75"/>
      <c r="CZ182" s="75"/>
      <c r="DA182" s="75"/>
      <c r="DB182" s="75"/>
      <c r="DC182" s="75"/>
      <c r="DD182" s="75"/>
      <c r="DE182" s="75"/>
      <c r="DF182" s="75"/>
      <c r="DG182" s="75"/>
      <c r="DH182" s="75"/>
      <c r="DI182" s="75"/>
      <c r="DJ182" s="75"/>
      <c r="DK182" s="75"/>
      <c r="DL182" s="75"/>
      <c r="DM182" s="75"/>
      <c r="DN182" s="75"/>
      <c r="DO182" s="75"/>
      <c r="DP182" s="75"/>
      <c r="DQ182" s="75"/>
      <c r="DR182" s="75"/>
      <c r="DS182" s="75"/>
      <c r="DT182" s="75"/>
      <c r="DU182" s="75"/>
      <c r="DV182" s="75"/>
      <c r="DW182" s="75"/>
      <c r="DX182" s="75"/>
      <c r="DY182" s="75"/>
      <c r="DZ182" s="75"/>
      <c r="EA182" s="75"/>
      <c r="EB182" s="75"/>
      <c r="EC182" s="75"/>
      <c r="ED182" s="75"/>
      <c r="EE182" s="75"/>
      <c r="EF182" s="75"/>
      <c r="EG182" s="75"/>
      <c r="EH182" s="75"/>
      <c r="EI182" s="75"/>
      <c r="EJ182" s="75"/>
      <c r="EK182" s="75"/>
      <c r="EL182" s="75"/>
      <c r="EM182" s="75"/>
      <c r="EN182" s="75"/>
      <c r="EO182" s="75"/>
      <c r="EP182" s="75"/>
      <c r="EQ182" s="75"/>
      <c r="ER182" s="75"/>
      <c r="ES182" s="75"/>
      <c r="EU182" s="75"/>
      <c r="EV182" s="75"/>
      <c r="EW182" s="75"/>
      <c r="EY182" s="75"/>
      <c r="EZ182" s="75"/>
      <c r="FA182" s="75"/>
      <c r="FC182" s="75"/>
      <c r="FD182" s="75"/>
      <c r="FE182" s="75"/>
      <c r="FG182" s="75"/>
      <c r="FH182" s="75"/>
      <c r="FI182" s="75"/>
      <c r="FK182" s="75"/>
      <c r="FL182" s="75"/>
      <c r="FM182" s="75"/>
      <c r="FO182" s="75"/>
      <c r="FP182" s="75"/>
      <c r="FQ182" s="75"/>
    </row>
    <row r="183" spans="1:173" s="12" customFormat="1" x14ac:dyDescent="0.25">
      <c r="A183" s="9" t="str">
        <f>Wed!$A$17</f>
        <v>con</v>
      </c>
      <c r="B183" s="72" t="str">
        <f>Wed!$C$17</f>
        <v>lose</v>
      </c>
      <c r="C183" s="9">
        <f>Wed!$X$17</f>
        <v>0</v>
      </c>
      <c r="D183" s="73" t="str">
        <f>IF($B183="win",100%-D$1,"-100%")</f>
        <v>-100%</v>
      </c>
      <c r="E183" s="9">
        <f>(C183*D183)+(C183*E$1)</f>
        <v>0</v>
      </c>
      <c r="G183" s="9">
        <f>Wed!$Y$17</f>
        <v>0</v>
      </c>
      <c r="H183" s="73" t="str">
        <f>IF($B183="win",100%-H$1,"-100%")</f>
        <v>-100%</v>
      </c>
      <c r="I183" s="9">
        <f>(G183*H183)+(G183*I$1)</f>
        <v>0</v>
      </c>
      <c r="K183" s="9">
        <f>Wed!$Z$17</f>
        <v>0</v>
      </c>
      <c r="L183" s="73" t="str">
        <f>IF($B183="win",100%-L$1,"-100%")</f>
        <v>-100%</v>
      </c>
      <c r="M183" s="9">
        <f>(K183*L183)+(K183*M$1)</f>
        <v>0</v>
      </c>
      <c r="N183" s="9"/>
      <c r="O183" s="9">
        <f>Wed!$AA$17</f>
        <v>0</v>
      </c>
      <c r="P183" s="73" t="str">
        <f>IF($B183="win",100%-P$1,"-100%")</f>
        <v>-100%</v>
      </c>
      <c r="Q183" s="9">
        <f>(O183*P183)+(O183*Q$1)</f>
        <v>0</v>
      </c>
      <c r="R183" s="9"/>
      <c r="S183" s="9">
        <f>Wed!$AB$17</f>
        <v>0</v>
      </c>
      <c r="T183" s="73" t="str">
        <f>IF($B183="win",100%-T$1,"-100%")</f>
        <v>-100%</v>
      </c>
      <c r="U183" s="9">
        <f>(S183*T183)+(S183*U$1)</f>
        <v>0</v>
      </c>
      <c r="V183" s="9"/>
      <c r="W183" s="9">
        <f>Wed!$AC$17</f>
        <v>0</v>
      </c>
      <c r="X183" s="73" t="str">
        <f>IF($B183="win",100%-X$1,"-100%")</f>
        <v>-100%</v>
      </c>
      <c r="Y183" s="9">
        <f>(W183*X183)+(W183*Y$1)</f>
        <v>0</v>
      </c>
      <c r="Z183" s="9"/>
      <c r="AA183" s="9">
        <f>Wed!$AD$17</f>
        <v>4000</v>
      </c>
      <c r="AB183" s="73" t="str">
        <f>IF($B183="win",100%-AB$1,"-100%")</f>
        <v>-100%</v>
      </c>
      <c r="AC183" s="9">
        <f>(AA183*AB183)+(AA183*AC$1)</f>
        <v>-4000</v>
      </c>
      <c r="AD183" s="9"/>
      <c r="AE183" s="9">
        <f>Wed!$AE$17</f>
        <v>0</v>
      </c>
      <c r="AF183" s="73" t="str">
        <f>IF($B183="win",100%-AF$1,"-100%")</f>
        <v>-100%</v>
      </c>
      <c r="AG183" s="9">
        <f>(AE183*AF183)+(AE183*AG$1)</f>
        <v>0</v>
      </c>
      <c r="AH183" s="9"/>
      <c r="AI183" s="9">
        <f>Wed!$AF$17</f>
        <v>3000</v>
      </c>
      <c r="AJ183" s="73" t="str">
        <f>IF($B183="win",100%-AJ$1,"-100%")</f>
        <v>-100%</v>
      </c>
      <c r="AK183" s="9">
        <f>(AI183*AJ183)+(AI183*AK$1)</f>
        <v>-3000</v>
      </c>
      <c r="AL183" s="9"/>
      <c r="AM183" s="9">
        <f>Wed!$AG$17</f>
        <v>1000</v>
      </c>
      <c r="AN183" s="73" t="str">
        <f>IF($B183="win",100%-AN$1,"-100%")</f>
        <v>-100%</v>
      </c>
      <c r="AO183" s="9">
        <f>(AM183*AN183)+(AM183*AO$1)</f>
        <v>-1000</v>
      </c>
      <c r="AP183" s="9"/>
      <c r="AQ183" s="9">
        <f>Wed!$AH$17</f>
        <v>500</v>
      </c>
      <c r="AR183" s="73" t="str">
        <f>IF($B183="win",100%-AR$1,"-100%")</f>
        <v>-100%</v>
      </c>
      <c r="AS183" s="9">
        <f>(AQ183*AR183)+(AQ183*AS$1)</f>
        <v>-500</v>
      </c>
      <c r="AT183" s="9"/>
      <c r="AU183" s="9">
        <f>Wed!$AI$17</f>
        <v>20000</v>
      </c>
      <c r="AV183" s="73" t="str">
        <f>IF($B183="win",100%-AV$1,"-100%")</f>
        <v>-100%</v>
      </c>
      <c r="AW183" s="9">
        <f>(AU183*AV183)+(AU183*AW$1)</f>
        <v>-20000</v>
      </c>
      <c r="AX183" s="9"/>
      <c r="AY183" s="9">
        <f>Wed!$AJ$17</f>
        <v>0</v>
      </c>
      <c r="AZ183" s="73" t="str">
        <f>IF($B183="win",100%-AZ$1,"-100%")</f>
        <v>-100%</v>
      </c>
      <c r="BA183" s="9">
        <f>(AY183*AZ183)+(AY183*BA$1)</f>
        <v>0</v>
      </c>
      <c r="BB183" s="9"/>
      <c r="BC183" s="9">
        <f>Wed!$AK$17</f>
        <v>40000</v>
      </c>
      <c r="BD183" s="73" t="str">
        <f>IF($B183="win",100%-BD$1,"-100%")</f>
        <v>-100%</v>
      </c>
      <c r="BE183" s="9">
        <f>(BC183*BD183)+(BC183*BE$1)</f>
        <v>-40000</v>
      </c>
      <c r="BF183" s="9"/>
      <c r="BG183" s="9">
        <f>Wed!$AL$17</f>
        <v>1500</v>
      </c>
      <c r="BH183" s="73" t="str">
        <f>IF($B183="win",100%-BH$1,"-100%")</f>
        <v>-100%</v>
      </c>
      <c r="BI183" s="9">
        <f>(BG183*BH183)+(BG183*BI$1)</f>
        <v>-1500</v>
      </c>
      <c r="BJ183" s="9"/>
      <c r="BK183" s="9">
        <f>Wed!$AM$17</f>
        <v>0</v>
      </c>
      <c r="BL183" s="73" t="str">
        <f>IF($B183="win",100%-BL$1,"-100%")</f>
        <v>-100%</v>
      </c>
      <c r="BM183" s="9">
        <f>(BK183*BL183)+(BK183*BM$1)</f>
        <v>0</v>
      </c>
      <c r="BN183" s="9"/>
      <c r="BO183" s="9">
        <f>Wed!$AN$17</f>
        <v>0</v>
      </c>
      <c r="BP183" s="73" t="str">
        <f>IF($B183="win",100%-BP$1,"-100%")</f>
        <v>-100%</v>
      </c>
      <c r="BQ183" s="9">
        <f>(BO183*BP183)+(BO183*BQ$1)</f>
        <v>0</v>
      </c>
      <c r="BR183" s="9"/>
      <c r="BS183" s="9">
        <f>Wed!$AO$17</f>
        <v>0</v>
      </c>
      <c r="BT183" s="73" t="str">
        <f>IF($B183="win",100%-BT$1,"-100%")</f>
        <v>-100%</v>
      </c>
      <c r="BU183" s="9">
        <f>(BS183*BT183)+(BS183*BU$1)</f>
        <v>0</v>
      </c>
      <c r="BV183" s="9"/>
      <c r="BW183" s="9">
        <f>Wed!$AP$17</f>
        <v>0</v>
      </c>
      <c r="BX183" s="73" t="str">
        <f>IF($B183="win",100%-BX$1,"-100%")</f>
        <v>-100%</v>
      </c>
      <c r="BY183" s="9">
        <f>(BW183*BX183)+(BW183*BY$1)</f>
        <v>0</v>
      </c>
      <c r="BZ183" s="9"/>
      <c r="CA183" s="9">
        <f>Wed!$AQ$17</f>
        <v>0</v>
      </c>
      <c r="CB183" s="73" t="str">
        <f>IF($B183="win",100%-CB$1,"-100%")</f>
        <v>-100%</v>
      </c>
      <c r="CC183" s="9">
        <f>(CA183*CB183)+(CA183*CC$1)</f>
        <v>0</v>
      </c>
      <c r="CD183" s="9"/>
      <c r="CE183" s="9">
        <f>Wed!$AR$17</f>
        <v>0</v>
      </c>
      <c r="CF183" s="73" t="str">
        <f>IF($B183="win",100%-CF$1,"-100%")</f>
        <v>-100%</v>
      </c>
      <c r="CG183" s="9">
        <f>(CE183*CF183)+(CE183*CG$1)</f>
        <v>0</v>
      </c>
      <c r="CH183" s="9"/>
      <c r="CI183" s="9">
        <f>Wed!$AS$17</f>
        <v>0</v>
      </c>
      <c r="CJ183" s="73" t="str">
        <f>IF($B183="win",100%-CJ$1,"-100%")</f>
        <v>-100%</v>
      </c>
      <c r="CK183" s="9">
        <f>(CI183*CJ183)+(CI183*CK$1)</f>
        <v>0</v>
      </c>
      <c r="CL183" s="9"/>
      <c r="CM183" s="9">
        <f>Wed!$AT$17</f>
        <v>0</v>
      </c>
      <c r="CN183" s="73" t="str">
        <f>IF($B183="win",100%-CN$1,"-100%")</f>
        <v>-100%</v>
      </c>
      <c r="CO183" s="9">
        <f>(CM183*CN183)+(CM183*CO$1)</f>
        <v>0</v>
      </c>
      <c r="CP183" s="9"/>
      <c r="CQ183" s="9">
        <f>Wed!$AU$17</f>
        <v>0</v>
      </c>
      <c r="CR183" s="73" t="str">
        <f>IF($B183="win",100%-CR$1,"-100%")</f>
        <v>-100%</v>
      </c>
      <c r="CS183" s="9">
        <f>(CQ183*CR183)+(CQ183*CS$1)</f>
        <v>0</v>
      </c>
      <c r="CT183" s="9"/>
      <c r="CU183" s="9">
        <f>Wed!$AV$17</f>
        <v>0</v>
      </c>
      <c r="CV183" s="73" t="str">
        <f>IF($B183="win",100%-CV$1,"-100%")</f>
        <v>-100%</v>
      </c>
      <c r="CW183" s="9">
        <f>(CU183*CV183)+(CU183*CW$1)</f>
        <v>0</v>
      </c>
      <c r="CX183" s="9"/>
      <c r="CY183" s="9">
        <f>Wed!$AW$17</f>
        <v>13500</v>
      </c>
      <c r="CZ183" s="73" t="str">
        <f>IF($B183="win",100%-CZ$1,"-100%")</f>
        <v>-100%</v>
      </c>
      <c r="DA183" s="9">
        <f>(CY183*CZ183)+(CY183*DA$1)</f>
        <v>-13500</v>
      </c>
      <c r="DB183" s="9"/>
      <c r="DC183" s="9">
        <f>Wed!$AX$17</f>
        <v>0</v>
      </c>
      <c r="DD183" s="73" t="str">
        <f>IF($B183="win",100%-DD$1,"-100%")</f>
        <v>-100%</v>
      </c>
      <c r="DE183" s="9">
        <f>(DC183*DD183)+(DC183*DE$1)</f>
        <v>0</v>
      </c>
      <c r="DF183" s="9"/>
      <c r="DG183" s="9">
        <f>Wed!$AY$17</f>
        <v>5000</v>
      </c>
      <c r="DH183" s="73" t="str">
        <f>IF($B183="win",100%-DH$1,"-100%")</f>
        <v>-100%</v>
      </c>
      <c r="DI183" s="9">
        <f>(DG183*DH183)+(DG183*DI$1)</f>
        <v>-5000</v>
      </c>
      <c r="DJ183" s="9"/>
      <c r="DK183" s="9">
        <f>Wed!$AZ$17</f>
        <v>0</v>
      </c>
      <c r="DL183" s="73" t="str">
        <f>IF($B183="win",100%-DL$1,"-100%")</f>
        <v>-100%</v>
      </c>
      <c r="DM183" s="9">
        <f>(DK183*DL183)+(DK183*DM$1)</f>
        <v>0</v>
      </c>
      <c r="DN183" s="9"/>
      <c r="DO183" s="9">
        <f>Wed!$BA$17</f>
        <v>1000</v>
      </c>
      <c r="DP183" s="73" t="str">
        <f>IF($B183="win",100%-DP$1,"-100%")</f>
        <v>-100%</v>
      </c>
      <c r="DQ183" s="9">
        <f>(DO183*DP183)+(DO183*DQ$1)</f>
        <v>-1000</v>
      </c>
      <c r="DR183" s="9"/>
      <c r="DS183" s="9">
        <f>Wed!$BB$17</f>
        <v>0</v>
      </c>
      <c r="DT183" s="73" t="str">
        <f>IF($B183="win",100%-DT$1,"-100%")</f>
        <v>-100%</v>
      </c>
      <c r="DU183" s="9">
        <f>(DS183*DT183)+(DS183*DU$1)</f>
        <v>0</v>
      </c>
      <c r="DV183" s="9"/>
      <c r="DW183" s="9">
        <f>Wed!$BC$17</f>
        <v>0</v>
      </c>
      <c r="DX183" s="73" t="str">
        <f>IF($B183="win",100%-DX$1,"-100%")</f>
        <v>-100%</v>
      </c>
      <c r="DY183" s="9">
        <f>(DW183*DX183)+(DW183*DY$1)</f>
        <v>0</v>
      </c>
      <c r="DZ183" s="9"/>
      <c r="EA183" s="9">
        <f>Wed!$BD$17</f>
        <v>2500</v>
      </c>
      <c r="EB183" s="73" t="str">
        <f>IF($B183="win",100%-EB$1,"-100%")</f>
        <v>-100%</v>
      </c>
      <c r="EC183" s="9">
        <f>(EA183*EB183)+(EA183*EC$1)</f>
        <v>-2500</v>
      </c>
      <c r="ED183" s="9"/>
      <c r="EE183" s="9">
        <f>Wed!$BE$17</f>
        <v>0</v>
      </c>
      <c r="EF183" s="73" t="str">
        <f>IF($B183="win",100%-EF$1,"-100%")</f>
        <v>-100%</v>
      </c>
      <c r="EG183" s="9">
        <f>(EE183*EF183)+(EE183*EG$1)</f>
        <v>0</v>
      </c>
      <c r="EH183" s="9"/>
      <c r="EI183" s="9">
        <f>Wed!$BF$17</f>
        <v>0</v>
      </c>
      <c r="EJ183" s="73" t="str">
        <f>IF($B183="win",100%-EJ$1,"-100%")</f>
        <v>-100%</v>
      </c>
      <c r="EK183" s="9">
        <f>(EI183*EJ183)+(EI183*EK$1)</f>
        <v>0</v>
      </c>
      <c r="EL183" s="9"/>
      <c r="EM183" s="9">
        <f>Wed!$BG$17</f>
        <v>0</v>
      </c>
      <c r="EN183" s="73" t="str">
        <f>IF($B183="win",100%-EN$1,"-100%")</f>
        <v>-100%</v>
      </c>
      <c r="EO183" s="9">
        <f>(EM183*EN183)+(EM183*EO$1)</f>
        <v>0</v>
      </c>
      <c r="EP183" s="9"/>
      <c r="EQ183" s="9">
        <f>Wed!$BH$17</f>
        <v>30000</v>
      </c>
      <c r="ER183" s="73" t="str">
        <f>IF($B183="win",100%-ER$1,"-100%")</f>
        <v>-100%</v>
      </c>
      <c r="ES183" s="9">
        <f>(EQ183*ER183)+(EQ183*ES$1)</f>
        <v>-30000</v>
      </c>
      <c r="EU183" s="9">
        <f>Wed!$BI$17</f>
        <v>0</v>
      </c>
      <c r="EV183" s="73" t="str">
        <f>IF($B183="win",100%-EV$1,"-100%")</f>
        <v>-100%</v>
      </c>
      <c r="EW183" s="9">
        <f>(EU183*EV183)+(EU183*EW$1)</f>
        <v>0</v>
      </c>
      <c r="EY183" s="9">
        <f>Wed!$BJ$17</f>
        <v>0</v>
      </c>
      <c r="EZ183" s="73" t="str">
        <f>IF($B183="win",100%-EZ$1,"-100%")</f>
        <v>-100%</v>
      </c>
      <c r="FA183" s="9">
        <f>(EY183*EZ183)+(EY183*FA$1)</f>
        <v>0</v>
      </c>
      <c r="FC183" s="9">
        <f>Wed!$BK$17</f>
        <v>5000</v>
      </c>
      <c r="FD183" s="73" t="str">
        <f>IF($B183="win",100%-FD$1,"-100%")</f>
        <v>-100%</v>
      </c>
      <c r="FE183" s="9">
        <f>(FC183*FD183)+(FC183*FE$1)</f>
        <v>-5000</v>
      </c>
      <c r="FG183" s="9">
        <f>Wed!$BL$17</f>
        <v>8000</v>
      </c>
      <c r="FH183" s="73" t="str">
        <f>IF($B183="win",100%-FH$1,"-100%")</f>
        <v>-100%</v>
      </c>
      <c r="FI183" s="9">
        <f>(FG183*FH183)+(FG183*FI$1)</f>
        <v>-8000</v>
      </c>
      <c r="FK183" s="9">
        <f>Wed!$BM$17</f>
        <v>0</v>
      </c>
      <c r="FL183" s="73" t="str">
        <f>IF($B183="win",100%-FL$1,"-100%")</f>
        <v>-100%</v>
      </c>
      <c r="FM183" s="9">
        <f>(FK183*FL183)+(FK183*FM$1)</f>
        <v>0</v>
      </c>
      <c r="FO183" s="9">
        <f>Wed!$BN$17</f>
        <v>0</v>
      </c>
      <c r="FP183" s="73" t="str">
        <f>IF($B183="win",100%-FP$1,"-100%")</f>
        <v>-100%</v>
      </c>
      <c r="FQ183" s="9">
        <f>(FO183*FP183)+(FO183*FQ$1)</f>
        <v>0</v>
      </c>
    </row>
    <row r="184" spans="1:173" s="12" customFormat="1" x14ac:dyDescent="0.25">
      <c r="A184" s="9" t="str">
        <f>Wed!$A$18</f>
        <v>lva</v>
      </c>
      <c r="B184" s="72" t="str">
        <f>Wed!$C$18</f>
        <v>win</v>
      </c>
      <c r="C184" s="9">
        <f>Wed!$X$18</f>
        <v>0</v>
      </c>
      <c r="D184" s="73">
        <f t="shared" ref="D184:D186" si="2317">IF($B184="win",100%-D$1,"-100%")</f>
        <v>1</v>
      </c>
      <c r="E184" s="9">
        <f t="shared" ref="E184:E186" si="2318">(C184*D184)+(C184*E$1)</f>
        <v>0</v>
      </c>
      <c r="G184" s="9">
        <f>Wed!$Y$18</f>
        <v>0</v>
      </c>
      <c r="H184" s="73">
        <f t="shared" ref="H184:H186" si="2319">IF($B184="win",100%-H$1,"-100%")</f>
        <v>0.9</v>
      </c>
      <c r="I184" s="9">
        <f t="shared" ref="I184:I186" si="2320">(G184*H184)+(G184*I$1)</f>
        <v>0</v>
      </c>
      <c r="K184" s="9">
        <f>Wed!$Z$18</f>
        <v>0</v>
      </c>
      <c r="L184" s="73">
        <f t="shared" ref="L184:L186" si="2321">IF($B184="win",100%-L$1,"-100%")</f>
        <v>0.9</v>
      </c>
      <c r="M184" s="9">
        <f t="shared" ref="M184:M186" si="2322">(K184*L184)+(K184*M$1)</f>
        <v>0</v>
      </c>
      <c r="N184" s="9"/>
      <c r="O184" s="9">
        <f>Wed!$AA$18</f>
        <v>0</v>
      </c>
      <c r="P184" s="73">
        <f t="shared" ref="P184:P186" si="2323">IF($B184="win",100%-P$1,"-100%")</f>
        <v>0.9</v>
      </c>
      <c r="Q184" s="9">
        <f t="shared" ref="Q184:Q186" si="2324">(O184*P184)+(O184*Q$1)</f>
        <v>0</v>
      </c>
      <c r="R184" s="9"/>
      <c r="S184" s="9">
        <f>Wed!$AB$18</f>
        <v>0</v>
      </c>
      <c r="T184" s="73">
        <f t="shared" ref="T184:T186" si="2325">IF($B184="win",100%-T$1,"-100%")</f>
        <v>0.9</v>
      </c>
      <c r="U184" s="9">
        <f t="shared" ref="U184:U186" si="2326">(S184*T184)+(S184*U$1)</f>
        <v>0</v>
      </c>
      <c r="V184" s="9"/>
      <c r="W184" s="9">
        <f>Wed!$AC$18</f>
        <v>0</v>
      </c>
      <c r="X184" s="73">
        <f t="shared" ref="X184:X186" si="2327">IF($B184="win",100%-X$1,"-100%")</f>
        <v>0.9</v>
      </c>
      <c r="Y184" s="9">
        <f t="shared" ref="Y184:Y186" si="2328">(W184*X184)+(W184*Y$1)</f>
        <v>0</v>
      </c>
      <c r="Z184" s="9"/>
      <c r="AA184" s="9">
        <f>Wed!$AD$18</f>
        <v>0</v>
      </c>
      <c r="AB184" s="73">
        <f t="shared" ref="AB184:AB186" si="2329">IF($B184="win",100%-AB$1,"-100%")</f>
        <v>0.9</v>
      </c>
      <c r="AC184" s="9">
        <f t="shared" ref="AC184:AC186" si="2330">(AA184*AB184)+(AA184*AC$1)</f>
        <v>0</v>
      </c>
      <c r="AD184" s="9"/>
      <c r="AE184" s="9">
        <f>Wed!$AE$18</f>
        <v>40000</v>
      </c>
      <c r="AF184" s="73">
        <f t="shared" ref="AF184:AF186" si="2331">IF($B184="win",100%-AF$1,"-100%")</f>
        <v>0.9</v>
      </c>
      <c r="AG184" s="9">
        <f t="shared" ref="AG184:AG186" si="2332">(AE184*AF184)+(AE184*AG$1)</f>
        <v>36000</v>
      </c>
      <c r="AH184" s="9"/>
      <c r="AI184" s="9">
        <f>Wed!$AF$18</f>
        <v>0</v>
      </c>
      <c r="AJ184" s="73">
        <f t="shared" ref="AJ184:AJ186" si="2333">IF($B184="win",100%-AJ$1,"-100%")</f>
        <v>0.9</v>
      </c>
      <c r="AK184" s="9">
        <f t="shared" ref="AK184:AK186" si="2334">(AI184*AJ184)+(AI184*AK$1)</f>
        <v>0</v>
      </c>
      <c r="AL184" s="9"/>
      <c r="AM184" s="9">
        <f>Wed!$AG$18</f>
        <v>0</v>
      </c>
      <c r="AN184" s="73">
        <f t="shared" ref="AN184:AN186" si="2335">IF($B184="win",100%-AN$1,"-100%")</f>
        <v>0.9</v>
      </c>
      <c r="AO184" s="9">
        <f t="shared" ref="AO184:AO186" si="2336">(AM184*AN184)+(AM184*AO$1)</f>
        <v>0</v>
      </c>
      <c r="AP184" s="9"/>
      <c r="AQ184" s="9">
        <f>Wed!$AH$18</f>
        <v>0</v>
      </c>
      <c r="AR184" s="73">
        <f t="shared" ref="AR184:AR186" si="2337">IF($B184="win",100%-AR$1,"-100%")</f>
        <v>0.9</v>
      </c>
      <c r="AS184" s="9">
        <f t="shared" ref="AS184:AS186" si="2338">(AQ184*AR184)+(AQ184*AS$1)</f>
        <v>0</v>
      </c>
      <c r="AT184" s="9"/>
      <c r="AU184" s="9">
        <f>Wed!$AI$18</f>
        <v>3000</v>
      </c>
      <c r="AV184" s="73">
        <f t="shared" ref="AV184:AV186" si="2339">IF($B184="win",100%-AV$1,"-100%")</f>
        <v>0.9</v>
      </c>
      <c r="AW184" s="9">
        <f t="shared" ref="AW184:AW186" si="2340">(AU184*AV184)+(AU184*AW$1)</f>
        <v>2700</v>
      </c>
      <c r="AX184" s="9"/>
      <c r="AY184" s="9">
        <f>Wed!$AJ$18</f>
        <v>0</v>
      </c>
      <c r="AZ184" s="73">
        <f t="shared" ref="AZ184:AZ186" si="2341">IF($B184="win",100%-AZ$1,"-100%")</f>
        <v>0.9</v>
      </c>
      <c r="BA184" s="9">
        <f t="shared" ref="BA184:BA186" si="2342">(AY184*AZ184)+(AY184*BA$1)</f>
        <v>0</v>
      </c>
      <c r="BB184" s="9"/>
      <c r="BC184" s="9">
        <f>Wed!$AK$18</f>
        <v>0</v>
      </c>
      <c r="BD184" s="73">
        <f t="shared" ref="BD184:BD186" si="2343">IF($B184="win",100%-BD$1,"-100%")</f>
        <v>0.9</v>
      </c>
      <c r="BE184" s="9">
        <f t="shared" ref="BE184:BE186" si="2344">(BC184*BD184)+(BC184*BE$1)</f>
        <v>0</v>
      </c>
      <c r="BF184" s="9"/>
      <c r="BG184" s="9">
        <f>Wed!$AL$18</f>
        <v>0</v>
      </c>
      <c r="BH184" s="73">
        <f t="shared" ref="BH184:BH186" si="2345">IF($B184="win",100%-BH$1,"-100%")</f>
        <v>0.9</v>
      </c>
      <c r="BI184" s="9">
        <f t="shared" ref="BI184:BI186" si="2346">(BG184*BH184)+(BG184*BI$1)</f>
        <v>0</v>
      </c>
      <c r="BJ184" s="9"/>
      <c r="BK184" s="9">
        <f>Wed!$AM$18</f>
        <v>0</v>
      </c>
      <c r="BL184" s="73">
        <f t="shared" ref="BL184:BL186" si="2347">IF($B184="win",100%-BL$1,"-100%")</f>
        <v>0.9</v>
      </c>
      <c r="BM184" s="9">
        <f t="shared" ref="BM184:BM186" si="2348">(BK184*BL184)+(BK184*BM$1)</f>
        <v>0</v>
      </c>
      <c r="BN184" s="9"/>
      <c r="BO184" s="9">
        <f>Wed!$AN$18</f>
        <v>0</v>
      </c>
      <c r="BP184" s="73">
        <f t="shared" ref="BP184:BP186" si="2349">IF($B184="win",100%-BP$1,"-100%")</f>
        <v>0.92</v>
      </c>
      <c r="BQ184" s="9">
        <f t="shared" ref="BQ184:BQ186" si="2350">(BO184*BP184)+(BO184*BQ$1)</f>
        <v>0</v>
      </c>
      <c r="BR184" s="9"/>
      <c r="BS184" s="9">
        <f>Wed!$AO$18</f>
        <v>28000</v>
      </c>
      <c r="BT184" s="73">
        <f t="shared" ref="BT184:BT186" si="2351">IF($B184="win",100%-BT$1,"-100%")</f>
        <v>0.9</v>
      </c>
      <c r="BU184" s="9">
        <f t="shared" ref="BU184:BU186" si="2352">(BS184*BT184)+(BS184*BU$1)</f>
        <v>25200</v>
      </c>
      <c r="BV184" s="9"/>
      <c r="BW184" s="9">
        <f>Wed!$AP$18</f>
        <v>0</v>
      </c>
      <c r="BX184" s="73">
        <f t="shared" ref="BX184:BX186" si="2353">IF($B184="win",100%-BX$1,"-100%")</f>
        <v>0.9</v>
      </c>
      <c r="BY184" s="9">
        <f t="shared" ref="BY184:BY186" si="2354">(BW184*BX184)+(BW184*BY$1)</f>
        <v>0</v>
      </c>
      <c r="BZ184" s="9"/>
      <c r="CA184" s="9">
        <f>Wed!$AQ$18</f>
        <v>0</v>
      </c>
      <c r="CB184" s="73">
        <f t="shared" ref="CB184:CB186" si="2355">IF($B184="win",100%-CB$1,"-100%")</f>
        <v>0.9</v>
      </c>
      <c r="CC184" s="9">
        <f t="shared" ref="CC184:CC186" si="2356">(CA184*CB184)+(CA184*CC$1)</f>
        <v>0</v>
      </c>
      <c r="CD184" s="9"/>
      <c r="CE184" s="9">
        <f>Wed!$AR$18</f>
        <v>20000</v>
      </c>
      <c r="CF184" s="73">
        <f t="shared" ref="CF184:CF186" si="2357">IF($B184="win",100%-CF$1,"-100%")</f>
        <v>0.9</v>
      </c>
      <c r="CG184" s="9">
        <f t="shared" ref="CG184:CG186" si="2358">(CE184*CF184)+(CE184*CG$1)</f>
        <v>18000</v>
      </c>
      <c r="CH184" s="9"/>
      <c r="CI184" s="9">
        <f>Wed!$AS$18</f>
        <v>35000</v>
      </c>
      <c r="CJ184" s="73">
        <f t="shared" ref="CJ184:CJ186" si="2359">IF($B184="win",100%-CJ$1,"-100%")</f>
        <v>0.9</v>
      </c>
      <c r="CK184" s="9">
        <f t="shared" ref="CK184:CK186" si="2360">(CI184*CJ184)+(CI184*CK$1)</f>
        <v>31500</v>
      </c>
      <c r="CL184" s="9"/>
      <c r="CM184" s="9">
        <f>Wed!$AT$18</f>
        <v>0</v>
      </c>
      <c r="CN184" s="73">
        <f t="shared" ref="CN184:CN186" si="2361">IF($B184="win",100%-CN$1,"-100%")</f>
        <v>0.9</v>
      </c>
      <c r="CO184" s="9">
        <f t="shared" ref="CO184:CO186" si="2362">(CM184*CN184)+(CM184*CO$1)</f>
        <v>0</v>
      </c>
      <c r="CP184" s="9"/>
      <c r="CQ184" s="9">
        <f>Wed!$AU$18</f>
        <v>0</v>
      </c>
      <c r="CR184" s="73">
        <f t="shared" ref="CR184:CR186" si="2363">IF($B184="win",100%-CR$1,"-100%")</f>
        <v>0.9</v>
      </c>
      <c r="CS184" s="9">
        <f t="shared" ref="CS184:CS186" si="2364">(CQ184*CR184)+(CQ184*CS$1)</f>
        <v>0</v>
      </c>
      <c r="CT184" s="9"/>
      <c r="CU184" s="9">
        <f>Wed!$AV$18</f>
        <v>0</v>
      </c>
      <c r="CV184" s="73">
        <f t="shared" ref="CV184:CV186" si="2365">IF($B184="win",100%-CV$1,"-100%")</f>
        <v>0.9</v>
      </c>
      <c r="CW184" s="9">
        <f t="shared" ref="CW184:CW186" si="2366">(CU184*CV184)+(CU184*CW$1)</f>
        <v>0</v>
      </c>
      <c r="CX184" s="9"/>
      <c r="CY184" s="9">
        <f>Wed!$AW$18</f>
        <v>0</v>
      </c>
      <c r="CZ184" s="73">
        <f t="shared" ref="CZ184:CZ186" si="2367">IF($B184="win",100%-CZ$1,"-100%")</f>
        <v>0.9</v>
      </c>
      <c r="DA184" s="9">
        <f t="shared" ref="DA184:DA186" si="2368">(CY184*CZ184)+(CY184*DA$1)</f>
        <v>0</v>
      </c>
      <c r="DB184" s="9"/>
      <c r="DC184" s="9">
        <f>Wed!$AX$18</f>
        <v>0</v>
      </c>
      <c r="DD184" s="73">
        <f t="shared" ref="DD184:DD186" si="2369">IF($B184="win",100%-DD$1,"-100%")</f>
        <v>0.9</v>
      </c>
      <c r="DE184" s="9">
        <f t="shared" ref="DE184:DE186" si="2370">(DC184*DD184)+(DC184*DE$1)</f>
        <v>0</v>
      </c>
      <c r="DF184" s="9"/>
      <c r="DG184" s="9">
        <f>Wed!$AY$18</f>
        <v>0</v>
      </c>
      <c r="DH184" s="73">
        <f t="shared" ref="DH184:DH186" si="2371">IF($B184="win",100%-DH$1,"-100%")</f>
        <v>0.9</v>
      </c>
      <c r="DI184" s="9">
        <f t="shared" ref="DI184:DI186" si="2372">(DG184*DH184)+(DG184*DI$1)</f>
        <v>0</v>
      </c>
      <c r="DJ184" s="9"/>
      <c r="DK184" s="9">
        <f>Wed!$AZ$18</f>
        <v>0</v>
      </c>
      <c r="DL184" s="73">
        <f t="shared" ref="DL184:DL186" si="2373">IF($B184="win",100%-DL$1,"-100%")</f>
        <v>0.9</v>
      </c>
      <c r="DM184" s="9">
        <f t="shared" ref="DM184:DM186" si="2374">(DK184*DL184)+(DK184*DM$1)</f>
        <v>0</v>
      </c>
      <c r="DN184" s="9"/>
      <c r="DO184" s="9">
        <f>Wed!$BA$18</f>
        <v>0</v>
      </c>
      <c r="DP184" s="73">
        <f t="shared" ref="DP184:DP186" si="2375">IF($B184="win",100%-DP$1,"-100%")</f>
        <v>0.9</v>
      </c>
      <c r="DQ184" s="9">
        <f t="shared" ref="DQ184:DQ186" si="2376">(DO184*DP184)+(DO184*DQ$1)</f>
        <v>0</v>
      </c>
      <c r="DR184" s="9"/>
      <c r="DS184" s="9">
        <f>Wed!$BB$18</f>
        <v>0</v>
      </c>
      <c r="DT184" s="73">
        <f t="shared" ref="DT184:DT186" si="2377">IF($B184="win",100%-DT$1,"-100%")</f>
        <v>0.9</v>
      </c>
      <c r="DU184" s="9">
        <f t="shared" ref="DU184:DU186" si="2378">(DS184*DT184)+(DS184*DU$1)</f>
        <v>0</v>
      </c>
      <c r="DV184" s="9"/>
      <c r="DW184" s="9">
        <f>Wed!$BC$18</f>
        <v>0</v>
      </c>
      <c r="DX184" s="73">
        <f t="shared" ref="DX184:DX186" si="2379">IF($B184="win",100%-DX$1,"-100%")</f>
        <v>0.9</v>
      </c>
      <c r="DY184" s="9">
        <f t="shared" ref="DY184:DY186" si="2380">(DW184*DX184)+(DW184*DY$1)</f>
        <v>0</v>
      </c>
      <c r="DZ184" s="9"/>
      <c r="EA184" s="9">
        <f>Wed!$BD$18</f>
        <v>0</v>
      </c>
      <c r="EB184" s="73">
        <f t="shared" ref="EB184:EB186" si="2381">IF($B184="win",100%-EB$1,"-100%")</f>
        <v>0.9</v>
      </c>
      <c r="EC184" s="9">
        <f t="shared" ref="EC184:EC186" si="2382">(EA184*EB184)+(EA184*EC$1)</f>
        <v>0</v>
      </c>
      <c r="ED184" s="9"/>
      <c r="EE184" s="9">
        <f>Wed!$BE$18</f>
        <v>0</v>
      </c>
      <c r="EF184" s="73">
        <f t="shared" ref="EF184:EF186" si="2383">IF($B184="win",100%-EF$1,"-100%")</f>
        <v>0.9</v>
      </c>
      <c r="EG184" s="9">
        <f t="shared" ref="EG184:EG186" si="2384">(EE184*EF184)+(EE184*EG$1)</f>
        <v>0</v>
      </c>
      <c r="EH184" s="9"/>
      <c r="EI184" s="9">
        <f>Wed!$BF$18</f>
        <v>0</v>
      </c>
      <c r="EJ184" s="73">
        <f t="shared" ref="EJ184:EJ186" si="2385">IF($B184="win",100%-EJ$1,"-100%")</f>
        <v>0.9</v>
      </c>
      <c r="EK184" s="9">
        <f t="shared" ref="EK184:EK186" si="2386">(EI184*EJ184)+(EI184*EK$1)</f>
        <v>0</v>
      </c>
      <c r="EL184" s="9"/>
      <c r="EM184" s="9">
        <f>Wed!$BG$18</f>
        <v>3000</v>
      </c>
      <c r="EN184" s="73">
        <f t="shared" ref="EN184:EN186" si="2387">IF($B184="win",100%-EN$1,"-100%")</f>
        <v>0.9</v>
      </c>
      <c r="EO184" s="9">
        <f t="shared" ref="EO184:EO186" si="2388">(EM184*EN184)+(EM184*EO$1)</f>
        <v>2700</v>
      </c>
      <c r="EP184" s="9"/>
      <c r="EQ184" s="9">
        <f>Wed!$BH$18</f>
        <v>0</v>
      </c>
      <c r="ER184" s="73">
        <f t="shared" ref="ER184:ER186" si="2389">IF($B184="win",100%-ER$1,"-100%")</f>
        <v>0.9</v>
      </c>
      <c r="ES184" s="9">
        <f t="shared" ref="ES184:ES186" si="2390">(EQ184*ER184)+(EQ184*ES$1)</f>
        <v>0</v>
      </c>
      <c r="EU184" s="9">
        <f>Wed!$BI$18</f>
        <v>2000</v>
      </c>
      <c r="EV184" s="73">
        <f t="shared" ref="EV184:EV186" si="2391">IF($B184="win",100%-EV$1,"-100%")</f>
        <v>0.9</v>
      </c>
      <c r="EW184" s="9">
        <f t="shared" ref="EW184:EW186" si="2392">(EU184*EV184)+(EU184*EW$1)</f>
        <v>1800</v>
      </c>
      <c r="EY184" s="9">
        <f>Wed!$BJ$18</f>
        <v>20000</v>
      </c>
      <c r="EZ184" s="73">
        <f t="shared" ref="EZ184:EZ186" si="2393">IF($B184="win",100%-EZ$1,"-100%")</f>
        <v>0.9</v>
      </c>
      <c r="FA184" s="9">
        <f t="shared" ref="FA184:FA186" si="2394">(EY184*EZ184)+(EY184*FA$1)</f>
        <v>18000</v>
      </c>
      <c r="FC184" s="9">
        <f>Wed!$BK$18</f>
        <v>2000</v>
      </c>
      <c r="FD184" s="73">
        <f t="shared" ref="FD184:FD186" si="2395">IF($B184="win",100%-FD$1,"-100%")</f>
        <v>0.9</v>
      </c>
      <c r="FE184" s="9">
        <f t="shared" ref="FE184:FE186" si="2396">(FC184*FD184)+(FC184*FE$1)</f>
        <v>1800</v>
      </c>
      <c r="FG184" s="9">
        <f>Wed!$BL$18</f>
        <v>3500</v>
      </c>
      <c r="FH184" s="73">
        <f t="shared" ref="FH184:FH186" si="2397">IF($B184="win",100%-FH$1,"-100%")</f>
        <v>0.9</v>
      </c>
      <c r="FI184" s="9">
        <f t="shared" ref="FI184:FI186" si="2398">(FG184*FH184)+(FG184*FI$1)</f>
        <v>3150</v>
      </c>
      <c r="FK184" s="9">
        <f>Wed!$BM$18</f>
        <v>0</v>
      </c>
      <c r="FL184" s="73">
        <f t="shared" ref="FL184:FL186" si="2399">IF($B184="win",100%-FL$1,"-100%")</f>
        <v>0.9</v>
      </c>
      <c r="FM184" s="9">
        <f t="shared" ref="FM184:FM186" si="2400">(FK184*FL184)+(FK184*FM$1)</f>
        <v>0</v>
      </c>
      <c r="FO184" s="9">
        <f>Wed!$BN$18</f>
        <v>18000</v>
      </c>
      <c r="FP184" s="73">
        <f t="shared" ref="FP184:FP186" si="2401">IF($B184="win",100%-FP$1,"-100%")</f>
        <v>0.9</v>
      </c>
      <c r="FQ184" s="9">
        <f t="shared" ref="FQ184:FQ186" si="2402">(FO184*FP184)+(FO184*FQ$1)</f>
        <v>16200</v>
      </c>
    </row>
    <row r="185" spans="1:173" s="12" customFormat="1" x14ac:dyDescent="0.25">
      <c r="A185" s="9" t="str">
        <f>Wed!$A$19</f>
        <v>con under</v>
      </c>
      <c r="B185" s="72" t="str">
        <f>Wed!$C$19</f>
        <v>win</v>
      </c>
      <c r="C185" s="9">
        <f>Wed!$X$19</f>
        <v>0</v>
      </c>
      <c r="D185" s="73">
        <f t="shared" si="2317"/>
        <v>1</v>
      </c>
      <c r="E185" s="9">
        <f t="shared" si="2318"/>
        <v>0</v>
      </c>
      <c r="G185" s="9">
        <f>Wed!$Y$19</f>
        <v>0</v>
      </c>
      <c r="H185" s="73">
        <f t="shared" si="2319"/>
        <v>0.9</v>
      </c>
      <c r="I185" s="9">
        <f t="shared" si="2320"/>
        <v>0</v>
      </c>
      <c r="K185" s="9">
        <f>Wed!$Z$19</f>
        <v>0</v>
      </c>
      <c r="L185" s="73">
        <f t="shared" si="2321"/>
        <v>0.9</v>
      </c>
      <c r="M185" s="9">
        <f t="shared" si="2322"/>
        <v>0</v>
      </c>
      <c r="N185" s="9"/>
      <c r="O185" s="9">
        <f>Wed!$AA$19</f>
        <v>0</v>
      </c>
      <c r="P185" s="73">
        <f t="shared" si="2323"/>
        <v>0.9</v>
      </c>
      <c r="Q185" s="9">
        <f t="shared" si="2324"/>
        <v>0</v>
      </c>
      <c r="R185" s="9"/>
      <c r="S185" s="9">
        <f>Wed!$AB$19</f>
        <v>0</v>
      </c>
      <c r="T185" s="73">
        <f t="shared" si="2325"/>
        <v>0.9</v>
      </c>
      <c r="U185" s="9">
        <f t="shared" si="2326"/>
        <v>0</v>
      </c>
      <c r="V185" s="9"/>
      <c r="W185" s="9">
        <f>Wed!$AC$19</f>
        <v>0</v>
      </c>
      <c r="X185" s="73">
        <f t="shared" si="2327"/>
        <v>0.9</v>
      </c>
      <c r="Y185" s="9">
        <f t="shared" si="2328"/>
        <v>0</v>
      </c>
      <c r="Z185" s="9"/>
      <c r="AA185" s="9">
        <f>Wed!$AD$19</f>
        <v>0</v>
      </c>
      <c r="AB185" s="73">
        <f t="shared" si="2329"/>
        <v>0.9</v>
      </c>
      <c r="AC185" s="9">
        <f t="shared" si="2330"/>
        <v>0</v>
      </c>
      <c r="AD185" s="9"/>
      <c r="AE185" s="9">
        <f>Wed!$AE$19</f>
        <v>29000</v>
      </c>
      <c r="AF185" s="73">
        <f t="shared" si="2331"/>
        <v>0.9</v>
      </c>
      <c r="AG185" s="9">
        <f t="shared" si="2332"/>
        <v>26100</v>
      </c>
      <c r="AH185" s="9"/>
      <c r="AI185" s="9">
        <f>Wed!$AF$19</f>
        <v>2000</v>
      </c>
      <c r="AJ185" s="73">
        <f t="shared" si="2333"/>
        <v>0.9</v>
      </c>
      <c r="AK185" s="9">
        <f t="shared" si="2334"/>
        <v>1800</v>
      </c>
      <c r="AL185" s="9"/>
      <c r="AM185" s="9">
        <f>Wed!$AG$19</f>
        <v>0</v>
      </c>
      <c r="AN185" s="73">
        <f t="shared" si="2335"/>
        <v>0.9</v>
      </c>
      <c r="AO185" s="9">
        <f t="shared" si="2336"/>
        <v>0</v>
      </c>
      <c r="AP185" s="9"/>
      <c r="AQ185" s="9">
        <f>Wed!$AH$19</f>
        <v>1000</v>
      </c>
      <c r="AR185" s="73">
        <f t="shared" si="2337"/>
        <v>0.9</v>
      </c>
      <c r="AS185" s="9">
        <f t="shared" si="2338"/>
        <v>900</v>
      </c>
      <c r="AT185" s="9"/>
      <c r="AU185" s="9">
        <f>Wed!$AI$19</f>
        <v>12000</v>
      </c>
      <c r="AV185" s="73">
        <f t="shared" si="2339"/>
        <v>0.9</v>
      </c>
      <c r="AW185" s="9">
        <f t="shared" si="2340"/>
        <v>10800</v>
      </c>
      <c r="AX185" s="9"/>
      <c r="AY185" s="9">
        <f>Wed!$AJ$19</f>
        <v>0</v>
      </c>
      <c r="AZ185" s="73">
        <f t="shared" si="2341"/>
        <v>0.9</v>
      </c>
      <c r="BA185" s="9">
        <f t="shared" si="2342"/>
        <v>0</v>
      </c>
      <c r="BB185" s="9"/>
      <c r="BC185" s="9">
        <f>Wed!$AK$19</f>
        <v>0</v>
      </c>
      <c r="BD185" s="73">
        <f t="shared" si="2343"/>
        <v>0.9</v>
      </c>
      <c r="BE185" s="9">
        <f t="shared" si="2344"/>
        <v>0</v>
      </c>
      <c r="BF185" s="9"/>
      <c r="BG185" s="9">
        <f>Wed!$AL$19</f>
        <v>0</v>
      </c>
      <c r="BH185" s="73">
        <f t="shared" si="2345"/>
        <v>0.9</v>
      </c>
      <c r="BI185" s="9">
        <f t="shared" si="2346"/>
        <v>0</v>
      </c>
      <c r="BJ185" s="9"/>
      <c r="BK185" s="9">
        <f>Wed!$AM$19</f>
        <v>0</v>
      </c>
      <c r="BL185" s="73">
        <f t="shared" si="2347"/>
        <v>0.9</v>
      </c>
      <c r="BM185" s="9">
        <f t="shared" si="2348"/>
        <v>0</v>
      </c>
      <c r="BN185" s="9"/>
      <c r="BO185" s="9">
        <f>Wed!$AN$19</f>
        <v>0</v>
      </c>
      <c r="BP185" s="73">
        <f t="shared" si="2349"/>
        <v>0.92</v>
      </c>
      <c r="BQ185" s="9">
        <f t="shared" si="2350"/>
        <v>0</v>
      </c>
      <c r="BR185" s="9"/>
      <c r="BS185" s="9">
        <f>Wed!$AO$19</f>
        <v>0</v>
      </c>
      <c r="BT185" s="73">
        <f t="shared" si="2351"/>
        <v>0.9</v>
      </c>
      <c r="BU185" s="9">
        <f t="shared" si="2352"/>
        <v>0</v>
      </c>
      <c r="BV185" s="9"/>
      <c r="BW185" s="9">
        <f>Wed!$AP$19</f>
        <v>0</v>
      </c>
      <c r="BX185" s="73">
        <f t="shared" si="2353"/>
        <v>0.9</v>
      </c>
      <c r="BY185" s="9">
        <f t="shared" si="2354"/>
        <v>0</v>
      </c>
      <c r="BZ185" s="9"/>
      <c r="CA185" s="9">
        <f>Wed!$AQ$19</f>
        <v>0</v>
      </c>
      <c r="CB185" s="73">
        <f t="shared" si="2355"/>
        <v>0.9</v>
      </c>
      <c r="CC185" s="9">
        <f t="shared" si="2356"/>
        <v>0</v>
      </c>
      <c r="CD185" s="9"/>
      <c r="CE185" s="9">
        <f>Wed!$AR$19</f>
        <v>0</v>
      </c>
      <c r="CF185" s="73">
        <f t="shared" si="2357"/>
        <v>0.9</v>
      </c>
      <c r="CG185" s="9">
        <f t="shared" si="2358"/>
        <v>0</v>
      </c>
      <c r="CH185" s="9"/>
      <c r="CI185" s="9">
        <f>Wed!$AS$19</f>
        <v>0</v>
      </c>
      <c r="CJ185" s="73">
        <f t="shared" si="2359"/>
        <v>0.9</v>
      </c>
      <c r="CK185" s="9">
        <f t="shared" si="2360"/>
        <v>0</v>
      </c>
      <c r="CL185" s="9"/>
      <c r="CM185" s="9">
        <f>Wed!$AT$19</f>
        <v>0</v>
      </c>
      <c r="CN185" s="73">
        <f t="shared" si="2361"/>
        <v>0.9</v>
      </c>
      <c r="CO185" s="9">
        <f t="shared" si="2362"/>
        <v>0</v>
      </c>
      <c r="CP185" s="9"/>
      <c r="CQ185" s="9">
        <f>Wed!$AU$19</f>
        <v>0</v>
      </c>
      <c r="CR185" s="73">
        <f t="shared" si="2363"/>
        <v>0.9</v>
      </c>
      <c r="CS185" s="9">
        <f t="shared" si="2364"/>
        <v>0</v>
      </c>
      <c r="CT185" s="9"/>
      <c r="CU185" s="9">
        <f>Wed!$AV$19</f>
        <v>0</v>
      </c>
      <c r="CV185" s="73">
        <f t="shared" si="2365"/>
        <v>0.9</v>
      </c>
      <c r="CW185" s="9">
        <f t="shared" si="2366"/>
        <v>0</v>
      </c>
      <c r="CX185" s="9"/>
      <c r="CY185" s="9">
        <f>Wed!$AW$19</f>
        <v>6000</v>
      </c>
      <c r="CZ185" s="73">
        <f t="shared" si="2367"/>
        <v>0.9</v>
      </c>
      <c r="DA185" s="9">
        <f t="shared" si="2368"/>
        <v>5400</v>
      </c>
      <c r="DB185" s="9"/>
      <c r="DC185" s="9">
        <f>Wed!$AX$19</f>
        <v>50000</v>
      </c>
      <c r="DD185" s="73">
        <f t="shared" si="2369"/>
        <v>0.9</v>
      </c>
      <c r="DE185" s="9">
        <f t="shared" si="2370"/>
        <v>45000</v>
      </c>
      <c r="DF185" s="9"/>
      <c r="DG185" s="9">
        <f>Wed!$AY$19</f>
        <v>0</v>
      </c>
      <c r="DH185" s="73">
        <f t="shared" si="2371"/>
        <v>0.9</v>
      </c>
      <c r="DI185" s="9">
        <f t="shared" si="2372"/>
        <v>0</v>
      </c>
      <c r="DJ185" s="9"/>
      <c r="DK185" s="9">
        <f>Wed!$AZ$19</f>
        <v>0</v>
      </c>
      <c r="DL185" s="73">
        <f t="shared" si="2373"/>
        <v>0.9</v>
      </c>
      <c r="DM185" s="9">
        <f t="shared" si="2374"/>
        <v>0</v>
      </c>
      <c r="DN185" s="9"/>
      <c r="DO185" s="9">
        <f>Wed!$BA$19</f>
        <v>2000</v>
      </c>
      <c r="DP185" s="73">
        <f t="shared" si="2375"/>
        <v>0.9</v>
      </c>
      <c r="DQ185" s="9">
        <f t="shared" si="2376"/>
        <v>1800</v>
      </c>
      <c r="DR185" s="9"/>
      <c r="DS185" s="9">
        <f>Wed!$BB$19</f>
        <v>0</v>
      </c>
      <c r="DT185" s="73">
        <f t="shared" si="2377"/>
        <v>0.9</v>
      </c>
      <c r="DU185" s="9">
        <f t="shared" si="2378"/>
        <v>0</v>
      </c>
      <c r="DV185" s="9"/>
      <c r="DW185" s="9">
        <f>Wed!$BC$19</f>
        <v>0</v>
      </c>
      <c r="DX185" s="73">
        <f t="shared" si="2379"/>
        <v>0.9</v>
      </c>
      <c r="DY185" s="9">
        <f t="shared" si="2380"/>
        <v>0</v>
      </c>
      <c r="DZ185" s="9"/>
      <c r="EA185" s="9">
        <f>Wed!$BD$19</f>
        <v>0</v>
      </c>
      <c r="EB185" s="73">
        <f t="shared" si="2381"/>
        <v>0.9</v>
      </c>
      <c r="EC185" s="9">
        <f t="shared" si="2382"/>
        <v>0</v>
      </c>
      <c r="ED185" s="9"/>
      <c r="EE185" s="9">
        <f>Wed!$BE$19</f>
        <v>0</v>
      </c>
      <c r="EF185" s="73">
        <f t="shared" si="2383"/>
        <v>0.9</v>
      </c>
      <c r="EG185" s="9">
        <f t="shared" si="2384"/>
        <v>0</v>
      </c>
      <c r="EH185" s="9"/>
      <c r="EI185" s="9">
        <f>Wed!$BF$19</f>
        <v>0</v>
      </c>
      <c r="EJ185" s="73">
        <f t="shared" si="2385"/>
        <v>0.9</v>
      </c>
      <c r="EK185" s="9">
        <f t="shared" si="2386"/>
        <v>0</v>
      </c>
      <c r="EL185" s="9"/>
      <c r="EM185" s="9">
        <f>Wed!$BG$19</f>
        <v>0</v>
      </c>
      <c r="EN185" s="73">
        <f t="shared" si="2387"/>
        <v>0.9</v>
      </c>
      <c r="EO185" s="9">
        <f t="shared" si="2388"/>
        <v>0</v>
      </c>
      <c r="EP185" s="9"/>
      <c r="EQ185" s="9">
        <f>Wed!$BH$19</f>
        <v>0</v>
      </c>
      <c r="ER185" s="73">
        <f t="shared" si="2389"/>
        <v>0.9</v>
      </c>
      <c r="ES185" s="9">
        <f t="shared" si="2390"/>
        <v>0</v>
      </c>
      <c r="EU185" s="9">
        <f>Wed!$BI$19</f>
        <v>0</v>
      </c>
      <c r="EV185" s="73">
        <f t="shared" si="2391"/>
        <v>0.9</v>
      </c>
      <c r="EW185" s="9">
        <f t="shared" si="2392"/>
        <v>0</v>
      </c>
      <c r="EY185" s="9">
        <f>Wed!$BJ$19</f>
        <v>0</v>
      </c>
      <c r="EZ185" s="73">
        <f t="shared" si="2393"/>
        <v>0.9</v>
      </c>
      <c r="FA185" s="9">
        <f t="shared" si="2394"/>
        <v>0</v>
      </c>
      <c r="FC185" s="9">
        <f>Wed!$BK$19</f>
        <v>0</v>
      </c>
      <c r="FD185" s="73">
        <f t="shared" si="2395"/>
        <v>0.9</v>
      </c>
      <c r="FE185" s="9">
        <f t="shared" si="2396"/>
        <v>0</v>
      </c>
      <c r="FG185" s="9">
        <f>Wed!$BL$19</f>
        <v>3000</v>
      </c>
      <c r="FH185" s="73">
        <f t="shared" si="2397"/>
        <v>0.9</v>
      </c>
      <c r="FI185" s="9">
        <f t="shared" si="2398"/>
        <v>2700</v>
      </c>
      <c r="FK185" s="9">
        <f>Wed!$BM$19</f>
        <v>0</v>
      </c>
      <c r="FL185" s="73">
        <f t="shared" si="2399"/>
        <v>0.9</v>
      </c>
      <c r="FM185" s="9">
        <f t="shared" si="2400"/>
        <v>0</v>
      </c>
      <c r="FO185" s="9">
        <f>Wed!$BN$19</f>
        <v>1000</v>
      </c>
      <c r="FP185" s="73">
        <f t="shared" si="2401"/>
        <v>0.9</v>
      </c>
      <c r="FQ185" s="9">
        <f t="shared" si="2402"/>
        <v>900</v>
      </c>
    </row>
    <row r="186" spans="1:173" s="12" customFormat="1" x14ac:dyDescent="0.25">
      <c r="A186" s="9" t="str">
        <f>Wed!$A$20</f>
        <v>con over</v>
      </c>
      <c r="B186" s="72" t="str">
        <f>Wed!$C$20</f>
        <v>lose</v>
      </c>
      <c r="C186" s="9">
        <f>Wed!$X$20</f>
        <v>0</v>
      </c>
      <c r="D186" s="73" t="str">
        <f t="shared" si="2317"/>
        <v>-100%</v>
      </c>
      <c r="E186" s="9">
        <f t="shared" si="2318"/>
        <v>0</v>
      </c>
      <c r="G186" s="9">
        <f>Wed!$Y$20</f>
        <v>0</v>
      </c>
      <c r="H186" s="73" t="str">
        <f t="shared" si="2319"/>
        <v>-100%</v>
      </c>
      <c r="I186" s="9">
        <f t="shared" si="2320"/>
        <v>0</v>
      </c>
      <c r="K186" s="9">
        <f>Wed!$Z$20</f>
        <v>0</v>
      </c>
      <c r="L186" s="73" t="str">
        <f t="shared" si="2321"/>
        <v>-100%</v>
      </c>
      <c r="M186" s="9">
        <f t="shared" si="2322"/>
        <v>0</v>
      </c>
      <c r="N186" s="9"/>
      <c r="O186" s="9">
        <f>Wed!$AA$20</f>
        <v>0</v>
      </c>
      <c r="P186" s="73" t="str">
        <f t="shared" si="2323"/>
        <v>-100%</v>
      </c>
      <c r="Q186" s="9">
        <f t="shared" si="2324"/>
        <v>0</v>
      </c>
      <c r="R186" s="9"/>
      <c r="S186" s="9">
        <f>Wed!$AB$20</f>
        <v>0</v>
      </c>
      <c r="T186" s="73" t="str">
        <f t="shared" si="2325"/>
        <v>-100%</v>
      </c>
      <c r="U186" s="9">
        <f t="shared" si="2326"/>
        <v>0</v>
      </c>
      <c r="V186" s="9"/>
      <c r="W186" s="9">
        <f>Wed!$AC$20</f>
        <v>0</v>
      </c>
      <c r="X186" s="73" t="str">
        <f t="shared" si="2327"/>
        <v>-100%</v>
      </c>
      <c r="Y186" s="9">
        <f t="shared" si="2328"/>
        <v>0</v>
      </c>
      <c r="Z186" s="9"/>
      <c r="AA186" s="9">
        <f>Wed!$AD$20</f>
        <v>0</v>
      </c>
      <c r="AB186" s="73" t="str">
        <f t="shared" si="2329"/>
        <v>-100%</v>
      </c>
      <c r="AC186" s="9">
        <f t="shared" si="2330"/>
        <v>0</v>
      </c>
      <c r="AD186" s="9"/>
      <c r="AE186" s="9">
        <f>Wed!$AE$20</f>
        <v>0</v>
      </c>
      <c r="AF186" s="73" t="str">
        <f t="shared" si="2331"/>
        <v>-100%</v>
      </c>
      <c r="AG186" s="9">
        <f t="shared" si="2332"/>
        <v>0</v>
      </c>
      <c r="AH186" s="9"/>
      <c r="AI186" s="9">
        <f>Wed!$AF$20</f>
        <v>0</v>
      </c>
      <c r="AJ186" s="73" t="str">
        <f t="shared" si="2333"/>
        <v>-100%</v>
      </c>
      <c r="AK186" s="9">
        <f t="shared" si="2334"/>
        <v>0</v>
      </c>
      <c r="AL186" s="9"/>
      <c r="AM186" s="9">
        <f>Wed!$AG$20</f>
        <v>1000</v>
      </c>
      <c r="AN186" s="73" t="str">
        <f t="shared" si="2335"/>
        <v>-100%</v>
      </c>
      <c r="AO186" s="9">
        <f t="shared" si="2336"/>
        <v>-1000</v>
      </c>
      <c r="AP186" s="9"/>
      <c r="AQ186" s="9">
        <f>Wed!$AH$20</f>
        <v>0</v>
      </c>
      <c r="AR186" s="73" t="str">
        <f t="shared" si="2337"/>
        <v>-100%</v>
      </c>
      <c r="AS186" s="9">
        <f t="shared" si="2338"/>
        <v>0</v>
      </c>
      <c r="AT186" s="9"/>
      <c r="AU186" s="9">
        <f>Wed!$AI$20</f>
        <v>0</v>
      </c>
      <c r="AV186" s="73" t="str">
        <f t="shared" si="2339"/>
        <v>-100%</v>
      </c>
      <c r="AW186" s="9">
        <f t="shared" si="2340"/>
        <v>0</v>
      </c>
      <c r="AX186" s="9"/>
      <c r="AY186" s="9">
        <f>Wed!$AJ$20</f>
        <v>0</v>
      </c>
      <c r="AZ186" s="73" t="str">
        <f t="shared" si="2341"/>
        <v>-100%</v>
      </c>
      <c r="BA186" s="9">
        <f t="shared" si="2342"/>
        <v>0</v>
      </c>
      <c r="BB186" s="9"/>
      <c r="BC186" s="9">
        <f>Wed!$AK$20</f>
        <v>0</v>
      </c>
      <c r="BD186" s="73" t="str">
        <f t="shared" si="2343"/>
        <v>-100%</v>
      </c>
      <c r="BE186" s="9">
        <f t="shared" si="2344"/>
        <v>0</v>
      </c>
      <c r="BF186" s="9"/>
      <c r="BG186" s="9">
        <f>Wed!$AL$20</f>
        <v>500</v>
      </c>
      <c r="BH186" s="73" t="str">
        <f t="shared" si="2345"/>
        <v>-100%</v>
      </c>
      <c r="BI186" s="9">
        <f t="shared" si="2346"/>
        <v>-500</v>
      </c>
      <c r="BJ186" s="9"/>
      <c r="BK186" s="9">
        <f>Wed!$AM$20</f>
        <v>0</v>
      </c>
      <c r="BL186" s="73" t="str">
        <f t="shared" si="2347"/>
        <v>-100%</v>
      </c>
      <c r="BM186" s="9">
        <f t="shared" si="2348"/>
        <v>0</v>
      </c>
      <c r="BN186" s="9"/>
      <c r="BO186" s="9">
        <f>Wed!$AN$20</f>
        <v>0</v>
      </c>
      <c r="BP186" s="73" t="str">
        <f t="shared" si="2349"/>
        <v>-100%</v>
      </c>
      <c r="BQ186" s="9">
        <f t="shared" si="2350"/>
        <v>0</v>
      </c>
      <c r="BR186" s="9"/>
      <c r="BS186" s="9">
        <f>Wed!$AO$20</f>
        <v>2000</v>
      </c>
      <c r="BT186" s="73" t="str">
        <f t="shared" si="2351"/>
        <v>-100%</v>
      </c>
      <c r="BU186" s="9">
        <f t="shared" si="2352"/>
        <v>-2000</v>
      </c>
      <c r="BV186" s="9"/>
      <c r="BW186" s="9">
        <f>Wed!$AP$20</f>
        <v>0</v>
      </c>
      <c r="BX186" s="73" t="str">
        <f t="shared" si="2353"/>
        <v>-100%</v>
      </c>
      <c r="BY186" s="9">
        <f t="shared" si="2354"/>
        <v>0</v>
      </c>
      <c r="BZ186" s="9"/>
      <c r="CA186" s="9">
        <f>Wed!$AQ$20</f>
        <v>0</v>
      </c>
      <c r="CB186" s="73" t="str">
        <f t="shared" si="2355"/>
        <v>-100%</v>
      </c>
      <c r="CC186" s="9">
        <f t="shared" si="2356"/>
        <v>0</v>
      </c>
      <c r="CD186" s="9"/>
      <c r="CE186" s="9">
        <f>Wed!$AR$20</f>
        <v>0</v>
      </c>
      <c r="CF186" s="73" t="str">
        <f t="shared" si="2357"/>
        <v>-100%</v>
      </c>
      <c r="CG186" s="9">
        <f t="shared" si="2358"/>
        <v>0</v>
      </c>
      <c r="CH186" s="9"/>
      <c r="CI186" s="9">
        <f>Wed!$AS$20</f>
        <v>0</v>
      </c>
      <c r="CJ186" s="73" t="str">
        <f t="shared" si="2359"/>
        <v>-100%</v>
      </c>
      <c r="CK186" s="9">
        <f t="shared" si="2360"/>
        <v>0</v>
      </c>
      <c r="CL186" s="9"/>
      <c r="CM186" s="9">
        <f>Wed!$AT$20</f>
        <v>0</v>
      </c>
      <c r="CN186" s="73" t="str">
        <f t="shared" si="2361"/>
        <v>-100%</v>
      </c>
      <c r="CO186" s="9">
        <f t="shared" si="2362"/>
        <v>0</v>
      </c>
      <c r="CP186" s="9"/>
      <c r="CQ186" s="9">
        <f>Wed!$AU$20</f>
        <v>0</v>
      </c>
      <c r="CR186" s="73" t="str">
        <f t="shared" si="2363"/>
        <v>-100%</v>
      </c>
      <c r="CS186" s="9">
        <f t="shared" si="2364"/>
        <v>0</v>
      </c>
      <c r="CT186" s="9"/>
      <c r="CU186" s="9">
        <f>Wed!$AV$20</f>
        <v>0</v>
      </c>
      <c r="CV186" s="73" t="str">
        <f t="shared" si="2365"/>
        <v>-100%</v>
      </c>
      <c r="CW186" s="9">
        <f t="shared" si="2366"/>
        <v>0</v>
      </c>
      <c r="CX186" s="9"/>
      <c r="CY186" s="9">
        <f>Wed!$AW$20</f>
        <v>0</v>
      </c>
      <c r="CZ186" s="73" t="str">
        <f t="shared" si="2367"/>
        <v>-100%</v>
      </c>
      <c r="DA186" s="9">
        <f t="shared" si="2368"/>
        <v>0</v>
      </c>
      <c r="DB186" s="9"/>
      <c r="DC186" s="9">
        <f>Wed!$AX$20</f>
        <v>0</v>
      </c>
      <c r="DD186" s="73" t="str">
        <f t="shared" si="2369"/>
        <v>-100%</v>
      </c>
      <c r="DE186" s="9">
        <f t="shared" si="2370"/>
        <v>0</v>
      </c>
      <c r="DF186" s="9"/>
      <c r="DG186" s="9">
        <f>Wed!$AY$20</f>
        <v>5000</v>
      </c>
      <c r="DH186" s="73" t="str">
        <f t="shared" si="2371"/>
        <v>-100%</v>
      </c>
      <c r="DI186" s="9">
        <f t="shared" si="2372"/>
        <v>-5000</v>
      </c>
      <c r="DJ186" s="9"/>
      <c r="DK186" s="9">
        <f>Wed!$AZ$20</f>
        <v>0</v>
      </c>
      <c r="DL186" s="73" t="str">
        <f t="shared" si="2373"/>
        <v>-100%</v>
      </c>
      <c r="DM186" s="9">
        <f t="shared" si="2374"/>
        <v>0</v>
      </c>
      <c r="DN186" s="9"/>
      <c r="DO186" s="9">
        <f>Wed!$BA$20</f>
        <v>2000</v>
      </c>
      <c r="DP186" s="73" t="str">
        <f t="shared" si="2375"/>
        <v>-100%</v>
      </c>
      <c r="DQ186" s="9">
        <f t="shared" si="2376"/>
        <v>-2000</v>
      </c>
      <c r="DR186" s="9"/>
      <c r="DS186" s="9">
        <f>Wed!$BB$20</f>
        <v>0</v>
      </c>
      <c r="DT186" s="73" t="str">
        <f t="shared" si="2377"/>
        <v>-100%</v>
      </c>
      <c r="DU186" s="9">
        <f t="shared" si="2378"/>
        <v>0</v>
      </c>
      <c r="DV186" s="9"/>
      <c r="DW186" s="9">
        <f>Wed!$BC$20</f>
        <v>0</v>
      </c>
      <c r="DX186" s="73" t="str">
        <f t="shared" si="2379"/>
        <v>-100%</v>
      </c>
      <c r="DY186" s="9">
        <f t="shared" si="2380"/>
        <v>0</v>
      </c>
      <c r="DZ186" s="9"/>
      <c r="EA186" s="9">
        <f>Wed!$BD$20</f>
        <v>5000</v>
      </c>
      <c r="EB186" s="73" t="str">
        <f t="shared" si="2381"/>
        <v>-100%</v>
      </c>
      <c r="EC186" s="9">
        <f t="shared" si="2382"/>
        <v>-5000</v>
      </c>
      <c r="ED186" s="9"/>
      <c r="EE186" s="9">
        <f>Wed!$BE$20</f>
        <v>10000</v>
      </c>
      <c r="EF186" s="73" t="str">
        <f t="shared" si="2383"/>
        <v>-100%</v>
      </c>
      <c r="EG186" s="9">
        <f t="shared" si="2384"/>
        <v>-10000</v>
      </c>
      <c r="EH186" s="9"/>
      <c r="EI186" s="9">
        <f>Wed!$BF$20</f>
        <v>0</v>
      </c>
      <c r="EJ186" s="73" t="str">
        <f t="shared" si="2385"/>
        <v>-100%</v>
      </c>
      <c r="EK186" s="9">
        <f t="shared" si="2386"/>
        <v>0</v>
      </c>
      <c r="EL186" s="9"/>
      <c r="EM186" s="9">
        <f>Wed!$BG$20</f>
        <v>3000</v>
      </c>
      <c r="EN186" s="73" t="str">
        <f t="shared" si="2387"/>
        <v>-100%</v>
      </c>
      <c r="EO186" s="9">
        <f t="shared" si="2388"/>
        <v>-3000</v>
      </c>
      <c r="EP186" s="9"/>
      <c r="EQ186" s="9">
        <f>Wed!$BH$20</f>
        <v>0</v>
      </c>
      <c r="ER186" s="73" t="str">
        <f t="shared" si="2389"/>
        <v>-100%</v>
      </c>
      <c r="ES186" s="9">
        <f t="shared" si="2390"/>
        <v>0</v>
      </c>
      <c r="EU186" s="9">
        <f>Wed!$BI$20</f>
        <v>1000</v>
      </c>
      <c r="EV186" s="73" t="str">
        <f t="shared" si="2391"/>
        <v>-100%</v>
      </c>
      <c r="EW186" s="9">
        <f t="shared" si="2392"/>
        <v>-1000</v>
      </c>
      <c r="EY186" s="9">
        <f>Wed!$BJ$20</f>
        <v>0</v>
      </c>
      <c r="EZ186" s="73" t="str">
        <f t="shared" si="2393"/>
        <v>-100%</v>
      </c>
      <c r="FA186" s="9">
        <f t="shared" si="2394"/>
        <v>0</v>
      </c>
      <c r="FC186" s="9">
        <f>Wed!$BK$20</f>
        <v>0</v>
      </c>
      <c r="FD186" s="73" t="str">
        <f t="shared" si="2395"/>
        <v>-100%</v>
      </c>
      <c r="FE186" s="9">
        <f t="shared" si="2396"/>
        <v>0</v>
      </c>
      <c r="FG186" s="9">
        <f>Wed!$BL$20</f>
        <v>0</v>
      </c>
      <c r="FH186" s="73" t="str">
        <f t="shared" si="2397"/>
        <v>-100%</v>
      </c>
      <c r="FI186" s="9">
        <f t="shared" si="2398"/>
        <v>0</v>
      </c>
      <c r="FK186" s="9">
        <f>Wed!$BM$20</f>
        <v>20000</v>
      </c>
      <c r="FL186" s="73" t="str">
        <f t="shared" si="2399"/>
        <v>-100%</v>
      </c>
      <c r="FM186" s="9">
        <f t="shared" si="2400"/>
        <v>-20000</v>
      </c>
      <c r="FO186" s="9">
        <f>Wed!$BN$20</f>
        <v>0</v>
      </c>
      <c r="FP186" s="73" t="str">
        <f t="shared" si="2401"/>
        <v>-100%</v>
      </c>
      <c r="FQ186" s="9">
        <f t="shared" si="2402"/>
        <v>0</v>
      </c>
    </row>
    <row r="187" spans="1:173" s="12" customFormat="1" x14ac:dyDescent="0.25">
      <c r="A187" s="75"/>
      <c r="B187" s="72"/>
      <c r="C187" s="75"/>
      <c r="D187" s="75"/>
      <c r="E187" s="75"/>
      <c r="G187" s="75"/>
      <c r="H187" s="75"/>
      <c r="I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7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  <c r="CO187" s="75"/>
      <c r="CP187" s="75"/>
      <c r="CQ187" s="75"/>
      <c r="CR187" s="75"/>
      <c r="CS187" s="75"/>
      <c r="CT187" s="75"/>
      <c r="CU187" s="75"/>
      <c r="CV187" s="75"/>
      <c r="CW187" s="75"/>
      <c r="CX187" s="75"/>
      <c r="CY187" s="75"/>
      <c r="CZ187" s="75"/>
      <c r="DA187" s="75"/>
      <c r="DB187" s="75"/>
      <c r="DC187" s="75"/>
      <c r="DD187" s="75"/>
      <c r="DE187" s="75"/>
      <c r="DF187" s="75"/>
      <c r="DG187" s="75"/>
      <c r="DH187" s="75"/>
      <c r="DI187" s="75"/>
      <c r="DJ187" s="75"/>
      <c r="DK187" s="75"/>
      <c r="DL187" s="75"/>
      <c r="DM187" s="75"/>
      <c r="DN187" s="75"/>
      <c r="DO187" s="75"/>
      <c r="DP187" s="75"/>
      <c r="DQ187" s="75"/>
      <c r="DR187" s="75"/>
      <c r="DS187" s="75"/>
      <c r="DT187" s="75"/>
      <c r="DU187" s="75"/>
      <c r="DV187" s="75"/>
      <c r="DW187" s="75"/>
      <c r="DX187" s="75"/>
      <c r="DY187" s="75"/>
      <c r="DZ187" s="75"/>
      <c r="EA187" s="75"/>
      <c r="EB187" s="75"/>
      <c r="EC187" s="75"/>
      <c r="ED187" s="75"/>
      <c r="EE187" s="75"/>
      <c r="EF187" s="75"/>
      <c r="EG187" s="75"/>
      <c r="EH187" s="75"/>
      <c r="EI187" s="75"/>
      <c r="EJ187" s="75"/>
      <c r="EK187" s="75"/>
      <c r="EL187" s="75"/>
      <c r="EM187" s="75"/>
      <c r="EN187" s="75"/>
      <c r="EO187" s="75"/>
      <c r="EP187" s="75"/>
      <c r="EQ187" s="75"/>
      <c r="ER187" s="75"/>
      <c r="ES187" s="75"/>
      <c r="EU187" s="75"/>
      <c r="EV187" s="75"/>
      <c r="EW187" s="75"/>
      <c r="EY187" s="75"/>
      <c r="EZ187" s="75"/>
      <c r="FA187" s="75"/>
      <c r="FC187" s="75"/>
      <c r="FD187" s="75"/>
      <c r="FE187" s="75"/>
      <c r="FG187" s="75"/>
      <c r="FH187" s="75"/>
      <c r="FI187" s="75"/>
      <c r="FK187" s="75"/>
      <c r="FL187" s="75"/>
      <c r="FM187" s="75"/>
      <c r="FO187" s="75"/>
      <c r="FP187" s="75"/>
      <c r="FQ187" s="75"/>
    </row>
    <row r="188" spans="1:173" s="12" customFormat="1" x14ac:dyDescent="0.25">
      <c r="A188" s="9">
        <f>Wed!$A$22</f>
        <v>0</v>
      </c>
      <c r="B188" s="72">
        <f>Wed!$C$22</f>
        <v>0</v>
      </c>
      <c r="C188" s="9">
        <f>Wed!$X$22</f>
        <v>0</v>
      </c>
      <c r="D188" s="73" t="str">
        <f>IF($B188="win",100%-D$1,"-100%")</f>
        <v>-100%</v>
      </c>
      <c r="E188" s="9">
        <f>(C188*D188)+(C188*E$1)</f>
        <v>0</v>
      </c>
      <c r="G188" s="9">
        <f>Wed!$Y$22</f>
        <v>0</v>
      </c>
      <c r="H188" s="73" t="str">
        <f>IF($B188="win",100%-H$1,"-100%")</f>
        <v>-100%</v>
      </c>
      <c r="I188" s="9">
        <f>(G188*H188)+(G188*I$1)</f>
        <v>0</v>
      </c>
      <c r="K188" s="9">
        <f>Wed!$Z$22</f>
        <v>0</v>
      </c>
      <c r="L188" s="73" t="str">
        <f>IF($B188="win",100%-L$1,"-100%")</f>
        <v>-100%</v>
      </c>
      <c r="M188" s="9">
        <f>(K188*L188)+(K188*M$1)</f>
        <v>0</v>
      </c>
      <c r="N188" s="9"/>
      <c r="O188" s="9">
        <f>Wed!$AA$22</f>
        <v>0</v>
      </c>
      <c r="P188" s="73" t="str">
        <f>IF($B188="win",100%-P$1,"-100%")</f>
        <v>-100%</v>
      </c>
      <c r="Q188" s="9">
        <f>(O188*P188)+(O188*Q$1)</f>
        <v>0</v>
      </c>
      <c r="R188" s="9"/>
      <c r="S188" s="9">
        <f>Wed!$AB$22</f>
        <v>0</v>
      </c>
      <c r="T188" s="73" t="str">
        <f>IF($B188="win",100%-T$1,"-100%")</f>
        <v>-100%</v>
      </c>
      <c r="U188" s="9">
        <f>(S188*T188)+(S188*U$1)</f>
        <v>0</v>
      </c>
      <c r="V188" s="9"/>
      <c r="W188" s="9">
        <f>Wed!$AC$22</f>
        <v>0</v>
      </c>
      <c r="X188" s="73" t="str">
        <f>IF($B188="win",100%-X$1,"-100%")</f>
        <v>-100%</v>
      </c>
      <c r="Y188" s="9">
        <f>(W188*X188)+(W188*Y$1)</f>
        <v>0</v>
      </c>
      <c r="Z188" s="9"/>
      <c r="AA188" s="9">
        <f>Wed!$AD$22</f>
        <v>0</v>
      </c>
      <c r="AB188" s="73" t="str">
        <f>IF($B188="win",100%-AB$1,"-100%")</f>
        <v>-100%</v>
      </c>
      <c r="AC188" s="9">
        <f>(AA188*AB188)+(AA188*AC$1)</f>
        <v>0</v>
      </c>
      <c r="AD188" s="9"/>
      <c r="AE188" s="9">
        <f>Wed!$AE$22</f>
        <v>0</v>
      </c>
      <c r="AF188" s="73" t="str">
        <f>IF($B188="win",100%-AF$1,"-100%")</f>
        <v>-100%</v>
      </c>
      <c r="AG188" s="9">
        <f>(AE188*AF188)+(AE188*AG$1)</f>
        <v>0</v>
      </c>
      <c r="AH188" s="9"/>
      <c r="AI188" s="9">
        <f>Wed!$AF$22</f>
        <v>0</v>
      </c>
      <c r="AJ188" s="73" t="str">
        <f>IF($B188="win",100%-AJ$1,"-100%")</f>
        <v>-100%</v>
      </c>
      <c r="AK188" s="9">
        <f>(AI188*AJ188)+(AI188*AK$1)</f>
        <v>0</v>
      </c>
      <c r="AL188" s="9"/>
      <c r="AM188" s="9">
        <f>Wed!$AG$22</f>
        <v>0</v>
      </c>
      <c r="AN188" s="73" t="str">
        <f>IF($B188="win",100%-AN$1,"-100%")</f>
        <v>-100%</v>
      </c>
      <c r="AO188" s="9">
        <f>(AM188*AN188)+(AM188*AO$1)</f>
        <v>0</v>
      </c>
      <c r="AP188" s="9"/>
      <c r="AQ188" s="9">
        <f>Wed!$AH$22</f>
        <v>0</v>
      </c>
      <c r="AR188" s="73" t="str">
        <f>IF($B188="win",100%-AR$1,"-100%")</f>
        <v>-100%</v>
      </c>
      <c r="AS188" s="9">
        <f>(AQ188*AR188)+(AQ188*AS$1)</f>
        <v>0</v>
      </c>
      <c r="AT188" s="9"/>
      <c r="AU188" s="9">
        <f>Wed!$AI$22</f>
        <v>0</v>
      </c>
      <c r="AV188" s="73" t="str">
        <f>IF($B188="win",100%-AV$1,"-100%")</f>
        <v>-100%</v>
      </c>
      <c r="AW188" s="9">
        <f>(AU188*AV188)+(AU188*AW$1)</f>
        <v>0</v>
      </c>
      <c r="AX188" s="9"/>
      <c r="AY188" s="9">
        <f>Wed!$AJ$22</f>
        <v>0</v>
      </c>
      <c r="AZ188" s="73" t="str">
        <f>IF($B188="win",100%-AZ$1,"-100%")</f>
        <v>-100%</v>
      </c>
      <c r="BA188" s="9">
        <f>(AY188*AZ188)+(AY188*BA$1)</f>
        <v>0</v>
      </c>
      <c r="BB188" s="9"/>
      <c r="BC188" s="9">
        <f>Wed!$AK$22</f>
        <v>0</v>
      </c>
      <c r="BD188" s="73" t="str">
        <f>IF($B188="win",100%-BD$1,"-100%")</f>
        <v>-100%</v>
      </c>
      <c r="BE188" s="9">
        <f>(BC188*BD188)+(BC188*BE$1)</f>
        <v>0</v>
      </c>
      <c r="BF188" s="9"/>
      <c r="BG188" s="9">
        <f>Wed!$AL$22</f>
        <v>0</v>
      </c>
      <c r="BH188" s="73" t="str">
        <f>IF($B188="win",100%-BH$1,"-100%")</f>
        <v>-100%</v>
      </c>
      <c r="BI188" s="9">
        <f>(BG188*BH188)+(BG188*BI$1)</f>
        <v>0</v>
      </c>
      <c r="BJ188" s="9"/>
      <c r="BK188" s="9">
        <f>Wed!$AM$22</f>
        <v>0</v>
      </c>
      <c r="BL188" s="73" t="str">
        <f>IF($B188="win",100%-BL$1,"-100%")</f>
        <v>-100%</v>
      </c>
      <c r="BM188" s="9">
        <f>(BK188*BL188)+(BK188*BM$1)</f>
        <v>0</v>
      </c>
      <c r="BN188" s="9"/>
      <c r="BO188" s="9">
        <f>Wed!$AN$22</f>
        <v>0</v>
      </c>
      <c r="BP188" s="73" t="str">
        <f>IF($B188="win",100%-BP$1,"-100%")</f>
        <v>-100%</v>
      </c>
      <c r="BQ188" s="9">
        <f>(BO188*BP188)+(BO188*BQ$1)</f>
        <v>0</v>
      </c>
      <c r="BR188" s="9"/>
      <c r="BS188" s="9">
        <f>Wed!$AO$22</f>
        <v>0</v>
      </c>
      <c r="BT188" s="73" t="str">
        <f>IF($B188="win",100%-BT$1,"-100%")</f>
        <v>-100%</v>
      </c>
      <c r="BU188" s="9">
        <f>(BS188*BT188)+(BS188*BU$1)</f>
        <v>0</v>
      </c>
      <c r="BV188" s="9"/>
      <c r="BW188" s="9">
        <f>Wed!$AP$22</f>
        <v>0</v>
      </c>
      <c r="BX188" s="73" t="str">
        <f>IF($B188="win",100%-BX$1,"-100%")</f>
        <v>-100%</v>
      </c>
      <c r="BY188" s="9">
        <f>(BW188*BX188)+(BW188*BY$1)</f>
        <v>0</v>
      </c>
      <c r="BZ188" s="9"/>
      <c r="CA188" s="9">
        <f>Wed!$AQ$22</f>
        <v>0</v>
      </c>
      <c r="CB188" s="73" t="str">
        <f>IF($B188="win",100%-CB$1,"-100%")</f>
        <v>-100%</v>
      </c>
      <c r="CC188" s="9">
        <f>(CA188*CB188)+(CA188*CC$1)</f>
        <v>0</v>
      </c>
      <c r="CD188" s="9"/>
      <c r="CE188" s="9">
        <f>Wed!$AR$22</f>
        <v>0</v>
      </c>
      <c r="CF188" s="73" t="str">
        <f>IF($B188="win",100%-CF$1,"-100%")</f>
        <v>-100%</v>
      </c>
      <c r="CG188" s="9">
        <f>(CE188*CF188)+(CE188*CG$1)</f>
        <v>0</v>
      </c>
      <c r="CH188" s="9"/>
      <c r="CI188" s="9">
        <f>Wed!$AS$22</f>
        <v>0</v>
      </c>
      <c r="CJ188" s="73" t="str">
        <f>IF($B188="win",100%-CJ$1,"-100%")</f>
        <v>-100%</v>
      </c>
      <c r="CK188" s="9">
        <f>(CI188*CJ188)+(CI188*CK$1)</f>
        <v>0</v>
      </c>
      <c r="CL188" s="9"/>
      <c r="CM188" s="9">
        <f>Wed!$AT$22</f>
        <v>0</v>
      </c>
      <c r="CN188" s="73" t="str">
        <f>IF($B188="win",100%-CN$1,"-100%")</f>
        <v>-100%</v>
      </c>
      <c r="CO188" s="9">
        <f>(CM188*CN188)+(CM188*CO$1)</f>
        <v>0</v>
      </c>
      <c r="CP188" s="9"/>
      <c r="CQ188" s="9">
        <f>Wed!$AU$22</f>
        <v>0</v>
      </c>
      <c r="CR188" s="73" t="str">
        <f>IF($B188="win",100%-CR$1,"-100%")</f>
        <v>-100%</v>
      </c>
      <c r="CS188" s="9">
        <f>(CQ188*CR188)+(CQ188*CS$1)</f>
        <v>0</v>
      </c>
      <c r="CT188" s="9"/>
      <c r="CU188" s="9">
        <f>Wed!$AV$22</f>
        <v>0</v>
      </c>
      <c r="CV188" s="73" t="str">
        <f>IF($B188="win",100%-CV$1,"-100%")</f>
        <v>-100%</v>
      </c>
      <c r="CW188" s="9">
        <f>(CU188*CV188)+(CU188*CW$1)</f>
        <v>0</v>
      </c>
      <c r="CX188" s="9"/>
      <c r="CY188" s="9">
        <f>Wed!$AW$22</f>
        <v>0</v>
      </c>
      <c r="CZ188" s="73" t="str">
        <f>IF($B188="win",100%-CZ$1,"-100%")</f>
        <v>-100%</v>
      </c>
      <c r="DA188" s="9">
        <f>(CY188*CZ188)+(CY188*DA$1)</f>
        <v>0</v>
      </c>
      <c r="DB188" s="9"/>
      <c r="DC188" s="9">
        <f>Wed!$AX$22</f>
        <v>0</v>
      </c>
      <c r="DD188" s="73" t="str">
        <f>IF($B188="win",100%-DD$1,"-100%")</f>
        <v>-100%</v>
      </c>
      <c r="DE188" s="9">
        <f>(DC188*DD188)+(DC188*DE$1)</f>
        <v>0</v>
      </c>
      <c r="DF188" s="9"/>
      <c r="DG188" s="9">
        <f>Wed!$AY$22</f>
        <v>0</v>
      </c>
      <c r="DH188" s="73" t="str">
        <f>IF($B188="win",100%-DH$1,"-100%")</f>
        <v>-100%</v>
      </c>
      <c r="DI188" s="9">
        <f>(DG188*DH188)+(DG188*DI$1)</f>
        <v>0</v>
      </c>
      <c r="DJ188" s="9"/>
      <c r="DK188" s="9">
        <f>Wed!$AZ$22</f>
        <v>0</v>
      </c>
      <c r="DL188" s="73" t="str">
        <f>IF($B188="win",100%-DL$1,"-100%")</f>
        <v>-100%</v>
      </c>
      <c r="DM188" s="9">
        <f>(DK188*DL188)+(DK188*DM$1)</f>
        <v>0</v>
      </c>
      <c r="DN188" s="9"/>
      <c r="DO188" s="9">
        <f>Wed!$BA$22</f>
        <v>0</v>
      </c>
      <c r="DP188" s="73" t="str">
        <f>IF($B188="win",100%-DP$1,"-100%")</f>
        <v>-100%</v>
      </c>
      <c r="DQ188" s="9">
        <f>(DO188*DP188)+(DO188*DQ$1)</f>
        <v>0</v>
      </c>
      <c r="DR188" s="9"/>
      <c r="DS188" s="9">
        <f>Wed!$BB$22</f>
        <v>0</v>
      </c>
      <c r="DT188" s="73" t="str">
        <f>IF($B188="win",100%-DT$1,"-100%")</f>
        <v>-100%</v>
      </c>
      <c r="DU188" s="9">
        <f>(DS188*DT188)+(DS188*DU$1)</f>
        <v>0</v>
      </c>
      <c r="DV188" s="9"/>
      <c r="DW188" s="9">
        <f>Wed!$BC$22</f>
        <v>0</v>
      </c>
      <c r="DX188" s="73" t="str">
        <f>IF($B188="win",100%-DX$1,"-100%")</f>
        <v>-100%</v>
      </c>
      <c r="DY188" s="9">
        <f>(DW188*DX188)+(DW188*DY$1)</f>
        <v>0</v>
      </c>
      <c r="DZ188" s="9"/>
      <c r="EA188" s="9">
        <f>Wed!$BD$22</f>
        <v>0</v>
      </c>
      <c r="EB188" s="73" t="str">
        <f>IF($B188="win",100%-EB$1,"-100%")</f>
        <v>-100%</v>
      </c>
      <c r="EC188" s="9">
        <f>(EA188*EB188)+(EA188*EC$1)</f>
        <v>0</v>
      </c>
      <c r="ED188" s="9"/>
      <c r="EE188" s="9">
        <f>Wed!$BE$22</f>
        <v>0</v>
      </c>
      <c r="EF188" s="73" t="str">
        <f>IF($B188="win",100%-EF$1,"-100%")</f>
        <v>-100%</v>
      </c>
      <c r="EG188" s="9">
        <f>(EE188*EF188)+(EE188*EG$1)</f>
        <v>0</v>
      </c>
      <c r="EH188" s="9"/>
      <c r="EI188" s="9">
        <f>Wed!$BF$22</f>
        <v>0</v>
      </c>
      <c r="EJ188" s="73" t="str">
        <f>IF($B188="win",100%-EJ$1,"-100%")</f>
        <v>-100%</v>
      </c>
      <c r="EK188" s="9">
        <f>(EI188*EJ188)+(EI188*EK$1)</f>
        <v>0</v>
      </c>
      <c r="EL188" s="9"/>
      <c r="EM188" s="9">
        <f>Wed!$BG$22</f>
        <v>0</v>
      </c>
      <c r="EN188" s="73" t="str">
        <f>IF($B188="win",100%-EN$1,"-100%")</f>
        <v>-100%</v>
      </c>
      <c r="EO188" s="9">
        <f>(EM188*EN188)+(EM188*EO$1)</f>
        <v>0</v>
      </c>
      <c r="EP188" s="9"/>
      <c r="EQ188" s="9">
        <f>Wed!$BH$22</f>
        <v>0</v>
      </c>
      <c r="ER188" s="73" t="str">
        <f>IF($B188="win",100%-ER$1,"-100%")</f>
        <v>-100%</v>
      </c>
      <c r="ES188" s="9">
        <f>(EQ188*ER188)+(EQ188*ES$1)</f>
        <v>0</v>
      </c>
      <c r="EU188" s="9">
        <f>Wed!$BI$22</f>
        <v>0</v>
      </c>
      <c r="EV188" s="73" t="str">
        <f>IF($B188="win",100%-EV$1,"-100%")</f>
        <v>-100%</v>
      </c>
      <c r="EW188" s="9">
        <f>(EU188*EV188)+(EU188*EW$1)</f>
        <v>0</v>
      </c>
      <c r="EY188" s="9">
        <f>Wed!$BJ$22</f>
        <v>0</v>
      </c>
      <c r="EZ188" s="73" t="str">
        <f>IF($B188="win",100%-EZ$1,"-100%")</f>
        <v>-100%</v>
      </c>
      <c r="FA188" s="9">
        <f>(EY188*EZ188)+(EY188*FA$1)</f>
        <v>0</v>
      </c>
      <c r="FC188" s="9">
        <f>Wed!$BK$22</f>
        <v>0</v>
      </c>
      <c r="FD188" s="73" t="str">
        <f>IF($B188="win",100%-FD$1,"-100%")</f>
        <v>-100%</v>
      </c>
      <c r="FE188" s="9">
        <f>(FC188*FD188)+(FC188*FE$1)</f>
        <v>0</v>
      </c>
      <c r="FG188" s="9">
        <f>Wed!$BL$22</f>
        <v>0</v>
      </c>
      <c r="FH188" s="73" t="str">
        <f>IF($B188="win",100%-FH$1,"-100%")</f>
        <v>-100%</v>
      </c>
      <c r="FI188" s="9">
        <f>(FG188*FH188)+(FG188*FI$1)</f>
        <v>0</v>
      </c>
      <c r="FK188" s="9">
        <f>Wed!$BM$22</f>
        <v>0</v>
      </c>
      <c r="FL188" s="73" t="str">
        <f>IF($B188="win",100%-FL$1,"-100%")</f>
        <v>-100%</v>
      </c>
      <c r="FM188" s="9">
        <f>(FK188*FL188)+(FK188*FM$1)</f>
        <v>0</v>
      </c>
      <c r="FO188" s="9">
        <f>Wed!$BN$22</f>
        <v>0</v>
      </c>
      <c r="FP188" s="73" t="str">
        <f>IF($B188="win",100%-FP$1,"-100%")</f>
        <v>-100%</v>
      </c>
      <c r="FQ188" s="9">
        <f>(FO188*FP188)+(FO188*FQ$1)</f>
        <v>0</v>
      </c>
    </row>
    <row r="189" spans="1:173" s="12" customFormat="1" x14ac:dyDescent="0.25">
      <c r="A189" s="9">
        <f>Wed!$A$23</f>
        <v>0</v>
      </c>
      <c r="B189" s="72">
        <f>Wed!$C$23</f>
        <v>0</v>
      </c>
      <c r="C189" s="9">
        <f>Wed!$X$23</f>
        <v>0</v>
      </c>
      <c r="D189" s="73" t="str">
        <f t="shared" ref="D189:D191" si="2403">IF($B189="win",100%-D$1,"-100%")</f>
        <v>-100%</v>
      </c>
      <c r="E189" s="9">
        <f t="shared" ref="E189:E191" si="2404">(C189*D189)+(C189*E$1)</f>
        <v>0</v>
      </c>
      <c r="G189" s="9">
        <f>Wed!$Y$23</f>
        <v>0</v>
      </c>
      <c r="H189" s="73" t="str">
        <f t="shared" ref="H189:H191" si="2405">IF($B189="win",100%-H$1,"-100%")</f>
        <v>-100%</v>
      </c>
      <c r="I189" s="9">
        <f t="shared" ref="I189:I191" si="2406">(G189*H189)+(G189*I$1)</f>
        <v>0</v>
      </c>
      <c r="K189" s="9">
        <f>Wed!$Z$23</f>
        <v>0</v>
      </c>
      <c r="L189" s="73" t="str">
        <f t="shared" ref="L189:L191" si="2407">IF($B189="win",100%-L$1,"-100%")</f>
        <v>-100%</v>
      </c>
      <c r="M189" s="9">
        <f t="shared" ref="M189:M191" si="2408">(K189*L189)+(K189*M$1)</f>
        <v>0</v>
      </c>
      <c r="N189" s="9"/>
      <c r="O189" s="9">
        <f>Wed!$AA$23</f>
        <v>0</v>
      </c>
      <c r="P189" s="73" t="str">
        <f t="shared" ref="P189:P191" si="2409">IF($B189="win",100%-P$1,"-100%")</f>
        <v>-100%</v>
      </c>
      <c r="Q189" s="9">
        <f t="shared" ref="Q189:Q191" si="2410">(O189*P189)+(O189*Q$1)</f>
        <v>0</v>
      </c>
      <c r="R189" s="9"/>
      <c r="S189" s="9">
        <f>Wed!$AB$23</f>
        <v>0</v>
      </c>
      <c r="T189" s="73" t="str">
        <f t="shared" ref="T189:T191" si="2411">IF($B189="win",100%-T$1,"-100%")</f>
        <v>-100%</v>
      </c>
      <c r="U189" s="9">
        <f t="shared" ref="U189:U191" si="2412">(S189*T189)+(S189*U$1)</f>
        <v>0</v>
      </c>
      <c r="V189" s="9"/>
      <c r="W189" s="9">
        <f>Wed!$AC$23</f>
        <v>0</v>
      </c>
      <c r="X189" s="73" t="str">
        <f t="shared" ref="X189:X191" si="2413">IF($B189="win",100%-X$1,"-100%")</f>
        <v>-100%</v>
      </c>
      <c r="Y189" s="9">
        <f t="shared" ref="Y189:Y191" si="2414">(W189*X189)+(W189*Y$1)</f>
        <v>0</v>
      </c>
      <c r="Z189" s="9"/>
      <c r="AA189" s="9">
        <f>Wed!$AD$23</f>
        <v>0</v>
      </c>
      <c r="AB189" s="73" t="str">
        <f t="shared" ref="AB189:AB191" si="2415">IF($B189="win",100%-AB$1,"-100%")</f>
        <v>-100%</v>
      </c>
      <c r="AC189" s="9">
        <f t="shared" ref="AC189:AC191" si="2416">(AA189*AB189)+(AA189*AC$1)</f>
        <v>0</v>
      </c>
      <c r="AD189" s="9"/>
      <c r="AE189" s="9">
        <f>Wed!$AE$23</f>
        <v>0</v>
      </c>
      <c r="AF189" s="73" t="str">
        <f t="shared" ref="AF189:AF191" si="2417">IF($B189="win",100%-AF$1,"-100%")</f>
        <v>-100%</v>
      </c>
      <c r="AG189" s="9">
        <f t="shared" ref="AG189:AG191" si="2418">(AE189*AF189)+(AE189*AG$1)</f>
        <v>0</v>
      </c>
      <c r="AH189" s="9"/>
      <c r="AI189" s="9">
        <f>Wed!$AF$23</f>
        <v>0</v>
      </c>
      <c r="AJ189" s="73" t="str">
        <f t="shared" ref="AJ189:AJ191" si="2419">IF($B189="win",100%-AJ$1,"-100%")</f>
        <v>-100%</v>
      </c>
      <c r="AK189" s="9">
        <f t="shared" ref="AK189:AK191" si="2420">(AI189*AJ189)+(AI189*AK$1)</f>
        <v>0</v>
      </c>
      <c r="AL189" s="9"/>
      <c r="AM189" s="9">
        <f>Wed!$AG$23</f>
        <v>0</v>
      </c>
      <c r="AN189" s="73" t="str">
        <f t="shared" ref="AN189:AN191" si="2421">IF($B189="win",100%-AN$1,"-100%")</f>
        <v>-100%</v>
      </c>
      <c r="AO189" s="9">
        <f t="shared" ref="AO189:AO191" si="2422">(AM189*AN189)+(AM189*AO$1)</f>
        <v>0</v>
      </c>
      <c r="AP189" s="9"/>
      <c r="AQ189" s="9">
        <f>Wed!$AH$23</f>
        <v>0</v>
      </c>
      <c r="AR189" s="73" t="str">
        <f t="shared" ref="AR189:AR191" si="2423">IF($B189="win",100%-AR$1,"-100%")</f>
        <v>-100%</v>
      </c>
      <c r="AS189" s="9">
        <f t="shared" ref="AS189:AS191" si="2424">(AQ189*AR189)+(AQ189*AS$1)</f>
        <v>0</v>
      </c>
      <c r="AT189" s="9"/>
      <c r="AU189" s="9">
        <f>Wed!$AI$23</f>
        <v>0</v>
      </c>
      <c r="AV189" s="73" t="str">
        <f t="shared" ref="AV189:AV191" si="2425">IF($B189="win",100%-AV$1,"-100%")</f>
        <v>-100%</v>
      </c>
      <c r="AW189" s="9">
        <f t="shared" ref="AW189:AW191" si="2426">(AU189*AV189)+(AU189*AW$1)</f>
        <v>0</v>
      </c>
      <c r="AX189" s="9"/>
      <c r="AY189" s="9">
        <f>Wed!$AJ$23</f>
        <v>0</v>
      </c>
      <c r="AZ189" s="73" t="str">
        <f t="shared" ref="AZ189:AZ191" si="2427">IF($B189="win",100%-AZ$1,"-100%")</f>
        <v>-100%</v>
      </c>
      <c r="BA189" s="9">
        <f t="shared" ref="BA189:BA191" si="2428">(AY189*AZ189)+(AY189*BA$1)</f>
        <v>0</v>
      </c>
      <c r="BB189" s="9"/>
      <c r="BC189" s="9">
        <f>Wed!$AK$23</f>
        <v>0</v>
      </c>
      <c r="BD189" s="73" t="str">
        <f t="shared" ref="BD189:BD191" si="2429">IF($B189="win",100%-BD$1,"-100%")</f>
        <v>-100%</v>
      </c>
      <c r="BE189" s="9">
        <f t="shared" ref="BE189:BE191" si="2430">(BC189*BD189)+(BC189*BE$1)</f>
        <v>0</v>
      </c>
      <c r="BF189" s="9"/>
      <c r="BG189" s="9">
        <f>Wed!$AL$23</f>
        <v>0</v>
      </c>
      <c r="BH189" s="73" t="str">
        <f t="shared" ref="BH189:BH191" si="2431">IF($B189="win",100%-BH$1,"-100%")</f>
        <v>-100%</v>
      </c>
      <c r="BI189" s="9">
        <f t="shared" ref="BI189:BI191" si="2432">(BG189*BH189)+(BG189*BI$1)</f>
        <v>0</v>
      </c>
      <c r="BJ189" s="9"/>
      <c r="BK189" s="9">
        <f>Wed!$AM$23</f>
        <v>0</v>
      </c>
      <c r="BL189" s="73" t="str">
        <f t="shared" ref="BL189:BL191" si="2433">IF($B189="win",100%-BL$1,"-100%")</f>
        <v>-100%</v>
      </c>
      <c r="BM189" s="9">
        <f t="shared" ref="BM189:BM191" si="2434">(BK189*BL189)+(BK189*BM$1)</f>
        <v>0</v>
      </c>
      <c r="BN189" s="9"/>
      <c r="BO189" s="9">
        <f>Wed!$AN$23</f>
        <v>0</v>
      </c>
      <c r="BP189" s="73" t="str">
        <f t="shared" ref="BP189:BP191" si="2435">IF($B189="win",100%-BP$1,"-100%")</f>
        <v>-100%</v>
      </c>
      <c r="BQ189" s="9">
        <f t="shared" ref="BQ189:BQ191" si="2436">(BO189*BP189)+(BO189*BQ$1)</f>
        <v>0</v>
      </c>
      <c r="BR189" s="9"/>
      <c r="BS189" s="9">
        <f>Wed!$AO$23</f>
        <v>0</v>
      </c>
      <c r="BT189" s="73" t="str">
        <f t="shared" ref="BT189:BT191" si="2437">IF($B189="win",100%-BT$1,"-100%")</f>
        <v>-100%</v>
      </c>
      <c r="BU189" s="9">
        <f t="shared" ref="BU189:BU191" si="2438">(BS189*BT189)+(BS189*BU$1)</f>
        <v>0</v>
      </c>
      <c r="BV189" s="9"/>
      <c r="BW189" s="9">
        <f>Wed!$AP$23</f>
        <v>0</v>
      </c>
      <c r="BX189" s="73" t="str">
        <f t="shared" ref="BX189:BX191" si="2439">IF($B189="win",100%-BX$1,"-100%")</f>
        <v>-100%</v>
      </c>
      <c r="BY189" s="9">
        <f t="shared" ref="BY189:BY191" si="2440">(BW189*BX189)+(BW189*BY$1)</f>
        <v>0</v>
      </c>
      <c r="BZ189" s="9"/>
      <c r="CA189" s="9">
        <f>Wed!$AQ$23</f>
        <v>0</v>
      </c>
      <c r="CB189" s="73" t="str">
        <f t="shared" ref="CB189:CB191" si="2441">IF($B189="win",100%-CB$1,"-100%")</f>
        <v>-100%</v>
      </c>
      <c r="CC189" s="9">
        <f t="shared" ref="CC189:CC191" si="2442">(CA189*CB189)+(CA189*CC$1)</f>
        <v>0</v>
      </c>
      <c r="CD189" s="9"/>
      <c r="CE189" s="9">
        <f>Wed!$AR$23</f>
        <v>0</v>
      </c>
      <c r="CF189" s="73" t="str">
        <f t="shared" ref="CF189:CF191" si="2443">IF($B189="win",100%-CF$1,"-100%")</f>
        <v>-100%</v>
      </c>
      <c r="CG189" s="9">
        <f t="shared" ref="CG189:CG191" si="2444">(CE189*CF189)+(CE189*CG$1)</f>
        <v>0</v>
      </c>
      <c r="CH189" s="9"/>
      <c r="CI189" s="9">
        <f>Wed!$AS$23</f>
        <v>0</v>
      </c>
      <c r="CJ189" s="73" t="str">
        <f t="shared" ref="CJ189:CJ191" si="2445">IF($B189="win",100%-CJ$1,"-100%")</f>
        <v>-100%</v>
      </c>
      <c r="CK189" s="9">
        <f t="shared" ref="CK189:CK191" si="2446">(CI189*CJ189)+(CI189*CK$1)</f>
        <v>0</v>
      </c>
      <c r="CL189" s="9"/>
      <c r="CM189" s="9">
        <f>Wed!$AT$23</f>
        <v>0</v>
      </c>
      <c r="CN189" s="73" t="str">
        <f t="shared" ref="CN189:CN191" si="2447">IF($B189="win",100%-CN$1,"-100%")</f>
        <v>-100%</v>
      </c>
      <c r="CO189" s="9">
        <f t="shared" ref="CO189:CO191" si="2448">(CM189*CN189)+(CM189*CO$1)</f>
        <v>0</v>
      </c>
      <c r="CP189" s="9"/>
      <c r="CQ189" s="9">
        <f>Wed!$AU$23</f>
        <v>0</v>
      </c>
      <c r="CR189" s="73" t="str">
        <f t="shared" ref="CR189:CR191" si="2449">IF($B189="win",100%-CR$1,"-100%")</f>
        <v>-100%</v>
      </c>
      <c r="CS189" s="9">
        <f t="shared" ref="CS189:CS191" si="2450">(CQ189*CR189)+(CQ189*CS$1)</f>
        <v>0</v>
      </c>
      <c r="CT189" s="9"/>
      <c r="CU189" s="9">
        <f>Wed!$AV$23</f>
        <v>0</v>
      </c>
      <c r="CV189" s="73" t="str">
        <f t="shared" ref="CV189:CV191" si="2451">IF($B189="win",100%-CV$1,"-100%")</f>
        <v>-100%</v>
      </c>
      <c r="CW189" s="9">
        <f t="shared" ref="CW189:CW191" si="2452">(CU189*CV189)+(CU189*CW$1)</f>
        <v>0</v>
      </c>
      <c r="CX189" s="9"/>
      <c r="CY189" s="9">
        <f>Wed!$AW$23</f>
        <v>0</v>
      </c>
      <c r="CZ189" s="73" t="str">
        <f t="shared" ref="CZ189:CZ191" si="2453">IF($B189="win",100%-CZ$1,"-100%")</f>
        <v>-100%</v>
      </c>
      <c r="DA189" s="9">
        <f t="shared" ref="DA189:DA191" si="2454">(CY189*CZ189)+(CY189*DA$1)</f>
        <v>0</v>
      </c>
      <c r="DB189" s="9"/>
      <c r="DC189" s="9">
        <f>Wed!$AX$23</f>
        <v>0</v>
      </c>
      <c r="DD189" s="73" t="str">
        <f t="shared" ref="DD189:DD191" si="2455">IF($B189="win",100%-DD$1,"-100%")</f>
        <v>-100%</v>
      </c>
      <c r="DE189" s="9">
        <f t="shared" ref="DE189:DE191" si="2456">(DC189*DD189)+(DC189*DE$1)</f>
        <v>0</v>
      </c>
      <c r="DF189" s="9"/>
      <c r="DG189" s="9">
        <f>Wed!$AY$23</f>
        <v>0</v>
      </c>
      <c r="DH189" s="73" t="str">
        <f t="shared" ref="DH189:DH191" si="2457">IF($B189="win",100%-DH$1,"-100%")</f>
        <v>-100%</v>
      </c>
      <c r="DI189" s="9">
        <f t="shared" ref="DI189:DI191" si="2458">(DG189*DH189)+(DG189*DI$1)</f>
        <v>0</v>
      </c>
      <c r="DJ189" s="9"/>
      <c r="DK189" s="9">
        <f>Wed!$AZ$23</f>
        <v>0</v>
      </c>
      <c r="DL189" s="73" t="str">
        <f t="shared" ref="DL189:DL191" si="2459">IF($B189="win",100%-DL$1,"-100%")</f>
        <v>-100%</v>
      </c>
      <c r="DM189" s="9">
        <f t="shared" ref="DM189:DM191" si="2460">(DK189*DL189)+(DK189*DM$1)</f>
        <v>0</v>
      </c>
      <c r="DN189" s="9"/>
      <c r="DO189" s="9">
        <f>Wed!$BA$23</f>
        <v>0</v>
      </c>
      <c r="DP189" s="73" t="str">
        <f t="shared" ref="DP189:DP191" si="2461">IF($B189="win",100%-DP$1,"-100%")</f>
        <v>-100%</v>
      </c>
      <c r="DQ189" s="9">
        <f t="shared" ref="DQ189:DQ191" si="2462">(DO189*DP189)+(DO189*DQ$1)</f>
        <v>0</v>
      </c>
      <c r="DR189" s="9"/>
      <c r="DS189" s="9">
        <f>Wed!$BB$23</f>
        <v>0</v>
      </c>
      <c r="DT189" s="73" t="str">
        <f t="shared" ref="DT189:DT191" si="2463">IF($B189="win",100%-DT$1,"-100%")</f>
        <v>-100%</v>
      </c>
      <c r="DU189" s="9">
        <f t="shared" ref="DU189:DU191" si="2464">(DS189*DT189)+(DS189*DU$1)</f>
        <v>0</v>
      </c>
      <c r="DV189" s="9"/>
      <c r="DW189" s="9">
        <f>Wed!$BC$23</f>
        <v>0</v>
      </c>
      <c r="DX189" s="73" t="str">
        <f t="shared" ref="DX189:DX191" si="2465">IF($B189="win",100%-DX$1,"-100%")</f>
        <v>-100%</v>
      </c>
      <c r="DY189" s="9">
        <f t="shared" ref="DY189:DY191" si="2466">(DW189*DX189)+(DW189*DY$1)</f>
        <v>0</v>
      </c>
      <c r="DZ189" s="9"/>
      <c r="EA189" s="9">
        <f>Wed!$BD$23</f>
        <v>0</v>
      </c>
      <c r="EB189" s="73" t="str">
        <f t="shared" ref="EB189:EB191" si="2467">IF($B189="win",100%-EB$1,"-100%")</f>
        <v>-100%</v>
      </c>
      <c r="EC189" s="9">
        <f t="shared" ref="EC189:EC191" si="2468">(EA189*EB189)+(EA189*EC$1)</f>
        <v>0</v>
      </c>
      <c r="ED189" s="9"/>
      <c r="EE189" s="9">
        <f>Wed!$BE$23</f>
        <v>0</v>
      </c>
      <c r="EF189" s="73" t="str">
        <f t="shared" ref="EF189:EF191" si="2469">IF($B189="win",100%-EF$1,"-100%")</f>
        <v>-100%</v>
      </c>
      <c r="EG189" s="9">
        <f t="shared" ref="EG189:EG191" si="2470">(EE189*EF189)+(EE189*EG$1)</f>
        <v>0</v>
      </c>
      <c r="EH189" s="9"/>
      <c r="EI189" s="9">
        <f>Wed!$BF$23</f>
        <v>0</v>
      </c>
      <c r="EJ189" s="73" t="str">
        <f t="shared" ref="EJ189:EJ191" si="2471">IF($B189="win",100%-EJ$1,"-100%")</f>
        <v>-100%</v>
      </c>
      <c r="EK189" s="9">
        <f t="shared" ref="EK189:EK191" si="2472">(EI189*EJ189)+(EI189*EK$1)</f>
        <v>0</v>
      </c>
      <c r="EL189" s="9"/>
      <c r="EM189" s="9">
        <f>Wed!$BG$23</f>
        <v>0</v>
      </c>
      <c r="EN189" s="73" t="str">
        <f t="shared" ref="EN189:EN191" si="2473">IF($B189="win",100%-EN$1,"-100%")</f>
        <v>-100%</v>
      </c>
      <c r="EO189" s="9">
        <f t="shared" ref="EO189:EO191" si="2474">(EM189*EN189)+(EM189*EO$1)</f>
        <v>0</v>
      </c>
      <c r="EP189" s="9"/>
      <c r="EQ189" s="9">
        <f>Wed!$BH$23</f>
        <v>0</v>
      </c>
      <c r="ER189" s="73" t="str">
        <f t="shared" ref="ER189:ER191" si="2475">IF($B189="win",100%-ER$1,"-100%")</f>
        <v>-100%</v>
      </c>
      <c r="ES189" s="9">
        <f t="shared" ref="ES189:ES191" si="2476">(EQ189*ER189)+(EQ189*ES$1)</f>
        <v>0</v>
      </c>
      <c r="EU189" s="9">
        <f>Wed!$BI$23</f>
        <v>0</v>
      </c>
      <c r="EV189" s="73" t="str">
        <f t="shared" ref="EV189:EV191" si="2477">IF($B189="win",100%-EV$1,"-100%")</f>
        <v>-100%</v>
      </c>
      <c r="EW189" s="9">
        <f t="shared" ref="EW189:EW191" si="2478">(EU189*EV189)+(EU189*EW$1)</f>
        <v>0</v>
      </c>
      <c r="EY189" s="9">
        <f>Wed!$BJ$23</f>
        <v>0</v>
      </c>
      <c r="EZ189" s="73" t="str">
        <f t="shared" ref="EZ189:EZ191" si="2479">IF($B189="win",100%-EZ$1,"-100%")</f>
        <v>-100%</v>
      </c>
      <c r="FA189" s="9">
        <f t="shared" ref="FA189:FA191" si="2480">(EY189*EZ189)+(EY189*FA$1)</f>
        <v>0</v>
      </c>
      <c r="FC189" s="9">
        <f>Wed!$BK$23</f>
        <v>0</v>
      </c>
      <c r="FD189" s="73" t="str">
        <f t="shared" ref="FD189:FD191" si="2481">IF($B189="win",100%-FD$1,"-100%")</f>
        <v>-100%</v>
      </c>
      <c r="FE189" s="9">
        <f t="shared" ref="FE189:FE191" si="2482">(FC189*FD189)+(FC189*FE$1)</f>
        <v>0</v>
      </c>
      <c r="FG189" s="9">
        <f>Wed!$BL$23</f>
        <v>0</v>
      </c>
      <c r="FH189" s="73" t="str">
        <f t="shared" ref="FH189:FH191" si="2483">IF($B189="win",100%-FH$1,"-100%")</f>
        <v>-100%</v>
      </c>
      <c r="FI189" s="9">
        <f t="shared" ref="FI189:FI191" si="2484">(FG189*FH189)+(FG189*FI$1)</f>
        <v>0</v>
      </c>
      <c r="FK189" s="9">
        <f>Wed!$BM$23</f>
        <v>0</v>
      </c>
      <c r="FL189" s="73" t="str">
        <f t="shared" ref="FL189:FL191" si="2485">IF($B189="win",100%-FL$1,"-100%")</f>
        <v>-100%</v>
      </c>
      <c r="FM189" s="9">
        <f t="shared" ref="FM189:FM191" si="2486">(FK189*FL189)+(FK189*FM$1)</f>
        <v>0</v>
      </c>
      <c r="FO189" s="9">
        <f>Wed!$BN$23</f>
        <v>0</v>
      </c>
      <c r="FP189" s="73" t="str">
        <f t="shared" ref="FP189:FP191" si="2487">IF($B189="win",100%-FP$1,"-100%")</f>
        <v>-100%</v>
      </c>
      <c r="FQ189" s="9">
        <f t="shared" ref="FQ189:FQ191" si="2488">(FO189*FP189)+(FO189*FQ$1)</f>
        <v>0</v>
      </c>
    </row>
    <row r="190" spans="1:173" s="12" customFormat="1" x14ac:dyDescent="0.25">
      <c r="A190" s="9" t="str">
        <f>Wed!$A$24</f>
        <v>UNDER</v>
      </c>
      <c r="B190" s="72">
        <f>Wed!$C$24</f>
        <v>0</v>
      </c>
      <c r="C190" s="9">
        <f>Wed!$X$24</f>
        <v>0</v>
      </c>
      <c r="D190" s="73" t="str">
        <f t="shared" si="2403"/>
        <v>-100%</v>
      </c>
      <c r="E190" s="9">
        <f t="shared" si="2404"/>
        <v>0</v>
      </c>
      <c r="G190" s="9">
        <f>Wed!$Y$24</f>
        <v>0</v>
      </c>
      <c r="H190" s="73" t="str">
        <f t="shared" si="2405"/>
        <v>-100%</v>
      </c>
      <c r="I190" s="9">
        <f t="shared" si="2406"/>
        <v>0</v>
      </c>
      <c r="K190" s="9">
        <f>Wed!$Z$24</f>
        <v>0</v>
      </c>
      <c r="L190" s="73" t="str">
        <f t="shared" si="2407"/>
        <v>-100%</v>
      </c>
      <c r="M190" s="9">
        <f t="shared" si="2408"/>
        <v>0</v>
      </c>
      <c r="N190" s="9"/>
      <c r="O190" s="9">
        <f>Wed!$AA$24</f>
        <v>0</v>
      </c>
      <c r="P190" s="73" t="str">
        <f t="shared" si="2409"/>
        <v>-100%</v>
      </c>
      <c r="Q190" s="9">
        <f t="shared" si="2410"/>
        <v>0</v>
      </c>
      <c r="R190" s="9"/>
      <c r="S190" s="9">
        <f>Wed!$AB$24</f>
        <v>0</v>
      </c>
      <c r="T190" s="73" t="str">
        <f t="shared" si="2411"/>
        <v>-100%</v>
      </c>
      <c r="U190" s="9">
        <f t="shared" si="2412"/>
        <v>0</v>
      </c>
      <c r="V190" s="9"/>
      <c r="W190" s="9">
        <f>Wed!$AC$24</f>
        <v>0</v>
      </c>
      <c r="X190" s="73" t="str">
        <f t="shared" si="2413"/>
        <v>-100%</v>
      </c>
      <c r="Y190" s="9">
        <f t="shared" si="2414"/>
        <v>0</v>
      </c>
      <c r="Z190" s="9"/>
      <c r="AA190" s="9">
        <f>Wed!$AD$24</f>
        <v>0</v>
      </c>
      <c r="AB190" s="73" t="str">
        <f t="shared" si="2415"/>
        <v>-100%</v>
      </c>
      <c r="AC190" s="9">
        <f t="shared" si="2416"/>
        <v>0</v>
      </c>
      <c r="AD190" s="9"/>
      <c r="AE190" s="9">
        <f>Wed!$AE$24</f>
        <v>0</v>
      </c>
      <c r="AF190" s="73" t="str">
        <f t="shared" si="2417"/>
        <v>-100%</v>
      </c>
      <c r="AG190" s="9">
        <f t="shared" si="2418"/>
        <v>0</v>
      </c>
      <c r="AH190" s="9"/>
      <c r="AI190" s="9">
        <f>Wed!$AF$24</f>
        <v>0</v>
      </c>
      <c r="AJ190" s="73" t="str">
        <f t="shared" si="2419"/>
        <v>-100%</v>
      </c>
      <c r="AK190" s="9">
        <f t="shared" si="2420"/>
        <v>0</v>
      </c>
      <c r="AL190" s="9"/>
      <c r="AM190" s="9">
        <f>Wed!$AG$24</f>
        <v>0</v>
      </c>
      <c r="AN190" s="73" t="str">
        <f t="shared" si="2421"/>
        <v>-100%</v>
      </c>
      <c r="AO190" s="9">
        <f t="shared" si="2422"/>
        <v>0</v>
      </c>
      <c r="AP190" s="9"/>
      <c r="AQ190" s="9">
        <f>Wed!$AH$24</f>
        <v>0</v>
      </c>
      <c r="AR190" s="73" t="str">
        <f t="shared" si="2423"/>
        <v>-100%</v>
      </c>
      <c r="AS190" s="9">
        <f t="shared" si="2424"/>
        <v>0</v>
      </c>
      <c r="AT190" s="9"/>
      <c r="AU190" s="9">
        <f>Wed!$AI$24</f>
        <v>0</v>
      </c>
      <c r="AV190" s="73" t="str">
        <f t="shared" si="2425"/>
        <v>-100%</v>
      </c>
      <c r="AW190" s="9">
        <f t="shared" si="2426"/>
        <v>0</v>
      </c>
      <c r="AX190" s="9"/>
      <c r="AY190" s="9">
        <f>Wed!$AJ$24</f>
        <v>0</v>
      </c>
      <c r="AZ190" s="73" t="str">
        <f t="shared" si="2427"/>
        <v>-100%</v>
      </c>
      <c r="BA190" s="9">
        <f t="shared" si="2428"/>
        <v>0</v>
      </c>
      <c r="BB190" s="9"/>
      <c r="BC190" s="9">
        <f>Wed!$AK$24</f>
        <v>0</v>
      </c>
      <c r="BD190" s="73" t="str">
        <f t="shared" si="2429"/>
        <v>-100%</v>
      </c>
      <c r="BE190" s="9">
        <f t="shared" si="2430"/>
        <v>0</v>
      </c>
      <c r="BF190" s="9"/>
      <c r="BG190" s="9">
        <f>Wed!$AL$24</f>
        <v>0</v>
      </c>
      <c r="BH190" s="73" t="str">
        <f t="shared" si="2431"/>
        <v>-100%</v>
      </c>
      <c r="BI190" s="9">
        <f t="shared" si="2432"/>
        <v>0</v>
      </c>
      <c r="BJ190" s="9"/>
      <c r="BK190" s="9">
        <f>Wed!$AM$24</f>
        <v>0</v>
      </c>
      <c r="BL190" s="73" t="str">
        <f t="shared" si="2433"/>
        <v>-100%</v>
      </c>
      <c r="BM190" s="9">
        <f t="shared" si="2434"/>
        <v>0</v>
      </c>
      <c r="BN190" s="9"/>
      <c r="BO190" s="9">
        <f>Wed!$AN$24</f>
        <v>0</v>
      </c>
      <c r="BP190" s="73" t="str">
        <f t="shared" si="2435"/>
        <v>-100%</v>
      </c>
      <c r="BQ190" s="9">
        <f t="shared" si="2436"/>
        <v>0</v>
      </c>
      <c r="BR190" s="9"/>
      <c r="BS190" s="9">
        <f>Wed!$AO$24</f>
        <v>0</v>
      </c>
      <c r="BT190" s="73" t="str">
        <f t="shared" si="2437"/>
        <v>-100%</v>
      </c>
      <c r="BU190" s="9">
        <f t="shared" si="2438"/>
        <v>0</v>
      </c>
      <c r="BV190" s="9"/>
      <c r="BW190" s="9">
        <f>Wed!$AP$24</f>
        <v>0</v>
      </c>
      <c r="BX190" s="73" t="str">
        <f t="shared" si="2439"/>
        <v>-100%</v>
      </c>
      <c r="BY190" s="9">
        <f t="shared" si="2440"/>
        <v>0</v>
      </c>
      <c r="BZ190" s="9"/>
      <c r="CA190" s="9">
        <f>Wed!$AQ$24</f>
        <v>0</v>
      </c>
      <c r="CB190" s="73" t="str">
        <f t="shared" si="2441"/>
        <v>-100%</v>
      </c>
      <c r="CC190" s="9">
        <f t="shared" si="2442"/>
        <v>0</v>
      </c>
      <c r="CD190" s="9"/>
      <c r="CE190" s="9">
        <f>Wed!$AR$24</f>
        <v>0</v>
      </c>
      <c r="CF190" s="73" t="str">
        <f t="shared" si="2443"/>
        <v>-100%</v>
      </c>
      <c r="CG190" s="9">
        <f t="shared" si="2444"/>
        <v>0</v>
      </c>
      <c r="CH190" s="9"/>
      <c r="CI190" s="9">
        <f>Wed!$AS$24</f>
        <v>0</v>
      </c>
      <c r="CJ190" s="73" t="str">
        <f t="shared" si="2445"/>
        <v>-100%</v>
      </c>
      <c r="CK190" s="9">
        <f t="shared" si="2446"/>
        <v>0</v>
      </c>
      <c r="CL190" s="9"/>
      <c r="CM190" s="9">
        <f>Wed!$AT$24</f>
        <v>0</v>
      </c>
      <c r="CN190" s="73" t="str">
        <f t="shared" si="2447"/>
        <v>-100%</v>
      </c>
      <c r="CO190" s="9">
        <f t="shared" si="2448"/>
        <v>0</v>
      </c>
      <c r="CP190" s="9"/>
      <c r="CQ190" s="9">
        <f>Wed!$AU$24</f>
        <v>0</v>
      </c>
      <c r="CR190" s="73" t="str">
        <f t="shared" si="2449"/>
        <v>-100%</v>
      </c>
      <c r="CS190" s="9">
        <f t="shared" si="2450"/>
        <v>0</v>
      </c>
      <c r="CT190" s="9"/>
      <c r="CU190" s="9">
        <f>Wed!$AV$24</f>
        <v>0</v>
      </c>
      <c r="CV190" s="73" t="str">
        <f t="shared" si="2451"/>
        <v>-100%</v>
      </c>
      <c r="CW190" s="9">
        <f t="shared" si="2452"/>
        <v>0</v>
      </c>
      <c r="CX190" s="9"/>
      <c r="CY190" s="9">
        <f>Wed!$AW$24</f>
        <v>0</v>
      </c>
      <c r="CZ190" s="73" t="str">
        <f t="shared" si="2453"/>
        <v>-100%</v>
      </c>
      <c r="DA190" s="9">
        <f t="shared" si="2454"/>
        <v>0</v>
      </c>
      <c r="DB190" s="9"/>
      <c r="DC190" s="9">
        <f>Wed!$AX$24</f>
        <v>0</v>
      </c>
      <c r="DD190" s="73" t="str">
        <f t="shared" si="2455"/>
        <v>-100%</v>
      </c>
      <c r="DE190" s="9">
        <f t="shared" si="2456"/>
        <v>0</v>
      </c>
      <c r="DF190" s="9"/>
      <c r="DG190" s="9">
        <f>Wed!$AY$24</f>
        <v>0</v>
      </c>
      <c r="DH190" s="73" t="str">
        <f t="shared" si="2457"/>
        <v>-100%</v>
      </c>
      <c r="DI190" s="9">
        <f t="shared" si="2458"/>
        <v>0</v>
      </c>
      <c r="DJ190" s="9"/>
      <c r="DK190" s="9">
        <f>Wed!$AZ$24</f>
        <v>0</v>
      </c>
      <c r="DL190" s="73" t="str">
        <f t="shared" si="2459"/>
        <v>-100%</v>
      </c>
      <c r="DM190" s="9">
        <f t="shared" si="2460"/>
        <v>0</v>
      </c>
      <c r="DN190" s="9"/>
      <c r="DO190" s="9">
        <f>Wed!$BA$24</f>
        <v>0</v>
      </c>
      <c r="DP190" s="73" t="str">
        <f t="shared" si="2461"/>
        <v>-100%</v>
      </c>
      <c r="DQ190" s="9">
        <f t="shared" si="2462"/>
        <v>0</v>
      </c>
      <c r="DR190" s="9"/>
      <c r="DS190" s="9">
        <f>Wed!$BB$24</f>
        <v>0</v>
      </c>
      <c r="DT190" s="73" t="str">
        <f t="shared" si="2463"/>
        <v>-100%</v>
      </c>
      <c r="DU190" s="9">
        <f t="shared" si="2464"/>
        <v>0</v>
      </c>
      <c r="DV190" s="9"/>
      <c r="DW190" s="9">
        <f>Wed!$BC$24</f>
        <v>0</v>
      </c>
      <c r="DX190" s="73" t="str">
        <f t="shared" si="2465"/>
        <v>-100%</v>
      </c>
      <c r="DY190" s="9">
        <f t="shared" si="2466"/>
        <v>0</v>
      </c>
      <c r="DZ190" s="9"/>
      <c r="EA190" s="9">
        <f>Wed!$BD$24</f>
        <v>0</v>
      </c>
      <c r="EB190" s="73" t="str">
        <f t="shared" si="2467"/>
        <v>-100%</v>
      </c>
      <c r="EC190" s="9">
        <f t="shared" si="2468"/>
        <v>0</v>
      </c>
      <c r="ED190" s="9"/>
      <c r="EE190" s="9">
        <f>Wed!$BE$24</f>
        <v>0</v>
      </c>
      <c r="EF190" s="73" t="str">
        <f t="shared" si="2469"/>
        <v>-100%</v>
      </c>
      <c r="EG190" s="9">
        <f t="shared" si="2470"/>
        <v>0</v>
      </c>
      <c r="EH190" s="9"/>
      <c r="EI190" s="9">
        <f>Wed!$BF$24</f>
        <v>0</v>
      </c>
      <c r="EJ190" s="73" t="str">
        <f t="shared" si="2471"/>
        <v>-100%</v>
      </c>
      <c r="EK190" s="9">
        <f t="shared" si="2472"/>
        <v>0</v>
      </c>
      <c r="EL190" s="9"/>
      <c r="EM190" s="9">
        <f>Wed!$BG$24</f>
        <v>0</v>
      </c>
      <c r="EN190" s="73" t="str">
        <f t="shared" si="2473"/>
        <v>-100%</v>
      </c>
      <c r="EO190" s="9">
        <f t="shared" si="2474"/>
        <v>0</v>
      </c>
      <c r="EP190" s="9"/>
      <c r="EQ190" s="9">
        <f>Wed!$BH$24</f>
        <v>0</v>
      </c>
      <c r="ER190" s="73" t="str">
        <f t="shared" si="2475"/>
        <v>-100%</v>
      </c>
      <c r="ES190" s="9">
        <f t="shared" si="2476"/>
        <v>0</v>
      </c>
      <c r="EU190" s="9">
        <f>Wed!$BI$24</f>
        <v>0</v>
      </c>
      <c r="EV190" s="73" t="str">
        <f t="shared" si="2477"/>
        <v>-100%</v>
      </c>
      <c r="EW190" s="9">
        <f t="shared" si="2478"/>
        <v>0</v>
      </c>
      <c r="EY190" s="9">
        <f>Wed!$BJ$24</f>
        <v>0</v>
      </c>
      <c r="EZ190" s="73" t="str">
        <f t="shared" si="2479"/>
        <v>-100%</v>
      </c>
      <c r="FA190" s="9">
        <f t="shared" si="2480"/>
        <v>0</v>
      </c>
      <c r="FC190" s="9">
        <f>Wed!$BK$24</f>
        <v>0</v>
      </c>
      <c r="FD190" s="73" t="str">
        <f t="shared" si="2481"/>
        <v>-100%</v>
      </c>
      <c r="FE190" s="9">
        <f t="shared" si="2482"/>
        <v>0</v>
      </c>
      <c r="FG190" s="9">
        <f>Wed!$BL$24</f>
        <v>0</v>
      </c>
      <c r="FH190" s="73" t="str">
        <f t="shared" si="2483"/>
        <v>-100%</v>
      </c>
      <c r="FI190" s="9">
        <f t="shared" si="2484"/>
        <v>0</v>
      </c>
      <c r="FK190" s="9">
        <f>Wed!$BM$24</f>
        <v>0</v>
      </c>
      <c r="FL190" s="73" t="str">
        <f t="shared" si="2485"/>
        <v>-100%</v>
      </c>
      <c r="FM190" s="9">
        <f t="shared" si="2486"/>
        <v>0</v>
      </c>
      <c r="FO190" s="9">
        <f>Wed!$BN$24</f>
        <v>0</v>
      </c>
      <c r="FP190" s="73" t="str">
        <f t="shared" si="2487"/>
        <v>-100%</v>
      </c>
      <c r="FQ190" s="9">
        <f t="shared" si="2488"/>
        <v>0</v>
      </c>
    </row>
    <row r="191" spans="1:173" s="12" customFormat="1" x14ac:dyDescent="0.25">
      <c r="A191" s="9" t="str">
        <f>Wed!$A$25</f>
        <v>OVER</v>
      </c>
      <c r="B191" s="72">
        <f>Wed!$C$25</f>
        <v>0</v>
      </c>
      <c r="C191" s="9">
        <f>Wed!$X$25</f>
        <v>0</v>
      </c>
      <c r="D191" s="73" t="str">
        <f t="shared" si="2403"/>
        <v>-100%</v>
      </c>
      <c r="E191" s="9">
        <f t="shared" si="2404"/>
        <v>0</v>
      </c>
      <c r="G191" s="9">
        <f>Wed!$Y$25</f>
        <v>0</v>
      </c>
      <c r="H191" s="73" t="str">
        <f t="shared" si="2405"/>
        <v>-100%</v>
      </c>
      <c r="I191" s="9">
        <f t="shared" si="2406"/>
        <v>0</v>
      </c>
      <c r="K191" s="9">
        <f>Wed!$Z$25</f>
        <v>0</v>
      </c>
      <c r="L191" s="73" t="str">
        <f t="shared" si="2407"/>
        <v>-100%</v>
      </c>
      <c r="M191" s="9">
        <f t="shared" si="2408"/>
        <v>0</v>
      </c>
      <c r="N191" s="9"/>
      <c r="O191" s="9">
        <f>Wed!$AA$25</f>
        <v>0</v>
      </c>
      <c r="P191" s="73" t="str">
        <f t="shared" si="2409"/>
        <v>-100%</v>
      </c>
      <c r="Q191" s="9">
        <f t="shared" si="2410"/>
        <v>0</v>
      </c>
      <c r="R191" s="9"/>
      <c r="S191" s="9">
        <f>Wed!$AB$25</f>
        <v>0</v>
      </c>
      <c r="T191" s="73" t="str">
        <f t="shared" si="2411"/>
        <v>-100%</v>
      </c>
      <c r="U191" s="9">
        <f t="shared" si="2412"/>
        <v>0</v>
      </c>
      <c r="V191" s="9"/>
      <c r="W191" s="9">
        <f>Wed!$AC$25</f>
        <v>0</v>
      </c>
      <c r="X191" s="73" t="str">
        <f t="shared" si="2413"/>
        <v>-100%</v>
      </c>
      <c r="Y191" s="9">
        <f t="shared" si="2414"/>
        <v>0</v>
      </c>
      <c r="Z191" s="9"/>
      <c r="AA191" s="9">
        <f>Wed!$AD$25</f>
        <v>0</v>
      </c>
      <c r="AB191" s="73" t="str">
        <f t="shared" si="2415"/>
        <v>-100%</v>
      </c>
      <c r="AC191" s="9">
        <f t="shared" si="2416"/>
        <v>0</v>
      </c>
      <c r="AD191" s="9"/>
      <c r="AE191" s="9">
        <f>Wed!$AE$25</f>
        <v>0</v>
      </c>
      <c r="AF191" s="73" t="str">
        <f t="shared" si="2417"/>
        <v>-100%</v>
      </c>
      <c r="AG191" s="9">
        <f t="shared" si="2418"/>
        <v>0</v>
      </c>
      <c r="AH191" s="9"/>
      <c r="AI191" s="9">
        <f>Wed!$AF$25</f>
        <v>0</v>
      </c>
      <c r="AJ191" s="73" t="str">
        <f t="shared" si="2419"/>
        <v>-100%</v>
      </c>
      <c r="AK191" s="9">
        <f t="shared" si="2420"/>
        <v>0</v>
      </c>
      <c r="AL191" s="9"/>
      <c r="AM191" s="9">
        <f>Wed!$AG$25</f>
        <v>0</v>
      </c>
      <c r="AN191" s="73" t="str">
        <f t="shared" si="2421"/>
        <v>-100%</v>
      </c>
      <c r="AO191" s="9">
        <f t="shared" si="2422"/>
        <v>0</v>
      </c>
      <c r="AP191" s="9"/>
      <c r="AQ191" s="9">
        <f>Wed!$AH$25</f>
        <v>0</v>
      </c>
      <c r="AR191" s="73" t="str">
        <f t="shared" si="2423"/>
        <v>-100%</v>
      </c>
      <c r="AS191" s="9">
        <f t="shared" si="2424"/>
        <v>0</v>
      </c>
      <c r="AT191" s="9"/>
      <c r="AU191" s="9">
        <f>Wed!$AI$25</f>
        <v>0</v>
      </c>
      <c r="AV191" s="73" t="str">
        <f t="shared" si="2425"/>
        <v>-100%</v>
      </c>
      <c r="AW191" s="9">
        <f t="shared" si="2426"/>
        <v>0</v>
      </c>
      <c r="AX191" s="9"/>
      <c r="AY191" s="9">
        <f>Wed!$AJ$25</f>
        <v>0</v>
      </c>
      <c r="AZ191" s="73" t="str">
        <f t="shared" si="2427"/>
        <v>-100%</v>
      </c>
      <c r="BA191" s="9">
        <f t="shared" si="2428"/>
        <v>0</v>
      </c>
      <c r="BB191" s="9"/>
      <c r="BC191" s="9">
        <f>Wed!$AK$25</f>
        <v>0</v>
      </c>
      <c r="BD191" s="73" t="str">
        <f t="shared" si="2429"/>
        <v>-100%</v>
      </c>
      <c r="BE191" s="9">
        <f t="shared" si="2430"/>
        <v>0</v>
      </c>
      <c r="BF191" s="9"/>
      <c r="BG191" s="9">
        <f>Wed!$AL$25</f>
        <v>0</v>
      </c>
      <c r="BH191" s="73" t="str">
        <f t="shared" si="2431"/>
        <v>-100%</v>
      </c>
      <c r="BI191" s="9">
        <f t="shared" si="2432"/>
        <v>0</v>
      </c>
      <c r="BJ191" s="9"/>
      <c r="BK191" s="9">
        <f>Wed!$AM$25</f>
        <v>0</v>
      </c>
      <c r="BL191" s="73" t="str">
        <f t="shared" si="2433"/>
        <v>-100%</v>
      </c>
      <c r="BM191" s="9">
        <f t="shared" si="2434"/>
        <v>0</v>
      </c>
      <c r="BN191" s="9"/>
      <c r="BO191" s="9">
        <f>Wed!$AN$25</f>
        <v>0</v>
      </c>
      <c r="BP191" s="73" t="str">
        <f t="shared" si="2435"/>
        <v>-100%</v>
      </c>
      <c r="BQ191" s="9">
        <f t="shared" si="2436"/>
        <v>0</v>
      </c>
      <c r="BR191" s="9"/>
      <c r="BS191" s="9">
        <f>Wed!$AO$25</f>
        <v>0</v>
      </c>
      <c r="BT191" s="73" t="str">
        <f t="shared" si="2437"/>
        <v>-100%</v>
      </c>
      <c r="BU191" s="9">
        <f t="shared" si="2438"/>
        <v>0</v>
      </c>
      <c r="BV191" s="9"/>
      <c r="BW191" s="9">
        <f>Wed!$AP$25</f>
        <v>0</v>
      </c>
      <c r="BX191" s="73" t="str">
        <f t="shared" si="2439"/>
        <v>-100%</v>
      </c>
      <c r="BY191" s="9">
        <f t="shared" si="2440"/>
        <v>0</v>
      </c>
      <c r="BZ191" s="9"/>
      <c r="CA191" s="9">
        <f>Wed!$AQ$25</f>
        <v>0</v>
      </c>
      <c r="CB191" s="73" t="str">
        <f t="shared" si="2441"/>
        <v>-100%</v>
      </c>
      <c r="CC191" s="9">
        <f t="shared" si="2442"/>
        <v>0</v>
      </c>
      <c r="CD191" s="9"/>
      <c r="CE191" s="9">
        <f>Wed!$AR$25</f>
        <v>0</v>
      </c>
      <c r="CF191" s="73" t="str">
        <f t="shared" si="2443"/>
        <v>-100%</v>
      </c>
      <c r="CG191" s="9">
        <f t="shared" si="2444"/>
        <v>0</v>
      </c>
      <c r="CH191" s="9"/>
      <c r="CI191" s="9">
        <f>Wed!$AS$25</f>
        <v>0</v>
      </c>
      <c r="CJ191" s="73" t="str">
        <f t="shared" si="2445"/>
        <v>-100%</v>
      </c>
      <c r="CK191" s="9">
        <f t="shared" si="2446"/>
        <v>0</v>
      </c>
      <c r="CL191" s="9"/>
      <c r="CM191" s="9">
        <f>Wed!$AT$25</f>
        <v>0</v>
      </c>
      <c r="CN191" s="73" t="str">
        <f t="shared" si="2447"/>
        <v>-100%</v>
      </c>
      <c r="CO191" s="9">
        <f t="shared" si="2448"/>
        <v>0</v>
      </c>
      <c r="CP191" s="9"/>
      <c r="CQ191" s="9">
        <f>Wed!$AU$25</f>
        <v>0</v>
      </c>
      <c r="CR191" s="73" t="str">
        <f t="shared" si="2449"/>
        <v>-100%</v>
      </c>
      <c r="CS191" s="9">
        <f t="shared" si="2450"/>
        <v>0</v>
      </c>
      <c r="CT191" s="9"/>
      <c r="CU191" s="9">
        <f>Wed!$AV$25</f>
        <v>0</v>
      </c>
      <c r="CV191" s="73" t="str">
        <f t="shared" si="2451"/>
        <v>-100%</v>
      </c>
      <c r="CW191" s="9">
        <f t="shared" si="2452"/>
        <v>0</v>
      </c>
      <c r="CX191" s="9"/>
      <c r="CY191" s="9">
        <f>Wed!$AW$25</f>
        <v>0</v>
      </c>
      <c r="CZ191" s="73" t="str">
        <f t="shared" si="2453"/>
        <v>-100%</v>
      </c>
      <c r="DA191" s="9">
        <f t="shared" si="2454"/>
        <v>0</v>
      </c>
      <c r="DB191" s="9"/>
      <c r="DC191" s="9">
        <f>Wed!$AX$25</f>
        <v>0</v>
      </c>
      <c r="DD191" s="73" t="str">
        <f t="shared" si="2455"/>
        <v>-100%</v>
      </c>
      <c r="DE191" s="9">
        <f t="shared" si="2456"/>
        <v>0</v>
      </c>
      <c r="DF191" s="9"/>
      <c r="DG191" s="9">
        <f>Wed!$AY$25</f>
        <v>0</v>
      </c>
      <c r="DH191" s="73" t="str">
        <f t="shared" si="2457"/>
        <v>-100%</v>
      </c>
      <c r="DI191" s="9">
        <f t="shared" si="2458"/>
        <v>0</v>
      </c>
      <c r="DJ191" s="9"/>
      <c r="DK191" s="9">
        <f>Wed!$AZ$25</f>
        <v>0</v>
      </c>
      <c r="DL191" s="73" t="str">
        <f t="shared" si="2459"/>
        <v>-100%</v>
      </c>
      <c r="DM191" s="9">
        <f t="shared" si="2460"/>
        <v>0</v>
      </c>
      <c r="DN191" s="9"/>
      <c r="DO191" s="9">
        <f>Wed!$BA$25</f>
        <v>0</v>
      </c>
      <c r="DP191" s="73" t="str">
        <f t="shared" si="2461"/>
        <v>-100%</v>
      </c>
      <c r="DQ191" s="9">
        <f t="shared" si="2462"/>
        <v>0</v>
      </c>
      <c r="DR191" s="9"/>
      <c r="DS191" s="9">
        <f>Wed!$BB$25</f>
        <v>0</v>
      </c>
      <c r="DT191" s="73" t="str">
        <f t="shared" si="2463"/>
        <v>-100%</v>
      </c>
      <c r="DU191" s="9">
        <f t="shared" si="2464"/>
        <v>0</v>
      </c>
      <c r="DV191" s="9"/>
      <c r="DW191" s="9">
        <f>Wed!$BC$25</f>
        <v>0</v>
      </c>
      <c r="DX191" s="73" t="str">
        <f t="shared" si="2465"/>
        <v>-100%</v>
      </c>
      <c r="DY191" s="9">
        <f t="shared" si="2466"/>
        <v>0</v>
      </c>
      <c r="DZ191" s="9"/>
      <c r="EA191" s="9">
        <f>Wed!$BD$25</f>
        <v>0</v>
      </c>
      <c r="EB191" s="73" t="str">
        <f t="shared" si="2467"/>
        <v>-100%</v>
      </c>
      <c r="EC191" s="9">
        <f t="shared" si="2468"/>
        <v>0</v>
      </c>
      <c r="ED191" s="9"/>
      <c r="EE191" s="9">
        <f>Wed!$BE$25</f>
        <v>0</v>
      </c>
      <c r="EF191" s="73" t="str">
        <f t="shared" si="2469"/>
        <v>-100%</v>
      </c>
      <c r="EG191" s="9">
        <f t="shared" si="2470"/>
        <v>0</v>
      </c>
      <c r="EH191" s="9"/>
      <c r="EI191" s="9">
        <f>Wed!$BF$25</f>
        <v>0</v>
      </c>
      <c r="EJ191" s="73" t="str">
        <f t="shared" si="2471"/>
        <v>-100%</v>
      </c>
      <c r="EK191" s="9">
        <f t="shared" si="2472"/>
        <v>0</v>
      </c>
      <c r="EL191" s="9"/>
      <c r="EM191" s="9">
        <f>Wed!$BG$25</f>
        <v>0</v>
      </c>
      <c r="EN191" s="73" t="str">
        <f t="shared" si="2473"/>
        <v>-100%</v>
      </c>
      <c r="EO191" s="9">
        <f t="shared" si="2474"/>
        <v>0</v>
      </c>
      <c r="EP191" s="9"/>
      <c r="EQ191" s="9">
        <f>Wed!$BH$25</f>
        <v>0</v>
      </c>
      <c r="ER191" s="73" t="str">
        <f t="shared" si="2475"/>
        <v>-100%</v>
      </c>
      <c r="ES191" s="9">
        <f t="shared" si="2476"/>
        <v>0</v>
      </c>
      <c r="EU191" s="9">
        <f>Wed!$BI$25</f>
        <v>0</v>
      </c>
      <c r="EV191" s="73" t="str">
        <f t="shared" si="2477"/>
        <v>-100%</v>
      </c>
      <c r="EW191" s="9">
        <f t="shared" si="2478"/>
        <v>0</v>
      </c>
      <c r="EY191" s="9">
        <f>Wed!$BJ$25</f>
        <v>0</v>
      </c>
      <c r="EZ191" s="73" t="str">
        <f t="shared" si="2479"/>
        <v>-100%</v>
      </c>
      <c r="FA191" s="9">
        <f t="shared" si="2480"/>
        <v>0</v>
      </c>
      <c r="FC191" s="9">
        <f>Wed!$BK$25</f>
        <v>0</v>
      </c>
      <c r="FD191" s="73" t="str">
        <f t="shared" si="2481"/>
        <v>-100%</v>
      </c>
      <c r="FE191" s="9">
        <f t="shared" si="2482"/>
        <v>0</v>
      </c>
      <c r="FG191" s="9">
        <f>Wed!$BL$25</f>
        <v>0</v>
      </c>
      <c r="FH191" s="73" t="str">
        <f t="shared" si="2483"/>
        <v>-100%</v>
      </c>
      <c r="FI191" s="9">
        <f t="shared" si="2484"/>
        <v>0</v>
      </c>
      <c r="FK191" s="9">
        <f>Wed!$BM$25</f>
        <v>0</v>
      </c>
      <c r="FL191" s="73" t="str">
        <f t="shared" si="2485"/>
        <v>-100%</v>
      </c>
      <c r="FM191" s="9">
        <f t="shared" si="2486"/>
        <v>0</v>
      </c>
      <c r="FO191" s="9">
        <f>Wed!$BN$25</f>
        <v>0</v>
      </c>
      <c r="FP191" s="73" t="str">
        <f t="shared" si="2487"/>
        <v>-100%</v>
      </c>
      <c r="FQ191" s="9">
        <f t="shared" si="2488"/>
        <v>0</v>
      </c>
    </row>
    <row r="192" spans="1:173" s="12" customFormat="1" x14ac:dyDescent="0.25">
      <c r="A192" s="75"/>
      <c r="B192" s="72"/>
      <c r="C192" s="75"/>
      <c r="D192" s="75"/>
      <c r="E192" s="75"/>
      <c r="G192" s="75"/>
      <c r="H192" s="75"/>
      <c r="I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  <c r="CF192" s="75"/>
      <c r="CG192" s="75"/>
      <c r="CH192" s="75"/>
      <c r="CI192" s="75"/>
      <c r="CJ192" s="75"/>
      <c r="CK192" s="75"/>
      <c r="CL192" s="75"/>
      <c r="CM192" s="75"/>
      <c r="CN192" s="75"/>
      <c r="CO192" s="75"/>
      <c r="CP192" s="75"/>
      <c r="CQ192" s="75"/>
      <c r="CR192" s="75"/>
      <c r="CS192" s="75"/>
      <c r="CT192" s="75"/>
      <c r="CU192" s="75"/>
      <c r="CV192" s="75"/>
      <c r="CW192" s="75"/>
      <c r="CX192" s="75"/>
      <c r="CY192" s="75"/>
      <c r="CZ192" s="75"/>
      <c r="DA192" s="75"/>
      <c r="DB192" s="75"/>
      <c r="DC192" s="75"/>
      <c r="DD192" s="75"/>
      <c r="DE192" s="75"/>
      <c r="DF192" s="75"/>
      <c r="DG192" s="75"/>
      <c r="DH192" s="75"/>
      <c r="DI192" s="75"/>
      <c r="DJ192" s="75"/>
      <c r="DK192" s="75"/>
      <c r="DL192" s="75"/>
      <c r="DM192" s="75"/>
      <c r="DN192" s="75"/>
      <c r="DO192" s="75"/>
      <c r="DP192" s="75"/>
      <c r="DQ192" s="75"/>
      <c r="DR192" s="75"/>
      <c r="DS192" s="75"/>
      <c r="DT192" s="75"/>
      <c r="DU192" s="75"/>
      <c r="DV192" s="75"/>
      <c r="DW192" s="75"/>
      <c r="DX192" s="75"/>
      <c r="DY192" s="75"/>
      <c r="DZ192" s="75"/>
      <c r="EA192" s="75"/>
      <c r="EB192" s="75"/>
      <c r="EC192" s="75"/>
      <c r="ED192" s="75"/>
      <c r="EE192" s="75"/>
      <c r="EF192" s="75"/>
      <c r="EG192" s="75"/>
      <c r="EH192" s="75"/>
      <c r="EI192" s="75"/>
      <c r="EJ192" s="75"/>
      <c r="EK192" s="75"/>
      <c r="EL192" s="75"/>
      <c r="EM192" s="75"/>
      <c r="EN192" s="75"/>
      <c r="EO192" s="75"/>
      <c r="EP192" s="75"/>
      <c r="EQ192" s="75"/>
      <c r="ER192" s="75"/>
      <c r="ES192" s="75"/>
      <c r="EU192" s="75"/>
      <c r="EV192" s="75"/>
      <c r="EW192" s="75"/>
      <c r="EY192" s="75"/>
      <c r="EZ192" s="75"/>
      <c r="FA192" s="75"/>
      <c r="FC192" s="75"/>
      <c r="FD192" s="75"/>
      <c r="FE192" s="75"/>
      <c r="FG192" s="75"/>
      <c r="FH192" s="75"/>
      <c r="FI192" s="75"/>
      <c r="FK192" s="75"/>
      <c r="FL192" s="75"/>
      <c r="FM192" s="75"/>
      <c r="FO192" s="75"/>
      <c r="FP192" s="75"/>
      <c r="FQ192" s="75"/>
    </row>
    <row r="193" spans="1:173" s="12" customFormat="1" x14ac:dyDescent="0.25">
      <c r="A193" s="9">
        <f>Wed!$A$27</f>
        <v>0</v>
      </c>
      <c r="B193" s="72">
        <f>Wed!$C$27</f>
        <v>0</v>
      </c>
      <c r="C193" s="9">
        <f>Wed!$X$27</f>
        <v>0</v>
      </c>
      <c r="D193" s="73" t="str">
        <f>IF($B193="win",100%-D$1,"-100%")</f>
        <v>-100%</v>
      </c>
      <c r="E193" s="9">
        <f>(C193*D193)+(C193*E$1)</f>
        <v>0</v>
      </c>
      <c r="G193" s="9">
        <f>Wed!$Y$27</f>
        <v>0</v>
      </c>
      <c r="H193" s="73" t="str">
        <f>IF($B193="win",100%-H$1,"-100%")</f>
        <v>-100%</v>
      </c>
      <c r="I193" s="9">
        <f>(G193*H193)+(G193*I$1)</f>
        <v>0</v>
      </c>
      <c r="K193" s="9">
        <f>Wed!$Z$27</f>
        <v>0</v>
      </c>
      <c r="L193" s="73" t="str">
        <f>IF($B193="win",100%-L$1,"-100%")</f>
        <v>-100%</v>
      </c>
      <c r="M193" s="9">
        <f>(K193*L193)+(K193*M$1)</f>
        <v>0</v>
      </c>
      <c r="N193" s="9"/>
      <c r="O193" s="9">
        <f>Wed!$AA$27</f>
        <v>0</v>
      </c>
      <c r="P193" s="73" t="str">
        <f>IF($B193="win",100%-P$1,"-100%")</f>
        <v>-100%</v>
      </c>
      <c r="Q193" s="9">
        <f>(O193*P193)+(O193*Q$1)</f>
        <v>0</v>
      </c>
      <c r="R193" s="9"/>
      <c r="S193" s="9">
        <f>Wed!$AB$27</f>
        <v>0</v>
      </c>
      <c r="T193" s="73" t="str">
        <f>IF($B193="win",100%-T$1,"-100%")</f>
        <v>-100%</v>
      </c>
      <c r="U193" s="9">
        <f>(S193*T193)+(S193*U$1)</f>
        <v>0</v>
      </c>
      <c r="V193" s="9"/>
      <c r="W193" s="9">
        <f>Wed!$AC$27</f>
        <v>0</v>
      </c>
      <c r="X193" s="73" t="str">
        <f>IF($B193="win",100%-X$1,"-100%")</f>
        <v>-100%</v>
      </c>
      <c r="Y193" s="9">
        <f>(W193*X193)+(W193*Y$1)</f>
        <v>0</v>
      </c>
      <c r="Z193" s="9"/>
      <c r="AA193" s="9">
        <f>Wed!$AD$27</f>
        <v>0</v>
      </c>
      <c r="AB193" s="73" t="str">
        <f>IF($B193="win",100%-AB$1,"-100%")</f>
        <v>-100%</v>
      </c>
      <c r="AC193" s="9">
        <f>(AA193*AB193)+(AA193*AC$1)</f>
        <v>0</v>
      </c>
      <c r="AD193" s="9"/>
      <c r="AE193" s="9">
        <f>Wed!$AE$27</f>
        <v>0</v>
      </c>
      <c r="AF193" s="73" t="str">
        <f>IF($B193="win",100%-AF$1,"-100%")</f>
        <v>-100%</v>
      </c>
      <c r="AG193" s="9">
        <f>(AE193*AF193)+(AE193*AG$1)</f>
        <v>0</v>
      </c>
      <c r="AH193" s="9"/>
      <c r="AI193" s="9">
        <f>Wed!$AF$27</f>
        <v>0</v>
      </c>
      <c r="AJ193" s="73" t="str">
        <f>IF($B193="win",100%-AJ$1,"-100%")</f>
        <v>-100%</v>
      </c>
      <c r="AK193" s="9">
        <f>(AI193*AJ193)+(AI193*AK$1)</f>
        <v>0</v>
      </c>
      <c r="AL193" s="9"/>
      <c r="AM193" s="9">
        <f>Wed!$AG$27</f>
        <v>0</v>
      </c>
      <c r="AN193" s="73" t="str">
        <f>IF($B193="win",100%-AN$1,"-100%")</f>
        <v>-100%</v>
      </c>
      <c r="AO193" s="9">
        <f>(AM193*AN193)+(AM193*AO$1)</f>
        <v>0</v>
      </c>
      <c r="AP193" s="9"/>
      <c r="AQ193" s="9">
        <f>Wed!$AH$27</f>
        <v>0</v>
      </c>
      <c r="AR193" s="73" t="str">
        <f>IF($B193="win",100%-AR$1,"-100%")</f>
        <v>-100%</v>
      </c>
      <c r="AS193" s="9">
        <f>(AQ193*AR193)+(AQ193*AS$1)</f>
        <v>0</v>
      </c>
      <c r="AT193" s="9"/>
      <c r="AU193" s="9">
        <f>Wed!$AI$27</f>
        <v>0</v>
      </c>
      <c r="AV193" s="73" t="str">
        <f>IF($B193="win",100%-AV$1,"-100%")</f>
        <v>-100%</v>
      </c>
      <c r="AW193" s="9">
        <f>(AU193*AV193)+(AU193*AW$1)</f>
        <v>0</v>
      </c>
      <c r="AX193" s="9"/>
      <c r="AY193" s="9">
        <f>Wed!$AJ$27</f>
        <v>0</v>
      </c>
      <c r="AZ193" s="73" t="str">
        <f>IF($B193="win",100%-AZ$1,"-100%")</f>
        <v>-100%</v>
      </c>
      <c r="BA193" s="9">
        <f>(AY193*AZ193)+(AY193*BA$1)</f>
        <v>0</v>
      </c>
      <c r="BB193" s="9"/>
      <c r="BC193" s="9">
        <f>Wed!$AK$27</f>
        <v>0</v>
      </c>
      <c r="BD193" s="73" t="str">
        <f>IF($B193="win",100%-BD$1,"-100%")</f>
        <v>-100%</v>
      </c>
      <c r="BE193" s="9">
        <f>(BC193*BD193)+(BC193*BE$1)</f>
        <v>0</v>
      </c>
      <c r="BF193" s="9"/>
      <c r="BG193" s="9">
        <f>Wed!$AL$27</f>
        <v>0</v>
      </c>
      <c r="BH193" s="73" t="str">
        <f>IF($B193="win",100%-BH$1,"-100%")</f>
        <v>-100%</v>
      </c>
      <c r="BI193" s="9">
        <f>(BG193*BH193)+(BG193*BI$1)</f>
        <v>0</v>
      </c>
      <c r="BJ193" s="9"/>
      <c r="BK193" s="9">
        <f>Wed!$AM$27</f>
        <v>0</v>
      </c>
      <c r="BL193" s="73" t="str">
        <f>IF($B193="win",100%-BL$1,"-100%")</f>
        <v>-100%</v>
      </c>
      <c r="BM193" s="9">
        <f>(BK193*BL193)+(BK193*BM$1)</f>
        <v>0</v>
      </c>
      <c r="BN193" s="9"/>
      <c r="BO193" s="9">
        <f>Wed!$AN$27</f>
        <v>0</v>
      </c>
      <c r="BP193" s="73" t="str">
        <f>IF($B193="win",100%-BP$1,"-100%")</f>
        <v>-100%</v>
      </c>
      <c r="BQ193" s="9">
        <f>(BO193*BP193)+(BO193*BQ$1)</f>
        <v>0</v>
      </c>
      <c r="BR193" s="9"/>
      <c r="BS193" s="9">
        <f>Wed!$AO$27</f>
        <v>0</v>
      </c>
      <c r="BT193" s="73" t="str">
        <f>IF($B193="win",100%-BT$1,"-100%")</f>
        <v>-100%</v>
      </c>
      <c r="BU193" s="9">
        <f>(BS193*BT193)+(BS193*BU$1)</f>
        <v>0</v>
      </c>
      <c r="BV193" s="9"/>
      <c r="BW193" s="9">
        <f>Wed!$AP$27</f>
        <v>0</v>
      </c>
      <c r="BX193" s="73" t="str">
        <f>IF($B193="win",100%-BX$1,"-100%")</f>
        <v>-100%</v>
      </c>
      <c r="BY193" s="9">
        <f>(BW193*BX193)+(BW193*BY$1)</f>
        <v>0</v>
      </c>
      <c r="BZ193" s="9"/>
      <c r="CA193" s="9">
        <f>Wed!$AQ$27</f>
        <v>0</v>
      </c>
      <c r="CB193" s="73" t="str">
        <f>IF($B193="win",100%-CB$1,"-100%")</f>
        <v>-100%</v>
      </c>
      <c r="CC193" s="9">
        <f>(CA193*CB193)+(CA193*CC$1)</f>
        <v>0</v>
      </c>
      <c r="CD193" s="9"/>
      <c r="CE193" s="9">
        <f>Wed!$AR$27</f>
        <v>0</v>
      </c>
      <c r="CF193" s="73" t="str">
        <f>IF($B193="win",100%-CF$1,"-100%")</f>
        <v>-100%</v>
      </c>
      <c r="CG193" s="9">
        <f>(CE193*CF193)+(CE193*CG$1)</f>
        <v>0</v>
      </c>
      <c r="CH193" s="9"/>
      <c r="CI193" s="9">
        <f>Wed!$AS$27</f>
        <v>0</v>
      </c>
      <c r="CJ193" s="73" t="str">
        <f>IF($B193="win",100%-CJ$1,"-100%")</f>
        <v>-100%</v>
      </c>
      <c r="CK193" s="9">
        <f>(CI193*CJ193)+(CI193*CK$1)</f>
        <v>0</v>
      </c>
      <c r="CL193" s="9"/>
      <c r="CM193" s="9">
        <f>Wed!$AT$27</f>
        <v>0</v>
      </c>
      <c r="CN193" s="73" t="str">
        <f>IF($B193="win",100%-CN$1,"-100%")</f>
        <v>-100%</v>
      </c>
      <c r="CO193" s="9">
        <f>(CM193*CN193)+(CM193*CO$1)</f>
        <v>0</v>
      </c>
      <c r="CP193" s="9"/>
      <c r="CQ193" s="9">
        <f>Wed!$AU$27</f>
        <v>0</v>
      </c>
      <c r="CR193" s="73" t="str">
        <f>IF($B193="win",100%-CR$1,"-100%")</f>
        <v>-100%</v>
      </c>
      <c r="CS193" s="9">
        <f>(CQ193*CR193)+(CQ193*CS$1)</f>
        <v>0</v>
      </c>
      <c r="CT193" s="9"/>
      <c r="CU193" s="9">
        <f>Wed!$AV$27</f>
        <v>0</v>
      </c>
      <c r="CV193" s="73" t="str">
        <f>IF($B193="win",100%-CV$1,"-100%")</f>
        <v>-100%</v>
      </c>
      <c r="CW193" s="9">
        <f>(CU193*CV193)+(CU193*CW$1)</f>
        <v>0</v>
      </c>
      <c r="CX193" s="9"/>
      <c r="CY193" s="9">
        <f>Wed!$AW$27</f>
        <v>0</v>
      </c>
      <c r="CZ193" s="73" t="str">
        <f>IF($B193="win",100%-CZ$1,"-100%")</f>
        <v>-100%</v>
      </c>
      <c r="DA193" s="9">
        <f>(CY193*CZ193)+(CY193*DA$1)</f>
        <v>0</v>
      </c>
      <c r="DB193" s="9"/>
      <c r="DC193" s="9">
        <f>Wed!$AX$27</f>
        <v>0</v>
      </c>
      <c r="DD193" s="73" t="str">
        <f>IF($B193="win",100%-DD$1,"-100%")</f>
        <v>-100%</v>
      </c>
      <c r="DE193" s="9">
        <f>(DC193*DD193)+(DC193*DE$1)</f>
        <v>0</v>
      </c>
      <c r="DF193" s="9"/>
      <c r="DG193" s="9">
        <f>Wed!$AY$27</f>
        <v>0</v>
      </c>
      <c r="DH193" s="73" t="str">
        <f>IF($B193="win",100%-DH$1,"-100%")</f>
        <v>-100%</v>
      </c>
      <c r="DI193" s="9">
        <f>(DG193*DH193)+(DG193*DI$1)</f>
        <v>0</v>
      </c>
      <c r="DJ193" s="9"/>
      <c r="DK193" s="9">
        <f>Wed!$AZ$27</f>
        <v>0</v>
      </c>
      <c r="DL193" s="73" t="str">
        <f>IF($B193="win",100%-DL$1,"-100%")</f>
        <v>-100%</v>
      </c>
      <c r="DM193" s="9">
        <f>(DK193*DL193)+(DK193*DM$1)</f>
        <v>0</v>
      </c>
      <c r="DN193" s="9"/>
      <c r="DO193" s="9">
        <f>Wed!$BA$27</f>
        <v>0</v>
      </c>
      <c r="DP193" s="73" t="str">
        <f>IF($B193="win",100%-DP$1,"-100%")</f>
        <v>-100%</v>
      </c>
      <c r="DQ193" s="9">
        <f>(DO193*DP193)+(DO193*DQ$1)</f>
        <v>0</v>
      </c>
      <c r="DR193" s="9"/>
      <c r="DS193" s="9">
        <f>Wed!$BB$27</f>
        <v>0</v>
      </c>
      <c r="DT193" s="73" t="str">
        <f>IF($B193="win",100%-DT$1,"-100%")</f>
        <v>-100%</v>
      </c>
      <c r="DU193" s="9">
        <f>(DS193*DT193)+(DS193*DU$1)</f>
        <v>0</v>
      </c>
      <c r="DV193" s="9"/>
      <c r="DW193" s="9">
        <f>Wed!$BC$27</f>
        <v>0</v>
      </c>
      <c r="DX193" s="73" t="str">
        <f>IF($B193="win",100%-DX$1,"-100%")</f>
        <v>-100%</v>
      </c>
      <c r="DY193" s="9">
        <f>(DW193*DX193)+(DW193*DY$1)</f>
        <v>0</v>
      </c>
      <c r="DZ193" s="9"/>
      <c r="EA193" s="9">
        <f>Wed!$BD$27</f>
        <v>0</v>
      </c>
      <c r="EB193" s="73" t="str">
        <f>IF($B193="win",100%-EB$1,"-100%")</f>
        <v>-100%</v>
      </c>
      <c r="EC193" s="9">
        <f>(EA193*EB193)+(EA193*EC$1)</f>
        <v>0</v>
      </c>
      <c r="ED193" s="9"/>
      <c r="EE193" s="9">
        <f>Wed!$BE$27</f>
        <v>0</v>
      </c>
      <c r="EF193" s="73" t="str">
        <f>IF($B193="win",100%-EF$1,"-100%")</f>
        <v>-100%</v>
      </c>
      <c r="EG193" s="9">
        <f>(EE193*EF193)+(EE193*EG$1)</f>
        <v>0</v>
      </c>
      <c r="EH193" s="9"/>
      <c r="EI193" s="9">
        <f>Wed!$BF$27</f>
        <v>0</v>
      </c>
      <c r="EJ193" s="73" t="str">
        <f>IF($B193="win",100%-EJ$1,"-100%")</f>
        <v>-100%</v>
      </c>
      <c r="EK193" s="9">
        <f>(EI193*EJ193)+(EI193*EK$1)</f>
        <v>0</v>
      </c>
      <c r="EL193" s="9"/>
      <c r="EM193" s="9">
        <f>Wed!$BG$27</f>
        <v>0</v>
      </c>
      <c r="EN193" s="73" t="str">
        <f>IF($B193="win",100%-EN$1,"-100%")</f>
        <v>-100%</v>
      </c>
      <c r="EO193" s="9">
        <f>(EM193*EN193)+(EM193*EO$1)</f>
        <v>0</v>
      </c>
      <c r="EP193" s="9"/>
      <c r="EQ193" s="9">
        <f>Wed!$BH$27</f>
        <v>0</v>
      </c>
      <c r="ER193" s="73" t="str">
        <f>IF($B193="win",100%-ER$1,"-100%")</f>
        <v>-100%</v>
      </c>
      <c r="ES193" s="9">
        <f>(EQ193*ER193)+(EQ193*ES$1)</f>
        <v>0</v>
      </c>
      <c r="EU193" s="9">
        <f>Wed!$BI$27</f>
        <v>0</v>
      </c>
      <c r="EV193" s="73" t="str">
        <f>IF($B193="win",100%-EV$1,"-100%")</f>
        <v>-100%</v>
      </c>
      <c r="EW193" s="9">
        <f>(EU193*EV193)+(EU193*EW$1)</f>
        <v>0</v>
      </c>
      <c r="EY193" s="9">
        <f>Wed!$BJ$27</f>
        <v>0</v>
      </c>
      <c r="EZ193" s="73" t="str">
        <f>IF($B193="win",100%-EZ$1,"-100%")</f>
        <v>-100%</v>
      </c>
      <c r="FA193" s="9">
        <f>(EY193*EZ193)+(EY193*FA$1)</f>
        <v>0</v>
      </c>
      <c r="FC193" s="9">
        <f>Wed!$BK$27</f>
        <v>0</v>
      </c>
      <c r="FD193" s="73" t="str">
        <f>IF($B193="win",100%-FD$1,"-100%")</f>
        <v>-100%</v>
      </c>
      <c r="FE193" s="9">
        <f>(FC193*FD193)+(FC193*FE$1)</f>
        <v>0</v>
      </c>
      <c r="FG193" s="9">
        <f>Wed!$BL$27</f>
        <v>0</v>
      </c>
      <c r="FH193" s="73" t="str">
        <f>IF($B193="win",100%-FH$1,"-100%")</f>
        <v>-100%</v>
      </c>
      <c r="FI193" s="9">
        <f>(FG193*FH193)+(FG193*FI$1)</f>
        <v>0</v>
      </c>
      <c r="FK193" s="9">
        <f>Wed!$BM$27</f>
        <v>0</v>
      </c>
      <c r="FL193" s="73" t="str">
        <f>IF($B193="win",100%-FL$1,"-100%")</f>
        <v>-100%</v>
      </c>
      <c r="FM193" s="9">
        <f>(FK193*FL193)+(FK193*FM$1)</f>
        <v>0</v>
      </c>
      <c r="FO193" s="9">
        <f>Wed!$BN$27</f>
        <v>0</v>
      </c>
      <c r="FP193" s="73" t="str">
        <f>IF($B193="win",100%-FP$1,"-100%")</f>
        <v>-100%</v>
      </c>
      <c r="FQ193" s="9">
        <f>(FO193*FP193)+(FO193*FQ$1)</f>
        <v>0</v>
      </c>
    </row>
    <row r="194" spans="1:173" s="12" customFormat="1" x14ac:dyDescent="0.25">
      <c r="A194" s="9">
        <f>Wed!$A$28</f>
        <v>0</v>
      </c>
      <c r="B194" s="72">
        <f>Wed!$C$28</f>
        <v>0</v>
      </c>
      <c r="C194" s="9">
        <f>Wed!$X$28</f>
        <v>0</v>
      </c>
      <c r="D194" s="73" t="str">
        <f t="shared" ref="D194:D196" si="2489">IF($B194="win",100%-D$1,"-100%")</f>
        <v>-100%</v>
      </c>
      <c r="E194" s="9">
        <f t="shared" ref="E194:E196" si="2490">(C194*D194)+(C194*E$1)</f>
        <v>0</v>
      </c>
      <c r="G194" s="9">
        <f>Wed!$Y$28</f>
        <v>0</v>
      </c>
      <c r="H194" s="73" t="str">
        <f t="shared" ref="H194:H196" si="2491">IF($B194="win",100%-H$1,"-100%")</f>
        <v>-100%</v>
      </c>
      <c r="I194" s="9">
        <f t="shared" ref="I194:I196" si="2492">(G194*H194)+(G194*I$1)</f>
        <v>0</v>
      </c>
      <c r="K194" s="9">
        <f>Wed!$Z$28</f>
        <v>0</v>
      </c>
      <c r="L194" s="73" t="str">
        <f t="shared" ref="L194:L196" si="2493">IF($B194="win",100%-L$1,"-100%")</f>
        <v>-100%</v>
      </c>
      <c r="M194" s="9">
        <f t="shared" ref="M194:M196" si="2494">(K194*L194)+(K194*M$1)</f>
        <v>0</v>
      </c>
      <c r="N194" s="9"/>
      <c r="O194" s="9">
        <f>Wed!$AA$28</f>
        <v>0</v>
      </c>
      <c r="P194" s="73" t="str">
        <f t="shared" ref="P194:P196" si="2495">IF($B194="win",100%-P$1,"-100%")</f>
        <v>-100%</v>
      </c>
      <c r="Q194" s="9">
        <f t="shared" ref="Q194:Q196" si="2496">(O194*P194)+(O194*Q$1)</f>
        <v>0</v>
      </c>
      <c r="R194" s="9"/>
      <c r="S194" s="9">
        <f>Wed!$AB$28</f>
        <v>0</v>
      </c>
      <c r="T194" s="73" t="str">
        <f t="shared" ref="T194:T196" si="2497">IF($B194="win",100%-T$1,"-100%")</f>
        <v>-100%</v>
      </c>
      <c r="U194" s="9">
        <f t="shared" ref="U194:U196" si="2498">(S194*T194)+(S194*U$1)</f>
        <v>0</v>
      </c>
      <c r="V194" s="9"/>
      <c r="W194" s="9">
        <f>Wed!$AC$28</f>
        <v>0</v>
      </c>
      <c r="X194" s="73" t="str">
        <f t="shared" ref="X194:X196" si="2499">IF($B194="win",100%-X$1,"-100%")</f>
        <v>-100%</v>
      </c>
      <c r="Y194" s="9">
        <f t="shared" ref="Y194:Y196" si="2500">(W194*X194)+(W194*Y$1)</f>
        <v>0</v>
      </c>
      <c r="Z194" s="9"/>
      <c r="AA194" s="9">
        <f>Wed!$AD$28</f>
        <v>0</v>
      </c>
      <c r="AB194" s="73" t="str">
        <f t="shared" ref="AB194:AB196" si="2501">IF($B194="win",100%-AB$1,"-100%")</f>
        <v>-100%</v>
      </c>
      <c r="AC194" s="9">
        <f t="shared" ref="AC194:AC196" si="2502">(AA194*AB194)+(AA194*AC$1)</f>
        <v>0</v>
      </c>
      <c r="AD194" s="9"/>
      <c r="AE194" s="9">
        <f>Wed!$AE$28</f>
        <v>0</v>
      </c>
      <c r="AF194" s="73" t="str">
        <f t="shared" ref="AF194:AF196" si="2503">IF($B194="win",100%-AF$1,"-100%")</f>
        <v>-100%</v>
      </c>
      <c r="AG194" s="9">
        <f t="shared" ref="AG194:AG196" si="2504">(AE194*AF194)+(AE194*AG$1)</f>
        <v>0</v>
      </c>
      <c r="AH194" s="9"/>
      <c r="AI194" s="9">
        <f>Wed!$AF$28</f>
        <v>0</v>
      </c>
      <c r="AJ194" s="73" t="str">
        <f t="shared" ref="AJ194:AJ196" si="2505">IF($B194="win",100%-AJ$1,"-100%")</f>
        <v>-100%</v>
      </c>
      <c r="AK194" s="9">
        <f t="shared" ref="AK194:AK196" si="2506">(AI194*AJ194)+(AI194*AK$1)</f>
        <v>0</v>
      </c>
      <c r="AL194" s="9"/>
      <c r="AM194" s="9">
        <f>Wed!$AG$28</f>
        <v>0</v>
      </c>
      <c r="AN194" s="73" t="str">
        <f t="shared" ref="AN194:AN196" si="2507">IF($B194="win",100%-AN$1,"-100%")</f>
        <v>-100%</v>
      </c>
      <c r="AO194" s="9">
        <f t="shared" ref="AO194:AO196" si="2508">(AM194*AN194)+(AM194*AO$1)</f>
        <v>0</v>
      </c>
      <c r="AP194" s="9"/>
      <c r="AQ194" s="9">
        <f>Wed!$AH$28</f>
        <v>0</v>
      </c>
      <c r="AR194" s="73" t="str">
        <f t="shared" ref="AR194:AR196" si="2509">IF($B194="win",100%-AR$1,"-100%")</f>
        <v>-100%</v>
      </c>
      <c r="AS194" s="9">
        <f t="shared" ref="AS194:AS196" si="2510">(AQ194*AR194)+(AQ194*AS$1)</f>
        <v>0</v>
      </c>
      <c r="AT194" s="9"/>
      <c r="AU194" s="9">
        <f>Wed!$AI$28</f>
        <v>0</v>
      </c>
      <c r="AV194" s="73" t="str">
        <f t="shared" ref="AV194:AV196" si="2511">IF($B194="win",100%-AV$1,"-100%")</f>
        <v>-100%</v>
      </c>
      <c r="AW194" s="9">
        <f t="shared" ref="AW194:AW196" si="2512">(AU194*AV194)+(AU194*AW$1)</f>
        <v>0</v>
      </c>
      <c r="AX194" s="9"/>
      <c r="AY194" s="9">
        <f>Wed!$AJ$28</f>
        <v>0</v>
      </c>
      <c r="AZ194" s="73" t="str">
        <f t="shared" ref="AZ194:AZ196" si="2513">IF($B194="win",100%-AZ$1,"-100%")</f>
        <v>-100%</v>
      </c>
      <c r="BA194" s="9">
        <f t="shared" ref="BA194:BA196" si="2514">(AY194*AZ194)+(AY194*BA$1)</f>
        <v>0</v>
      </c>
      <c r="BB194" s="9"/>
      <c r="BC194" s="9">
        <f>Wed!$AK$28</f>
        <v>0</v>
      </c>
      <c r="BD194" s="73" t="str">
        <f t="shared" ref="BD194:BD196" si="2515">IF($B194="win",100%-BD$1,"-100%")</f>
        <v>-100%</v>
      </c>
      <c r="BE194" s="9">
        <f t="shared" ref="BE194:BE196" si="2516">(BC194*BD194)+(BC194*BE$1)</f>
        <v>0</v>
      </c>
      <c r="BF194" s="9"/>
      <c r="BG194" s="9">
        <f>Wed!$AL$28</f>
        <v>0</v>
      </c>
      <c r="BH194" s="73" t="str">
        <f t="shared" ref="BH194:BH196" si="2517">IF($B194="win",100%-BH$1,"-100%")</f>
        <v>-100%</v>
      </c>
      <c r="BI194" s="9">
        <f t="shared" ref="BI194:BI196" si="2518">(BG194*BH194)+(BG194*BI$1)</f>
        <v>0</v>
      </c>
      <c r="BJ194" s="9"/>
      <c r="BK194" s="9">
        <f>Wed!$AM$28</f>
        <v>0</v>
      </c>
      <c r="BL194" s="73" t="str">
        <f t="shared" ref="BL194:BL196" si="2519">IF($B194="win",100%-BL$1,"-100%")</f>
        <v>-100%</v>
      </c>
      <c r="BM194" s="9">
        <f t="shared" ref="BM194:BM196" si="2520">(BK194*BL194)+(BK194*BM$1)</f>
        <v>0</v>
      </c>
      <c r="BN194" s="9"/>
      <c r="BO194" s="9">
        <f>Wed!$AN$28</f>
        <v>0</v>
      </c>
      <c r="BP194" s="73" t="str">
        <f t="shared" ref="BP194:BP196" si="2521">IF($B194="win",100%-BP$1,"-100%")</f>
        <v>-100%</v>
      </c>
      <c r="BQ194" s="9">
        <f t="shared" ref="BQ194:BQ196" si="2522">(BO194*BP194)+(BO194*BQ$1)</f>
        <v>0</v>
      </c>
      <c r="BR194" s="9"/>
      <c r="BS194" s="9">
        <f>Wed!$AO$28</f>
        <v>0</v>
      </c>
      <c r="BT194" s="73" t="str">
        <f t="shared" ref="BT194:BT196" si="2523">IF($B194="win",100%-BT$1,"-100%")</f>
        <v>-100%</v>
      </c>
      <c r="BU194" s="9">
        <f t="shared" ref="BU194:BU196" si="2524">(BS194*BT194)+(BS194*BU$1)</f>
        <v>0</v>
      </c>
      <c r="BV194" s="9"/>
      <c r="BW194" s="9">
        <f>Wed!$AP$28</f>
        <v>0</v>
      </c>
      <c r="BX194" s="73" t="str">
        <f t="shared" ref="BX194:BX196" si="2525">IF($B194="win",100%-BX$1,"-100%")</f>
        <v>-100%</v>
      </c>
      <c r="BY194" s="9">
        <f t="shared" ref="BY194:BY196" si="2526">(BW194*BX194)+(BW194*BY$1)</f>
        <v>0</v>
      </c>
      <c r="BZ194" s="9"/>
      <c r="CA194" s="9">
        <f>Wed!$AQ$28</f>
        <v>0</v>
      </c>
      <c r="CB194" s="73" t="str">
        <f t="shared" ref="CB194:CB196" si="2527">IF($B194="win",100%-CB$1,"-100%")</f>
        <v>-100%</v>
      </c>
      <c r="CC194" s="9">
        <f t="shared" ref="CC194:CC196" si="2528">(CA194*CB194)+(CA194*CC$1)</f>
        <v>0</v>
      </c>
      <c r="CD194" s="9"/>
      <c r="CE194" s="9">
        <f>Wed!$AR$28</f>
        <v>0</v>
      </c>
      <c r="CF194" s="73" t="str">
        <f t="shared" ref="CF194:CF196" si="2529">IF($B194="win",100%-CF$1,"-100%")</f>
        <v>-100%</v>
      </c>
      <c r="CG194" s="9">
        <f t="shared" ref="CG194:CG196" si="2530">(CE194*CF194)+(CE194*CG$1)</f>
        <v>0</v>
      </c>
      <c r="CH194" s="9"/>
      <c r="CI194" s="9">
        <f>Wed!$AS$28</f>
        <v>0</v>
      </c>
      <c r="CJ194" s="73" t="str">
        <f t="shared" ref="CJ194:CJ196" si="2531">IF($B194="win",100%-CJ$1,"-100%")</f>
        <v>-100%</v>
      </c>
      <c r="CK194" s="9">
        <f t="shared" ref="CK194:CK196" si="2532">(CI194*CJ194)+(CI194*CK$1)</f>
        <v>0</v>
      </c>
      <c r="CL194" s="9"/>
      <c r="CM194" s="9">
        <f>Wed!$AT$28</f>
        <v>0</v>
      </c>
      <c r="CN194" s="73" t="str">
        <f t="shared" ref="CN194:CN196" si="2533">IF($B194="win",100%-CN$1,"-100%")</f>
        <v>-100%</v>
      </c>
      <c r="CO194" s="9">
        <f t="shared" ref="CO194:CO196" si="2534">(CM194*CN194)+(CM194*CO$1)</f>
        <v>0</v>
      </c>
      <c r="CP194" s="9"/>
      <c r="CQ194" s="9">
        <f>Wed!$AU$28</f>
        <v>0</v>
      </c>
      <c r="CR194" s="73" t="str">
        <f t="shared" ref="CR194:CR196" si="2535">IF($B194="win",100%-CR$1,"-100%")</f>
        <v>-100%</v>
      </c>
      <c r="CS194" s="9">
        <f t="shared" ref="CS194:CS196" si="2536">(CQ194*CR194)+(CQ194*CS$1)</f>
        <v>0</v>
      </c>
      <c r="CT194" s="9"/>
      <c r="CU194" s="9">
        <f>Wed!$AV$28</f>
        <v>0</v>
      </c>
      <c r="CV194" s="73" t="str">
        <f t="shared" ref="CV194:CV196" si="2537">IF($B194="win",100%-CV$1,"-100%")</f>
        <v>-100%</v>
      </c>
      <c r="CW194" s="9">
        <f t="shared" ref="CW194:CW196" si="2538">(CU194*CV194)+(CU194*CW$1)</f>
        <v>0</v>
      </c>
      <c r="CX194" s="9"/>
      <c r="CY194" s="9">
        <f>Wed!$AW$28</f>
        <v>0</v>
      </c>
      <c r="CZ194" s="73" t="str">
        <f t="shared" ref="CZ194:CZ196" si="2539">IF($B194="win",100%-CZ$1,"-100%")</f>
        <v>-100%</v>
      </c>
      <c r="DA194" s="9">
        <f t="shared" ref="DA194:DA196" si="2540">(CY194*CZ194)+(CY194*DA$1)</f>
        <v>0</v>
      </c>
      <c r="DB194" s="9"/>
      <c r="DC194" s="9">
        <f>Wed!$AX$28</f>
        <v>0</v>
      </c>
      <c r="DD194" s="73" t="str">
        <f t="shared" ref="DD194:DD196" si="2541">IF($B194="win",100%-DD$1,"-100%")</f>
        <v>-100%</v>
      </c>
      <c r="DE194" s="9">
        <f t="shared" ref="DE194:DE196" si="2542">(DC194*DD194)+(DC194*DE$1)</f>
        <v>0</v>
      </c>
      <c r="DF194" s="9"/>
      <c r="DG194" s="9">
        <f>Wed!$AY$28</f>
        <v>0</v>
      </c>
      <c r="DH194" s="73" t="str">
        <f t="shared" ref="DH194:DH196" si="2543">IF($B194="win",100%-DH$1,"-100%")</f>
        <v>-100%</v>
      </c>
      <c r="DI194" s="9">
        <f t="shared" ref="DI194:DI196" si="2544">(DG194*DH194)+(DG194*DI$1)</f>
        <v>0</v>
      </c>
      <c r="DJ194" s="9"/>
      <c r="DK194" s="9">
        <f>Wed!$AZ$28</f>
        <v>0</v>
      </c>
      <c r="DL194" s="73" t="str">
        <f t="shared" ref="DL194:DL196" si="2545">IF($B194="win",100%-DL$1,"-100%")</f>
        <v>-100%</v>
      </c>
      <c r="DM194" s="9">
        <f t="shared" ref="DM194:DM196" si="2546">(DK194*DL194)+(DK194*DM$1)</f>
        <v>0</v>
      </c>
      <c r="DN194" s="9"/>
      <c r="DO194" s="9">
        <f>Wed!$BA$28</f>
        <v>0</v>
      </c>
      <c r="DP194" s="73" t="str">
        <f t="shared" ref="DP194:DP196" si="2547">IF($B194="win",100%-DP$1,"-100%")</f>
        <v>-100%</v>
      </c>
      <c r="DQ194" s="9">
        <f t="shared" ref="DQ194:DQ196" si="2548">(DO194*DP194)+(DO194*DQ$1)</f>
        <v>0</v>
      </c>
      <c r="DR194" s="9"/>
      <c r="DS194" s="9">
        <f>Wed!$BB$28</f>
        <v>0</v>
      </c>
      <c r="DT194" s="73" t="str">
        <f t="shared" ref="DT194:DT196" si="2549">IF($B194="win",100%-DT$1,"-100%")</f>
        <v>-100%</v>
      </c>
      <c r="DU194" s="9">
        <f t="shared" ref="DU194:DU196" si="2550">(DS194*DT194)+(DS194*DU$1)</f>
        <v>0</v>
      </c>
      <c r="DV194" s="9"/>
      <c r="DW194" s="9">
        <f>Wed!$BC$28</f>
        <v>0</v>
      </c>
      <c r="DX194" s="73" t="str">
        <f t="shared" ref="DX194:DX196" si="2551">IF($B194="win",100%-DX$1,"-100%")</f>
        <v>-100%</v>
      </c>
      <c r="DY194" s="9">
        <f t="shared" ref="DY194:DY196" si="2552">(DW194*DX194)+(DW194*DY$1)</f>
        <v>0</v>
      </c>
      <c r="DZ194" s="9"/>
      <c r="EA194" s="9">
        <f>Wed!$BD$28</f>
        <v>0</v>
      </c>
      <c r="EB194" s="73" t="str">
        <f t="shared" ref="EB194:EB196" si="2553">IF($B194="win",100%-EB$1,"-100%")</f>
        <v>-100%</v>
      </c>
      <c r="EC194" s="9">
        <f t="shared" ref="EC194:EC196" si="2554">(EA194*EB194)+(EA194*EC$1)</f>
        <v>0</v>
      </c>
      <c r="ED194" s="9"/>
      <c r="EE194" s="9">
        <f>Wed!$BE$28</f>
        <v>0</v>
      </c>
      <c r="EF194" s="73" t="str">
        <f t="shared" ref="EF194:EF196" si="2555">IF($B194="win",100%-EF$1,"-100%")</f>
        <v>-100%</v>
      </c>
      <c r="EG194" s="9">
        <f t="shared" ref="EG194:EG196" si="2556">(EE194*EF194)+(EE194*EG$1)</f>
        <v>0</v>
      </c>
      <c r="EH194" s="9"/>
      <c r="EI194" s="9">
        <f>Wed!$BF$28</f>
        <v>0</v>
      </c>
      <c r="EJ194" s="73" t="str">
        <f t="shared" ref="EJ194:EJ196" si="2557">IF($B194="win",100%-EJ$1,"-100%")</f>
        <v>-100%</v>
      </c>
      <c r="EK194" s="9">
        <f t="shared" ref="EK194:EK196" si="2558">(EI194*EJ194)+(EI194*EK$1)</f>
        <v>0</v>
      </c>
      <c r="EL194" s="9"/>
      <c r="EM194" s="9">
        <f>Wed!$BG$28</f>
        <v>0</v>
      </c>
      <c r="EN194" s="73" t="str">
        <f t="shared" ref="EN194:EN196" si="2559">IF($B194="win",100%-EN$1,"-100%")</f>
        <v>-100%</v>
      </c>
      <c r="EO194" s="9">
        <f t="shared" ref="EO194:EO196" si="2560">(EM194*EN194)+(EM194*EO$1)</f>
        <v>0</v>
      </c>
      <c r="EP194" s="9"/>
      <c r="EQ194" s="9">
        <f>Wed!$BH$28</f>
        <v>0</v>
      </c>
      <c r="ER194" s="73" t="str">
        <f t="shared" ref="ER194:ER196" si="2561">IF($B194="win",100%-ER$1,"-100%")</f>
        <v>-100%</v>
      </c>
      <c r="ES194" s="9">
        <f t="shared" ref="ES194:ES196" si="2562">(EQ194*ER194)+(EQ194*ES$1)</f>
        <v>0</v>
      </c>
      <c r="EU194" s="9">
        <f>Wed!$BI$28</f>
        <v>0</v>
      </c>
      <c r="EV194" s="73" t="str">
        <f t="shared" ref="EV194:EV196" si="2563">IF($B194="win",100%-EV$1,"-100%")</f>
        <v>-100%</v>
      </c>
      <c r="EW194" s="9">
        <f t="shared" ref="EW194:EW196" si="2564">(EU194*EV194)+(EU194*EW$1)</f>
        <v>0</v>
      </c>
      <c r="EY194" s="9">
        <f>Wed!$BJ$28</f>
        <v>0</v>
      </c>
      <c r="EZ194" s="73" t="str">
        <f t="shared" ref="EZ194:EZ196" si="2565">IF($B194="win",100%-EZ$1,"-100%")</f>
        <v>-100%</v>
      </c>
      <c r="FA194" s="9">
        <f t="shared" ref="FA194:FA196" si="2566">(EY194*EZ194)+(EY194*FA$1)</f>
        <v>0</v>
      </c>
      <c r="FC194" s="9">
        <f>Wed!$BK$28</f>
        <v>0</v>
      </c>
      <c r="FD194" s="73" t="str">
        <f t="shared" ref="FD194:FD196" si="2567">IF($B194="win",100%-FD$1,"-100%")</f>
        <v>-100%</v>
      </c>
      <c r="FE194" s="9">
        <f t="shared" ref="FE194:FE196" si="2568">(FC194*FD194)+(FC194*FE$1)</f>
        <v>0</v>
      </c>
      <c r="FG194" s="9">
        <f>Wed!$BL$28</f>
        <v>0</v>
      </c>
      <c r="FH194" s="73" t="str">
        <f t="shared" ref="FH194:FH196" si="2569">IF($B194="win",100%-FH$1,"-100%")</f>
        <v>-100%</v>
      </c>
      <c r="FI194" s="9">
        <f t="shared" ref="FI194:FI196" si="2570">(FG194*FH194)+(FG194*FI$1)</f>
        <v>0</v>
      </c>
      <c r="FK194" s="9">
        <f>Wed!$BM$28</f>
        <v>0</v>
      </c>
      <c r="FL194" s="73" t="str">
        <f t="shared" ref="FL194:FL196" si="2571">IF($B194="win",100%-FL$1,"-100%")</f>
        <v>-100%</v>
      </c>
      <c r="FM194" s="9">
        <f t="shared" ref="FM194:FM196" si="2572">(FK194*FL194)+(FK194*FM$1)</f>
        <v>0</v>
      </c>
      <c r="FO194" s="9">
        <f>Wed!$BN$28</f>
        <v>0</v>
      </c>
      <c r="FP194" s="73" t="str">
        <f t="shared" ref="FP194:FP196" si="2573">IF($B194="win",100%-FP$1,"-100%")</f>
        <v>-100%</v>
      </c>
      <c r="FQ194" s="9">
        <f t="shared" ref="FQ194:FQ196" si="2574">(FO194*FP194)+(FO194*FQ$1)</f>
        <v>0</v>
      </c>
    </row>
    <row r="195" spans="1:173" s="12" customFormat="1" x14ac:dyDescent="0.25">
      <c r="A195" s="9" t="str">
        <f>Wed!$A$29</f>
        <v>UNDER</v>
      </c>
      <c r="B195" s="72">
        <f>Wed!$C$29</f>
        <v>0</v>
      </c>
      <c r="C195" s="9">
        <f>Wed!$X$29</f>
        <v>0</v>
      </c>
      <c r="D195" s="73" t="str">
        <f t="shared" si="2489"/>
        <v>-100%</v>
      </c>
      <c r="E195" s="9">
        <f t="shared" si="2490"/>
        <v>0</v>
      </c>
      <c r="G195" s="9">
        <f>Wed!$Y$29</f>
        <v>0</v>
      </c>
      <c r="H195" s="73" t="str">
        <f t="shared" si="2491"/>
        <v>-100%</v>
      </c>
      <c r="I195" s="9">
        <f t="shared" si="2492"/>
        <v>0</v>
      </c>
      <c r="K195" s="9">
        <f>Wed!$Z$29</f>
        <v>0</v>
      </c>
      <c r="L195" s="73" t="str">
        <f t="shared" si="2493"/>
        <v>-100%</v>
      </c>
      <c r="M195" s="9">
        <f t="shared" si="2494"/>
        <v>0</v>
      </c>
      <c r="N195" s="9"/>
      <c r="O195" s="9">
        <f>Wed!$AA$29</f>
        <v>0</v>
      </c>
      <c r="P195" s="73" t="str">
        <f t="shared" si="2495"/>
        <v>-100%</v>
      </c>
      <c r="Q195" s="9">
        <f t="shared" si="2496"/>
        <v>0</v>
      </c>
      <c r="R195" s="9"/>
      <c r="S195" s="9">
        <f>Wed!$AB$29</f>
        <v>0</v>
      </c>
      <c r="T195" s="73" t="str">
        <f t="shared" si="2497"/>
        <v>-100%</v>
      </c>
      <c r="U195" s="9">
        <f t="shared" si="2498"/>
        <v>0</v>
      </c>
      <c r="V195" s="9"/>
      <c r="W195" s="9">
        <f>Wed!$AC$29</f>
        <v>0</v>
      </c>
      <c r="X195" s="73" t="str">
        <f t="shared" si="2499"/>
        <v>-100%</v>
      </c>
      <c r="Y195" s="9">
        <f t="shared" si="2500"/>
        <v>0</v>
      </c>
      <c r="Z195" s="9"/>
      <c r="AA195" s="9">
        <f>Wed!$AD$29</f>
        <v>0</v>
      </c>
      <c r="AB195" s="73" t="str">
        <f t="shared" si="2501"/>
        <v>-100%</v>
      </c>
      <c r="AC195" s="9">
        <f t="shared" si="2502"/>
        <v>0</v>
      </c>
      <c r="AD195" s="9"/>
      <c r="AE195" s="9">
        <f>Wed!$AE$29</f>
        <v>0</v>
      </c>
      <c r="AF195" s="73" t="str">
        <f t="shared" si="2503"/>
        <v>-100%</v>
      </c>
      <c r="AG195" s="9">
        <f t="shared" si="2504"/>
        <v>0</v>
      </c>
      <c r="AH195" s="9"/>
      <c r="AI195" s="9">
        <f>Wed!$AF$29</f>
        <v>0</v>
      </c>
      <c r="AJ195" s="73" t="str">
        <f t="shared" si="2505"/>
        <v>-100%</v>
      </c>
      <c r="AK195" s="9">
        <f t="shared" si="2506"/>
        <v>0</v>
      </c>
      <c r="AL195" s="9"/>
      <c r="AM195" s="9">
        <f>Wed!$AG$29</f>
        <v>0</v>
      </c>
      <c r="AN195" s="73" t="str">
        <f t="shared" si="2507"/>
        <v>-100%</v>
      </c>
      <c r="AO195" s="9">
        <f t="shared" si="2508"/>
        <v>0</v>
      </c>
      <c r="AP195" s="9"/>
      <c r="AQ195" s="9">
        <f>Wed!$AH$29</f>
        <v>0</v>
      </c>
      <c r="AR195" s="73" t="str">
        <f t="shared" si="2509"/>
        <v>-100%</v>
      </c>
      <c r="AS195" s="9">
        <f t="shared" si="2510"/>
        <v>0</v>
      </c>
      <c r="AT195" s="9"/>
      <c r="AU195" s="9">
        <f>Wed!$AI$29</f>
        <v>0</v>
      </c>
      <c r="AV195" s="73" t="str">
        <f t="shared" si="2511"/>
        <v>-100%</v>
      </c>
      <c r="AW195" s="9">
        <f t="shared" si="2512"/>
        <v>0</v>
      </c>
      <c r="AX195" s="9"/>
      <c r="AY195" s="9">
        <f>Wed!$AJ$29</f>
        <v>0</v>
      </c>
      <c r="AZ195" s="73" t="str">
        <f t="shared" si="2513"/>
        <v>-100%</v>
      </c>
      <c r="BA195" s="9">
        <f t="shared" si="2514"/>
        <v>0</v>
      </c>
      <c r="BB195" s="9"/>
      <c r="BC195" s="9">
        <f>Wed!$AK$29</f>
        <v>0</v>
      </c>
      <c r="BD195" s="73" t="str">
        <f t="shared" si="2515"/>
        <v>-100%</v>
      </c>
      <c r="BE195" s="9">
        <f t="shared" si="2516"/>
        <v>0</v>
      </c>
      <c r="BF195" s="9"/>
      <c r="BG195" s="9">
        <f>Wed!$AL$29</f>
        <v>0</v>
      </c>
      <c r="BH195" s="73" t="str">
        <f t="shared" si="2517"/>
        <v>-100%</v>
      </c>
      <c r="BI195" s="9">
        <f t="shared" si="2518"/>
        <v>0</v>
      </c>
      <c r="BJ195" s="9"/>
      <c r="BK195" s="9">
        <f>Wed!$AM$29</f>
        <v>0</v>
      </c>
      <c r="BL195" s="73" t="str">
        <f t="shared" si="2519"/>
        <v>-100%</v>
      </c>
      <c r="BM195" s="9">
        <f t="shared" si="2520"/>
        <v>0</v>
      </c>
      <c r="BN195" s="9"/>
      <c r="BO195" s="9">
        <f>Wed!$AN$29</f>
        <v>0</v>
      </c>
      <c r="BP195" s="73" t="str">
        <f t="shared" si="2521"/>
        <v>-100%</v>
      </c>
      <c r="BQ195" s="9">
        <f t="shared" si="2522"/>
        <v>0</v>
      </c>
      <c r="BR195" s="9"/>
      <c r="BS195" s="9">
        <f>Wed!$AO$29</f>
        <v>0</v>
      </c>
      <c r="BT195" s="73" t="str">
        <f t="shared" si="2523"/>
        <v>-100%</v>
      </c>
      <c r="BU195" s="9">
        <f t="shared" si="2524"/>
        <v>0</v>
      </c>
      <c r="BV195" s="9"/>
      <c r="BW195" s="9">
        <f>Wed!$AP$29</f>
        <v>0</v>
      </c>
      <c r="BX195" s="73" t="str">
        <f t="shared" si="2525"/>
        <v>-100%</v>
      </c>
      <c r="BY195" s="9">
        <f t="shared" si="2526"/>
        <v>0</v>
      </c>
      <c r="BZ195" s="9"/>
      <c r="CA195" s="9">
        <f>Wed!$AQ$29</f>
        <v>0</v>
      </c>
      <c r="CB195" s="73" t="str">
        <f t="shared" si="2527"/>
        <v>-100%</v>
      </c>
      <c r="CC195" s="9">
        <f t="shared" si="2528"/>
        <v>0</v>
      </c>
      <c r="CD195" s="9"/>
      <c r="CE195" s="9">
        <f>Wed!$AR$29</f>
        <v>0</v>
      </c>
      <c r="CF195" s="73" t="str">
        <f t="shared" si="2529"/>
        <v>-100%</v>
      </c>
      <c r="CG195" s="9">
        <f t="shared" si="2530"/>
        <v>0</v>
      </c>
      <c r="CH195" s="9"/>
      <c r="CI195" s="9">
        <f>Wed!$AS$29</f>
        <v>0</v>
      </c>
      <c r="CJ195" s="73" t="str">
        <f t="shared" si="2531"/>
        <v>-100%</v>
      </c>
      <c r="CK195" s="9">
        <f t="shared" si="2532"/>
        <v>0</v>
      </c>
      <c r="CL195" s="9"/>
      <c r="CM195" s="9">
        <f>Wed!$AT$29</f>
        <v>0</v>
      </c>
      <c r="CN195" s="73" t="str">
        <f t="shared" si="2533"/>
        <v>-100%</v>
      </c>
      <c r="CO195" s="9">
        <f t="shared" si="2534"/>
        <v>0</v>
      </c>
      <c r="CP195" s="9"/>
      <c r="CQ195" s="9">
        <f>Wed!$AU$29</f>
        <v>0</v>
      </c>
      <c r="CR195" s="73" t="str">
        <f t="shared" si="2535"/>
        <v>-100%</v>
      </c>
      <c r="CS195" s="9">
        <f t="shared" si="2536"/>
        <v>0</v>
      </c>
      <c r="CT195" s="9"/>
      <c r="CU195" s="9">
        <f>Wed!$AV$29</f>
        <v>0</v>
      </c>
      <c r="CV195" s="73" t="str">
        <f t="shared" si="2537"/>
        <v>-100%</v>
      </c>
      <c r="CW195" s="9">
        <f t="shared" si="2538"/>
        <v>0</v>
      </c>
      <c r="CX195" s="9"/>
      <c r="CY195" s="9">
        <f>Wed!$AW$29</f>
        <v>0</v>
      </c>
      <c r="CZ195" s="73" t="str">
        <f t="shared" si="2539"/>
        <v>-100%</v>
      </c>
      <c r="DA195" s="9">
        <f t="shared" si="2540"/>
        <v>0</v>
      </c>
      <c r="DB195" s="9"/>
      <c r="DC195" s="9">
        <f>Wed!$AX$29</f>
        <v>0</v>
      </c>
      <c r="DD195" s="73" t="str">
        <f t="shared" si="2541"/>
        <v>-100%</v>
      </c>
      <c r="DE195" s="9">
        <f t="shared" si="2542"/>
        <v>0</v>
      </c>
      <c r="DF195" s="9"/>
      <c r="DG195" s="9">
        <f>Wed!$AY$29</f>
        <v>0</v>
      </c>
      <c r="DH195" s="73" t="str">
        <f t="shared" si="2543"/>
        <v>-100%</v>
      </c>
      <c r="DI195" s="9">
        <f t="shared" si="2544"/>
        <v>0</v>
      </c>
      <c r="DJ195" s="9"/>
      <c r="DK195" s="9">
        <f>Wed!$AZ$29</f>
        <v>0</v>
      </c>
      <c r="DL195" s="73" t="str">
        <f t="shared" si="2545"/>
        <v>-100%</v>
      </c>
      <c r="DM195" s="9">
        <f t="shared" si="2546"/>
        <v>0</v>
      </c>
      <c r="DN195" s="9"/>
      <c r="DO195" s="9">
        <f>Wed!$BA$29</f>
        <v>0</v>
      </c>
      <c r="DP195" s="73" t="str">
        <f t="shared" si="2547"/>
        <v>-100%</v>
      </c>
      <c r="DQ195" s="9">
        <f t="shared" si="2548"/>
        <v>0</v>
      </c>
      <c r="DR195" s="9"/>
      <c r="DS195" s="9">
        <f>Wed!$BB$29</f>
        <v>0</v>
      </c>
      <c r="DT195" s="73" t="str">
        <f t="shared" si="2549"/>
        <v>-100%</v>
      </c>
      <c r="DU195" s="9">
        <f t="shared" si="2550"/>
        <v>0</v>
      </c>
      <c r="DV195" s="9"/>
      <c r="DW195" s="9">
        <f>Wed!$BC$29</f>
        <v>0</v>
      </c>
      <c r="DX195" s="73" t="str">
        <f t="shared" si="2551"/>
        <v>-100%</v>
      </c>
      <c r="DY195" s="9">
        <f t="shared" si="2552"/>
        <v>0</v>
      </c>
      <c r="DZ195" s="9"/>
      <c r="EA195" s="9">
        <f>Wed!$BD$29</f>
        <v>0</v>
      </c>
      <c r="EB195" s="73" t="str">
        <f t="shared" si="2553"/>
        <v>-100%</v>
      </c>
      <c r="EC195" s="9">
        <f t="shared" si="2554"/>
        <v>0</v>
      </c>
      <c r="ED195" s="9"/>
      <c r="EE195" s="9">
        <f>Wed!$BE$29</f>
        <v>0</v>
      </c>
      <c r="EF195" s="73" t="str">
        <f t="shared" si="2555"/>
        <v>-100%</v>
      </c>
      <c r="EG195" s="9">
        <f t="shared" si="2556"/>
        <v>0</v>
      </c>
      <c r="EH195" s="9"/>
      <c r="EI195" s="9">
        <f>Wed!$BF$29</f>
        <v>0</v>
      </c>
      <c r="EJ195" s="73" t="str">
        <f t="shared" si="2557"/>
        <v>-100%</v>
      </c>
      <c r="EK195" s="9">
        <f t="shared" si="2558"/>
        <v>0</v>
      </c>
      <c r="EL195" s="9"/>
      <c r="EM195" s="9">
        <f>Wed!$BG$29</f>
        <v>0</v>
      </c>
      <c r="EN195" s="73" t="str">
        <f t="shared" si="2559"/>
        <v>-100%</v>
      </c>
      <c r="EO195" s="9">
        <f t="shared" si="2560"/>
        <v>0</v>
      </c>
      <c r="EP195" s="9"/>
      <c r="EQ195" s="9">
        <f>Wed!$BH$29</f>
        <v>0</v>
      </c>
      <c r="ER195" s="73" t="str">
        <f t="shared" si="2561"/>
        <v>-100%</v>
      </c>
      <c r="ES195" s="9">
        <f t="shared" si="2562"/>
        <v>0</v>
      </c>
      <c r="EU195" s="9">
        <f>Wed!$BI$29</f>
        <v>0</v>
      </c>
      <c r="EV195" s="73" t="str">
        <f t="shared" si="2563"/>
        <v>-100%</v>
      </c>
      <c r="EW195" s="9">
        <f t="shared" si="2564"/>
        <v>0</v>
      </c>
      <c r="EY195" s="9">
        <f>Wed!$BJ$29</f>
        <v>0</v>
      </c>
      <c r="EZ195" s="73" t="str">
        <f t="shared" si="2565"/>
        <v>-100%</v>
      </c>
      <c r="FA195" s="9">
        <f t="shared" si="2566"/>
        <v>0</v>
      </c>
      <c r="FC195" s="9">
        <f>Wed!$BK$29</f>
        <v>0</v>
      </c>
      <c r="FD195" s="73" t="str">
        <f t="shared" si="2567"/>
        <v>-100%</v>
      </c>
      <c r="FE195" s="9">
        <f t="shared" si="2568"/>
        <v>0</v>
      </c>
      <c r="FG195" s="9">
        <f>Wed!$BL$29</f>
        <v>0</v>
      </c>
      <c r="FH195" s="73" t="str">
        <f t="shared" si="2569"/>
        <v>-100%</v>
      </c>
      <c r="FI195" s="9">
        <f t="shared" si="2570"/>
        <v>0</v>
      </c>
      <c r="FK195" s="9">
        <f>Wed!$BM$29</f>
        <v>0</v>
      </c>
      <c r="FL195" s="73" t="str">
        <f t="shared" si="2571"/>
        <v>-100%</v>
      </c>
      <c r="FM195" s="9">
        <f t="shared" si="2572"/>
        <v>0</v>
      </c>
      <c r="FO195" s="9">
        <f>Wed!$BN$29</f>
        <v>0</v>
      </c>
      <c r="FP195" s="73" t="str">
        <f t="shared" si="2573"/>
        <v>-100%</v>
      </c>
      <c r="FQ195" s="9">
        <f t="shared" si="2574"/>
        <v>0</v>
      </c>
    </row>
    <row r="196" spans="1:173" s="12" customFormat="1" x14ac:dyDescent="0.25">
      <c r="A196" s="9" t="str">
        <f>Wed!$A$30</f>
        <v>OVER</v>
      </c>
      <c r="B196" s="72">
        <f>Wed!$C$30</f>
        <v>0</v>
      </c>
      <c r="C196" s="9">
        <f>Wed!$X$30</f>
        <v>0</v>
      </c>
      <c r="D196" s="73" t="str">
        <f t="shared" si="2489"/>
        <v>-100%</v>
      </c>
      <c r="E196" s="9">
        <f t="shared" si="2490"/>
        <v>0</v>
      </c>
      <c r="G196" s="9">
        <f>Wed!$Y$30</f>
        <v>0</v>
      </c>
      <c r="H196" s="73" t="str">
        <f t="shared" si="2491"/>
        <v>-100%</v>
      </c>
      <c r="I196" s="9">
        <f t="shared" si="2492"/>
        <v>0</v>
      </c>
      <c r="K196" s="9">
        <f>Wed!$Z$30</f>
        <v>0</v>
      </c>
      <c r="L196" s="73" t="str">
        <f t="shared" si="2493"/>
        <v>-100%</v>
      </c>
      <c r="M196" s="9">
        <f t="shared" si="2494"/>
        <v>0</v>
      </c>
      <c r="N196" s="9"/>
      <c r="O196" s="9">
        <f>Wed!$AA$30</f>
        <v>0</v>
      </c>
      <c r="P196" s="73" t="str">
        <f t="shared" si="2495"/>
        <v>-100%</v>
      </c>
      <c r="Q196" s="9">
        <f t="shared" si="2496"/>
        <v>0</v>
      </c>
      <c r="R196" s="9"/>
      <c r="S196" s="9">
        <f>Wed!$AB$30</f>
        <v>0</v>
      </c>
      <c r="T196" s="73" t="str">
        <f t="shared" si="2497"/>
        <v>-100%</v>
      </c>
      <c r="U196" s="9">
        <f t="shared" si="2498"/>
        <v>0</v>
      </c>
      <c r="V196" s="9"/>
      <c r="W196" s="9">
        <f>Wed!$AC$30</f>
        <v>0</v>
      </c>
      <c r="X196" s="73" t="str">
        <f t="shared" si="2499"/>
        <v>-100%</v>
      </c>
      <c r="Y196" s="9">
        <f t="shared" si="2500"/>
        <v>0</v>
      </c>
      <c r="Z196" s="9"/>
      <c r="AA196" s="9">
        <f>Wed!$AD$30</f>
        <v>0</v>
      </c>
      <c r="AB196" s="73" t="str">
        <f t="shared" si="2501"/>
        <v>-100%</v>
      </c>
      <c r="AC196" s="9">
        <f t="shared" si="2502"/>
        <v>0</v>
      </c>
      <c r="AD196" s="9"/>
      <c r="AE196" s="9">
        <f>Wed!$AE$30</f>
        <v>0</v>
      </c>
      <c r="AF196" s="73" t="str">
        <f t="shared" si="2503"/>
        <v>-100%</v>
      </c>
      <c r="AG196" s="9">
        <f t="shared" si="2504"/>
        <v>0</v>
      </c>
      <c r="AH196" s="9"/>
      <c r="AI196" s="9">
        <f>Wed!$AF$30</f>
        <v>0</v>
      </c>
      <c r="AJ196" s="73" t="str">
        <f t="shared" si="2505"/>
        <v>-100%</v>
      </c>
      <c r="AK196" s="9">
        <f t="shared" si="2506"/>
        <v>0</v>
      </c>
      <c r="AL196" s="9"/>
      <c r="AM196" s="9">
        <f>Wed!$AG$30</f>
        <v>0</v>
      </c>
      <c r="AN196" s="73" t="str">
        <f t="shared" si="2507"/>
        <v>-100%</v>
      </c>
      <c r="AO196" s="9">
        <f t="shared" si="2508"/>
        <v>0</v>
      </c>
      <c r="AP196" s="9"/>
      <c r="AQ196" s="9">
        <f>Wed!$AH$30</f>
        <v>0</v>
      </c>
      <c r="AR196" s="73" t="str">
        <f t="shared" si="2509"/>
        <v>-100%</v>
      </c>
      <c r="AS196" s="9">
        <f t="shared" si="2510"/>
        <v>0</v>
      </c>
      <c r="AT196" s="9"/>
      <c r="AU196" s="9">
        <f>Wed!$AI$30</f>
        <v>0</v>
      </c>
      <c r="AV196" s="73" t="str">
        <f t="shared" si="2511"/>
        <v>-100%</v>
      </c>
      <c r="AW196" s="9">
        <f t="shared" si="2512"/>
        <v>0</v>
      </c>
      <c r="AX196" s="9"/>
      <c r="AY196" s="9">
        <f>Wed!$AJ$30</f>
        <v>0</v>
      </c>
      <c r="AZ196" s="73" t="str">
        <f t="shared" si="2513"/>
        <v>-100%</v>
      </c>
      <c r="BA196" s="9">
        <f t="shared" si="2514"/>
        <v>0</v>
      </c>
      <c r="BB196" s="9"/>
      <c r="BC196" s="9">
        <f>Wed!$AK$30</f>
        <v>0</v>
      </c>
      <c r="BD196" s="73" t="str">
        <f t="shared" si="2515"/>
        <v>-100%</v>
      </c>
      <c r="BE196" s="9">
        <f t="shared" si="2516"/>
        <v>0</v>
      </c>
      <c r="BF196" s="9"/>
      <c r="BG196" s="9">
        <f>Wed!$AL$30</f>
        <v>0</v>
      </c>
      <c r="BH196" s="73" t="str">
        <f t="shared" si="2517"/>
        <v>-100%</v>
      </c>
      <c r="BI196" s="9">
        <f t="shared" si="2518"/>
        <v>0</v>
      </c>
      <c r="BJ196" s="9"/>
      <c r="BK196" s="9">
        <f>Wed!$AM$30</f>
        <v>0</v>
      </c>
      <c r="BL196" s="73" t="str">
        <f t="shared" si="2519"/>
        <v>-100%</v>
      </c>
      <c r="BM196" s="9">
        <f t="shared" si="2520"/>
        <v>0</v>
      </c>
      <c r="BN196" s="9"/>
      <c r="BO196" s="9">
        <f>Wed!$AN$30</f>
        <v>0</v>
      </c>
      <c r="BP196" s="73" t="str">
        <f t="shared" si="2521"/>
        <v>-100%</v>
      </c>
      <c r="BQ196" s="9">
        <f t="shared" si="2522"/>
        <v>0</v>
      </c>
      <c r="BR196" s="9"/>
      <c r="BS196" s="9">
        <f>Wed!$AO$30</f>
        <v>0</v>
      </c>
      <c r="BT196" s="73" t="str">
        <f t="shared" si="2523"/>
        <v>-100%</v>
      </c>
      <c r="BU196" s="9">
        <f t="shared" si="2524"/>
        <v>0</v>
      </c>
      <c r="BV196" s="9"/>
      <c r="BW196" s="9">
        <f>Wed!$AP$30</f>
        <v>0</v>
      </c>
      <c r="BX196" s="73" t="str">
        <f t="shared" si="2525"/>
        <v>-100%</v>
      </c>
      <c r="BY196" s="9">
        <f t="shared" si="2526"/>
        <v>0</v>
      </c>
      <c r="BZ196" s="9"/>
      <c r="CA196" s="9">
        <f>Wed!$AQ$30</f>
        <v>0</v>
      </c>
      <c r="CB196" s="73" t="str">
        <f t="shared" si="2527"/>
        <v>-100%</v>
      </c>
      <c r="CC196" s="9">
        <f t="shared" si="2528"/>
        <v>0</v>
      </c>
      <c r="CD196" s="9"/>
      <c r="CE196" s="9">
        <f>Wed!$AR$30</f>
        <v>0</v>
      </c>
      <c r="CF196" s="73" t="str">
        <f t="shared" si="2529"/>
        <v>-100%</v>
      </c>
      <c r="CG196" s="9">
        <f t="shared" si="2530"/>
        <v>0</v>
      </c>
      <c r="CH196" s="9"/>
      <c r="CI196" s="9">
        <f>Wed!$AS$30</f>
        <v>0</v>
      </c>
      <c r="CJ196" s="73" t="str">
        <f t="shared" si="2531"/>
        <v>-100%</v>
      </c>
      <c r="CK196" s="9">
        <f t="shared" si="2532"/>
        <v>0</v>
      </c>
      <c r="CL196" s="9"/>
      <c r="CM196" s="9">
        <f>Wed!$AT$30</f>
        <v>0</v>
      </c>
      <c r="CN196" s="73" t="str">
        <f t="shared" si="2533"/>
        <v>-100%</v>
      </c>
      <c r="CO196" s="9">
        <f t="shared" si="2534"/>
        <v>0</v>
      </c>
      <c r="CP196" s="9"/>
      <c r="CQ196" s="9">
        <f>Wed!$AU$30</f>
        <v>0</v>
      </c>
      <c r="CR196" s="73" t="str">
        <f t="shared" si="2535"/>
        <v>-100%</v>
      </c>
      <c r="CS196" s="9">
        <f t="shared" si="2536"/>
        <v>0</v>
      </c>
      <c r="CT196" s="9"/>
      <c r="CU196" s="9">
        <f>Wed!$AV$30</f>
        <v>0</v>
      </c>
      <c r="CV196" s="73" t="str">
        <f t="shared" si="2537"/>
        <v>-100%</v>
      </c>
      <c r="CW196" s="9">
        <f t="shared" si="2538"/>
        <v>0</v>
      </c>
      <c r="CX196" s="9"/>
      <c r="CY196" s="9">
        <f>Wed!$AW$30</f>
        <v>0</v>
      </c>
      <c r="CZ196" s="73" t="str">
        <f t="shared" si="2539"/>
        <v>-100%</v>
      </c>
      <c r="DA196" s="9">
        <f t="shared" si="2540"/>
        <v>0</v>
      </c>
      <c r="DB196" s="9"/>
      <c r="DC196" s="9">
        <f>Wed!$AX$30</f>
        <v>0</v>
      </c>
      <c r="DD196" s="73" t="str">
        <f t="shared" si="2541"/>
        <v>-100%</v>
      </c>
      <c r="DE196" s="9">
        <f t="shared" si="2542"/>
        <v>0</v>
      </c>
      <c r="DF196" s="9"/>
      <c r="DG196" s="9">
        <f>Wed!$AY$30</f>
        <v>0</v>
      </c>
      <c r="DH196" s="73" t="str">
        <f t="shared" si="2543"/>
        <v>-100%</v>
      </c>
      <c r="DI196" s="9">
        <f t="shared" si="2544"/>
        <v>0</v>
      </c>
      <c r="DJ196" s="9"/>
      <c r="DK196" s="9">
        <f>Wed!$AZ$30</f>
        <v>0</v>
      </c>
      <c r="DL196" s="73" t="str">
        <f t="shared" si="2545"/>
        <v>-100%</v>
      </c>
      <c r="DM196" s="9">
        <f t="shared" si="2546"/>
        <v>0</v>
      </c>
      <c r="DN196" s="9"/>
      <c r="DO196" s="9">
        <f>Wed!$BA$30</f>
        <v>0</v>
      </c>
      <c r="DP196" s="73" t="str">
        <f t="shared" si="2547"/>
        <v>-100%</v>
      </c>
      <c r="DQ196" s="9">
        <f t="shared" si="2548"/>
        <v>0</v>
      </c>
      <c r="DR196" s="9"/>
      <c r="DS196" s="9">
        <f>Wed!$BB$30</f>
        <v>0</v>
      </c>
      <c r="DT196" s="73" t="str">
        <f t="shared" si="2549"/>
        <v>-100%</v>
      </c>
      <c r="DU196" s="9">
        <f t="shared" si="2550"/>
        <v>0</v>
      </c>
      <c r="DV196" s="9"/>
      <c r="DW196" s="9">
        <f>Wed!$BC$30</f>
        <v>0</v>
      </c>
      <c r="DX196" s="73" t="str">
        <f t="shared" si="2551"/>
        <v>-100%</v>
      </c>
      <c r="DY196" s="9">
        <f t="shared" si="2552"/>
        <v>0</v>
      </c>
      <c r="DZ196" s="9"/>
      <c r="EA196" s="9">
        <f>Wed!$BD$30</f>
        <v>0</v>
      </c>
      <c r="EB196" s="73" t="str">
        <f t="shared" si="2553"/>
        <v>-100%</v>
      </c>
      <c r="EC196" s="9">
        <f t="shared" si="2554"/>
        <v>0</v>
      </c>
      <c r="ED196" s="9"/>
      <c r="EE196" s="9">
        <f>Wed!$BE$30</f>
        <v>0</v>
      </c>
      <c r="EF196" s="73" t="str">
        <f t="shared" si="2555"/>
        <v>-100%</v>
      </c>
      <c r="EG196" s="9">
        <f t="shared" si="2556"/>
        <v>0</v>
      </c>
      <c r="EH196" s="9"/>
      <c r="EI196" s="9">
        <f>Wed!$BF$30</f>
        <v>0</v>
      </c>
      <c r="EJ196" s="73" t="str">
        <f t="shared" si="2557"/>
        <v>-100%</v>
      </c>
      <c r="EK196" s="9">
        <f t="shared" si="2558"/>
        <v>0</v>
      </c>
      <c r="EL196" s="9"/>
      <c r="EM196" s="9">
        <f>Wed!$BG$30</f>
        <v>0</v>
      </c>
      <c r="EN196" s="73" t="str">
        <f t="shared" si="2559"/>
        <v>-100%</v>
      </c>
      <c r="EO196" s="9">
        <f t="shared" si="2560"/>
        <v>0</v>
      </c>
      <c r="EP196" s="9"/>
      <c r="EQ196" s="9">
        <f>Wed!$BH$30</f>
        <v>0</v>
      </c>
      <c r="ER196" s="73" t="str">
        <f t="shared" si="2561"/>
        <v>-100%</v>
      </c>
      <c r="ES196" s="9">
        <f t="shared" si="2562"/>
        <v>0</v>
      </c>
      <c r="EU196" s="9">
        <f>Wed!$BI$30</f>
        <v>0</v>
      </c>
      <c r="EV196" s="73" t="str">
        <f t="shared" si="2563"/>
        <v>-100%</v>
      </c>
      <c r="EW196" s="9">
        <f t="shared" si="2564"/>
        <v>0</v>
      </c>
      <c r="EY196" s="9">
        <f>Wed!$BJ$30</f>
        <v>0</v>
      </c>
      <c r="EZ196" s="73" t="str">
        <f t="shared" si="2565"/>
        <v>-100%</v>
      </c>
      <c r="FA196" s="9">
        <f t="shared" si="2566"/>
        <v>0</v>
      </c>
      <c r="FC196" s="9">
        <f>Wed!$BK$30</f>
        <v>0</v>
      </c>
      <c r="FD196" s="73" t="str">
        <f t="shared" si="2567"/>
        <v>-100%</v>
      </c>
      <c r="FE196" s="9">
        <f t="shared" si="2568"/>
        <v>0</v>
      </c>
      <c r="FG196" s="9">
        <f>Wed!$BL$30</f>
        <v>0</v>
      </c>
      <c r="FH196" s="73" t="str">
        <f t="shared" si="2569"/>
        <v>-100%</v>
      </c>
      <c r="FI196" s="9">
        <f t="shared" si="2570"/>
        <v>0</v>
      </c>
      <c r="FK196" s="9">
        <f>Wed!$BM$30</f>
        <v>0</v>
      </c>
      <c r="FL196" s="73" t="str">
        <f t="shared" si="2571"/>
        <v>-100%</v>
      </c>
      <c r="FM196" s="9">
        <f t="shared" si="2572"/>
        <v>0</v>
      </c>
      <c r="FO196" s="9">
        <f>Wed!$BN$30</f>
        <v>0</v>
      </c>
      <c r="FP196" s="73" t="str">
        <f t="shared" si="2573"/>
        <v>-100%</v>
      </c>
      <c r="FQ196" s="9">
        <f t="shared" si="2574"/>
        <v>0</v>
      </c>
    </row>
    <row r="197" spans="1:173" s="12" customFormat="1" x14ac:dyDescent="0.25">
      <c r="A197" s="75"/>
      <c r="B197" s="72"/>
      <c r="C197" s="75"/>
      <c r="D197" s="75"/>
      <c r="E197" s="75"/>
      <c r="G197" s="75"/>
      <c r="H197" s="75"/>
      <c r="I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  <c r="CF197" s="75"/>
      <c r="CG197" s="75"/>
      <c r="CH197" s="75"/>
      <c r="CI197" s="75"/>
      <c r="CJ197" s="75"/>
      <c r="CK197" s="75"/>
      <c r="CL197" s="75"/>
      <c r="CM197" s="75"/>
      <c r="CN197" s="75"/>
      <c r="CO197" s="75"/>
      <c r="CP197" s="75"/>
      <c r="CQ197" s="75"/>
      <c r="CR197" s="75"/>
      <c r="CS197" s="75"/>
      <c r="CT197" s="75"/>
      <c r="CU197" s="75"/>
      <c r="CV197" s="75"/>
      <c r="CW197" s="75"/>
      <c r="CX197" s="75"/>
      <c r="CY197" s="75"/>
      <c r="CZ197" s="75"/>
      <c r="DA197" s="75"/>
      <c r="DB197" s="75"/>
      <c r="DC197" s="75"/>
      <c r="DD197" s="75"/>
      <c r="DE197" s="75"/>
      <c r="DF197" s="75"/>
      <c r="DG197" s="75"/>
      <c r="DH197" s="75"/>
      <c r="DI197" s="75"/>
      <c r="DJ197" s="75"/>
      <c r="DK197" s="75"/>
      <c r="DL197" s="75"/>
      <c r="DM197" s="75"/>
      <c r="DN197" s="75"/>
      <c r="DO197" s="75"/>
      <c r="DP197" s="75"/>
      <c r="DQ197" s="75"/>
      <c r="DR197" s="75"/>
      <c r="DS197" s="75"/>
      <c r="DT197" s="75"/>
      <c r="DU197" s="75"/>
      <c r="DV197" s="75"/>
      <c r="DW197" s="75"/>
      <c r="DX197" s="75"/>
      <c r="DY197" s="75"/>
      <c r="DZ197" s="75"/>
      <c r="EA197" s="75"/>
      <c r="EB197" s="75"/>
      <c r="EC197" s="75"/>
      <c r="ED197" s="75"/>
      <c r="EE197" s="75"/>
      <c r="EF197" s="75"/>
      <c r="EG197" s="75"/>
      <c r="EH197" s="75"/>
      <c r="EI197" s="75"/>
      <c r="EJ197" s="75"/>
      <c r="EK197" s="75"/>
      <c r="EL197" s="75"/>
      <c r="EM197" s="75"/>
      <c r="EN197" s="75"/>
      <c r="EO197" s="75"/>
      <c r="EP197" s="75"/>
      <c r="EQ197" s="75"/>
      <c r="ER197" s="75"/>
      <c r="ES197" s="75"/>
      <c r="EU197" s="75"/>
      <c r="EV197" s="75"/>
      <c r="EW197" s="75"/>
      <c r="EY197" s="75"/>
      <c r="EZ197" s="75"/>
      <c r="FA197" s="75"/>
      <c r="FC197" s="75"/>
      <c r="FD197" s="75"/>
      <c r="FE197" s="75"/>
      <c r="FG197" s="75"/>
      <c r="FH197" s="75"/>
      <c r="FI197" s="75"/>
      <c r="FK197" s="75"/>
      <c r="FL197" s="75"/>
      <c r="FM197" s="75"/>
      <c r="FO197" s="75"/>
      <c r="FP197" s="75"/>
      <c r="FQ197" s="75"/>
    </row>
    <row r="198" spans="1:173" s="12" customFormat="1" x14ac:dyDescent="0.25">
      <c r="A198" s="9">
        <f>Wed!$A$32</f>
        <v>0</v>
      </c>
      <c r="B198" s="72">
        <f>Wed!$C$32</f>
        <v>0</v>
      </c>
      <c r="C198" s="9">
        <f>Wed!$X$32</f>
        <v>0</v>
      </c>
      <c r="D198" s="73" t="str">
        <f>IF($B198="win",100%-D$1,"-100%")</f>
        <v>-100%</v>
      </c>
      <c r="E198" s="9">
        <f>(C198*D198)+(C198*E$1)</f>
        <v>0</v>
      </c>
      <c r="G198" s="9">
        <f>Wed!$Y$32</f>
        <v>0</v>
      </c>
      <c r="H198" s="73" t="str">
        <f>IF($B198="win",100%-H$1,"-100%")</f>
        <v>-100%</v>
      </c>
      <c r="I198" s="9">
        <f>(G198*H198)+(G198*I$1)</f>
        <v>0</v>
      </c>
      <c r="K198" s="9">
        <f>Wed!$Z$32</f>
        <v>0</v>
      </c>
      <c r="L198" s="73" t="str">
        <f>IF($B198="win",100%-L$1,"-100%")</f>
        <v>-100%</v>
      </c>
      <c r="M198" s="9">
        <f>(K198*L198)+(K198*M$1)</f>
        <v>0</v>
      </c>
      <c r="N198" s="9"/>
      <c r="O198" s="9">
        <f>Wed!$AA$32</f>
        <v>0</v>
      </c>
      <c r="P198" s="73" t="str">
        <f>IF($B198="win",100%-P$1,"-100%")</f>
        <v>-100%</v>
      </c>
      <c r="Q198" s="9">
        <f>(O198*P198)+(O198*Q$1)</f>
        <v>0</v>
      </c>
      <c r="R198" s="9"/>
      <c r="S198" s="9">
        <f>Wed!$AB$32</f>
        <v>0</v>
      </c>
      <c r="T198" s="73" t="str">
        <f>IF($B198="win",100%-T$1,"-100%")</f>
        <v>-100%</v>
      </c>
      <c r="U198" s="9">
        <f>(S198*T198)+(S198*U$1)</f>
        <v>0</v>
      </c>
      <c r="V198" s="9"/>
      <c r="W198" s="9">
        <f>Wed!$AC$32</f>
        <v>0</v>
      </c>
      <c r="X198" s="73" t="str">
        <f>IF($B198="win",100%-X$1,"-100%")</f>
        <v>-100%</v>
      </c>
      <c r="Y198" s="9">
        <f>(W198*X198)+(W198*Y$1)</f>
        <v>0</v>
      </c>
      <c r="Z198" s="9"/>
      <c r="AA198" s="9">
        <f>Wed!$AD$32</f>
        <v>0</v>
      </c>
      <c r="AB198" s="73" t="str">
        <f>IF($B198="win",100%-AB$1,"-100%")</f>
        <v>-100%</v>
      </c>
      <c r="AC198" s="9">
        <f>(AA198*AB198)+(AA198*AC$1)</f>
        <v>0</v>
      </c>
      <c r="AD198" s="9"/>
      <c r="AE198" s="9">
        <f>Wed!$AE$32</f>
        <v>0</v>
      </c>
      <c r="AF198" s="73" t="str">
        <f>IF($B198="win",100%-AF$1,"-100%")</f>
        <v>-100%</v>
      </c>
      <c r="AG198" s="9">
        <f>(AE198*AF198)+(AE198*AG$1)</f>
        <v>0</v>
      </c>
      <c r="AH198" s="9"/>
      <c r="AI198" s="9">
        <f>Wed!$AF$32</f>
        <v>0</v>
      </c>
      <c r="AJ198" s="73" t="str">
        <f>IF($B198="win",100%-AJ$1,"-100%")</f>
        <v>-100%</v>
      </c>
      <c r="AK198" s="9">
        <f>(AI198*AJ198)+(AI198*AK$1)</f>
        <v>0</v>
      </c>
      <c r="AL198" s="9"/>
      <c r="AM198" s="9">
        <f>Wed!$AG$32</f>
        <v>0</v>
      </c>
      <c r="AN198" s="73" t="str">
        <f>IF($B198="win",100%-AN$1,"-100%")</f>
        <v>-100%</v>
      </c>
      <c r="AO198" s="9">
        <f>(AM198*AN198)+(AM198*AO$1)</f>
        <v>0</v>
      </c>
      <c r="AP198" s="9"/>
      <c r="AQ198" s="9">
        <f>Wed!$AH$32</f>
        <v>0</v>
      </c>
      <c r="AR198" s="73" t="str">
        <f>IF($B198="win",100%-AR$1,"-100%")</f>
        <v>-100%</v>
      </c>
      <c r="AS198" s="9">
        <f>(AQ198*AR198)+(AQ198*AS$1)</f>
        <v>0</v>
      </c>
      <c r="AT198" s="9"/>
      <c r="AU198" s="9">
        <f>Wed!$AI$32</f>
        <v>0</v>
      </c>
      <c r="AV198" s="73" t="str">
        <f>IF($B198="win",100%-AV$1,"-100%")</f>
        <v>-100%</v>
      </c>
      <c r="AW198" s="9">
        <f>(AU198*AV198)+(AU198*AW$1)</f>
        <v>0</v>
      </c>
      <c r="AX198" s="9"/>
      <c r="AY198" s="9">
        <f>Wed!$AJ$32</f>
        <v>0</v>
      </c>
      <c r="AZ198" s="73" t="str">
        <f>IF($B198="win",100%-AZ$1,"-100%")</f>
        <v>-100%</v>
      </c>
      <c r="BA198" s="9">
        <f>(AY198*AZ198)+(AY198*BA$1)</f>
        <v>0</v>
      </c>
      <c r="BB198" s="9"/>
      <c r="BC198" s="9">
        <f>Wed!$AK$32</f>
        <v>0</v>
      </c>
      <c r="BD198" s="73" t="str">
        <f>IF($B198="win",100%-BD$1,"-100%")</f>
        <v>-100%</v>
      </c>
      <c r="BE198" s="9">
        <f>(BC198*BD198)+(BC198*BE$1)</f>
        <v>0</v>
      </c>
      <c r="BF198" s="9"/>
      <c r="BG198" s="9">
        <f>Wed!$AL$32</f>
        <v>0</v>
      </c>
      <c r="BH198" s="73" t="str">
        <f>IF($B198="win",100%-BH$1,"-100%")</f>
        <v>-100%</v>
      </c>
      <c r="BI198" s="9">
        <f>(BG198*BH198)+(BG198*BI$1)</f>
        <v>0</v>
      </c>
      <c r="BJ198" s="9"/>
      <c r="BK198" s="9">
        <f>Wed!$AM$32</f>
        <v>0</v>
      </c>
      <c r="BL198" s="73" t="str">
        <f>IF($B198="win",100%-BL$1,"-100%")</f>
        <v>-100%</v>
      </c>
      <c r="BM198" s="9">
        <f>(BK198*BL198)+(BK198*BM$1)</f>
        <v>0</v>
      </c>
      <c r="BN198" s="9"/>
      <c r="BO198" s="9">
        <f>Wed!$AN$32</f>
        <v>0</v>
      </c>
      <c r="BP198" s="73" t="str">
        <f>IF($B198="win",100%-BP$1,"-100%")</f>
        <v>-100%</v>
      </c>
      <c r="BQ198" s="9">
        <f>(BO198*BP198)+(BO198*BQ$1)</f>
        <v>0</v>
      </c>
      <c r="BR198" s="9"/>
      <c r="BS198" s="9">
        <f>Wed!$AO$32</f>
        <v>0</v>
      </c>
      <c r="BT198" s="73" t="str">
        <f>IF($B198="win",100%-BT$1,"-100%")</f>
        <v>-100%</v>
      </c>
      <c r="BU198" s="9">
        <f>(BS198*BT198)+(BS198*BU$1)</f>
        <v>0</v>
      </c>
      <c r="BV198" s="9"/>
      <c r="BW198" s="9">
        <f>Wed!$AP$32</f>
        <v>0</v>
      </c>
      <c r="BX198" s="73" t="str">
        <f>IF($B198="win",100%-BX$1,"-100%")</f>
        <v>-100%</v>
      </c>
      <c r="BY198" s="9">
        <f>(BW198*BX198)+(BW198*BY$1)</f>
        <v>0</v>
      </c>
      <c r="BZ198" s="9"/>
      <c r="CA198" s="9">
        <f>Wed!$AQ$32</f>
        <v>0</v>
      </c>
      <c r="CB198" s="73" t="str">
        <f>IF($B198="win",100%-CB$1,"-100%")</f>
        <v>-100%</v>
      </c>
      <c r="CC198" s="9">
        <f>(CA198*CB198)+(CA198*CC$1)</f>
        <v>0</v>
      </c>
      <c r="CD198" s="9"/>
      <c r="CE198" s="9">
        <f>Wed!$AR$32</f>
        <v>0</v>
      </c>
      <c r="CF198" s="73" t="str">
        <f>IF($B198="win",100%-CF$1,"-100%")</f>
        <v>-100%</v>
      </c>
      <c r="CG198" s="9">
        <f>(CE198*CF198)+(CE198*CG$1)</f>
        <v>0</v>
      </c>
      <c r="CH198" s="9"/>
      <c r="CI198" s="9">
        <f>Wed!$AS$32</f>
        <v>0</v>
      </c>
      <c r="CJ198" s="73" t="str">
        <f>IF($B198="win",100%-CJ$1,"-100%")</f>
        <v>-100%</v>
      </c>
      <c r="CK198" s="9">
        <f>(CI198*CJ198)+(CI198*CK$1)</f>
        <v>0</v>
      </c>
      <c r="CL198" s="9"/>
      <c r="CM198" s="9">
        <f>Wed!$AT$32</f>
        <v>0</v>
      </c>
      <c r="CN198" s="73" t="str">
        <f>IF($B198="win",100%-CN$1,"-100%")</f>
        <v>-100%</v>
      </c>
      <c r="CO198" s="9">
        <f>(CM198*CN198)+(CM198*CO$1)</f>
        <v>0</v>
      </c>
      <c r="CP198" s="9"/>
      <c r="CQ198" s="9">
        <f>Wed!$AU$32</f>
        <v>0</v>
      </c>
      <c r="CR198" s="73" t="str">
        <f>IF($B198="win",100%-CR$1,"-100%")</f>
        <v>-100%</v>
      </c>
      <c r="CS198" s="9">
        <f>(CQ198*CR198)+(CQ198*CS$1)</f>
        <v>0</v>
      </c>
      <c r="CT198" s="9"/>
      <c r="CU198" s="9">
        <f>Wed!$AV$32</f>
        <v>0</v>
      </c>
      <c r="CV198" s="73" t="str">
        <f>IF($B198="win",100%-CV$1,"-100%")</f>
        <v>-100%</v>
      </c>
      <c r="CW198" s="9">
        <f>(CU198*CV198)+(CU198*CW$1)</f>
        <v>0</v>
      </c>
      <c r="CX198" s="9"/>
      <c r="CY198" s="9">
        <f>Wed!$AW$32</f>
        <v>0</v>
      </c>
      <c r="CZ198" s="73" t="str">
        <f>IF($B198="win",100%-CZ$1,"-100%")</f>
        <v>-100%</v>
      </c>
      <c r="DA198" s="9">
        <f>(CY198*CZ198)+(CY198*DA$1)</f>
        <v>0</v>
      </c>
      <c r="DB198" s="9"/>
      <c r="DC198" s="9">
        <f>Wed!$AX$32</f>
        <v>0</v>
      </c>
      <c r="DD198" s="73" t="str">
        <f>IF($B198="win",100%-DD$1,"-100%")</f>
        <v>-100%</v>
      </c>
      <c r="DE198" s="9">
        <f>(DC198*DD198)+(DC198*DE$1)</f>
        <v>0</v>
      </c>
      <c r="DF198" s="9"/>
      <c r="DG198" s="9">
        <f>Wed!$AY$32</f>
        <v>0</v>
      </c>
      <c r="DH198" s="73" t="str">
        <f>IF($B198="win",100%-DH$1,"-100%")</f>
        <v>-100%</v>
      </c>
      <c r="DI198" s="9">
        <f>(DG198*DH198)+(DG198*DI$1)</f>
        <v>0</v>
      </c>
      <c r="DJ198" s="9"/>
      <c r="DK198" s="9">
        <f>Wed!$AZ$32</f>
        <v>0</v>
      </c>
      <c r="DL198" s="73" t="str">
        <f>IF($B198="win",100%-DL$1,"-100%")</f>
        <v>-100%</v>
      </c>
      <c r="DM198" s="9">
        <f>(DK198*DL198)+(DK198*DM$1)</f>
        <v>0</v>
      </c>
      <c r="DN198" s="9"/>
      <c r="DO198" s="9">
        <f>Wed!$BA$32</f>
        <v>0</v>
      </c>
      <c r="DP198" s="73" t="str">
        <f>IF($B198="win",100%-DP$1,"-100%")</f>
        <v>-100%</v>
      </c>
      <c r="DQ198" s="9">
        <f>(DO198*DP198)+(DO198*DQ$1)</f>
        <v>0</v>
      </c>
      <c r="DR198" s="9"/>
      <c r="DS198" s="9">
        <f>Wed!$BB$32</f>
        <v>0</v>
      </c>
      <c r="DT198" s="73" t="str">
        <f>IF($B198="win",100%-DT$1,"-100%")</f>
        <v>-100%</v>
      </c>
      <c r="DU198" s="9">
        <f>(DS198*DT198)+(DS198*DU$1)</f>
        <v>0</v>
      </c>
      <c r="DV198" s="9"/>
      <c r="DW198" s="9">
        <f>Wed!$BC$32</f>
        <v>0</v>
      </c>
      <c r="DX198" s="73" t="str">
        <f>IF($B198="win",100%-DX$1,"-100%")</f>
        <v>-100%</v>
      </c>
      <c r="DY198" s="9">
        <f>(DW198*DX198)+(DW198*DY$1)</f>
        <v>0</v>
      </c>
      <c r="DZ198" s="9"/>
      <c r="EA198" s="9">
        <f>Wed!$BD$32</f>
        <v>0</v>
      </c>
      <c r="EB198" s="73" t="str">
        <f>IF($B198="win",100%-EB$1,"-100%")</f>
        <v>-100%</v>
      </c>
      <c r="EC198" s="9">
        <f>(EA198*EB198)+(EA198*EC$1)</f>
        <v>0</v>
      </c>
      <c r="ED198" s="9"/>
      <c r="EE198" s="9">
        <f>Wed!$BE$32</f>
        <v>0</v>
      </c>
      <c r="EF198" s="73" t="str">
        <f>IF($B198="win",100%-EF$1,"-100%")</f>
        <v>-100%</v>
      </c>
      <c r="EG198" s="9">
        <f>(EE198*EF198)+(EE198*EG$1)</f>
        <v>0</v>
      </c>
      <c r="EH198" s="9"/>
      <c r="EI198" s="9">
        <f>Wed!$BF$32</f>
        <v>0</v>
      </c>
      <c r="EJ198" s="73" t="str">
        <f>IF($B198="win",100%-EJ$1,"-100%")</f>
        <v>-100%</v>
      </c>
      <c r="EK198" s="9">
        <f>(EI198*EJ198)+(EI198*EK$1)</f>
        <v>0</v>
      </c>
      <c r="EL198" s="9"/>
      <c r="EM198" s="9">
        <f>Wed!$BG$32</f>
        <v>0</v>
      </c>
      <c r="EN198" s="73" t="str">
        <f>IF($B198="win",100%-EN$1,"-100%")</f>
        <v>-100%</v>
      </c>
      <c r="EO198" s="9">
        <f>(EM198*EN198)+(EM198*EO$1)</f>
        <v>0</v>
      </c>
      <c r="EP198" s="9"/>
      <c r="EQ198" s="9">
        <f>Wed!$BH$32</f>
        <v>0</v>
      </c>
      <c r="ER198" s="73" t="str">
        <f>IF($B198="win",100%-ER$1,"-100%")</f>
        <v>-100%</v>
      </c>
      <c r="ES198" s="9">
        <f>(EQ198*ER198)+(EQ198*ES$1)</f>
        <v>0</v>
      </c>
      <c r="EU198" s="9">
        <f>Wed!$BI$32</f>
        <v>0</v>
      </c>
      <c r="EV198" s="73" t="str">
        <f>IF($B198="win",100%-EV$1,"-100%")</f>
        <v>-100%</v>
      </c>
      <c r="EW198" s="9">
        <f>(EU198*EV198)+(EU198*EW$1)</f>
        <v>0</v>
      </c>
      <c r="EY198" s="9">
        <f>Wed!$BJ$32</f>
        <v>0</v>
      </c>
      <c r="EZ198" s="73" t="str">
        <f>IF($B198="win",100%-EZ$1,"-100%")</f>
        <v>-100%</v>
      </c>
      <c r="FA198" s="9">
        <f>(EY198*EZ198)+(EY198*FA$1)</f>
        <v>0</v>
      </c>
      <c r="FC198" s="9">
        <f>Wed!$BK$32</f>
        <v>0</v>
      </c>
      <c r="FD198" s="73" t="str">
        <f>IF($B198="win",100%-FD$1,"-100%")</f>
        <v>-100%</v>
      </c>
      <c r="FE198" s="9">
        <f>(FC198*FD198)+(FC198*FE$1)</f>
        <v>0</v>
      </c>
      <c r="FG198" s="9">
        <f>Wed!$BL$32</f>
        <v>0</v>
      </c>
      <c r="FH198" s="73" t="str">
        <f>IF($B198="win",100%-FH$1,"-100%")</f>
        <v>-100%</v>
      </c>
      <c r="FI198" s="9">
        <f>(FG198*FH198)+(FG198*FI$1)</f>
        <v>0</v>
      </c>
      <c r="FK198" s="9">
        <f>Wed!$BM$32</f>
        <v>0</v>
      </c>
      <c r="FL198" s="73" t="str">
        <f>IF($B198="win",100%-FL$1,"-100%")</f>
        <v>-100%</v>
      </c>
      <c r="FM198" s="9">
        <f>(FK198*FL198)+(FK198*FM$1)</f>
        <v>0</v>
      </c>
      <c r="FO198" s="9">
        <f>Wed!$BN$32</f>
        <v>0</v>
      </c>
      <c r="FP198" s="73" t="str">
        <f>IF($B198="win",100%-FP$1,"-100%")</f>
        <v>-100%</v>
      </c>
      <c r="FQ198" s="9">
        <f>(FO198*FP198)+(FO198*FQ$1)</f>
        <v>0</v>
      </c>
    </row>
    <row r="199" spans="1:173" s="12" customFormat="1" x14ac:dyDescent="0.25">
      <c r="A199" s="9">
        <f>Wed!$A$33</f>
        <v>0</v>
      </c>
      <c r="B199" s="72">
        <f>Wed!$C$33</f>
        <v>0</v>
      </c>
      <c r="C199" s="9">
        <f>Wed!$X$33</f>
        <v>0</v>
      </c>
      <c r="D199" s="73" t="str">
        <f t="shared" ref="D199:D201" si="2575">IF($B199="win",100%-D$1,"-100%")</f>
        <v>-100%</v>
      </c>
      <c r="E199" s="9">
        <f t="shared" ref="E199:E201" si="2576">(C199*D199)+(C199*E$1)</f>
        <v>0</v>
      </c>
      <c r="G199" s="9">
        <f>Wed!$Y$33</f>
        <v>0</v>
      </c>
      <c r="H199" s="73" t="str">
        <f t="shared" ref="H199:H201" si="2577">IF($B199="win",100%-H$1,"-100%")</f>
        <v>-100%</v>
      </c>
      <c r="I199" s="9">
        <f t="shared" ref="I199:I201" si="2578">(G199*H199)+(G199*I$1)</f>
        <v>0</v>
      </c>
      <c r="K199" s="9">
        <f>Wed!$Z$33</f>
        <v>0</v>
      </c>
      <c r="L199" s="73" t="str">
        <f t="shared" ref="L199:L201" si="2579">IF($B199="win",100%-L$1,"-100%")</f>
        <v>-100%</v>
      </c>
      <c r="M199" s="9">
        <f t="shared" ref="M199:M201" si="2580">(K199*L199)+(K199*M$1)</f>
        <v>0</v>
      </c>
      <c r="N199" s="9"/>
      <c r="O199" s="9">
        <f>Wed!$AA$33</f>
        <v>0</v>
      </c>
      <c r="P199" s="73" t="str">
        <f t="shared" ref="P199:P201" si="2581">IF($B199="win",100%-P$1,"-100%")</f>
        <v>-100%</v>
      </c>
      <c r="Q199" s="9">
        <f t="shared" ref="Q199:Q201" si="2582">(O199*P199)+(O199*Q$1)</f>
        <v>0</v>
      </c>
      <c r="R199" s="9"/>
      <c r="S199" s="9">
        <f>Wed!$AB$33</f>
        <v>0</v>
      </c>
      <c r="T199" s="73" t="str">
        <f t="shared" ref="T199:T201" si="2583">IF($B199="win",100%-T$1,"-100%")</f>
        <v>-100%</v>
      </c>
      <c r="U199" s="9">
        <f t="shared" ref="U199:U201" si="2584">(S199*T199)+(S199*U$1)</f>
        <v>0</v>
      </c>
      <c r="V199" s="9"/>
      <c r="W199" s="9">
        <f>Wed!$AC$33</f>
        <v>0</v>
      </c>
      <c r="X199" s="73" t="str">
        <f t="shared" ref="X199:X201" si="2585">IF($B199="win",100%-X$1,"-100%")</f>
        <v>-100%</v>
      </c>
      <c r="Y199" s="9">
        <f t="shared" ref="Y199:Y201" si="2586">(W199*X199)+(W199*Y$1)</f>
        <v>0</v>
      </c>
      <c r="Z199" s="9"/>
      <c r="AA199" s="9">
        <f>Wed!$AD$33</f>
        <v>0</v>
      </c>
      <c r="AB199" s="73" t="str">
        <f t="shared" ref="AB199:AB201" si="2587">IF($B199="win",100%-AB$1,"-100%")</f>
        <v>-100%</v>
      </c>
      <c r="AC199" s="9">
        <f t="shared" ref="AC199:AC201" si="2588">(AA199*AB199)+(AA199*AC$1)</f>
        <v>0</v>
      </c>
      <c r="AD199" s="9"/>
      <c r="AE199" s="9">
        <f>Wed!$AE$33</f>
        <v>0</v>
      </c>
      <c r="AF199" s="73" t="str">
        <f t="shared" ref="AF199:AF201" si="2589">IF($B199="win",100%-AF$1,"-100%")</f>
        <v>-100%</v>
      </c>
      <c r="AG199" s="9">
        <f t="shared" ref="AG199:AG201" si="2590">(AE199*AF199)+(AE199*AG$1)</f>
        <v>0</v>
      </c>
      <c r="AH199" s="9"/>
      <c r="AI199" s="9">
        <f>Wed!$AF$33</f>
        <v>0</v>
      </c>
      <c r="AJ199" s="73" t="str">
        <f t="shared" ref="AJ199:AJ201" si="2591">IF($B199="win",100%-AJ$1,"-100%")</f>
        <v>-100%</v>
      </c>
      <c r="AK199" s="9">
        <f t="shared" ref="AK199:AK201" si="2592">(AI199*AJ199)+(AI199*AK$1)</f>
        <v>0</v>
      </c>
      <c r="AL199" s="9"/>
      <c r="AM199" s="9">
        <f>Wed!$AG$33</f>
        <v>0</v>
      </c>
      <c r="AN199" s="73" t="str">
        <f t="shared" ref="AN199:AN201" si="2593">IF($B199="win",100%-AN$1,"-100%")</f>
        <v>-100%</v>
      </c>
      <c r="AO199" s="9">
        <f t="shared" ref="AO199:AO201" si="2594">(AM199*AN199)+(AM199*AO$1)</f>
        <v>0</v>
      </c>
      <c r="AP199" s="9"/>
      <c r="AQ199" s="9">
        <f>Wed!$AH$33</f>
        <v>0</v>
      </c>
      <c r="AR199" s="73" t="str">
        <f t="shared" ref="AR199:AR201" si="2595">IF($B199="win",100%-AR$1,"-100%")</f>
        <v>-100%</v>
      </c>
      <c r="AS199" s="9">
        <f t="shared" ref="AS199:AS201" si="2596">(AQ199*AR199)+(AQ199*AS$1)</f>
        <v>0</v>
      </c>
      <c r="AT199" s="9"/>
      <c r="AU199" s="9">
        <f>Wed!$AI$33</f>
        <v>0</v>
      </c>
      <c r="AV199" s="73" t="str">
        <f t="shared" ref="AV199:AV201" si="2597">IF($B199="win",100%-AV$1,"-100%")</f>
        <v>-100%</v>
      </c>
      <c r="AW199" s="9">
        <f t="shared" ref="AW199:AW201" si="2598">(AU199*AV199)+(AU199*AW$1)</f>
        <v>0</v>
      </c>
      <c r="AX199" s="9"/>
      <c r="AY199" s="9">
        <f>Wed!$AJ$33</f>
        <v>0</v>
      </c>
      <c r="AZ199" s="73" t="str">
        <f t="shared" ref="AZ199:AZ201" si="2599">IF($B199="win",100%-AZ$1,"-100%")</f>
        <v>-100%</v>
      </c>
      <c r="BA199" s="9">
        <f t="shared" ref="BA199:BA201" si="2600">(AY199*AZ199)+(AY199*BA$1)</f>
        <v>0</v>
      </c>
      <c r="BB199" s="9"/>
      <c r="BC199" s="9">
        <f>Wed!$AK$33</f>
        <v>0</v>
      </c>
      <c r="BD199" s="73" t="str">
        <f t="shared" ref="BD199:BD201" si="2601">IF($B199="win",100%-BD$1,"-100%")</f>
        <v>-100%</v>
      </c>
      <c r="BE199" s="9">
        <f t="shared" ref="BE199:BE201" si="2602">(BC199*BD199)+(BC199*BE$1)</f>
        <v>0</v>
      </c>
      <c r="BF199" s="9"/>
      <c r="BG199" s="9">
        <f>Wed!$AL$33</f>
        <v>0</v>
      </c>
      <c r="BH199" s="73" t="str">
        <f t="shared" ref="BH199:BH201" si="2603">IF($B199="win",100%-BH$1,"-100%")</f>
        <v>-100%</v>
      </c>
      <c r="BI199" s="9">
        <f t="shared" ref="BI199:BI201" si="2604">(BG199*BH199)+(BG199*BI$1)</f>
        <v>0</v>
      </c>
      <c r="BJ199" s="9"/>
      <c r="BK199" s="9">
        <f>Wed!$AM$33</f>
        <v>0</v>
      </c>
      <c r="BL199" s="73" t="str">
        <f t="shared" ref="BL199:BL201" si="2605">IF($B199="win",100%-BL$1,"-100%")</f>
        <v>-100%</v>
      </c>
      <c r="BM199" s="9">
        <f t="shared" ref="BM199:BM201" si="2606">(BK199*BL199)+(BK199*BM$1)</f>
        <v>0</v>
      </c>
      <c r="BN199" s="9"/>
      <c r="BO199" s="9">
        <f>Wed!$AN$33</f>
        <v>0</v>
      </c>
      <c r="BP199" s="73" t="str">
        <f t="shared" ref="BP199:BP201" si="2607">IF($B199="win",100%-BP$1,"-100%")</f>
        <v>-100%</v>
      </c>
      <c r="BQ199" s="9">
        <f t="shared" ref="BQ199:BQ201" si="2608">(BO199*BP199)+(BO199*BQ$1)</f>
        <v>0</v>
      </c>
      <c r="BR199" s="9"/>
      <c r="BS199" s="9">
        <f>Wed!$AO$33</f>
        <v>0</v>
      </c>
      <c r="BT199" s="73" t="str">
        <f t="shared" ref="BT199:BT201" si="2609">IF($B199="win",100%-BT$1,"-100%")</f>
        <v>-100%</v>
      </c>
      <c r="BU199" s="9">
        <f t="shared" ref="BU199:BU201" si="2610">(BS199*BT199)+(BS199*BU$1)</f>
        <v>0</v>
      </c>
      <c r="BV199" s="9"/>
      <c r="BW199" s="9">
        <f>Wed!$AP$33</f>
        <v>0</v>
      </c>
      <c r="BX199" s="73" t="str">
        <f t="shared" ref="BX199:BX201" si="2611">IF($B199="win",100%-BX$1,"-100%")</f>
        <v>-100%</v>
      </c>
      <c r="BY199" s="9">
        <f t="shared" ref="BY199:BY201" si="2612">(BW199*BX199)+(BW199*BY$1)</f>
        <v>0</v>
      </c>
      <c r="BZ199" s="9"/>
      <c r="CA199" s="9">
        <f>Wed!$AQ$33</f>
        <v>0</v>
      </c>
      <c r="CB199" s="73" t="str">
        <f t="shared" ref="CB199:CB201" si="2613">IF($B199="win",100%-CB$1,"-100%")</f>
        <v>-100%</v>
      </c>
      <c r="CC199" s="9">
        <f t="shared" ref="CC199:CC201" si="2614">(CA199*CB199)+(CA199*CC$1)</f>
        <v>0</v>
      </c>
      <c r="CD199" s="9"/>
      <c r="CE199" s="9">
        <f>Wed!$AR$33</f>
        <v>0</v>
      </c>
      <c r="CF199" s="73" t="str">
        <f t="shared" ref="CF199:CF201" si="2615">IF($B199="win",100%-CF$1,"-100%")</f>
        <v>-100%</v>
      </c>
      <c r="CG199" s="9">
        <f t="shared" ref="CG199:CG201" si="2616">(CE199*CF199)+(CE199*CG$1)</f>
        <v>0</v>
      </c>
      <c r="CH199" s="9"/>
      <c r="CI199" s="9">
        <f>Wed!$AS$33</f>
        <v>0</v>
      </c>
      <c r="CJ199" s="73" t="str">
        <f t="shared" ref="CJ199:CJ201" si="2617">IF($B199="win",100%-CJ$1,"-100%")</f>
        <v>-100%</v>
      </c>
      <c r="CK199" s="9">
        <f t="shared" ref="CK199:CK201" si="2618">(CI199*CJ199)+(CI199*CK$1)</f>
        <v>0</v>
      </c>
      <c r="CL199" s="9"/>
      <c r="CM199" s="9">
        <f>Wed!$AT$33</f>
        <v>0</v>
      </c>
      <c r="CN199" s="73" t="str">
        <f t="shared" ref="CN199:CN201" si="2619">IF($B199="win",100%-CN$1,"-100%")</f>
        <v>-100%</v>
      </c>
      <c r="CO199" s="9">
        <f t="shared" ref="CO199:CO201" si="2620">(CM199*CN199)+(CM199*CO$1)</f>
        <v>0</v>
      </c>
      <c r="CP199" s="9"/>
      <c r="CQ199" s="9">
        <f>Wed!$AU$33</f>
        <v>0</v>
      </c>
      <c r="CR199" s="73" t="str">
        <f t="shared" ref="CR199:CR201" si="2621">IF($B199="win",100%-CR$1,"-100%")</f>
        <v>-100%</v>
      </c>
      <c r="CS199" s="9">
        <f t="shared" ref="CS199:CS201" si="2622">(CQ199*CR199)+(CQ199*CS$1)</f>
        <v>0</v>
      </c>
      <c r="CT199" s="9"/>
      <c r="CU199" s="9">
        <f>Wed!$AV$33</f>
        <v>0</v>
      </c>
      <c r="CV199" s="73" t="str">
        <f t="shared" ref="CV199:CV201" si="2623">IF($B199="win",100%-CV$1,"-100%")</f>
        <v>-100%</v>
      </c>
      <c r="CW199" s="9">
        <f t="shared" ref="CW199:CW201" si="2624">(CU199*CV199)+(CU199*CW$1)</f>
        <v>0</v>
      </c>
      <c r="CX199" s="9"/>
      <c r="CY199" s="9">
        <f>Wed!$AW$33</f>
        <v>0</v>
      </c>
      <c r="CZ199" s="73" t="str">
        <f t="shared" ref="CZ199:CZ201" si="2625">IF($B199="win",100%-CZ$1,"-100%")</f>
        <v>-100%</v>
      </c>
      <c r="DA199" s="9">
        <f t="shared" ref="DA199:DA201" si="2626">(CY199*CZ199)+(CY199*DA$1)</f>
        <v>0</v>
      </c>
      <c r="DB199" s="9"/>
      <c r="DC199" s="9">
        <f>Wed!$AX$33</f>
        <v>0</v>
      </c>
      <c r="DD199" s="73" t="str">
        <f t="shared" ref="DD199:DD201" si="2627">IF($B199="win",100%-DD$1,"-100%")</f>
        <v>-100%</v>
      </c>
      <c r="DE199" s="9">
        <f t="shared" ref="DE199:DE201" si="2628">(DC199*DD199)+(DC199*DE$1)</f>
        <v>0</v>
      </c>
      <c r="DF199" s="9"/>
      <c r="DG199" s="9">
        <f>Wed!$AY$33</f>
        <v>0</v>
      </c>
      <c r="DH199" s="73" t="str">
        <f t="shared" ref="DH199:DH201" si="2629">IF($B199="win",100%-DH$1,"-100%")</f>
        <v>-100%</v>
      </c>
      <c r="DI199" s="9">
        <f t="shared" ref="DI199:DI201" si="2630">(DG199*DH199)+(DG199*DI$1)</f>
        <v>0</v>
      </c>
      <c r="DJ199" s="9"/>
      <c r="DK199" s="9">
        <f>Wed!$AZ$33</f>
        <v>0</v>
      </c>
      <c r="DL199" s="73" t="str">
        <f t="shared" ref="DL199:DL201" si="2631">IF($B199="win",100%-DL$1,"-100%")</f>
        <v>-100%</v>
      </c>
      <c r="DM199" s="9">
        <f t="shared" ref="DM199:DM201" si="2632">(DK199*DL199)+(DK199*DM$1)</f>
        <v>0</v>
      </c>
      <c r="DN199" s="9"/>
      <c r="DO199" s="9">
        <f>Wed!$BA$33</f>
        <v>0</v>
      </c>
      <c r="DP199" s="73" t="str">
        <f t="shared" ref="DP199:DP201" si="2633">IF($B199="win",100%-DP$1,"-100%")</f>
        <v>-100%</v>
      </c>
      <c r="DQ199" s="9">
        <f t="shared" ref="DQ199:DQ201" si="2634">(DO199*DP199)+(DO199*DQ$1)</f>
        <v>0</v>
      </c>
      <c r="DR199" s="9"/>
      <c r="DS199" s="9">
        <f>Wed!$BB$33</f>
        <v>0</v>
      </c>
      <c r="DT199" s="73" t="str">
        <f t="shared" ref="DT199:DT201" si="2635">IF($B199="win",100%-DT$1,"-100%")</f>
        <v>-100%</v>
      </c>
      <c r="DU199" s="9">
        <f t="shared" ref="DU199:DU201" si="2636">(DS199*DT199)+(DS199*DU$1)</f>
        <v>0</v>
      </c>
      <c r="DV199" s="9"/>
      <c r="DW199" s="9">
        <f>Wed!$BC$33</f>
        <v>0</v>
      </c>
      <c r="DX199" s="73" t="str">
        <f t="shared" ref="DX199:DX201" si="2637">IF($B199="win",100%-DX$1,"-100%")</f>
        <v>-100%</v>
      </c>
      <c r="DY199" s="9">
        <f t="shared" ref="DY199:DY201" si="2638">(DW199*DX199)+(DW199*DY$1)</f>
        <v>0</v>
      </c>
      <c r="DZ199" s="9"/>
      <c r="EA199" s="9">
        <f>Wed!$BD$33</f>
        <v>0</v>
      </c>
      <c r="EB199" s="73" t="str">
        <f t="shared" ref="EB199:EB201" si="2639">IF($B199="win",100%-EB$1,"-100%")</f>
        <v>-100%</v>
      </c>
      <c r="EC199" s="9">
        <f t="shared" ref="EC199:EC201" si="2640">(EA199*EB199)+(EA199*EC$1)</f>
        <v>0</v>
      </c>
      <c r="ED199" s="9"/>
      <c r="EE199" s="9">
        <f>Wed!$BE$33</f>
        <v>0</v>
      </c>
      <c r="EF199" s="73" t="str">
        <f t="shared" ref="EF199:EF201" si="2641">IF($B199="win",100%-EF$1,"-100%")</f>
        <v>-100%</v>
      </c>
      <c r="EG199" s="9">
        <f t="shared" ref="EG199:EG201" si="2642">(EE199*EF199)+(EE199*EG$1)</f>
        <v>0</v>
      </c>
      <c r="EH199" s="9"/>
      <c r="EI199" s="9">
        <f>Wed!$BF$33</f>
        <v>0</v>
      </c>
      <c r="EJ199" s="73" t="str">
        <f t="shared" ref="EJ199:EJ201" si="2643">IF($B199="win",100%-EJ$1,"-100%")</f>
        <v>-100%</v>
      </c>
      <c r="EK199" s="9">
        <f t="shared" ref="EK199:EK201" si="2644">(EI199*EJ199)+(EI199*EK$1)</f>
        <v>0</v>
      </c>
      <c r="EL199" s="9"/>
      <c r="EM199" s="9">
        <f>Wed!$BG$33</f>
        <v>0</v>
      </c>
      <c r="EN199" s="73" t="str">
        <f t="shared" ref="EN199:EN201" si="2645">IF($B199="win",100%-EN$1,"-100%")</f>
        <v>-100%</v>
      </c>
      <c r="EO199" s="9">
        <f t="shared" ref="EO199:EO201" si="2646">(EM199*EN199)+(EM199*EO$1)</f>
        <v>0</v>
      </c>
      <c r="EP199" s="9"/>
      <c r="EQ199" s="9">
        <f>Wed!$BH$33</f>
        <v>0</v>
      </c>
      <c r="ER199" s="73" t="str">
        <f t="shared" ref="ER199:ER201" si="2647">IF($B199="win",100%-ER$1,"-100%")</f>
        <v>-100%</v>
      </c>
      <c r="ES199" s="9">
        <f t="shared" ref="ES199:ES201" si="2648">(EQ199*ER199)+(EQ199*ES$1)</f>
        <v>0</v>
      </c>
      <c r="EU199" s="9">
        <f>Wed!$BI$33</f>
        <v>0</v>
      </c>
      <c r="EV199" s="73" t="str">
        <f t="shared" ref="EV199:EV201" si="2649">IF($B199="win",100%-EV$1,"-100%")</f>
        <v>-100%</v>
      </c>
      <c r="EW199" s="9">
        <f t="shared" ref="EW199:EW201" si="2650">(EU199*EV199)+(EU199*EW$1)</f>
        <v>0</v>
      </c>
      <c r="EY199" s="9">
        <f>Wed!$BJ$33</f>
        <v>0</v>
      </c>
      <c r="EZ199" s="73" t="str">
        <f t="shared" ref="EZ199:EZ201" si="2651">IF($B199="win",100%-EZ$1,"-100%")</f>
        <v>-100%</v>
      </c>
      <c r="FA199" s="9">
        <f t="shared" ref="FA199:FA201" si="2652">(EY199*EZ199)+(EY199*FA$1)</f>
        <v>0</v>
      </c>
      <c r="FC199" s="9">
        <f>Wed!$BK$33</f>
        <v>0</v>
      </c>
      <c r="FD199" s="73" t="str">
        <f t="shared" ref="FD199:FD201" si="2653">IF($B199="win",100%-FD$1,"-100%")</f>
        <v>-100%</v>
      </c>
      <c r="FE199" s="9">
        <f t="shared" ref="FE199:FE201" si="2654">(FC199*FD199)+(FC199*FE$1)</f>
        <v>0</v>
      </c>
      <c r="FG199" s="9">
        <f>Wed!$BL$33</f>
        <v>0</v>
      </c>
      <c r="FH199" s="73" t="str">
        <f t="shared" ref="FH199:FH201" si="2655">IF($B199="win",100%-FH$1,"-100%")</f>
        <v>-100%</v>
      </c>
      <c r="FI199" s="9">
        <f t="shared" ref="FI199:FI201" si="2656">(FG199*FH199)+(FG199*FI$1)</f>
        <v>0</v>
      </c>
      <c r="FK199" s="9">
        <f>Wed!$BM$33</f>
        <v>0</v>
      </c>
      <c r="FL199" s="73" t="str">
        <f t="shared" ref="FL199:FL201" si="2657">IF($B199="win",100%-FL$1,"-100%")</f>
        <v>-100%</v>
      </c>
      <c r="FM199" s="9">
        <f t="shared" ref="FM199:FM201" si="2658">(FK199*FL199)+(FK199*FM$1)</f>
        <v>0</v>
      </c>
      <c r="FO199" s="9">
        <f>Wed!$BN$33</f>
        <v>0</v>
      </c>
      <c r="FP199" s="73" t="str">
        <f t="shared" ref="FP199:FP201" si="2659">IF($B199="win",100%-FP$1,"-100%")</f>
        <v>-100%</v>
      </c>
      <c r="FQ199" s="9">
        <f t="shared" ref="FQ199:FQ201" si="2660">(FO199*FP199)+(FO199*FQ$1)</f>
        <v>0</v>
      </c>
    </row>
    <row r="200" spans="1:173" s="12" customFormat="1" x14ac:dyDescent="0.25">
      <c r="A200" s="9" t="str">
        <f>Wed!$A$34</f>
        <v>UNDER</v>
      </c>
      <c r="B200" s="72">
        <f>Wed!$C$34</f>
        <v>0</v>
      </c>
      <c r="C200" s="9">
        <f>Wed!$X$34</f>
        <v>0</v>
      </c>
      <c r="D200" s="73" t="str">
        <f t="shared" si="2575"/>
        <v>-100%</v>
      </c>
      <c r="E200" s="9">
        <f t="shared" si="2576"/>
        <v>0</v>
      </c>
      <c r="G200" s="9">
        <f>Wed!$Y$34</f>
        <v>0</v>
      </c>
      <c r="H200" s="73" t="str">
        <f t="shared" si="2577"/>
        <v>-100%</v>
      </c>
      <c r="I200" s="9">
        <f t="shared" si="2578"/>
        <v>0</v>
      </c>
      <c r="K200" s="9">
        <f>Wed!$Z$34</f>
        <v>0</v>
      </c>
      <c r="L200" s="73" t="str">
        <f t="shared" si="2579"/>
        <v>-100%</v>
      </c>
      <c r="M200" s="9">
        <f t="shared" si="2580"/>
        <v>0</v>
      </c>
      <c r="N200" s="9"/>
      <c r="O200" s="9">
        <f>Wed!$AA$34</f>
        <v>0</v>
      </c>
      <c r="P200" s="73" t="str">
        <f t="shared" si="2581"/>
        <v>-100%</v>
      </c>
      <c r="Q200" s="9">
        <f t="shared" si="2582"/>
        <v>0</v>
      </c>
      <c r="R200" s="9"/>
      <c r="S200" s="9">
        <f>Wed!$AB$34</f>
        <v>0</v>
      </c>
      <c r="T200" s="73" t="str">
        <f t="shared" si="2583"/>
        <v>-100%</v>
      </c>
      <c r="U200" s="9">
        <f t="shared" si="2584"/>
        <v>0</v>
      </c>
      <c r="V200" s="9"/>
      <c r="W200" s="9">
        <f>Wed!$AC$34</f>
        <v>0</v>
      </c>
      <c r="X200" s="73" t="str">
        <f t="shared" si="2585"/>
        <v>-100%</v>
      </c>
      <c r="Y200" s="9">
        <f t="shared" si="2586"/>
        <v>0</v>
      </c>
      <c r="Z200" s="9"/>
      <c r="AA200" s="9">
        <f>Wed!$AD$34</f>
        <v>0</v>
      </c>
      <c r="AB200" s="73" t="str">
        <f t="shared" si="2587"/>
        <v>-100%</v>
      </c>
      <c r="AC200" s="9">
        <f t="shared" si="2588"/>
        <v>0</v>
      </c>
      <c r="AD200" s="9"/>
      <c r="AE200" s="9">
        <f>Wed!$AE$34</f>
        <v>0</v>
      </c>
      <c r="AF200" s="73" t="str">
        <f t="shared" si="2589"/>
        <v>-100%</v>
      </c>
      <c r="AG200" s="9">
        <f t="shared" si="2590"/>
        <v>0</v>
      </c>
      <c r="AH200" s="9"/>
      <c r="AI200" s="9">
        <f>Wed!$AF$34</f>
        <v>0</v>
      </c>
      <c r="AJ200" s="73" t="str">
        <f t="shared" si="2591"/>
        <v>-100%</v>
      </c>
      <c r="AK200" s="9">
        <f t="shared" si="2592"/>
        <v>0</v>
      </c>
      <c r="AL200" s="9"/>
      <c r="AM200" s="9">
        <f>Wed!$AG$34</f>
        <v>0</v>
      </c>
      <c r="AN200" s="73" t="str">
        <f t="shared" si="2593"/>
        <v>-100%</v>
      </c>
      <c r="AO200" s="9">
        <f t="shared" si="2594"/>
        <v>0</v>
      </c>
      <c r="AP200" s="9"/>
      <c r="AQ200" s="9">
        <f>Wed!$AH$34</f>
        <v>0</v>
      </c>
      <c r="AR200" s="73" t="str">
        <f t="shared" si="2595"/>
        <v>-100%</v>
      </c>
      <c r="AS200" s="9">
        <f t="shared" si="2596"/>
        <v>0</v>
      </c>
      <c r="AT200" s="9"/>
      <c r="AU200" s="9">
        <f>Wed!$AI$34</f>
        <v>0</v>
      </c>
      <c r="AV200" s="73" t="str">
        <f t="shared" si="2597"/>
        <v>-100%</v>
      </c>
      <c r="AW200" s="9">
        <f t="shared" si="2598"/>
        <v>0</v>
      </c>
      <c r="AX200" s="9"/>
      <c r="AY200" s="9">
        <f>Wed!$AJ$34</f>
        <v>0</v>
      </c>
      <c r="AZ200" s="73" t="str">
        <f t="shared" si="2599"/>
        <v>-100%</v>
      </c>
      <c r="BA200" s="9">
        <f t="shared" si="2600"/>
        <v>0</v>
      </c>
      <c r="BB200" s="9"/>
      <c r="BC200" s="9">
        <f>Wed!$AK$34</f>
        <v>0</v>
      </c>
      <c r="BD200" s="73" t="str">
        <f t="shared" si="2601"/>
        <v>-100%</v>
      </c>
      <c r="BE200" s="9">
        <f t="shared" si="2602"/>
        <v>0</v>
      </c>
      <c r="BF200" s="9"/>
      <c r="BG200" s="9">
        <f>Wed!$AL$34</f>
        <v>0</v>
      </c>
      <c r="BH200" s="73" t="str">
        <f t="shared" si="2603"/>
        <v>-100%</v>
      </c>
      <c r="BI200" s="9">
        <f t="shared" si="2604"/>
        <v>0</v>
      </c>
      <c r="BJ200" s="9"/>
      <c r="BK200" s="9">
        <f>Wed!$AM$34</f>
        <v>0</v>
      </c>
      <c r="BL200" s="73" t="str">
        <f t="shared" si="2605"/>
        <v>-100%</v>
      </c>
      <c r="BM200" s="9">
        <f t="shared" si="2606"/>
        <v>0</v>
      </c>
      <c r="BN200" s="9"/>
      <c r="BO200" s="9">
        <f>Wed!$AN$34</f>
        <v>0</v>
      </c>
      <c r="BP200" s="73" t="str">
        <f t="shared" si="2607"/>
        <v>-100%</v>
      </c>
      <c r="BQ200" s="9">
        <f t="shared" si="2608"/>
        <v>0</v>
      </c>
      <c r="BR200" s="9"/>
      <c r="BS200" s="9">
        <f>Wed!$AO$34</f>
        <v>0</v>
      </c>
      <c r="BT200" s="73" t="str">
        <f t="shared" si="2609"/>
        <v>-100%</v>
      </c>
      <c r="BU200" s="9">
        <f t="shared" si="2610"/>
        <v>0</v>
      </c>
      <c r="BV200" s="9"/>
      <c r="BW200" s="9">
        <f>Wed!$AP$34</f>
        <v>0</v>
      </c>
      <c r="BX200" s="73" t="str">
        <f t="shared" si="2611"/>
        <v>-100%</v>
      </c>
      <c r="BY200" s="9">
        <f t="shared" si="2612"/>
        <v>0</v>
      </c>
      <c r="BZ200" s="9"/>
      <c r="CA200" s="9">
        <f>Wed!$AQ$34</f>
        <v>0</v>
      </c>
      <c r="CB200" s="73" t="str">
        <f t="shared" si="2613"/>
        <v>-100%</v>
      </c>
      <c r="CC200" s="9">
        <f t="shared" si="2614"/>
        <v>0</v>
      </c>
      <c r="CD200" s="9"/>
      <c r="CE200" s="9">
        <f>Wed!$AR$34</f>
        <v>0</v>
      </c>
      <c r="CF200" s="73" t="str">
        <f t="shared" si="2615"/>
        <v>-100%</v>
      </c>
      <c r="CG200" s="9">
        <f t="shared" si="2616"/>
        <v>0</v>
      </c>
      <c r="CH200" s="9"/>
      <c r="CI200" s="9">
        <f>Wed!$AS$34</f>
        <v>0</v>
      </c>
      <c r="CJ200" s="73" t="str">
        <f t="shared" si="2617"/>
        <v>-100%</v>
      </c>
      <c r="CK200" s="9">
        <f t="shared" si="2618"/>
        <v>0</v>
      </c>
      <c r="CL200" s="9"/>
      <c r="CM200" s="9">
        <f>Wed!$AT$34</f>
        <v>0</v>
      </c>
      <c r="CN200" s="73" t="str">
        <f t="shared" si="2619"/>
        <v>-100%</v>
      </c>
      <c r="CO200" s="9">
        <f t="shared" si="2620"/>
        <v>0</v>
      </c>
      <c r="CP200" s="9"/>
      <c r="CQ200" s="9">
        <f>Wed!$AU$34</f>
        <v>0</v>
      </c>
      <c r="CR200" s="73" t="str">
        <f t="shared" si="2621"/>
        <v>-100%</v>
      </c>
      <c r="CS200" s="9">
        <f t="shared" si="2622"/>
        <v>0</v>
      </c>
      <c r="CT200" s="9"/>
      <c r="CU200" s="9">
        <f>Wed!$AV$34</f>
        <v>0</v>
      </c>
      <c r="CV200" s="73" t="str">
        <f t="shared" si="2623"/>
        <v>-100%</v>
      </c>
      <c r="CW200" s="9">
        <f t="shared" si="2624"/>
        <v>0</v>
      </c>
      <c r="CX200" s="9"/>
      <c r="CY200" s="9">
        <f>Wed!$AW$34</f>
        <v>0</v>
      </c>
      <c r="CZ200" s="73" t="str">
        <f t="shared" si="2625"/>
        <v>-100%</v>
      </c>
      <c r="DA200" s="9">
        <f t="shared" si="2626"/>
        <v>0</v>
      </c>
      <c r="DB200" s="9"/>
      <c r="DC200" s="9">
        <f>Wed!$AX$34</f>
        <v>0</v>
      </c>
      <c r="DD200" s="73" t="str">
        <f t="shared" si="2627"/>
        <v>-100%</v>
      </c>
      <c r="DE200" s="9">
        <f t="shared" si="2628"/>
        <v>0</v>
      </c>
      <c r="DF200" s="9"/>
      <c r="DG200" s="9">
        <f>Wed!$AY$34</f>
        <v>0</v>
      </c>
      <c r="DH200" s="73" t="str">
        <f t="shared" si="2629"/>
        <v>-100%</v>
      </c>
      <c r="DI200" s="9">
        <f t="shared" si="2630"/>
        <v>0</v>
      </c>
      <c r="DJ200" s="9"/>
      <c r="DK200" s="9">
        <f>Wed!$AZ$34</f>
        <v>0</v>
      </c>
      <c r="DL200" s="73" t="str">
        <f t="shared" si="2631"/>
        <v>-100%</v>
      </c>
      <c r="DM200" s="9">
        <f t="shared" si="2632"/>
        <v>0</v>
      </c>
      <c r="DN200" s="9"/>
      <c r="DO200" s="9">
        <f>Wed!$BA$34</f>
        <v>0</v>
      </c>
      <c r="DP200" s="73" t="str">
        <f t="shared" si="2633"/>
        <v>-100%</v>
      </c>
      <c r="DQ200" s="9">
        <f t="shared" si="2634"/>
        <v>0</v>
      </c>
      <c r="DR200" s="9"/>
      <c r="DS200" s="9">
        <f>Wed!$BB$34</f>
        <v>0</v>
      </c>
      <c r="DT200" s="73" t="str">
        <f t="shared" si="2635"/>
        <v>-100%</v>
      </c>
      <c r="DU200" s="9">
        <f t="shared" si="2636"/>
        <v>0</v>
      </c>
      <c r="DV200" s="9"/>
      <c r="DW200" s="9">
        <f>Wed!$BC$34</f>
        <v>0</v>
      </c>
      <c r="DX200" s="73" t="str">
        <f t="shared" si="2637"/>
        <v>-100%</v>
      </c>
      <c r="DY200" s="9">
        <f t="shared" si="2638"/>
        <v>0</v>
      </c>
      <c r="DZ200" s="9"/>
      <c r="EA200" s="9">
        <f>Wed!$BD$34</f>
        <v>0</v>
      </c>
      <c r="EB200" s="73" t="str">
        <f t="shared" si="2639"/>
        <v>-100%</v>
      </c>
      <c r="EC200" s="9">
        <f t="shared" si="2640"/>
        <v>0</v>
      </c>
      <c r="ED200" s="9"/>
      <c r="EE200" s="9">
        <f>Wed!$BE$34</f>
        <v>0</v>
      </c>
      <c r="EF200" s="73" t="str">
        <f t="shared" si="2641"/>
        <v>-100%</v>
      </c>
      <c r="EG200" s="9">
        <f t="shared" si="2642"/>
        <v>0</v>
      </c>
      <c r="EH200" s="9"/>
      <c r="EI200" s="9">
        <f>Wed!$BF$34</f>
        <v>0</v>
      </c>
      <c r="EJ200" s="73" t="str">
        <f t="shared" si="2643"/>
        <v>-100%</v>
      </c>
      <c r="EK200" s="9">
        <f t="shared" si="2644"/>
        <v>0</v>
      </c>
      <c r="EL200" s="9"/>
      <c r="EM200" s="9">
        <f>Wed!$BG$34</f>
        <v>0</v>
      </c>
      <c r="EN200" s="73" t="str">
        <f t="shared" si="2645"/>
        <v>-100%</v>
      </c>
      <c r="EO200" s="9">
        <f t="shared" si="2646"/>
        <v>0</v>
      </c>
      <c r="EP200" s="9"/>
      <c r="EQ200" s="9">
        <f>Wed!$BH$34</f>
        <v>0</v>
      </c>
      <c r="ER200" s="73" t="str">
        <f t="shared" si="2647"/>
        <v>-100%</v>
      </c>
      <c r="ES200" s="9">
        <f t="shared" si="2648"/>
        <v>0</v>
      </c>
      <c r="EU200" s="9">
        <f>Wed!$BI$34</f>
        <v>0</v>
      </c>
      <c r="EV200" s="73" t="str">
        <f t="shared" si="2649"/>
        <v>-100%</v>
      </c>
      <c r="EW200" s="9">
        <f t="shared" si="2650"/>
        <v>0</v>
      </c>
      <c r="EY200" s="9">
        <f>Wed!$BJ$34</f>
        <v>0</v>
      </c>
      <c r="EZ200" s="73" t="str">
        <f t="shared" si="2651"/>
        <v>-100%</v>
      </c>
      <c r="FA200" s="9">
        <f t="shared" si="2652"/>
        <v>0</v>
      </c>
      <c r="FC200" s="9">
        <f>Wed!$BK$34</f>
        <v>0</v>
      </c>
      <c r="FD200" s="73" t="str">
        <f t="shared" si="2653"/>
        <v>-100%</v>
      </c>
      <c r="FE200" s="9">
        <f t="shared" si="2654"/>
        <v>0</v>
      </c>
      <c r="FG200" s="9">
        <f>Wed!$BL$34</f>
        <v>0</v>
      </c>
      <c r="FH200" s="73" t="str">
        <f t="shared" si="2655"/>
        <v>-100%</v>
      </c>
      <c r="FI200" s="9">
        <f t="shared" si="2656"/>
        <v>0</v>
      </c>
      <c r="FK200" s="9">
        <f>Wed!$BM$34</f>
        <v>0</v>
      </c>
      <c r="FL200" s="73" t="str">
        <f t="shared" si="2657"/>
        <v>-100%</v>
      </c>
      <c r="FM200" s="9">
        <f t="shared" si="2658"/>
        <v>0</v>
      </c>
      <c r="FO200" s="9">
        <f>Wed!$BN$34</f>
        <v>0</v>
      </c>
      <c r="FP200" s="73" t="str">
        <f t="shared" si="2659"/>
        <v>-100%</v>
      </c>
      <c r="FQ200" s="9">
        <f t="shared" si="2660"/>
        <v>0</v>
      </c>
    </row>
    <row r="201" spans="1:173" s="12" customFormat="1" x14ac:dyDescent="0.25">
      <c r="A201" s="9" t="str">
        <f>Wed!$A$35</f>
        <v>OVER</v>
      </c>
      <c r="B201" s="72">
        <f>Wed!$C$35</f>
        <v>0</v>
      </c>
      <c r="C201" s="9">
        <f>Wed!$X$35</f>
        <v>0</v>
      </c>
      <c r="D201" s="73" t="str">
        <f t="shared" si="2575"/>
        <v>-100%</v>
      </c>
      <c r="E201" s="9">
        <f t="shared" si="2576"/>
        <v>0</v>
      </c>
      <c r="G201" s="9">
        <f>Wed!$Y$35</f>
        <v>0</v>
      </c>
      <c r="H201" s="73" t="str">
        <f t="shared" si="2577"/>
        <v>-100%</v>
      </c>
      <c r="I201" s="9">
        <f t="shared" si="2578"/>
        <v>0</v>
      </c>
      <c r="K201" s="9">
        <f>Wed!$Z$35</f>
        <v>0</v>
      </c>
      <c r="L201" s="73" t="str">
        <f t="shared" si="2579"/>
        <v>-100%</v>
      </c>
      <c r="M201" s="9">
        <f t="shared" si="2580"/>
        <v>0</v>
      </c>
      <c r="N201" s="9"/>
      <c r="O201" s="9">
        <f>Wed!$AA$35</f>
        <v>0</v>
      </c>
      <c r="P201" s="73" t="str">
        <f t="shared" si="2581"/>
        <v>-100%</v>
      </c>
      <c r="Q201" s="9">
        <f t="shared" si="2582"/>
        <v>0</v>
      </c>
      <c r="R201" s="9"/>
      <c r="S201" s="9">
        <f>Wed!$AB$35</f>
        <v>0</v>
      </c>
      <c r="T201" s="73" t="str">
        <f t="shared" si="2583"/>
        <v>-100%</v>
      </c>
      <c r="U201" s="9">
        <f t="shared" si="2584"/>
        <v>0</v>
      </c>
      <c r="V201" s="9"/>
      <c r="W201" s="9">
        <f>Wed!$AC$35</f>
        <v>0</v>
      </c>
      <c r="X201" s="73" t="str">
        <f t="shared" si="2585"/>
        <v>-100%</v>
      </c>
      <c r="Y201" s="9">
        <f t="shared" si="2586"/>
        <v>0</v>
      </c>
      <c r="Z201" s="9"/>
      <c r="AA201" s="9">
        <f>Wed!$AD$35</f>
        <v>0</v>
      </c>
      <c r="AB201" s="73" t="str">
        <f t="shared" si="2587"/>
        <v>-100%</v>
      </c>
      <c r="AC201" s="9">
        <f t="shared" si="2588"/>
        <v>0</v>
      </c>
      <c r="AD201" s="9"/>
      <c r="AE201" s="9">
        <f>Wed!$AE$35</f>
        <v>0</v>
      </c>
      <c r="AF201" s="73" t="str">
        <f t="shared" si="2589"/>
        <v>-100%</v>
      </c>
      <c r="AG201" s="9">
        <f t="shared" si="2590"/>
        <v>0</v>
      </c>
      <c r="AH201" s="9"/>
      <c r="AI201" s="9">
        <f>Wed!$AF$35</f>
        <v>0</v>
      </c>
      <c r="AJ201" s="73" t="str">
        <f t="shared" si="2591"/>
        <v>-100%</v>
      </c>
      <c r="AK201" s="9">
        <f t="shared" si="2592"/>
        <v>0</v>
      </c>
      <c r="AL201" s="9"/>
      <c r="AM201" s="9">
        <f>Wed!$AG$35</f>
        <v>0</v>
      </c>
      <c r="AN201" s="73" t="str">
        <f t="shared" si="2593"/>
        <v>-100%</v>
      </c>
      <c r="AO201" s="9">
        <f t="shared" si="2594"/>
        <v>0</v>
      </c>
      <c r="AP201" s="9"/>
      <c r="AQ201" s="9">
        <f>Wed!$AH$35</f>
        <v>0</v>
      </c>
      <c r="AR201" s="73" t="str">
        <f t="shared" si="2595"/>
        <v>-100%</v>
      </c>
      <c r="AS201" s="9">
        <f t="shared" si="2596"/>
        <v>0</v>
      </c>
      <c r="AT201" s="9"/>
      <c r="AU201" s="9">
        <f>Wed!$AI$35</f>
        <v>0</v>
      </c>
      <c r="AV201" s="73" t="str">
        <f t="shared" si="2597"/>
        <v>-100%</v>
      </c>
      <c r="AW201" s="9">
        <f t="shared" si="2598"/>
        <v>0</v>
      </c>
      <c r="AX201" s="9"/>
      <c r="AY201" s="9">
        <f>Wed!$AJ$35</f>
        <v>0</v>
      </c>
      <c r="AZ201" s="73" t="str">
        <f t="shared" si="2599"/>
        <v>-100%</v>
      </c>
      <c r="BA201" s="9">
        <f t="shared" si="2600"/>
        <v>0</v>
      </c>
      <c r="BB201" s="9"/>
      <c r="BC201" s="9">
        <f>Wed!$AK$35</f>
        <v>0</v>
      </c>
      <c r="BD201" s="73" t="str">
        <f t="shared" si="2601"/>
        <v>-100%</v>
      </c>
      <c r="BE201" s="9">
        <f t="shared" si="2602"/>
        <v>0</v>
      </c>
      <c r="BF201" s="9"/>
      <c r="BG201" s="9">
        <f>Wed!$AL$35</f>
        <v>0</v>
      </c>
      <c r="BH201" s="73" t="str">
        <f t="shared" si="2603"/>
        <v>-100%</v>
      </c>
      <c r="BI201" s="9">
        <f t="shared" si="2604"/>
        <v>0</v>
      </c>
      <c r="BJ201" s="9"/>
      <c r="BK201" s="9">
        <f>Wed!$AM$35</f>
        <v>0</v>
      </c>
      <c r="BL201" s="73" t="str">
        <f t="shared" si="2605"/>
        <v>-100%</v>
      </c>
      <c r="BM201" s="9">
        <f t="shared" si="2606"/>
        <v>0</v>
      </c>
      <c r="BN201" s="9"/>
      <c r="BO201" s="9">
        <f>Wed!$AN$35</f>
        <v>0</v>
      </c>
      <c r="BP201" s="73" t="str">
        <f t="shared" si="2607"/>
        <v>-100%</v>
      </c>
      <c r="BQ201" s="9">
        <f t="shared" si="2608"/>
        <v>0</v>
      </c>
      <c r="BR201" s="9"/>
      <c r="BS201" s="9">
        <f>Wed!$AO$35</f>
        <v>0</v>
      </c>
      <c r="BT201" s="73" t="str">
        <f t="shared" si="2609"/>
        <v>-100%</v>
      </c>
      <c r="BU201" s="9">
        <f t="shared" si="2610"/>
        <v>0</v>
      </c>
      <c r="BV201" s="9"/>
      <c r="BW201" s="9">
        <f>Wed!$AP$35</f>
        <v>0</v>
      </c>
      <c r="BX201" s="73" t="str">
        <f t="shared" si="2611"/>
        <v>-100%</v>
      </c>
      <c r="BY201" s="9">
        <f t="shared" si="2612"/>
        <v>0</v>
      </c>
      <c r="BZ201" s="9"/>
      <c r="CA201" s="9">
        <f>Wed!$AQ$35</f>
        <v>0</v>
      </c>
      <c r="CB201" s="73" t="str">
        <f t="shared" si="2613"/>
        <v>-100%</v>
      </c>
      <c r="CC201" s="9">
        <f t="shared" si="2614"/>
        <v>0</v>
      </c>
      <c r="CD201" s="9"/>
      <c r="CE201" s="9">
        <f>Wed!$AR$35</f>
        <v>0</v>
      </c>
      <c r="CF201" s="73" t="str">
        <f t="shared" si="2615"/>
        <v>-100%</v>
      </c>
      <c r="CG201" s="9">
        <f t="shared" si="2616"/>
        <v>0</v>
      </c>
      <c r="CH201" s="9"/>
      <c r="CI201" s="9">
        <f>Wed!$AS$35</f>
        <v>0</v>
      </c>
      <c r="CJ201" s="73" t="str">
        <f t="shared" si="2617"/>
        <v>-100%</v>
      </c>
      <c r="CK201" s="9">
        <f t="shared" si="2618"/>
        <v>0</v>
      </c>
      <c r="CL201" s="9"/>
      <c r="CM201" s="9">
        <f>Wed!$AT$35</f>
        <v>0</v>
      </c>
      <c r="CN201" s="73" t="str">
        <f t="shared" si="2619"/>
        <v>-100%</v>
      </c>
      <c r="CO201" s="9">
        <f t="shared" si="2620"/>
        <v>0</v>
      </c>
      <c r="CP201" s="9"/>
      <c r="CQ201" s="9">
        <f>Wed!$AU$35</f>
        <v>0</v>
      </c>
      <c r="CR201" s="73" t="str">
        <f t="shared" si="2621"/>
        <v>-100%</v>
      </c>
      <c r="CS201" s="9">
        <f t="shared" si="2622"/>
        <v>0</v>
      </c>
      <c r="CT201" s="9"/>
      <c r="CU201" s="9">
        <f>Wed!$AV$35</f>
        <v>0</v>
      </c>
      <c r="CV201" s="73" t="str">
        <f t="shared" si="2623"/>
        <v>-100%</v>
      </c>
      <c r="CW201" s="9">
        <f t="shared" si="2624"/>
        <v>0</v>
      </c>
      <c r="CX201" s="9"/>
      <c r="CY201" s="9">
        <f>Wed!$AW$35</f>
        <v>0</v>
      </c>
      <c r="CZ201" s="73" t="str">
        <f t="shared" si="2625"/>
        <v>-100%</v>
      </c>
      <c r="DA201" s="9">
        <f t="shared" si="2626"/>
        <v>0</v>
      </c>
      <c r="DB201" s="9"/>
      <c r="DC201" s="9">
        <f>Wed!$AX$35</f>
        <v>0</v>
      </c>
      <c r="DD201" s="73" t="str">
        <f t="shared" si="2627"/>
        <v>-100%</v>
      </c>
      <c r="DE201" s="9">
        <f t="shared" si="2628"/>
        <v>0</v>
      </c>
      <c r="DF201" s="9"/>
      <c r="DG201" s="9">
        <f>Wed!$AY$35</f>
        <v>0</v>
      </c>
      <c r="DH201" s="73" t="str">
        <f t="shared" si="2629"/>
        <v>-100%</v>
      </c>
      <c r="DI201" s="9">
        <f t="shared" si="2630"/>
        <v>0</v>
      </c>
      <c r="DJ201" s="9"/>
      <c r="DK201" s="9">
        <f>Wed!$AZ$35</f>
        <v>0</v>
      </c>
      <c r="DL201" s="73" t="str">
        <f t="shared" si="2631"/>
        <v>-100%</v>
      </c>
      <c r="DM201" s="9">
        <f t="shared" si="2632"/>
        <v>0</v>
      </c>
      <c r="DN201" s="9"/>
      <c r="DO201" s="9">
        <f>Wed!$BA$35</f>
        <v>0</v>
      </c>
      <c r="DP201" s="73" t="str">
        <f t="shared" si="2633"/>
        <v>-100%</v>
      </c>
      <c r="DQ201" s="9">
        <f t="shared" si="2634"/>
        <v>0</v>
      </c>
      <c r="DR201" s="9"/>
      <c r="DS201" s="9">
        <f>Wed!$BB$35</f>
        <v>0</v>
      </c>
      <c r="DT201" s="73" t="str">
        <f t="shared" si="2635"/>
        <v>-100%</v>
      </c>
      <c r="DU201" s="9">
        <f t="shared" si="2636"/>
        <v>0</v>
      </c>
      <c r="DV201" s="9"/>
      <c r="DW201" s="9">
        <f>Wed!$BC$35</f>
        <v>0</v>
      </c>
      <c r="DX201" s="73" t="str">
        <f t="shared" si="2637"/>
        <v>-100%</v>
      </c>
      <c r="DY201" s="9">
        <f t="shared" si="2638"/>
        <v>0</v>
      </c>
      <c r="DZ201" s="9"/>
      <c r="EA201" s="9">
        <f>Wed!$BD$35</f>
        <v>0</v>
      </c>
      <c r="EB201" s="73" t="str">
        <f t="shared" si="2639"/>
        <v>-100%</v>
      </c>
      <c r="EC201" s="9">
        <f t="shared" si="2640"/>
        <v>0</v>
      </c>
      <c r="ED201" s="9"/>
      <c r="EE201" s="9">
        <f>Wed!$BE$35</f>
        <v>0</v>
      </c>
      <c r="EF201" s="73" t="str">
        <f t="shared" si="2641"/>
        <v>-100%</v>
      </c>
      <c r="EG201" s="9">
        <f t="shared" si="2642"/>
        <v>0</v>
      </c>
      <c r="EH201" s="9"/>
      <c r="EI201" s="9">
        <f>Wed!$BF$35</f>
        <v>0</v>
      </c>
      <c r="EJ201" s="73" t="str">
        <f t="shared" si="2643"/>
        <v>-100%</v>
      </c>
      <c r="EK201" s="9">
        <f t="shared" si="2644"/>
        <v>0</v>
      </c>
      <c r="EL201" s="9"/>
      <c r="EM201" s="9">
        <f>Wed!$BG$35</f>
        <v>0</v>
      </c>
      <c r="EN201" s="73" t="str">
        <f t="shared" si="2645"/>
        <v>-100%</v>
      </c>
      <c r="EO201" s="9">
        <f t="shared" si="2646"/>
        <v>0</v>
      </c>
      <c r="EP201" s="9"/>
      <c r="EQ201" s="9">
        <f>Wed!$BH$35</f>
        <v>0</v>
      </c>
      <c r="ER201" s="73" t="str">
        <f t="shared" si="2647"/>
        <v>-100%</v>
      </c>
      <c r="ES201" s="9">
        <f t="shared" si="2648"/>
        <v>0</v>
      </c>
      <c r="EU201" s="9">
        <f>Wed!$BI$35</f>
        <v>0</v>
      </c>
      <c r="EV201" s="73" t="str">
        <f t="shared" si="2649"/>
        <v>-100%</v>
      </c>
      <c r="EW201" s="9">
        <f t="shared" si="2650"/>
        <v>0</v>
      </c>
      <c r="EY201" s="9">
        <f>Wed!$BJ$35</f>
        <v>0</v>
      </c>
      <c r="EZ201" s="73" t="str">
        <f t="shared" si="2651"/>
        <v>-100%</v>
      </c>
      <c r="FA201" s="9">
        <f t="shared" si="2652"/>
        <v>0</v>
      </c>
      <c r="FC201" s="9">
        <f>Wed!$BK$35</f>
        <v>0</v>
      </c>
      <c r="FD201" s="73" t="str">
        <f t="shared" si="2653"/>
        <v>-100%</v>
      </c>
      <c r="FE201" s="9">
        <f t="shared" si="2654"/>
        <v>0</v>
      </c>
      <c r="FG201" s="9">
        <f>Wed!$BL$35</f>
        <v>0</v>
      </c>
      <c r="FH201" s="73" t="str">
        <f t="shared" si="2655"/>
        <v>-100%</v>
      </c>
      <c r="FI201" s="9">
        <f t="shared" si="2656"/>
        <v>0</v>
      </c>
      <c r="FK201" s="9">
        <f>Wed!$BM$35</f>
        <v>0</v>
      </c>
      <c r="FL201" s="73" t="str">
        <f t="shared" si="2657"/>
        <v>-100%</v>
      </c>
      <c r="FM201" s="9">
        <f t="shared" si="2658"/>
        <v>0</v>
      </c>
      <c r="FO201" s="9">
        <f>Wed!$BN$35</f>
        <v>0</v>
      </c>
      <c r="FP201" s="73" t="str">
        <f t="shared" si="2659"/>
        <v>-100%</v>
      </c>
      <c r="FQ201" s="9">
        <f t="shared" si="2660"/>
        <v>0</v>
      </c>
    </row>
    <row r="202" spans="1:173" s="12" customFormat="1" x14ac:dyDescent="0.25">
      <c r="A202" s="75"/>
      <c r="B202" s="72"/>
      <c r="C202" s="75"/>
      <c r="D202" s="75"/>
      <c r="E202" s="75"/>
      <c r="G202" s="75"/>
      <c r="H202" s="75"/>
      <c r="I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  <c r="BW202" s="75"/>
      <c r="BX202" s="75"/>
      <c r="BY202" s="75"/>
      <c r="BZ202" s="75"/>
      <c r="CA202" s="75"/>
      <c r="CB202" s="75"/>
      <c r="CC202" s="75"/>
      <c r="CD202" s="75"/>
      <c r="CE202" s="75"/>
      <c r="CF202" s="75"/>
      <c r="CG202" s="75"/>
      <c r="CH202" s="75"/>
      <c r="CI202" s="75"/>
      <c r="CJ202" s="75"/>
      <c r="CK202" s="75"/>
      <c r="CL202" s="75"/>
      <c r="CM202" s="75"/>
      <c r="CN202" s="75"/>
      <c r="CO202" s="75"/>
      <c r="CP202" s="75"/>
      <c r="CQ202" s="75"/>
      <c r="CR202" s="75"/>
      <c r="CS202" s="75"/>
      <c r="CT202" s="75"/>
      <c r="CU202" s="75"/>
      <c r="CV202" s="75"/>
      <c r="CW202" s="75"/>
      <c r="CX202" s="75"/>
      <c r="CY202" s="75"/>
      <c r="CZ202" s="75"/>
      <c r="DA202" s="75"/>
      <c r="DB202" s="75"/>
      <c r="DC202" s="75"/>
      <c r="DD202" s="75"/>
      <c r="DE202" s="75"/>
      <c r="DF202" s="75"/>
      <c r="DG202" s="75"/>
      <c r="DH202" s="75"/>
      <c r="DI202" s="75"/>
      <c r="DJ202" s="75"/>
      <c r="DK202" s="75"/>
      <c r="DL202" s="75"/>
      <c r="DM202" s="75"/>
      <c r="DN202" s="75"/>
      <c r="DO202" s="75"/>
      <c r="DP202" s="75"/>
      <c r="DQ202" s="75"/>
      <c r="DR202" s="75"/>
      <c r="DS202" s="75"/>
      <c r="DT202" s="75"/>
      <c r="DU202" s="75"/>
      <c r="DV202" s="75"/>
      <c r="DW202" s="75"/>
      <c r="DX202" s="75"/>
      <c r="DY202" s="75"/>
      <c r="DZ202" s="75"/>
      <c r="EA202" s="75"/>
      <c r="EB202" s="75"/>
      <c r="EC202" s="75"/>
      <c r="ED202" s="75"/>
      <c r="EE202" s="75"/>
      <c r="EF202" s="75"/>
      <c r="EG202" s="75"/>
      <c r="EH202" s="75"/>
      <c r="EI202" s="75"/>
      <c r="EJ202" s="75"/>
      <c r="EK202" s="75"/>
      <c r="EL202" s="75"/>
      <c r="EM202" s="75"/>
      <c r="EN202" s="75"/>
      <c r="EO202" s="75"/>
      <c r="EP202" s="75"/>
      <c r="EQ202" s="75"/>
      <c r="ER202" s="75"/>
      <c r="ES202" s="75"/>
      <c r="EU202" s="75"/>
      <c r="EV202" s="75"/>
      <c r="EW202" s="75"/>
      <c r="EY202" s="75"/>
      <c r="EZ202" s="75"/>
      <c r="FA202" s="75"/>
      <c r="FC202" s="75"/>
      <c r="FD202" s="75"/>
      <c r="FE202" s="75"/>
      <c r="FG202" s="75"/>
      <c r="FH202" s="75"/>
      <c r="FI202" s="75"/>
      <c r="FK202" s="75"/>
      <c r="FL202" s="75"/>
      <c r="FM202" s="75"/>
      <c r="FO202" s="75"/>
      <c r="FP202" s="75"/>
      <c r="FQ202" s="75"/>
    </row>
    <row r="203" spans="1:173" s="12" customFormat="1" x14ac:dyDescent="0.25">
      <c r="A203" s="9">
        <f>Wed!$A$37</f>
        <v>0</v>
      </c>
      <c r="B203" s="72">
        <f>Wed!$C$37</f>
        <v>0</v>
      </c>
      <c r="C203" s="9">
        <f>Wed!$X$37</f>
        <v>0</v>
      </c>
      <c r="D203" s="73" t="str">
        <f>IF($B203="win",100%-D$1,"-100%")</f>
        <v>-100%</v>
      </c>
      <c r="E203" s="9">
        <f>(C203*D203)+(C203*E$1)</f>
        <v>0</v>
      </c>
      <c r="G203" s="9">
        <f>Wed!$Y$37</f>
        <v>0</v>
      </c>
      <c r="H203" s="73" t="str">
        <f>IF($B203="win",100%-H$1,"-100%")</f>
        <v>-100%</v>
      </c>
      <c r="I203" s="9">
        <f>(G203*H203)+(G203*I$1)</f>
        <v>0</v>
      </c>
      <c r="K203" s="9">
        <f>Wed!$Z$37</f>
        <v>0</v>
      </c>
      <c r="L203" s="73" t="str">
        <f>IF($B203="win",100%-L$1,"-100%")</f>
        <v>-100%</v>
      </c>
      <c r="M203" s="9">
        <f>(K203*L203)+(K203*M$1)</f>
        <v>0</v>
      </c>
      <c r="N203" s="9"/>
      <c r="O203" s="9">
        <f>Wed!$AA$37</f>
        <v>0</v>
      </c>
      <c r="P203" s="73" t="str">
        <f>IF($B203="win",100%-P$1,"-100%")</f>
        <v>-100%</v>
      </c>
      <c r="Q203" s="9">
        <f>(O203*P203)+(O203*Q$1)</f>
        <v>0</v>
      </c>
      <c r="R203" s="9"/>
      <c r="S203" s="9">
        <f>Wed!$AB$37</f>
        <v>0</v>
      </c>
      <c r="T203" s="73" t="str">
        <f>IF($B203="win",100%-T$1,"-100%")</f>
        <v>-100%</v>
      </c>
      <c r="U203" s="9">
        <f>(S203*T203)+(S203*U$1)</f>
        <v>0</v>
      </c>
      <c r="V203" s="9"/>
      <c r="W203" s="9">
        <f>Wed!$AC$37</f>
        <v>0</v>
      </c>
      <c r="X203" s="73" t="str">
        <f>IF($B203="win",100%-X$1,"-100%")</f>
        <v>-100%</v>
      </c>
      <c r="Y203" s="9">
        <f>(W203*X203)+(W203*Y$1)</f>
        <v>0</v>
      </c>
      <c r="Z203" s="9"/>
      <c r="AA203" s="9">
        <f>Wed!$AD$37</f>
        <v>0</v>
      </c>
      <c r="AB203" s="73" t="str">
        <f>IF($B203="win",100%-AB$1,"-100%")</f>
        <v>-100%</v>
      </c>
      <c r="AC203" s="9">
        <f>(AA203*AB203)+(AA203*AC$1)</f>
        <v>0</v>
      </c>
      <c r="AD203" s="9"/>
      <c r="AE203" s="9">
        <f>Wed!$AE$37</f>
        <v>0</v>
      </c>
      <c r="AF203" s="73" t="str">
        <f>IF($B203="win",100%-AF$1,"-100%")</f>
        <v>-100%</v>
      </c>
      <c r="AG203" s="9">
        <f>(AE203*AF203)+(AE203*AG$1)</f>
        <v>0</v>
      </c>
      <c r="AH203" s="9"/>
      <c r="AI203" s="9">
        <f>Wed!$AF$37</f>
        <v>0</v>
      </c>
      <c r="AJ203" s="73" t="str">
        <f>IF($B203="win",100%-AJ$1,"-100%")</f>
        <v>-100%</v>
      </c>
      <c r="AK203" s="9">
        <f>(AI203*AJ203)+(AI203*AK$1)</f>
        <v>0</v>
      </c>
      <c r="AL203" s="9"/>
      <c r="AM203" s="9">
        <f>Wed!$AG$37</f>
        <v>0</v>
      </c>
      <c r="AN203" s="73" t="str">
        <f>IF($B203="win",100%-AN$1,"-100%")</f>
        <v>-100%</v>
      </c>
      <c r="AO203" s="9">
        <f>(AM203*AN203)+(AM203*AO$1)</f>
        <v>0</v>
      </c>
      <c r="AP203" s="9"/>
      <c r="AQ203" s="9">
        <f>Wed!$AH$37</f>
        <v>0</v>
      </c>
      <c r="AR203" s="73" t="str">
        <f>IF($B203="win",100%-AR$1,"-100%")</f>
        <v>-100%</v>
      </c>
      <c r="AS203" s="9">
        <f>(AQ203*AR203)+(AQ203*AS$1)</f>
        <v>0</v>
      </c>
      <c r="AT203" s="9"/>
      <c r="AU203" s="9">
        <f>Wed!$AI$37</f>
        <v>0</v>
      </c>
      <c r="AV203" s="73" t="str">
        <f>IF($B203="win",100%-AV$1,"-100%")</f>
        <v>-100%</v>
      </c>
      <c r="AW203" s="9">
        <f>(AU203*AV203)+(AU203*AW$1)</f>
        <v>0</v>
      </c>
      <c r="AX203" s="9"/>
      <c r="AY203" s="9">
        <f>Wed!$AJ$37</f>
        <v>0</v>
      </c>
      <c r="AZ203" s="73" t="str">
        <f>IF($B203="win",100%-AZ$1,"-100%")</f>
        <v>-100%</v>
      </c>
      <c r="BA203" s="9">
        <f>(AY203*AZ203)+(AY203*BA$1)</f>
        <v>0</v>
      </c>
      <c r="BB203" s="9"/>
      <c r="BC203" s="9">
        <f>Wed!$AK$37</f>
        <v>0</v>
      </c>
      <c r="BD203" s="73" t="str">
        <f>IF($B203="win",100%-BD$1,"-100%")</f>
        <v>-100%</v>
      </c>
      <c r="BE203" s="9">
        <f>(BC203*BD203)+(BC203*BE$1)</f>
        <v>0</v>
      </c>
      <c r="BF203" s="9"/>
      <c r="BG203" s="9">
        <f>Wed!$AL$37</f>
        <v>0</v>
      </c>
      <c r="BH203" s="73" t="str">
        <f>IF($B203="win",100%-BH$1,"-100%")</f>
        <v>-100%</v>
      </c>
      <c r="BI203" s="9">
        <f>(BG203*BH203)+(BG203*BI$1)</f>
        <v>0</v>
      </c>
      <c r="BJ203" s="9"/>
      <c r="BK203" s="9">
        <f>Wed!$AM$37</f>
        <v>0</v>
      </c>
      <c r="BL203" s="73" t="str">
        <f>IF($B203="win",100%-BL$1,"-100%")</f>
        <v>-100%</v>
      </c>
      <c r="BM203" s="9">
        <f>(BK203*BL203)+(BK203*BM$1)</f>
        <v>0</v>
      </c>
      <c r="BN203" s="9"/>
      <c r="BO203" s="9">
        <f>Wed!$AN$37</f>
        <v>0</v>
      </c>
      <c r="BP203" s="73" t="str">
        <f>IF($B203="win",100%-BP$1,"-100%")</f>
        <v>-100%</v>
      </c>
      <c r="BQ203" s="9">
        <f>(BO203*BP203)+(BO203*BQ$1)</f>
        <v>0</v>
      </c>
      <c r="BR203" s="9"/>
      <c r="BS203" s="9">
        <f>Wed!$AO$37</f>
        <v>0</v>
      </c>
      <c r="BT203" s="73" t="str">
        <f>IF($B203="win",100%-BT$1,"-100%")</f>
        <v>-100%</v>
      </c>
      <c r="BU203" s="9">
        <f>(BS203*BT203)+(BS203*BU$1)</f>
        <v>0</v>
      </c>
      <c r="BV203" s="9"/>
      <c r="BW203" s="9">
        <f>Wed!$AP$37</f>
        <v>0</v>
      </c>
      <c r="BX203" s="73" t="str">
        <f>IF($B203="win",100%-BX$1,"-100%")</f>
        <v>-100%</v>
      </c>
      <c r="BY203" s="9">
        <f>(BW203*BX203)+(BW203*BY$1)</f>
        <v>0</v>
      </c>
      <c r="BZ203" s="9"/>
      <c r="CA203" s="9">
        <f>Wed!$AQ$37</f>
        <v>0</v>
      </c>
      <c r="CB203" s="73" t="str">
        <f>IF($B203="win",100%-CB$1,"-100%")</f>
        <v>-100%</v>
      </c>
      <c r="CC203" s="9">
        <f>(CA203*CB203)+(CA203*CC$1)</f>
        <v>0</v>
      </c>
      <c r="CD203" s="9"/>
      <c r="CE203" s="9">
        <f>Wed!$AR$37</f>
        <v>0</v>
      </c>
      <c r="CF203" s="73" t="str">
        <f>IF($B203="win",100%-CF$1,"-100%")</f>
        <v>-100%</v>
      </c>
      <c r="CG203" s="9">
        <f>(CE203*CF203)+(CE203*CG$1)</f>
        <v>0</v>
      </c>
      <c r="CH203" s="9"/>
      <c r="CI203" s="9">
        <f>Wed!$AS$37</f>
        <v>0</v>
      </c>
      <c r="CJ203" s="73" t="str">
        <f>IF($B203="win",100%-CJ$1,"-100%")</f>
        <v>-100%</v>
      </c>
      <c r="CK203" s="9">
        <f>(CI203*CJ203)+(CI203*CK$1)</f>
        <v>0</v>
      </c>
      <c r="CL203" s="9"/>
      <c r="CM203" s="9">
        <f>Wed!$AT$37</f>
        <v>0</v>
      </c>
      <c r="CN203" s="73" t="str">
        <f>IF($B203="win",100%-CN$1,"-100%")</f>
        <v>-100%</v>
      </c>
      <c r="CO203" s="9">
        <f>(CM203*CN203)+(CM203*CO$1)</f>
        <v>0</v>
      </c>
      <c r="CP203" s="9"/>
      <c r="CQ203" s="9">
        <f>Wed!$AU$37</f>
        <v>0</v>
      </c>
      <c r="CR203" s="73" t="str">
        <f>IF($B203="win",100%-CR$1,"-100%")</f>
        <v>-100%</v>
      </c>
      <c r="CS203" s="9">
        <f>(CQ203*CR203)+(CQ203*CS$1)</f>
        <v>0</v>
      </c>
      <c r="CT203" s="9"/>
      <c r="CU203" s="9">
        <f>Wed!$AV$37</f>
        <v>0</v>
      </c>
      <c r="CV203" s="73" t="str">
        <f>IF($B203="win",100%-CV$1,"-100%")</f>
        <v>-100%</v>
      </c>
      <c r="CW203" s="9">
        <f>(CU203*CV203)+(CU203*CW$1)</f>
        <v>0</v>
      </c>
      <c r="CX203" s="9"/>
      <c r="CY203" s="9">
        <f>Wed!$AW$37</f>
        <v>0</v>
      </c>
      <c r="CZ203" s="73" t="str">
        <f>IF($B203="win",100%-CZ$1,"-100%")</f>
        <v>-100%</v>
      </c>
      <c r="DA203" s="9">
        <f>(CY203*CZ203)+(CY203*DA$1)</f>
        <v>0</v>
      </c>
      <c r="DB203" s="9"/>
      <c r="DC203" s="9">
        <f>Wed!$AX$37</f>
        <v>0</v>
      </c>
      <c r="DD203" s="73" t="str">
        <f>IF($B203="win",100%-DD$1,"-100%")</f>
        <v>-100%</v>
      </c>
      <c r="DE203" s="9">
        <f>(DC203*DD203)+(DC203*DE$1)</f>
        <v>0</v>
      </c>
      <c r="DF203" s="9"/>
      <c r="DG203" s="9">
        <f>Wed!$AY$37</f>
        <v>0</v>
      </c>
      <c r="DH203" s="73" t="str">
        <f>IF($B203="win",100%-DH$1,"-100%")</f>
        <v>-100%</v>
      </c>
      <c r="DI203" s="9">
        <f>(DG203*DH203)+(DG203*DI$1)</f>
        <v>0</v>
      </c>
      <c r="DJ203" s="9"/>
      <c r="DK203" s="9">
        <f>Wed!$AZ$37</f>
        <v>0</v>
      </c>
      <c r="DL203" s="73" t="str">
        <f>IF($B203="win",100%-DL$1,"-100%")</f>
        <v>-100%</v>
      </c>
      <c r="DM203" s="9">
        <f>(DK203*DL203)+(DK203*DM$1)</f>
        <v>0</v>
      </c>
      <c r="DN203" s="9"/>
      <c r="DO203" s="9">
        <f>Wed!$BA$37</f>
        <v>0</v>
      </c>
      <c r="DP203" s="73" t="str">
        <f>IF($B203="win",100%-DP$1,"-100%")</f>
        <v>-100%</v>
      </c>
      <c r="DQ203" s="9">
        <f>(DO203*DP203)+(DO203*DQ$1)</f>
        <v>0</v>
      </c>
      <c r="DR203" s="9"/>
      <c r="DS203" s="9">
        <f>Wed!$BB$37</f>
        <v>0</v>
      </c>
      <c r="DT203" s="73" t="str">
        <f>IF($B203="win",100%-DT$1,"-100%")</f>
        <v>-100%</v>
      </c>
      <c r="DU203" s="9">
        <f>(DS203*DT203)+(DS203*DU$1)</f>
        <v>0</v>
      </c>
      <c r="DV203" s="9"/>
      <c r="DW203" s="9">
        <f>Wed!$BC$37</f>
        <v>0</v>
      </c>
      <c r="DX203" s="73" t="str">
        <f>IF($B203="win",100%-DX$1,"-100%")</f>
        <v>-100%</v>
      </c>
      <c r="DY203" s="9">
        <f>(DW203*DX203)+(DW203*DY$1)</f>
        <v>0</v>
      </c>
      <c r="DZ203" s="9"/>
      <c r="EA203" s="9">
        <f>Wed!$BD$37</f>
        <v>0</v>
      </c>
      <c r="EB203" s="73" t="str">
        <f>IF($B203="win",100%-EB$1,"-100%")</f>
        <v>-100%</v>
      </c>
      <c r="EC203" s="9">
        <f>(EA203*EB203)+(EA203*EC$1)</f>
        <v>0</v>
      </c>
      <c r="ED203" s="9"/>
      <c r="EE203" s="9">
        <f>Wed!$BE$37</f>
        <v>0</v>
      </c>
      <c r="EF203" s="73" t="str">
        <f>IF($B203="win",100%-EF$1,"-100%")</f>
        <v>-100%</v>
      </c>
      <c r="EG203" s="9">
        <f>(EE203*EF203)+(EE203*EG$1)</f>
        <v>0</v>
      </c>
      <c r="EH203" s="9"/>
      <c r="EI203" s="9">
        <f>Wed!$BF$37</f>
        <v>0</v>
      </c>
      <c r="EJ203" s="73" t="str">
        <f>IF($B203="win",100%-EJ$1,"-100%")</f>
        <v>-100%</v>
      </c>
      <c r="EK203" s="9">
        <f>(EI203*EJ203)+(EI203*EK$1)</f>
        <v>0</v>
      </c>
      <c r="EL203" s="9"/>
      <c r="EM203" s="9">
        <f>Wed!$BG$37</f>
        <v>0</v>
      </c>
      <c r="EN203" s="73" t="str">
        <f>IF($B203="win",100%-EN$1,"-100%")</f>
        <v>-100%</v>
      </c>
      <c r="EO203" s="9">
        <f>(EM203*EN203)+(EM203*EO$1)</f>
        <v>0</v>
      </c>
      <c r="EP203" s="9"/>
      <c r="EQ203" s="9">
        <f>Wed!$BH$37</f>
        <v>0</v>
      </c>
      <c r="ER203" s="73" t="str">
        <f>IF($B203="win",100%-ER$1,"-100%")</f>
        <v>-100%</v>
      </c>
      <c r="ES203" s="9">
        <f>(EQ203*ER203)+(EQ203*ES$1)</f>
        <v>0</v>
      </c>
      <c r="EU203" s="9">
        <f>Wed!$BI37</f>
        <v>0</v>
      </c>
      <c r="EV203" s="73" t="str">
        <f>IF($B203="win",100%-EV$1,"-100%")</f>
        <v>-100%</v>
      </c>
      <c r="EW203" s="9">
        <f>(EU203*EV203)+(EU203*EW$1)</f>
        <v>0</v>
      </c>
      <c r="EY203" s="9">
        <f>Wed!$BJ37</f>
        <v>0</v>
      </c>
      <c r="EZ203" s="73" t="str">
        <f>IF($B203="win",100%-EZ$1,"-100%")</f>
        <v>-100%</v>
      </c>
      <c r="FA203" s="9">
        <f>(EY203*EZ203)+(EY203*FA$1)</f>
        <v>0</v>
      </c>
      <c r="FC203" s="9">
        <f>Wed!$BK37</f>
        <v>0</v>
      </c>
      <c r="FD203" s="73" t="str">
        <f>IF($B203="win",100%-FD$1,"-100%")</f>
        <v>-100%</v>
      </c>
      <c r="FE203" s="9">
        <f>(FC203*FD203)+(FC203*FE$1)</f>
        <v>0</v>
      </c>
      <c r="FG203" s="9">
        <f>Wed!$BL37</f>
        <v>0</v>
      </c>
      <c r="FH203" s="73" t="str">
        <f>IF($B203="win",100%-FH$1,"-100%")</f>
        <v>-100%</v>
      </c>
      <c r="FI203" s="9">
        <f>(FG203*FH203)+(FG203*FI$1)</f>
        <v>0</v>
      </c>
      <c r="FK203" s="9">
        <f>Wed!$BM37</f>
        <v>0</v>
      </c>
      <c r="FL203" s="73" t="str">
        <f>IF($B203="win",100%-FL$1,"-100%")</f>
        <v>-100%</v>
      </c>
      <c r="FM203" s="9">
        <f>(FK203*FL203)+(FK203*FM$1)</f>
        <v>0</v>
      </c>
      <c r="FO203" s="9">
        <f>Wed!$BN37</f>
        <v>0</v>
      </c>
      <c r="FP203" s="73" t="str">
        <f>IF($B203="win",100%-FP$1,"-100%")</f>
        <v>-100%</v>
      </c>
      <c r="FQ203" s="9">
        <f>(FO203*FP203)+(FO203*FQ$1)</f>
        <v>0</v>
      </c>
    </row>
    <row r="204" spans="1:173" s="12" customFormat="1" x14ac:dyDescent="0.25">
      <c r="A204" s="9">
        <f>Wed!$A$38</f>
        <v>0</v>
      </c>
      <c r="B204" s="72">
        <f>Wed!$C$38</f>
        <v>0</v>
      </c>
      <c r="C204" s="9">
        <f>Wed!$X$38</f>
        <v>0</v>
      </c>
      <c r="D204" s="73" t="str">
        <f t="shared" ref="D204:D206" si="2661">IF($B204="win",100%-D$1,"-100%")</f>
        <v>-100%</v>
      </c>
      <c r="E204" s="9">
        <f t="shared" ref="E204:E206" si="2662">(C204*D204)+(C204*E$1)</f>
        <v>0</v>
      </c>
      <c r="G204" s="9">
        <f>Wed!$Y$38</f>
        <v>0</v>
      </c>
      <c r="H204" s="73" t="str">
        <f t="shared" ref="H204:H206" si="2663">IF($B204="win",100%-H$1,"-100%")</f>
        <v>-100%</v>
      </c>
      <c r="I204" s="9">
        <f t="shared" ref="I204:I206" si="2664">(G204*H204)+(G204*I$1)</f>
        <v>0</v>
      </c>
      <c r="K204" s="9">
        <f>Wed!$Z$38</f>
        <v>0</v>
      </c>
      <c r="L204" s="73" t="str">
        <f t="shared" ref="L204:L206" si="2665">IF($B204="win",100%-L$1,"-100%")</f>
        <v>-100%</v>
      </c>
      <c r="M204" s="9">
        <f t="shared" ref="M204:M206" si="2666">(K204*L204)+(K204*M$1)</f>
        <v>0</v>
      </c>
      <c r="N204" s="9"/>
      <c r="O204" s="9">
        <f>Wed!$AA$38</f>
        <v>0</v>
      </c>
      <c r="P204" s="73" t="str">
        <f t="shared" ref="P204:P206" si="2667">IF($B204="win",100%-P$1,"-100%")</f>
        <v>-100%</v>
      </c>
      <c r="Q204" s="9">
        <f t="shared" ref="Q204:Q206" si="2668">(O204*P204)+(O204*Q$1)</f>
        <v>0</v>
      </c>
      <c r="R204" s="9"/>
      <c r="S204" s="9">
        <f>Wed!$AB$38</f>
        <v>0</v>
      </c>
      <c r="T204" s="73" t="str">
        <f t="shared" ref="T204:T206" si="2669">IF($B204="win",100%-T$1,"-100%")</f>
        <v>-100%</v>
      </c>
      <c r="U204" s="9">
        <f t="shared" ref="U204:U206" si="2670">(S204*T204)+(S204*U$1)</f>
        <v>0</v>
      </c>
      <c r="V204" s="9"/>
      <c r="W204" s="9">
        <f>Wed!$AC$38</f>
        <v>0</v>
      </c>
      <c r="X204" s="73" t="str">
        <f t="shared" ref="X204:X206" si="2671">IF($B204="win",100%-X$1,"-100%")</f>
        <v>-100%</v>
      </c>
      <c r="Y204" s="9">
        <f t="shared" ref="Y204:Y206" si="2672">(W204*X204)+(W204*Y$1)</f>
        <v>0</v>
      </c>
      <c r="Z204" s="9"/>
      <c r="AA204" s="9">
        <f>Wed!$AD$38</f>
        <v>0</v>
      </c>
      <c r="AB204" s="73" t="str">
        <f t="shared" ref="AB204:AB206" si="2673">IF($B204="win",100%-AB$1,"-100%")</f>
        <v>-100%</v>
      </c>
      <c r="AC204" s="9">
        <f t="shared" ref="AC204:AC206" si="2674">(AA204*AB204)+(AA204*AC$1)</f>
        <v>0</v>
      </c>
      <c r="AD204" s="9"/>
      <c r="AE204" s="9">
        <f>Wed!$AE$38</f>
        <v>0</v>
      </c>
      <c r="AF204" s="73" t="str">
        <f t="shared" ref="AF204:AF206" si="2675">IF($B204="win",100%-AF$1,"-100%")</f>
        <v>-100%</v>
      </c>
      <c r="AG204" s="9">
        <f t="shared" ref="AG204:AG206" si="2676">(AE204*AF204)+(AE204*AG$1)</f>
        <v>0</v>
      </c>
      <c r="AH204" s="9"/>
      <c r="AI204" s="9">
        <f>Wed!$AF$38</f>
        <v>0</v>
      </c>
      <c r="AJ204" s="73" t="str">
        <f t="shared" ref="AJ204:AJ206" si="2677">IF($B204="win",100%-AJ$1,"-100%")</f>
        <v>-100%</v>
      </c>
      <c r="AK204" s="9">
        <f t="shared" ref="AK204:AK206" si="2678">(AI204*AJ204)+(AI204*AK$1)</f>
        <v>0</v>
      </c>
      <c r="AL204" s="9"/>
      <c r="AM204" s="9">
        <f>Wed!$AG$38</f>
        <v>0</v>
      </c>
      <c r="AN204" s="73" t="str">
        <f t="shared" ref="AN204:AN206" si="2679">IF($B204="win",100%-AN$1,"-100%")</f>
        <v>-100%</v>
      </c>
      <c r="AO204" s="9">
        <f t="shared" ref="AO204:AO206" si="2680">(AM204*AN204)+(AM204*AO$1)</f>
        <v>0</v>
      </c>
      <c r="AP204" s="9"/>
      <c r="AQ204" s="9">
        <f>Wed!$AH$38</f>
        <v>0</v>
      </c>
      <c r="AR204" s="73" t="str">
        <f t="shared" ref="AR204:AR206" si="2681">IF($B204="win",100%-AR$1,"-100%")</f>
        <v>-100%</v>
      </c>
      <c r="AS204" s="9">
        <f t="shared" ref="AS204:AS206" si="2682">(AQ204*AR204)+(AQ204*AS$1)</f>
        <v>0</v>
      </c>
      <c r="AT204" s="9"/>
      <c r="AU204" s="9">
        <f>Wed!$AI$38</f>
        <v>0</v>
      </c>
      <c r="AV204" s="73" t="str">
        <f t="shared" ref="AV204:AV206" si="2683">IF($B204="win",100%-AV$1,"-100%")</f>
        <v>-100%</v>
      </c>
      <c r="AW204" s="9">
        <f t="shared" ref="AW204:AW206" si="2684">(AU204*AV204)+(AU204*AW$1)</f>
        <v>0</v>
      </c>
      <c r="AX204" s="9"/>
      <c r="AY204" s="9">
        <f>Wed!$AJ$38</f>
        <v>0</v>
      </c>
      <c r="AZ204" s="73" t="str">
        <f t="shared" ref="AZ204:AZ206" si="2685">IF($B204="win",100%-AZ$1,"-100%")</f>
        <v>-100%</v>
      </c>
      <c r="BA204" s="9">
        <f t="shared" ref="BA204:BA206" si="2686">(AY204*AZ204)+(AY204*BA$1)</f>
        <v>0</v>
      </c>
      <c r="BB204" s="9"/>
      <c r="BC204" s="9">
        <f>Wed!$AK$38</f>
        <v>0</v>
      </c>
      <c r="BD204" s="73" t="str">
        <f t="shared" ref="BD204:BD206" si="2687">IF($B204="win",100%-BD$1,"-100%")</f>
        <v>-100%</v>
      </c>
      <c r="BE204" s="9">
        <f t="shared" ref="BE204:BE206" si="2688">(BC204*BD204)+(BC204*BE$1)</f>
        <v>0</v>
      </c>
      <c r="BF204" s="9"/>
      <c r="BG204" s="9">
        <f>Wed!$AL$38</f>
        <v>0</v>
      </c>
      <c r="BH204" s="73" t="str">
        <f t="shared" ref="BH204:BH206" si="2689">IF($B204="win",100%-BH$1,"-100%")</f>
        <v>-100%</v>
      </c>
      <c r="BI204" s="9">
        <f t="shared" ref="BI204:BI206" si="2690">(BG204*BH204)+(BG204*BI$1)</f>
        <v>0</v>
      </c>
      <c r="BJ204" s="9"/>
      <c r="BK204" s="9">
        <f>Wed!$AM$38</f>
        <v>0</v>
      </c>
      <c r="BL204" s="73" t="str">
        <f t="shared" ref="BL204:BL206" si="2691">IF($B204="win",100%-BL$1,"-100%")</f>
        <v>-100%</v>
      </c>
      <c r="BM204" s="9">
        <f t="shared" ref="BM204:BM206" si="2692">(BK204*BL204)+(BK204*BM$1)</f>
        <v>0</v>
      </c>
      <c r="BN204" s="9"/>
      <c r="BO204" s="9">
        <f>Wed!$AN$38</f>
        <v>0</v>
      </c>
      <c r="BP204" s="73" t="str">
        <f t="shared" ref="BP204:BP206" si="2693">IF($B204="win",100%-BP$1,"-100%")</f>
        <v>-100%</v>
      </c>
      <c r="BQ204" s="9">
        <f t="shared" ref="BQ204:BQ206" si="2694">(BO204*BP204)+(BO204*BQ$1)</f>
        <v>0</v>
      </c>
      <c r="BR204" s="9"/>
      <c r="BS204" s="9">
        <f>Wed!$AO$38</f>
        <v>0</v>
      </c>
      <c r="BT204" s="73" t="str">
        <f t="shared" ref="BT204:BT206" si="2695">IF($B204="win",100%-BT$1,"-100%")</f>
        <v>-100%</v>
      </c>
      <c r="BU204" s="9">
        <f t="shared" ref="BU204:BU206" si="2696">(BS204*BT204)+(BS204*BU$1)</f>
        <v>0</v>
      </c>
      <c r="BV204" s="9"/>
      <c r="BW204" s="9">
        <f>Wed!$AP$38</f>
        <v>0</v>
      </c>
      <c r="BX204" s="73" t="str">
        <f t="shared" ref="BX204:BX206" si="2697">IF($B204="win",100%-BX$1,"-100%")</f>
        <v>-100%</v>
      </c>
      <c r="BY204" s="9">
        <f t="shared" ref="BY204:BY206" si="2698">(BW204*BX204)+(BW204*BY$1)</f>
        <v>0</v>
      </c>
      <c r="BZ204" s="9"/>
      <c r="CA204" s="9">
        <f>Wed!$AQ$38</f>
        <v>0</v>
      </c>
      <c r="CB204" s="73" t="str">
        <f t="shared" ref="CB204:CB206" si="2699">IF($B204="win",100%-CB$1,"-100%")</f>
        <v>-100%</v>
      </c>
      <c r="CC204" s="9">
        <f t="shared" ref="CC204:CC206" si="2700">(CA204*CB204)+(CA204*CC$1)</f>
        <v>0</v>
      </c>
      <c r="CD204" s="9"/>
      <c r="CE204" s="9">
        <f>Wed!$AR$38</f>
        <v>0</v>
      </c>
      <c r="CF204" s="73" t="str">
        <f t="shared" ref="CF204:CF206" si="2701">IF($B204="win",100%-CF$1,"-100%")</f>
        <v>-100%</v>
      </c>
      <c r="CG204" s="9">
        <f t="shared" ref="CG204:CG206" si="2702">(CE204*CF204)+(CE204*CG$1)</f>
        <v>0</v>
      </c>
      <c r="CH204" s="9"/>
      <c r="CI204" s="9">
        <f>Wed!$AS$38</f>
        <v>0</v>
      </c>
      <c r="CJ204" s="73" t="str">
        <f t="shared" ref="CJ204:CJ206" si="2703">IF($B204="win",100%-CJ$1,"-100%")</f>
        <v>-100%</v>
      </c>
      <c r="CK204" s="9">
        <f t="shared" ref="CK204:CK206" si="2704">(CI204*CJ204)+(CI204*CK$1)</f>
        <v>0</v>
      </c>
      <c r="CL204" s="9"/>
      <c r="CM204" s="9">
        <f>Wed!$AT$38</f>
        <v>0</v>
      </c>
      <c r="CN204" s="73" t="str">
        <f t="shared" ref="CN204:CN206" si="2705">IF($B204="win",100%-CN$1,"-100%")</f>
        <v>-100%</v>
      </c>
      <c r="CO204" s="9">
        <f t="shared" ref="CO204:CO206" si="2706">(CM204*CN204)+(CM204*CO$1)</f>
        <v>0</v>
      </c>
      <c r="CP204" s="9"/>
      <c r="CQ204" s="9">
        <f>Wed!$AU$38</f>
        <v>0</v>
      </c>
      <c r="CR204" s="73" t="str">
        <f t="shared" ref="CR204:CR206" si="2707">IF($B204="win",100%-CR$1,"-100%")</f>
        <v>-100%</v>
      </c>
      <c r="CS204" s="9">
        <f t="shared" ref="CS204:CS206" si="2708">(CQ204*CR204)+(CQ204*CS$1)</f>
        <v>0</v>
      </c>
      <c r="CT204" s="9"/>
      <c r="CU204" s="9">
        <f>Wed!$AV$38</f>
        <v>0</v>
      </c>
      <c r="CV204" s="73" t="str">
        <f t="shared" ref="CV204:CV206" si="2709">IF($B204="win",100%-CV$1,"-100%")</f>
        <v>-100%</v>
      </c>
      <c r="CW204" s="9">
        <f t="shared" ref="CW204:CW206" si="2710">(CU204*CV204)+(CU204*CW$1)</f>
        <v>0</v>
      </c>
      <c r="CX204" s="9"/>
      <c r="CY204" s="9">
        <f>Wed!$AW$38</f>
        <v>0</v>
      </c>
      <c r="CZ204" s="73" t="str">
        <f t="shared" ref="CZ204:CZ206" si="2711">IF($B204="win",100%-CZ$1,"-100%")</f>
        <v>-100%</v>
      </c>
      <c r="DA204" s="9">
        <f t="shared" ref="DA204:DA206" si="2712">(CY204*CZ204)+(CY204*DA$1)</f>
        <v>0</v>
      </c>
      <c r="DB204" s="9"/>
      <c r="DC204" s="9">
        <f>Wed!$AX$38</f>
        <v>0</v>
      </c>
      <c r="DD204" s="73" t="str">
        <f t="shared" ref="DD204:DD206" si="2713">IF($B204="win",100%-DD$1,"-100%")</f>
        <v>-100%</v>
      </c>
      <c r="DE204" s="9">
        <f t="shared" ref="DE204:DE206" si="2714">(DC204*DD204)+(DC204*DE$1)</f>
        <v>0</v>
      </c>
      <c r="DF204" s="9"/>
      <c r="DG204" s="9">
        <f>Wed!$AY$38</f>
        <v>0</v>
      </c>
      <c r="DH204" s="73" t="str">
        <f t="shared" ref="DH204:DH206" si="2715">IF($B204="win",100%-DH$1,"-100%")</f>
        <v>-100%</v>
      </c>
      <c r="DI204" s="9">
        <f t="shared" ref="DI204:DI206" si="2716">(DG204*DH204)+(DG204*DI$1)</f>
        <v>0</v>
      </c>
      <c r="DJ204" s="9"/>
      <c r="DK204" s="9">
        <f>Wed!$AZ$38</f>
        <v>0</v>
      </c>
      <c r="DL204" s="73" t="str">
        <f t="shared" ref="DL204:DL206" si="2717">IF($B204="win",100%-DL$1,"-100%")</f>
        <v>-100%</v>
      </c>
      <c r="DM204" s="9">
        <f t="shared" ref="DM204:DM206" si="2718">(DK204*DL204)+(DK204*DM$1)</f>
        <v>0</v>
      </c>
      <c r="DN204" s="9"/>
      <c r="DO204" s="9">
        <f>Wed!$BA$38</f>
        <v>0</v>
      </c>
      <c r="DP204" s="73" t="str">
        <f t="shared" ref="DP204:DP206" si="2719">IF($B204="win",100%-DP$1,"-100%")</f>
        <v>-100%</v>
      </c>
      <c r="DQ204" s="9">
        <f t="shared" ref="DQ204:DQ206" si="2720">(DO204*DP204)+(DO204*DQ$1)</f>
        <v>0</v>
      </c>
      <c r="DR204" s="9"/>
      <c r="DS204" s="9">
        <f>Wed!$BB$38</f>
        <v>0</v>
      </c>
      <c r="DT204" s="73" t="str">
        <f t="shared" ref="DT204:DT206" si="2721">IF($B204="win",100%-DT$1,"-100%")</f>
        <v>-100%</v>
      </c>
      <c r="DU204" s="9">
        <f t="shared" ref="DU204:DU206" si="2722">(DS204*DT204)+(DS204*DU$1)</f>
        <v>0</v>
      </c>
      <c r="DV204" s="9"/>
      <c r="DW204" s="9">
        <f>Wed!$BC$38</f>
        <v>0</v>
      </c>
      <c r="DX204" s="73" t="str">
        <f t="shared" ref="DX204:DX206" si="2723">IF($B204="win",100%-DX$1,"-100%")</f>
        <v>-100%</v>
      </c>
      <c r="DY204" s="9">
        <f t="shared" ref="DY204:DY206" si="2724">(DW204*DX204)+(DW204*DY$1)</f>
        <v>0</v>
      </c>
      <c r="DZ204" s="9"/>
      <c r="EA204" s="9">
        <f>Wed!$BD$38</f>
        <v>0</v>
      </c>
      <c r="EB204" s="73" t="str">
        <f t="shared" ref="EB204:EB206" si="2725">IF($B204="win",100%-EB$1,"-100%")</f>
        <v>-100%</v>
      </c>
      <c r="EC204" s="9">
        <f t="shared" ref="EC204:EC206" si="2726">(EA204*EB204)+(EA204*EC$1)</f>
        <v>0</v>
      </c>
      <c r="ED204" s="9"/>
      <c r="EE204" s="9">
        <f>Wed!$BE$38</f>
        <v>0</v>
      </c>
      <c r="EF204" s="73" t="str">
        <f t="shared" ref="EF204:EF206" si="2727">IF($B204="win",100%-EF$1,"-100%")</f>
        <v>-100%</v>
      </c>
      <c r="EG204" s="9">
        <f t="shared" ref="EG204:EG206" si="2728">(EE204*EF204)+(EE204*EG$1)</f>
        <v>0</v>
      </c>
      <c r="EH204" s="9"/>
      <c r="EI204" s="9">
        <f>Wed!$BF$38</f>
        <v>0</v>
      </c>
      <c r="EJ204" s="73" t="str">
        <f t="shared" ref="EJ204:EJ206" si="2729">IF($B204="win",100%-EJ$1,"-100%")</f>
        <v>-100%</v>
      </c>
      <c r="EK204" s="9">
        <f t="shared" ref="EK204:EK206" si="2730">(EI204*EJ204)+(EI204*EK$1)</f>
        <v>0</v>
      </c>
      <c r="EL204" s="9"/>
      <c r="EM204" s="9">
        <f>Wed!$BG$38</f>
        <v>0</v>
      </c>
      <c r="EN204" s="73" t="str">
        <f t="shared" ref="EN204:EN206" si="2731">IF($B204="win",100%-EN$1,"-100%")</f>
        <v>-100%</v>
      </c>
      <c r="EO204" s="9">
        <f t="shared" ref="EO204:EO206" si="2732">(EM204*EN204)+(EM204*EO$1)</f>
        <v>0</v>
      </c>
      <c r="EP204" s="9"/>
      <c r="EQ204" s="9">
        <f>Wed!$BH$38</f>
        <v>0</v>
      </c>
      <c r="ER204" s="73" t="str">
        <f t="shared" ref="ER204:ER206" si="2733">IF($B204="win",100%-ER$1,"-100%")</f>
        <v>-100%</v>
      </c>
      <c r="ES204" s="9">
        <f t="shared" ref="ES204:ES206" si="2734">(EQ204*ER204)+(EQ204*ES$1)</f>
        <v>0</v>
      </c>
      <c r="EU204" s="9">
        <f>Wed!$BI$38</f>
        <v>0</v>
      </c>
      <c r="EV204" s="73" t="str">
        <f t="shared" ref="EV204:EV206" si="2735">IF($B204="win",100%-EV$1,"-100%")</f>
        <v>-100%</v>
      </c>
      <c r="EW204" s="9">
        <f t="shared" ref="EW204:EW206" si="2736">(EU204*EV204)+(EU204*EW$1)</f>
        <v>0</v>
      </c>
      <c r="EY204" s="9">
        <f>Wed!$BJ$38</f>
        <v>0</v>
      </c>
      <c r="EZ204" s="73" t="str">
        <f t="shared" ref="EZ204:EZ206" si="2737">IF($B204="win",100%-EZ$1,"-100%")</f>
        <v>-100%</v>
      </c>
      <c r="FA204" s="9">
        <f t="shared" ref="FA204:FA206" si="2738">(EY204*EZ204)+(EY204*FA$1)</f>
        <v>0</v>
      </c>
      <c r="FC204" s="9">
        <f>Wed!$BK$38</f>
        <v>0</v>
      </c>
      <c r="FD204" s="73" t="str">
        <f t="shared" ref="FD204:FD206" si="2739">IF($B204="win",100%-FD$1,"-100%")</f>
        <v>-100%</v>
      </c>
      <c r="FE204" s="9">
        <f t="shared" ref="FE204:FE206" si="2740">(FC204*FD204)+(FC204*FE$1)</f>
        <v>0</v>
      </c>
      <c r="FG204" s="9">
        <f>Wed!$BL$38</f>
        <v>0</v>
      </c>
      <c r="FH204" s="73" t="str">
        <f t="shared" ref="FH204:FH206" si="2741">IF($B204="win",100%-FH$1,"-100%")</f>
        <v>-100%</v>
      </c>
      <c r="FI204" s="9">
        <f t="shared" ref="FI204:FI206" si="2742">(FG204*FH204)+(FG204*FI$1)</f>
        <v>0</v>
      </c>
      <c r="FK204" s="9">
        <f>Wed!$BM$38</f>
        <v>0</v>
      </c>
      <c r="FL204" s="73" t="str">
        <f t="shared" ref="FL204:FL206" si="2743">IF($B204="win",100%-FL$1,"-100%")</f>
        <v>-100%</v>
      </c>
      <c r="FM204" s="9">
        <f t="shared" ref="FM204:FM206" si="2744">(FK204*FL204)+(FK204*FM$1)</f>
        <v>0</v>
      </c>
      <c r="FO204" s="9">
        <f>Wed!$BN$38</f>
        <v>0</v>
      </c>
      <c r="FP204" s="73" t="str">
        <f t="shared" ref="FP204:FP206" si="2745">IF($B204="win",100%-FP$1,"-100%")</f>
        <v>-100%</v>
      </c>
      <c r="FQ204" s="9">
        <f t="shared" ref="FQ204:FQ206" si="2746">(FO204*FP204)+(FO204*FQ$1)</f>
        <v>0</v>
      </c>
    </row>
    <row r="205" spans="1:173" s="12" customFormat="1" x14ac:dyDescent="0.25">
      <c r="A205" s="9" t="str">
        <f>Wed!$A$39</f>
        <v>UNDER</v>
      </c>
      <c r="B205" s="72">
        <f>Wed!$C$39</f>
        <v>0</v>
      </c>
      <c r="C205" s="9">
        <f>Wed!$X$39</f>
        <v>0</v>
      </c>
      <c r="D205" s="73" t="str">
        <f t="shared" si="2661"/>
        <v>-100%</v>
      </c>
      <c r="E205" s="9">
        <f t="shared" si="2662"/>
        <v>0</v>
      </c>
      <c r="G205" s="9">
        <f>Wed!$Y$39</f>
        <v>0</v>
      </c>
      <c r="H205" s="73" t="str">
        <f t="shared" si="2663"/>
        <v>-100%</v>
      </c>
      <c r="I205" s="9">
        <f t="shared" si="2664"/>
        <v>0</v>
      </c>
      <c r="K205" s="9">
        <f>Wed!$Z$39</f>
        <v>0</v>
      </c>
      <c r="L205" s="73" t="str">
        <f t="shared" si="2665"/>
        <v>-100%</v>
      </c>
      <c r="M205" s="9">
        <f t="shared" si="2666"/>
        <v>0</v>
      </c>
      <c r="N205" s="9"/>
      <c r="O205" s="9">
        <f>Wed!$AA$39</f>
        <v>0</v>
      </c>
      <c r="P205" s="73" t="str">
        <f t="shared" si="2667"/>
        <v>-100%</v>
      </c>
      <c r="Q205" s="9">
        <f t="shared" si="2668"/>
        <v>0</v>
      </c>
      <c r="R205" s="9"/>
      <c r="S205" s="9">
        <f>Wed!$AB$39</f>
        <v>0</v>
      </c>
      <c r="T205" s="73" t="str">
        <f t="shared" si="2669"/>
        <v>-100%</v>
      </c>
      <c r="U205" s="9">
        <f t="shared" si="2670"/>
        <v>0</v>
      </c>
      <c r="V205" s="9"/>
      <c r="W205" s="9">
        <f>Wed!$AC$39</f>
        <v>0</v>
      </c>
      <c r="X205" s="73" t="str">
        <f t="shared" si="2671"/>
        <v>-100%</v>
      </c>
      <c r="Y205" s="9">
        <f t="shared" si="2672"/>
        <v>0</v>
      </c>
      <c r="Z205" s="9"/>
      <c r="AA205" s="9">
        <f>Wed!$AD$39</f>
        <v>0</v>
      </c>
      <c r="AB205" s="73" t="str">
        <f t="shared" si="2673"/>
        <v>-100%</v>
      </c>
      <c r="AC205" s="9">
        <f t="shared" si="2674"/>
        <v>0</v>
      </c>
      <c r="AD205" s="9"/>
      <c r="AE205" s="9">
        <f>Wed!$AE$39</f>
        <v>0</v>
      </c>
      <c r="AF205" s="73" t="str">
        <f t="shared" si="2675"/>
        <v>-100%</v>
      </c>
      <c r="AG205" s="9">
        <f t="shared" si="2676"/>
        <v>0</v>
      </c>
      <c r="AH205" s="9"/>
      <c r="AI205" s="9">
        <f>Wed!$AF$39</f>
        <v>0</v>
      </c>
      <c r="AJ205" s="73" t="str">
        <f t="shared" si="2677"/>
        <v>-100%</v>
      </c>
      <c r="AK205" s="9">
        <f t="shared" si="2678"/>
        <v>0</v>
      </c>
      <c r="AL205" s="9"/>
      <c r="AM205" s="9">
        <f>Wed!$AG$39</f>
        <v>0</v>
      </c>
      <c r="AN205" s="73" t="str">
        <f t="shared" si="2679"/>
        <v>-100%</v>
      </c>
      <c r="AO205" s="9">
        <f t="shared" si="2680"/>
        <v>0</v>
      </c>
      <c r="AP205" s="9"/>
      <c r="AQ205" s="9">
        <f>Wed!$AH$39</f>
        <v>0</v>
      </c>
      <c r="AR205" s="73" t="str">
        <f t="shared" si="2681"/>
        <v>-100%</v>
      </c>
      <c r="AS205" s="9">
        <f t="shared" si="2682"/>
        <v>0</v>
      </c>
      <c r="AT205" s="9"/>
      <c r="AU205" s="9">
        <f>Wed!$AI$39</f>
        <v>0</v>
      </c>
      <c r="AV205" s="73" t="str">
        <f t="shared" si="2683"/>
        <v>-100%</v>
      </c>
      <c r="AW205" s="9">
        <f t="shared" si="2684"/>
        <v>0</v>
      </c>
      <c r="AX205" s="9"/>
      <c r="AY205" s="9">
        <f>Wed!$AJ$39</f>
        <v>0</v>
      </c>
      <c r="AZ205" s="73" t="str">
        <f t="shared" si="2685"/>
        <v>-100%</v>
      </c>
      <c r="BA205" s="9">
        <f t="shared" si="2686"/>
        <v>0</v>
      </c>
      <c r="BB205" s="9"/>
      <c r="BC205" s="9">
        <f>Wed!$AK$39</f>
        <v>0</v>
      </c>
      <c r="BD205" s="73" t="str">
        <f t="shared" si="2687"/>
        <v>-100%</v>
      </c>
      <c r="BE205" s="9">
        <f t="shared" si="2688"/>
        <v>0</v>
      </c>
      <c r="BF205" s="9"/>
      <c r="BG205" s="9">
        <f>Wed!$AL$39</f>
        <v>0</v>
      </c>
      <c r="BH205" s="73" t="str">
        <f t="shared" si="2689"/>
        <v>-100%</v>
      </c>
      <c r="BI205" s="9">
        <f t="shared" si="2690"/>
        <v>0</v>
      </c>
      <c r="BJ205" s="9"/>
      <c r="BK205" s="9">
        <f>Wed!$AM$39</f>
        <v>0</v>
      </c>
      <c r="BL205" s="73" t="str">
        <f t="shared" si="2691"/>
        <v>-100%</v>
      </c>
      <c r="BM205" s="9">
        <f t="shared" si="2692"/>
        <v>0</v>
      </c>
      <c r="BN205" s="9"/>
      <c r="BO205" s="9">
        <f>Wed!$AN$39</f>
        <v>0</v>
      </c>
      <c r="BP205" s="73" t="str">
        <f t="shared" si="2693"/>
        <v>-100%</v>
      </c>
      <c r="BQ205" s="9">
        <f t="shared" si="2694"/>
        <v>0</v>
      </c>
      <c r="BR205" s="9"/>
      <c r="BS205" s="9">
        <f>Wed!$AO$39</f>
        <v>0</v>
      </c>
      <c r="BT205" s="73" t="str">
        <f t="shared" si="2695"/>
        <v>-100%</v>
      </c>
      <c r="BU205" s="9">
        <f t="shared" si="2696"/>
        <v>0</v>
      </c>
      <c r="BV205" s="9"/>
      <c r="BW205" s="9">
        <f>Wed!$AP$39</f>
        <v>0</v>
      </c>
      <c r="BX205" s="73" t="str">
        <f t="shared" si="2697"/>
        <v>-100%</v>
      </c>
      <c r="BY205" s="9">
        <f t="shared" si="2698"/>
        <v>0</v>
      </c>
      <c r="BZ205" s="9"/>
      <c r="CA205" s="9">
        <f>Wed!$AQ$39</f>
        <v>0</v>
      </c>
      <c r="CB205" s="73" t="str">
        <f t="shared" si="2699"/>
        <v>-100%</v>
      </c>
      <c r="CC205" s="9">
        <f t="shared" si="2700"/>
        <v>0</v>
      </c>
      <c r="CD205" s="9"/>
      <c r="CE205" s="9">
        <f>Wed!$AR$39</f>
        <v>0</v>
      </c>
      <c r="CF205" s="73" t="str">
        <f t="shared" si="2701"/>
        <v>-100%</v>
      </c>
      <c r="CG205" s="9">
        <f t="shared" si="2702"/>
        <v>0</v>
      </c>
      <c r="CH205" s="9"/>
      <c r="CI205" s="9">
        <f>Wed!$AS$39</f>
        <v>0</v>
      </c>
      <c r="CJ205" s="73" t="str">
        <f t="shared" si="2703"/>
        <v>-100%</v>
      </c>
      <c r="CK205" s="9">
        <f t="shared" si="2704"/>
        <v>0</v>
      </c>
      <c r="CL205" s="9"/>
      <c r="CM205" s="9">
        <f>Wed!$AT$39</f>
        <v>0</v>
      </c>
      <c r="CN205" s="73" t="str">
        <f t="shared" si="2705"/>
        <v>-100%</v>
      </c>
      <c r="CO205" s="9">
        <f t="shared" si="2706"/>
        <v>0</v>
      </c>
      <c r="CP205" s="9"/>
      <c r="CQ205" s="9">
        <f>Wed!$AU$39</f>
        <v>0</v>
      </c>
      <c r="CR205" s="73" t="str">
        <f t="shared" si="2707"/>
        <v>-100%</v>
      </c>
      <c r="CS205" s="9">
        <f t="shared" si="2708"/>
        <v>0</v>
      </c>
      <c r="CT205" s="9"/>
      <c r="CU205" s="9">
        <f>Wed!$AV$39</f>
        <v>0</v>
      </c>
      <c r="CV205" s="73" t="str">
        <f t="shared" si="2709"/>
        <v>-100%</v>
      </c>
      <c r="CW205" s="9">
        <f t="shared" si="2710"/>
        <v>0</v>
      </c>
      <c r="CX205" s="9"/>
      <c r="CY205" s="9">
        <f>Wed!$AW$39</f>
        <v>0</v>
      </c>
      <c r="CZ205" s="73" t="str">
        <f t="shared" si="2711"/>
        <v>-100%</v>
      </c>
      <c r="DA205" s="9">
        <f t="shared" si="2712"/>
        <v>0</v>
      </c>
      <c r="DB205" s="9"/>
      <c r="DC205" s="9">
        <f>Wed!$AX$39</f>
        <v>0</v>
      </c>
      <c r="DD205" s="73" t="str">
        <f t="shared" si="2713"/>
        <v>-100%</v>
      </c>
      <c r="DE205" s="9">
        <f t="shared" si="2714"/>
        <v>0</v>
      </c>
      <c r="DF205" s="9"/>
      <c r="DG205" s="9">
        <f>Wed!$AY$39</f>
        <v>0</v>
      </c>
      <c r="DH205" s="73" t="str">
        <f t="shared" si="2715"/>
        <v>-100%</v>
      </c>
      <c r="DI205" s="9">
        <f t="shared" si="2716"/>
        <v>0</v>
      </c>
      <c r="DJ205" s="9"/>
      <c r="DK205" s="9">
        <f>Wed!$AZ$39</f>
        <v>0</v>
      </c>
      <c r="DL205" s="73" t="str">
        <f t="shared" si="2717"/>
        <v>-100%</v>
      </c>
      <c r="DM205" s="9">
        <f t="shared" si="2718"/>
        <v>0</v>
      </c>
      <c r="DN205" s="9"/>
      <c r="DO205" s="9">
        <f>Wed!$BA$39</f>
        <v>0</v>
      </c>
      <c r="DP205" s="73" t="str">
        <f t="shared" si="2719"/>
        <v>-100%</v>
      </c>
      <c r="DQ205" s="9">
        <f t="shared" si="2720"/>
        <v>0</v>
      </c>
      <c r="DR205" s="9"/>
      <c r="DS205" s="9">
        <f>Wed!$BB$39</f>
        <v>0</v>
      </c>
      <c r="DT205" s="73" t="str">
        <f t="shared" si="2721"/>
        <v>-100%</v>
      </c>
      <c r="DU205" s="9">
        <f t="shared" si="2722"/>
        <v>0</v>
      </c>
      <c r="DV205" s="9"/>
      <c r="DW205" s="9">
        <f>Wed!$BC$39</f>
        <v>0</v>
      </c>
      <c r="DX205" s="73" t="str">
        <f t="shared" si="2723"/>
        <v>-100%</v>
      </c>
      <c r="DY205" s="9">
        <f t="shared" si="2724"/>
        <v>0</v>
      </c>
      <c r="DZ205" s="9"/>
      <c r="EA205" s="9">
        <f>Wed!$BD$39</f>
        <v>0</v>
      </c>
      <c r="EB205" s="73" t="str">
        <f t="shared" si="2725"/>
        <v>-100%</v>
      </c>
      <c r="EC205" s="9">
        <f t="shared" si="2726"/>
        <v>0</v>
      </c>
      <c r="ED205" s="9"/>
      <c r="EE205" s="9">
        <f>Wed!$BE$39</f>
        <v>0</v>
      </c>
      <c r="EF205" s="73" t="str">
        <f t="shared" si="2727"/>
        <v>-100%</v>
      </c>
      <c r="EG205" s="9">
        <f t="shared" si="2728"/>
        <v>0</v>
      </c>
      <c r="EH205" s="9"/>
      <c r="EI205" s="9">
        <f>Wed!$BF$39</f>
        <v>0</v>
      </c>
      <c r="EJ205" s="73" t="str">
        <f t="shared" si="2729"/>
        <v>-100%</v>
      </c>
      <c r="EK205" s="9">
        <f t="shared" si="2730"/>
        <v>0</v>
      </c>
      <c r="EL205" s="9"/>
      <c r="EM205" s="9">
        <f>Wed!$BG$39</f>
        <v>0</v>
      </c>
      <c r="EN205" s="73" t="str">
        <f t="shared" si="2731"/>
        <v>-100%</v>
      </c>
      <c r="EO205" s="9">
        <f t="shared" si="2732"/>
        <v>0</v>
      </c>
      <c r="EP205" s="9"/>
      <c r="EQ205" s="9">
        <f>Wed!$BH$39</f>
        <v>0</v>
      </c>
      <c r="ER205" s="73" t="str">
        <f t="shared" si="2733"/>
        <v>-100%</v>
      </c>
      <c r="ES205" s="9">
        <f t="shared" si="2734"/>
        <v>0</v>
      </c>
      <c r="EU205" s="9">
        <f>Wed!$BI$39</f>
        <v>0</v>
      </c>
      <c r="EV205" s="73" t="str">
        <f t="shared" si="2735"/>
        <v>-100%</v>
      </c>
      <c r="EW205" s="9">
        <f t="shared" si="2736"/>
        <v>0</v>
      </c>
      <c r="EY205" s="9">
        <f>Wed!$BJ$39</f>
        <v>0</v>
      </c>
      <c r="EZ205" s="73" t="str">
        <f t="shared" si="2737"/>
        <v>-100%</v>
      </c>
      <c r="FA205" s="9">
        <f t="shared" si="2738"/>
        <v>0</v>
      </c>
      <c r="FC205" s="9">
        <f>Wed!$BK$39</f>
        <v>0</v>
      </c>
      <c r="FD205" s="73" t="str">
        <f t="shared" si="2739"/>
        <v>-100%</v>
      </c>
      <c r="FE205" s="9">
        <f t="shared" si="2740"/>
        <v>0</v>
      </c>
      <c r="FG205" s="9">
        <f>Wed!$BL$39</f>
        <v>0</v>
      </c>
      <c r="FH205" s="73" t="str">
        <f t="shared" si="2741"/>
        <v>-100%</v>
      </c>
      <c r="FI205" s="9">
        <f t="shared" si="2742"/>
        <v>0</v>
      </c>
      <c r="FK205" s="9">
        <f>Wed!$BM$39</f>
        <v>0</v>
      </c>
      <c r="FL205" s="73" t="str">
        <f t="shared" si="2743"/>
        <v>-100%</v>
      </c>
      <c r="FM205" s="9">
        <f t="shared" si="2744"/>
        <v>0</v>
      </c>
      <c r="FO205" s="9">
        <f>Wed!$BN$39</f>
        <v>0</v>
      </c>
      <c r="FP205" s="73" t="str">
        <f t="shared" si="2745"/>
        <v>-100%</v>
      </c>
      <c r="FQ205" s="9">
        <f t="shared" si="2746"/>
        <v>0</v>
      </c>
    </row>
    <row r="206" spans="1:173" s="12" customFormat="1" x14ac:dyDescent="0.25">
      <c r="A206" s="9" t="str">
        <f>Wed!$A$40</f>
        <v>OVER</v>
      </c>
      <c r="B206" s="72">
        <f>Wed!$C$40</f>
        <v>0</v>
      </c>
      <c r="C206" s="9">
        <f>Wed!$X$40</f>
        <v>0</v>
      </c>
      <c r="D206" s="73" t="str">
        <f t="shared" si="2661"/>
        <v>-100%</v>
      </c>
      <c r="E206" s="9">
        <f t="shared" si="2662"/>
        <v>0</v>
      </c>
      <c r="G206" s="9">
        <f>Wed!$Y$40</f>
        <v>0</v>
      </c>
      <c r="H206" s="73" t="str">
        <f t="shared" si="2663"/>
        <v>-100%</v>
      </c>
      <c r="I206" s="9">
        <f t="shared" si="2664"/>
        <v>0</v>
      </c>
      <c r="K206" s="9">
        <f>Wed!$Z$40</f>
        <v>0</v>
      </c>
      <c r="L206" s="73" t="str">
        <f t="shared" si="2665"/>
        <v>-100%</v>
      </c>
      <c r="M206" s="9">
        <f t="shared" si="2666"/>
        <v>0</v>
      </c>
      <c r="N206" s="9"/>
      <c r="O206" s="9">
        <f>Wed!$AA$40</f>
        <v>0</v>
      </c>
      <c r="P206" s="73" t="str">
        <f t="shared" si="2667"/>
        <v>-100%</v>
      </c>
      <c r="Q206" s="9">
        <f t="shared" si="2668"/>
        <v>0</v>
      </c>
      <c r="R206" s="9"/>
      <c r="S206" s="9">
        <f>Wed!$AB$40</f>
        <v>0</v>
      </c>
      <c r="T206" s="73" t="str">
        <f t="shared" si="2669"/>
        <v>-100%</v>
      </c>
      <c r="U206" s="9">
        <f t="shared" si="2670"/>
        <v>0</v>
      </c>
      <c r="V206" s="9"/>
      <c r="W206" s="9">
        <f>Wed!$AC$40</f>
        <v>0</v>
      </c>
      <c r="X206" s="73" t="str">
        <f t="shared" si="2671"/>
        <v>-100%</v>
      </c>
      <c r="Y206" s="9">
        <f t="shared" si="2672"/>
        <v>0</v>
      </c>
      <c r="Z206" s="9"/>
      <c r="AA206" s="9">
        <f>Wed!$AD$40</f>
        <v>0</v>
      </c>
      <c r="AB206" s="73" t="str">
        <f t="shared" si="2673"/>
        <v>-100%</v>
      </c>
      <c r="AC206" s="9">
        <f t="shared" si="2674"/>
        <v>0</v>
      </c>
      <c r="AD206" s="9"/>
      <c r="AE206" s="9">
        <f>Wed!$AE$40</f>
        <v>0</v>
      </c>
      <c r="AF206" s="73" t="str">
        <f t="shared" si="2675"/>
        <v>-100%</v>
      </c>
      <c r="AG206" s="9">
        <f t="shared" si="2676"/>
        <v>0</v>
      </c>
      <c r="AH206" s="9"/>
      <c r="AI206" s="9">
        <f>Wed!$AF$40</f>
        <v>0</v>
      </c>
      <c r="AJ206" s="73" t="str">
        <f t="shared" si="2677"/>
        <v>-100%</v>
      </c>
      <c r="AK206" s="9">
        <f t="shared" si="2678"/>
        <v>0</v>
      </c>
      <c r="AL206" s="9"/>
      <c r="AM206" s="9">
        <f>Wed!$AG$40</f>
        <v>0</v>
      </c>
      <c r="AN206" s="73" t="str">
        <f t="shared" si="2679"/>
        <v>-100%</v>
      </c>
      <c r="AO206" s="9">
        <f t="shared" si="2680"/>
        <v>0</v>
      </c>
      <c r="AP206" s="9"/>
      <c r="AQ206" s="9">
        <f>Wed!$AH$40</f>
        <v>0</v>
      </c>
      <c r="AR206" s="73" t="str">
        <f t="shared" si="2681"/>
        <v>-100%</v>
      </c>
      <c r="AS206" s="9">
        <f t="shared" si="2682"/>
        <v>0</v>
      </c>
      <c r="AT206" s="9"/>
      <c r="AU206" s="9">
        <f>Wed!$AI$40</f>
        <v>0</v>
      </c>
      <c r="AV206" s="73" t="str">
        <f t="shared" si="2683"/>
        <v>-100%</v>
      </c>
      <c r="AW206" s="9">
        <f t="shared" si="2684"/>
        <v>0</v>
      </c>
      <c r="AX206" s="9"/>
      <c r="AY206" s="9">
        <f>Wed!$AJ$40</f>
        <v>0</v>
      </c>
      <c r="AZ206" s="73" t="str">
        <f t="shared" si="2685"/>
        <v>-100%</v>
      </c>
      <c r="BA206" s="9">
        <f t="shared" si="2686"/>
        <v>0</v>
      </c>
      <c r="BB206" s="9"/>
      <c r="BC206" s="9">
        <f>Wed!$AK$40</f>
        <v>0</v>
      </c>
      <c r="BD206" s="73" t="str">
        <f t="shared" si="2687"/>
        <v>-100%</v>
      </c>
      <c r="BE206" s="9">
        <f t="shared" si="2688"/>
        <v>0</v>
      </c>
      <c r="BF206" s="9"/>
      <c r="BG206" s="9">
        <f>Wed!$AL$40</f>
        <v>0</v>
      </c>
      <c r="BH206" s="73" t="str">
        <f t="shared" si="2689"/>
        <v>-100%</v>
      </c>
      <c r="BI206" s="9">
        <f t="shared" si="2690"/>
        <v>0</v>
      </c>
      <c r="BJ206" s="9"/>
      <c r="BK206" s="9">
        <f>Wed!$AM$40</f>
        <v>0</v>
      </c>
      <c r="BL206" s="73" t="str">
        <f t="shared" si="2691"/>
        <v>-100%</v>
      </c>
      <c r="BM206" s="9">
        <f t="shared" si="2692"/>
        <v>0</v>
      </c>
      <c r="BN206" s="9"/>
      <c r="BO206" s="9">
        <f>Wed!$AN$40</f>
        <v>0</v>
      </c>
      <c r="BP206" s="73" t="str">
        <f t="shared" si="2693"/>
        <v>-100%</v>
      </c>
      <c r="BQ206" s="9">
        <f t="shared" si="2694"/>
        <v>0</v>
      </c>
      <c r="BR206" s="9"/>
      <c r="BS206" s="9">
        <f>Wed!$AO$40</f>
        <v>0</v>
      </c>
      <c r="BT206" s="73" t="str">
        <f t="shared" si="2695"/>
        <v>-100%</v>
      </c>
      <c r="BU206" s="9">
        <f t="shared" si="2696"/>
        <v>0</v>
      </c>
      <c r="BV206" s="9"/>
      <c r="BW206" s="9">
        <f>Wed!$AP$40</f>
        <v>0</v>
      </c>
      <c r="BX206" s="73" t="str">
        <f t="shared" si="2697"/>
        <v>-100%</v>
      </c>
      <c r="BY206" s="9">
        <f t="shared" si="2698"/>
        <v>0</v>
      </c>
      <c r="BZ206" s="9"/>
      <c r="CA206" s="9">
        <f>Wed!$AQ$40</f>
        <v>0</v>
      </c>
      <c r="CB206" s="73" t="str">
        <f t="shared" si="2699"/>
        <v>-100%</v>
      </c>
      <c r="CC206" s="9">
        <f t="shared" si="2700"/>
        <v>0</v>
      </c>
      <c r="CD206" s="9"/>
      <c r="CE206" s="9">
        <f>Wed!$AR$40</f>
        <v>0</v>
      </c>
      <c r="CF206" s="73" t="str">
        <f t="shared" si="2701"/>
        <v>-100%</v>
      </c>
      <c r="CG206" s="9">
        <f t="shared" si="2702"/>
        <v>0</v>
      </c>
      <c r="CH206" s="9"/>
      <c r="CI206" s="9">
        <f>Wed!$AS$40</f>
        <v>0</v>
      </c>
      <c r="CJ206" s="73" t="str">
        <f t="shared" si="2703"/>
        <v>-100%</v>
      </c>
      <c r="CK206" s="9">
        <f t="shared" si="2704"/>
        <v>0</v>
      </c>
      <c r="CL206" s="9"/>
      <c r="CM206" s="9">
        <f>Wed!$AT$40</f>
        <v>0</v>
      </c>
      <c r="CN206" s="73" t="str">
        <f t="shared" si="2705"/>
        <v>-100%</v>
      </c>
      <c r="CO206" s="9">
        <f t="shared" si="2706"/>
        <v>0</v>
      </c>
      <c r="CP206" s="9"/>
      <c r="CQ206" s="9">
        <f>Wed!$AU$40</f>
        <v>0</v>
      </c>
      <c r="CR206" s="73" t="str">
        <f t="shared" si="2707"/>
        <v>-100%</v>
      </c>
      <c r="CS206" s="9">
        <f t="shared" si="2708"/>
        <v>0</v>
      </c>
      <c r="CT206" s="9"/>
      <c r="CU206" s="9">
        <f>Wed!$AV$40</f>
        <v>0</v>
      </c>
      <c r="CV206" s="73" t="str">
        <f t="shared" si="2709"/>
        <v>-100%</v>
      </c>
      <c r="CW206" s="9">
        <f t="shared" si="2710"/>
        <v>0</v>
      </c>
      <c r="CX206" s="9"/>
      <c r="CY206" s="9">
        <f>Wed!$AW$40</f>
        <v>0</v>
      </c>
      <c r="CZ206" s="73" t="str">
        <f t="shared" si="2711"/>
        <v>-100%</v>
      </c>
      <c r="DA206" s="9">
        <f t="shared" si="2712"/>
        <v>0</v>
      </c>
      <c r="DB206" s="9"/>
      <c r="DC206" s="9">
        <f>Wed!$AX$40</f>
        <v>0</v>
      </c>
      <c r="DD206" s="73" t="str">
        <f t="shared" si="2713"/>
        <v>-100%</v>
      </c>
      <c r="DE206" s="9">
        <f t="shared" si="2714"/>
        <v>0</v>
      </c>
      <c r="DF206" s="9"/>
      <c r="DG206" s="9">
        <f>Wed!$AY$40</f>
        <v>0</v>
      </c>
      <c r="DH206" s="73" t="str">
        <f t="shared" si="2715"/>
        <v>-100%</v>
      </c>
      <c r="DI206" s="9">
        <f t="shared" si="2716"/>
        <v>0</v>
      </c>
      <c r="DJ206" s="9"/>
      <c r="DK206" s="9">
        <f>Wed!$AZ$40</f>
        <v>0</v>
      </c>
      <c r="DL206" s="73" t="str">
        <f t="shared" si="2717"/>
        <v>-100%</v>
      </c>
      <c r="DM206" s="9">
        <f t="shared" si="2718"/>
        <v>0</v>
      </c>
      <c r="DN206" s="9"/>
      <c r="DO206" s="9">
        <f>Wed!$BA$40</f>
        <v>0</v>
      </c>
      <c r="DP206" s="73" t="str">
        <f t="shared" si="2719"/>
        <v>-100%</v>
      </c>
      <c r="DQ206" s="9">
        <f t="shared" si="2720"/>
        <v>0</v>
      </c>
      <c r="DR206" s="9"/>
      <c r="DS206" s="9">
        <f>Wed!$BB$40</f>
        <v>0</v>
      </c>
      <c r="DT206" s="73" t="str">
        <f t="shared" si="2721"/>
        <v>-100%</v>
      </c>
      <c r="DU206" s="9">
        <f t="shared" si="2722"/>
        <v>0</v>
      </c>
      <c r="DV206" s="9"/>
      <c r="DW206" s="9">
        <f>Wed!$BC$40</f>
        <v>0</v>
      </c>
      <c r="DX206" s="73" t="str">
        <f t="shared" si="2723"/>
        <v>-100%</v>
      </c>
      <c r="DY206" s="9">
        <f t="shared" si="2724"/>
        <v>0</v>
      </c>
      <c r="DZ206" s="9"/>
      <c r="EA206" s="9">
        <f>Wed!$BD$40</f>
        <v>0</v>
      </c>
      <c r="EB206" s="73" t="str">
        <f t="shared" si="2725"/>
        <v>-100%</v>
      </c>
      <c r="EC206" s="9">
        <f t="shared" si="2726"/>
        <v>0</v>
      </c>
      <c r="ED206" s="9"/>
      <c r="EE206" s="9">
        <f>Wed!$BE$40</f>
        <v>0</v>
      </c>
      <c r="EF206" s="73" t="str">
        <f t="shared" si="2727"/>
        <v>-100%</v>
      </c>
      <c r="EG206" s="9">
        <f t="shared" si="2728"/>
        <v>0</v>
      </c>
      <c r="EH206" s="9"/>
      <c r="EI206" s="9">
        <f>Wed!$BF$40</f>
        <v>0</v>
      </c>
      <c r="EJ206" s="73" t="str">
        <f t="shared" si="2729"/>
        <v>-100%</v>
      </c>
      <c r="EK206" s="9">
        <f t="shared" si="2730"/>
        <v>0</v>
      </c>
      <c r="EL206" s="9"/>
      <c r="EM206" s="9">
        <f>Wed!$BG$40</f>
        <v>0</v>
      </c>
      <c r="EN206" s="73" t="str">
        <f t="shared" si="2731"/>
        <v>-100%</v>
      </c>
      <c r="EO206" s="9">
        <f t="shared" si="2732"/>
        <v>0</v>
      </c>
      <c r="EP206" s="9"/>
      <c r="EQ206" s="9">
        <f>Wed!$BH$40</f>
        <v>0</v>
      </c>
      <c r="ER206" s="73" t="str">
        <f t="shared" si="2733"/>
        <v>-100%</v>
      </c>
      <c r="ES206" s="9">
        <f t="shared" si="2734"/>
        <v>0</v>
      </c>
      <c r="EU206" s="9">
        <f>Wed!$BI$40</f>
        <v>0</v>
      </c>
      <c r="EV206" s="73" t="str">
        <f t="shared" si="2735"/>
        <v>-100%</v>
      </c>
      <c r="EW206" s="9">
        <f t="shared" si="2736"/>
        <v>0</v>
      </c>
      <c r="EY206" s="9">
        <f>Wed!$BJ$40</f>
        <v>0</v>
      </c>
      <c r="EZ206" s="73" t="str">
        <f t="shared" si="2737"/>
        <v>-100%</v>
      </c>
      <c r="FA206" s="9">
        <f t="shared" si="2738"/>
        <v>0</v>
      </c>
      <c r="FC206" s="9">
        <f>Wed!$BK$40</f>
        <v>0</v>
      </c>
      <c r="FD206" s="73" t="str">
        <f t="shared" si="2739"/>
        <v>-100%</v>
      </c>
      <c r="FE206" s="9">
        <f t="shared" si="2740"/>
        <v>0</v>
      </c>
      <c r="FG206" s="9">
        <f>Wed!$BL$40</f>
        <v>0</v>
      </c>
      <c r="FH206" s="73" t="str">
        <f t="shared" si="2741"/>
        <v>-100%</v>
      </c>
      <c r="FI206" s="9">
        <f t="shared" si="2742"/>
        <v>0</v>
      </c>
      <c r="FK206" s="9">
        <f>Wed!$BM$40</f>
        <v>0</v>
      </c>
      <c r="FL206" s="73" t="str">
        <f t="shared" si="2743"/>
        <v>-100%</v>
      </c>
      <c r="FM206" s="9">
        <f t="shared" si="2744"/>
        <v>0</v>
      </c>
      <c r="FO206" s="9">
        <f>Wed!$BN$40</f>
        <v>0</v>
      </c>
      <c r="FP206" s="73" t="str">
        <f t="shared" si="2745"/>
        <v>-100%</v>
      </c>
      <c r="FQ206" s="9">
        <f t="shared" si="2746"/>
        <v>0</v>
      </c>
    </row>
    <row r="207" spans="1:173" s="12" customFormat="1" x14ac:dyDescent="0.25">
      <c r="A207" s="75"/>
      <c r="B207" s="72"/>
      <c r="C207" s="75"/>
      <c r="D207" s="75"/>
      <c r="E207" s="75"/>
      <c r="G207" s="75"/>
      <c r="H207" s="75"/>
      <c r="I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  <c r="CF207" s="75"/>
      <c r="CG207" s="75"/>
      <c r="CH207" s="75"/>
      <c r="CI207" s="75"/>
      <c r="CJ207" s="75"/>
      <c r="CK207" s="75"/>
      <c r="CL207" s="75"/>
      <c r="CM207" s="75"/>
      <c r="CN207" s="75"/>
      <c r="CO207" s="75"/>
      <c r="CP207" s="75"/>
      <c r="CQ207" s="75"/>
      <c r="CR207" s="75"/>
      <c r="CS207" s="75"/>
      <c r="CT207" s="75"/>
      <c r="CU207" s="75"/>
      <c r="CV207" s="75"/>
      <c r="CW207" s="75"/>
      <c r="CX207" s="75"/>
      <c r="CY207" s="75"/>
      <c r="CZ207" s="75"/>
      <c r="DA207" s="75"/>
      <c r="DB207" s="75"/>
      <c r="DC207" s="75"/>
      <c r="DD207" s="75"/>
      <c r="DE207" s="75"/>
      <c r="DF207" s="75"/>
      <c r="DG207" s="75"/>
      <c r="DH207" s="75"/>
      <c r="DI207" s="75"/>
      <c r="DJ207" s="75"/>
      <c r="DK207" s="75"/>
      <c r="DL207" s="75"/>
      <c r="DM207" s="75"/>
      <c r="DN207" s="75"/>
      <c r="DO207" s="75"/>
      <c r="DP207" s="75"/>
      <c r="DQ207" s="75"/>
      <c r="DR207" s="75"/>
      <c r="DS207" s="75"/>
      <c r="DT207" s="75"/>
      <c r="DU207" s="75"/>
      <c r="DV207" s="75"/>
      <c r="DW207" s="75"/>
      <c r="DX207" s="75"/>
      <c r="DY207" s="75"/>
      <c r="DZ207" s="75"/>
      <c r="EA207" s="75"/>
      <c r="EB207" s="75"/>
      <c r="EC207" s="75"/>
      <c r="ED207" s="75"/>
      <c r="EE207" s="75"/>
      <c r="EF207" s="75"/>
      <c r="EG207" s="75"/>
      <c r="EH207" s="75"/>
      <c r="EI207" s="75"/>
      <c r="EJ207" s="75"/>
      <c r="EK207" s="75"/>
      <c r="EL207" s="75"/>
      <c r="EM207" s="75"/>
      <c r="EN207" s="75"/>
      <c r="EO207" s="75"/>
      <c r="EP207" s="75"/>
      <c r="EQ207" s="75"/>
      <c r="ER207" s="75"/>
      <c r="ES207" s="75"/>
      <c r="EU207" s="75"/>
      <c r="EV207" s="75"/>
      <c r="EW207" s="75"/>
      <c r="EY207" s="75"/>
      <c r="EZ207" s="75"/>
      <c r="FA207" s="75"/>
      <c r="FC207" s="75"/>
      <c r="FD207" s="75"/>
      <c r="FE207" s="75"/>
      <c r="FG207" s="75"/>
      <c r="FH207" s="75"/>
      <c r="FI207" s="75"/>
      <c r="FK207" s="75"/>
      <c r="FL207" s="75"/>
      <c r="FM207" s="75"/>
      <c r="FO207" s="75"/>
      <c r="FP207" s="75"/>
      <c r="FQ207" s="75"/>
    </row>
    <row r="208" spans="1:173" s="12" customFormat="1" x14ac:dyDescent="0.25">
      <c r="A208" s="9">
        <f>Wed!A42</f>
        <v>0</v>
      </c>
      <c r="B208" s="72">
        <f>Wed!C42</f>
        <v>0</v>
      </c>
      <c r="C208" s="9">
        <f>Wed!X42</f>
        <v>0</v>
      </c>
      <c r="D208" s="73" t="str">
        <f>IF(B208="win",100%-D1,"-100%")</f>
        <v>-100%</v>
      </c>
      <c r="E208" s="9">
        <f>(C208*D208)+(C208*E1)</f>
        <v>0</v>
      </c>
      <c r="G208" s="9">
        <f>Wed!Y42</f>
        <v>0</v>
      </c>
      <c r="H208" s="73" t="str">
        <f>IF($B208="win",100%-H$1,"-100%")</f>
        <v>-100%</v>
      </c>
      <c r="I208" s="9">
        <f>(G208*H208)+(G208*I1)</f>
        <v>0</v>
      </c>
      <c r="K208" s="9">
        <f>Wed!Z42</f>
        <v>0</v>
      </c>
      <c r="L208" s="73" t="str">
        <f>IF(B208="win",100%-L1,"-100%")</f>
        <v>-100%</v>
      </c>
      <c r="M208" s="9">
        <f>(K208*L208)+(K208*M1)</f>
        <v>0</v>
      </c>
      <c r="N208" s="9"/>
      <c r="O208" s="9">
        <f>Wed!AA42</f>
        <v>0</v>
      </c>
      <c r="P208" s="73" t="str">
        <f>IF(B208="win",100%-P1,"-100%")</f>
        <v>-100%</v>
      </c>
      <c r="Q208" s="9">
        <f>(O208*P208)+(O208*Q1)</f>
        <v>0</v>
      </c>
      <c r="R208" s="9"/>
      <c r="S208" s="9">
        <f>Wed!AB42</f>
        <v>0</v>
      </c>
      <c r="T208" s="73" t="str">
        <f>IF(B208="win",100%-T1,"-100%")</f>
        <v>-100%</v>
      </c>
      <c r="U208" s="9">
        <f>(S208*T208)+(S208*U1)</f>
        <v>0</v>
      </c>
      <c r="V208" s="9"/>
      <c r="W208" s="9">
        <f>Wed!AC42</f>
        <v>0</v>
      </c>
      <c r="X208" s="73" t="str">
        <f>IF(B208="win",100%-X1,"-100%")</f>
        <v>-100%</v>
      </c>
      <c r="Y208" s="9">
        <f>(W208*X208)+(W208*Y1)</f>
        <v>0</v>
      </c>
      <c r="Z208" s="9"/>
      <c r="AA208" s="9">
        <f>Wed!AD42</f>
        <v>0</v>
      </c>
      <c r="AB208" s="73" t="str">
        <f>IF(B208="win",100%-AB1,"-100%")</f>
        <v>-100%</v>
      </c>
      <c r="AC208" s="9">
        <f>(AA208*AB208)+(AA208*AC1)</f>
        <v>0</v>
      </c>
      <c r="AD208" s="9"/>
      <c r="AE208" s="9">
        <f>Wed!AE42</f>
        <v>0</v>
      </c>
      <c r="AF208" s="73" t="str">
        <f>IF(B208="win",100%-AF1,"-100%")</f>
        <v>-100%</v>
      </c>
      <c r="AG208" s="9">
        <f>(AE208*AF208)+(AE208*AG1)</f>
        <v>0</v>
      </c>
      <c r="AH208" s="9"/>
      <c r="AI208" s="9">
        <f>Wed!AF42</f>
        <v>0</v>
      </c>
      <c r="AJ208" s="73" t="str">
        <f>IF(B208="win",100%-AJ1,"-100%")</f>
        <v>-100%</v>
      </c>
      <c r="AK208" s="9">
        <f>(AI208*AJ208)+(AI208*AK1)</f>
        <v>0</v>
      </c>
      <c r="AL208" s="9"/>
      <c r="AM208" s="9">
        <f>Wed!AG42</f>
        <v>0</v>
      </c>
      <c r="AN208" s="73" t="str">
        <f>IF(B208="win",100%-AN1,"-100%")</f>
        <v>-100%</v>
      </c>
      <c r="AO208" s="9">
        <f>(AM208*AN208)+(AM208*AO1)</f>
        <v>0</v>
      </c>
      <c r="AP208" s="9"/>
      <c r="AQ208" s="9">
        <f>Wed!AH42</f>
        <v>0</v>
      </c>
      <c r="AR208" s="73" t="str">
        <f>IF(B208="win",100%-AR1,"-100%")</f>
        <v>-100%</v>
      </c>
      <c r="AS208" s="9">
        <f>(AQ208*AR208)+(AQ208*AS1)</f>
        <v>0</v>
      </c>
      <c r="AT208" s="9"/>
      <c r="AU208" s="9">
        <f>Wed!AI42</f>
        <v>0</v>
      </c>
      <c r="AV208" s="73" t="str">
        <f>IF(B208="win",100%-AV1,"-100%")</f>
        <v>-100%</v>
      </c>
      <c r="AW208" s="9">
        <f>(AU208*AV208)+(AU208*AW1)</f>
        <v>0</v>
      </c>
      <c r="AX208" s="9"/>
      <c r="AY208" s="9">
        <f>Wed!AJ42</f>
        <v>0</v>
      </c>
      <c r="AZ208" s="73" t="str">
        <f>IF(B208="win",100%-AZ1,"-100%")</f>
        <v>-100%</v>
      </c>
      <c r="BA208" s="9">
        <f>(AY208*AZ208)+(AY208*BA1)</f>
        <v>0</v>
      </c>
      <c r="BB208" s="9"/>
      <c r="BC208" s="9">
        <f>Wed!AK42</f>
        <v>0</v>
      </c>
      <c r="BD208" s="73" t="str">
        <f>IF(B208="win",100%-BD1,"-100%")</f>
        <v>-100%</v>
      </c>
      <c r="BE208" s="9">
        <f>(BC208*BD208)+(BC208*BE1)</f>
        <v>0</v>
      </c>
      <c r="BF208" s="9"/>
      <c r="BG208" s="9">
        <f>Wed!AL42</f>
        <v>0</v>
      </c>
      <c r="BH208" s="73" t="str">
        <f>IF(B208="win",100%-BH1,"-100%")</f>
        <v>-100%</v>
      </c>
      <c r="BI208" s="9">
        <f>(BG208*BH208)+(BG208*BI1)</f>
        <v>0</v>
      </c>
      <c r="BJ208" s="9"/>
      <c r="BK208" s="9">
        <f>Wed!AM42</f>
        <v>0</v>
      </c>
      <c r="BL208" s="73" t="str">
        <f>IF(B208="win",100%-BL1,"-100%")</f>
        <v>-100%</v>
      </c>
      <c r="BM208" s="9">
        <f>(BK208*BL208)+(BK208*BM1)</f>
        <v>0</v>
      </c>
      <c r="BN208" s="9"/>
      <c r="BO208" s="9">
        <f>Wed!AN42</f>
        <v>0</v>
      </c>
      <c r="BP208" s="73" t="str">
        <f>IF(B208="win",100%-BP1,"-100%")</f>
        <v>-100%</v>
      </c>
      <c r="BQ208" s="9">
        <f>(BO208*BP208)+(BO208*BQ1)</f>
        <v>0</v>
      </c>
      <c r="BR208" s="9"/>
      <c r="BS208" s="9">
        <f>Wed!AO42</f>
        <v>0</v>
      </c>
      <c r="BT208" s="73" t="str">
        <f>IF(B208="win",100%-BT1,"-100%")</f>
        <v>-100%</v>
      </c>
      <c r="BU208" s="9">
        <f>(BS208*BT208)+(BS208*BU1)</f>
        <v>0</v>
      </c>
      <c r="BV208" s="9"/>
      <c r="BW208" s="9">
        <f>Wed!AP42</f>
        <v>0</v>
      </c>
      <c r="BX208" s="73" t="str">
        <f>IF(B208="win",100%-BX1,"-100%")</f>
        <v>-100%</v>
      </c>
      <c r="BY208" s="9">
        <f>(BW208*BX208)+(BW208*BY1)</f>
        <v>0</v>
      </c>
      <c r="BZ208" s="9"/>
      <c r="CA208" s="9">
        <f>Wed!AQ42</f>
        <v>0</v>
      </c>
      <c r="CB208" s="73" t="str">
        <f>IF(B208="win",100%-CB1,"-100%")</f>
        <v>-100%</v>
      </c>
      <c r="CC208" s="9">
        <f>(CA208*CB208)+(CA208*CC1)</f>
        <v>0</v>
      </c>
      <c r="CD208" s="9"/>
      <c r="CE208" s="9">
        <f>Wed!AR42</f>
        <v>0</v>
      </c>
      <c r="CF208" s="73" t="str">
        <f>IF(B208="win",100%-CF1,"-100%")</f>
        <v>-100%</v>
      </c>
      <c r="CG208" s="9">
        <f>(CE208*CF208)+(CE208*CG1)</f>
        <v>0</v>
      </c>
      <c r="CH208" s="9"/>
      <c r="CI208" s="9">
        <f>Wed!AS42</f>
        <v>0</v>
      </c>
      <c r="CJ208" s="73" t="str">
        <f>IF(B208="win",100%-CJ1,"-100%")</f>
        <v>-100%</v>
      </c>
      <c r="CK208" s="9">
        <f>(CI208*CJ208)+(CI208*CK1)</f>
        <v>0</v>
      </c>
      <c r="CL208" s="9"/>
      <c r="CM208" s="9">
        <f>Wed!AT42</f>
        <v>0</v>
      </c>
      <c r="CN208" s="73" t="str">
        <f>IF(B208="win",100%-CN1,"-100%")</f>
        <v>-100%</v>
      </c>
      <c r="CO208" s="9">
        <f>(CM208*CN208)+(CM208*CO1)</f>
        <v>0</v>
      </c>
      <c r="CP208" s="9"/>
      <c r="CQ208" s="9">
        <f>Wed!AU42</f>
        <v>0</v>
      </c>
      <c r="CR208" s="73" t="str">
        <f>IF(B208="win",100%-CR1,"-100%")</f>
        <v>-100%</v>
      </c>
      <c r="CS208" s="9">
        <f>(CQ208*CR208)+(CQ208*CS1)</f>
        <v>0</v>
      </c>
      <c r="CT208" s="9"/>
      <c r="CU208" s="9">
        <f>Wed!AV42</f>
        <v>0</v>
      </c>
      <c r="CV208" s="73" t="str">
        <f>IF(B208="win",100%-CV1,"-100%")</f>
        <v>-100%</v>
      </c>
      <c r="CW208" s="9">
        <f>(CU208*CV208)+(CU208*CW1)</f>
        <v>0</v>
      </c>
      <c r="CX208" s="9"/>
      <c r="CY208" s="9">
        <f>Wed!AW42</f>
        <v>0</v>
      </c>
      <c r="CZ208" s="73" t="str">
        <f>IF(B208="win",100%-CZ1,"-100%")</f>
        <v>-100%</v>
      </c>
      <c r="DA208" s="9">
        <f>(CY208*CZ208)+(CY208*DA1)</f>
        <v>0</v>
      </c>
      <c r="DB208" s="9"/>
      <c r="DC208" s="9">
        <f>Wed!AX42</f>
        <v>0</v>
      </c>
      <c r="DD208" s="73" t="str">
        <f>IF(B208="win",100%-DD1,"-100%")</f>
        <v>-100%</v>
      </c>
      <c r="DE208" s="9">
        <f>(DC208*DD208)+(DC208*DE1)</f>
        <v>0</v>
      </c>
      <c r="DF208" s="9"/>
      <c r="DG208" s="9">
        <f>Wed!AY42</f>
        <v>0</v>
      </c>
      <c r="DH208" s="73" t="str">
        <f>IF(B208="win",100%-DH1,"-100%")</f>
        <v>-100%</v>
      </c>
      <c r="DI208" s="9">
        <f>(DG208*DH208)+(DG208*DI1)</f>
        <v>0</v>
      </c>
      <c r="DJ208" s="9"/>
      <c r="DK208" s="9">
        <f>Wed!AZ42</f>
        <v>0</v>
      </c>
      <c r="DL208" s="73" t="str">
        <f>IF(B208="win",100%-DL1,"-100%")</f>
        <v>-100%</v>
      </c>
      <c r="DM208" s="9">
        <f>(DK208*DL208)+(DK208*DM1)</f>
        <v>0</v>
      </c>
      <c r="DN208" s="9"/>
      <c r="DO208" s="9">
        <f>Wed!BA42</f>
        <v>0</v>
      </c>
      <c r="DP208" s="73" t="str">
        <f>IF(B208="win",100%-DP1,"-100%")</f>
        <v>-100%</v>
      </c>
      <c r="DQ208" s="9">
        <f>(DO208*DP208)+(DO208*DQ1)</f>
        <v>0</v>
      </c>
      <c r="DR208" s="9"/>
      <c r="DS208" s="9">
        <f>Wed!BB42</f>
        <v>0</v>
      </c>
      <c r="DT208" s="73" t="str">
        <f>IF(B208="win",100%-DT1,"-100%")</f>
        <v>-100%</v>
      </c>
      <c r="DU208" s="9">
        <f>(DS208*DT208)+(DS208*DU1)</f>
        <v>0</v>
      </c>
      <c r="DV208" s="9"/>
      <c r="DW208" s="9">
        <f>Wed!BC42</f>
        <v>0</v>
      </c>
      <c r="DX208" s="73" t="str">
        <f>IF(B208="win",100%-DX1,"-100%")</f>
        <v>-100%</v>
      </c>
      <c r="DY208" s="9">
        <f>(DW208*DX208)+(DW208*DY1)</f>
        <v>0</v>
      </c>
      <c r="DZ208" s="9"/>
      <c r="EA208" s="9">
        <f>Wed!BD42</f>
        <v>0</v>
      </c>
      <c r="EB208" s="73" t="str">
        <f>IF(B208="win",100%-EB1,"-100%")</f>
        <v>-100%</v>
      </c>
      <c r="EC208" s="9">
        <f>(EA208*EB208)+(EA208*EC1)</f>
        <v>0</v>
      </c>
      <c r="ED208" s="9"/>
      <c r="EE208" s="9">
        <f>Wed!BE42</f>
        <v>0</v>
      </c>
      <c r="EF208" s="73" t="str">
        <f>IF(B208="win",100%-EF1,"-100%")</f>
        <v>-100%</v>
      </c>
      <c r="EG208" s="9">
        <f>(EE208*EF208)+(EE208*EG1)</f>
        <v>0</v>
      </c>
      <c r="EH208" s="9"/>
      <c r="EI208" s="9">
        <f>Wed!BF42</f>
        <v>0</v>
      </c>
      <c r="EJ208" s="73" t="str">
        <f>IF(B208="win",100%-EJ1,"-100%")</f>
        <v>-100%</v>
      </c>
      <c r="EK208" s="9">
        <f>(EI208*EJ208)+(EI208*EK1)</f>
        <v>0</v>
      </c>
      <c r="EL208" s="9"/>
      <c r="EM208" s="9">
        <f>Wed!BG42</f>
        <v>0</v>
      </c>
      <c r="EN208" s="73" t="str">
        <f>IF(B208="win",100%-EN1,"-100%")</f>
        <v>-100%</v>
      </c>
      <c r="EO208" s="9">
        <f>(EM208*EN208)+(EM208*EO1)</f>
        <v>0</v>
      </c>
      <c r="EP208" s="9"/>
      <c r="EQ208" s="9">
        <f>Wed!BH42</f>
        <v>0</v>
      </c>
      <c r="ER208" s="73" t="str">
        <f>IF(B208="win",100%-ER1,"-100%")</f>
        <v>-100%</v>
      </c>
      <c r="ES208" s="9">
        <f>(EQ208*ER208)+(EQ208*ES1)</f>
        <v>0</v>
      </c>
      <c r="EU208" s="9">
        <f>Wed!$BI42</f>
        <v>0</v>
      </c>
      <c r="EV208" s="73" t="str">
        <f t="shared" ref="EV208:EV246" si="2747">IF($B208="win",100%-EV$1,"-100%")</f>
        <v>-100%</v>
      </c>
      <c r="EW208" s="9">
        <f>(EU208*EV208)+(EU208*EW1)</f>
        <v>0</v>
      </c>
      <c r="EY208" s="9">
        <f>Wed!$BJ42</f>
        <v>0</v>
      </c>
      <c r="EZ208" s="73" t="str">
        <f t="shared" ref="EZ208:EZ246" si="2748">IF($B208="win",100%-EZ$1,"-100%")</f>
        <v>-100%</v>
      </c>
      <c r="FA208" s="9">
        <f>(EY208*EZ208)+(EY208*FA1)</f>
        <v>0</v>
      </c>
      <c r="FC208" s="9">
        <f>Wed!$BK42</f>
        <v>0</v>
      </c>
      <c r="FD208" s="73" t="str">
        <f t="shared" ref="FD208:FD246" si="2749">IF($B208="win",100%-FD$1,"-100%")</f>
        <v>-100%</v>
      </c>
      <c r="FE208" s="9">
        <f>(FC208*FD208)+(FC208*FE1)</f>
        <v>0</v>
      </c>
      <c r="FG208" s="9">
        <f>Wed!$BL42</f>
        <v>0</v>
      </c>
      <c r="FH208" s="73" t="str">
        <f t="shared" ref="FH208:FH246" si="2750">IF($B208="win",100%-FH$1,"-100%")</f>
        <v>-100%</v>
      </c>
      <c r="FI208" s="9">
        <f>(FG208*FH208)+(FG208*FI1)</f>
        <v>0</v>
      </c>
      <c r="FK208" s="9">
        <f>Wed!$BM42</f>
        <v>0</v>
      </c>
      <c r="FL208" s="73" t="str">
        <f t="shared" ref="FL208:FL246" si="2751">IF($B208="win",100%-FL$1,"-100%")</f>
        <v>-100%</v>
      </c>
      <c r="FM208" s="9">
        <f>(FK208*FL208)+(FK208*FM1)</f>
        <v>0</v>
      </c>
      <c r="FO208" s="9">
        <f>Wed!$BN42</f>
        <v>0</v>
      </c>
      <c r="FP208" s="73" t="str">
        <f t="shared" ref="FP208:FP246" si="2752">IF($B208="win",100%-FP$1,"-100%")</f>
        <v>-100%</v>
      </c>
      <c r="FQ208" s="9">
        <f>(FO208*FP208)+(FO208*FQ1)</f>
        <v>0</v>
      </c>
    </row>
    <row r="209" spans="1:173" s="12" customFormat="1" x14ac:dyDescent="0.25">
      <c r="A209" s="9">
        <f>Wed!A43</f>
        <v>0</v>
      </c>
      <c r="B209" s="72">
        <f>Wed!C43</f>
        <v>0</v>
      </c>
      <c r="C209" s="9">
        <f>Wed!X43</f>
        <v>0</v>
      </c>
      <c r="D209" s="73" t="str">
        <f>IF(B209="win",100%-D1,"-100%")</f>
        <v>-100%</v>
      </c>
      <c r="E209" s="9">
        <f>(C209*D209)+(C209*E1)</f>
        <v>0</v>
      </c>
      <c r="G209" s="9">
        <f>Wed!Y43</f>
        <v>0</v>
      </c>
      <c r="H209" s="73" t="str">
        <f t="shared" ref="H209:H211" si="2753">IF($B209="win",100%-H$1,"-100%")</f>
        <v>-100%</v>
      </c>
      <c r="I209" s="9">
        <f>(G209*H209)</f>
        <v>0</v>
      </c>
      <c r="K209" s="9">
        <f>Wed!Z43</f>
        <v>0</v>
      </c>
      <c r="L209" s="73" t="str">
        <f>IF(B209="win",100%-L1,"-100%")</f>
        <v>-100%</v>
      </c>
      <c r="M209" s="9">
        <f>(K209*L209)+(K209*M1)</f>
        <v>0</v>
      </c>
      <c r="N209" s="9"/>
      <c r="O209" s="9">
        <f>Wed!AA43</f>
        <v>0</v>
      </c>
      <c r="P209" s="73" t="str">
        <f>IF(B209="win",100%-P1,"-100%")</f>
        <v>-100%</v>
      </c>
      <c r="Q209" s="9">
        <f>(O209*P209)+(O209*Q1)</f>
        <v>0</v>
      </c>
      <c r="R209" s="9"/>
      <c r="S209" s="9">
        <f>Wed!AB43</f>
        <v>0</v>
      </c>
      <c r="T209" s="73" t="str">
        <f>IF(B209="win",100%-T1,"-100%")</f>
        <v>-100%</v>
      </c>
      <c r="U209" s="9">
        <f>(S209*T209)+(S209*U1)</f>
        <v>0</v>
      </c>
      <c r="V209" s="9"/>
      <c r="W209" s="9">
        <f>Wed!AC43</f>
        <v>0</v>
      </c>
      <c r="X209" s="73" t="str">
        <f>IF(B209="win",100%-X1,"-100%")</f>
        <v>-100%</v>
      </c>
      <c r="Y209" s="9">
        <f>(W209*X209)+(W209*Y1)</f>
        <v>0</v>
      </c>
      <c r="Z209" s="9"/>
      <c r="AA209" s="9">
        <f>Wed!AD43</f>
        <v>0</v>
      </c>
      <c r="AB209" s="73" t="str">
        <f>IF(B209="win",100%-AB1,"-100%")</f>
        <v>-100%</v>
      </c>
      <c r="AC209" s="9">
        <f>(AA209*AB209)+(AA209*AC1)</f>
        <v>0</v>
      </c>
      <c r="AD209" s="9"/>
      <c r="AE209" s="9">
        <f>Wed!AE43</f>
        <v>0</v>
      </c>
      <c r="AF209" s="73" t="str">
        <f>IF(B209="win",100%-AF1,"-100%")</f>
        <v>-100%</v>
      </c>
      <c r="AG209" s="9">
        <f>(AE209*AF209)+(AE209*AG1)</f>
        <v>0</v>
      </c>
      <c r="AH209" s="9"/>
      <c r="AI209" s="9">
        <f>Wed!AF43</f>
        <v>0</v>
      </c>
      <c r="AJ209" s="73" t="str">
        <f>IF(B209="win",100%-AJ1,"-100%")</f>
        <v>-100%</v>
      </c>
      <c r="AK209" s="9">
        <f>(AI209*AJ209)+(AI209*AK1)</f>
        <v>0</v>
      </c>
      <c r="AL209" s="9"/>
      <c r="AM209" s="9">
        <f>Wed!AG43</f>
        <v>0</v>
      </c>
      <c r="AN209" s="73" t="str">
        <f>IF(B209="win",100%-AN1,"-100%")</f>
        <v>-100%</v>
      </c>
      <c r="AO209" s="9">
        <f>(AM209*AN209)+(AM209*AO1)</f>
        <v>0</v>
      </c>
      <c r="AP209" s="9"/>
      <c r="AQ209" s="9">
        <f>Wed!AH43</f>
        <v>0</v>
      </c>
      <c r="AR209" s="73" t="str">
        <f>IF(B209="win",100%-AR1,"-100%")</f>
        <v>-100%</v>
      </c>
      <c r="AS209" s="9">
        <f>(AQ209*AR209)+(AQ209*AS1)</f>
        <v>0</v>
      </c>
      <c r="AT209" s="9"/>
      <c r="AU209" s="9">
        <f>Wed!AI43</f>
        <v>0</v>
      </c>
      <c r="AV209" s="73" t="str">
        <f>IF(B209="win",100%-AV1,"-100%")</f>
        <v>-100%</v>
      </c>
      <c r="AW209" s="9">
        <f>(AU209*AV209)+(AU209*AW1)</f>
        <v>0</v>
      </c>
      <c r="AX209" s="9"/>
      <c r="AY209" s="9">
        <f>Wed!AJ43</f>
        <v>0</v>
      </c>
      <c r="AZ209" s="73" t="str">
        <f>IF(B209="win",100%-AZ1,"-100%")</f>
        <v>-100%</v>
      </c>
      <c r="BA209" s="9">
        <f>(AY209*AZ209)+(AY209*BA1)</f>
        <v>0</v>
      </c>
      <c r="BB209" s="9"/>
      <c r="BC209" s="9">
        <f>Wed!AK43</f>
        <v>0</v>
      </c>
      <c r="BD209" s="73" t="str">
        <f>IF(B209="win",100%-BD1,"-100%")</f>
        <v>-100%</v>
      </c>
      <c r="BE209" s="9">
        <f>(BC209*BD209)+(BC209*BE1)</f>
        <v>0</v>
      </c>
      <c r="BF209" s="9"/>
      <c r="BG209" s="9">
        <f>Wed!AL43</f>
        <v>0</v>
      </c>
      <c r="BH209" s="73" t="str">
        <f>IF(B209="win",100%-BH1,"-100%")</f>
        <v>-100%</v>
      </c>
      <c r="BI209" s="9">
        <f>(BG209*BH209)+(BG209*BI1)</f>
        <v>0</v>
      </c>
      <c r="BJ209" s="9"/>
      <c r="BK209" s="9">
        <f>Wed!AM43</f>
        <v>0</v>
      </c>
      <c r="BL209" s="73" t="str">
        <f>IF(B209="win",100%-BL1,"-100%")</f>
        <v>-100%</v>
      </c>
      <c r="BM209" s="9">
        <f>(BK209*BL209)+(BK209*BM1)</f>
        <v>0</v>
      </c>
      <c r="BN209" s="9"/>
      <c r="BO209" s="9">
        <f>Wed!AN43</f>
        <v>0</v>
      </c>
      <c r="BP209" s="73" t="str">
        <f>IF(B209="win",100%-BP1,"-100%")</f>
        <v>-100%</v>
      </c>
      <c r="BQ209" s="9">
        <f>(BO209*BP209)+(BO209*BQ1)</f>
        <v>0</v>
      </c>
      <c r="BR209" s="9"/>
      <c r="BS209" s="9">
        <f>Wed!AO43</f>
        <v>0</v>
      </c>
      <c r="BT209" s="73" t="str">
        <f>IF(B209="win",100%-BT1,"-100%")</f>
        <v>-100%</v>
      </c>
      <c r="BU209" s="9">
        <f>(BS209*BT209)+(BS209*BU1)</f>
        <v>0</v>
      </c>
      <c r="BV209" s="9"/>
      <c r="BW209" s="9">
        <f>Wed!AP43</f>
        <v>0</v>
      </c>
      <c r="BX209" s="73" t="str">
        <f>IF(B209="win",100%-BX1,"-100%")</f>
        <v>-100%</v>
      </c>
      <c r="BY209" s="9">
        <f>(BW209*BX209)+(BW209*BY1)</f>
        <v>0</v>
      </c>
      <c r="BZ209" s="9"/>
      <c r="CA209" s="9">
        <f>Wed!AQ43</f>
        <v>0</v>
      </c>
      <c r="CB209" s="73" t="str">
        <f>IF(B209="win",100%-CB1,"-100%")</f>
        <v>-100%</v>
      </c>
      <c r="CC209" s="9">
        <f>(CA209*CB209)+(CA209*CC1)</f>
        <v>0</v>
      </c>
      <c r="CD209" s="9"/>
      <c r="CE209" s="9">
        <f>Wed!AR43</f>
        <v>0</v>
      </c>
      <c r="CF209" s="73" t="str">
        <f>IF(B209="win",100%-CF1,"-100%")</f>
        <v>-100%</v>
      </c>
      <c r="CG209" s="9">
        <f>(CE209*CF209)+(CE209*CG1)</f>
        <v>0</v>
      </c>
      <c r="CH209" s="9"/>
      <c r="CI209" s="9">
        <f>Wed!AS43</f>
        <v>0</v>
      </c>
      <c r="CJ209" s="73" t="str">
        <f>IF(B209="win",100%-CJ1,"-100%")</f>
        <v>-100%</v>
      </c>
      <c r="CK209" s="9">
        <f>(CI209*CJ209)+(CI209*CK1)</f>
        <v>0</v>
      </c>
      <c r="CL209" s="9"/>
      <c r="CM209" s="9">
        <f>Wed!AT43</f>
        <v>0</v>
      </c>
      <c r="CN209" s="73" t="str">
        <f>IF(B209="win",100%-CN1,"-100%")</f>
        <v>-100%</v>
      </c>
      <c r="CO209" s="9">
        <f>(CM209*CN209)+(CM209*CO1)</f>
        <v>0</v>
      </c>
      <c r="CP209" s="9"/>
      <c r="CQ209" s="9">
        <f>Wed!AU43</f>
        <v>0</v>
      </c>
      <c r="CR209" s="73" t="str">
        <f>IF(B209="win",100%-CR1,"-100%")</f>
        <v>-100%</v>
      </c>
      <c r="CS209" s="9">
        <f>(CQ209*CR209)+(CQ209*CS1)</f>
        <v>0</v>
      </c>
      <c r="CT209" s="9"/>
      <c r="CU209" s="9">
        <f>Wed!AV43</f>
        <v>0</v>
      </c>
      <c r="CV209" s="73" t="str">
        <f>IF(B209="win",100%-CV1,"-100%")</f>
        <v>-100%</v>
      </c>
      <c r="CW209" s="9">
        <f>(CU209*CV209)+(CU209*CW1)</f>
        <v>0</v>
      </c>
      <c r="CX209" s="9"/>
      <c r="CY209" s="9">
        <f>Wed!AW43</f>
        <v>0</v>
      </c>
      <c r="CZ209" s="73" t="str">
        <f>IF(B209="win",100%-CZ1,"-100%")</f>
        <v>-100%</v>
      </c>
      <c r="DA209" s="9">
        <f>(CY209*CZ209)+(CY209*DA1)</f>
        <v>0</v>
      </c>
      <c r="DB209" s="9"/>
      <c r="DC209" s="9">
        <f>Wed!AX43</f>
        <v>0</v>
      </c>
      <c r="DD209" s="73" t="str">
        <f>IF(B209="win",100%-DD1,"-100%")</f>
        <v>-100%</v>
      </c>
      <c r="DE209" s="9">
        <f>(DC209*DD209)+(DC209*DE1)</f>
        <v>0</v>
      </c>
      <c r="DF209" s="9"/>
      <c r="DG209" s="9">
        <f>Wed!AY43</f>
        <v>0</v>
      </c>
      <c r="DH209" s="73" t="str">
        <f>IF(B209="win",100%-DH1,"-100%")</f>
        <v>-100%</v>
      </c>
      <c r="DI209" s="9">
        <f>(DG209*DH209)+(DG209*DI1)</f>
        <v>0</v>
      </c>
      <c r="DJ209" s="9"/>
      <c r="DK209" s="9">
        <f>Wed!AZ43</f>
        <v>0</v>
      </c>
      <c r="DL209" s="73" t="str">
        <f>IF(B209="win",100%-DL1,"-100%")</f>
        <v>-100%</v>
      </c>
      <c r="DM209" s="9">
        <f>(DK209*DL209)+(DK209*DM1)</f>
        <v>0</v>
      </c>
      <c r="DN209" s="9"/>
      <c r="DO209" s="9">
        <f>Wed!BA43</f>
        <v>0</v>
      </c>
      <c r="DP209" s="73" t="str">
        <f>IF(B209="win",100%-DP1,"-100%")</f>
        <v>-100%</v>
      </c>
      <c r="DQ209" s="9">
        <f>(DO209*DP209)+(DO209*DQ1)</f>
        <v>0</v>
      </c>
      <c r="DR209" s="9"/>
      <c r="DS209" s="9">
        <f>Wed!BB43</f>
        <v>0</v>
      </c>
      <c r="DT209" s="73" t="str">
        <f>IF(B209="win",100%-DT1,"-100%")</f>
        <v>-100%</v>
      </c>
      <c r="DU209" s="9">
        <f>(DS209*DT209)+(DS209*DU1)</f>
        <v>0</v>
      </c>
      <c r="DV209" s="9"/>
      <c r="DW209" s="9">
        <f>Wed!BC43</f>
        <v>0</v>
      </c>
      <c r="DX209" s="73" t="str">
        <f>IF(B209="win",100%-DX1,"-100%")</f>
        <v>-100%</v>
      </c>
      <c r="DY209" s="9">
        <f>(DW209*DX209)+(DW209*DY1)</f>
        <v>0</v>
      </c>
      <c r="DZ209" s="9"/>
      <c r="EA209" s="9">
        <f>Wed!BD43</f>
        <v>0</v>
      </c>
      <c r="EB209" s="73" t="str">
        <f>IF(B209="win",100%-EB1,"-100%")</f>
        <v>-100%</v>
      </c>
      <c r="EC209" s="9">
        <f>(EA209*EB209)+(EA209*EC1)</f>
        <v>0</v>
      </c>
      <c r="ED209" s="9"/>
      <c r="EE209" s="9">
        <f>Wed!BE43</f>
        <v>0</v>
      </c>
      <c r="EF209" s="73" t="str">
        <f>IF(B209="win",100%-EF1,"-100%")</f>
        <v>-100%</v>
      </c>
      <c r="EG209" s="9">
        <f>(EE209*EF209)+(EE209*EG1)</f>
        <v>0</v>
      </c>
      <c r="EH209" s="9"/>
      <c r="EI209" s="9">
        <f>Wed!BF43</f>
        <v>0</v>
      </c>
      <c r="EJ209" s="73" t="str">
        <f>IF(B209="win",100%-EJ1,"-100%")</f>
        <v>-100%</v>
      </c>
      <c r="EK209" s="9">
        <f>(EI209*EJ209)+(EI209*EK1)</f>
        <v>0</v>
      </c>
      <c r="EL209" s="9"/>
      <c r="EM209" s="9">
        <f>Wed!BG43</f>
        <v>0</v>
      </c>
      <c r="EN209" s="73" t="str">
        <f>IF(B209="win",100%-EN1,"-100%")</f>
        <v>-100%</v>
      </c>
      <c r="EO209" s="9">
        <f>(EM209*EN209)+(EM209*EO1)</f>
        <v>0</v>
      </c>
      <c r="EP209" s="9"/>
      <c r="EQ209" s="9">
        <f>Wed!BH43</f>
        <v>0</v>
      </c>
      <c r="ER209" s="73" t="str">
        <f>IF(B209="win",100%-ER1,"-100%")</f>
        <v>-100%</v>
      </c>
      <c r="ES209" s="9">
        <f>(EQ209*ER209)+(EQ209*ES1)</f>
        <v>0</v>
      </c>
      <c r="EU209" s="9">
        <f>Wed!$BI43</f>
        <v>0</v>
      </c>
      <c r="EV209" s="73" t="str">
        <f t="shared" si="2747"/>
        <v>-100%</v>
      </c>
      <c r="EW209" s="9">
        <f>(EU209*EV209)+(EU209*EW1)</f>
        <v>0</v>
      </c>
      <c r="EY209" s="9">
        <f>Wed!$BJ43</f>
        <v>0</v>
      </c>
      <c r="EZ209" s="73" t="str">
        <f t="shared" si="2748"/>
        <v>-100%</v>
      </c>
      <c r="FA209" s="9">
        <f>(EY209*EZ209)+(EY209*FA1)</f>
        <v>0</v>
      </c>
      <c r="FC209" s="9">
        <f>Wed!$BK43</f>
        <v>0</v>
      </c>
      <c r="FD209" s="73" t="str">
        <f t="shared" si="2749"/>
        <v>-100%</v>
      </c>
      <c r="FE209" s="9">
        <f>(FC209*FD209)+(FC209*FE1)</f>
        <v>0</v>
      </c>
      <c r="FG209" s="9">
        <f>Wed!$BL43</f>
        <v>0</v>
      </c>
      <c r="FH209" s="73" t="str">
        <f t="shared" si="2750"/>
        <v>-100%</v>
      </c>
      <c r="FI209" s="9">
        <f>(FG209*FH209)+(FG209*FI1)</f>
        <v>0</v>
      </c>
      <c r="FK209" s="9">
        <f>Wed!$BM43</f>
        <v>0</v>
      </c>
      <c r="FL209" s="73" t="str">
        <f t="shared" si="2751"/>
        <v>-100%</v>
      </c>
      <c r="FM209" s="9">
        <f>(FK209*FL209)+(FK209*FM1)</f>
        <v>0</v>
      </c>
      <c r="FO209" s="9">
        <f>Wed!$BN43</f>
        <v>0</v>
      </c>
      <c r="FP209" s="73" t="str">
        <f t="shared" si="2752"/>
        <v>-100%</v>
      </c>
      <c r="FQ209" s="9">
        <f>(FO209*FP209)+(FO209*FQ1)</f>
        <v>0</v>
      </c>
    </row>
    <row r="210" spans="1:173" s="12" customFormat="1" x14ac:dyDescent="0.25">
      <c r="A210" s="9" t="str">
        <f>Wed!A44</f>
        <v>UNDER</v>
      </c>
      <c r="B210" s="72">
        <f>Wed!C44</f>
        <v>0</v>
      </c>
      <c r="C210" s="9">
        <f>Wed!X44</f>
        <v>0</v>
      </c>
      <c r="D210" s="73" t="str">
        <f>IF(B210="win",100%-D1,"-100%")</f>
        <v>-100%</v>
      </c>
      <c r="E210" s="9">
        <f>(C210*D210)+(C210*E1)</f>
        <v>0</v>
      </c>
      <c r="G210" s="9">
        <f>Wed!Y44</f>
        <v>0</v>
      </c>
      <c r="H210" s="73" t="str">
        <f t="shared" si="2753"/>
        <v>-100%</v>
      </c>
      <c r="I210" s="9">
        <f>(G210*H210)+(G210*I1)</f>
        <v>0</v>
      </c>
      <c r="K210" s="9">
        <f>Wed!Z44</f>
        <v>0</v>
      </c>
      <c r="L210" s="73" t="str">
        <f>IF(B210="win",100%-L1,"-100%")</f>
        <v>-100%</v>
      </c>
      <c r="M210" s="9">
        <f>(K210*L210)+(K210*M1)</f>
        <v>0</v>
      </c>
      <c r="N210" s="9"/>
      <c r="O210" s="9">
        <f>Wed!AA44</f>
        <v>0</v>
      </c>
      <c r="P210" s="73" t="str">
        <f>IF(B210="win",100%-P1,"-100%")</f>
        <v>-100%</v>
      </c>
      <c r="Q210" s="9">
        <f>(O210*P210)+(O210*Q1)</f>
        <v>0</v>
      </c>
      <c r="R210" s="9"/>
      <c r="S210" s="9">
        <f>Wed!AB44</f>
        <v>0</v>
      </c>
      <c r="T210" s="73" t="str">
        <f>IF(B210="win",100%-T1,"-100%")</f>
        <v>-100%</v>
      </c>
      <c r="U210" s="9">
        <f>(S210*T210)+(S210*U1)</f>
        <v>0</v>
      </c>
      <c r="V210" s="9"/>
      <c r="W210" s="9">
        <f>Wed!AC44</f>
        <v>0</v>
      </c>
      <c r="X210" s="73" t="str">
        <f>IF(B210="win",100%-X1,"-100%")</f>
        <v>-100%</v>
      </c>
      <c r="Y210" s="9">
        <f>(W210*X210)+(W210*Y1)</f>
        <v>0</v>
      </c>
      <c r="Z210" s="9"/>
      <c r="AA210" s="9">
        <f>Wed!AD44</f>
        <v>0</v>
      </c>
      <c r="AB210" s="73" t="str">
        <f>IF(B210="win",100%-AB1,"-100%")</f>
        <v>-100%</v>
      </c>
      <c r="AC210" s="9">
        <f>(AA210*AB210)+(AA210*AC1)</f>
        <v>0</v>
      </c>
      <c r="AD210" s="9"/>
      <c r="AE210" s="9">
        <f>Wed!AE44</f>
        <v>0</v>
      </c>
      <c r="AF210" s="73" t="str">
        <f>IF(B210="win",100%-AF1,"-100%")</f>
        <v>-100%</v>
      </c>
      <c r="AG210" s="9">
        <f>(AE210*AF210)+(AE210*AG1)</f>
        <v>0</v>
      </c>
      <c r="AH210" s="9"/>
      <c r="AI210" s="9">
        <f>Wed!AF44</f>
        <v>0</v>
      </c>
      <c r="AJ210" s="73" t="str">
        <f>IF(B210="win",100%-AJ1,"-100%")</f>
        <v>-100%</v>
      </c>
      <c r="AK210" s="9">
        <f>(AI210*AJ210)+(AI210*AK1)</f>
        <v>0</v>
      </c>
      <c r="AL210" s="9"/>
      <c r="AM210" s="9">
        <f>Wed!AG44</f>
        <v>0</v>
      </c>
      <c r="AN210" s="73" t="str">
        <f>IF(B210="win",100%-AN1,"-100%")</f>
        <v>-100%</v>
      </c>
      <c r="AO210" s="9">
        <f>(AM210*AN210)+(AM210*AO1)</f>
        <v>0</v>
      </c>
      <c r="AP210" s="9"/>
      <c r="AQ210" s="9">
        <f>Wed!AH44</f>
        <v>0</v>
      </c>
      <c r="AR210" s="73" t="str">
        <f>IF(B210="win",100%-AR1,"-100%")</f>
        <v>-100%</v>
      </c>
      <c r="AS210" s="9">
        <f>(AQ210*AR210)+(AQ210*AS1)</f>
        <v>0</v>
      </c>
      <c r="AT210" s="9"/>
      <c r="AU210" s="9">
        <f>Wed!AI44</f>
        <v>0</v>
      </c>
      <c r="AV210" s="73" t="str">
        <f>IF(B210="win",100%-AV1,"-100%")</f>
        <v>-100%</v>
      </c>
      <c r="AW210" s="9">
        <f>(AU210*AV210)+(AU210*AW1)</f>
        <v>0</v>
      </c>
      <c r="AX210" s="9"/>
      <c r="AY210" s="9">
        <f>Wed!AJ44</f>
        <v>0</v>
      </c>
      <c r="AZ210" s="73" t="str">
        <f>IF(B210="win",100%-AZ1,"-100%")</f>
        <v>-100%</v>
      </c>
      <c r="BA210" s="9">
        <f>(AY210*AZ210)+(AY210*BA1)</f>
        <v>0</v>
      </c>
      <c r="BB210" s="9"/>
      <c r="BC210" s="9">
        <f>Wed!AK44</f>
        <v>0</v>
      </c>
      <c r="BD210" s="73" t="str">
        <f>IF(B210="win",100%-BD1,"-100%")</f>
        <v>-100%</v>
      </c>
      <c r="BE210" s="9">
        <f>(BC210*BD210)+(BC210*BE1)</f>
        <v>0</v>
      </c>
      <c r="BF210" s="9"/>
      <c r="BG210" s="9">
        <f>Wed!AL44</f>
        <v>0</v>
      </c>
      <c r="BH210" s="73" t="str">
        <f>IF(B210="win",100%-BH1,"-100%")</f>
        <v>-100%</v>
      </c>
      <c r="BI210" s="9">
        <f>(BG210*BH210)+(BG210*BI1)</f>
        <v>0</v>
      </c>
      <c r="BJ210" s="9"/>
      <c r="BK210" s="9">
        <f>Wed!AM44</f>
        <v>0</v>
      </c>
      <c r="BL210" s="73" t="str">
        <f>IF(B210="win",100%-BL1,"-100%")</f>
        <v>-100%</v>
      </c>
      <c r="BM210" s="9">
        <f>(BK210*BL210)+(BK210*BM1)</f>
        <v>0</v>
      </c>
      <c r="BN210" s="9"/>
      <c r="BO210" s="9">
        <f>Wed!AN44</f>
        <v>0</v>
      </c>
      <c r="BP210" s="73" t="str">
        <f>IF(B210="win",100%-BP1,"-100%")</f>
        <v>-100%</v>
      </c>
      <c r="BQ210" s="9">
        <f>(BO210*BP210)+(BO210*BQ1)</f>
        <v>0</v>
      </c>
      <c r="BR210" s="9"/>
      <c r="BS210" s="9">
        <f>Wed!AO44</f>
        <v>0</v>
      </c>
      <c r="BT210" s="73" t="str">
        <f>IF(B210="win",100%-BT1,"-100%")</f>
        <v>-100%</v>
      </c>
      <c r="BU210" s="9">
        <f>(BS210*BT210)+(BS210*BU1)</f>
        <v>0</v>
      </c>
      <c r="BV210" s="9"/>
      <c r="BW210" s="9">
        <f>Wed!AP44</f>
        <v>0</v>
      </c>
      <c r="BX210" s="73" t="str">
        <f>IF(B210="win",100%-BX1,"-100%")</f>
        <v>-100%</v>
      </c>
      <c r="BY210" s="9">
        <f>(BW210*BX210)+(BW210*BY1)</f>
        <v>0</v>
      </c>
      <c r="BZ210" s="9"/>
      <c r="CA210" s="9">
        <f>Wed!AQ44</f>
        <v>0</v>
      </c>
      <c r="CB210" s="73" t="str">
        <f>IF(B210="win",100%-CB1,"-100%")</f>
        <v>-100%</v>
      </c>
      <c r="CC210" s="9">
        <f>(CA210*CB210)+(CA210*CC1)</f>
        <v>0</v>
      </c>
      <c r="CD210" s="9"/>
      <c r="CE210" s="9">
        <f>Wed!AR44</f>
        <v>0</v>
      </c>
      <c r="CF210" s="73" t="str">
        <f>IF(B210="win",100%-CF1,"-100%")</f>
        <v>-100%</v>
      </c>
      <c r="CG210" s="9">
        <f>(CE210*CF210)+(CE210*CG1)</f>
        <v>0</v>
      </c>
      <c r="CH210" s="9"/>
      <c r="CI210" s="9">
        <f>Wed!AS44</f>
        <v>0</v>
      </c>
      <c r="CJ210" s="73" t="str">
        <f>IF(B210="win",100%-CJ1,"-100%")</f>
        <v>-100%</v>
      </c>
      <c r="CK210" s="9">
        <f>(CI210*CJ210)+(CI210*CK1)</f>
        <v>0</v>
      </c>
      <c r="CL210" s="9"/>
      <c r="CM210" s="9">
        <f>Wed!AT44</f>
        <v>0</v>
      </c>
      <c r="CN210" s="73" t="str">
        <f>IF(B210="win",100%-CN1,"-100%")</f>
        <v>-100%</v>
      </c>
      <c r="CO210" s="9">
        <f>(CM210*CN210)+(CM210*CO1)</f>
        <v>0</v>
      </c>
      <c r="CP210" s="9"/>
      <c r="CQ210" s="9">
        <f>Wed!AU44</f>
        <v>0</v>
      </c>
      <c r="CR210" s="73" t="str">
        <f>IF(B210="win",100%-CR1,"-100%")</f>
        <v>-100%</v>
      </c>
      <c r="CS210" s="9">
        <f>(CQ210*CR210)+(CQ210*CS1)</f>
        <v>0</v>
      </c>
      <c r="CT210" s="9"/>
      <c r="CU210" s="9">
        <f>Wed!AV44</f>
        <v>0</v>
      </c>
      <c r="CV210" s="73" t="str">
        <f>IF(B210="win",100%-CV1,"-100%")</f>
        <v>-100%</v>
      </c>
      <c r="CW210" s="9">
        <f>(CU210*CV210)+(CU210*CW1)</f>
        <v>0</v>
      </c>
      <c r="CX210" s="9"/>
      <c r="CY210" s="9">
        <f>Wed!AW44</f>
        <v>0</v>
      </c>
      <c r="CZ210" s="73" t="str">
        <f>IF(B210="win",100%-CZ1,"-100%")</f>
        <v>-100%</v>
      </c>
      <c r="DA210" s="9">
        <f>(CY210*CZ210)+(CY210*DA1)</f>
        <v>0</v>
      </c>
      <c r="DB210" s="9"/>
      <c r="DC210" s="9">
        <f>Wed!AX44</f>
        <v>0</v>
      </c>
      <c r="DD210" s="73" t="str">
        <f>IF(B210="win",100%-DD1,"-100%")</f>
        <v>-100%</v>
      </c>
      <c r="DE210" s="9">
        <f>(DC210*DD210)+(DC210*DE1)</f>
        <v>0</v>
      </c>
      <c r="DF210" s="9"/>
      <c r="DG210" s="9">
        <f>Wed!AY44</f>
        <v>0</v>
      </c>
      <c r="DH210" s="73" t="str">
        <f>IF(B210="win",100%-DH1,"-100%")</f>
        <v>-100%</v>
      </c>
      <c r="DI210" s="9">
        <f>(DG210*DH210)+(DG210*DI1)</f>
        <v>0</v>
      </c>
      <c r="DJ210" s="9"/>
      <c r="DK210" s="9">
        <f>Wed!AZ44</f>
        <v>0</v>
      </c>
      <c r="DL210" s="73" t="str">
        <f>IF(B210="win",100%-DL1,"-100%")</f>
        <v>-100%</v>
      </c>
      <c r="DM210" s="9">
        <f>(DK210*DL210)+(DK210*DM1)</f>
        <v>0</v>
      </c>
      <c r="DN210" s="9"/>
      <c r="DO210" s="9">
        <f>Wed!BA44</f>
        <v>0</v>
      </c>
      <c r="DP210" s="73" t="str">
        <f>IF(B210="win",100%-DP1,"-100%")</f>
        <v>-100%</v>
      </c>
      <c r="DQ210" s="9">
        <f>(DO210*DP210)+(DO210*DQ1)</f>
        <v>0</v>
      </c>
      <c r="DR210" s="9"/>
      <c r="DS210" s="9">
        <f>Wed!BB44</f>
        <v>0</v>
      </c>
      <c r="DT210" s="73" t="str">
        <f>IF(B210="win",100%-DT1,"-100%")</f>
        <v>-100%</v>
      </c>
      <c r="DU210" s="9">
        <f>(DS210*DT210)+(DS210*DU1)</f>
        <v>0</v>
      </c>
      <c r="DV210" s="9"/>
      <c r="DW210" s="9">
        <f>Wed!BC44</f>
        <v>0</v>
      </c>
      <c r="DX210" s="73" t="str">
        <f>IF(B210="win",100%-DX1,"-100%")</f>
        <v>-100%</v>
      </c>
      <c r="DY210" s="9">
        <f>(DW210*DX210)+(DW210*DY1)</f>
        <v>0</v>
      </c>
      <c r="DZ210" s="9"/>
      <c r="EA210" s="9">
        <f>Wed!BD44</f>
        <v>0</v>
      </c>
      <c r="EB210" s="73" t="str">
        <f>IF(B210="win",100%-EB1,"-100%")</f>
        <v>-100%</v>
      </c>
      <c r="EC210" s="9">
        <f>(EA210*EB210)+(EA210*EC1)</f>
        <v>0</v>
      </c>
      <c r="ED210" s="9"/>
      <c r="EE210" s="9">
        <f>Wed!BE44</f>
        <v>0</v>
      </c>
      <c r="EF210" s="73" t="str">
        <f>IF(B210="win",100%-EF1,"-100%")</f>
        <v>-100%</v>
      </c>
      <c r="EG210" s="9">
        <f>(EE210*EF210)+(EE210*EG1)</f>
        <v>0</v>
      </c>
      <c r="EH210" s="9"/>
      <c r="EI210" s="9">
        <f>Wed!BF44</f>
        <v>0</v>
      </c>
      <c r="EJ210" s="73" t="str">
        <f>IF(B210="win",100%-EJ1,"-100%")</f>
        <v>-100%</v>
      </c>
      <c r="EK210" s="9">
        <f>(EI210*EJ210)+(EI210*EK1)</f>
        <v>0</v>
      </c>
      <c r="EL210" s="9"/>
      <c r="EM210" s="9">
        <f>Wed!BG44</f>
        <v>0</v>
      </c>
      <c r="EN210" s="73" t="str">
        <f>IF(B210="win",100%-EN1,"-100%")</f>
        <v>-100%</v>
      </c>
      <c r="EO210" s="9">
        <f>(EM210*EN210)+(EM210*EO1)</f>
        <v>0</v>
      </c>
      <c r="EP210" s="9"/>
      <c r="EQ210" s="9">
        <f>Wed!BH44</f>
        <v>0</v>
      </c>
      <c r="ER210" s="73" t="str">
        <f>IF(B210="win",100%-ER1,"-100%")</f>
        <v>-100%</v>
      </c>
      <c r="ES210" s="9">
        <f>(EQ210*ER210)+(EQ210*ES1)</f>
        <v>0</v>
      </c>
      <c r="EU210" s="9">
        <f>Wed!$BI44</f>
        <v>0</v>
      </c>
      <c r="EV210" s="73" t="str">
        <f t="shared" si="2747"/>
        <v>-100%</v>
      </c>
      <c r="EW210" s="9">
        <f>(EU210*EV210)+(EU210*EW1)</f>
        <v>0</v>
      </c>
      <c r="EY210" s="9">
        <f>Wed!$BJ44</f>
        <v>0</v>
      </c>
      <c r="EZ210" s="73" t="str">
        <f t="shared" si="2748"/>
        <v>-100%</v>
      </c>
      <c r="FA210" s="9">
        <f>(EY210*EZ210)+(EY210*FA1)</f>
        <v>0</v>
      </c>
      <c r="FC210" s="9">
        <f>Wed!$BK44</f>
        <v>0</v>
      </c>
      <c r="FD210" s="73" t="str">
        <f t="shared" si="2749"/>
        <v>-100%</v>
      </c>
      <c r="FE210" s="9">
        <f>(FC210*FD210)+(FC210*FE1)</f>
        <v>0</v>
      </c>
      <c r="FG210" s="9">
        <f>Wed!$BL44</f>
        <v>0</v>
      </c>
      <c r="FH210" s="73" t="str">
        <f t="shared" si="2750"/>
        <v>-100%</v>
      </c>
      <c r="FI210" s="9">
        <f>(FG210*FH210)+(FG210*FI1)</f>
        <v>0</v>
      </c>
      <c r="FK210" s="9">
        <f>Wed!$BM44</f>
        <v>0</v>
      </c>
      <c r="FL210" s="73" t="str">
        <f t="shared" si="2751"/>
        <v>-100%</v>
      </c>
      <c r="FM210" s="9">
        <f>(FK210*FL210)+(FK210*FM1)</f>
        <v>0</v>
      </c>
      <c r="FO210" s="9">
        <f>Wed!$BN44</f>
        <v>0</v>
      </c>
      <c r="FP210" s="73" t="str">
        <f t="shared" si="2752"/>
        <v>-100%</v>
      </c>
      <c r="FQ210" s="9">
        <f>(FO210*FP210)+(FO210*FQ1)</f>
        <v>0</v>
      </c>
    </row>
    <row r="211" spans="1:173" s="12" customFormat="1" x14ac:dyDescent="0.25">
      <c r="A211" s="9" t="str">
        <f>Wed!A45</f>
        <v>OVER</v>
      </c>
      <c r="B211" s="72">
        <f>Wed!C45</f>
        <v>0</v>
      </c>
      <c r="C211" s="9">
        <f>Wed!X45</f>
        <v>0</v>
      </c>
      <c r="D211" s="73" t="str">
        <f>IF(B211="win",100%-D1,"-100%")</f>
        <v>-100%</v>
      </c>
      <c r="E211" s="9">
        <f>(C211*D211)+(C211*E1)</f>
        <v>0</v>
      </c>
      <c r="G211" s="9">
        <f>Wed!Y45</f>
        <v>0</v>
      </c>
      <c r="H211" s="73" t="str">
        <f t="shared" si="2753"/>
        <v>-100%</v>
      </c>
      <c r="I211" s="9">
        <f>(G211*H211)+(G211*I1)</f>
        <v>0</v>
      </c>
      <c r="K211" s="9">
        <f>Wed!Z45</f>
        <v>0</v>
      </c>
      <c r="L211" s="73" t="str">
        <f>IF(B211="win",100%-L1,"-100%")</f>
        <v>-100%</v>
      </c>
      <c r="M211" s="9">
        <f>(K211*L211)+(K211*M1)</f>
        <v>0</v>
      </c>
      <c r="N211" s="9"/>
      <c r="O211" s="9">
        <f>Wed!AA45</f>
        <v>0</v>
      </c>
      <c r="P211" s="73" t="str">
        <f>IF(B211="win",100%-P1,"-100%")</f>
        <v>-100%</v>
      </c>
      <c r="Q211" s="9">
        <f>(O211*P211)+(O211*Q1)</f>
        <v>0</v>
      </c>
      <c r="R211" s="9"/>
      <c r="S211" s="9">
        <f>Wed!AB45</f>
        <v>0</v>
      </c>
      <c r="T211" s="73" t="str">
        <f>IF(B211="win",100%-T1,"-100%")</f>
        <v>-100%</v>
      </c>
      <c r="U211" s="9">
        <f>(S211*T211)+(S211*U1)</f>
        <v>0</v>
      </c>
      <c r="V211" s="9"/>
      <c r="W211" s="9">
        <f>Wed!AC45</f>
        <v>0</v>
      </c>
      <c r="X211" s="73" t="str">
        <f>IF(B211="win",100%-X1,"-100%")</f>
        <v>-100%</v>
      </c>
      <c r="Y211" s="9">
        <f>(W211*X211)+(W211*Y1)</f>
        <v>0</v>
      </c>
      <c r="Z211" s="9"/>
      <c r="AA211" s="9">
        <f>Wed!AD45</f>
        <v>0</v>
      </c>
      <c r="AB211" s="73" t="str">
        <f>IF(B211="win",100%-AB1,"-100%")</f>
        <v>-100%</v>
      </c>
      <c r="AC211" s="9">
        <f>(AA211*AB211)+(AA211*AC1)</f>
        <v>0</v>
      </c>
      <c r="AD211" s="9"/>
      <c r="AE211" s="9">
        <f>Wed!AE45</f>
        <v>0</v>
      </c>
      <c r="AF211" s="73" t="str">
        <f>IF(B211="win",100%-AF1,"-100%")</f>
        <v>-100%</v>
      </c>
      <c r="AG211" s="9">
        <f>(AE211*AF211)+(AE211*AG1)</f>
        <v>0</v>
      </c>
      <c r="AH211" s="9"/>
      <c r="AI211" s="9">
        <f>Wed!AF45</f>
        <v>0</v>
      </c>
      <c r="AJ211" s="73" t="str">
        <f>IF(B211="win",100%-AJ1,"-100%")</f>
        <v>-100%</v>
      </c>
      <c r="AK211" s="9">
        <f>(AI211*AJ211)+(AI211*AK1)</f>
        <v>0</v>
      </c>
      <c r="AL211" s="9"/>
      <c r="AM211" s="9">
        <f>Wed!AG45</f>
        <v>0</v>
      </c>
      <c r="AN211" s="73" t="str">
        <f>IF(B211="win",100%-AN1,"-100%")</f>
        <v>-100%</v>
      </c>
      <c r="AO211" s="9">
        <f>(AM211*AN211)+(AM211*AO1)</f>
        <v>0</v>
      </c>
      <c r="AP211" s="9"/>
      <c r="AQ211" s="9">
        <f>Wed!AH45</f>
        <v>0</v>
      </c>
      <c r="AR211" s="73" t="str">
        <f>IF(B211="win",100%-AR1,"-100%")</f>
        <v>-100%</v>
      </c>
      <c r="AS211" s="9">
        <f>(AQ211*AR211)+(AQ211*AS1)</f>
        <v>0</v>
      </c>
      <c r="AT211" s="9"/>
      <c r="AU211" s="9">
        <f>Wed!AI45</f>
        <v>0</v>
      </c>
      <c r="AV211" s="73" t="str">
        <f>IF(B211="win",100%-AV1,"-100%")</f>
        <v>-100%</v>
      </c>
      <c r="AW211" s="9">
        <f>(AU211*AV211)+(AU211*AW1)</f>
        <v>0</v>
      </c>
      <c r="AX211" s="9"/>
      <c r="AY211" s="9">
        <f>Wed!AJ45</f>
        <v>0</v>
      </c>
      <c r="AZ211" s="73" t="str">
        <f>IF(B211="win",100%-AZ1,"-100%")</f>
        <v>-100%</v>
      </c>
      <c r="BA211" s="9">
        <f>(AY211*AZ211)+(AY211*BA1)</f>
        <v>0</v>
      </c>
      <c r="BB211" s="9"/>
      <c r="BC211" s="9">
        <f>Wed!AK45</f>
        <v>0</v>
      </c>
      <c r="BD211" s="73" t="str">
        <f>IF(B211="win",100%-BD1,"-100%")</f>
        <v>-100%</v>
      </c>
      <c r="BE211" s="9">
        <f>(BC211*BD211)+(BC211*BE1)</f>
        <v>0</v>
      </c>
      <c r="BF211" s="9"/>
      <c r="BG211" s="9">
        <f>Wed!AL45</f>
        <v>0</v>
      </c>
      <c r="BH211" s="73" t="str">
        <f>IF(B211="win",100%-BH1,"-100%")</f>
        <v>-100%</v>
      </c>
      <c r="BI211" s="9">
        <f>(BG211*BH211)+(BG211*BI1)</f>
        <v>0</v>
      </c>
      <c r="BJ211" s="9"/>
      <c r="BK211" s="9">
        <f>Wed!AM45</f>
        <v>0</v>
      </c>
      <c r="BL211" s="73" t="str">
        <f>IF(B211="win",100%-BL1,"-100%")</f>
        <v>-100%</v>
      </c>
      <c r="BM211" s="9">
        <f>(BK211*BL211)+(BK211*BM1)</f>
        <v>0</v>
      </c>
      <c r="BN211" s="9"/>
      <c r="BO211" s="9">
        <f>Wed!AN45</f>
        <v>0</v>
      </c>
      <c r="BP211" s="73" t="str">
        <f>IF(B211="win",100%-BP1,"-100%")</f>
        <v>-100%</v>
      </c>
      <c r="BQ211" s="9">
        <f>(BO211*BP211)+(BO211*BQ1)</f>
        <v>0</v>
      </c>
      <c r="BR211" s="9"/>
      <c r="BS211" s="9">
        <f>Wed!AO45</f>
        <v>0</v>
      </c>
      <c r="BT211" s="73" t="str">
        <f>IF(B211="win",100%-BT1,"-100%")</f>
        <v>-100%</v>
      </c>
      <c r="BU211" s="9">
        <f>(BS211*BT211)+(BS211*BU1)</f>
        <v>0</v>
      </c>
      <c r="BV211" s="9"/>
      <c r="BW211" s="9">
        <f>Wed!AP45</f>
        <v>0</v>
      </c>
      <c r="BX211" s="73" t="str">
        <f>IF(B211="win",100%-BX1,"-100%")</f>
        <v>-100%</v>
      </c>
      <c r="BY211" s="9">
        <f>(BW211*BX211)+(BW211*BY1)</f>
        <v>0</v>
      </c>
      <c r="BZ211" s="9"/>
      <c r="CA211" s="9">
        <f>Wed!AQ45</f>
        <v>0</v>
      </c>
      <c r="CB211" s="73" t="str">
        <f>IF(B211="win",100%-CB1,"-100%")</f>
        <v>-100%</v>
      </c>
      <c r="CC211" s="9">
        <f>(CA211*CB211)+(CA211*CC1)</f>
        <v>0</v>
      </c>
      <c r="CD211" s="9"/>
      <c r="CE211" s="9">
        <f>Wed!AR45</f>
        <v>0</v>
      </c>
      <c r="CF211" s="73" t="str">
        <f>IF(B211="win",100%-CF1,"-100%")</f>
        <v>-100%</v>
      </c>
      <c r="CG211" s="9">
        <f>(CE211*CF211)+(CE211*CG1)</f>
        <v>0</v>
      </c>
      <c r="CH211" s="9"/>
      <c r="CI211" s="9">
        <f>Wed!AS45</f>
        <v>0</v>
      </c>
      <c r="CJ211" s="73" t="str">
        <f>IF(B211="win",100%-CJ1,"-100%")</f>
        <v>-100%</v>
      </c>
      <c r="CK211" s="9">
        <f>(CI211*CJ211)+(CI211*CK1)</f>
        <v>0</v>
      </c>
      <c r="CL211" s="9"/>
      <c r="CM211" s="9">
        <f>Wed!AT45</f>
        <v>0</v>
      </c>
      <c r="CN211" s="73" t="str">
        <f>IF(B211="win",100%-CN1,"-100%")</f>
        <v>-100%</v>
      </c>
      <c r="CO211" s="9">
        <f>(CM211*CN211)+(CM211*CO1)</f>
        <v>0</v>
      </c>
      <c r="CP211" s="9"/>
      <c r="CQ211" s="9">
        <f>Wed!AU45</f>
        <v>0</v>
      </c>
      <c r="CR211" s="73" t="str">
        <f>IF(B211="win",100%-CR1,"-100%")</f>
        <v>-100%</v>
      </c>
      <c r="CS211" s="9">
        <f>(CQ211*CR211)+(CQ211*CS1)</f>
        <v>0</v>
      </c>
      <c r="CT211" s="9"/>
      <c r="CU211" s="9">
        <f>Wed!AV45</f>
        <v>0</v>
      </c>
      <c r="CV211" s="73" t="str">
        <f>IF(B211="win",100%-CV1,"-100%")</f>
        <v>-100%</v>
      </c>
      <c r="CW211" s="9">
        <f>(CU211*CV211)+(CU211*CW1)</f>
        <v>0</v>
      </c>
      <c r="CX211" s="9"/>
      <c r="CY211" s="9">
        <f>Wed!AW45</f>
        <v>0</v>
      </c>
      <c r="CZ211" s="73" t="str">
        <f>IF(B211="win",100%-CZ1,"-100%")</f>
        <v>-100%</v>
      </c>
      <c r="DA211" s="9">
        <f>(CY211*CZ211)+(CY211*DA1)</f>
        <v>0</v>
      </c>
      <c r="DB211" s="9"/>
      <c r="DC211" s="9">
        <f>Wed!AX45</f>
        <v>0</v>
      </c>
      <c r="DD211" s="73" t="str">
        <f>IF(B211="win",100%-DD1,"-100%")</f>
        <v>-100%</v>
      </c>
      <c r="DE211" s="9">
        <f>(DC211*DD211)+(DC211*DE1)</f>
        <v>0</v>
      </c>
      <c r="DF211" s="9"/>
      <c r="DG211" s="9">
        <f>Wed!AY45</f>
        <v>0</v>
      </c>
      <c r="DH211" s="73" t="str">
        <f>IF(B211="win",100%-DH1,"-100%")</f>
        <v>-100%</v>
      </c>
      <c r="DI211" s="9">
        <f>(DG211*DH211)+(DG211*DI1)</f>
        <v>0</v>
      </c>
      <c r="DJ211" s="9"/>
      <c r="DK211" s="9">
        <f>Wed!AZ45</f>
        <v>0</v>
      </c>
      <c r="DL211" s="73" t="str">
        <f>IF(B211="win",100%-DL1,"-100%")</f>
        <v>-100%</v>
      </c>
      <c r="DM211" s="9">
        <f>(DK211*DL211)+(DK211*DM1)</f>
        <v>0</v>
      </c>
      <c r="DN211" s="9"/>
      <c r="DO211" s="9">
        <f>Wed!BA45</f>
        <v>0</v>
      </c>
      <c r="DP211" s="73" t="str">
        <f>IF(B211="win",100%-DP1,"-100%")</f>
        <v>-100%</v>
      </c>
      <c r="DQ211" s="9">
        <f>(DO211*DP211)+(DO211*DQ1)</f>
        <v>0</v>
      </c>
      <c r="DR211" s="9"/>
      <c r="DS211" s="9">
        <f>Wed!BB45</f>
        <v>0</v>
      </c>
      <c r="DT211" s="73" t="str">
        <f>IF(B211="win",100%-DT1,"-100%")</f>
        <v>-100%</v>
      </c>
      <c r="DU211" s="9">
        <f>(DS211*DT211)+(DS211*DU1)</f>
        <v>0</v>
      </c>
      <c r="DV211" s="9"/>
      <c r="DW211" s="9">
        <f>Wed!BC45</f>
        <v>0</v>
      </c>
      <c r="DX211" s="73" t="str">
        <f>IF(B211="win",100%-DX1,"-100%")</f>
        <v>-100%</v>
      </c>
      <c r="DY211" s="9">
        <f>(DW211*DX211)+(DW211*DY1)</f>
        <v>0</v>
      </c>
      <c r="DZ211" s="9"/>
      <c r="EA211" s="9">
        <f>Wed!BD45</f>
        <v>0</v>
      </c>
      <c r="EB211" s="73" t="str">
        <f>IF(B211="win",100%-EB1,"-100%")</f>
        <v>-100%</v>
      </c>
      <c r="EC211" s="9">
        <f>(EA211*EB211)+(EA211*EC1)</f>
        <v>0</v>
      </c>
      <c r="ED211" s="9"/>
      <c r="EE211" s="9">
        <f>Wed!BE45</f>
        <v>0</v>
      </c>
      <c r="EF211" s="73" t="str">
        <f>IF(B211="win",100%-EF1,"-100%")</f>
        <v>-100%</v>
      </c>
      <c r="EG211" s="9">
        <f>(EE211*EF211)+(EE211*EG1)</f>
        <v>0</v>
      </c>
      <c r="EH211" s="9"/>
      <c r="EI211" s="9">
        <f>Wed!BF45</f>
        <v>0</v>
      </c>
      <c r="EJ211" s="73" t="str">
        <f>IF(B211="win",100%-EJ1,"-100%")</f>
        <v>-100%</v>
      </c>
      <c r="EK211" s="9">
        <f>(EI211*EJ211)+(EI211*EK1)</f>
        <v>0</v>
      </c>
      <c r="EL211" s="9"/>
      <c r="EM211" s="9">
        <f>Wed!BG45</f>
        <v>0</v>
      </c>
      <c r="EN211" s="73" t="str">
        <f>IF(B211="win",100%-EN1,"-100%")</f>
        <v>-100%</v>
      </c>
      <c r="EO211" s="9">
        <f>(EM211*EN211)+(EM211*EO1)</f>
        <v>0</v>
      </c>
      <c r="EP211" s="9"/>
      <c r="EQ211" s="9">
        <f>Wed!BH45</f>
        <v>0</v>
      </c>
      <c r="ER211" s="73" t="str">
        <f>IF(B211="win",100%-ER1,"-100%")</f>
        <v>-100%</v>
      </c>
      <c r="ES211" s="9">
        <f>(EQ211*ER211)+(EQ211*ES1)</f>
        <v>0</v>
      </c>
      <c r="EU211" s="9">
        <f>Wed!$BI45</f>
        <v>0</v>
      </c>
      <c r="EV211" s="73" t="str">
        <f t="shared" si="2747"/>
        <v>-100%</v>
      </c>
      <c r="EW211" s="9">
        <f>(EU211*EV211)+(EU211*EW1)</f>
        <v>0</v>
      </c>
      <c r="EY211" s="9">
        <f>Wed!$BJ45</f>
        <v>0</v>
      </c>
      <c r="EZ211" s="73" t="str">
        <f t="shared" si="2748"/>
        <v>-100%</v>
      </c>
      <c r="FA211" s="9">
        <f>(EY211*EZ211)+(EY211*FA1)</f>
        <v>0</v>
      </c>
      <c r="FC211" s="9">
        <f>Wed!$BK45</f>
        <v>0</v>
      </c>
      <c r="FD211" s="73" t="str">
        <f t="shared" si="2749"/>
        <v>-100%</v>
      </c>
      <c r="FE211" s="9">
        <f>(FC211*FD211)+(FC211*FE1)</f>
        <v>0</v>
      </c>
      <c r="FG211" s="9">
        <f>Wed!$BL45</f>
        <v>0</v>
      </c>
      <c r="FH211" s="73" t="str">
        <f t="shared" si="2750"/>
        <v>-100%</v>
      </c>
      <c r="FI211" s="9">
        <f>(FG211*FH211)+(FG211*FI1)</f>
        <v>0</v>
      </c>
      <c r="FK211" s="9">
        <f>Wed!$BM45</f>
        <v>0</v>
      </c>
      <c r="FL211" s="73" t="str">
        <f t="shared" si="2751"/>
        <v>-100%</v>
      </c>
      <c r="FM211" s="9">
        <f>(FK211*FL211)+(FK211*FM1)</f>
        <v>0</v>
      </c>
      <c r="FO211" s="9">
        <f>Wed!$BN45</f>
        <v>0</v>
      </c>
      <c r="FP211" s="73" t="str">
        <f t="shared" si="2752"/>
        <v>-100%</v>
      </c>
      <c r="FQ211" s="9">
        <f>(FO211*FP211)+(FO211*FQ1)</f>
        <v>0</v>
      </c>
    </row>
    <row r="212" spans="1:173" s="12" customFormat="1" x14ac:dyDescent="0.25">
      <c r="A212" s="75"/>
      <c r="B212" s="72"/>
      <c r="C212" s="75"/>
      <c r="D212" s="75"/>
      <c r="E212" s="75"/>
      <c r="G212" s="75"/>
      <c r="H212" s="75"/>
      <c r="I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  <c r="BN212" s="75"/>
      <c r="BO212" s="75"/>
      <c r="BP212" s="75"/>
      <c r="BQ212" s="75"/>
      <c r="BR212" s="75"/>
      <c r="BS212" s="75"/>
      <c r="BT212" s="75"/>
      <c r="BU212" s="75"/>
      <c r="BV212" s="75"/>
      <c r="BW212" s="75"/>
      <c r="BX212" s="75"/>
      <c r="BY212" s="75"/>
      <c r="BZ212" s="75"/>
      <c r="CA212" s="75"/>
      <c r="CB212" s="75"/>
      <c r="CC212" s="75"/>
      <c r="CD212" s="75"/>
      <c r="CE212" s="75"/>
      <c r="CF212" s="75"/>
      <c r="CG212" s="75"/>
      <c r="CH212" s="75"/>
      <c r="CI212" s="75"/>
      <c r="CJ212" s="75"/>
      <c r="CK212" s="75"/>
      <c r="CL212" s="75"/>
      <c r="CM212" s="75"/>
      <c r="CN212" s="75"/>
      <c r="CO212" s="75"/>
      <c r="CP212" s="75"/>
      <c r="CQ212" s="75"/>
      <c r="CR212" s="75"/>
      <c r="CS212" s="75"/>
      <c r="CT212" s="75"/>
      <c r="CU212" s="75"/>
      <c r="CV212" s="75"/>
      <c r="CW212" s="75"/>
      <c r="CX212" s="75"/>
      <c r="CY212" s="75"/>
      <c r="CZ212" s="75"/>
      <c r="DA212" s="75"/>
      <c r="DB212" s="75"/>
      <c r="DC212" s="75"/>
      <c r="DD212" s="75"/>
      <c r="DE212" s="75"/>
      <c r="DF212" s="75"/>
      <c r="DG212" s="75"/>
      <c r="DH212" s="75"/>
      <c r="DI212" s="75"/>
      <c r="DJ212" s="75"/>
      <c r="DK212" s="75"/>
      <c r="DL212" s="75"/>
      <c r="DM212" s="75"/>
      <c r="DN212" s="75"/>
      <c r="DO212" s="75"/>
      <c r="DP212" s="75"/>
      <c r="DQ212" s="75"/>
      <c r="DR212" s="75"/>
      <c r="DS212" s="75"/>
      <c r="DT212" s="75"/>
      <c r="DU212" s="75"/>
      <c r="DV212" s="75"/>
      <c r="DW212" s="75"/>
      <c r="DX212" s="75"/>
      <c r="DY212" s="75"/>
      <c r="DZ212" s="75"/>
      <c r="EA212" s="75"/>
      <c r="EB212" s="75"/>
      <c r="EC212" s="75"/>
      <c r="ED212" s="75"/>
      <c r="EE212" s="75"/>
      <c r="EF212" s="75"/>
      <c r="EG212" s="75"/>
      <c r="EH212" s="75"/>
      <c r="EI212" s="75"/>
      <c r="EJ212" s="75"/>
      <c r="EK212" s="75"/>
      <c r="EL212" s="75"/>
      <c r="EM212" s="75"/>
      <c r="EN212" s="75"/>
      <c r="EO212" s="75"/>
      <c r="EP212" s="75"/>
      <c r="EQ212" s="75"/>
      <c r="ER212" s="75"/>
      <c r="ES212" s="75"/>
      <c r="EU212" s="75"/>
      <c r="EV212" s="75"/>
      <c r="EW212" s="75"/>
      <c r="EY212" s="75"/>
      <c r="EZ212" s="75"/>
      <c r="FA212" s="75"/>
      <c r="FC212" s="75"/>
      <c r="FD212" s="75"/>
      <c r="FE212" s="75"/>
      <c r="FG212" s="75"/>
      <c r="FH212" s="75"/>
      <c r="FI212" s="75"/>
      <c r="FK212" s="75"/>
      <c r="FL212" s="75"/>
      <c r="FM212" s="75"/>
      <c r="FO212" s="75"/>
      <c r="FP212" s="75"/>
      <c r="FQ212" s="75"/>
    </row>
    <row r="213" spans="1:173" s="12" customFormat="1" x14ac:dyDescent="0.25">
      <c r="A213" s="9">
        <f>Wed!A47</f>
        <v>0</v>
      </c>
      <c r="B213" s="72">
        <f>Wed!C47</f>
        <v>0</v>
      </c>
      <c r="C213" s="9">
        <f>Wed!X47</f>
        <v>0</v>
      </c>
      <c r="D213" s="73" t="str">
        <f>IF(B213="win",100%-D1,"-100%")</f>
        <v>-100%</v>
      </c>
      <c r="E213" s="9">
        <f>(C213*D213)+(C213*E1)</f>
        <v>0</v>
      </c>
      <c r="G213" s="9">
        <f>Wed!Y47</f>
        <v>0</v>
      </c>
      <c r="H213" s="73" t="str">
        <f>IF($B213="win",100%-H$1,"-100%")</f>
        <v>-100%</v>
      </c>
      <c r="I213" s="9">
        <f>(G213*H213)+(G213*I1)</f>
        <v>0</v>
      </c>
      <c r="K213" s="9">
        <f>Wed!Z47</f>
        <v>0</v>
      </c>
      <c r="L213" s="73" t="str">
        <f>IF(B213="win",100%-L1,"-100%")</f>
        <v>-100%</v>
      </c>
      <c r="M213" s="9">
        <f>(K213*L213)+(K213*M1)</f>
        <v>0</v>
      </c>
      <c r="N213" s="9"/>
      <c r="O213" s="9">
        <f>Wed!AA47</f>
        <v>0</v>
      </c>
      <c r="P213" s="73" t="str">
        <f>IF(B213="win",100%-P1,"-100%")</f>
        <v>-100%</v>
      </c>
      <c r="Q213" s="9">
        <f>(O213*P213)+(O213*Q1)</f>
        <v>0</v>
      </c>
      <c r="R213" s="9"/>
      <c r="S213" s="9">
        <f>Wed!AB47</f>
        <v>0</v>
      </c>
      <c r="T213" s="73" t="str">
        <f>IF(B213="win",100%-T1,"-100%")</f>
        <v>-100%</v>
      </c>
      <c r="U213" s="9">
        <f>(S213*T213)+(S213*U1)</f>
        <v>0</v>
      </c>
      <c r="V213" s="9"/>
      <c r="W213" s="9">
        <f>Wed!AC47</f>
        <v>0</v>
      </c>
      <c r="X213" s="73" t="str">
        <f>IF(B213="win",100%-X1,"-100%")</f>
        <v>-100%</v>
      </c>
      <c r="Y213" s="9">
        <f>(W213*X213)+(W213*Y1)</f>
        <v>0</v>
      </c>
      <c r="Z213" s="9"/>
      <c r="AA213" s="9">
        <f>Wed!AD47</f>
        <v>0</v>
      </c>
      <c r="AB213" s="73" t="str">
        <f>IF(B213="win",100%-AB1,"-100%")</f>
        <v>-100%</v>
      </c>
      <c r="AC213" s="9">
        <f>(AA213*AB213)+(AA213*AC1)</f>
        <v>0</v>
      </c>
      <c r="AD213" s="9"/>
      <c r="AE213" s="9">
        <f>Wed!AE47</f>
        <v>0</v>
      </c>
      <c r="AF213" s="73" t="str">
        <f>IF(B213="win",100%-AF1,"-100%")</f>
        <v>-100%</v>
      </c>
      <c r="AG213" s="9">
        <f>(AE213*AF213)+(AE213*AG1)</f>
        <v>0</v>
      </c>
      <c r="AH213" s="9"/>
      <c r="AI213" s="9">
        <f>Wed!AF47</f>
        <v>0</v>
      </c>
      <c r="AJ213" s="73" t="str">
        <f>IF(B213="win",100%-AJ1,"-100%")</f>
        <v>-100%</v>
      </c>
      <c r="AK213" s="9">
        <f>(AI213*AJ213)+(AI213*AK1)</f>
        <v>0</v>
      </c>
      <c r="AL213" s="9"/>
      <c r="AM213" s="9">
        <f>Wed!AG47</f>
        <v>0</v>
      </c>
      <c r="AN213" s="73" t="str">
        <f>IF(B213="win",100%-AN1,"-100%")</f>
        <v>-100%</v>
      </c>
      <c r="AO213" s="9">
        <f>(AM213*AN213)+(AM213*AO1)</f>
        <v>0</v>
      </c>
      <c r="AP213" s="9"/>
      <c r="AQ213" s="9">
        <f>Wed!AH47</f>
        <v>0</v>
      </c>
      <c r="AR213" s="73" t="str">
        <f>IF(B213="win",100%-AR1,"-100%")</f>
        <v>-100%</v>
      </c>
      <c r="AS213" s="9">
        <f>(AQ213*AR213)+(AQ213*AS1)</f>
        <v>0</v>
      </c>
      <c r="AT213" s="9"/>
      <c r="AU213" s="9">
        <f>Wed!AI47</f>
        <v>0</v>
      </c>
      <c r="AV213" s="73" t="str">
        <f>IF(B213="win",100%-AV1,"-100%")</f>
        <v>-100%</v>
      </c>
      <c r="AW213" s="9">
        <f>(AU213*AV213)+(AU213*AW1)</f>
        <v>0</v>
      </c>
      <c r="AX213" s="9"/>
      <c r="AY213" s="9">
        <f>Wed!AJ47</f>
        <v>0</v>
      </c>
      <c r="AZ213" s="73" t="str">
        <f>IF(B213="win",100%-AZ1,"-100%")</f>
        <v>-100%</v>
      </c>
      <c r="BA213" s="9">
        <f>(AY213*AZ213)+(AY213*BA1)</f>
        <v>0</v>
      </c>
      <c r="BB213" s="9"/>
      <c r="BC213" s="9">
        <f>Wed!AK47</f>
        <v>0</v>
      </c>
      <c r="BD213" s="73" t="str">
        <f>IF(B213="win",100%-BD1,"-100%")</f>
        <v>-100%</v>
      </c>
      <c r="BE213" s="9">
        <f>(BC213*BD213)+(BC213*BE1)</f>
        <v>0</v>
      </c>
      <c r="BF213" s="9"/>
      <c r="BG213" s="9">
        <f>Wed!AL47</f>
        <v>0</v>
      </c>
      <c r="BH213" s="73" t="str">
        <f>IF(B213="win",100%-BH1,"-100%")</f>
        <v>-100%</v>
      </c>
      <c r="BI213" s="9">
        <f>(BG213*BH213)+(BG213*BI1)</f>
        <v>0</v>
      </c>
      <c r="BJ213" s="9"/>
      <c r="BK213" s="9">
        <f>Wed!AM47</f>
        <v>0</v>
      </c>
      <c r="BL213" s="73" t="str">
        <f>IF(B213="win",100%-BL1,"-100%")</f>
        <v>-100%</v>
      </c>
      <c r="BM213" s="9">
        <f>(BK213*BL213)+(BK213*BM1)</f>
        <v>0</v>
      </c>
      <c r="BN213" s="9"/>
      <c r="BO213" s="9">
        <f>Wed!AN47</f>
        <v>0</v>
      </c>
      <c r="BP213" s="73" t="str">
        <f>IF(B213="win",100%-BP1,"-100%")</f>
        <v>-100%</v>
      </c>
      <c r="BQ213" s="9">
        <f>(BO213*BP213)+(BO213*BQ1)</f>
        <v>0</v>
      </c>
      <c r="BR213" s="9"/>
      <c r="BS213" s="9">
        <f>Wed!AO47</f>
        <v>0</v>
      </c>
      <c r="BT213" s="73" t="str">
        <f>IF(B213="win",100%-BT1,"-100%")</f>
        <v>-100%</v>
      </c>
      <c r="BU213" s="9">
        <f>(BS213*BT213)+(BS213*BU1)</f>
        <v>0</v>
      </c>
      <c r="BV213" s="9"/>
      <c r="BW213" s="9">
        <f>Wed!AP47</f>
        <v>0</v>
      </c>
      <c r="BX213" s="73" t="str">
        <f>IF(B213="win",100%-BX1,"-100%")</f>
        <v>-100%</v>
      </c>
      <c r="BY213" s="9">
        <f>(BW213*BX213)+(BW213*BY1)</f>
        <v>0</v>
      </c>
      <c r="BZ213" s="9"/>
      <c r="CA213" s="9">
        <f>Wed!AQ47</f>
        <v>0</v>
      </c>
      <c r="CB213" s="73" t="str">
        <f>IF(B213="win",100%-CB1,"-100%")</f>
        <v>-100%</v>
      </c>
      <c r="CC213" s="9">
        <f>(CA213*CB213)+(CA213*CC1)</f>
        <v>0</v>
      </c>
      <c r="CD213" s="9"/>
      <c r="CE213" s="9">
        <f>Wed!AR47</f>
        <v>0</v>
      </c>
      <c r="CF213" s="73" t="str">
        <f>IF(B213="win",100%-CF1,"-100%")</f>
        <v>-100%</v>
      </c>
      <c r="CG213" s="9">
        <f>(CE213*CF213)+(CE213*CG1)</f>
        <v>0</v>
      </c>
      <c r="CH213" s="9"/>
      <c r="CI213" s="9">
        <f>Wed!AS47</f>
        <v>0</v>
      </c>
      <c r="CJ213" s="73" t="str">
        <f>IF(B213="win",100%-CJ1,"-100%")</f>
        <v>-100%</v>
      </c>
      <c r="CK213" s="9">
        <f>(CI213*CJ213)+(CI213*CK1)</f>
        <v>0</v>
      </c>
      <c r="CL213" s="9"/>
      <c r="CM213" s="9">
        <f>Wed!AT47</f>
        <v>0</v>
      </c>
      <c r="CN213" s="73" t="str">
        <f>IF(B213="win",100%-CN1,"-100%")</f>
        <v>-100%</v>
      </c>
      <c r="CO213" s="9">
        <f>(CM213*CN213)+(CM213*CO1)</f>
        <v>0</v>
      </c>
      <c r="CP213" s="9"/>
      <c r="CQ213" s="9">
        <f>Wed!AU47</f>
        <v>0</v>
      </c>
      <c r="CR213" s="73" t="str">
        <f>IF(B213="win",100%-CR1,"-100%")</f>
        <v>-100%</v>
      </c>
      <c r="CS213" s="9">
        <f>(CQ213*CR213)+(CQ213*CS1)</f>
        <v>0</v>
      </c>
      <c r="CT213" s="9"/>
      <c r="CU213" s="9">
        <f>Wed!AV47</f>
        <v>0</v>
      </c>
      <c r="CV213" s="73" t="str">
        <f>IF(B213="win",100%-CV1,"-100%")</f>
        <v>-100%</v>
      </c>
      <c r="CW213" s="9">
        <f>(CU213*CV213)+(CU213*CW1)</f>
        <v>0</v>
      </c>
      <c r="CX213" s="9"/>
      <c r="CY213" s="9">
        <f>Wed!AW47</f>
        <v>0</v>
      </c>
      <c r="CZ213" s="73" t="str">
        <f>IF(B213="win",100%-CZ1,"-100%")</f>
        <v>-100%</v>
      </c>
      <c r="DA213" s="9">
        <f>(CY213*CZ213)+(CY213*DA1)</f>
        <v>0</v>
      </c>
      <c r="DB213" s="9"/>
      <c r="DC213" s="9">
        <f>Wed!AX47</f>
        <v>0</v>
      </c>
      <c r="DD213" s="73" t="str">
        <f>IF(B213="win",100%-DD1,"-100%")</f>
        <v>-100%</v>
      </c>
      <c r="DE213" s="9">
        <f>(DC213*DD213)+(DC213*DE1)</f>
        <v>0</v>
      </c>
      <c r="DF213" s="9"/>
      <c r="DG213" s="9">
        <f>Wed!AY47</f>
        <v>0</v>
      </c>
      <c r="DH213" s="73" t="str">
        <f>IF(B213="win",100%-DH1,"-100%")</f>
        <v>-100%</v>
      </c>
      <c r="DI213" s="9">
        <f>(DG213*DH213)+(DG213*DI1)</f>
        <v>0</v>
      </c>
      <c r="DJ213" s="9"/>
      <c r="DK213" s="9">
        <f>Wed!AZ47</f>
        <v>0</v>
      </c>
      <c r="DL213" s="73" t="str">
        <f>IF(B213="win",100%-DL1,"-100%")</f>
        <v>-100%</v>
      </c>
      <c r="DM213" s="9">
        <f>(DK213*DL213)+(DK213*DM1)</f>
        <v>0</v>
      </c>
      <c r="DN213" s="9"/>
      <c r="DO213" s="9">
        <f>Wed!BA47</f>
        <v>0</v>
      </c>
      <c r="DP213" s="73" t="str">
        <f>IF(B213="win",100%-DP1,"-100%")</f>
        <v>-100%</v>
      </c>
      <c r="DQ213" s="9">
        <f>(DO213*DP213)+(DO213*DQ1)</f>
        <v>0</v>
      </c>
      <c r="DR213" s="9"/>
      <c r="DS213" s="9">
        <f>Wed!BB47</f>
        <v>0</v>
      </c>
      <c r="DT213" s="73" t="str">
        <f>IF(B213="win",100%-DT1,"-100%")</f>
        <v>-100%</v>
      </c>
      <c r="DU213" s="9">
        <f>(DS213*DT213)+(DS213*DU1)</f>
        <v>0</v>
      </c>
      <c r="DV213" s="9"/>
      <c r="DW213" s="9">
        <f>Wed!BC47</f>
        <v>0</v>
      </c>
      <c r="DX213" s="73" t="str">
        <f>IF(B213="win",100%-DX1,"-100%")</f>
        <v>-100%</v>
      </c>
      <c r="DY213" s="9">
        <f>(DW213*DX213)+(DW213*DY1)</f>
        <v>0</v>
      </c>
      <c r="DZ213" s="9"/>
      <c r="EA213" s="9">
        <f>Wed!BD47</f>
        <v>0</v>
      </c>
      <c r="EB213" s="73" t="str">
        <f>IF(B213="win",100%-EB1,"-100%")</f>
        <v>-100%</v>
      </c>
      <c r="EC213" s="9">
        <f>(EA213*EB213)+(EA213*EC1)</f>
        <v>0</v>
      </c>
      <c r="ED213" s="9"/>
      <c r="EE213" s="9">
        <f>Wed!BE47</f>
        <v>0</v>
      </c>
      <c r="EF213" s="73" t="str">
        <f>IF(B213="win",100%-EF1,"-100%")</f>
        <v>-100%</v>
      </c>
      <c r="EG213" s="9">
        <f>(EE213*EF213)+(EE213*EG1)</f>
        <v>0</v>
      </c>
      <c r="EH213" s="9"/>
      <c r="EI213" s="9">
        <f>Wed!BF47</f>
        <v>0</v>
      </c>
      <c r="EJ213" s="73" t="str">
        <f>IF(B213="win",100%-EJ1,"-100%")</f>
        <v>-100%</v>
      </c>
      <c r="EK213" s="9">
        <f>(EI213*EJ213)+(EI213*EK1)</f>
        <v>0</v>
      </c>
      <c r="EL213" s="9"/>
      <c r="EM213" s="9">
        <f>Wed!BG47</f>
        <v>0</v>
      </c>
      <c r="EN213" s="73" t="str">
        <f>IF(B213="win",100%-EN1,"-100%")</f>
        <v>-100%</v>
      </c>
      <c r="EO213" s="9">
        <f>(EM213*EN213)+(EM213*EO1)</f>
        <v>0</v>
      </c>
      <c r="EP213" s="9"/>
      <c r="EQ213" s="9">
        <f>Wed!BH47</f>
        <v>0</v>
      </c>
      <c r="ER213" s="73" t="str">
        <f>IF(B213="win",100%-ER1,"-100%")</f>
        <v>-100%</v>
      </c>
      <c r="ES213" s="9">
        <f>(EQ213*ER213)+(EQ213*ES1)</f>
        <v>0</v>
      </c>
      <c r="EU213" s="9">
        <f>Wed!$BI47</f>
        <v>0</v>
      </c>
      <c r="EV213" s="73" t="str">
        <f t="shared" si="2747"/>
        <v>-100%</v>
      </c>
      <c r="EW213" s="9">
        <f>(EU213*EV213)+(EU213*EW1)</f>
        <v>0</v>
      </c>
      <c r="EY213" s="9">
        <f>Wed!$BJ47</f>
        <v>0</v>
      </c>
      <c r="EZ213" s="73" t="str">
        <f t="shared" si="2748"/>
        <v>-100%</v>
      </c>
      <c r="FA213" s="9">
        <f>(EY213*EZ213)+(EY213*FA1)</f>
        <v>0</v>
      </c>
      <c r="FC213" s="9">
        <f>Wed!$BK47</f>
        <v>0</v>
      </c>
      <c r="FD213" s="73" t="str">
        <f t="shared" si="2749"/>
        <v>-100%</v>
      </c>
      <c r="FE213" s="9">
        <f>(FC213*FD213)+(FC213*FE1)</f>
        <v>0</v>
      </c>
      <c r="FG213" s="9">
        <f>Wed!$BL47</f>
        <v>0</v>
      </c>
      <c r="FH213" s="73" t="str">
        <f t="shared" si="2750"/>
        <v>-100%</v>
      </c>
      <c r="FI213" s="9">
        <f>(FG213*FH213)+(FG213*FI1)</f>
        <v>0</v>
      </c>
      <c r="FK213" s="9">
        <f>Wed!$BM47</f>
        <v>0</v>
      </c>
      <c r="FL213" s="73" t="str">
        <f t="shared" si="2751"/>
        <v>-100%</v>
      </c>
      <c r="FM213" s="9">
        <f>(FK213*FL213)+(FK213*FM1)</f>
        <v>0</v>
      </c>
      <c r="FO213" s="9">
        <f>Wed!$BN47</f>
        <v>0</v>
      </c>
      <c r="FP213" s="73" t="str">
        <f t="shared" si="2752"/>
        <v>-100%</v>
      </c>
      <c r="FQ213" s="9">
        <f>(FO213*FP213)+(FO213*FQ1)</f>
        <v>0</v>
      </c>
    </row>
    <row r="214" spans="1:173" s="12" customFormat="1" x14ac:dyDescent="0.25">
      <c r="A214" s="9">
        <f>Wed!A48</f>
        <v>0</v>
      </c>
      <c r="B214" s="72">
        <f>Wed!C48</f>
        <v>0</v>
      </c>
      <c r="C214" s="9">
        <f>Wed!X48</f>
        <v>0</v>
      </c>
      <c r="D214" s="73" t="str">
        <f>IF(B214="win",100%-D1,"-100%")</f>
        <v>-100%</v>
      </c>
      <c r="E214" s="9">
        <f>(C214*D214)+(C214*E1)</f>
        <v>0</v>
      </c>
      <c r="G214" s="9">
        <f>Wed!Y48</f>
        <v>0</v>
      </c>
      <c r="H214" s="73" t="str">
        <f t="shared" ref="H214:H216" si="2754">IF($B214="win",100%-H$1,"-100%")</f>
        <v>-100%</v>
      </c>
      <c r="I214" s="9">
        <f>(G214*H214)+(G214*I1)</f>
        <v>0</v>
      </c>
      <c r="K214" s="9">
        <f>Wed!Z48</f>
        <v>0</v>
      </c>
      <c r="L214" s="73" t="str">
        <f>IF(B214="win",100%-L1,"-100%")</f>
        <v>-100%</v>
      </c>
      <c r="M214" s="9">
        <f>(K214*L214)+(K214*M1)</f>
        <v>0</v>
      </c>
      <c r="N214" s="9"/>
      <c r="O214" s="9">
        <f>Wed!AA48</f>
        <v>0</v>
      </c>
      <c r="P214" s="73" t="str">
        <f>IF(B214="win",100%-P1,"-100%")</f>
        <v>-100%</v>
      </c>
      <c r="Q214" s="9">
        <f>(O214*P214)+(O214*Q1)</f>
        <v>0</v>
      </c>
      <c r="R214" s="9"/>
      <c r="S214" s="9">
        <f>Wed!AB48</f>
        <v>0</v>
      </c>
      <c r="T214" s="73" t="str">
        <f>IF(B214="win",100%-T1,"-100%")</f>
        <v>-100%</v>
      </c>
      <c r="U214" s="9">
        <f>(S214*T214)+(S214*U1)</f>
        <v>0</v>
      </c>
      <c r="V214" s="9"/>
      <c r="W214" s="9">
        <f>Wed!AC48</f>
        <v>0</v>
      </c>
      <c r="X214" s="73" t="str">
        <f>IF(B214="win",100%-X1,"-100%")</f>
        <v>-100%</v>
      </c>
      <c r="Y214" s="9">
        <f>(W214*X214)+(W214*Y1)</f>
        <v>0</v>
      </c>
      <c r="Z214" s="9"/>
      <c r="AA214" s="9">
        <f>Wed!AD48</f>
        <v>0</v>
      </c>
      <c r="AB214" s="73" t="str">
        <f>IF(B214="win",100%-AB1,"-100%")</f>
        <v>-100%</v>
      </c>
      <c r="AC214" s="9">
        <f>(AA214*AB214)+(AA214*AC1)</f>
        <v>0</v>
      </c>
      <c r="AD214" s="9"/>
      <c r="AE214" s="9">
        <f>Wed!AE48</f>
        <v>0</v>
      </c>
      <c r="AF214" s="73" t="str">
        <f>IF(B214="win",100%-AF1,"-100%")</f>
        <v>-100%</v>
      </c>
      <c r="AG214" s="9">
        <f>(AE214*AF214)+(AE214*AG1)</f>
        <v>0</v>
      </c>
      <c r="AH214" s="9"/>
      <c r="AI214" s="9">
        <f>Wed!AF48</f>
        <v>0</v>
      </c>
      <c r="AJ214" s="73" t="str">
        <f>IF(B214="win",100%-AJ1,"-100%")</f>
        <v>-100%</v>
      </c>
      <c r="AK214" s="9">
        <f>(AI214*AJ214)+(AI214*AK1)</f>
        <v>0</v>
      </c>
      <c r="AL214" s="9"/>
      <c r="AM214" s="9">
        <f>Wed!AG48</f>
        <v>0</v>
      </c>
      <c r="AN214" s="73" t="str">
        <f>IF(B214="win",100%-AN1,"-100%")</f>
        <v>-100%</v>
      </c>
      <c r="AO214" s="9">
        <f>(AM214*AN214)+(AM214*AO1)</f>
        <v>0</v>
      </c>
      <c r="AP214" s="9"/>
      <c r="AQ214" s="9">
        <f>Wed!AH48</f>
        <v>0</v>
      </c>
      <c r="AR214" s="73" t="str">
        <f>IF(B214="win",100%-AR1,"-100%")</f>
        <v>-100%</v>
      </c>
      <c r="AS214" s="9">
        <f>(AQ214*AR214)+(AQ214*AS1)</f>
        <v>0</v>
      </c>
      <c r="AT214" s="9"/>
      <c r="AU214" s="9">
        <f>Wed!AI48</f>
        <v>0</v>
      </c>
      <c r="AV214" s="73" t="str">
        <f>IF(B214="win",100%-AV1,"-100%")</f>
        <v>-100%</v>
      </c>
      <c r="AW214" s="9">
        <f>(AU214*AV214)+(AU214*AW1)</f>
        <v>0</v>
      </c>
      <c r="AX214" s="9"/>
      <c r="AY214" s="9">
        <f>Wed!AJ48</f>
        <v>0</v>
      </c>
      <c r="AZ214" s="73" t="str">
        <f>IF(B214="win",100%-AZ1,"-100%")</f>
        <v>-100%</v>
      </c>
      <c r="BA214" s="9">
        <f>(AY214*AZ214)+(AY214*BA1)</f>
        <v>0</v>
      </c>
      <c r="BB214" s="9"/>
      <c r="BC214" s="9">
        <f>Wed!AK48</f>
        <v>0</v>
      </c>
      <c r="BD214" s="73" t="str">
        <f>IF(B214="win",100%-BD1,"-100%")</f>
        <v>-100%</v>
      </c>
      <c r="BE214" s="9">
        <f>(BC214*BD214)+(BC214*BE1)</f>
        <v>0</v>
      </c>
      <c r="BF214" s="9"/>
      <c r="BG214" s="9">
        <f>Wed!AL48</f>
        <v>0</v>
      </c>
      <c r="BH214" s="73" t="str">
        <f>IF(B214="win",100%-BH1,"-100%")</f>
        <v>-100%</v>
      </c>
      <c r="BI214" s="9">
        <f>(BG214*BH214)+(BG214*BI1)</f>
        <v>0</v>
      </c>
      <c r="BJ214" s="9"/>
      <c r="BK214" s="9">
        <f>Wed!AM48</f>
        <v>0</v>
      </c>
      <c r="BL214" s="73" t="str">
        <f>IF(B214="win",100%-BL1,"-100%")</f>
        <v>-100%</v>
      </c>
      <c r="BM214" s="9">
        <f>(BK214*BL214)+(BK214*BM1)</f>
        <v>0</v>
      </c>
      <c r="BN214" s="9"/>
      <c r="BO214" s="9">
        <f>Wed!AN48</f>
        <v>0</v>
      </c>
      <c r="BP214" s="73" t="str">
        <f>IF(B214="win",100%-BP1,"-100%")</f>
        <v>-100%</v>
      </c>
      <c r="BQ214" s="9">
        <f>(BO214*BP214)+(BO214*BQ1)</f>
        <v>0</v>
      </c>
      <c r="BR214" s="9"/>
      <c r="BS214" s="9">
        <f>Wed!AO48</f>
        <v>0</v>
      </c>
      <c r="BT214" s="73" t="str">
        <f>IF(B214="win",100%-BT1,"-100%")</f>
        <v>-100%</v>
      </c>
      <c r="BU214" s="9">
        <f>(BS214*BT214)+(BS214*BU1)</f>
        <v>0</v>
      </c>
      <c r="BV214" s="9"/>
      <c r="BW214" s="9">
        <f>Wed!AP48</f>
        <v>0</v>
      </c>
      <c r="BX214" s="73" t="str">
        <f>IF(B214="win",100%-BX1,"-100%")</f>
        <v>-100%</v>
      </c>
      <c r="BY214" s="9">
        <f>(BW214*BX214)+(BW214*BY1)</f>
        <v>0</v>
      </c>
      <c r="BZ214" s="9"/>
      <c r="CA214" s="9">
        <f>Wed!AQ48</f>
        <v>0</v>
      </c>
      <c r="CB214" s="73" t="str">
        <f>IF(B214="win",100%-CB1,"-100%")</f>
        <v>-100%</v>
      </c>
      <c r="CC214" s="9">
        <f>(CA214*CB214)+(CA214*CC1)</f>
        <v>0</v>
      </c>
      <c r="CD214" s="9"/>
      <c r="CE214" s="9">
        <f>Wed!AR48</f>
        <v>0</v>
      </c>
      <c r="CF214" s="73" t="str">
        <f>IF(B214="win",100%-CF1,"-100%")</f>
        <v>-100%</v>
      </c>
      <c r="CG214" s="9">
        <f>(CE214*CF214)+(CE214*CG1)</f>
        <v>0</v>
      </c>
      <c r="CH214" s="9"/>
      <c r="CI214" s="9">
        <f>Wed!AS48</f>
        <v>0</v>
      </c>
      <c r="CJ214" s="73" t="str">
        <f>IF(B214="win",100%-CJ1,"-100%")</f>
        <v>-100%</v>
      </c>
      <c r="CK214" s="9">
        <f>(CI214*CJ214)+(CI214*CK1)</f>
        <v>0</v>
      </c>
      <c r="CL214" s="9"/>
      <c r="CM214" s="9">
        <f>Wed!AT48</f>
        <v>0</v>
      </c>
      <c r="CN214" s="73" t="str">
        <f>IF(B214="win",100%-CN1,"-100%")</f>
        <v>-100%</v>
      </c>
      <c r="CO214" s="9">
        <f>(CM214*CN214)+(CM214*CO1)</f>
        <v>0</v>
      </c>
      <c r="CP214" s="9"/>
      <c r="CQ214" s="9">
        <f>Wed!AU48</f>
        <v>0</v>
      </c>
      <c r="CR214" s="73" t="str">
        <f>IF(B214="win",100%-CR1,"-100%")</f>
        <v>-100%</v>
      </c>
      <c r="CS214" s="9">
        <f>(CQ214*CR214)+(CQ214*CS1)</f>
        <v>0</v>
      </c>
      <c r="CT214" s="9"/>
      <c r="CU214" s="9">
        <f>Wed!AV48</f>
        <v>0</v>
      </c>
      <c r="CV214" s="73" t="str">
        <f>IF(B214="win",100%-CV1,"-100%")</f>
        <v>-100%</v>
      </c>
      <c r="CW214" s="9">
        <f>(CU214*CV214)+(CU214*CW1)</f>
        <v>0</v>
      </c>
      <c r="CX214" s="9"/>
      <c r="CY214" s="9">
        <f>Wed!AW48</f>
        <v>0</v>
      </c>
      <c r="CZ214" s="73" t="str">
        <f>IF(B214="win",100%-CZ1,"-100%")</f>
        <v>-100%</v>
      </c>
      <c r="DA214" s="9">
        <f>(CY214*CZ214)+(CY214*DA1)</f>
        <v>0</v>
      </c>
      <c r="DB214" s="9"/>
      <c r="DC214" s="9">
        <f>Wed!AX48</f>
        <v>0</v>
      </c>
      <c r="DD214" s="73" t="str">
        <f>IF(B214="win",100%-DD1,"-100%")</f>
        <v>-100%</v>
      </c>
      <c r="DE214" s="9">
        <f>(DC214*DD214)+(DC214*DE1)</f>
        <v>0</v>
      </c>
      <c r="DF214" s="9"/>
      <c r="DG214" s="9">
        <f>Wed!AY48</f>
        <v>0</v>
      </c>
      <c r="DH214" s="73" t="str">
        <f>IF(B214="win",100%-DH1,"-100%")</f>
        <v>-100%</v>
      </c>
      <c r="DI214" s="9">
        <f>(DG214*DH214)+(DG214*DI1)</f>
        <v>0</v>
      </c>
      <c r="DJ214" s="9"/>
      <c r="DK214" s="9">
        <f>Wed!AZ48</f>
        <v>0</v>
      </c>
      <c r="DL214" s="73" t="str">
        <f>IF(B214="win",100%-DL1,"-100%")</f>
        <v>-100%</v>
      </c>
      <c r="DM214" s="9">
        <f>(DK214*DL214)+(DK214*DM1)</f>
        <v>0</v>
      </c>
      <c r="DN214" s="9"/>
      <c r="DO214" s="9">
        <f>Wed!BA48</f>
        <v>0</v>
      </c>
      <c r="DP214" s="73" t="str">
        <f>IF(B214="win",100%-DP1,"-100%")</f>
        <v>-100%</v>
      </c>
      <c r="DQ214" s="9">
        <f>(DO214*DP214)+(DO214*DQ1)</f>
        <v>0</v>
      </c>
      <c r="DR214" s="9"/>
      <c r="DS214" s="9">
        <f>Wed!BB48</f>
        <v>0</v>
      </c>
      <c r="DT214" s="73" t="str">
        <f>IF(B214="win",100%-DT1,"-100%")</f>
        <v>-100%</v>
      </c>
      <c r="DU214" s="9">
        <f>(DS214*DT214)+(DS214*DU1)</f>
        <v>0</v>
      </c>
      <c r="DV214" s="9"/>
      <c r="DW214" s="9">
        <f>Wed!BC48</f>
        <v>0</v>
      </c>
      <c r="DX214" s="73" t="str">
        <f>IF(B214="win",100%-DX1,"-100%")</f>
        <v>-100%</v>
      </c>
      <c r="DY214" s="9">
        <f>(DW214*DX214)+(DW214*DY1)</f>
        <v>0</v>
      </c>
      <c r="DZ214" s="9"/>
      <c r="EA214" s="9">
        <f>Wed!BD48</f>
        <v>0</v>
      </c>
      <c r="EB214" s="73" t="str">
        <f>IF(B214="win",100%-EB1,"-100%")</f>
        <v>-100%</v>
      </c>
      <c r="EC214" s="9">
        <f>(EA214*EB214)+(EA214*EC1)</f>
        <v>0</v>
      </c>
      <c r="ED214" s="9"/>
      <c r="EE214" s="9">
        <f>Wed!BE48</f>
        <v>0</v>
      </c>
      <c r="EF214" s="73" t="str">
        <f>IF(B214="win",100%-EF1,"-100%")</f>
        <v>-100%</v>
      </c>
      <c r="EG214" s="9">
        <f>(EE214*EF214)+(EE214*EG1)</f>
        <v>0</v>
      </c>
      <c r="EH214" s="9"/>
      <c r="EI214" s="9">
        <f>Wed!BF48</f>
        <v>0</v>
      </c>
      <c r="EJ214" s="73" t="str">
        <f>IF(B214="win",100%-EJ1,"-100%")</f>
        <v>-100%</v>
      </c>
      <c r="EK214" s="9">
        <f>(EI214*EJ214)+(EI214*EK1)</f>
        <v>0</v>
      </c>
      <c r="EL214" s="9"/>
      <c r="EM214" s="9">
        <f>Wed!BG48</f>
        <v>0</v>
      </c>
      <c r="EN214" s="73" t="str">
        <f>IF(B214="win",100%-EN1,"-100%")</f>
        <v>-100%</v>
      </c>
      <c r="EO214" s="9">
        <f>(EM214*EN214)+(EM214*EO1)</f>
        <v>0</v>
      </c>
      <c r="EP214" s="9"/>
      <c r="EQ214" s="9">
        <f>Wed!BH48</f>
        <v>0</v>
      </c>
      <c r="ER214" s="73" t="str">
        <f>IF(B214="win",100%-ER1,"-100%")</f>
        <v>-100%</v>
      </c>
      <c r="ES214" s="9">
        <f>(EQ214*ER214)+(EQ214*ES1)</f>
        <v>0</v>
      </c>
      <c r="EU214" s="9">
        <f>Wed!$BI48</f>
        <v>0</v>
      </c>
      <c r="EV214" s="73" t="str">
        <f t="shared" si="2747"/>
        <v>-100%</v>
      </c>
      <c r="EW214" s="9">
        <f>(EU214*EV214)+(EU214*EW1)</f>
        <v>0</v>
      </c>
      <c r="EY214" s="9">
        <f>Wed!$BJ48</f>
        <v>0</v>
      </c>
      <c r="EZ214" s="73" t="str">
        <f t="shared" si="2748"/>
        <v>-100%</v>
      </c>
      <c r="FA214" s="9">
        <f>(EY214*EZ214)+(EY214*FA1)</f>
        <v>0</v>
      </c>
      <c r="FC214" s="9">
        <f>Wed!$BK48</f>
        <v>0</v>
      </c>
      <c r="FD214" s="73" t="str">
        <f t="shared" si="2749"/>
        <v>-100%</v>
      </c>
      <c r="FE214" s="9">
        <f>(FC214*FD214)+(FC214*FE1)</f>
        <v>0</v>
      </c>
      <c r="FG214" s="9">
        <f>Wed!$BL48</f>
        <v>0</v>
      </c>
      <c r="FH214" s="73" t="str">
        <f t="shared" si="2750"/>
        <v>-100%</v>
      </c>
      <c r="FI214" s="9">
        <f>(FG214*FH214)+(FG214*FI1)</f>
        <v>0</v>
      </c>
      <c r="FK214" s="9">
        <f>Wed!$BM48</f>
        <v>0</v>
      </c>
      <c r="FL214" s="73" t="str">
        <f t="shared" si="2751"/>
        <v>-100%</v>
      </c>
      <c r="FM214" s="9">
        <f>(FK214*FL214)+(FK214*FM1)</f>
        <v>0</v>
      </c>
      <c r="FO214" s="9">
        <f>Wed!$BN48</f>
        <v>0</v>
      </c>
      <c r="FP214" s="73" t="str">
        <f t="shared" si="2752"/>
        <v>-100%</v>
      </c>
      <c r="FQ214" s="9">
        <f>(FO214*FP214)+(FO214*FQ1)</f>
        <v>0</v>
      </c>
    </row>
    <row r="215" spans="1:173" s="12" customFormat="1" x14ac:dyDescent="0.25">
      <c r="A215" s="9" t="str">
        <f>Wed!A49</f>
        <v>UNDER</v>
      </c>
      <c r="B215" s="72">
        <f>Wed!C49</f>
        <v>0</v>
      </c>
      <c r="C215" s="9">
        <f>Wed!X49</f>
        <v>0</v>
      </c>
      <c r="D215" s="73" t="str">
        <f>IF(B215="win",100%-D1,"-100%")</f>
        <v>-100%</v>
      </c>
      <c r="E215" s="9">
        <f>(C215*D215)+(C215*E1)</f>
        <v>0</v>
      </c>
      <c r="G215" s="9">
        <f>Wed!Y49</f>
        <v>0</v>
      </c>
      <c r="H215" s="73" t="str">
        <f t="shared" si="2754"/>
        <v>-100%</v>
      </c>
      <c r="I215" s="9">
        <f>(G215*H215)+(G215*I1)</f>
        <v>0</v>
      </c>
      <c r="K215" s="9">
        <f>Wed!Z49</f>
        <v>0</v>
      </c>
      <c r="L215" s="73" t="str">
        <f>IF(B215="win",100%-L1,"-100%")</f>
        <v>-100%</v>
      </c>
      <c r="M215" s="9">
        <f>(K215*L215)+(K215*M1)</f>
        <v>0</v>
      </c>
      <c r="N215" s="9"/>
      <c r="O215" s="9">
        <f>Wed!AA49</f>
        <v>0</v>
      </c>
      <c r="P215" s="73" t="str">
        <f>IF(B215="win",100%-P1,"-100%")</f>
        <v>-100%</v>
      </c>
      <c r="Q215" s="9">
        <f>(O215*P215)+(O215*Q1)</f>
        <v>0</v>
      </c>
      <c r="R215" s="9"/>
      <c r="S215" s="9">
        <f>Wed!AB49</f>
        <v>0</v>
      </c>
      <c r="T215" s="73" t="str">
        <f>IF(B215="win",100%-T1,"-100%")</f>
        <v>-100%</v>
      </c>
      <c r="U215" s="9">
        <f>(S215*T215)+(S215*U1)</f>
        <v>0</v>
      </c>
      <c r="V215" s="9"/>
      <c r="W215" s="9">
        <f>Wed!AC49</f>
        <v>0</v>
      </c>
      <c r="X215" s="73" t="str">
        <f>IF(B215="win",100%-X1,"-100%")</f>
        <v>-100%</v>
      </c>
      <c r="Y215" s="9">
        <f>(W215*X215)+(W215*Y1)</f>
        <v>0</v>
      </c>
      <c r="Z215" s="9"/>
      <c r="AA215" s="9">
        <f>Wed!AD49</f>
        <v>0</v>
      </c>
      <c r="AB215" s="73" t="str">
        <f>IF(B215="win",100%-AB1,"-100%")</f>
        <v>-100%</v>
      </c>
      <c r="AC215" s="9">
        <f>(AA215*AB215)+(AA215*AC1)</f>
        <v>0</v>
      </c>
      <c r="AD215" s="9"/>
      <c r="AE215" s="9">
        <f>Wed!AE49</f>
        <v>0</v>
      </c>
      <c r="AF215" s="73" t="str">
        <f>IF(B215="win",100%-AF1,"-100%")</f>
        <v>-100%</v>
      </c>
      <c r="AG215" s="9">
        <f>(AE215*AF215)+(AE215*AG1)</f>
        <v>0</v>
      </c>
      <c r="AH215" s="9"/>
      <c r="AI215" s="9">
        <f>Wed!AF49</f>
        <v>0</v>
      </c>
      <c r="AJ215" s="73" t="str">
        <f>IF(B215="win",100%-AJ1,"-100%")</f>
        <v>-100%</v>
      </c>
      <c r="AK215" s="9">
        <f>(AI215*AJ215)+(AI215*AK1)</f>
        <v>0</v>
      </c>
      <c r="AL215" s="9"/>
      <c r="AM215" s="9">
        <f>Wed!AG49</f>
        <v>0</v>
      </c>
      <c r="AN215" s="73" t="str">
        <f>IF(B215="win",100%-AN1,"-100%")</f>
        <v>-100%</v>
      </c>
      <c r="AO215" s="9">
        <f>(AM215*AN215)+(AM215*AO1)</f>
        <v>0</v>
      </c>
      <c r="AP215" s="9"/>
      <c r="AQ215" s="9">
        <f>Wed!AH49</f>
        <v>0</v>
      </c>
      <c r="AR215" s="73" t="str">
        <f>IF(B215="win",100%-AR1,"-100%")</f>
        <v>-100%</v>
      </c>
      <c r="AS215" s="9">
        <f>(AQ215*AR215)+(AQ215*AS1)</f>
        <v>0</v>
      </c>
      <c r="AT215" s="9"/>
      <c r="AU215" s="9">
        <f>Wed!AI49</f>
        <v>0</v>
      </c>
      <c r="AV215" s="73" t="str">
        <f>IF(B215="win",100%-AV1,"-100%")</f>
        <v>-100%</v>
      </c>
      <c r="AW215" s="9">
        <f>(AU215*AV215)+(AU215*AW1)</f>
        <v>0</v>
      </c>
      <c r="AX215" s="9"/>
      <c r="AY215" s="9">
        <f>Wed!AJ49</f>
        <v>0</v>
      </c>
      <c r="AZ215" s="73" t="str">
        <f>IF(B215="win",100%-AZ1,"-100%")</f>
        <v>-100%</v>
      </c>
      <c r="BA215" s="9">
        <f>(AY215*AZ215)+(AY215*BA1)</f>
        <v>0</v>
      </c>
      <c r="BB215" s="9"/>
      <c r="BC215" s="9">
        <f>Wed!AK49</f>
        <v>0</v>
      </c>
      <c r="BD215" s="73" t="str">
        <f>IF(B215="win",100%-BD1,"-100%")</f>
        <v>-100%</v>
      </c>
      <c r="BE215" s="9">
        <f>(BC215*BD215)+(BC215*BE1)</f>
        <v>0</v>
      </c>
      <c r="BF215" s="9"/>
      <c r="BG215" s="9">
        <f>Wed!AL49</f>
        <v>0</v>
      </c>
      <c r="BH215" s="73" t="str">
        <f>IF(B215="win",100%-BH1,"-100%")</f>
        <v>-100%</v>
      </c>
      <c r="BI215" s="9">
        <f>(BG215*BH215)+(BG215*BI1)</f>
        <v>0</v>
      </c>
      <c r="BJ215" s="9"/>
      <c r="BK215" s="9">
        <f>Wed!AM49</f>
        <v>0</v>
      </c>
      <c r="BL215" s="73" t="str">
        <f>IF(B215="win",100%-BL1,"-100%")</f>
        <v>-100%</v>
      </c>
      <c r="BM215" s="9">
        <f>(BK215*BL215)+(BK215*BM1)</f>
        <v>0</v>
      </c>
      <c r="BN215" s="9"/>
      <c r="BO215" s="9">
        <f>Wed!AN49</f>
        <v>0</v>
      </c>
      <c r="BP215" s="73" t="str">
        <f>IF(B215="win",100%-BP1,"-100%")</f>
        <v>-100%</v>
      </c>
      <c r="BQ215" s="9">
        <f>(BO215*BP215)+(BO215*BQ1)</f>
        <v>0</v>
      </c>
      <c r="BR215" s="9"/>
      <c r="BS215" s="9">
        <f>Wed!AO49</f>
        <v>0</v>
      </c>
      <c r="BT215" s="73" t="str">
        <f>IF(B215="win",100%-BT1,"-100%")</f>
        <v>-100%</v>
      </c>
      <c r="BU215" s="9">
        <f>(BS215*BT215)+(BS215*BU1)</f>
        <v>0</v>
      </c>
      <c r="BV215" s="9"/>
      <c r="BW215" s="9">
        <f>Wed!AP49</f>
        <v>0</v>
      </c>
      <c r="BX215" s="73" t="str">
        <f>IF(B215="win",100%-BX1,"-100%")</f>
        <v>-100%</v>
      </c>
      <c r="BY215" s="9">
        <f>(BW215*BX215)+(BW215*BY1)</f>
        <v>0</v>
      </c>
      <c r="BZ215" s="9"/>
      <c r="CA215" s="9">
        <f>Wed!AQ49</f>
        <v>0</v>
      </c>
      <c r="CB215" s="73" t="str">
        <f>IF(B215="win",100%-CB1,"-100%")</f>
        <v>-100%</v>
      </c>
      <c r="CC215" s="9">
        <f>(CA215*CB215)+(CA215*CC1)</f>
        <v>0</v>
      </c>
      <c r="CD215" s="9"/>
      <c r="CE215" s="9">
        <f>Wed!AR49</f>
        <v>0</v>
      </c>
      <c r="CF215" s="73" t="str">
        <f>IF(B215="win",100%-CF1,"-100%")</f>
        <v>-100%</v>
      </c>
      <c r="CG215" s="9">
        <f>(CE215*CF215)+(CE215*CG1)</f>
        <v>0</v>
      </c>
      <c r="CH215" s="9"/>
      <c r="CI215" s="9">
        <f>Wed!AS49</f>
        <v>0</v>
      </c>
      <c r="CJ215" s="73" t="str">
        <f>IF(B215="win",100%-CJ1,"-100%")</f>
        <v>-100%</v>
      </c>
      <c r="CK215" s="9">
        <f>(CI215*CJ215)+(CI215*CK1)</f>
        <v>0</v>
      </c>
      <c r="CL215" s="9"/>
      <c r="CM215" s="9">
        <f>Wed!AT49</f>
        <v>0</v>
      </c>
      <c r="CN215" s="73" t="str">
        <f>IF(B215="win",100%-CN1,"-100%")</f>
        <v>-100%</v>
      </c>
      <c r="CO215" s="9">
        <f>(CM215*CN215)+(CM215*CO1)</f>
        <v>0</v>
      </c>
      <c r="CP215" s="9"/>
      <c r="CQ215" s="9">
        <f>Wed!AU49</f>
        <v>0</v>
      </c>
      <c r="CR215" s="73" t="str">
        <f>IF(B215="win",100%-CR1,"-100%")</f>
        <v>-100%</v>
      </c>
      <c r="CS215" s="9">
        <f>(CQ215*CR215)+(CQ215*CS1)</f>
        <v>0</v>
      </c>
      <c r="CT215" s="9"/>
      <c r="CU215" s="9">
        <f>Wed!AV49</f>
        <v>0</v>
      </c>
      <c r="CV215" s="73" t="str">
        <f>IF(B215="win",100%-CV1,"-100%")</f>
        <v>-100%</v>
      </c>
      <c r="CW215" s="9">
        <f>(CU215*CV215)+(CU215*CW1)</f>
        <v>0</v>
      </c>
      <c r="CX215" s="9"/>
      <c r="CY215" s="9">
        <f>Wed!AW49</f>
        <v>0</v>
      </c>
      <c r="CZ215" s="73" t="str">
        <f>IF(B215="win",100%-CZ1,"-100%")</f>
        <v>-100%</v>
      </c>
      <c r="DA215" s="9">
        <f>(CY215*CZ215)+(CY215*DA1)</f>
        <v>0</v>
      </c>
      <c r="DB215" s="9"/>
      <c r="DC215" s="9">
        <f>Wed!AX49</f>
        <v>0</v>
      </c>
      <c r="DD215" s="73" t="str">
        <f>IF(B215="win",100%-DD1,"-100%")</f>
        <v>-100%</v>
      </c>
      <c r="DE215" s="9">
        <f>(DC215*DD215)+(DC215*DE1)</f>
        <v>0</v>
      </c>
      <c r="DF215" s="9"/>
      <c r="DG215" s="9">
        <f>Wed!AY49</f>
        <v>0</v>
      </c>
      <c r="DH215" s="73" t="str">
        <f>IF(B215="win",100%-DH1,"-100%")</f>
        <v>-100%</v>
      </c>
      <c r="DI215" s="9">
        <f>(DG215*DH215)+(DG215*DI1)</f>
        <v>0</v>
      </c>
      <c r="DJ215" s="9"/>
      <c r="DK215" s="9">
        <f>Wed!AZ49</f>
        <v>0</v>
      </c>
      <c r="DL215" s="73" t="str">
        <f>IF(B215="win",100%-DL1,"-100%")</f>
        <v>-100%</v>
      </c>
      <c r="DM215" s="9">
        <f>(DK215*DL215)+(DK215*DM1)</f>
        <v>0</v>
      </c>
      <c r="DN215" s="9"/>
      <c r="DO215" s="9">
        <f>Wed!BA49</f>
        <v>0</v>
      </c>
      <c r="DP215" s="73" t="str">
        <f>IF(B215="win",100%-DP1,"-100%")</f>
        <v>-100%</v>
      </c>
      <c r="DQ215" s="9">
        <f>(DO215*DP215)+(DO215*DQ1)</f>
        <v>0</v>
      </c>
      <c r="DR215" s="9"/>
      <c r="DS215" s="9">
        <f>Wed!BB49</f>
        <v>0</v>
      </c>
      <c r="DT215" s="73" t="str">
        <f>IF(B215="win",100%-DT1,"-100%")</f>
        <v>-100%</v>
      </c>
      <c r="DU215" s="9">
        <f>(DS215*DT215)+(DS215*DU1)</f>
        <v>0</v>
      </c>
      <c r="DV215" s="9"/>
      <c r="DW215" s="9">
        <f>Wed!BC49</f>
        <v>0</v>
      </c>
      <c r="DX215" s="73" t="str">
        <f>IF(B215="win",100%-DX1,"-100%")</f>
        <v>-100%</v>
      </c>
      <c r="DY215" s="9">
        <f>(DW215*DX215)+(DW215*DY1)</f>
        <v>0</v>
      </c>
      <c r="DZ215" s="9"/>
      <c r="EA215" s="9">
        <f>Wed!BD49</f>
        <v>0</v>
      </c>
      <c r="EB215" s="73" t="str">
        <f>IF(B215="win",100%-EB1,"-100%")</f>
        <v>-100%</v>
      </c>
      <c r="EC215" s="9">
        <f>(EA215*EB215)+(EA215*EC1)</f>
        <v>0</v>
      </c>
      <c r="ED215" s="9"/>
      <c r="EE215" s="9">
        <f>Wed!BE49</f>
        <v>0</v>
      </c>
      <c r="EF215" s="73" t="str">
        <f>IF(B215="win",100%-EF1,"-100%")</f>
        <v>-100%</v>
      </c>
      <c r="EG215" s="9">
        <f>(EE215*EF215)+(EE215*EG1)</f>
        <v>0</v>
      </c>
      <c r="EH215" s="9"/>
      <c r="EI215" s="9">
        <f>Wed!BF49</f>
        <v>0</v>
      </c>
      <c r="EJ215" s="73" t="str">
        <f>IF(B215="win",100%-EJ1,"-100%")</f>
        <v>-100%</v>
      </c>
      <c r="EK215" s="9">
        <f>(EI215*EJ215)+(EI215*EK1)</f>
        <v>0</v>
      </c>
      <c r="EL215" s="9"/>
      <c r="EM215" s="9">
        <f>Wed!BG49</f>
        <v>0</v>
      </c>
      <c r="EN215" s="73" t="str">
        <f>IF(B215="win",100%-EN1,"-100%")</f>
        <v>-100%</v>
      </c>
      <c r="EO215" s="9">
        <f>(EM215*EN215)+(EM215*EO1)</f>
        <v>0</v>
      </c>
      <c r="EP215" s="9"/>
      <c r="EQ215" s="9">
        <f>Wed!BH49</f>
        <v>0</v>
      </c>
      <c r="ER215" s="73" t="str">
        <f>IF(B215="win",100%-ER1,"-100%")</f>
        <v>-100%</v>
      </c>
      <c r="ES215" s="9">
        <f>(EQ215*ER215)+(EQ215*ES1)</f>
        <v>0</v>
      </c>
      <c r="EU215" s="9">
        <f>Wed!$BI49</f>
        <v>0</v>
      </c>
      <c r="EV215" s="73" t="str">
        <f t="shared" si="2747"/>
        <v>-100%</v>
      </c>
      <c r="EW215" s="9">
        <f>(EU215*EV215)+(EU215*EW1)</f>
        <v>0</v>
      </c>
      <c r="EY215" s="9">
        <f>Wed!$BJ49</f>
        <v>0</v>
      </c>
      <c r="EZ215" s="73" t="str">
        <f t="shared" si="2748"/>
        <v>-100%</v>
      </c>
      <c r="FA215" s="9">
        <f>(EY215*EZ215)+(EY215*FA1)</f>
        <v>0</v>
      </c>
      <c r="FC215" s="9">
        <f>Wed!$BK49</f>
        <v>0</v>
      </c>
      <c r="FD215" s="73" t="str">
        <f t="shared" si="2749"/>
        <v>-100%</v>
      </c>
      <c r="FE215" s="9">
        <f>(FC215*FD215)+(FC215*FE1)</f>
        <v>0</v>
      </c>
      <c r="FG215" s="9">
        <f>Wed!$BL49</f>
        <v>0</v>
      </c>
      <c r="FH215" s="73" t="str">
        <f t="shared" si="2750"/>
        <v>-100%</v>
      </c>
      <c r="FI215" s="9">
        <f>(FG215*FH215)+(FG215*FI1)</f>
        <v>0</v>
      </c>
      <c r="FK215" s="9">
        <f>Wed!$BM49</f>
        <v>0</v>
      </c>
      <c r="FL215" s="73" t="str">
        <f t="shared" si="2751"/>
        <v>-100%</v>
      </c>
      <c r="FM215" s="9">
        <f>(FK215*FL215)+(FK215*FM1)</f>
        <v>0</v>
      </c>
      <c r="FO215" s="9">
        <f>Wed!$BN49</f>
        <v>0</v>
      </c>
      <c r="FP215" s="73" t="str">
        <f t="shared" si="2752"/>
        <v>-100%</v>
      </c>
      <c r="FQ215" s="9">
        <f>(FO215*FP215)+(FO215*FQ1)</f>
        <v>0</v>
      </c>
    </row>
    <row r="216" spans="1:173" s="12" customFormat="1" x14ac:dyDescent="0.25">
      <c r="A216" s="9" t="str">
        <f>Wed!A50</f>
        <v>OVER</v>
      </c>
      <c r="B216" s="72">
        <f>Wed!C50</f>
        <v>0</v>
      </c>
      <c r="C216" s="9">
        <f>Wed!X50</f>
        <v>0</v>
      </c>
      <c r="D216" s="73" t="str">
        <f>IF(B216="win",100%-D1,"-100%")</f>
        <v>-100%</v>
      </c>
      <c r="E216" s="9">
        <f>(C216*D216)+(C216*E1)</f>
        <v>0</v>
      </c>
      <c r="G216" s="9">
        <f>Wed!Y50</f>
        <v>0</v>
      </c>
      <c r="H216" s="73" t="str">
        <f t="shared" si="2754"/>
        <v>-100%</v>
      </c>
      <c r="I216" s="9">
        <f>(G216*H216)+(G216*I1)</f>
        <v>0</v>
      </c>
      <c r="K216" s="9">
        <f>Wed!Z50</f>
        <v>0</v>
      </c>
      <c r="L216" s="73" t="str">
        <f>IF(B216="win",100%-L1,"-100%")</f>
        <v>-100%</v>
      </c>
      <c r="M216" s="9">
        <f>(K216*L216)+(K216*M1)</f>
        <v>0</v>
      </c>
      <c r="N216" s="9"/>
      <c r="O216" s="9">
        <f>Wed!AA50</f>
        <v>0</v>
      </c>
      <c r="P216" s="73" t="str">
        <f>IF(B216="win",100%-P1,"-100%")</f>
        <v>-100%</v>
      </c>
      <c r="Q216" s="9">
        <f>(O216*P216)+(O216*Q1)</f>
        <v>0</v>
      </c>
      <c r="R216" s="9"/>
      <c r="S216" s="9">
        <f>Wed!AB50</f>
        <v>0</v>
      </c>
      <c r="T216" s="73" t="str">
        <f>IF(B216="win",100%-T1,"-100%")</f>
        <v>-100%</v>
      </c>
      <c r="U216" s="9">
        <f>(S216*T216)+(S216*U1)</f>
        <v>0</v>
      </c>
      <c r="V216" s="9"/>
      <c r="W216" s="9">
        <f>Wed!AC50</f>
        <v>0</v>
      </c>
      <c r="X216" s="73" t="str">
        <f>IF(B216="win",100%-X1,"-100%")</f>
        <v>-100%</v>
      </c>
      <c r="Y216" s="9">
        <f>(W216*X216)+(W216*Y1)</f>
        <v>0</v>
      </c>
      <c r="Z216" s="9"/>
      <c r="AA216" s="9">
        <f>Wed!AD50</f>
        <v>0</v>
      </c>
      <c r="AB216" s="73" t="str">
        <f>IF(B216="win",100%-AB1,"-100%")</f>
        <v>-100%</v>
      </c>
      <c r="AC216" s="9">
        <f>(AA216*AB216)+(AA216*AC1)</f>
        <v>0</v>
      </c>
      <c r="AD216" s="9"/>
      <c r="AE216" s="9">
        <f>Wed!AE50</f>
        <v>0</v>
      </c>
      <c r="AF216" s="73" t="str">
        <f>IF(B216="win",100%-AF1,"-100%")</f>
        <v>-100%</v>
      </c>
      <c r="AG216" s="9">
        <f>(AE216*AF216)+(AE216*AG1)</f>
        <v>0</v>
      </c>
      <c r="AH216" s="9"/>
      <c r="AI216" s="9">
        <f>Wed!AF50</f>
        <v>0</v>
      </c>
      <c r="AJ216" s="73" t="str">
        <f>IF(B216="win",100%-AJ1,"-100%")</f>
        <v>-100%</v>
      </c>
      <c r="AK216" s="9">
        <f>(AI216*AJ216)+(AI216*AK1)</f>
        <v>0</v>
      </c>
      <c r="AL216" s="9"/>
      <c r="AM216" s="9">
        <f>Wed!AG50</f>
        <v>0</v>
      </c>
      <c r="AN216" s="73" t="str">
        <f>IF(B216="win",100%-AN1,"-100%")</f>
        <v>-100%</v>
      </c>
      <c r="AO216" s="9">
        <f>(AM216*AN216)+(AM216*AO1)</f>
        <v>0</v>
      </c>
      <c r="AP216" s="9"/>
      <c r="AQ216" s="9">
        <f>Wed!AH50</f>
        <v>0</v>
      </c>
      <c r="AR216" s="73" t="str">
        <f>IF(B216="win",100%-AR1,"-100%")</f>
        <v>-100%</v>
      </c>
      <c r="AS216" s="9">
        <f>(AQ216*AR216)+(AQ216*AS1)</f>
        <v>0</v>
      </c>
      <c r="AT216" s="9"/>
      <c r="AU216" s="9">
        <f>Wed!AI50</f>
        <v>0</v>
      </c>
      <c r="AV216" s="73" t="str">
        <f>IF(B216="win",100%-AV1,"-100%")</f>
        <v>-100%</v>
      </c>
      <c r="AW216" s="9">
        <f>(AU216*AV216)+(AU216*AW1)</f>
        <v>0</v>
      </c>
      <c r="AX216" s="9"/>
      <c r="AY216" s="9">
        <f>Wed!AJ50</f>
        <v>0</v>
      </c>
      <c r="AZ216" s="73" t="str">
        <f>IF(B216="win",100%-AZ1,"-100%")</f>
        <v>-100%</v>
      </c>
      <c r="BA216" s="9">
        <f>(AY216*AZ216)+(AY216*BA1)</f>
        <v>0</v>
      </c>
      <c r="BB216" s="9"/>
      <c r="BC216" s="9">
        <f>Wed!AK50</f>
        <v>0</v>
      </c>
      <c r="BD216" s="73" t="str">
        <f>IF(B216="win",100%-BD1,"-100%")</f>
        <v>-100%</v>
      </c>
      <c r="BE216" s="9">
        <f>(BC216*BD216)+(BC216*BE1)</f>
        <v>0</v>
      </c>
      <c r="BF216" s="9"/>
      <c r="BG216" s="9">
        <f>Wed!AL50</f>
        <v>0</v>
      </c>
      <c r="BH216" s="73" t="str">
        <f>IF(B216="win",100%-BH1,"-100%")</f>
        <v>-100%</v>
      </c>
      <c r="BI216" s="9">
        <f>(BG216*BH216)+(BG216*BI1)</f>
        <v>0</v>
      </c>
      <c r="BJ216" s="9"/>
      <c r="BK216" s="9">
        <f>Wed!AM50</f>
        <v>0</v>
      </c>
      <c r="BL216" s="73" t="str">
        <f>IF(B216="win",100%-BL1,"-100%")</f>
        <v>-100%</v>
      </c>
      <c r="BM216" s="9">
        <f>(BK216*BL216)+(BK216*BM1)</f>
        <v>0</v>
      </c>
      <c r="BN216" s="9"/>
      <c r="BO216" s="9">
        <f>Wed!AN50</f>
        <v>0</v>
      </c>
      <c r="BP216" s="73" t="str">
        <f>IF(B216="win",100%-BP1,"-100%")</f>
        <v>-100%</v>
      </c>
      <c r="BQ216" s="9">
        <f>(BO216*BP216)+(BO216*BQ1)</f>
        <v>0</v>
      </c>
      <c r="BR216" s="9"/>
      <c r="BS216" s="9">
        <f>Wed!AO50</f>
        <v>0</v>
      </c>
      <c r="BT216" s="73" t="str">
        <f>IF(B216="win",100%-BT1,"-100%")</f>
        <v>-100%</v>
      </c>
      <c r="BU216" s="9">
        <f>(BS216*BT216)+(BS216*BU1)</f>
        <v>0</v>
      </c>
      <c r="BV216" s="9"/>
      <c r="BW216" s="9">
        <f>Wed!AP50</f>
        <v>0</v>
      </c>
      <c r="BX216" s="73" t="str">
        <f>IF(B216="win",100%-BX1,"-100%")</f>
        <v>-100%</v>
      </c>
      <c r="BY216" s="9">
        <f>(BW216*BX216)+(BW216*BY1)</f>
        <v>0</v>
      </c>
      <c r="BZ216" s="9"/>
      <c r="CA216" s="9">
        <f>Wed!AQ50</f>
        <v>0</v>
      </c>
      <c r="CB216" s="73" t="str">
        <f>IF(B216="win",100%-CB1,"-100%")</f>
        <v>-100%</v>
      </c>
      <c r="CC216" s="9">
        <f>(CA216*CB216)+(CA216*CC1)</f>
        <v>0</v>
      </c>
      <c r="CD216" s="9"/>
      <c r="CE216" s="9">
        <f>Wed!AR50</f>
        <v>0</v>
      </c>
      <c r="CF216" s="73" t="str">
        <f>IF(B216="win",100%-CF1,"-100%")</f>
        <v>-100%</v>
      </c>
      <c r="CG216" s="9">
        <f>(CE216*CF216)+(CE216*CG1)</f>
        <v>0</v>
      </c>
      <c r="CH216" s="9"/>
      <c r="CI216" s="9">
        <f>Wed!AS50</f>
        <v>0</v>
      </c>
      <c r="CJ216" s="73" t="str">
        <f>IF(B216="win",100%-CJ1,"-100%")</f>
        <v>-100%</v>
      </c>
      <c r="CK216" s="9">
        <f>(CI216*CJ216)+(CI216*CK1)</f>
        <v>0</v>
      </c>
      <c r="CL216" s="9"/>
      <c r="CM216" s="9">
        <f>Wed!AT50</f>
        <v>0</v>
      </c>
      <c r="CN216" s="73" t="str">
        <f>IF(B216="win",100%-CN1,"-100%")</f>
        <v>-100%</v>
      </c>
      <c r="CO216" s="9">
        <f>(CM216*CN216)+(CM216*CO1)</f>
        <v>0</v>
      </c>
      <c r="CP216" s="9"/>
      <c r="CQ216" s="9">
        <f>Wed!AU50</f>
        <v>0</v>
      </c>
      <c r="CR216" s="73" t="str">
        <f>IF(B216="win",100%-CR1,"-100%")</f>
        <v>-100%</v>
      </c>
      <c r="CS216" s="9">
        <f>(CQ216*CR216)+(CQ216*CS1)</f>
        <v>0</v>
      </c>
      <c r="CT216" s="9"/>
      <c r="CU216" s="9">
        <f>Wed!AV50</f>
        <v>0</v>
      </c>
      <c r="CV216" s="73" t="str">
        <f>IF(B216="win",100%-CV1,"-100%")</f>
        <v>-100%</v>
      </c>
      <c r="CW216" s="9">
        <f>(CU216*CV216)+(CU216*CW1)</f>
        <v>0</v>
      </c>
      <c r="CX216" s="9"/>
      <c r="CY216" s="9">
        <f>Wed!AW50</f>
        <v>0</v>
      </c>
      <c r="CZ216" s="73" t="str">
        <f>IF(B216="win",100%-CZ1,"-100%")</f>
        <v>-100%</v>
      </c>
      <c r="DA216" s="9">
        <f>(CY216*CZ216)+(CY216*DA1)</f>
        <v>0</v>
      </c>
      <c r="DB216" s="9"/>
      <c r="DC216" s="9">
        <f>Wed!AX50</f>
        <v>0</v>
      </c>
      <c r="DD216" s="73" t="str">
        <f>IF(B216="win",100%-DD1,"-100%")</f>
        <v>-100%</v>
      </c>
      <c r="DE216" s="9">
        <f>(DC216*DD216)+(DC216*DE1)</f>
        <v>0</v>
      </c>
      <c r="DF216" s="9"/>
      <c r="DG216" s="9">
        <f>Wed!AY50</f>
        <v>0</v>
      </c>
      <c r="DH216" s="73" t="str">
        <f>IF(B216="win",100%-DH1,"-100%")</f>
        <v>-100%</v>
      </c>
      <c r="DI216" s="9">
        <f>(DG216*DH216)+(DG216*DI1)</f>
        <v>0</v>
      </c>
      <c r="DJ216" s="9"/>
      <c r="DK216" s="9">
        <f>Wed!AZ50</f>
        <v>0</v>
      </c>
      <c r="DL216" s="73" t="str">
        <f>IF(B216="win",100%-DL1,"-100%")</f>
        <v>-100%</v>
      </c>
      <c r="DM216" s="9">
        <f>(DK216*DL216)+(DK216*DM1)</f>
        <v>0</v>
      </c>
      <c r="DN216" s="9"/>
      <c r="DO216" s="9">
        <f>Wed!BA50</f>
        <v>0</v>
      </c>
      <c r="DP216" s="73" t="str">
        <f>IF(B216="win",100%-DP1,"-100%")</f>
        <v>-100%</v>
      </c>
      <c r="DQ216" s="9">
        <f>(DO216*DP216)+(DO216*DQ1)</f>
        <v>0</v>
      </c>
      <c r="DR216" s="9"/>
      <c r="DS216" s="9">
        <f>Wed!BB50</f>
        <v>0</v>
      </c>
      <c r="DT216" s="73" t="str">
        <f>IF(B216="win",100%-DT1,"-100%")</f>
        <v>-100%</v>
      </c>
      <c r="DU216" s="9">
        <f>(DS216*DT216)+(DS216*DU1)</f>
        <v>0</v>
      </c>
      <c r="DV216" s="9"/>
      <c r="DW216" s="9">
        <f>Wed!BC50</f>
        <v>0</v>
      </c>
      <c r="DX216" s="73" t="str">
        <f>IF(B216="win",100%-DX1,"-100%")</f>
        <v>-100%</v>
      </c>
      <c r="DY216" s="9">
        <f>(DW216*DX216)+(DW216*DY1)</f>
        <v>0</v>
      </c>
      <c r="DZ216" s="9"/>
      <c r="EA216" s="9">
        <f>Wed!BD50</f>
        <v>0</v>
      </c>
      <c r="EB216" s="73" t="str">
        <f>IF(B216="win",100%-EB1,"-100%")</f>
        <v>-100%</v>
      </c>
      <c r="EC216" s="9">
        <f>(EA216*EB216)+(EA216*EC1)</f>
        <v>0</v>
      </c>
      <c r="ED216" s="9"/>
      <c r="EE216" s="9">
        <f>Wed!BE50</f>
        <v>0</v>
      </c>
      <c r="EF216" s="73" t="str">
        <f>IF(B216="win",100%-EF1,"-100%")</f>
        <v>-100%</v>
      </c>
      <c r="EG216" s="9">
        <f>(EE216*EF216)+(EE216*EG1)</f>
        <v>0</v>
      </c>
      <c r="EH216" s="9"/>
      <c r="EI216" s="9">
        <f>Wed!BF50</f>
        <v>0</v>
      </c>
      <c r="EJ216" s="73" t="str">
        <f>IF(B216="win",100%-EJ1,"-100%")</f>
        <v>-100%</v>
      </c>
      <c r="EK216" s="9">
        <f>(EI216*EJ216)+(EI216*EK1)</f>
        <v>0</v>
      </c>
      <c r="EL216" s="9"/>
      <c r="EM216" s="9">
        <f>Wed!BG50</f>
        <v>0</v>
      </c>
      <c r="EN216" s="73" t="str">
        <f>IF(B216="win",100%-EN1,"-100%")</f>
        <v>-100%</v>
      </c>
      <c r="EO216" s="9">
        <f>(EM216*EN216)+(EM216*EO1)</f>
        <v>0</v>
      </c>
      <c r="EP216" s="9"/>
      <c r="EQ216" s="9">
        <f>Wed!BH50</f>
        <v>0</v>
      </c>
      <c r="ER216" s="73" t="str">
        <f>IF(B216="win",100%-ER1,"-100%")</f>
        <v>-100%</v>
      </c>
      <c r="ES216" s="9">
        <f>(EQ216*ER216)+(EQ216*ES1)</f>
        <v>0</v>
      </c>
      <c r="EU216" s="9">
        <f>Wed!$BI50</f>
        <v>0</v>
      </c>
      <c r="EV216" s="73" t="str">
        <f t="shared" si="2747"/>
        <v>-100%</v>
      </c>
      <c r="EW216" s="9">
        <f>(EU216*EV216)+(EU216*EW1)</f>
        <v>0</v>
      </c>
      <c r="EY216" s="9">
        <f>Wed!$BJ50</f>
        <v>0</v>
      </c>
      <c r="EZ216" s="73" t="str">
        <f t="shared" si="2748"/>
        <v>-100%</v>
      </c>
      <c r="FA216" s="9">
        <f>(EY216*EZ216)+(EY216*FA1)</f>
        <v>0</v>
      </c>
      <c r="FC216" s="9">
        <f>Wed!$BK50</f>
        <v>0</v>
      </c>
      <c r="FD216" s="73" t="str">
        <f t="shared" si="2749"/>
        <v>-100%</v>
      </c>
      <c r="FE216" s="9">
        <f>(FC216*FD216)+(FC216*FE1)</f>
        <v>0</v>
      </c>
      <c r="FG216" s="9">
        <f>Wed!$BL50</f>
        <v>0</v>
      </c>
      <c r="FH216" s="73" t="str">
        <f t="shared" si="2750"/>
        <v>-100%</v>
      </c>
      <c r="FI216" s="9">
        <f>(FG216*FH216)+(FG216*FI1)</f>
        <v>0</v>
      </c>
      <c r="FK216" s="9">
        <f>Wed!$BM50</f>
        <v>0</v>
      </c>
      <c r="FL216" s="73" t="str">
        <f t="shared" si="2751"/>
        <v>-100%</v>
      </c>
      <c r="FM216" s="9">
        <f>(FK216*FL216)+(FK216*FM1)</f>
        <v>0</v>
      </c>
      <c r="FO216" s="9">
        <f>Wed!$BN50</f>
        <v>0</v>
      </c>
      <c r="FP216" s="73" t="str">
        <f t="shared" si="2752"/>
        <v>-100%</v>
      </c>
      <c r="FQ216" s="9">
        <f>(FO216*FP216)+(FO216*FQ1)</f>
        <v>0</v>
      </c>
    </row>
    <row r="217" spans="1:173" s="12" customFormat="1" x14ac:dyDescent="0.25">
      <c r="A217" s="75"/>
      <c r="B217" s="72"/>
      <c r="C217" s="75"/>
      <c r="D217" s="75"/>
      <c r="E217" s="75"/>
      <c r="G217" s="75"/>
      <c r="H217" s="75"/>
      <c r="I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  <c r="BN217" s="75"/>
      <c r="BO217" s="75"/>
      <c r="BP217" s="75"/>
      <c r="BQ217" s="75"/>
      <c r="BR217" s="75"/>
      <c r="BS217" s="75"/>
      <c r="BT217" s="75"/>
      <c r="BU217" s="75"/>
      <c r="BV217" s="75"/>
      <c r="BW217" s="75"/>
      <c r="BX217" s="75"/>
      <c r="BY217" s="75"/>
      <c r="BZ217" s="75"/>
      <c r="CA217" s="75"/>
      <c r="CB217" s="75"/>
      <c r="CC217" s="75"/>
      <c r="CD217" s="75"/>
      <c r="CE217" s="75"/>
      <c r="CF217" s="75"/>
      <c r="CG217" s="75"/>
      <c r="CH217" s="75"/>
      <c r="CI217" s="75"/>
      <c r="CJ217" s="75"/>
      <c r="CK217" s="75"/>
      <c r="CL217" s="75"/>
      <c r="CM217" s="75"/>
      <c r="CN217" s="75"/>
      <c r="CO217" s="75"/>
      <c r="CP217" s="75"/>
      <c r="CQ217" s="75"/>
      <c r="CR217" s="75"/>
      <c r="CS217" s="75"/>
      <c r="CT217" s="75"/>
      <c r="CU217" s="75"/>
      <c r="CV217" s="75"/>
      <c r="CW217" s="75"/>
      <c r="CX217" s="75"/>
      <c r="CY217" s="75"/>
      <c r="CZ217" s="75"/>
      <c r="DA217" s="75"/>
      <c r="DB217" s="75"/>
      <c r="DC217" s="75"/>
      <c r="DD217" s="75"/>
      <c r="DE217" s="75"/>
      <c r="DF217" s="75"/>
      <c r="DG217" s="75"/>
      <c r="DH217" s="75"/>
      <c r="DI217" s="75"/>
      <c r="DJ217" s="75"/>
      <c r="DK217" s="75"/>
      <c r="DL217" s="75"/>
      <c r="DM217" s="75"/>
      <c r="DN217" s="75"/>
      <c r="DO217" s="75"/>
      <c r="DP217" s="75"/>
      <c r="DQ217" s="75"/>
      <c r="DR217" s="75"/>
      <c r="DS217" s="75"/>
      <c r="DT217" s="75"/>
      <c r="DU217" s="75"/>
      <c r="DV217" s="75"/>
      <c r="DW217" s="75"/>
      <c r="DX217" s="75"/>
      <c r="DY217" s="75"/>
      <c r="DZ217" s="75"/>
      <c r="EA217" s="75"/>
      <c r="EB217" s="75"/>
      <c r="EC217" s="75"/>
      <c r="ED217" s="75"/>
      <c r="EE217" s="75"/>
      <c r="EF217" s="75"/>
      <c r="EG217" s="75"/>
      <c r="EH217" s="75"/>
      <c r="EI217" s="75"/>
      <c r="EJ217" s="75"/>
      <c r="EK217" s="75"/>
      <c r="EL217" s="75"/>
      <c r="EM217" s="75"/>
      <c r="EN217" s="75"/>
      <c r="EO217" s="75"/>
      <c r="EP217" s="75"/>
      <c r="EQ217" s="75"/>
      <c r="ER217" s="75"/>
      <c r="ES217" s="75"/>
      <c r="EU217" s="75"/>
      <c r="EV217" s="75"/>
      <c r="EW217" s="75"/>
      <c r="EY217" s="75"/>
      <c r="EZ217" s="75"/>
      <c r="FA217" s="75"/>
      <c r="FC217" s="75"/>
      <c r="FD217" s="75"/>
      <c r="FE217" s="75"/>
      <c r="FG217" s="75"/>
      <c r="FH217" s="75"/>
      <c r="FI217" s="75"/>
      <c r="FK217" s="75"/>
      <c r="FL217" s="75"/>
      <c r="FM217" s="75"/>
      <c r="FO217" s="75"/>
      <c r="FP217" s="75"/>
      <c r="FQ217" s="75"/>
    </row>
    <row r="218" spans="1:173" s="12" customFormat="1" x14ac:dyDescent="0.25">
      <c r="A218" s="9">
        <f>Wed!A52</f>
        <v>0</v>
      </c>
      <c r="B218" s="72">
        <f>Wed!C52</f>
        <v>0</v>
      </c>
      <c r="C218" s="9">
        <f>Wed!X52</f>
        <v>0</v>
      </c>
      <c r="D218" s="73" t="str">
        <f>IF(B218="win",100%-D1,"-100%")</f>
        <v>-100%</v>
      </c>
      <c r="E218" s="9">
        <f>(C218*D218)+(C218*E1)</f>
        <v>0</v>
      </c>
      <c r="G218" s="9">
        <f>Wed!Y52</f>
        <v>0</v>
      </c>
      <c r="H218" s="73" t="str">
        <f>IF($B218="win",100%-H$1,"-100%")</f>
        <v>-100%</v>
      </c>
      <c r="I218" s="9">
        <f>(G218*H218)+(G218*I1)</f>
        <v>0</v>
      </c>
      <c r="K218" s="9">
        <f>Wed!Z52</f>
        <v>0</v>
      </c>
      <c r="L218" s="73" t="str">
        <f>IF(B218="win",100%-L1,"-100%")</f>
        <v>-100%</v>
      </c>
      <c r="M218" s="9">
        <f>(K218*L218)+(K218*M1)</f>
        <v>0</v>
      </c>
      <c r="N218" s="9"/>
      <c r="O218" s="9">
        <f>Wed!AA52</f>
        <v>0</v>
      </c>
      <c r="P218" s="73" t="str">
        <f>IF(B218="win",100%-P1,"-100%")</f>
        <v>-100%</v>
      </c>
      <c r="Q218" s="9">
        <f>(O218*P218)+(O218*Q1)</f>
        <v>0</v>
      </c>
      <c r="R218" s="9"/>
      <c r="S218" s="9">
        <f>Wed!AB52</f>
        <v>0</v>
      </c>
      <c r="T218" s="73" t="str">
        <f>IF(B218="win",100%-T1,"-100%")</f>
        <v>-100%</v>
      </c>
      <c r="U218" s="9">
        <f>(S218*T218)+(S218*U1)</f>
        <v>0</v>
      </c>
      <c r="V218" s="9"/>
      <c r="W218" s="9">
        <f>Wed!AC52</f>
        <v>0</v>
      </c>
      <c r="X218" s="73" t="str">
        <f>IF(B218="win",100%-X1,"-100%")</f>
        <v>-100%</v>
      </c>
      <c r="Y218" s="9">
        <f>(W218*X218)+(W218*Y1)</f>
        <v>0</v>
      </c>
      <c r="Z218" s="9"/>
      <c r="AA218" s="9">
        <f>Wed!AD52</f>
        <v>0</v>
      </c>
      <c r="AB218" s="73" t="str">
        <f>IF(B218="win",100%-AB1,"-100%")</f>
        <v>-100%</v>
      </c>
      <c r="AC218" s="9">
        <f>(AA218*AB218)+(AA218*AC1)</f>
        <v>0</v>
      </c>
      <c r="AD218" s="9"/>
      <c r="AE218" s="9">
        <f>Wed!AE52</f>
        <v>0</v>
      </c>
      <c r="AF218" s="73" t="str">
        <f>IF(B218="win",100%-AF1,"-100%")</f>
        <v>-100%</v>
      </c>
      <c r="AG218" s="9">
        <f>(AE218*AF218)+(AE218*AG1)</f>
        <v>0</v>
      </c>
      <c r="AH218" s="9"/>
      <c r="AI218" s="9">
        <f>Wed!AF52</f>
        <v>0</v>
      </c>
      <c r="AJ218" s="73" t="str">
        <f>IF(B218="win",100%-AJ1,"-100%")</f>
        <v>-100%</v>
      </c>
      <c r="AK218" s="9">
        <f>(AI218*AJ218)+(AI218*AK1)</f>
        <v>0</v>
      </c>
      <c r="AL218" s="9"/>
      <c r="AM218" s="9">
        <f>Wed!AG52</f>
        <v>0</v>
      </c>
      <c r="AN218" s="73" t="str">
        <f>IF(B218="win",100%-AN1,"-100%")</f>
        <v>-100%</v>
      </c>
      <c r="AO218" s="9">
        <f>(AM218*AN218)+(AM218*AO1)</f>
        <v>0</v>
      </c>
      <c r="AP218" s="9"/>
      <c r="AQ218" s="9">
        <f>Wed!AH52</f>
        <v>0</v>
      </c>
      <c r="AR218" s="73" t="str">
        <f>IF(B218="win",100%-AR1,"-100%")</f>
        <v>-100%</v>
      </c>
      <c r="AS218" s="9">
        <f>(AQ218*AR218)+(AQ218*AS1)</f>
        <v>0</v>
      </c>
      <c r="AT218" s="9"/>
      <c r="AU218" s="9">
        <f>Wed!AI52</f>
        <v>0</v>
      </c>
      <c r="AV218" s="73" t="str">
        <f>IF(B218="win",100%-AV1,"-100%")</f>
        <v>-100%</v>
      </c>
      <c r="AW218" s="9">
        <f>(AU218*AV218)+(AU218*AW1)</f>
        <v>0</v>
      </c>
      <c r="AX218" s="9"/>
      <c r="AY218" s="9">
        <f>Wed!AJ52</f>
        <v>0</v>
      </c>
      <c r="AZ218" s="73" t="str">
        <f>IF(B218="win",100%-AZ1,"-100%")</f>
        <v>-100%</v>
      </c>
      <c r="BA218" s="9">
        <f>(AY218*AZ218)+(AY218*BA1)</f>
        <v>0</v>
      </c>
      <c r="BB218" s="9"/>
      <c r="BC218" s="9">
        <f>Wed!AK52</f>
        <v>0</v>
      </c>
      <c r="BD218" s="73" t="str">
        <f>IF(B218="win",100%-BD1,"-100%")</f>
        <v>-100%</v>
      </c>
      <c r="BE218" s="9">
        <f>(BC218*BD218)+(BC218*BE1)</f>
        <v>0</v>
      </c>
      <c r="BF218" s="9"/>
      <c r="BG218" s="9">
        <f>Wed!AL52</f>
        <v>0</v>
      </c>
      <c r="BH218" s="73" t="str">
        <f>IF(B218="win",100%-BH1,"-100%")</f>
        <v>-100%</v>
      </c>
      <c r="BI218" s="9">
        <f>(BG218*BH218)+(BG218*BI1)</f>
        <v>0</v>
      </c>
      <c r="BJ218" s="9"/>
      <c r="BK218" s="9">
        <f>Wed!AM52</f>
        <v>0</v>
      </c>
      <c r="BL218" s="73" t="str">
        <f>IF(B218="win",100%-BL1,"-100%")</f>
        <v>-100%</v>
      </c>
      <c r="BM218" s="9">
        <f>(BK218*BL218)+(BK218*BM1)</f>
        <v>0</v>
      </c>
      <c r="BN218" s="9"/>
      <c r="BO218" s="9">
        <f>Wed!AN52</f>
        <v>0</v>
      </c>
      <c r="BP218" s="73" t="str">
        <f>IF(B218="win",100%-BP1,"-100%")</f>
        <v>-100%</v>
      </c>
      <c r="BQ218" s="9">
        <f>(BO218*BP218)+(BO218*BQ1)</f>
        <v>0</v>
      </c>
      <c r="BR218" s="9"/>
      <c r="BS218" s="9">
        <f>Wed!AO52</f>
        <v>0</v>
      </c>
      <c r="BT218" s="73" t="str">
        <f>IF(B218="win",100%-BT1,"-100%")</f>
        <v>-100%</v>
      </c>
      <c r="BU218" s="9">
        <f>(BS218*BT218)+(BS218*BU1)</f>
        <v>0</v>
      </c>
      <c r="BV218" s="9"/>
      <c r="BW218" s="9">
        <f>Wed!AP52</f>
        <v>0</v>
      </c>
      <c r="BX218" s="73" t="str">
        <f>IF(B218="win",100%-BX1,"-100%")</f>
        <v>-100%</v>
      </c>
      <c r="BY218" s="9">
        <f>(BW218*BX218)+(BW218*BY1)</f>
        <v>0</v>
      </c>
      <c r="BZ218" s="9"/>
      <c r="CA218" s="9">
        <f>Wed!AQ52</f>
        <v>0</v>
      </c>
      <c r="CB218" s="73" t="str">
        <f>IF(B218="win",100%-CB1,"-100%")</f>
        <v>-100%</v>
      </c>
      <c r="CC218" s="9">
        <f>(CA218*CB218)+(CA218*CC1)</f>
        <v>0</v>
      </c>
      <c r="CD218" s="9"/>
      <c r="CE218" s="9">
        <f>Wed!AR52</f>
        <v>0</v>
      </c>
      <c r="CF218" s="73" t="str">
        <f>IF(B218="win",100%-CF1,"-100%")</f>
        <v>-100%</v>
      </c>
      <c r="CG218" s="9">
        <f>(CE218*CF218)+(CE218*CG1)</f>
        <v>0</v>
      </c>
      <c r="CH218" s="9"/>
      <c r="CI218" s="9">
        <f>Wed!AS52</f>
        <v>0</v>
      </c>
      <c r="CJ218" s="73" t="str">
        <f>IF(B218="win",100%-CJ1,"-100%")</f>
        <v>-100%</v>
      </c>
      <c r="CK218" s="9">
        <f>(CI218*CJ218)+(CI218*CK1)</f>
        <v>0</v>
      </c>
      <c r="CL218" s="9"/>
      <c r="CM218" s="9">
        <f>Wed!AT52</f>
        <v>0</v>
      </c>
      <c r="CN218" s="73" t="str">
        <f>IF(B218="win",100%-CN1,"-100%")</f>
        <v>-100%</v>
      </c>
      <c r="CO218" s="9">
        <f>(CM218*CN218)+(CM218*CO1)</f>
        <v>0</v>
      </c>
      <c r="CP218" s="9"/>
      <c r="CQ218" s="9">
        <f>Wed!AU52</f>
        <v>0</v>
      </c>
      <c r="CR218" s="73" t="str">
        <f>IF(B218="win",100%-CR1,"-100%")</f>
        <v>-100%</v>
      </c>
      <c r="CS218" s="9">
        <f>(CQ218*CR218)+(CQ218*CS1)</f>
        <v>0</v>
      </c>
      <c r="CT218" s="9"/>
      <c r="CU218" s="9">
        <f>Wed!AV52</f>
        <v>0</v>
      </c>
      <c r="CV218" s="73" t="str">
        <f>IF(B218="win",100%-CV1,"-100%")</f>
        <v>-100%</v>
      </c>
      <c r="CW218" s="9">
        <f>(CU218*CV218)+(CU218*CW1)</f>
        <v>0</v>
      </c>
      <c r="CX218" s="9"/>
      <c r="CY218" s="9">
        <f>Wed!AW52</f>
        <v>0</v>
      </c>
      <c r="CZ218" s="73" t="str">
        <f>IF(B218="win",100%-CZ1,"-100%")</f>
        <v>-100%</v>
      </c>
      <c r="DA218" s="9">
        <f>(CY218*CZ218)+(CY218*DA1)</f>
        <v>0</v>
      </c>
      <c r="DB218" s="9"/>
      <c r="DC218" s="9">
        <f>Wed!AX52</f>
        <v>0</v>
      </c>
      <c r="DD218" s="73" t="str">
        <f>IF(B218="win",100%-DD1,"-100%")</f>
        <v>-100%</v>
      </c>
      <c r="DE218" s="9">
        <f>(DC218*DD218)+(DC218*DE1)</f>
        <v>0</v>
      </c>
      <c r="DF218" s="9"/>
      <c r="DG218" s="9">
        <f>Wed!AY52</f>
        <v>0</v>
      </c>
      <c r="DH218" s="73" t="str">
        <f>IF(B218="win",100%-DH1,"-100%")</f>
        <v>-100%</v>
      </c>
      <c r="DI218" s="9">
        <f>(DG218*DH218)+(DG218*DI1)</f>
        <v>0</v>
      </c>
      <c r="DJ218" s="9"/>
      <c r="DK218" s="9">
        <f>Wed!AZ52</f>
        <v>0</v>
      </c>
      <c r="DL218" s="73" t="str">
        <f>IF(B218="win",100%-DL1,"-100%")</f>
        <v>-100%</v>
      </c>
      <c r="DM218" s="9">
        <f>(DK218*DL218)+(DK218*DM1)</f>
        <v>0</v>
      </c>
      <c r="DN218" s="9"/>
      <c r="DO218" s="9">
        <f>Wed!BA52</f>
        <v>0</v>
      </c>
      <c r="DP218" s="73" t="str">
        <f>IF(B218="win",100%-DP1,"-100%")</f>
        <v>-100%</v>
      </c>
      <c r="DQ218" s="9">
        <f>(DO218*DP218)+(DO218*DQ1)</f>
        <v>0</v>
      </c>
      <c r="DR218" s="9"/>
      <c r="DS218" s="9">
        <f>Wed!BB52</f>
        <v>0</v>
      </c>
      <c r="DT218" s="73" t="str">
        <f>IF(B218="win",100%-DT1,"-100%")</f>
        <v>-100%</v>
      </c>
      <c r="DU218" s="9">
        <f>(DS218*DT218)+(DS218*DU1)</f>
        <v>0</v>
      </c>
      <c r="DV218" s="9"/>
      <c r="DW218" s="9">
        <f>Wed!BC52</f>
        <v>0</v>
      </c>
      <c r="DX218" s="73" t="str">
        <f>IF(B218="win",100%-DX1,"-100%")</f>
        <v>-100%</v>
      </c>
      <c r="DY218" s="9">
        <f>(DW218*DX218)+(DW218*DY1)</f>
        <v>0</v>
      </c>
      <c r="DZ218" s="9"/>
      <c r="EA218" s="9">
        <f>Wed!BD52</f>
        <v>0</v>
      </c>
      <c r="EB218" s="73" t="str">
        <f>IF(B218="win",100%-EB1,"-100%")</f>
        <v>-100%</v>
      </c>
      <c r="EC218" s="9">
        <f>(EA218*EB218)+(EA218*EC1)</f>
        <v>0</v>
      </c>
      <c r="ED218" s="9"/>
      <c r="EE218" s="9">
        <f>Wed!BE52</f>
        <v>0</v>
      </c>
      <c r="EF218" s="73" t="str">
        <f>IF(B218="win",100%-EF1,"-100%")</f>
        <v>-100%</v>
      </c>
      <c r="EG218" s="9">
        <f>(EE218*EF218)+(EE218*EG1)</f>
        <v>0</v>
      </c>
      <c r="EH218" s="9"/>
      <c r="EI218" s="9">
        <f>Wed!BF52</f>
        <v>0</v>
      </c>
      <c r="EJ218" s="73" t="str">
        <f>IF(B218="win",100%-EJ1,"-100%")</f>
        <v>-100%</v>
      </c>
      <c r="EK218" s="9">
        <f>(EI218*EJ218)+(EI218*EK1)</f>
        <v>0</v>
      </c>
      <c r="EL218" s="9"/>
      <c r="EM218" s="9">
        <f>Wed!BG52</f>
        <v>0</v>
      </c>
      <c r="EN218" s="73" t="str">
        <f>IF(B218="win",100%-EN1,"-100%")</f>
        <v>-100%</v>
      </c>
      <c r="EO218" s="9">
        <f>(EM218*EN218)+(EM218*EO1)</f>
        <v>0</v>
      </c>
      <c r="EP218" s="9"/>
      <c r="EQ218" s="9">
        <f>Wed!BH52</f>
        <v>0</v>
      </c>
      <c r="ER218" s="73" t="str">
        <f>IF(B218="win",100%-ER1,"-100%")</f>
        <v>-100%</v>
      </c>
      <c r="ES218" s="9">
        <f>(EQ218*ER218)+(EQ218*ES1)</f>
        <v>0</v>
      </c>
      <c r="EU218" s="9">
        <f>Wed!$BI52</f>
        <v>0</v>
      </c>
      <c r="EV218" s="73" t="str">
        <f t="shared" si="2747"/>
        <v>-100%</v>
      </c>
      <c r="EW218" s="9">
        <f>(EU218*EV218)+(EU218*EW1)</f>
        <v>0</v>
      </c>
      <c r="EY218" s="9">
        <f>Wed!$BJ52</f>
        <v>0</v>
      </c>
      <c r="EZ218" s="73" t="str">
        <f t="shared" si="2748"/>
        <v>-100%</v>
      </c>
      <c r="FA218" s="9">
        <f>(EY218*EZ218)+(EY218*FA1)</f>
        <v>0</v>
      </c>
      <c r="FC218" s="9">
        <f>Wed!$BK52</f>
        <v>0</v>
      </c>
      <c r="FD218" s="73" t="str">
        <f t="shared" si="2749"/>
        <v>-100%</v>
      </c>
      <c r="FE218" s="9">
        <f>(FC218*FD218)+(FC218*FE1)</f>
        <v>0</v>
      </c>
      <c r="FG218" s="9">
        <f>Wed!$BL52</f>
        <v>0</v>
      </c>
      <c r="FH218" s="73" t="str">
        <f t="shared" si="2750"/>
        <v>-100%</v>
      </c>
      <c r="FI218" s="9">
        <f>(FG218*FH218)+(FG218*FI1)</f>
        <v>0</v>
      </c>
      <c r="FK218" s="9">
        <f>Wed!$BM52</f>
        <v>0</v>
      </c>
      <c r="FL218" s="73" t="str">
        <f t="shared" si="2751"/>
        <v>-100%</v>
      </c>
      <c r="FM218" s="9">
        <f>(FK218*FL218)+(FK218*FM1)</f>
        <v>0</v>
      </c>
      <c r="FO218" s="9">
        <f>Wed!$BN52</f>
        <v>0</v>
      </c>
      <c r="FP218" s="73" t="str">
        <f t="shared" si="2752"/>
        <v>-100%</v>
      </c>
      <c r="FQ218" s="9">
        <f>(FO218*FP218)+(FO218*FQ1)</f>
        <v>0</v>
      </c>
    </row>
    <row r="219" spans="1:173" s="12" customFormat="1" x14ac:dyDescent="0.25">
      <c r="A219" s="9">
        <f>Wed!A53</f>
        <v>0</v>
      </c>
      <c r="B219" s="72">
        <f>Wed!C53</f>
        <v>0</v>
      </c>
      <c r="C219" s="9">
        <f>Wed!X53</f>
        <v>0</v>
      </c>
      <c r="D219" s="73" t="str">
        <f>IF(B219="win",100%-D1,"-100%")</f>
        <v>-100%</v>
      </c>
      <c r="E219" s="9">
        <f>(C219*D219)+(C219*E1)</f>
        <v>0</v>
      </c>
      <c r="G219" s="9">
        <f>Wed!Y53</f>
        <v>0</v>
      </c>
      <c r="H219" s="73" t="str">
        <f t="shared" ref="H219:H221" si="2755">IF($B219="win",100%-H$1,"-100%")</f>
        <v>-100%</v>
      </c>
      <c r="I219" s="9">
        <f>(G219*H219)+(G219*I1)</f>
        <v>0</v>
      </c>
      <c r="K219" s="9">
        <f>Wed!Z53</f>
        <v>0</v>
      </c>
      <c r="L219" s="73" t="str">
        <f>IF(B219="win",100%-L1,"-100%")</f>
        <v>-100%</v>
      </c>
      <c r="M219" s="9">
        <f>(K219*L219)+(K219*M1)</f>
        <v>0</v>
      </c>
      <c r="N219" s="9"/>
      <c r="O219" s="9">
        <f>Wed!AA53</f>
        <v>0</v>
      </c>
      <c r="P219" s="73" t="str">
        <f>IF(B219="win",100%-P1,"-100%")</f>
        <v>-100%</v>
      </c>
      <c r="Q219" s="9">
        <f>(O219*P219)+(O219*Q1)</f>
        <v>0</v>
      </c>
      <c r="R219" s="9"/>
      <c r="S219" s="9">
        <f>Wed!AB53</f>
        <v>0</v>
      </c>
      <c r="T219" s="73" t="str">
        <f>IF(B219="win",100%-T1,"-100%")</f>
        <v>-100%</v>
      </c>
      <c r="U219" s="9">
        <f>(S219*T219)+(S219*U1)</f>
        <v>0</v>
      </c>
      <c r="V219" s="9"/>
      <c r="W219" s="9">
        <f>Wed!AC53</f>
        <v>0</v>
      </c>
      <c r="X219" s="73" t="str">
        <f>IF(B219="win",100%-X1,"-100%")</f>
        <v>-100%</v>
      </c>
      <c r="Y219" s="9">
        <f>(W219*X219)+(W219*Y1)</f>
        <v>0</v>
      </c>
      <c r="Z219" s="9"/>
      <c r="AA219" s="9">
        <f>Wed!AD53</f>
        <v>0</v>
      </c>
      <c r="AB219" s="73" t="str">
        <f>IF(B219="win",100%-AB1,"-100%")</f>
        <v>-100%</v>
      </c>
      <c r="AC219" s="9">
        <f>(AA219*AB219)+(AA219*AC1)</f>
        <v>0</v>
      </c>
      <c r="AD219" s="9"/>
      <c r="AE219" s="9">
        <f>Wed!AE53</f>
        <v>0</v>
      </c>
      <c r="AF219" s="73" t="str">
        <f>IF(B219="win",100%-AF1,"-100%")</f>
        <v>-100%</v>
      </c>
      <c r="AG219" s="9">
        <f>(AE219*AF219)+(AE219*AG1)</f>
        <v>0</v>
      </c>
      <c r="AH219" s="9"/>
      <c r="AI219" s="9">
        <f>Wed!AF53</f>
        <v>0</v>
      </c>
      <c r="AJ219" s="73" t="str">
        <f>IF(B219="win",100%-AJ1,"-100%")</f>
        <v>-100%</v>
      </c>
      <c r="AK219" s="9">
        <f>(AI219*AJ219)+(AI219*AK1)</f>
        <v>0</v>
      </c>
      <c r="AL219" s="9"/>
      <c r="AM219" s="9">
        <f>Wed!AG53</f>
        <v>0</v>
      </c>
      <c r="AN219" s="73" t="str">
        <f>IF(B219="win",100%-AN1,"-100%")</f>
        <v>-100%</v>
      </c>
      <c r="AO219" s="9">
        <f>(AM219*AN219)+(AM219*AO1)</f>
        <v>0</v>
      </c>
      <c r="AP219" s="9"/>
      <c r="AQ219" s="9">
        <f>Wed!AH53</f>
        <v>0</v>
      </c>
      <c r="AR219" s="73" t="str">
        <f>IF(B219="win",100%-AR1,"-100%")</f>
        <v>-100%</v>
      </c>
      <c r="AS219" s="9">
        <f>(AQ219*AR219)+(AQ219*AS1)</f>
        <v>0</v>
      </c>
      <c r="AT219" s="9"/>
      <c r="AU219" s="9">
        <f>Wed!AI53</f>
        <v>0</v>
      </c>
      <c r="AV219" s="73" t="str">
        <f>IF(B219="win",100%-AV1,"-100%")</f>
        <v>-100%</v>
      </c>
      <c r="AW219" s="9">
        <f>(AU219*AV219)+(AU219*AW1)</f>
        <v>0</v>
      </c>
      <c r="AX219" s="9"/>
      <c r="AY219" s="9">
        <f>Wed!AJ53</f>
        <v>0</v>
      </c>
      <c r="AZ219" s="73" t="str">
        <f>IF(B219="win",100%-AZ1,"-100%")</f>
        <v>-100%</v>
      </c>
      <c r="BA219" s="9">
        <f>(AY219*AZ219)+(AY219*BA1)</f>
        <v>0</v>
      </c>
      <c r="BB219" s="9"/>
      <c r="BC219" s="9">
        <f>Wed!AK53</f>
        <v>0</v>
      </c>
      <c r="BD219" s="73" t="str">
        <f>IF(B219="win",100%-BD1,"-100%")</f>
        <v>-100%</v>
      </c>
      <c r="BE219" s="9">
        <f>(BC219*BD219)+(BC219*BE1)</f>
        <v>0</v>
      </c>
      <c r="BF219" s="9"/>
      <c r="BG219" s="9">
        <f>Wed!AL53</f>
        <v>0</v>
      </c>
      <c r="BH219" s="73" t="str">
        <f>IF(B219="win",100%-BH1,"-100%")</f>
        <v>-100%</v>
      </c>
      <c r="BI219" s="9">
        <f>(BG219*BH219)+(BG219*BI1)</f>
        <v>0</v>
      </c>
      <c r="BJ219" s="9"/>
      <c r="BK219" s="9">
        <f>Wed!AM53</f>
        <v>0</v>
      </c>
      <c r="BL219" s="73" t="str">
        <f>IF(B219="win",100%-BL1,"-100%")</f>
        <v>-100%</v>
      </c>
      <c r="BM219" s="9">
        <f>(BK219*BL219)+(BK219*BM1)</f>
        <v>0</v>
      </c>
      <c r="BN219" s="9"/>
      <c r="BO219" s="9">
        <f>Wed!AN53</f>
        <v>0</v>
      </c>
      <c r="BP219" s="73" t="str">
        <f>IF(B219="win",100%-BP1,"-100%")</f>
        <v>-100%</v>
      </c>
      <c r="BQ219" s="9">
        <f>(BO219*BP219)+(BO219*BQ1)</f>
        <v>0</v>
      </c>
      <c r="BR219" s="9"/>
      <c r="BS219" s="9">
        <f>Wed!AO53</f>
        <v>0</v>
      </c>
      <c r="BT219" s="73" t="str">
        <f>IF(B219="win",100%-BT1,"-100%")</f>
        <v>-100%</v>
      </c>
      <c r="BU219" s="9">
        <f>(BS219*BT219)+(BS219*BU1)</f>
        <v>0</v>
      </c>
      <c r="BV219" s="9"/>
      <c r="BW219" s="9">
        <f>Wed!AP53</f>
        <v>0</v>
      </c>
      <c r="BX219" s="73" t="str">
        <f>IF(B219="win",100%-BX1,"-100%")</f>
        <v>-100%</v>
      </c>
      <c r="BY219" s="9">
        <f>(BW219*BX219)+(BW219*BY1)</f>
        <v>0</v>
      </c>
      <c r="BZ219" s="9"/>
      <c r="CA219" s="9">
        <f>Wed!AQ53</f>
        <v>0</v>
      </c>
      <c r="CB219" s="73" t="str">
        <f>IF(B219="win",100%-CB1,"-100%")</f>
        <v>-100%</v>
      </c>
      <c r="CC219" s="9">
        <f>(CA219*CB219)+(CA219*CC1)</f>
        <v>0</v>
      </c>
      <c r="CD219" s="9"/>
      <c r="CE219" s="9">
        <f>Wed!AR53</f>
        <v>0</v>
      </c>
      <c r="CF219" s="73" t="str">
        <f>IF(B219="win",100%-CF1,"-100%")</f>
        <v>-100%</v>
      </c>
      <c r="CG219" s="9">
        <f>(CE219*CF219)+(CE219*CG1)</f>
        <v>0</v>
      </c>
      <c r="CH219" s="9"/>
      <c r="CI219" s="9">
        <f>Wed!AS53</f>
        <v>0</v>
      </c>
      <c r="CJ219" s="73" t="str">
        <f>IF(B219="win",100%-CJ1,"-100%")</f>
        <v>-100%</v>
      </c>
      <c r="CK219" s="9">
        <f>(CI219*CJ219)+(CI219*CK1)</f>
        <v>0</v>
      </c>
      <c r="CL219" s="9"/>
      <c r="CM219" s="9">
        <f>Wed!AT53</f>
        <v>0</v>
      </c>
      <c r="CN219" s="73" t="str">
        <f>IF(B219="win",100%-CN1,"-100%")</f>
        <v>-100%</v>
      </c>
      <c r="CO219" s="9">
        <f>(CM219*CN219)+(CM219*CO1)</f>
        <v>0</v>
      </c>
      <c r="CP219" s="9"/>
      <c r="CQ219" s="9">
        <f>Wed!AU53</f>
        <v>0</v>
      </c>
      <c r="CR219" s="73" t="str">
        <f>IF(B219="win",100%-CR1,"-100%")</f>
        <v>-100%</v>
      </c>
      <c r="CS219" s="9">
        <f>(CQ219*CR219)+(CQ219*CS1)</f>
        <v>0</v>
      </c>
      <c r="CT219" s="9"/>
      <c r="CU219" s="9">
        <f>Wed!AV53</f>
        <v>0</v>
      </c>
      <c r="CV219" s="73" t="str">
        <f>IF(B219="win",100%-CV1,"-100%")</f>
        <v>-100%</v>
      </c>
      <c r="CW219" s="9">
        <f>(CU219*CV219)+(CU219*CW1)</f>
        <v>0</v>
      </c>
      <c r="CX219" s="9"/>
      <c r="CY219" s="9">
        <f>Wed!AW53</f>
        <v>0</v>
      </c>
      <c r="CZ219" s="73" t="str">
        <f>IF(B219="win",100%-CZ1,"-100%")</f>
        <v>-100%</v>
      </c>
      <c r="DA219" s="9">
        <f>(CY219*CZ219)+(CY219*DA1)</f>
        <v>0</v>
      </c>
      <c r="DB219" s="9"/>
      <c r="DC219" s="9">
        <f>Wed!AX53</f>
        <v>0</v>
      </c>
      <c r="DD219" s="73" t="str">
        <f>IF(B219="win",100%-DD1,"-100%")</f>
        <v>-100%</v>
      </c>
      <c r="DE219" s="9">
        <f>(DC219*DD219)+(DC219*DE1)</f>
        <v>0</v>
      </c>
      <c r="DF219" s="9"/>
      <c r="DG219" s="9">
        <f>Wed!AY53</f>
        <v>0</v>
      </c>
      <c r="DH219" s="73" t="str">
        <f>IF(B219="win",100%-DH1,"-100%")</f>
        <v>-100%</v>
      </c>
      <c r="DI219" s="9">
        <f>(DG219*DH219)+(DG219*DI1)</f>
        <v>0</v>
      </c>
      <c r="DJ219" s="9"/>
      <c r="DK219" s="9">
        <f>Wed!AZ53</f>
        <v>0</v>
      </c>
      <c r="DL219" s="73" t="str">
        <f>IF(B219="win",100%-DL1,"-100%")</f>
        <v>-100%</v>
      </c>
      <c r="DM219" s="9">
        <f>(DK219*DL219)+(DK219*DM1)</f>
        <v>0</v>
      </c>
      <c r="DN219" s="9"/>
      <c r="DO219" s="9">
        <f>Wed!BA53</f>
        <v>0</v>
      </c>
      <c r="DP219" s="73" t="str">
        <f>IF(B219="win",100%-DP1,"-100%")</f>
        <v>-100%</v>
      </c>
      <c r="DQ219" s="9">
        <f>(DO219*DP219)+(DO219*DQ1)</f>
        <v>0</v>
      </c>
      <c r="DR219" s="9"/>
      <c r="DS219" s="9">
        <f>Wed!BB53</f>
        <v>0</v>
      </c>
      <c r="DT219" s="73" t="str">
        <f>IF(B219="win",100%-DT1,"-100%")</f>
        <v>-100%</v>
      </c>
      <c r="DU219" s="9">
        <f>(DS219*DT219)+(DS219*DU1)</f>
        <v>0</v>
      </c>
      <c r="DV219" s="9"/>
      <c r="DW219" s="9">
        <f>Wed!BC53</f>
        <v>0</v>
      </c>
      <c r="DX219" s="73" t="str">
        <f>IF(B219="win",100%-DX1,"-100%")</f>
        <v>-100%</v>
      </c>
      <c r="DY219" s="9">
        <f>(DW219*DX219)+(DW219*DY1)</f>
        <v>0</v>
      </c>
      <c r="DZ219" s="9"/>
      <c r="EA219" s="9">
        <f>Wed!BD53</f>
        <v>0</v>
      </c>
      <c r="EB219" s="73" t="str">
        <f>IF(B219="win",100%-EB1,"-100%")</f>
        <v>-100%</v>
      </c>
      <c r="EC219" s="9">
        <f>(EA219*EB219)+(EA219*EC1)</f>
        <v>0</v>
      </c>
      <c r="ED219" s="9"/>
      <c r="EE219" s="9">
        <f>Wed!BE53</f>
        <v>0</v>
      </c>
      <c r="EF219" s="73" t="str">
        <f>IF(B219="win",100%-EF1,"-100%")</f>
        <v>-100%</v>
      </c>
      <c r="EG219" s="9">
        <f>(EE219*EF219)+(EE219*EG1)</f>
        <v>0</v>
      </c>
      <c r="EH219" s="9"/>
      <c r="EI219" s="9">
        <f>Wed!BF53</f>
        <v>0</v>
      </c>
      <c r="EJ219" s="73" t="str">
        <f>IF(B219="win",100%-EJ1,"-100%")</f>
        <v>-100%</v>
      </c>
      <c r="EK219" s="9">
        <f>(EI219*EJ219)+(EI219*EK1)</f>
        <v>0</v>
      </c>
      <c r="EL219" s="9"/>
      <c r="EM219" s="9">
        <f>Wed!BG53</f>
        <v>0</v>
      </c>
      <c r="EN219" s="73" t="str">
        <f>IF(B219="win",100%-EN1,"-100%")</f>
        <v>-100%</v>
      </c>
      <c r="EO219" s="9">
        <f>(EM219*EN219)+(EM219*EO1)</f>
        <v>0</v>
      </c>
      <c r="EP219" s="9"/>
      <c r="EQ219" s="9">
        <f>Wed!BH53</f>
        <v>0</v>
      </c>
      <c r="ER219" s="73" t="str">
        <f>IF(B219="win",100%-ER1,"-100%")</f>
        <v>-100%</v>
      </c>
      <c r="ES219" s="9">
        <f>(EQ219*ER219)+(EQ219*ES1)</f>
        <v>0</v>
      </c>
      <c r="EU219" s="9">
        <f>Wed!$BI53</f>
        <v>0</v>
      </c>
      <c r="EV219" s="73" t="str">
        <f t="shared" si="2747"/>
        <v>-100%</v>
      </c>
      <c r="EW219" s="9">
        <f>(EU219*EV219)+(EU219*EW1)</f>
        <v>0</v>
      </c>
      <c r="EY219" s="9">
        <f>Wed!$BJ53</f>
        <v>0</v>
      </c>
      <c r="EZ219" s="73" t="str">
        <f t="shared" si="2748"/>
        <v>-100%</v>
      </c>
      <c r="FA219" s="9">
        <f>(EY219*EZ219)+(EY219*FA1)</f>
        <v>0</v>
      </c>
      <c r="FC219" s="9">
        <f>Wed!$BK53</f>
        <v>0</v>
      </c>
      <c r="FD219" s="73" t="str">
        <f t="shared" si="2749"/>
        <v>-100%</v>
      </c>
      <c r="FE219" s="9">
        <f>(FC219*FD219)+(FC219*FE1)</f>
        <v>0</v>
      </c>
      <c r="FG219" s="9">
        <f>Wed!$BL53</f>
        <v>0</v>
      </c>
      <c r="FH219" s="73" t="str">
        <f t="shared" si="2750"/>
        <v>-100%</v>
      </c>
      <c r="FI219" s="9">
        <f>(FG219*FH219)+(FG219*FI1)</f>
        <v>0</v>
      </c>
      <c r="FK219" s="9">
        <f>Wed!$BM53</f>
        <v>0</v>
      </c>
      <c r="FL219" s="73" t="str">
        <f t="shared" si="2751"/>
        <v>-100%</v>
      </c>
      <c r="FM219" s="9">
        <f>(FK219*FL219)+(FK219*FM1)</f>
        <v>0</v>
      </c>
      <c r="FO219" s="9">
        <f>Wed!$BN53</f>
        <v>0</v>
      </c>
      <c r="FP219" s="73" t="str">
        <f t="shared" si="2752"/>
        <v>-100%</v>
      </c>
      <c r="FQ219" s="9">
        <f>(FO219*FP219)+(FO219*FQ1)</f>
        <v>0</v>
      </c>
    </row>
    <row r="220" spans="1:173" s="12" customFormat="1" x14ac:dyDescent="0.25">
      <c r="A220" s="9" t="str">
        <f>Wed!A54</f>
        <v>UNDER</v>
      </c>
      <c r="B220" s="72">
        <f>Wed!C54</f>
        <v>0</v>
      </c>
      <c r="C220" s="9">
        <f>Wed!X54</f>
        <v>0</v>
      </c>
      <c r="D220" s="73" t="str">
        <f>IF(B220="win",100%-D1,"-100%")</f>
        <v>-100%</v>
      </c>
      <c r="E220" s="9">
        <f>(C220*D220)+(C220*E1)</f>
        <v>0</v>
      </c>
      <c r="G220" s="9">
        <f>Wed!Y54</f>
        <v>0</v>
      </c>
      <c r="H220" s="73" t="str">
        <f t="shared" si="2755"/>
        <v>-100%</v>
      </c>
      <c r="I220" s="9">
        <f>(G220*H220)+(G220*I1)</f>
        <v>0</v>
      </c>
      <c r="K220" s="9">
        <f>Wed!Z54</f>
        <v>0</v>
      </c>
      <c r="L220" s="73" t="str">
        <f>IF(B220="win",100%-L1,"-100%")</f>
        <v>-100%</v>
      </c>
      <c r="M220" s="9">
        <f>(K220*L220)+(K220*M1)</f>
        <v>0</v>
      </c>
      <c r="N220" s="9"/>
      <c r="O220" s="9">
        <f>Wed!AA54</f>
        <v>0</v>
      </c>
      <c r="P220" s="73" t="str">
        <f>IF(B220="win",100%-P1,"-100%")</f>
        <v>-100%</v>
      </c>
      <c r="Q220" s="9">
        <f>(O220*P220)+(O220*Q1)</f>
        <v>0</v>
      </c>
      <c r="R220" s="9"/>
      <c r="S220" s="9">
        <f>Wed!AB54</f>
        <v>0</v>
      </c>
      <c r="T220" s="73" t="str">
        <f>IF(B220="win",100%-T1,"-100%")</f>
        <v>-100%</v>
      </c>
      <c r="U220" s="9">
        <f>(S220*T220)+(S220*U1)</f>
        <v>0</v>
      </c>
      <c r="V220" s="9"/>
      <c r="W220" s="9">
        <f>Wed!AC54</f>
        <v>0</v>
      </c>
      <c r="X220" s="73" t="str">
        <f>IF(B220="win",100%-X1,"-100%")</f>
        <v>-100%</v>
      </c>
      <c r="Y220" s="9">
        <f>(W220*X220)+(W220*Y1)</f>
        <v>0</v>
      </c>
      <c r="Z220" s="9"/>
      <c r="AA220" s="9">
        <f>Wed!AD54</f>
        <v>0</v>
      </c>
      <c r="AB220" s="73" t="str">
        <f>IF(B220="win",100%-AB1,"-100%")</f>
        <v>-100%</v>
      </c>
      <c r="AC220" s="9">
        <f>(AA220*AB220)+(AA220*AC1)</f>
        <v>0</v>
      </c>
      <c r="AD220" s="9"/>
      <c r="AE220" s="9">
        <f>Wed!AE54</f>
        <v>0</v>
      </c>
      <c r="AF220" s="73" t="str">
        <f>IF(B220="win",100%-AF1,"-100%")</f>
        <v>-100%</v>
      </c>
      <c r="AG220" s="9">
        <f>(AE220*AF220)+(AE220*AG1)</f>
        <v>0</v>
      </c>
      <c r="AH220" s="9"/>
      <c r="AI220" s="9">
        <f>Wed!AF54</f>
        <v>0</v>
      </c>
      <c r="AJ220" s="73" t="str">
        <f>IF(B220="win",100%-AJ1,"-100%")</f>
        <v>-100%</v>
      </c>
      <c r="AK220" s="9">
        <f>(AI220*AJ220)+(AI220*AK1)</f>
        <v>0</v>
      </c>
      <c r="AL220" s="9"/>
      <c r="AM220" s="9">
        <f>Wed!AG54</f>
        <v>0</v>
      </c>
      <c r="AN220" s="73" t="str">
        <f>IF(B220="win",100%-AN1,"-100%")</f>
        <v>-100%</v>
      </c>
      <c r="AO220" s="9">
        <f>(AM220*AN220)+(AM220*AO1)</f>
        <v>0</v>
      </c>
      <c r="AP220" s="9"/>
      <c r="AQ220" s="9">
        <f>Wed!AH54</f>
        <v>0</v>
      </c>
      <c r="AR220" s="73" t="str">
        <f>IF(B220="win",100%-AR1,"-100%")</f>
        <v>-100%</v>
      </c>
      <c r="AS220" s="9">
        <f>(AQ220*AR220)+(AQ220*AS1)</f>
        <v>0</v>
      </c>
      <c r="AT220" s="9"/>
      <c r="AU220" s="9">
        <f>Wed!AI54</f>
        <v>0</v>
      </c>
      <c r="AV220" s="73" t="str">
        <f>IF(B220="win",100%-AV1,"-100%")</f>
        <v>-100%</v>
      </c>
      <c r="AW220" s="9">
        <f>(AU220*AV220)+(AU220*AW1)</f>
        <v>0</v>
      </c>
      <c r="AX220" s="9"/>
      <c r="AY220" s="9">
        <f>Wed!AJ54</f>
        <v>0</v>
      </c>
      <c r="AZ220" s="73" t="str">
        <f>IF(B220="win",100%-AZ1,"-100%")</f>
        <v>-100%</v>
      </c>
      <c r="BA220" s="9">
        <f>(AY220*AZ220)+(AY220*BA1)</f>
        <v>0</v>
      </c>
      <c r="BB220" s="9"/>
      <c r="BC220" s="9">
        <f>Wed!AK54</f>
        <v>0</v>
      </c>
      <c r="BD220" s="73" t="str">
        <f>IF(B220="win",100%-BD1,"-100%")</f>
        <v>-100%</v>
      </c>
      <c r="BE220" s="9">
        <f>(BC220*BD220)+(BC220*BE1)</f>
        <v>0</v>
      </c>
      <c r="BF220" s="9"/>
      <c r="BG220" s="9">
        <f>Wed!AL54</f>
        <v>0</v>
      </c>
      <c r="BH220" s="73" t="str">
        <f>IF(B220="win",100%-BH1,"-100%")</f>
        <v>-100%</v>
      </c>
      <c r="BI220" s="9">
        <f>(BG220*BH220)+(BG220*BI1)</f>
        <v>0</v>
      </c>
      <c r="BJ220" s="9"/>
      <c r="BK220" s="9">
        <f>Wed!AM54</f>
        <v>0</v>
      </c>
      <c r="BL220" s="73" t="str">
        <f>IF(B220="win",100%-BL1,"-100%")</f>
        <v>-100%</v>
      </c>
      <c r="BM220" s="9">
        <f>(BK220*BL220)+(BK220*BM1)</f>
        <v>0</v>
      </c>
      <c r="BN220" s="9"/>
      <c r="BO220" s="9">
        <f>Wed!AN54</f>
        <v>0</v>
      </c>
      <c r="BP220" s="73" t="str">
        <f>IF(B220="win",100%-BP1,"-100%")</f>
        <v>-100%</v>
      </c>
      <c r="BQ220" s="9">
        <f>(BO220*BP220)+(BO220*BQ1)</f>
        <v>0</v>
      </c>
      <c r="BR220" s="9"/>
      <c r="BS220" s="9">
        <f>Wed!AO54</f>
        <v>0</v>
      </c>
      <c r="BT220" s="73" t="str">
        <f>IF(B220="win",100%-BT1,"-100%")</f>
        <v>-100%</v>
      </c>
      <c r="BU220" s="9">
        <f>(BS220*BT220)+(BS220*BU1)</f>
        <v>0</v>
      </c>
      <c r="BV220" s="9"/>
      <c r="BW220" s="9">
        <f>Wed!AP54</f>
        <v>0</v>
      </c>
      <c r="BX220" s="73" t="str">
        <f>IF(B220="win",100%-BX1,"-100%")</f>
        <v>-100%</v>
      </c>
      <c r="BY220" s="9">
        <f>(BW220*BX220)+(BW220*BY1)</f>
        <v>0</v>
      </c>
      <c r="BZ220" s="9"/>
      <c r="CA220" s="9">
        <f>Wed!AQ54</f>
        <v>0</v>
      </c>
      <c r="CB220" s="73" t="str">
        <f>IF(B220="win",100%-CB1,"-100%")</f>
        <v>-100%</v>
      </c>
      <c r="CC220" s="9">
        <f>(CA220*CB220)+(CA220*CC1)</f>
        <v>0</v>
      </c>
      <c r="CD220" s="9"/>
      <c r="CE220" s="9">
        <f>Wed!AR54</f>
        <v>0</v>
      </c>
      <c r="CF220" s="73" t="str">
        <f>IF(B220="win",100%-CF1,"-100%")</f>
        <v>-100%</v>
      </c>
      <c r="CG220" s="9">
        <f>(CE220*CF220)+(CE220*CG1)</f>
        <v>0</v>
      </c>
      <c r="CH220" s="9"/>
      <c r="CI220" s="9">
        <f>Wed!AS54</f>
        <v>0</v>
      </c>
      <c r="CJ220" s="73" t="str">
        <f>IF(B220="win",100%-CJ1,"-100%")</f>
        <v>-100%</v>
      </c>
      <c r="CK220" s="9">
        <f>(CI220*CJ220)+(CI220*CK1)</f>
        <v>0</v>
      </c>
      <c r="CL220" s="9"/>
      <c r="CM220" s="9">
        <f>Wed!AT54</f>
        <v>0</v>
      </c>
      <c r="CN220" s="73" t="str">
        <f>IF(B220="win",100%-CN1,"-100%")</f>
        <v>-100%</v>
      </c>
      <c r="CO220" s="9">
        <f>(CM220*CN220)+(CM220*CO1)</f>
        <v>0</v>
      </c>
      <c r="CP220" s="9"/>
      <c r="CQ220" s="9">
        <f>Wed!AU54</f>
        <v>0</v>
      </c>
      <c r="CR220" s="73" t="str">
        <f>IF(B220="win",100%-CR1,"-100%")</f>
        <v>-100%</v>
      </c>
      <c r="CS220" s="9">
        <f>(CQ220*CR220)+(CQ220*CS1)</f>
        <v>0</v>
      </c>
      <c r="CT220" s="9"/>
      <c r="CU220" s="9">
        <f>Wed!AV54</f>
        <v>0</v>
      </c>
      <c r="CV220" s="73" t="str">
        <f>IF(B220="win",100%-CV1,"-100%")</f>
        <v>-100%</v>
      </c>
      <c r="CW220" s="9">
        <f>(CU220*CV220)+(CU220*CW1)</f>
        <v>0</v>
      </c>
      <c r="CX220" s="9"/>
      <c r="CY220" s="9">
        <f>Wed!AW54</f>
        <v>0</v>
      </c>
      <c r="CZ220" s="73" t="str">
        <f>IF(B220="win",100%-CZ1,"-100%")</f>
        <v>-100%</v>
      </c>
      <c r="DA220" s="9">
        <f>(CY220*CZ220)+(CY220*DA1)</f>
        <v>0</v>
      </c>
      <c r="DB220" s="9"/>
      <c r="DC220" s="9">
        <f>Wed!AX54</f>
        <v>0</v>
      </c>
      <c r="DD220" s="73" t="str">
        <f>IF(B220="win",100%-DD1,"-100%")</f>
        <v>-100%</v>
      </c>
      <c r="DE220" s="9">
        <f>(DC220*DD220)+(DC220*DE1)</f>
        <v>0</v>
      </c>
      <c r="DF220" s="9"/>
      <c r="DG220" s="9">
        <f>Wed!AY54</f>
        <v>0</v>
      </c>
      <c r="DH220" s="73" t="str">
        <f>IF(B220="win",100%-DH1,"-100%")</f>
        <v>-100%</v>
      </c>
      <c r="DI220" s="9">
        <f>(DG220*DH220)+(DG220*DI1)</f>
        <v>0</v>
      </c>
      <c r="DJ220" s="9"/>
      <c r="DK220" s="9">
        <f>Wed!AZ54</f>
        <v>0</v>
      </c>
      <c r="DL220" s="73" t="str">
        <f>IF(B220="win",100%-DL1,"-100%")</f>
        <v>-100%</v>
      </c>
      <c r="DM220" s="9">
        <f>(DK220*DL220)+(DK220*DM1)</f>
        <v>0</v>
      </c>
      <c r="DN220" s="9"/>
      <c r="DO220" s="9">
        <f>Wed!BA54</f>
        <v>0</v>
      </c>
      <c r="DP220" s="73" t="str">
        <f>IF(B220="win",100%-DP1,"-100%")</f>
        <v>-100%</v>
      </c>
      <c r="DQ220" s="9">
        <f>(DO220*DP220)+(DO220*DQ1)</f>
        <v>0</v>
      </c>
      <c r="DR220" s="9"/>
      <c r="DS220" s="9">
        <f>Wed!BB54</f>
        <v>0</v>
      </c>
      <c r="DT220" s="73" t="str">
        <f>IF(B220="win",100%-DT1,"-100%")</f>
        <v>-100%</v>
      </c>
      <c r="DU220" s="9">
        <f>(DS220*DT220)+(DS220*DU1)</f>
        <v>0</v>
      </c>
      <c r="DV220" s="9"/>
      <c r="DW220" s="9">
        <f>Wed!BC54</f>
        <v>0</v>
      </c>
      <c r="DX220" s="73" t="str">
        <f>IF(B220="win",100%-DX1,"-100%")</f>
        <v>-100%</v>
      </c>
      <c r="DY220" s="9">
        <f>(DW220*DX220)+(DW220*DY1)</f>
        <v>0</v>
      </c>
      <c r="DZ220" s="9"/>
      <c r="EA220" s="9">
        <f>Wed!BD54</f>
        <v>0</v>
      </c>
      <c r="EB220" s="73" t="str">
        <f>IF(B220="win",100%-EB1,"-100%")</f>
        <v>-100%</v>
      </c>
      <c r="EC220" s="9">
        <f>(EA220*EB220)+(EA220*EC1)</f>
        <v>0</v>
      </c>
      <c r="ED220" s="9"/>
      <c r="EE220" s="9">
        <f>Wed!BE54</f>
        <v>0</v>
      </c>
      <c r="EF220" s="73" t="str">
        <f>IF(B220="win",100%-EF1,"-100%")</f>
        <v>-100%</v>
      </c>
      <c r="EG220" s="9">
        <f>(EE220*EF220)+(EE220*EG1)</f>
        <v>0</v>
      </c>
      <c r="EH220" s="9"/>
      <c r="EI220" s="9">
        <f>Wed!BF54</f>
        <v>0</v>
      </c>
      <c r="EJ220" s="73" t="str">
        <f>IF(B220="win",100%-EJ1,"-100%")</f>
        <v>-100%</v>
      </c>
      <c r="EK220" s="9">
        <f>(EI220*EJ220)+(EI220*EK1)</f>
        <v>0</v>
      </c>
      <c r="EL220" s="9"/>
      <c r="EM220" s="9">
        <f>Wed!BG54</f>
        <v>0</v>
      </c>
      <c r="EN220" s="73" t="str">
        <f>IF(B220="win",100%-EN1,"-100%")</f>
        <v>-100%</v>
      </c>
      <c r="EO220" s="9">
        <f>(EM220*EN220)+(EM220*EO1)</f>
        <v>0</v>
      </c>
      <c r="EP220" s="9"/>
      <c r="EQ220" s="9">
        <f>Wed!BH54</f>
        <v>0</v>
      </c>
      <c r="ER220" s="73" t="str">
        <f>IF(B220="win",100%-ER1,"-100%")</f>
        <v>-100%</v>
      </c>
      <c r="ES220" s="9">
        <f>(EQ220*ER220)+(EQ220*ES1)</f>
        <v>0</v>
      </c>
      <c r="EU220" s="9">
        <f>Wed!$BI54</f>
        <v>0</v>
      </c>
      <c r="EV220" s="73" t="str">
        <f t="shared" si="2747"/>
        <v>-100%</v>
      </c>
      <c r="EW220" s="9">
        <f>(EU220*EV220)+(EU220*EW1)</f>
        <v>0</v>
      </c>
      <c r="EY220" s="9">
        <f>Wed!$BJ54</f>
        <v>0</v>
      </c>
      <c r="EZ220" s="73" t="str">
        <f t="shared" si="2748"/>
        <v>-100%</v>
      </c>
      <c r="FA220" s="9">
        <f>(EY220*EZ220)+(EY220*FA1)</f>
        <v>0</v>
      </c>
      <c r="FC220" s="9">
        <f>Wed!$BK54</f>
        <v>0</v>
      </c>
      <c r="FD220" s="73" t="str">
        <f t="shared" si="2749"/>
        <v>-100%</v>
      </c>
      <c r="FE220" s="9">
        <f>(FC220*FD220)+(FC220*FE1)</f>
        <v>0</v>
      </c>
      <c r="FG220" s="9">
        <f>Wed!$BL54</f>
        <v>0</v>
      </c>
      <c r="FH220" s="73" t="str">
        <f t="shared" si="2750"/>
        <v>-100%</v>
      </c>
      <c r="FI220" s="9">
        <f>(FG220*FH220)+(FG220*FI1)</f>
        <v>0</v>
      </c>
      <c r="FK220" s="9">
        <f>Wed!$BM54</f>
        <v>0</v>
      </c>
      <c r="FL220" s="73" t="str">
        <f t="shared" si="2751"/>
        <v>-100%</v>
      </c>
      <c r="FM220" s="9">
        <f>(FK220*FL220)+(FK220*FM1)</f>
        <v>0</v>
      </c>
      <c r="FO220" s="9">
        <f>Wed!$BN54</f>
        <v>0</v>
      </c>
      <c r="FP220" s="73" t="str">
        <f t="shared" si="2752"/>
        <v>-100%</v>
      </c>
      <c r="FQ220" s="9">
        <f>(FO220*FP220)+(FO220*FQ1)</f>
        <v>0</v>
      </c>
    </row>
    <row r="221" spans="1:173" s="12" customFormat="1" x14ac:dyDescent="0.25">
      <c r="A221" s="9" t="str">
        <f>Wed!A55</f>
        <v>OVER</v>
      </c>
      <c r="B221" s="72">
        <f>Wed!C55</f>
        <v>0</v>
      </c>
      <c r="C221" s="9">
        <f>Wed!X55</f>
        <v>0</v>
      </c>
      <c r="D221" s="73" t="str">
        <f>IF(B221="win",100%-D1,"-100%")</f>
        <v>-100%</v>
      </c>
      <c r="E221" s="9">
        <f>(C221*D221)+(C221*E1)</f>
        <v>0</v>
      </c>
      <c r="G221" s="9">
        <f>Wed!Y55</f>
        <v>0</v>
      </c>
      <c r="H221" s="73" t="str">
        <f t="shared" si="2755"/>
        <v>-100%</v>
      </c>
      <c r="I221" s="9">
        <f>(G221*H221)+(G221*I1)</f>
        <v>0</v>
      </c>
      <c r="K221" s="9">
        <f>Wed!Z55</f>
        <v>0</v>
      </c>
      <c r="L221" s="73" t="str">
        <f>IF(B221="win",100%-L1,"-100%")</f>
        <v>-100%</v>
      </c>
      <c r="M221" s="9">
        <f>(K221*L221)+(K221*M1)</f>
        <v>0</v>
      </c>
      <c r="N221" s="9"/>
      <c r="O221" s="9">
        <f>Wed!AA55</f>
        <v>0</v>
      </c>
      <c r="P221" s="73" t="str">
        <f>IF(B221="win",100%-P1,"-100%")</f>
        <v>-100%</v>
      </c>
      <c r="Q221" s="9">
        <f>(O221*P221)+(O221*Q1)</f>
        <v>0</v>
      </c>
      <c r="R221" s="9"/>
      <c r="S221" s="9">
        <f>Wed!AB55</f>
        <v>0</v>
      </c>
      <c r="T221" s="73" t="str">
        <f>IF(B221="win",100%-T1,"-100%")</f>
        <v>-100%</v>
      </c>
      <c r="U221" s="9">
        <f>(S221*T221)+(S221*U1)</f>
        <v>0</v>
      </c>
      <c r="V221" s="9"/>
      <c r="W221" s="9">
        <f>Wed!AC55</f>
        <v>0</v>
      </c>
      <c r="X221" s="73" t="str">
        <f>IF(B221="win",100%-X1,"-100%")</f>
        <v>-100%</v>
      </c>
      <c r="Y221" s="9">
        <f>(W221*X221)+(W221*Y1)</f>
        <v>0</v>
      </c>
      <c r="Z221" s="9"/>
      <c r="AA221" s="9">
        <f>Wed!AD55</f>
        <v>0</v>
      </c>
      <c r="AB221" s="73" t="str">
        <f>IF(B221="win",100%-AB1,"-100%")</f>
        <v>-100%</v>
      </c>
      <c r="AC221" s="9">
        <f>(AA221*AB221)+(AA221*AC1)</f>
        <v>0</v>
      </c>
      <c r="AD221" s="9"/>
      <c r="AE221" s="9">
        <f>Wed!AE55</f>
        <v>0</v>
      </c>
      <c r="AF221" s="73" t="str">
        <f>IF(B221="win",100%-AF1,"-100%")</f>
        <v>-100%</v>
      </c>
      <c r="AG221" s="9">
        <f>(AE221*AF221)+(AE221*AG1)</f>
        <v>0</v>
      </c>
      <c r="AH221" s="9"/>
      <c r="AI221" s="9">
        <f>Wed!AF55</f>
        <v>0</v>
      </c>
      <c r="AJ221" s="73" t="str">
        <f>IF(B221="win",100%-AJ1,"-100%")</f>
        <v>-100%</v>
      </c>
      <c r="AK221" s="9">
        <f>(AI221*AJ221)+(AI221*AK1)</f>
        <v>0</v>
      </c>
      <c r="AL221" s="9"/>
      <c r="AM221" s="9">
        <f>Wed!AG55</f>
        <v>0</v>
      </c>
      <c r="AN221" s="73" t="str">
        <f>IF(B221="win",100%-AN1,"-100%")</f>
        <v>-100%</v>
      </c>
      <c r="AO221" s="9">
        <f>(AM221*AN221)+(AM221*AO1)</f>
        <v>0</v>
      </c>
      <c r="AP221" s="9"/>
      <c r="AQ221" s="9">
        <f>Wed!AH55</f>
        <v>0</v>
      </c>
      <c r="AR221" s="73" t="str">
        <f>IF(B221="win",100%-AR1,"-100%")</f>
        <v>-100%</v>
      </c>
      <c r="AS221" s="9">
        <f>(AQ221*AR221)+(AQ221*AS1)</f>
        <v>0</v>
      </c>
      <c r="AT221" s="9"/>
      <c r="AU221" s="9">
        <f>Wed!AI55</f>
        <v>0</v>
      </c>
      <c r="AV221" s="73" t="str">
        <f>IF(B221="win",100%-AV1,"-100%")</f>
        <v>-100%</v>
      </c>
      <c r="AW221" s="9">
        <f>(AU221*AV221)+(AU221*AW1)</f>
        <v>0</v>
      </c>
      <c r="AX221" s="9"/>
      <c r="AY221" s="9">
        <f>Wed!AJ55</f>
        <v>0</v>
      </c>
      <c r="AZ221" s="73" t="str">
        <f>IF(B221="win",100%-AZ1,"-100%")</f>
        <v>-100%</v>
      </c>
      <c r="BA221" s="9">
        <f>(AY221*AZ221)+(AY221*BA1)</f>
        <v>0</v>
      </c>
      <c r="BB221" s="9"/>
      <c r="BC221" s="9">
        <f>Wed!AK55</f>
        <v>0</v>
      </c>
      <c r="BD221" s="73" t="str">
        <f>IF(B221="win",100%-BD1,"-100%")</f>
        <v>-100%</v>
      </c>
      <c r="BE221" s="9">
        <f>(BC221*BD221)+(BC221*BE1)</f>
        <v>0</v>
      </c>
      <c r="BF221" s="9"/>
      <c r="BG221" s="9">
        <f>Wed!AL55</f>
        <v>0</v>
      </c>
      <c r="BH221" s="73" t="str">
        <f>IF(B221="win",100%-BH1,"-100%")</f>
        <v>-100%</v>
      </c>
      <c r="BI221" s="9">
        <f>(BG221*BH221)+(BG221*BI1)</f>
        <v>0</v>
      </c>
      <c r="BJ221" s="9"/>
      <c r="BK221" s="9">
        <f>Wed!AM55</f>
        <v>0</v>
      </c>
      <c r="BL221" s="73" t="str">
        <f>IF(B221="win",100%-BL1,"-100%")</f>
        <v>-100%</v>
      </c>
      <c r="BM221" s="9">
        <f>(BK221*BL221)+(BK221*BM1)</f>
        <v>0</v>
      </c>
      <c r="BN221" s="9"/>
      <c r="BO221" s="9">
        <f>Wed!AN55</f>
        <v>0</v>
      </c>
      <c r="BP221" s="73" t="str">
        <f>IF(B221="win",100%-BP1,"-100%")</f>
        <v>-100%</v>
      </c>
      <c r="BQ221" s="9">
        <f>(BO221*BP221)+(BO221*BQ1)</f>
        <v>0</v>
      </c>
      <c r="BR221" s="9"/>
      <c r="BS221" s="9">
        <f>Wed!AO55</f>
        <v>0</v>
      </c>
      <c r="BT221" s="73" t="str">
        <f>IF(B221="win",100%-BT1,"-100%")</f>
        <v>-100%</v>
      </c>
      <c r="BU221" s="9">
        <f>(BS221*BT221)+(BS221*BU1)</f>
        <v>0</v>
      </c>
      <c r="BV221" s="9"/>
      <c r="BW221" s="9">
        <f>Wed!AP55</f>
        <v>0</v>
      </c>
      <c r="BX221" s="73" t="str">
        <f>IF(B221="win",100%-BX1,"-100%")</f>
        <v>-100%</v>
      </c>
      <c r="BY221" s="9">
        <f>(BW221*BX221)+(BW221*BY1)</f>
        <v>0</v>
      </c>
      <c r="BZ221" s="9"/>
      <c r="CA221" s="9">
        <f>Wed!AQ55</f>
        <v>0</v>
      </c>
      <c r="CB221" s="73" t="str">
        <f>IF(B221="win",100%-CB1,"-100%")</f>
        <v>-100%</v>
      </c>
      <c r="CC221" s="9">
        <f>(CA221*CB221)+(CA221*CC1)</f>
        <v>0</v>
      </c>
      <c r="CD221" s="9"/>
      <c r="CE221" s="9">
        <f>Wed!AR55</f>
        <v>0</v>
      </c>
      <c r="CF221" s="73" t="str">
        <f>IF(B221="win",100%-CF1,"-100%")</f>
        <v>-100%</v>
      </c>
      <c r="CG221" s="9">
        <f>(CE221*CF221)+(CE221*CG1)</f>
        <v>0</v>
      </c>
      <c r="CH221" s="9"/>
      <c r="CI221" s="9">
        <f>Wed!AS55</f>
        <v>0</v>
      </c>
      <c r="CJ221" s="73" t="str">
        <f>IF(B221="win",100%-CJ1,"-100%")</f>
        <v>-100%</v>
      </c>
      <c r="CK221" s="9">
        <f>(CI221*CJ221)+(CI221*CK1)</f>
        <v>0</v>
      </c>
      <c r="CL221" s="9"/>
      <c r="CM221" s="9">
        <f>Wed!AT55</f>
        <v>0</v>
      </c>
      <c r="CN221" s="73" t="str">
        <f>IF(B221="win",100%-CN1,"-100%")</f>
        <v>-100%</v>
      </c>
      <c r="CO221" s="9">
        <f>(CM221*CN221)+(CM221*CO1)</f>
        <v>0</v>
      </c>
      <c r="CP221" s="9"/>
      <c r="CQ221" s="9">
        <f>Wed!AU55</f>
        <v>0</v>
      </c>
      <c r="CR221" s="73" t="str">
        <f>IF(B221="win",100%-CR1,"-100%")</f>
        <v>-100%</v>
      </c>
      <c r="CS221" s="9">
        <f>(CQ221*CR221)+(CQ221*CS1)</f>
        <v>0</v>
      </c>
      <c r="CT221" s="9"/>
      <c r="CU221" s="9">
        <f>Wed!AV55</f>
        <v>0</v>
      </c>
      <c r="CV221" s="73" t="str">
        <f>IF(B221="win",100%-CV1,"-100%")</f>
        <v>-100%</v>
      </c>
      <c r="CW221" s="9">
        <f>(CU221*CV221)+(CU221*CW1)</f>
        <v>0</v>
      </c>
      <c r="CX221" s="9"/>
      <c r="CY221" s="9">
        <f>Wed!AW55</f>
        <v>0</v>
      </c>
      <c r="CZ221" s="73" t="str">
        <f>IF(B221="win",100%-CZ1,"-100%")</f>
        <v>-100%</v>
      </c>
      <c r="DA221" s="9">
        <f>(CY221*CZ221)+(CY221*DA1)</f>
        <v>0</v>
      </c>
      <c r="DB221" s="9"/>
      <c r="DC221" s="9">
        <f>Wed!AX55</f>
        <v>0</v>
      </c>
      <c r="DD221" s="73" t="str">
        <f>IF(B221="win",100%-DD1,"-100%")</f>
        <v>-100%</v>
      </c>
      <c r="DE221" s="9">
        <f>(DC221*DD221)+(DC221*DE1)</f>
        <v>0</v>
      </c>
      <c r="DF221" s="9"/>
      <c r="DG221" s="9">
        <f>Wed!AY55</f>
        <v>0</v>
      </c>
      <c r="DH221" s="73" t="str">
        <f>IF(B221="win",100%-DH1,"-100%")</f>
        <v>-100%</v>
      </c>
      <c r="DI221" s="9">
        <f>(DG221*DH221)+(DG221*DI1)</f>
        <v>0</v>
      </c>
      <c r="DJ221" s="9"/>
      <c r="DK221" s="9">
        <f>Wed!AZ55</f>
        <v>0</v>
      </c>
      <c r="DL221" s="73" t="str">
        <f>IF(B221="win",100%-DL1,"-100%")</f>
        <v>-100%</v>
      </c>
      <c r="DM221" s="9">
        <f>(DK221*DL221)+(DK221*DM1)</f>
        <v>0</v>
      </c>
      <c r="DN221" s="9"/>
      <c r="DO221" s="9">
        <f>Wed!BA55</f>
        <v>0</v>
      </c>
      <c r="DP221" s="73" t="str">
        <f>IF(B221="win",100%-DP1,"-100%")</f>
        <v>-100%</v>
      </c>
      <c r="DQ221" s="9">
        <f>(DO221*DP221)+(DO221*DQ1)</f>
        <v>0</v>
      </c>
      <c r="DR221" s="9"/>
      <c r="DS221" s="9">
        <f>Wed!BB55</f>
        <v>0</v>
      </c>
      <c r="DT221" s="73" t="str">
        <f>IF(B221="win",100%-DT1,"-100%")</f>
        <v>-100%</v>
      </c>
      <c r="DU221" s="9">
        <f>(DS221*DT221)+(DS221*DU1)</f>
        <v>0</v>
      </c>
      <c r="DV221" s="9"/>
      <c r="DW221" s="9">
        <f>Wed!BC55</f>
        <v>0</v>
      </c>
      <c r="DX221" s="73" t="str">
        <f>IF(B221="win",100%-DX1,"-100%")</f>
        <v>-100%</v>
      </c>
      <c r="DY221" s="9">
        <f>(DW221*DX221)+(DW221*DY1)</f>
        <v>0</v>
      </c>
      <c r="DZ221" s="9"/>
      <c r="EA221" s="9">
        <f>Wed!BD55</f>
        <v>0</v>
      </c>
      <c r="EB221" s="73" t="str">
        <f>IF(B221="win",100%-EB1,"-100%")</f>
        <v>-100%</v>
      </c>
      <c r="EC221" s="9">
        <f>(EA221*EB221)+(EA221*EC1)</f>
        <v>0</v>
      </c>
      <c r="ED221" s="9"/>
      <c r="EE221" s="9">
        <f>Wed!BE55</f>
        <v>0</v>
      </c>
      <c r="EF221" s="73" t="str">
        <f>IF(B221="win",100%-EF1,"-100%")</f>
        <v>-100%</v>
      </c>
      <c r="EG221" s="9">
        <f>(EE221*EF221)+(EE221*EG1)</f>
        <v>0</v>
      </c>
      <c r="EH221" s="9"/>
      <c r="EI221" s="9">
        <f>Wed!BF55</f>
        <v>0</v>
      </c>
      <c r="EJ221" s="73" t="str">
        <f>IF(B221="win",100%-EJ1,"-100%")</f>
        <v>-100%</v>
      </c>
      <c r="EK221" s="9">
        <f>(EI221*EJ221)+(EI221*EK1)</f>
        <v>0</v>
      </c>
      <c r="EL221" s="9"/>
      <c r="EM221" s="9">
        <f>Wed!BG55</f>
        <v>0</v>
      </c>
      <c r="EN221" s="73" t="str">
        <f>IF(B221="win",100%-EN1,"-100%")</f>
        <v>-100%</v>
      </c>
      <c r="EO221" s="9">
        <f>(EM221*EN221)+(EM221*EO1)</f>
        <v>0</v>
      </c>
      <c r="EP221" s="9"/>
      <c r="EQ221" s="9">
        <f>Wed!BH55</f>
        <v>0</v>
      </c>
      <c r="ER221" s="73" t="str">
        <f>IF(B221="win",100%-ER1,"-100%")</f>
        <v>-100%</v>
      </c>
      <c r="ES221" s="9">
        <f>(EQ221*ER221)+(EQ221*ES1)</f>
        <v>0</v>
      </c>
      <c r="EU221" s="9">
        <f>Wed!$BI55</f>
        <v>0</v>
      </c>
      <c r="EV221" s="73" t="str">
        <f t="shared" si="2747"/>
        <v>-100%</v>
      </c>
      <c r="EW221" s="9">
        <f>(EU221*EV221)+(EU221*EW1)</f>
        <v>0</v>
      </c>
      <c r="EY221" s="9">
        <f>Wed!$BJ55</f>
        <v>0</v>
      </c>
      <c r="EZ221" s="73" t="str">
        <f t="shared" si="2748"/>
        <v>-100%</v>
      </c>
      <c r="FA221" s="9">
        <f>(EY221*EZ221)+(EY221*FA1)</f>
        <v>0</v>
      </c>
      <c r="FC221" s="9">
        <f>Wed!$BK55</f>
        <v>0</v>
      </c>
      <c r="FD221" s="73" t="str">
        <f t="shared" si="2749"/>
        <v>-100%</v>
      </c>
      <c r="FE221" s="9">
        <f>(FC221*FD221)+(FC221*FE1)</f>
        <v>0</v>
      </c>
      <c r="FG221" s="9">
        <f>Wed!$BL55</f>
        <v>0</v>
      </c>
      <c r="FH221" s="73" t="str">
        <f t="shared" si="2750"/>
        <v>-100%</v>
      </c>
      <c r="FI221" s="9">
        <f>(FG221*FH221)+(FG221*FI1)</f>
        <v>0</v>
      </c>
      <c r="FK221" s="9">
        <f>Wed!$BM55</f>
        <v>0</v>
      </c>
      <c r="FL221" s="73" t="str">
        <f t="shared" si="2751"/>
        <v>-100%</v>
      </c>
      <c r="FM221" s="9">
        <f>(FK221*FL221)+(FK221*FM1)</f>
        <v>0</v>
      </c>
      <c r="FO221" s="9">
        <f>Wed!$BN55</f>
        <v>0</v>
      </c>
      <c r="FP221" s="73" t="str">
        <f t="shared" si="2752"/>
        <v>-100%</v>
      </c>
      <c r="FQ221" s="9">
        <f>(FO221*FP221)+(FO221*FQ1)</f>
        <v>0</v>
      </c>
    </row>
    <row r="222" spans="1:173" s="12" customFormat="1" x14ac:dyDescent="0.25">
      <c r="A222" s="75"/>
      <c r="B222" s="72"/>
      <c r="C222" s="75"/>
      <c r="D222" s="75"/>
      <c r="E222" s="75"/>
      <c r="G222" s="75"/>
      <c r="H222" s="75"/>
      <c r="I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  <c r="BQ222" s="75"/>
      <c r="BR222" s="75"/>
      <c r="BS222" s="75"/>
      <c r="BT222" s="75"/>
      <c r="BU222" s="75"/>
      <c r="BV222" s="75"/>
      <c r="BW222" s="75"/>
      <c r="BX222" s="75"/>
      <c r="BY222" s="75"/>
      <c r="BZ222" s="75"/>
      <c r="CA222" s="75"/>
      <c r="CB222" s="75"/>
      <c r="CC222" s="75"/>
      <c r="CD222" s="75"/>
      <c r="CE222" s="75"/>
      <c r="CF222" s="75"/>
      <c r="CG222" s="75"/>
      <c r="CH222" s="75"/>
      <c r="CI222" s="75"/>
      <c r="CJ222" s="75"/>
      <c r="CK222" s="75"/>
      <c r="CL222" s="75"/>
      <c r="CM222" s="75"/>
      <c r="CN222" s="75"/>
      <c r="CO222" s="75"/>
      <c r="CP222" s="75"/>
      <c r="CQ222" s="75"/>
      <c r="CR222" s="75"/>
      <c r="CS222" s="75"/>
      <c r="CT222" s="75"/>
      <c r="CU222" s="75"/>
      <c r="CV222" s="75"/>
      <c r="CW222" s="75"/>
      <c r="CX222" s="75"/>
      <c r="CY222" s="75"/>
      <c r="CZ222" s="75"/>
      <c r="DA222" s="75"/>
      <c r="DB222" s="75"/>
      <c r="DC222" s="75"/>
      <c r="DD222" s="75"/>
      <c r="DE222" s="75"/>
      <c r="DF222" s="75"/>
      <c r="DG222" s="75"/>
      <c r="DH222" s="75"/>
      <c r="DI222" s="75"/>
      <c r="DJ222" s="75"/>
      <c r="DK222" s="75"/>
      <c r="DL222" s="75"/>
      <c r="DM222" s="75"/>
      <c r="DN222" s="75"/>
      <c r="DO222" s="75"/>
      <c r="DP222" s="75"/>
      <c r="DQ222" s="75"/>
      <c r="DR222" s="75"/>
      <c r="DS222" s="75"/>
      <c r="DT222" s="75"/>
      <c r="DU222" s="75"/>
      <c r="DV222" s="75"/>
      <c r="DW222" s="75"/>
      <c r="DX222" s="75"/>
      <c r="DY222" s="75"/>
      <c r="DZ222" s="75"/>
      <c r="EA222" s="75"/>
      <c r="EB222" s="75"/>
      <c r="EC222" s="75"/>
      <c r="ED222" s="75"/>
      <c r="EE222" s="75"/>
      <c r="EF222" s="75"/>
      <c r="EG222" s="75"/>
      <c r="EH222" s="75"/>
      <c r="EI222" s="75"/>
      <c r="EJ222" s="75"/>
      <c r="EK222" s="75"/>
      <c r="EL222" s="75"/>
      <c r="EM222" s="75"/>
      <c r="EN222" s="75"/>
      <c r="EO222" s="75"/>
      <c r="EP222" s="75"/>
      <c r="EQ222" s="75"/>
      <c r="ER222" s="75"/>
      <c r="ES222" s="75"/>
      <c r="EU222" s="75"/>
      <c r="EV222" s="75"/>
      <c r="EW222" s="75"/>
      <c r="EY222" s="75"/>
      <c r="EZ222" s="75"/>
      <c r="FA222" s="75"/>
      <c r="FC222" s="75"/>
      <c r="FD222" s="75"/>
      <c r="FE222" s="75"/>
      <c r="FG222" s="75"/>
      <c r="FH222" s="75"/>
      <c r="FI222" s="75"/>
      <c r="FK222" s="75"/>
      <c r="FL222" s="75"/>
      <c r="FM222" s="75"/>
      <c r="FO222" s="75"/>
      <c r="FP222" s="75"/>
      <c r="FQ222" s="75"/>
    </row>
    <row r="223" spans="1:173" s="12" customFormat="1" x14ac:dyDescent="0.25">
      <c r="A223" s="9">
        <f>Wed!A57</f>
        <v>0</v>
      </c>
      <c r="B223" s="72">
        <f>Wed!C57</f>
        <v>0</v>
      </c>
      <c r="C223" s="9">
        <f>Wed!X57</f>
        <v>0</v>
      </c>
      <c r="D223" s="73" t="str">
        <f>IF(B223="win",100%-D1,"-100%")</f>
        <v>-100%</v>
      </c>
      <c r="E223" s="9">
        <f>(C223*D223)+(C223*E1)</f>
        <v>0</v>
      </c>
      <c r="G223" s="9">
        <f>Wed!Y57</f>
        <v>0</v>
      </c>
      <c r="H223" s="73" t="str">
        <f>IF($B223="win",100%-H$1,"-100%")</f>
        <v>-100%</v>
      </c>
      <c r="I223" s="9">
        <f>(G223*H223)+(G223*I1)</f>
        <v>0</v>
      </c>
      <c r="K223" s="9">
        <f>Wed!Z57</f>
        <v>0</v>
      </c>
      <c r="L223" s="73" t="str">
        <f>IF(B223="win",100%-L1,"-100%")</f>
        <v>-100%</v>
      </c>
      <c r="M223" s="9">
        <f>(K223*L223)+(K223*M1)</f>
        <v>0</v>
      </c>
      <c r="N223" s="9"/>
      <c r="O223" s="9">
        <f>Wed!AA57</f>
        <v>0</v>
      </c>
      <c r="P223" s="73" t="str">
        <f>IF(B223="win",100%-P1,"-100%")</f>
        <v>-100%</v>
      </c>
      <c r="Q223" s="9">
        <f>(O223*P223)+(O223*Q1)</f>
        <v>0</v>
      </c>
      <c r="R223" s="9"/>
      <c r="S223" s="9">
        <f>Wed!AB57</f>
        <v>0</v>
      </c>
      <c r="T223" s="73" t="str">
        <f>IF(B223="win",100%-T1,"-100%")</f>
        <v>-100%</v>
      </c>
      <c r="U223" s="9">
        <f>(S223*T223)+(S223*U1)</f>
        <v>0</v>
      </c>
      <c r="V223" s="9"/>
      <c r="W223" s="9">
        <f>Wed!AC57</f>
        <v>0</v>
      </c>
      <c r="X223" s="73" t="str">
        <f>IF(B223="win",100%-X1,"-100%")</f>
        <v>-100%</v>
      </c>
      <c r="Y223" s="9">
        <f>(W223*X223)+(W223*Y1)</f>
        <v>0</v>
      </c>
      <c r="Z223" s="9"/>
      <c r="AA223" s="9">
        <f>Wed!AD57</f>
        <v>0</v>
      </c>
      <c r="AB223" s="73" t="str">
        <f>IF(B223="win",100%-AB1,"-100%")</f>
        <v>-100%</v>
      </c>
      <c r="AC223" s="9">
        <f>(AA223*AB223)+(AA223*AC1)</f>
        <v>0</v>
      </c>
      <c r="AD223" s="9"/>
      <c r="AE223" s="9">
        <f>Wed!AE57</f>
        <v>0</v>
      </c>
      <c r="AF223" s="73" t="str">
        <f>IF(B223="win",100%-AF1,"-100%")</f>
        <v>-100%</v>
      </c>
      <c r="AG223" s="9">
        <f>(AE223*AF223)+(AE223*AG1)</f>
        <v>0</v>
      </c>
      <c r="AH223" s="9"/>
      <c r="AI223" s="9">
        <f>Wed!AF57</f>
        <v>0</v>
      </c>
      <c r="AJ223" s="73" t="str">
        <f>IF(B223="win",100%-AJ1,"-100%")</f>
        <v>-100%</v>
      </c>
      <c r="AK223" s="9">
        <f>(AI223*AJ223)+(AI223*AK1)</f>
        <v>0</v>
      </c>
      <c r="AL223" s="9"/>
      <c r="AM223" s="9">
        <f>Wed!AG57</f>
        <v>0</v>
      </c>
      <c r="AN223" s="73" t="str">
        <f>IF(B223="win",100%-AN1,"-100%")</f>
        <v>-100%</v>
      </c>
      <c r="AO223" s="9">
        <f>(AM223*AN223)+(AM223*AO1)</f>
        <v>0</v>
      </c>
      <c r="AP223" s="9"/>
      <c r="AQ223" s="9">
        <f>Wed!AH57</f>
        <v>0</v>
      </c>
      <c r="AR223" s="73" t="str">
        <f>IF(B223="win",100%-AR1,"-100%")</f>
        <v>-100%</v>
      </c>
      <c r="AS223" s="9">
        <f>(AQ223*AR223)+(AQ223*AS1)</f>
        <v>0</v>
      </c>
      <c r="AT223" s="9"/>
      <c r="AU223" s="9">
        <f>Wed!AI57</f>
        <v>0</v>
      </c>
      <c r="AV223" s="73" t="str">
        <f>IF(B223="win",100%-AV1,"-100%")</f>
        <v>-100%</v>
      </c>
      <c r="AW223" s="9">
        <f>(AU223*AV223)+(AU223*AW1)</f>
        <v>0</v>
      </c>
      <c r="AX223" s="9"/>
      <c r="AY223" s="9">
        <f>Wed!AJ57</f>
        <v>0</v>
      </c>
      <c r="AZ223" s="73" t="str">
        <f>IF(B223="win",100%-AZ1,"-100%")</f>
        <v>-100%</v>
      </c>
      <c r="BA223" s="9">
        <f>(AY223*AZ223)+(AY223*BA1)</f>
        <v>0</v>
      </c>
      <c r="BB223" s="9"/>
      <c r="BC223" s="9">
        <f>Wed!AK57</f>
        <v>0</v>
      </c>
      <c r="BD223" s="73" t="str">
        <f>IF(B223="win",100%-BD1,"-100%")</f>
        <v>-100%</v>
      </c>
      <c r="BE223" s="9">
        <f>(BC223*BD223)+(BC223*BE1)</f>
        <v>0</v>
      </c>
      <c r="BF223" s="9"/>
      <c r="BG223" s="9">
        <f>Wed!AL57</f>
        <v>0</v>
      </c>
      <c r="BH223" s="73" t="str">
        <f>IF(B223="win",100%-BH1,"-100%")</f>
        <v>-100%</v>
      </c>
      <c r="BI223" s="9">
        <f>(BG223*BH223)+(BG223*BI1)</f>
        <v>0</v>
      </c>
      <c r="BJ223" s="9"/>
      <c r="BK223" s="9">
        <f>Wed!AM57</f>
        <v>0</v>
      </c>
      <c r="BL223" s="73" t="str">
        <f>IF(B223="win",100%-BL1,"-100%")</f>
        <v>-100%</v>
      </c>
      <c r="BM223" s="9">
        <f>(BK223*BL223)+(BK223*BM1)</f>
        <v>0</v>
      </c>
      <c r="BN223" s="9"/>
      <c r="BO223" s="9">
        <f>Wed!AN57</f>
        <v>0</v>
      </c>
      <c r="BP223" s="73" t="str">
        <f>IF(B223="win",100%-BP1,"-100%")</f>
        <v>-100%</v>
      </c>
      <c r="BQ223" s="9">
        <f>(BO223*BP223)+(BO223*BQ1)</f>
        <v>0</v>
      </c>
      <c r="BR223" s="9"/>
      <c r="BS223" s="9">
        <f>Wed!AO57</f>
        <v>0</v>
      </c>
      <c r="BT223" s="73" t="str">
        <f>IF(B223="win",100%-BT1,"-100%")</f>
        <v>-100%</v>
      </c>
      <c r="BU223" s="9">
        <f>(BS223*BT223)+(BS223*BU1)</f>
        <v>0</v>
      </c>
      <c r="BV223" s="9"/>
      <c r="BW223" s="9">
        <f>Wed!AP57</f>
        <v>0</v>
      </c>
      <c r="BX223" s="73" t="str">
        <f>IF(B223="win",100%-BX1,"-100%")</f>
        <v>-100%</v>
      </c>
      <c r="BY223" s="9">
        <f>(BW223*BX223)+(BW223*BY1)</f>
        <v>0</v>
      </c>
      <c r="BZ223" s="9"/>
      <c r="CA223" s="9">
        <f>Wed!AQ57</f>
        <v>0</v>
      </c>
      <c r="CB223" s="73" t="str">
        <f>IF(B223="win",100%-CB1,"-100%")</f>
        <v>-100%</v>
      </c>
      <c r="CC223" s="9">
        <f>(CA223*CB223)+(CA223*CC1)</f>
        <v>0</v>
      </c>
      <c r="CD223" s="9"/>
      <c r="CE223" s="9">
        <f>Wed!AR57</f>
        <v>0</v>
      </c>
      <c r="CF223" s="73" t="str">
        <f>IF(B223="win",100%-CF1,"-100%")</f>
        <v>-100%</v>
      </c>
      <c r="CG223" s="9">
        <f>(CE223*CF223)+(CE223*CG1)</f>
        <v>0</v>
      </c>
      <c r="CH223" s="9"/>
      <c r="CI223" s="9">
        <f>Wed!AS57</f>
        <v>0</v>
      </c>
      <c r="CJ223" s="73" t="str">
        <f>IF(B223="win",100%-CJ1,"-100%")</f>
        <v>-100%</v>
      </c>
      <c r="CK223" s="9">
        <f>(CI223*CJ223)+(CI223*CK1)</f>
        <v>0</v>
      </c>
      <c r="CL223" s="9"/>
      <c r="CM223" s="9">
        <f>Wed!AT57</f>
        <v>0</v>
      </c>
      <c r="CN223" s="73" t="str">
        <f>IF(B223="win",100%-CN1,"-100%")</f>
        <v>-100%</v>
      </c>
      <c r="CO223" s="9">
        <f>(CM223*CN223)+(CM223*CO1)</f>
        <v>0</v>
      </c>
      <c r="CP223" s="9"/>
      <c r="CQ223" s="9">
        <f>Wed!AU57</f>
        <v>0</v>
      </c>
      <c r="CR223" s="73" t="str">
        <f>IF(B223="win",100%-CR1,"-100%")</f>
        <v>-100%</v>
      </c>
      <c r="CS223" s="9">
        <f>(CQ223*CR223)+(CQ223*CS1)</f>
        <v>0</v>
      </c>
      <c r="CT223" s="9"/>
      <c r="CU223" s="9">
        <f>Wed!AV57</f>
        <v>0</v>
      </c>
      <c r="CV223" s="73" t="str">
        <f>IF(B223="win",100%-CV1,"-100%")</f>
        <v>-100%</v>
      </c>
      <c r="CW223" s="9">
        <f>(CU223*CV223)+(CU223*CW1)</f>
        <v>0</v>
      </c>
      <c r="CX223" s="9"/>
      <c r="CY223" s="9">
        <f>Wed!AW57</f>
        <v>0</v>
      </c>
      <c r="CZ223" s="73" t="str">
        <f>IF(B223="win",100%-CZ1,"-100%")</f>
        <v>-100%</v>
      </c>
      <c r="DA223" s="9">
        <f>(CY223*CZ223)+(CY223*DA1)</f>
        <v>0</v>
      </c>
      <c r="DB223" s="9"/>
      <c r="DC223" s="9">
        <f>Wed!AX57</f>
        <v>0</v>
      </c>
      <c r="DD223" s="73" t="str">
        <f>IF(B223="win",100%-DD1,"-100%")</f>
        <v>-100%</v>
      </c>
      <c r="DE223" s="9">
        <f>(DC223*DD223)+(DC223*DE1)</f>
        <v>0</v>
      </c>
      <c r="DF223" s="9"/>
      <c r="DG223" s="9">
        <f>Wed!AY57</f>
        <v>0</v>
      </c>
      <c r="DH223" s="73" t="str">
        <f>IF(B223="win",100%-DH1,"-100%")</f>
        <v>-100%</v>
      </c>
      <c r="DI223" s="9">
        <f>(DG223*DH223)+(DG223*DI1)</f>
        <v>0</v>
      </c>
      <c r="DJ223" s="9"/>
      <c r="DK223" s="9">
        <f>Wed!AZ57</f>
        <v>0</v>
      </c>
      <c r="DL223" s="73" t="str">
        <f>IF(B223="win",100%-DL1,"-100%")</f>
        <v>-100%</v>
      </c>
      <c r="DM223" s="9">
        <f>(DK223*DL223)+(DK223*DM1)</f>
        <v>0</v>
      </c>
      <c r="DN223" s="9"/>
      <c r="DO223" s="9">
        <f>Wed!BA57</f>
        <v>0</v>
      </c>
      <c r="DP223" s="73" t="str">
        <f>IF(B223="win",100%-DP1,"-100%")</f>
        <v>-100%</v>
      </c>
      <c r="DQ223" s="9">
        <f>(DO223*DP223)+(DO223*DQ1)</f>
        <v>0</v>
      </c>
      <c r="DR223" s="9"/>
      <c r="DS223" s="9">
        <f>Wed!BB57</f>
        <v>0</v>
      </c>
      <c r="DT223" s="73" t="str">
        <f>IF(B223="win",100%-DT1,"-100%")</f>
        <v>-100%</v>
      </c>
      <c r="DU223" s="9">
        <f>(DS223*DT223)+(DS223*DU1)</f>
        <v>0</v>
      </c>
      <c r="DV223" s="9"/>
      <c r="DW223" s="9">
        <f>Wed!BC57</f>
        <v>0</v>
      </c>
      <c r="DX223" s="73" t="str">
        <f>IF(B223="win",100%-DX1,"-100%")</f>
        <v>-100%</v>
      </c>
      <c r="DY223" s="9">
        <f>(DW223*DX223)+(DW223*DY1)</f>
        <v>0</v>
      </c>
      <c r="DZ223" s="9"/>
      <c r="EA223" s="9">
        <f>Wed!BD57</f>
        <v>0</v>
      </c>
      <c r="EB223" s="73" t="str">
        <f>IF(B223="win",100%-EB1,"-100%")</f>
        <v>-100%</v>
      </c>
      <c r="EC223" s="9">
        <f>(EA223*EB223)+(EA223*EC1)</f>
        <v>0</v>
      </c>
      <c r="ED223" s="9"/>
      <c r="EE223" s="9">
        <f>Wed!BE57</f>
        <v>0</v>
      </c>
      <c r="EF223" s="73" t="str">
        <f>IF(B223="win",100%-EF1,"-100%")</f>
        <v>-100%</v>
      </c>
      <c r="EG223" s="9">
        <f>(EE223*EF223)+(EE223*EG1)</f>
        <v>0</v>
      </c>
      <c r="EH223" s="9"/>
      <c r="EI223" s="9">
        <f>Wed!BF57</f>
        <v>0</v>
      </c>
      <c r="EJ223" s="73" t="str">
        <f>IF(B223="win",100%-EJ1,"-100%")</f>
        <v>-100%</v>
      </c>
      <c r="EK223" s="9">
        <f>(EI223*EJ223)+(EI223*EK1)</f>
        <v>0</v>
      </c>
      <c r="EL223" s="9"/>
      <c r="EM223" s="9">
        <f>Wed!BG57</f>
        <v>0</v>
      </c>
      <c r="EN223" s="73" t="str">
        <f>IF(B223="win",100%-EN1,"-100%")</f>
        <v>-100%</v>
      </c>
      <c r="EO223" s="9">
        <f>(EM223*EN223)+(EM223*EO1)</f>
        <v>0</v>
      </c>
      <c r="EP223" s="9"/>
      <c r="EQ223" s="9">
        <f>Wed!BH57</f>
        <v>0</v>
      </c>
      <c r="ER223" s="73" t="str">
        <f>IF(B223="win",100%-ER1,"-100%")</f>
        <v>-100%</v>
      </c>
      <c r="ES223" s="9">
        <f>(EQ223*ER223)+(EQ223*ES1)</f>
        <v>0</v>
      </c>
      <c r="EU223" s="9">
        <f>Wed!$BI57</f>
        <v>0</v>
      </c>
      <c r="EV223" s="73" t="str">
        <f t="shared" si="2747"/>
        <v>-100%</v>
      </c>
      <c r="EW223" s="9">
        <f>(EU223*EV223)+(EU223*EW1)</f>
        <v>0</v>
      </c>
      <c r="EY223" s="9">
        <f>Wed!$BJ57</f>
        <v>0</v>
      </c>
      <c r="EZ223" s="73" t="str">
        <f t="shared" si="2748"/>
        <v>-100%</v>
      </c>
      <c r="FA223" s="9">
        <f>(EY223*EZ223)+(EY223*FA1)</f>
        <v>0</v>
      </c>
      <c r="FC223" s="9">
        <f>Wed!$BK57</f>
        <v>0</v>
      </c>
      <c r="FD223" s="73" t="str">
        <f t="shared" si="2749"/>
        <v>-100%</v>
      </c>
      <c r="FE223" s="9">
        <f>(FC223*FD223)+(FC223*FE1)</f>
        <v>0</v>
      </c>
      <c r="FG223" s="9">
        <f>Wed!$BL57</f>
        <v>0</v>
      </c>
      <c r="FH223" s="73" t="str">
        <f t="shared" si="2750"/>
        <v>-100%</v>
      </c>
      <c r="FI223" s="9">
        <f>(FG223*FH223)+(FG223*FI1)</f>
        <v>0</v>
      </c>
      <c r="FK223" s="9">
        <f>Wed!$BM57</f>
        <v>0</v>
      </c>
      <c r="FL223" s="73" t="str">
        <f t="shared" si="2751"/>
        <v>-100%</v>
      </c>
      <c r="FM223" s="9">
        <f>(FK223*FL223)+(FK223*FM1)</f>
        <v>0</v>
      </c>
      <c r="FO223" s="9">
        <f>Wed!$BN57</f>
        <v>0</v>
      </c>
      <c r="FP223" s="73" t="str">
        <f t="shared" si="2752"/>
        <v>-100%</v>
      </c>
      <c r="FQ223" s="9">
        <f>(FO223*FP223)+(FO223*FQ1)</f>
        <v>0</v>
      </c>
    </row>
    <row r="224" spans="1:173" s="12" customFormat="1" x14ac:dyDescent="0.25">
      <c r="A224" s="9">
        <f>Wed!A58</f>
        <v>0</v>
      </c>
      <c r="B224" s="72">
        <f>Wed!C58</f>
        <v>0</v>
      </c>
      <c r="C224" s="9">
        <f>Wed!X58</f>
        <v>0</v>
      </c>
      <c r="D224" s="73" t="str">
        <f>IF(B224="win",100%-D1,"-100%")</f>
        <v>-100%</v>
      </c>
      <c r="E224" s="9">
        <f>(C224*D224)+(C224*E1)</f>
        <v>0</v>
      </c>
      <c r="G224" s="9">
        <f>Wed!Y58</f>
        <v>0</v>
      </c>
      <c r="H224" s="73" t="str">
        <f t="shared" ref="H224:H226" si="2756">IF($B224="win",100%-H$1,"-100%")</f>
        <v>-100%</v>
      </c>
      <c r="I224" s="9">
        <f>(G224*H224)+(G224*I1)</f>
        <v>0</v>
      </c>
      <c r="K224" s="9">
        <f>Wed!Z58</f>
        <v>0</v>
      </c>
      <c r="L224" s="73" t="str">
        <f>IF(B224="win",100%-L1,"-100%")</f>
        <v>-100%</v>
      </c>
      <c r="M224" s="9">
        <f>(K224*L224)+(K224*M1)</f>
        <v>0</v>
      </c>
      <c r="N224" s="9"/>
      <c r="O224" s="9">
        <f>Wed!AA58</f>
        <v>0</v>
      </c>
      <c r="P224" s="73" t="str">
        <f>IF(B224="win",100%-P1,"-100%")</f>
        <v>-100%</v>
      </c>
      <c r="Q224" s="9">
        <f>(O224*P224)+(O224*Q1)</f>
        <v>0</v>
      </c>
      <c r="R224" s="9"/>
      <c r="S224" s="9">
        <f>Wed!AB58</f>
        <v>0</v>
      </c>
      <c r="T224" s="73" t="str">
        <f>IF(B224="win",100%-T1,"-100%")</f>
        <v>-100%</v>
      </c>
      <c r="U224" s="9">
        <f>(S224*T224)+(S224*U1)</f>
        <v>0</v>
      </c>
      <c r="V224" s="9"/>
      <c r="W224" s="9">
        <f>Wed!AC58</f>
        <v>0</v>
      </c>
      <c r="X224" s="73" t="str">
        <f>IF(B224="win",100%-X1,"-100%")</f>
        <v>-100%</v>
      </c>
      <c r="Y224" s="9">
        <f>(W224*X224)+(W224*Y1)</f>
        <v>0</v>
      </c>
      <c r="Z224" s="9"/>
      <c r="AA224" s="9">
        <f>Wed!AD58</f>
        <v>0</v>
      </c>
      <c r="AB224" s="73" t="str">
        <f>IF(B224="win",100%-AB1,"-100%")</f>
        <v>-100%</v>
      </c>
      <c r="AC224" s="9">
        <f>(AA224*AB224)+(AA224*AC1)</f>
        <v>0</v>
      </c>
      <c r="AD224" s="9"/>
      <c r="AE224" s="9">
        <f>Wed!AE58</f>
        <v>0</v>
      </c>
      <c r="AF224" s="73" t="str">
        <f>IF(B224="win",100%-AF1,"-100%")</f>
        <v>-100%</v>
      </c>
      <c r="AG224" s="9">
        <f>(AE224*AF224)+(AE224*AG1)</f>
        <v>0</v>
      </c>
      <c r="AH224" s="9"/>
      <c r="AI224" s="9">
        <f>Wed!AF58</f>
        <v>0</v>
      </c>
      <c r="AJ224" s="73" t="str">
        <f>IF(B224="win",100%-AJ1,"-100%")</f>
        <v>-100%</v>
      </c>
      <c r="AK224" s="9">
        <f>(AI224*AJ224)+(AI224*AK1)</f>
        <v>0</v>
      </c>
      <c r="AL224" s="9"/>
      <c r="AM224" s="9">
        <f>Wed!AG58</f>
        <v>0</v>
      </c>
      <c r="AN224" s="73" t="str">
        <f>IF(B224="win",100%-AN1,"-100%")</f>
        <v>-100%</v>
      </c>
      <c r="AO224" s="9">
        <f>(AM224*AN224)+(AM224*AO1)</f>
        <v>0</v>
      </c>
      <c r="AP224" s="9"/>
      <c r="AQ224" s="9">
        <f>Wed!AH58</f>
        <v>0</v>
      </c>
      <c r="AR224" s="73" t="str">
        <f>IF(B224="win",100%-AR1,"-100%")</f>
        <v>-100%</v>
      </c>
      <c r="AS224" s="9">
        <f>(AQ224*AR224)+(AQ224*AS1)</f>
        <v>0</v>
      </c>
      <c r="AT224" s="9"/>
      <c r="AU224" s="9">
        <f>Wed!AI58</f>
        <v>0</v>
      </c>
      <c r="AV224" s="73" t="str">
        <f>IF(B224="win",100%-AV1,"-100%")</f>
        <v>-100%</v>
      </c>
      <c r="AW224" s="9">
        <f>(AU224*AV224)+(AU224*AW1)</f>
        <v>0</v>
      </c>
      <c r="AX224" s="9"/>
      <c r="AY224" s="9">
        <f>Wed!AJ58</f>
        <v>0</v>
      </c>
      <c r="AZ224" s="73" t="str">
        <f>IF(B224="win",100%-AZ1,"-100%")</f>
        <v>-100%</v>
      </c>
      <c r="BA224" s="9">
        <f>(AY224*AZ224)+(AY224*BA1)</f>
        <v>0</v>
      </c>
      <c r="BB224" s="9"/>
      <c r="BC224" s="9">
        <f>Wed!AK58</f>
        <v>0</v>
      </c>
      <c r="BD224" s="73" t="str">
        <f>IF(B224="win",100%-BD1,"-100%")</f>
        <v>-100%</v>
      </c>
      <c r="BE224" s="9">
        <f>(BC224*BD224)+(BC224*BE1)</f>
        <v>0</v>
      </c>
      <c r="BF224" s="9"/>
      <c r="BG224" s="9">
        <f>Wed!AL58</f>
        <v>0</v>
      </c>
      <c r="BH224" s="73" t="str">
        <f>IF(B224="win",100%-BH1,"-100%")</f>
        <v>-100%</v>
      </c>
      <c r="BI224" s="9">
        <f>(BG224*BH224)+(BG224*BI1)</f>
        <v>0</v>
      </c>
      <c r="BJ224" s="9"/>
      <c r="BK224" s="9">
        <f>Wed!AM58</f>
        <v>0</v>
      </c>
      <c r="BL224" s="73" t="str">
        <f>IF(B224="win",100%-BL1,"-100%")</f>
        <v>-100%</v>
      </c>
      <c r="BM224" s="9">
        <f>(BK224*BL224)+(BK224*BM1)</f>
        <v>0</v>
      </c>
      <c r="BN224" s="9"/>
      <c r="BO224" s="9">
        <f>Wed!AN58</f>
        <v>0</v>
      </c>
      <c r="BP224" s="73" t="str">
        <f>IF(B224="win",100%-BP1,"-100%")</f>
        <v>-100%</v>
      </c>
      <c r="BQ224" s="9">
        <f>(BO224*BP224)+(BO224*BQ1)</f>
        <v>0</v>
      </c>
      <c r="BR224" s="9"/>
      <c r="BS224" s="9">
        <f>Wed!AO58</f>
        <v>0</v>
      </c>
      <c r="BT224" s="73" t="str">
        <f>IF(B224="win",100%-BT1,"-100%")</f>
        <v>-100%</v>
      </c>
      <c r="BU224" s="9">
        <f>(BS224*BT224)+(BS224*BU1)</f>
        <v>0</v>
      </c>
      <c r="BV224" s="9"/>
      <c r="BW224" s="9">
        <f>Wed!AP58</f>
        <v>0</v>
      </c>
      <c r="BX224" s="73" t="str">
        <f>IF(B224="win",100%-BX1,"-100%")</f>
        <v>-100%</v>
      </c>
      <c r="BY224" s="9">
        <f>(BW224*BX224)+(BW224*BY1)</f>
        <v>0</v>
      </c>
      <c r="BZ224" s="9"/>
      <c r="CA224" s="9">
        <f>Wed!AQ58</f>
        <v>0</v>
      </c>
      <c r="CB224" s="73" t="str">
        <f>IF(B224="win",100%-CB1,"-100%")</f>
        <v>-100%</v>
      </c>
      <c r="CC224" s="9">
        <f>(CA224*CB224)+(CA224*CC1)</f>
        <v>0</v>
      </c>
      <c r="CD224" s="9"/>
      <c r="CE224" s="9">
        <f>Wed!AR58</f>
        <v>0</v>
      </c>
      <c r="CF224" s="73" t="str">
        <f>IF(B224="win",100%-CF1,"-100%")</f>
        <v>-100%</v>
      </c>
      <c r="CG224" s="9">
        <f>(CE224*CF224)+(CE224*CG1)</f>
        <v>0</v>
      </c>
      <c r="CH224" s="9"/>
      <c r="CI224" s="9">
        <f>Wed!AS58</f>
        <v>0</v>
      </c>
      <c r="CJ224" s="73" t="str">
        <f>IF(B224="win",100%-CJ1,"-100%")</f>
        <v>-100%</v>
      </c>
      <c r="CK224" s="9">
        <f>(CI224*CJ224)+(CI224*CK1)</f>
        <v>0</v>
      </c>
      <c r="CL224" s="9"/>
      <c r="CM224" s="9">
        <f>Wed!AT58</f>
        <v>0</v>
      </c>
      <c r="CN224" s="73" t="str">
        <f>IF(B224="win",100%-CN1,"-100%")</f>
        <v>-100%</v>
      </c>
      <c r="CO224" s="9">
        <f>(CM224*CN224)+(CM224*CO1)</f>
        <v>0</v>
      </c>
      <c r="CP224" s="9"/>
      <c r="CQ224" s="9">
        <f>Wed!AU58</f>
        <v>0</v>
      </c>
      <c r="CR224" s="73" t="str">
        <f>IF(B224="win",100%-CR1,"-100%")</f>
        <v>-100%</v>
      </c>
      <c r="CS224" s="9">
        <f>(CQ224*CR224)+(CQ224*CS1)</f>
        <v>0</v>
      </c>
      <c r="CT224" s="9"/>
      <c r="CU224" s="9">
        <f>Wed!AV58</f>
        <v>0</v>
      </c>
      <c r="CV224" s="73" t="str">
        <f>IF(B224="win",100%-CV1,"-100%")</f>
        <v>-100%</v>
      </c>
      <c r="CW224" s="9">
        <f>(CU224*CV224)+(CU224*CW1)</f>
        <v>0</v>
      </c>
      <c r="CX224" s="9"/>
      <c r="CY224" s="9">
        <f>Wed!AW58</f>
        <v>0</v>
      </c>
      <c r="CZ224" s="73" t="str">
        <f>IF(B224="win",100%-CZ1,"-100%")</f>
        <v>-100%</v>
      </c>
      <c r="DA224" s="9">
        <f>(CY224*CZ224)+(CY224*DA1)</f>
        <v>0</v>
      </c>
      <c r="DB224" s="9"/>
      <c r="DC224" s="9">
        <f>Wed!AX58</f>
        <v>0</v>
      </c>
      <c r="DD224" s="73" t="str">
        <f>IF(B224="win",100%-DD1,"-100%")</f>
        <v>-100%</v>
      </c>
      <c r="DE224" s="9">
        <f>(DC224*DD224)+(DC224*DE1)</f>
        <v>0</v>
      </c>
      <c r="DF224" s="9"/>
      <c r="DG224" s="9">
        <f>Wed!AY58</f>
        <v>0</v>
      </c>
      <c r="DH224" s="73" t="str">
        <f>IF(B224="win",100%-DH1,"-100%")</f>
        <v>-100%</v>
      </c>
      <c r="DI224" s="9">
        <f>(DG224*DH224)+(DG224*DI1)</f>
        <v>0</v>
      </c>
      <c r="DJ224" s="9"/>
      <c r="DK224" s="9">
        <f>Wed!AZ58</f>
        <v>0</v>
      </c>
      <c r="DL224" s="73" t="str">
        <f>IF(B224="win",100%-DL1,"-100%")</f>
        <v>-100%</v>
      </c>
      <c r="DM224" s="9">
        <f>(DK224*DL224)+(DK224*DM1)</f>
        <v>0</v>
      </c>
      <c r="DN224" s="9"/>
      <c r="DO224" s="9">
        <f>Wed!BA58</f>
        <v>0</v>
      </c>
      <c r="DP224" s="73" t="str">
        <f>IF(B224="win",100%-DP1,"-100%")</f>
        <v>-100%</v>
      </c>
      <c r="DQ224" s="9">
        <f>(DO224*DP224)+(DO224*DQ1)</f>
        <v>0</v>
      </c>
      <c r="DR224" s="9"/>
      <c r="DS224" s="9">
        <f>Wed!BB58</f>
        <v>0</v>
      </c>
      <c r="DT224" s="73" t="str">
        <f>IF(B224="win",100%-DT1,"-100%")</f>
        <v>-100%</v>
      </c>
      <c r="DU224" s="9">
        <f>(DS224*DT224)+(DS224*DU1)</f>
        <v>0</v>
      </c>
      <c r="DV224" s="9"/>
      <c r="DW224" s="9">
        <f>Wed!BC58</f>
        <v>0</v>
      </c>
      <c r="DX224" s="73" t="str">
        <f>IF(B224="win",100%-DX1,"-100%")</f>
        <v>-100%</v>
      </c>
      <c r="DY224" s="9">
        <f>(DW224*DX224)+(DW224*DY1)</f>
        <v>0</v>
      </c>
      <c r="DZ224" s="9"/>
      <c r="EA224" s="9">
        <f>Wed!BD58</f>
        <v>0</v>
      </c>
      <c r="EB224" s="73" t="str">
        <f>IF(B224="win",100%-EB1,"-100%")</f>
        <v>-100%</v>
      </c>
      <c r="EC224" s="9">
        <f>(EA224*EB224)+(EA224*EC1)</f>
        <v>0</v>
      </c>
      <c r="ED224" s="9"/>
      <c r="EE224" s="9">
        <f>Wed!BE58</f>
        <v>0</v>
      </c>
      <c r="EF224" s="73" t="str">
        <f>IF(B224="win",100%-EF1,"-100%")</f>
        <v>-100%</v>
      </c>
      <c r="EG224" s="9">
        <f>(EE224*EF224)+(EE224*EG1)</f>
        <v>0</v>
      </c>
      <c r="EH224" s="9"/>
      <c r="EI224" s="9">
        <f>Wed!BF58</f>
        <v>0</v>
      </c>
      <c r="EJ224" s="73" t="str">
        <f>IF(B224="win",100%-EJ1,"-100%")</f>
        <v>-100%</v>
      </c>
      <c r="EK224" s="9">
        <f>(EI224*EJ224)+(EI224*EK1)</f>
        <v>0</v>
      </c>
      <c r="EL224" s="9"/>
      <c r="EM224" s="9">
        <f>Wed!BG58</f>
        <v>0</v>
      </c>
      <c r="EN224" s="73" t="str">
        <f>IF(B224="win",100%-EN1,"-100%")</f>
        <v>-100%</v>
      </c>
      <c r="EO224" s="9">
        <f>(EM224*EN224)+(EM224*EO1)</f>
        <v>0</v>
      </c>
      <c r="EP224" s="9"/>
      <c r="EQ224" s="9">
        <f>Wed!BH58</f>
        <v>0</v>
      </c>
      <c r="ER224" s="73" t="str">
        <f>IF(B224="win",100%-ER1,"-100%")</f>
        <v>-100%</v>
      </c>
      <c r="ES224" s="9">
        <f>(EQ224*ER224)+(EQ224*ES1)</f>
        <v>0</v>
      </c>
      <c r="EU224" s="9">
        <f>Wed!$BI58</f>
        <v>0</v>
      </c>
      <c r="EV224" s="73" t="str">
        <f t="shared" si="2747"/>
        <v>-100%</v>
      </c>
      <c r="EW224" s="9">
        <f>(EU224*EV224)+(EU224*EW1)</f>
        <v>0</v>
      </c>
      <c r="EY224" s="9">
        <f>Wed!$BJ58</f>
        <v>0</v>
      </c>
      <c r="EZ224" s="73" t="str">
        <f t="shared" si="2748"/>
        <v>-100%</v>
      </c>
      <c r="FA224" s="9">
        <f>(EY224*EZ224)+(EY224*FA1)</f>
        <v>0</v>
      </c>
      <c r="FC224" s="9">
        <f>Wed!$BK58</f>
        <v>0</v>
      </c>
      <c r="FD224" s="73" t="str">
        <f t="shared" si="2749"/>
        <v>-100%</v>
      </c>
      <c r="FE224" s="9">
        <f>(FC224*FD224)+(FC224*FE1)</f>
        <v>0</v>
      </c>
      <c r="FG224" s="9">
        <f>Wed!$BL58</f>
        <v>0</v>
      </c>
      <c r="FH224" s="73" t="str">
        <f t="shared" si="2750"/>
        <v>-100%</v>
      </c>
      <c r="FI224" s="9">
        <f>(FG224*FH224)+(FG224*FI1)</f>
        <v>0</v>
      </c>
      <c r="FK224" s="9">
        <f>Wed!$BM58</f>
        <v>0</v>
      </c>
      <c r="FL224" s="73" t="str">
        <f t="shared" si="2751"/>
        <v>-100%</v>
      </c>
      <c r="FM224" s="9">
        <f>(FK224*FL224)+(FK224*FM1)</f>
        <v>0</v>
      </c>
      <c r="FO224" s="9">
        <f>Wed!$BN58</f>
        <v>0</v>
      </c>
      <c r="FP224" s="73" t="str">
        <f t="shared" si="2752"/>
        <v>-100%</v>
      </c>
      <c r="FQ224" s="9">
        <f>(FO224*FP224)+(FO224*FQ1)</f>
        <v>0</v>
      </c>
    </row>
    <row r="225" spans="1:173" s="12" customFormat="1" x14ac:dyDescent="0.25">
      <c r="A225" s="9" t="str">
        <f>Wed!A59</f>
        <v>UNDER</v>
      </c>
      <c r="B225" s="72">
        <f>Wed!C59</f>
        <v>0</v>
      </c>
      <c r="C225" s="9">
        <f>Wed!X59</f>
        <v>0</v>
      </c>
      <c r="D225" s="73" t="str">
        <f>IF(B225="win",100%-D1,"-100%")</f>
        <v>-100%</v>
      </c>
      <c r="E225" s="9">
        <f>(C225*D225)+(C225*E1)</f>
        <v>0</v>
      </c>
      <c r="G225" s="9">
        <f>Wed!Y59</f>
        <v>0</v>
      </c>
      <c r="H225" s="73" t="str">
        <f t="shared" si="2756"/>
        <v>-100%</v>
      </c>
      <c r="I225" s="9">
        <f>(G225*H225)+(G225*I1)</f>
        <v>0</v>
      </c>
      <c r="K225" s="9">
        <f>Wed!Z59</f>
        <v>0</v>
      </c>
      <c r="L225" s="73" t="str">
        <f>IF(B225="win",100%-L1,"-100%")</f>
        <v>-100%</v>
      </c>
      <c r="M225" s="9">
        <f>(K225*L225)+(K225*M1)</f>
        <v>0</v>
      </c>
      <c r="N225" s="9"/>
      <c r="O225" s="9">
        <f>Wed!AA59</f>
        <v>0</v>
      </c>
      <c r="P225" s="73" t="str">
        <f>IF(B225="win",100%-P1,"-100%")</f>
        <v>-100%</v>
      </c>
      <c r="Q225" s="9">
        <f>(O225*P225)+(O225*Q1)</f>
        <v>0</v>
      </c>
      <c r="R225" s="9"/>
      <c r="S225" s="9">
        <f>Wed!AB59</f>
        <v>0</v>
      </c>
      <c r="T225" s="73" t="str">
        <f>IF(B225="win",100%-T1,"-100%")</f>
        <v>-100%</v>
      </c>
      <c r="U225" s="9">
        <f>(S225*T225)+(S225*U1)</f>
        <v>0</v>
      </c>
      <c r="V225" s="9"/>
      <c r="W225" s="9">
        <f>Wed!AC59</f>
        <v>0</v>
      </c>
      <c r="X225" s="73" t="str">
        <f>IF(B225="win",100%-X1,"-100%")</f>
        <v>-100%</v>
      </c>
      <c r="Y225" s="9">
        <f>(W225*X225)+(W225*Y1)</f>
        <v>0</v>
      </c>
      <c r="Z225" s="9"/>
      <c r="AA225" s="9">
        <f>Wed!AD59</f>
        <v>0</v>
      </c>
      <c r="AB225" s="73" t="str">
        <f>IF(B225="win",100%-AB1,"-100%")</f>
        <v>-100%</v>
      </c>
      <c r="AC225" s="9">
        <f>(AA225*AB225)+(AA225*AC1)</f>
        <v>0</v>
      </c>
      <c r="AD225" s="9"/>
      <c r="AE225" s="9">
        <f>Wed!AE59</f>
        <v>0</v>
      </c>
      <c r="AF225" s="73" t="str">
        <f>IF(B225="win",100%-AF1,"-100%")</f>
        <v>-100%</v>
      </c>
      <c r="AG225" s="9">
        <f>(AE225*AF225)+(AE225*AG1)</f>
        <v>0</v>
      </c>
      <c r="AH225" s="9"/>
      <c r="AI225" s="9">
        <f>Wed!AF59</f>
        <v>0</v>
      </c>
      <c r="AJ225" s="73" t="str">
        <f>IF(B225="win",100%-AJ1,"-100%")</f>
        <v>-100%</v>
      </c>
      <c r="AK225" s="9">
        <f>(AI225*AJ225)+(AI225*AK1)</f>
        <v>0</v>
      </c>
      <c r="AL225" s="9"/>
      <c r="AM225" s="9">
        <f>Wed!AG59</f>
        <v>0</v>
      </c>
      <c r="AN225" s="73" t="str">
        <f>IF(B225="win",100%-AN1,"-100%")</f>
        <v>-100%</v>
      </c>
      <c r="AO225" s="9">
        <f>(AM225*AN225)+(AM225*AO1)</f>
        <v>0</v>
      </c>
      <c r="AP225" s="9"/>
      <c r="AQ225" s="9">
        <f>Wed!AH59</f>
        <v>0</v>
      </c>
      <c r="AR225" s="73" t="str">
        <f>IF(B225="win",100%-AR1,"-100%")</f>
        <v>-100%</v>
      </c>
      <c r="AS225" s="9">
        <f>(AQ225*AR225)+(AQ225*AS1)</f>
        <v>0</v>
      </c>
      <c r="AT225" s="9"/>
      <c r="AU225" s="9">
        <f>Wed!AI59</f>
        <v>0</v>
      </c>
      <c r="AV225" s="73" t="str">
        <f>IF(B225="win",100%-AV1,"-100%")</f>
        <v>-100%</v>
      </c>
      <c r="AW225" s="9">
        <f>(AU225*AV225)+(AU225*AW1)</f>
        <v>0</v>
      </c>
      <c r="AX225" s="9"/>
      <c r="AY225" s="9">
        <f>Wed!AJ59</f>
        <v>0</v>
      </c>
      <c r="AZ225" s="73" t="str">
        <f>IF(B225="win",100%-AZ1,"-100%")</f>
        <v>-100%</v>
      </c>
      <c r="BA225" s="9">
        <f>(AY225*AZ225)+(AY225*BA1)</f>
        <v>0</v>
      </c>
      <c r="BB225" s="9"/>
      <c r="BC225" s="9">
        <f>Wed!AK59</f>
        <v>0</v>
      </c>
      <c r="BD225" s="73" t="str">
        <f>IF(B225="win",100%-BD1,"-100%")</f>
        <v>-100%</v>
      </c>
      <c r="BE225" s="9">
        <f>(BC225*BD225)+(BC225*BE1)</f>
        <v>0</v>
      </c>
      <c r="BF225" s="9"/>
      <c r="BG225" s="9">
        <f>Wed!AL59</f>
        <v>0</v>
      </c>
      <c r="BH225" s="73" t="str">
        <f>IF(B225="win",100%-BH1,"-100%")</f>
        <v>-100%</v>
      </c>
      <c r="BI225" s="9">
        <f>(BG225*BH225)+(BG225*BI1)</f>
        <v>0</v>
      </c>
      <c r="BJ225" s="9"/>
      <c r="BK225" s="9">
        <f>Wed!AM59</f>
        <v>0</v>
      </c>
      <c r="BL225" s="73" t="str">
        <f>IF(B225="win",100%-BL1,"-100%")</f>
        <v>-100%</v>
      </c>
      <c r="BM225" s="9">
        <f>(BK225*BL225)+(BK225*BM1)</f>
        <v>0</v>
      </c>
      <c r="BN225" s="9"/>
      <c r="BO225" s="9">
        <f>Wed!AN59</f>
        <v>0</v>
      </c>
      <c r="BP225" s="73" t="str">
        <f>IF(B225="win",100%-BP1,"-100%")</f>
        <v>-100%</v>
      </c>
      <c r="BQ225" s="9">
        <f>(BO225*BP225)+(BO225*BQ1)</f>
        <v>0</v>
      </c>
      <c r="BR225" s="9"/>
      <c r="BS225" s="9">
        <f>Wed!AO59</f>
        <v>0</v>
      </c>
      <c r="BT225" s="73" t="str">
        <f>IF(B225="win",100%-BT1,"-100%")</f>
        <v>-100%</v>
      </c>
      <c r="BU225" s="9">
        <f>(BS225*BT225)+(BS225*BU1)</f>
        <v>0</v>
      </c>
      <c r="BV225" s="9"/>
      <c r="BW225" s="9">
        <f>Wed!AP59</f>
        <v>0</v>
      </c>
      <c r="BX225" s="73" t="str">
        <f>IF(B225="win",100%-BX1,"-100%")</f>
        <v>-100%</v>
      </c>
      <c r="BY225" s="9">
        <f>(BW225*BX225)+(BW225*BY1)</f>
        <v>0</v>
      </c>
      <c r="BZ225" s="9"/>
      <c r="CA225" s="9">
        <f>Wed!AQ59</f>
        <v>0</v>
      </c>
      <c r="CB225" s="73" t="str">
        <f>IF(B225="win",100%-CB1,"-100%")</f>
        <v>-100%</v>
      </c>
      <c r="CC225" s="9">
        <f>(CA225*CB225)+(CA225*CC1)</f>
        <v>0</v>
      </c>
      <c r="CD225" s="9"/>
      <c r="CE225" s="9">
        <f>Wed!AR59</f>
        <v>0</v>
      </c>
      <c r="CF225" s="73" t="str">
        <f>IF(B225="win",100%-CF1,"-100%")</f>
        <v>-100%</v>
      </c>
      <c r="CG225" s="9">
        <f>(CE225*CF225)+(CE225*CG1)</f>
        <v>0</v>
      </c>
      <c r="CH225" s="9"/>
      <c r="CI225" s="9">
        <f>Wed!AS59</f>
        <v>0</v>
      </c>
      <c r="CJ225" s="73" t="str">
        <f>IF(B225="win",100%-CJ1,"-100%")</f>
        <v>-100%</v>
      </c>
      <c r="CK225" s="9">
        <f>(CI225*CJ225)+(CI225*CK1)</f>
        <v>0</v>
      </c>
      <c r="CL225" s="9"/>
      <c r="CM225" s="9">
        <f>Wed!AT59</f>
        <v>0</v>
      </c>
      <c r="CN225" s="73" t="str">
        <f>IF(B225="win",100%-CN1,"-100%")</f>
        <v>-100%</v>
      </c>
      <c r="CO225" s="9">
        <f>(CM225*CN225)+(CM225*CO1)</f>
        <v>0</v>
      </c>
      <c r="CP225" s="9"/>
      <c r="CQ225" s="9">
        <f>Wed!AU59</f>
        <v>0</v>
      </c>
      <c r="CR225" s="73" t="str">
        <f>IF(B225="win",100%-CR1,"-100%")</f>
        <v>-100%</v>
      </c>
      <c r="CS225" s="9">
        <f>(CQ225*CR225)+(CQ225*CS1)</f>
        <v>0</v>
      </c>
      <c r="CT225" s="9"/>
      <c r="CU225" s="9">
        <f>Wed!AV59</f>
        <v>0</v>
      </c>
      <c r="CV225" s="73" t="str">
        <f>IF(B225="win",100%-CV1,"-100%")</f>
        <v>-100%</v>
      </c>
      <c r="CW225" s="9">
        <f>(CU225*CV225)+(CU225*CW1)</f>
        <v>0</v>
      </c>
      <c r="CX225" s="9"/>
      <c r="CY225" s="9">
        <f>Wed!AW59</f>
        <v>0</v>
      </c>
      <c r="CZ225" s="73" t="str">
        <f>IF(B225="win",100%-CZ1,"-100%")</f>
        <v>-100%</v>
      </c>
      <c r="DA225" s="9">
        <f>(CY225*CZ225)+(CY225*DA1)</f>
        <v>0</v>
      </c>
      <c r="DB225" s="9"/>
      <c r="DC225" s="9">
        <f>Wed!AX59</f>
        <v>0</v>
      </c>
      <c r="DD225" s="73" t="str">
        <f>IF(B225="win",100%-DD1,"-100%")</f>
        <v>-100%</v>
      </c>
      <c r="DE225" s="9">
        <f>(DC225*DD225)+(DC225*DE1)</f>
        <v>0</v>
      </c>
      <c r="DF225" s="9"/>
      <c r="DG225" s="9">
        <f>Wed!AY59</f>
        <v>0</v>
      </c>
      <c r="DH225" s="73" t="str">
        <f>IF(B225="win",100%-DH1,"-100%")</f>
        <v>-100%</v>
      </c>
      <c r="DI225" s="9">
        <f>(DG225*DH225)+(DG225*DI1)</f>
        <v>0</v>
      </c>
      <c r="DJ225" s="9"/>
      <c r="DK225" s="9">
        <f>Wed!AZ59</f>
        <v>0</v>
      </c>
      <c r="DL225" s="73" t="str">
        <f>IF(B225="win",100%-DL1,"-100%")</f>
        <v>-100%</v>
      </c>
      <c r="DM225" s="9">
        <f>(DK225*DL225)+(DK225*DM1)</f>
        <v>0</v>
      </c>
      <c r="DN225" s="9"/>
      <c r="DO225" s="9">
        <f>Wed!BA59</f>
        <v>0</v>
      </c>
      <c r="DP225" s="73" t="str">
        <f>IF(B225="win",100%-DP1,"-100%")</f>
        <v>-100%</v>
      </c>
      <c r="DQ225" s="9">
        <f>(DO225*DP225)+(DO225*DQ1)</f>
        <v>0</v>
      </c>
      <c r="DR225" s="9"/>
      <c r="DS225" s="9">
        <f>Wed!BB59</f>
        <v>0</v>
      </c>
      <c r="DT225" s="73" t="str">
        <f>IF(B225="win",100%-DT1,"-100%")</f>
        <v>-100%</v>
      </c>
      <c r="DU225" s="9">
        <f>(DS225*DT225)+(DS225*DU1)</f>
        <v>0</v>
      </c>
      <c r="DV225" s="9"/>
      <c r="DW225" s="9">
        <f>Wed!BC59</f>
        <v>0</v>
      </c>
      <c r="DX225" s="73" t="str">
        <f>IF(B225="win",100%-DX1,"-100%")</f>
        <v>-100%</v>
      </c>
      <c r="DY225" s="9">
        <f>(DW225*DX225)+(DW225*DY1)</f>
        <v>0</v>
      </c>
      <c r="DZ225" s="9"/>
      <c r="EA225" s="9">
        <f>Wed!BD59</f>
        <v>0</v>
      </c>
      <c r="EB225" s="73" t="str">
        <f>IF(B225="win",100%-EB1,"-100%")</f>
        <v>-100%</v>
      </c>
      <c r="EC225" s="9">
        <f>(EA225*EB225)+(EA225*EC1)</f>
        <v>0</v>
      </c>
      <c r="ED225" s="9"/>
      <c r="EE225" s="9">
        <f>Wed!BE59</f>
        <v>0</v>
      </c>
      <c r="EF225" s="73" t="str">
        <f>IF(B225="win",100%-EF1,"-100%")</f>
        <v>-100%</v>
      </c>
      <c r="EG225" s="9">
        <f>(EE225*EF225)+(EE225*EG1)</f>
        <v>0</v>
      </c>
      <c r="EH225" s="9"/>
      <c r="EI225" s="9">
        <f>Wed!BF59</f>
        <v>0</v>
      </c>
      <c r="EJ225" s="73" t="str">
        <f>IF(B225="win",100%-EJ1,"-100%")</f>
        <v>-100%</v>
      </c>
      <c r="EK225" s="9">
        <f>(EI225*EJ225)+(EI225*EK1)</f>
        <v>0</v>
      </c>
      <c r="EL225" s="9"/>
      <c r="EM225" s="9">
        <f>Wed!BG59</f>
        <v>0</v>
      </c>
      <c r="EN225" s="73" t="str">
        <f>IF(B225="win",100%-EN1,"-100%")</f>
        <v>-100%</v>
      </c>
      <c r="EO225" s="9">
        <f>(EM225*EN225)+(EM225*EO1)</f>
        <v>0</v>
      </c>
      <c r="EP225" s="9"/>
      <c r="EQ225" s="9">
        <f>Wed!BH59</f>
        <v>0</v>
      </c>
      <c r="ER225" s="73" t="str">
        <f>IF(B225="win",100%-ER1,"-100%")</f>
        <v>-100%</v>
      </c>
      <c r="ES225" s="9">
        <f>(EQ225*ER225)+(EQ225*ES1)</f>
        <v>0</v>
      </c>
      <c r="EU225" s="9">
        <f>Wed!$BI59</f>
        <v>0</v>
      </c>
      <c r="EV225" s="73" t="str">
        <f t="shared" si="2747"/>
        <v>-100%</v>
      </c>
      <c r="EW225" s="9">
        <f>(EU225*EV225)+(EU225*EW1)</f>
        <v>0</v>
      </c>
      <c r="EY225" s="9">
        <f>Wed!$BJ59</f>
        <v>0</v>
      </c>
      <c r="EZ225" s="73" t="str">
        <f t="shared" si="2748"/>
        <v>-100%</v>
      </c>
      <c r="FA225" s="9">
        <f>(EY225*EZ225)+(EY225*FA1)</f>
        <v>0</v>
      </c>
      <c r="FC225" s="9">
        <f>Wed!$BK59</f>
        <v>0</v>
      </c>
      <c r="FD225" s="73" t="str">
        <f t="shared" si="2749"/>
        <v>-100%</v>
      </c>
      <c r="FE225" s="9">
        <f>(FC225*FD225)+(FC225*FE1)</f>
        <v>0</v>
      </c>
      <c r="FG225" s="9">
        <f>Wed!$BL59</f>
        <v>0</v>
      </c>
      <c r="FH225" s="73" t="str">
        <f t="shared" si="2750"/>
        <v>-100%</v>
      </c>
      <c r="FI225" s="9">
        <f>(FG225*FH225)+(FG225*FI1)</f>
        <v>0</v>
      </c>
      <c r="FK225" s="9">
        <f>Wed!$BM59</f>
        <v>0</v>
      </c>
      <c r="FL225" s="73" t="str">
        <f t="shared" si="2751"/>
        <v>-100%</v>
      </c>
      <c r="FM225" s="9">
        <f>(FK225*FL225)+(FK225*FM1)</f>
        <v>0</v>
      </c>
      <c r="FO225" s="9">
        <f>Wed!$BN59</f>
        <v>0</v>
      </c>
      <c r="FP225" s="73" t="str">
        <f t="shared" si="2752"/>
        <v>-100%</v>
      </c>
      <c r="FQ225" s="9">
        <f>(FO225*FP225)+(FO225*FQ1)</f>
        <v>0</v>
      </c>
    </row>
    <row r="226" spans="1:173" s="12" customFormat="1" x14ac:dyDescent="0.25">
      <c r="A226" s="9" t="str">
        <f>Wed!A60</f>
        <v>OVER</v>
      </c>
      <c r="B226" s="72">
        <f>Wed!C60</f>
        <v>0</v>
      </c>
      <c r="C226" s="9">
        <f>Wed!X60</f>
        <v>0</v>
      </c>
      <c r="D226" s="73" t="str">
        <f>IF(B226="win",100%-D1,"-100%")</f>
        <v>-100%</v>
      </c>
      <c r="E226" s="9">
        <f>(C226*D226)+(C226*E1)</f>
        <v>0</v>
      </c>
      <c r="G226" s="9">
        <f>Wed!Y60</f>
        <v>0</v>
      </c>
      <c r="H226" s="73" t="str">
        <f t="shared" si="2756"/>
        <v>-100%</v>
      </c>
      <c r="I226" s="9">
        <f>(G226*H226)+(G226*I1)</f>
        <v>0</v>
      </c>
      <c r="K226" s="9">
        <f>Wed!Z60</f>
        <v>0</v>
      </c>
      <c r="L226" s="73" t="str">
        <f>IF(B226="win",100%-L1,"-100%")</f>
        <v>-100%</v>
      </c>
      <c r="M226" s="9">
        <f>(K226*L226)+(K226*M1)</f>
        <v>0</v>
      </c>
      <c r="N226" s="9"/>
      <c r="O226" s="9">
        <f>Wed!AA60</f>
        <v>0</v>
      </c>
      <c r="P226" s="73" t="str">
        <f>IF(B226="win",100%-P1,"-100%")</f>
        <v>-100%</v>
      </c>
      <c r="Q226" s="9">
        <f>(O226*P226)+(O226*Q1)</f>
        <v>0</v>
      </c>
      <c r="R226" s="9"/>
      <c r="S226" s="9">
        <f>Wed!AB60</f>
        <v>0</v>
      </c>
      <c r="T226" s="73" t="str">
        <f>IF(B226="win",100%-T1,"-100%")</f>
        <v>-100%</v>
      </c>
      <c r="U226" s="9">
        <f>(S226*T226)+(S226*U1)</f>
        <v>0</v>
      </c>
      <c r="V226" s="9"/>
      <c r="W226" s="9">
        <f>Wed!AC60</f>
        <v>0</v>
      </c>
      <c r="X226" s="73" t="str">
        <f>IF(B226="win",100%-X1,"-100%")</f>
        <v>-100%</v>
      </c>
      <c r="Y226" s="9">
        <f>(W226*X226)+(W226*Y1)</f>
        <v>0</v>
      </c>
      <c r="Z226" s="9"/>
      <c r="AA226" s="9">
        <f>Wed!AD60</f>
        <v>0</v>
      </c>
      <c r="AB226" s="73" t="str">
        <f>IF(B226="win",100%-AB1,"-100%")</f>
        <v>-100%</v>
      </c>
      <c r="AC226" s="9">
        <f>(AA226*AB226)+(AA226*AC1)</f>
        <v>0</v>
      </c>
      <c r="AD226" s="9"/>
      <c r="AE226" s="9">
        <f>Wed!AE60</f>
        <v>0</v>
      </c>
      <c r="AF226" s="73" t="str">
        <f>IF(B226="win",100%-AF1,"-100%")</f>
        <v>-100%</v>
      </c>
      <c r="AG226" s="9">
        <f>(AE226*AF226)+(AE226*AG1)</f>
        <v>0</v>
      </c>
      <c r="AH226" s="9"/>
      <c r="AI226" s="9">
        <f>Wed!AF60</f>
        <v>0</v>
      </c>
      <c r="AJ226" s="73" t="str">
        <f>IF(B226="win",100%-AJ1,"-100%")</f>
        <v>-100%</v>
      </c>
      <c r="AK226" s="9">
        <f>(AI226*AJ226)+(AI226*AK1)</f>
        <v>0</v>
      </c>
      <c r="AL226" s="9"/>
      <c r="AM226" s="9">
        <f>Wed!AG60</f>
        <v>0</v>
      </c>
      <c r="AN226" s="73" t="str">
        <f>IF(B226="win",100%-AN1,"-100%")</f>
        <v>-100%</v>
      </c>
      <c r="AO226" s="9">
        <f>(AM226*AN226)+(AM226*AO1)</f>
        <v>0</v>
      </c>
      <c r="AP226" s="9"/>
      <c r="AQ226" s="9">
        <f>Wed!AH60</f>
        <v>0</v>
      </c>
      <c r="AR226" s="73" t="str">
        <f>IF(B226="win",100%-AR1,"-100%")</f>
        <v>-100%</v>
      </c>
      <c r="AS226" s="9">
        <f>(AQ226*AR226)+(AQ226*AS1)</f>
        <v>0</v>
      </c>
      <c r="AT226" s="9"/>
      <c r="AU226" s="9">
        <f>Wed!AI60</f>
        <v>0</v>
      </c>
      <c r="AV226" s="73" t="str">
        <f>IF(B226="win",100%-AV1,"-100%")</f>
        <v>-100%</v>
      </c>
      <c r="AW226" s="9">
        <f>(AU226*AV226)+(AU226*AW1)</f>
        <v>0</v>
      </c>
      <c r="AX226" s="9"/>
      <c r="AY226" s="9">
        <f>Wed!AJ60</f>
        <v>0</v>
      </c>
      <c r="AZ226" s="73" t="str">
        <f>IF(B226="win",100%-AZ1,"-100%")</f>
        <v>-100%</v>
      </c>
      <c r="BA226" s="9">
        <f>(AY226*AZ226)+(AY226*BA1)</f>
        <v>0</v>
      </c>
      <c r="BB226" s="9"/>
      <c r="BC226" s="9">
        <f>Wed!AK60</f>
        <v>0</v>
      </c>
      <c r="BD226" s="73" t="str">
        <f>IF(B226="win",100%-BD1,"-100%")</f>
        <v>-100%</v>
      </c>
      <c r="BE226" s="9">
        <f>(BC226*BD226)+(BC226*BE1)</f>
        <v>0</v>
      </c>
      <c r="BF226" s="9"/>
      <c r="BG226" s="9">
        <f>Wed!AL60</f>
        <v>0</v>
      </c>
      <c r="BH226" s="73" t="str">
        <f>IF(B226="win",100%-BH1,"-100%")</f>
        <v>-100%</v>
      </c>
      <c r="BI226" s="9">
        <f>(BG226*BH226)+(BG226*BI1)</f>
        <v>0</v>
      </c>
      <c r="BJ226" s="9"/>
      <c r="BK226" s="9">
        <f>Wed!AM60</f>
        <v>0</v>
      </c>
      <c r="BL226" s="73" t="str">
        <f>IF(B226="win",100%-BL1,"-100%")</f>
        <v>-100%</v>
      </c>
      <c r="BM226" s="9">
        <f>(BK226*BL226)+(BK226*BM1)</f>
        <v>0</v>
      </c>
      <c r="BN226" s="9"/>
      <c r="BO226" s="9">
        <f>Wed!AN60</f>
        <v>0</v>
      </c>
      <c r="BP226" s="73" t="str">
        <f>IF(B226="win",100%-BP1,"-100%")</f>
        <v>-100%</v>
      </c>
      <c r="BQ226" s="9">
        <f>(BO226*BP226)+(BO226*BQ1)</f>
        <v>0</v>
      </c>
      <c r="BR226" s="9"/>
      <c r="BS226" s="9">
        <f>Wed!AO60</f>
        <v>0</v>
      </c>
      <c r="BT226" s="73" t="str">
        <f>IF(B226="win",100%-BT1,"-100%")</f>
        <v>-100%</v>
      </c>
      <c r="BU226" s="9">
        <f>(BS226*BT226)+(BS226*BU1)</f>
        <v>0</v>
      </c>
      <c r="BV226" s="9"/>
      <c r="BW226" s="9">
        <f>Wed!AP60</f>
        <v>0</v>
      </c>
      <c r="BX226" s="73" t="str">
        <f>IF(B226="win",100%-BX1,"-100%")</f>
        <v>-100%</v>
      </c>
      <c r="BY226" s="9">
        <f>(BW226*BX226)+(BW226*BY1)</f>
        <v>0</v>
      </c>
      <c r="BZ226" s="9"/>
      <c r="CA226" s="9">
        <f>Wed!AQ60</f>
        <v>0</v>
      </c>
      <c r="CB226" s="73" t="str">
        <f>IF(B226="win",100%-CB1,"-100%")</f>
        <v>-100%</v>
      </c>
      <c r="CC226" s="9">
        <f>(CA226*CB226)+(CA226*CC1)</f>
        <v>0</v>
      </c>
      <c r="CD226" s="9"/>
      <c r="CE226" s="9">
        <f>Wed!AR60</f>
        <v>0</v>
      </c>
      <c r="CF226" s="73" t="str">
        <f>IF(B226="win",100%-CF1,"-100%")</f>
        <v>-100%</v>
      </c>
      <c r="CG226" s="9">
        <f>(CE226*CF226)+(CE226*CG1)</f>
        <v>0</v>
      </c>
      <c r="CH226" s="9"/>
      <c r="CI226" s="9">
        <f>Wed!AS60</f>
        <v>0</v>
      </c>
      <c r="CJ226" s="73" t="str">
        <f>IF(B226="win",100%-CJ1,"-100%")</f>
        <v>-100%</v>
      </c>
      <c r="CK226" s="9">
        <f>(CI226*CJ226)+(CI226*CK1)</f>
        <v>0</v>
      </c>
      <c r="CL226" s="9"/>
      <c r="CM226" s="9">
        <f>Wed!AT60</f>
        <v>0</v>
      </c>
      <c r="CN226" s="73" t="str">
        <f>IF(B226="win",100%-CN1,"-100%")</f>
        <v>-100%</v>
      </c>
      <c r="CO226" s="9">
        <f>(CM226*CN226)+(CM226*CO1)</f>
        <v>0</v>
      </c>
      <c r="CP226" s="9"/>
      <c r="CQ226" s="9">
        <f>Wed!AU60</f>
        <v>0</v>
      </c>
      <c r="CR226" s="73" t="str">
        <f>IF(B226="win",100%-CR1,"-100%")</f>
        <v>-100%</v>
      </c>
      <c r="CS226" s="9">
        <f>(CQ226*CR226)+(CQ226*CS1)</f>
        <v>0</v>
      </c>
      <c r="CT226" s="9"/>
      <c r="CU226" s="9">
        <f>Wed!AV60</f>
        <v>0</v>
      </c>
      <c r="CV226" s="73" t="str">
        <f>IF(B226="win",100%-CV1,"-100%")</f>
        <v>-100%</v>
      </c>
      <c r="CW226" s="9">
        <f>(CU226*CV226)+(CU226*CW1)</f>
        <v>0</v>
      </c>
      <c r="CX226" s="9"/>
      <c r="CY226" s="9">
        <f>Wed!AW60</f>
        <v>0</v>
      </c>
      <c r="CZ226" s="73" t="str">
        <f>IF(B226="win",100%-CZ1,"-100%")</f>
        <v>-100%</v>
      </c>
      <c r="DA226" s="9">
        <f>(CY226*CZ226)+(CY226*DA1)</f>
        <v>0</v>
      </c>
      <c r="DB226" s="9"/>
      <c r="DC226" s="9">
        <f>Wed!AX60</f>
        <v>0</v>
      </c>
      <c r="DD226" s="73" t="str">
        <f>IF(B226="win",100%-DD1,"-100%")</f>
        <v>-100%</v>
      </c>
      <c r="DE226" s="9">
        <f>(DC226*DD226)+(DC226*DE1)</f>
        <v>0</v>
      </c>
      <c r="DF226" s="9"/>
      <c r="DG226" s="9">
        <f>Wed!AY60</f>
        <v>0</v>
      </c>
      <c r="DH226" s="73" t="str">
        <f>IF(B226="win",100%-DH1,"-100%")</f>
        <v>-100%</v>
      </c>
      <c r="DI226" s="9">
        <f>(DG226*DH226)+(DG226*DI1)</f>
        <v>0</v>
      </c>
      <c r="DJ226" s="9"/>
      <c r="DK226" s="9">
        <f>Wed!AZ60</f>
        <v>0</v>
      </c>
      <c r="DL226" s="73" t="str">
        <f>IF(B226="win",100%-DL1,"-100%")</f>
        <v>-100%</v>
      </c>
      <c r="DM226" s="9">
        <f>(DK226*DL226)+(DK226*DM1)</f>
        <v>0</v>
      </c>
      <c r="DN226" s="9"/>
      <c r="DO226" s="9">
        <f>Wed!BA60</f>
        <v>0</v>
      </c>
      <c r="DP226" s="73" t="str">
        <f>IF(B226="win",100%-DP1,"-100%")</f>
        <v>-100%</v>
      </c>
      <c r="DQ226" s="9">
        <f>(DO226*DP226)+(DO226*DQ1)</f>
        <v>0</v>
      </c>
      <c r="DR226" s="9"/>
      <c r="DS226" s="9">
        <f>Wed!BB60</f>
        <v>0</v>
      </c>
      <c r="DT226" s="73" t="str">
        <f>IF(B226="win",100%-DT1,"-100%")</f>
        <v>-100%</v>
      </c>
      <c r="DU226" s="9">
        <f>(DS226*DT226)+(DS226*DU1)</f>
        <v>0</v>
      </c>
      <c r="DV226" s="9"/>
      <c r="DW226" s="9">
        <f>Wed!BC60</f>
        <v>0</v>
      </c>
      <c r="DX226" s="73" t="str">
        <f>IF(B226="win",100%-DX1,"-100%")</f>
        <v>-100%</v>
      </c>
      <c r="DY226" s="9">
        <f>(DW226*DX226)+(DW226*DY1)</f>
        <v>0</v>
      </c>
      <c r="DZ226" s="9"/>
      <c r="EA226" s="9">
        <f>Wed!BD60</f>
        <v>0</v>
      </c>
      <c r="EB226" s="73" t="str">
        <f>IF(B226="win",100%-EB1,"-100%")</f>
        <v>-100%</v>
      </c>
      <c r="EC226" s="9">
        <f>(EA226*EB226)+(EA226*EC1)</f>
        <v>0</v>
      </c>
      <c r="ED226" s="9"/>
      <c r="EE226" s="9">
        <f>Wed!BE60</f>
        <v>0</v>
      </c>
      <c r="EF226" s="73" t="str">
        <f>IF(B226="win",100%-EF1,"-100%")</f>
        <v>-100%</v>
      </c>
      <c r="EG226" s="9">
        <f>(EE226*EF226)+(EE226*EG1)</f>
        <v>0</v>
      </c>
      <c r="EH226" s="9"/>
      <c r="EI226" s="9">
        <f>Wed!BF60</f>
        <v>0</v>
      </c>
      <c r="EJ226" s="73" t="str">
        <f>IF(B226="win",100%-EJ1,"-100%")</f>
        <v>-100%</v>
      </c>
      <c r="EK226" s="9">
        <f>(EI226*EJ226)+(EI226*EK1)</f>
        <v>0</v>
      </c>
      <c r="EL226" s="9"/>
      <c r="EM226" s="9">
        <f>Wed!BG60</f>
        <v>0</v>
      </c>
      <c r="EN226" s="73" t="str">
        <f>IF(B226="win",100%-EN1,"-100%")</f>
        <v>-100%</v>
      </c>
      <c r="EO226" s="9">
        <f>(EM226*EN226)+(EM226*EO1)</f>
        <v>0</v>
      </c>
      <c r="EP226" s="9"/>
      <c r="EQ226" s="9">
        <f>Wed!BH60</f>
        <v>0</v>
      </c>
      <c r="ER226" s="73" t="str">
        <f>IF(B226="win",100%-ER1,"-100%")</f>
        <v>-100%</v>
      </c>
      <c r="ES226" s="9">
        <f>(EQ226*ER226)+(EQ226*ES1)</f>
        <v>0</v>
      </c>
      <c r="EU226" s="9">
        <f>Wed!$BI60</f>
        <v>0</v>
      </c>
      <c r="EV226" s="73" t="str">
        <f t="shared" si="2747"/>
        <v>-100%</v>
      </c>
      <c r="EW226" s="9">
        <f>(EU226*EV226)+(EU226*EW1)</f>
        <v>0</v>
      </c>
      <c r="EY226" s="9">
        <f>Wed!$BJ60</f>
        <v>0</v>
      </c>
      <c r="EZ226" s="73" t="str">
        <f t="shared" si="2748"/>
        <v>-100%</v>
      </c>
      <c r="FA226" s="9">
        <f>(EY226*EZ226)+(EY226*FA1)</f>
        <v>0</v>
      </c>
      <c r="FC226" s="9">
        <f>Wed!$BK60</f>
        <v>0</v>
      </c>
      <c r="FD226" s="73" t="str">
        <f t="shared" si="2749"/>
        <v>-100%</v>
      </c>
      <c r="FE226" s="9">
        <f>(FC226*FD226)+(FC226*FE1)</f>
        <v>0</v>
      </c>
      <c r="FG226" s="9">
        <f>Wed!$BL60</f>
        <v>0</v>
      </c>
      <c r="FH226" s="73" t="str">
        <f t="shared" si="2750"/>
        <v>-100%</v>
      </c>
      <c r="FI226" s="9">
        <f>(FG226*FH226)+(FG226*FI1)</f>
        <v>0</v>
      </c>
      <c r="FK226" s="9">
        <f>Wed!$BM60</f>
        <v>0</v>
      </c>
      <c r="FL226" s="73" t="str">
        <f t="shared" si="2751"/>
        <v>-100%</v>
      </c>
      <c r="FM226" s="9">
        <f>(FK226*FL226)+(FK226*FM1)</f>
        <v>0</v>
      </c>
      <c r="FO226" s="9">
        <f>Wed!$BN60</f>
        <v>0</v>
      </c>
      <c r="FP226" s="73" t="str">
        <f t="shared" si="2752"/>
        <v>-100%</v>
      </c>
      <c r="FQ226" s="9">
        <f>(FO226*FP226)+(FO226*FQ1)</f>
        <v>0</v>
      </c>
    </row>
    <row r="227" spans="1:173" s="12" customFormat="1" x14ac:dyDescent="0.25">
      <c r="A227" s="75"/>
      <c r="B227" s="72"/>
      <c r="C227" s="75"/>
      <c r="D227" s="75"/>
      <c r="E227" s="75"/>
      <c r="G227" s="75"/>
      <c r="H227" s="75"/>
      <c r="I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  <c r="BN227" s="75"/>
      <c r="BO227" s="75"/>
      <c r="BP227" s="75"/>
      <c r="BQ227" s="75"/>
      <c r="BR227" s="75"/>
      <c r="BS227" s="75"/>
      <c r="BT227" s="75"/>
      <c r="BU227" s="75"/>
      <c r="BV227" s="75"/>
      <c r="BW227" s="75"/>
      <c r="BX227" s="75"/>
      <c r="BY227" s="75"/>
      <c r="BZ227" s="75"/>
      <c r="CA227" s="75"/>
      <c r="CB227" s="75"/>
      <c r="CC227" s="75"/>
      <c r="CD227" s="75"/>
      <c r="CE227" s="75"/>
      <c r="CF227" s="75"/>
      <c r="CG227" s="75"/>
      <c r="CH227" s="75"/>
      <c r="CI227" s="75"/>
      <c r="CJ227" s="75"/>
      <c r="CK227" s="75"/>
      <c r="CL227" s="75"/>
      <c r="CM227" s="75"/>
      <c r="CN227" s="75"/>
      <c r="CO227" s="75"/>
      <c r="CP227" s="75"/>
      <c r="CQ227" s="75"/>
      <c r="CR227" s="75"/>
      <c r="CS227" s="75"/>
      <c r="CT227" s="75"/>
      <c r="CU227" s="75"/>
      <c r="CV227" s="75"/>
      <c r="CW227" s="75"/>
      <c r="CX227" s="75"/>
      <c r="CY227" s="75"/>
      <c r="CZ227" s="75"/>
      <c r="DA227" s="75"/>
      <c r="DB227" s="75"/>
      <c r="DC227" s="75"/>
      <c r="DD227" s="75"/>
      <c r="DE227" s="75"/>
      <c r="DF227" s="75"/>
      <c r="DG227" s="75"/>
      <c r="DH227" s="75"/>
      <c r="DI227" s="75"/>
      <c r="DJ227" s="75"/>
      <c r="DK227" s="75"/>
      <c r="DL227" s="75"/>
      <c r="DM227" s="75"/>
      <c r="DN227" s="75"/>
      <c r="DO227" s="75"/>
      <c r="DP227" s="75"/>
      <c r="DQ227" s="75"/>
      <c r="DR227" s="75"/>
      <c r="DS227" s="75"/>
      <c r="DT227" s="75"/>
      <c r="DU227" s="75"/>
      <c r="DV227" s="75"/>
      <c r="DW227" s="75"/>
      <c r="DX227" s="75"/>
      <c r="DY227" s="75"/>
      <c r="DZ227" s="75"/>
      <c r="EA227" s="75"/>
      <c r="EB227" s="75"/>
      <c r="EC227" s="75"/>
      <c r="ED227" s="75"/>
      <c r="EE227" s="75"/>
      <c r="EF227" s="75"/>
      <c r="EG227" s="75"/>
      <c r="EH227" s="75"/>
      <c r="EI227" s="75"/>
      <c r="EJ227" s="75"/>
      <c r="EK227" s="75"/>
      <c r="EL227" s="75"/>
      <c r="EM227" s="75"/>
      <c r="EN227" s="75"/>
      <c r="EO227" s="75"/>
      <c r="EP227" s="75"/>
      <c r="EQ227" s="75"/>
      <c r="ER227" s="75"/>
      <c r="ES227" s="75"/>
      <c r="EU227" s="75"/>
      <c r="EV227" s="75"/>
      <c r="EW227" s="75"/>
      <c r="EY227" s="75"/>
      <c r="EZ227" s="75"/>
      <c r="FA227" s="75"/>
      <c r="FC227" s="75"/>
      <c r="FD227" s="75"/>
      <c r="FE227" s="75"/>
      <c r="FG227" s="75"/>
      <c r="FH227" s="75"/>
      <c r="FI227" s="75"/>
      <c r="FK227" s="75"/>
      <c r="FL227" s="75"/>
      <c r="FM227" s="75"/>
      <c r="FO227" s="75"/>
      <c r="FP227" s="75"/>
      <c r="FQ227" s="75"/>
    </row>
    <row r="228" spans="1:173" s="12" customFormat="1" x14ac:dyDescent="0.25">
      <c r="A228" s="9">
        <f>Wed!A62</f>
        <v>0</v>
      </c>
      <c r="B228" s="72">
        <f>Wed!C62</f>
        <v>0</v>
      </c>
      <c r="C228" s="9">
        <f>Wed!X62</f>
        <v>0</v>
      </c>
      <c r="D228" s="73" t="str">
        <f>IF(B228="win",100%-D1,"-100%")</f>
        <v>-100%</v>
      </c>
      <c r="E228" s="9">
        <f>(C228*D228)+(C228*E1)</f>
        <v>0</v>
      </c>
      <c r="G228" s="9">
        <f>Wed!Y62</f>
        <v>0</v>
      </c>
      <c r="H228" s="73" t="str">
        <f>IF($B228="win",100%-H$1,"-100%")</f>
        <v>-100%</v>
      </c>
      <c r="I228" s="9">
        <f>(G228*H228)+(G228*I1)</f>
        <v>0</v>
      </c>
      <c r="K228" s="9">
        <f>Wed!Z62</f>
        <v>0</v>
      </c>
      <c r="L228" s="73" t="str">
        <f>IF(B228="win",100%-L1,"-100%")</f>
        <v>-100%</v>
      </c>
      <c r="M228" s="9">
        <f>(K228*L228)+(K228*M1)</f>
        <v>0</v>
      </c>
      <c r="N228" s="9"/>
      <c r="O228" s="9">
        <f>Wed!AA62</f>
        <v>0</v>
      </c>
      <c r="P228" s="73" t="str">
        <f>IF(B228="win",100%-P1,"-100%")</f>
        <v>-100%</v>
      </c>
      <c r="Q228" s="9">
        <f>(O228*P228)+(O228*Q1)</f>
        <v>0</v>
      </c>
      <c r="R228" s="9"/>
      <c r="S228" s="9">
        <f>Wed!AB62</f>
        <v>0</v>
      </c>
      <c r="T228" s="73" t="str">
        <f>IF(B228="win",100%-T1,"-100%")</f>
        <v>-100%</v>
      </c>
      <c r="U228" s="9">
        <f>(S228*T228)+(S228*U1)</f>
        <v>0</v>
      </c>
      <c r="V228" s="9"/>
      <c r="W228" s="9">
        <f>Wed!AC62</f>
        <v>0</v>
      </c>
      <c r="X228" s="73" t="str">
        <f>IF(B228="win",100%-X1,"-100%")</f>
        <v>-100%</v>
      </c>
      <c r="Y228" s="9">
        <f>(W228*X228)+(W228*Y1)</f>
        <v>0</v>
      </c>
      <c r="Z228" s="9"/>
      <c r="AA228" s="9">
        <f>Wed!AD62</f>
        <v>0</v>
      </c>
      <c r="AB228" s="73" t="str">
        <f>IF(B228="win",100%-AB1,"-100%")</f>
        <v>-100%</v>
      </c>
      <c r="AC228" s="9">
        <f>(AA228*AB228)+(AA228*AC1)</f>
        <v>0</v>
      </c>
      <c r="AD228" s="9"/>
      <c r="AE228" s="9">
        <f>Wed!AE62</f>
        <v>0</v>
      </c>
      <c r="AF228" s="73" t="str">
        <f>IF(B228="win",100%-AF1,"-100%")</f>
        <v>-100%</v>
      </c>
      <c r="AG228" s="9">
        <f>(AE228*AF228)+(AE228*AG1)</f>
        <v>0</v>
      </c>
      <c r="AH228" s="9"/>
      <c r="AI228" s="9">
        <f>Wed!AF62</f>
        <v>0</v>
      </c>
      <c r="AJ228" s="73" t="str">
        <f>IF(B228="win",100%-AJ1,"-100%")</f>
        <v>-100%</v>
      </c>
      <c r="AK228" s="9">
        <f>(AI228*AJ228)+(AI228*AK1)</f>
        <v>0</v>
      </c>
      <c r="AL228" s="9"/>
      <c r="AM228" s="9">
        <f>Wed!AG62</f>
        <v>0</v>
      </c>
      <c r="AN228" s="73" t="str">
        <f>IF(B228="win",100%-AN1,"-100%")</f>
        <v>-100%</v>
      </c>
      <c r="AO228" s="9">
        <f>(AM228*AN228)+(AM228*AO1)</f>
        <v>0</v>
      </c>
      <c r="AP228" s="9"/>
      <c r="AQ228" s="9">
        <f>Wed!AH62</f>
        <v>0</v>
      </c>
      <c r="AR228" s="73" t="str">
        <f>IF(B228="win",100%-AR1,"-100%")</f>
        <v>-100%</v>
      </c>
      <c r="AS228" s="9">
        <f>(AQ228*AR228)+(AQ228*AS1)</f>
        <v>0</v>
      </c>
      <c r="AT228" s="9"/>
      <c r="AU228" s="9">
        <f>Wed!AI62</f>
        <v>0</v>
      </c>
      <c r="AV228" s="73" t="str">
        <f>IF(B228="win",100%-AV1,"-100%")</f>
        <v>-100%</v>
      </c>
      <c r="AW228" s="9">
        <f>(AU228*AV228)+(AU228*AW1)</f>
        <v>0</v>
      </c>
      <c r="AX228" s="9"/>
      <c r="AY228" s="9">
        <f>Wed!AJ62</f>
        <v>0</v>
      </c>
      <c r="AZ228" s="73" t="str">
        <f>IF(B228="win",100%-AZ1,"-100%")</f>
        <v>-100%</v>
      </c>
      <c r="BA228" s="9">
        <f>(AY228*AZ228)+(AY228*BA1)</f>
        <v>0</v>
      </c>
      <c r="BB228" s="9"/>
      <c r="BC228" s="9">
        <f>Wed!AK62</f>
        <v>0</v>
      </c>
      <c r="BD228" s="73" t="str">
        <f>IF(B228="win",100%-BD1,"-100%")</f>
        <v>-100%</v>
      </c>
      <c r="BE228" s="9">
        <f>(BC228*BD228)+(BC228*BE1)</f>
        <v>0</v>
      </c>
      <c r="BF228" s="9"/>
      <c r="BG228" s="9">
        <f>Wed!AL62</f>
        <v>0</v>
      </c>
      <c r="BH228" s="73" t="str">
        <f>IF(B228="win",100%-BH1,"-100%")</f>
        <v>-100%</v>
      </c>
      <c r="BI228" s="9">
        <f>(BG228*BH228)+(BG228*BI1)</f>
        <v>0</v>
      </c>
      <c r="BJ228" s="9"/>
      <c r="BK228" s="9">
        <f>Wed!AM62</f>
        <v>0</v>
      </c>
      <c r="BL228" s="73" t="str">
        <f>IF(B228="win",100%-BL1,"-100%")</f>
        <v>-100%</v>
      </c>
      <c r="BM228" s="9">
        <f>(BK228*BL228)+(BK228*BM1)</f>
        <v>0</v>
      </c>
      <c r="BN228" s="9"/>
      <c r="BO228" s="9">
        <f>Wed!AN62</f>
        <v>0</v>
      </c>
      <c r="BP228" s="73" t="str">
        <f>IF(B228="win",100%-BP1,"-100%")</f>
        <v>-100%</v>
      </c>
      <c r="BQ228" s="9">
        <f>(BO228*BP228)+(BO228*BQ1)</f>
        <v>0</v>
      </c>
      <c r="BR228" s="9"/>
      <c r="BS228" s="9">
        <f>Wed!AO62</f>
        <v>0</v>
      </c>
      <c r="BT228" s="73" t="str">
        <f>IF(B228="win",100%-BT1,"-100%")</f>
        <v>-100%</v>
      </c>
      <c r="BU228" s="9">
        <f>(BS228*BT228)+(BS228*BU1)</f>
        <v>0</v>
      </c>
      <c r="BV228" s="9"/>
      <c r="BW228" s="9">
        <f>Wed!AP62</f>
        <v>0</v>
      </c>
      <c r="BX228" s="73" t="str">
        <f>IF(B228="win",100%-BX1,"-100%")</f>
        <v>-100%</v>
      </c>
      <c r="BY228" s="9">
        <f>(BW228*BX228)+(BW228*BY1)</f>
        <v>0</v>
      </c>
      <c r="BZ228" s="9"/>
      <c r="CA228" s="9">
        <f>Wed!AQ62</f>
        <v>0</v>
      </c>
      <c r="CB228" s="73" t="str">
        <f>IF(B228="win",100%-CB1,"-100%")</f>
        <v>-100%</v>
      </c>
      <c r="CC228" s="9">
        <f>(CA228*CB228)+(CA228*CC1)</f>
        <v>0</v>
      </c>
      <c r="CD228" s="9"/>
      <c r="CE228" s="9">
        <f>Wed!AR62</f>
        <v>0</v>
      </c>
      <c r="CF228" s="73" t="str">
        <f>IF(B228="win",100%-CF1,"-100%")</f>
        <v>-100%</v>
      </c>
      <c r="CG228" s="9">
        <f>(CE228*CF228)+(CE228*CG1)</f>
        <v>0</v>
      </c>
      <c r="CH228" s="9"/>
      <c r="CI228" s="9">
        <f>Wed!AS62</f>
        <v>0</v>
      </c>
      <c r="CJ228" s="73" t="str">
        <f>IF(B228="win",100%-CJ1,"-100%")</f>
        <v>-100%</v>
      </c>
      <c r="CK228" s="9">
        <f>(CI228*CJ228)+(CI228*CK1)</f>
        <v>0</v>
      </c>
      <c r="CL228" s="9"/>
      <c r="CM228" s="9">
        <f>Wed!AT62</f>
        <v>0</v>
      </c>
      <c r="CN228" s="73" t="str">
        <f>IF(B228="win",100%-CN1,"-100%")</f>
        <v>-100%</v>
      </c>
      <c r="CO228" s="9">
        <f>(CM228*CN228)+(CM228*CO1)</f>
        <v>0</v>
      </c>
      <c r="CP228" s="9"/>
      <c r="CQ228" s="9">
        <f>Wed!AU62</f>
        <v>0</v>
      </c>
      <c r="CR228" s="73" t="str">
        <f>IF(B228="win",100%-CR1,"-100%")</f>
        <v>-100%</v>
      </c>
      <c r="CS228" s="9">
        <f>(CQ228*CR228)+(CQ228*CS1)</f>
        <v>0</v>
      </c>
      <c r="CT228" s="9"/>
      <c r="CU228" s="9">
        <f>Wed!AV62</f>
        <v>0</v>
      </c>
      <c r="CV228" s="73" t="str">
        <f>IF(B228="win",100%-CV1,"-100%")</f>
        <v>-100%</v>
      </c>
      <c r="CW228" s="9">
        <f>(CU228*CV228)+(CU228*CW1)</f>
        <v>0</v>
      </c>
      <c r="CX228" s="9"/>
      <c r="CY228" s="9">
        <f>Wed!AW62</f>
        <v>0</v>
      </c>
      <c r="CZ228" s="73" t="str">
        <f>IF(B228="win",100%-CZ1,"-100%")</f>
        <v>-100%</v>
      </c>
      <c r="DA228" s="9">
        <f>(CY228*CZ228)+(CY228*DA1)</f>
        <v>0</v>
      </c>
      <c r="DB228" s="9"/>
      <c r="DC228" s="9">
        <f>Wed!AX62</f>
        <v>0</v>
      </c>
      <c r="DD228" s="73" t="str">
        <f>IF(B228="win",100%-DD1,"-100%")</f>
        <v>-100%</v>
      </c>
      <c r="DE228" s="9">
        <f>(DC228*DD228)+(DC228*DE1)</f>
        <v>0</v>
      </c>
      <c r="DF228" s="9"/>
      <c r="DG228" s="9">
        <f>Wed!AY62</f>
        <v>0</v>
      </c>
      <c r="DH228" s="73" t="str">
        <f>IF(B228="win",100%-DH1,"-100%")</f>
        <v>-100%</v>
      </c>
      <c r="DI228" s="9">
        <f>(DG228*DH228)+(DG228*DI1)</f>
        <v>0</v>
      </c>
      <c r="DJ228" s="9"/>
      <c r="DK228" s="9">
        <f>Wed!AZ62</f>
        <v>0</v>
      </c>
      <c r="DL228" s="73" t="str">
        <f>IF(B228="win",100%-DL1,"-100%")</f>
        <v>-100%</v>
      </c>
      <c r="DM228" s="9">
        <f>(DK228*DL228)+(DK228*DM1)</f>
        <v>0</v>
      </c>
      <c r="DN228" s="9"/>
      <c r="DO228" s="9">
        <f>Wed!BA62</f>
        <v>0</v>
      </c>
      <c r="DP228" s="73" t="str">
        <f>IF(B228="win",100%-DP1,"-100%")</f>
        <v>-100%</v>
      </c>
      <c r="DQ228" s="9">
        <f>(DO228*DP228)+(DO228*DQ1)</f>
        <v>0</v>
      </c>
      <c r="DR228" s="9"/>
      <c r="DS228" s="9">
        <f>Wed!BB62</f>
        <v>0</v>
      </c>
      <c r="DT228" s="73" t="str">
        <f>IF(B228="win",100%-DT1,"-100%")</f>
        <v>-100%</v>
      </c>
      <c r="DU228" s="9">
        <f>(DS228*DT228)+(DS228*DU1)</f>
        <v>0</v>
      </c>
      <c r="DV228" s="9"/>
      <c r="DW228" s="9">
        <f>Wed!BC62</f>
        <v>0</v>
      </c>
      <c r="DX228" s="73" t="str">
        <f>IF(B228="win",100%-DX1,"-100%")</f>
        <v>-100%</v>
      </c>
      <c r="DY228" s="9">
        <f>(DW228*DX228)+(DW228*DY1)</f>
        <v>0</v>
      </c>
      <c r="DZ228" s="9"/>
      <c r="EA228" s="9">
        <f>Wed!BD62</f>
        <v>0</v>
      </c>
      <c r="EB228" s="73" t="str">
        <f>IF(B228="win",100%-EB1,"-100%")</f>
        <v>-100%</v>
      </c>
      <c r="EC228" s="9">
        <f>(EA228*EB228)+(EA228*EC1)</f>
        <v>0</v>
      </c>
      <c r="ED228" s="9"/>
      <c r="EE228" s="9">
        <f>Wed!BE62</f>
        <v>0</v>
      </c>
      <c r="EF228" s="73" t="str">
        <f>IF(B228="win",100%-EF1,"-100%")</f>
        <v>-100%</v>
      </c>
      <c r="EG228" s="9">
        <f>(EE228*EF228)+(EE228*EG1)</f>
        <v>0</v>
      </c>
      <c r="EH228" s="9"/>
      <c r="EI228" s="9">
        <f>Wed!BF62</f>
        <v>0</v>
      </c>
      <c r="EJ228" s="73" t="str">
        <f>IF(B228="win",100%-EJ1,"-100%")</f>
        <v>-100%</v>
      </c>
      <c r="EK228" s="9">
        <f>(EI228*EJ228)+(EI228*EK1)</f>
        <v>0</v>
      </c>
      <c r="EL228" s="9"/>
      <c r="EM228" s="9">
        <f>Wed!BG62</f>
        <v>0</v>
      </c>
      <c r="EN228" s="73" t="str">
        <f>IF(B228="win",100%-EN1,"-100%")</f>
        <v>-100%</v>
      </c>
      <c r="EO228" s="9">
        <f>(EM228*EN228)+(EM228*EO1)</f>
        <v>0</v>
      </c>
      <c r="EP228" s="9"/>
      <c r="EQ228" s="9">
        <f>Wed!BH62</f>
        <v>0</v>
      </c>
      <c r="ER228" s="73" t="str">
        <f>IF(B228="win",100%-ER1,"-100%")</f>
        <v>-100%</v>
      </c>
      <c r="ES228" s="9">
        <f>(EQ228*ER228)+(EQ228*ES1)</f>
        <v>0</v>
      </c>
      <c r="EU228" s="9">
        <f>Wed!$BI62</f>
        <v>0</v>
      </c>
      <c r="EV228" s="73" t="str">
        <f t="shared" si="2747"/>
        <v>-100%</v>
      </c>
      <c r="EW228" s="9">
        <f>(EU228*EV228)+(EU228*EW1)</f>
        <v>0</v>
      </c>
      <c r="EY228" s="9">
        <f>Wed!$BJ62</f>
        <v>0</v>
      </c>
      <c r="EZ228" s="73" t="str">
        <f t="shared" si="2748"/>
        <v>-100%</v>
      </c>
      <c r="FA228" s="9">
        <f>(EY228*EZ228)+(EY228*FA1)</f>
        <v>0</v>
      </c>
      <c r="FC228" s="9">
        <f>Wed!$BK62</f>
        <v>0</v>
      </c>
      <c r="FD228" s="73" t="str">
        <f t="shared" si="2749"/>
        <v>-100%</v>
      </c>
      <c r="FE228" s="9">
        <f>(FC228*FD228)+(FC228*FE1)</f>
        <v>0</v>
      </c>
      <c r="FG228" s="9">
        <f>Wed!$BL62</f>
        <v>0</v>
      </c>
      <c r="FH228" s="73" t="str">
        <f t="shared" si="2750"/>
        <v>-100%</v>
      </c>
      <c r="FI228" s="9">
        <f>(FG228*FH228)+(FG228*FI1)</f>
        <v>0</v>
      </c>
      <c r="FK228" s="9">
        <f>Wed!$BM62</f>
        <v>0</v>
      </c>
      <c r="FL228" s="73" t="str">
        <f t="shared" si="2751"/>
        <v>-100%</v>
      </c>
      <c r="FM228" s="9">
        <f>(FK228*FL228)+(FK228*FM1)</f>
        <v>0</v>
      </c>
      <c r="FO228" s="9">
        <f>Wed!$BN62</f>
        <v>0</v>
      </c>
      <c r="FP228" s="73" t="str">
        <f t="shared" si="2752"/>
        <v>-100%</v>
      </c>
      <c r="FQ228" s="9">
        <f>(FO228*FP228)+(FO228*FQ1)</f>
        <v>0</v>
      </c>
    </row>
    <row r="229" spans="1:173" s="12" customFormat="1" x14ac:dyDescent="0.25">
      <c r="A229" s="9">
        <f>Wed!A63</f>
        <v>0</v>
      </c>
      <c r="B229" s="72">
        <f>Wed!C63</f>
        <v>0</v>
      </c>
      <c r="C229" s="9">
        <f>Wed!X63</f>
        <v>0</v>
      </c>
      <c r="D229" s="73" t="str">
        <f>IF(B229="win",100%-D1,"-100%")</f>
        <v>-100%</v>
      </c>
      <c r="E229" s="9">
        <f>(C229*D229)+(C229*E1)</f>
        <v>0</v>
      </c>
      <c r="G229" s="9">
        <f>Wed!Y63</f>
        <v>0</v>
      </c>
      <c r="H229" s="73" t="str">
        <f t="shared" ref="H229:H231" si="2757">IF($B229="win",100%-H$1,"-100%")</f>
        <v>-100%</v>
      </c>
      <c r="I229" s="9">
        <f>(G229*H229)+(G229*I1)</f>
        <v>0</v>
      </c>
      <c r="K229" s="9">
        <f>Wed!Z63</f>
        <v>0</v>
      </c>
      <c r="L229" s="73" t="str">
        <f>IF(B229="win",100%-L1,"-100%")</f>
        <v>-100%</v>
      </c>
      <c r="M229" s="9">
        <f>(K229*L229)+(K229*M1)</f>
        <v>0</v>
      </c>
      <c r="N229" s="9"/>
      <c r="O229" s="9">
        <f>Wed!AA63</f>
        <v>0</v>
      </c>
      <c r="P229" s="73" t="str">
        <f>IF(B229="win",100%-P1,"-100%")</f>
        <v>-100%</v>
      </c>
      <c r="Q229" s="9">
        <f>(O229*P229)+(O229*Q1)</f>
        <v>0</v>
      </c>
      <c r="R229" s="9"/>
      <c r="S229" s="9">
        <f>Wed!AB63</f>
        <v>0</v>
      </c>
      <c r="T229" s="73" t="str">
        <f>IF(B229="win",100%-T1,"-100%")</f>
        <v>-100%</v>
      </c>
      <c r="U229" s="9">
        <f>(S229*T229)+(S229*U1)</f>
        <v>0</v>
      </c>
      <c r="V229" s="9"/>
      <c r="W229" s="9">
        <f>Wed!AC63</f>
        <v>0</v>
      </c>
      <c r="X229" s="73" t="str">
        <f>IF(B229="win",100%-X1,"-100%")</f>
        <v>-100%</v>
      </c>
      <c r="Y229" s="9">
        <f>(W229*X229)+(W229*Y1)</f>
        <v>0</v>
      </c>
      <c r="Z229" s="9"/>
      <c r="AA229" s="9">
        <f>Wed!AD63</f>
        <v>0</v>
      </c>
      <c r="AB229" s="73" t="str">
        <f>IF(B229="win",100%-AB1,"-100%")</f>
        <v>-100%</v>
      </c>
      <c r="AC229" s="9">
        <f>(AA229*AB229)+(AA229*AC1)</f>
        <v>0</v>
      </c>
      <c r="AD229" s="9"/>
      <c r="AE229" s="9">
        <f>Wed!AE63</f>
        <v>0</v>
      </c>
      <c r="AF229" s="73" t="str">
        <f>IF(B229="win",100%-AF1,"-100%")</f>
        <v>-100%</v>
      </c>
      <c r="AG229" s="9">
        <f>(AE229*AF229)+(AE229*AG1)</f>
        <v>0</v>
      </c>
      <c r="AH229" s="9"/>
      <c r="AI229" s="9">
        <f>Wed!AF63</f>
        <v>0</v>
      </c>
      <c r="AJ229" s="73" t="str">
        <f>IF(B229="win",100%-AJ1,"-100%")</f>
        <v>-100%</v>
      </c>
      <c r="AK229" s="9">
        <f>(AI229*AJ229)+(AI229*AK1)</f>
        <v>0</v>
      </c>
      <c r="AL229" s="9"/>
      <c r="AM229" s="9">
        <f>Wed!AG63</f>
        <v>0</v>
      </c>
      <c r="AN229" s="73" t="str">
        <f>IF(B229="win",100%-AN1,"-100%")</f>
        <v>-100%</v>
      </c>
      <c r="AO229" s="9">
        <f>(AM229*AN229)+(AM229*AO1)</f>
        <v>0</v>
      </c>
      <c r="AP229" s="9"/>
      <c r="AQ229" s="9">
        <f>Wed!AH63</f>
        <v>0</v>
      </c>
      <c r="AR229" s="73" t="str">
        <f>IF(B229="win",100%-AR1,"-100%")</f>
        <v>-100%</v>
      </c>
      <c r="AS229" s="9">
        <f>(AQ229*AR229)+(AQ229*AS1)</f>
        <v>0</v>
      </c>
      <c r="AT229" s="9"/>
      <c r="AU229" s="9">
        <f>Wed!AI63</f>
        <v>0</v>
      </c>
      <c r="AV229" s="73" t="str">
        <f>IF(B229="win",100%-AV1,"-100%")</f>
        <v>-100%</v>
      </c>
      <c r="AW229" s="9">
        <f>(AU229*AV229)+(AU229*AW1)</f>
        <v>0</v>
      </c>
      <c r="AX229" s="9"/>
      <c r="AY229" s="9">
        <f>Wed!AJ63</f>
        <v>0</v>
      </c>
      <c r="AZ229" s="73" t="str">
        <f>IF(B229="win",100%-AZ1,"-100%")</f>
        <v>-100%</v>
      </c>
      <c r="BA229" s="9">
        <f>(AY229*AZ229)+(AY229*BA1)</f>
        <v>0</v>
      </c>
      <c r="BB229" s="9"/>
      <c r="BC229" s="9">
        <f>Wed!AK63</f>
        <v>0</v>
      </c>
      <c r="BD229" s="73" t="str">
        <f>IF(B229="win",100%-BD1,"-100%")</f>
        <v>-100%</v>
      </c>
      <c r="BE229" s="9">
        <f>(BC229*BD229)+(BC229*BE1)</f>
        <v>0</v>
      </c>
      <c r="BF229" s="9"/>
      <c r="BG229" s="9">
        <f>Wed!AL63</f>
        <v>0</v>
      </c>
      <c r="BH229" s="73" t="str">
        <f>IF(B229="win",100%-BH1,"-100%")</f>
        <v>-100%</v>
      </c>
      <c r="BI229" s="9">
        <f>(BG229*BH229)+(BG229*BI1)</f>
        <v>0</v>
      </c>
      <c r="BJ229" s="9"/>
      <c r="BK229" s="9">
        <f>Wed!AM63</f>
        <v>0</v>
      </c>
      <c r="BL229" s="73" t="str">
        <f>IF(B229="win",100%-BL1,"-100%")</f>
        <v>-100%</v>
      </c>
      <c r="BM229" s="9">
        <f>(BK229*BL229)+(BK229*BM1)</f>
        <v>0</v>
      </c>
      <c r="BN229" s="9"/>
      <c r="BO229" s="9">
        <f>Wed!AN63</f>
        <v>0</v>
      </c>
      <c r="BP229" s="73" t="str">
        <f>IF(B229="win",100%-BP1,"-100%")</f>
        <v>-100%</v>
      </c>
      <c r="BQ229" s="9">
        <f>(BO229*BP229)+(BO229*BQ1)</f>
        <v>0</v>
      </c>
      <c r="BR229" s="9"/>
      <c r="BS229" s="9">
        <f>Wed!AO63</f>
        <v>0</v>
      </c>
      <c r="BT229" s="73" t="str">
        <f>IF(B229="win",100%-BT1,"-100%")</f>
        <v>-100%</v>
      </c>
      <c r="BU229" s="9">
        <f>(BS229*BT229)+(BS229*BU1)</f>
        <v>0</v>
      </c>
      <c r="BV229" s="9"/>
      <c r="BW229" s="9">
        <f>Wed!AP63</f>
        <v>0</v>
      </c>
      <c r="BX229" s="73" t="str">
        <f>IF(B229="win",100%-BX1,"-100%")</f>
        <v>-100%</v>
      </c>
      <c r="BY229" s="9">
        <f>(BW229*BX229)+(BW229*BY1)</f>
        <v>0</v>
      </c>
      <c r="BZ229" s="9"/>
      <c r="CA229" s="9">
        <f>Wed!AQ63</f>
        <v>0</v>
      </c>
      <c r="CB229" s="73" t="str">
        <f>IF(B229="win",100%-CB1,"-100%")</f>
        <v>-100%</v>
      </c>
      <c r="CC229" s="9">
        <f>(CA229*CB229)+(CA229*CC1)</f>
        <v>0</v>
      </c>
      <c r="CD229" s="9"/>
      <c r="CE229" s="9">
        <f>Wed!AR63</f>
        <v>0</v>
      </c>
      <c r="CF229" s="73" t="str">
        <f>IF(B229="win",100%-CF1,"-100%")</f>
        <v>-100%</v>
      </c>
      <c r="CG229" s="9">
        <f>(CE229*CF229)+(CE229*CG1)</f>
        <v>0</v>
      </c>
      <c r="CH229" s="9"/>
      <c r="CI229" s="9">
        <f>Wed!AS63</f>
        <v>0</v>
      </c>
      <c r="CJ229" s="73" t="str">
        <f>IF(B229="win",100%-CJ1,"-100%")</f>
        <v>-100%</v>
      </c>
      <c r="CK229" s="9">
        <f>(CI229*CJ229)+(CI229*CK1)</f>
        <v>0</v>
      </c>
      <c r="CL229" s="9"/>
      <c r="CM229" s="9">
        <f>Wed!AT63</f>
        <v>0</v>
      </c>
      <c r="CN229" s="73" t="str">
        <f>IF(B229="win",100%-CN1,"-100%")</f>
        <v>-100%</v>
      </c>
      <c r="CO229" s="9">
        <f>(CM229*CN229)+(CM229*CO1)</f>
        <v>0</v>
      </c>
      <c r="CP229" s="9"/>
      <c r="CQ229" s="9">
        <f>Wed!AU63</f>
        <v>0</v>
      </c>
      <c r="CR229" s="73" t="str">
        <f>IF(B229="win",100%-CR1,"-100%")</f>
        <v>-100%</v>
      </c>
      <c r="CS229" s="9">
        <f>(CQ229*CR229)+(CQ229*CS1)</f>
        <v>0</v>
      </c>
      <c r="CT229" s="9"/>
      <c r="CU229" s="9">
        <f>Wed!AV63</f>
        <v>0</v>
      </c>
      <c r="CV229" s="73" t="str">
        <f>IF(B229="win",100%-CV1,"-100%")</f>
        <v>-100%</v>
      </c>
      <c r="CW229" s="9">
        <f>(CU229*CV229)+(CU229*CW1)</f>
        <v>0</v>
      </c>
      <c r="CX229" s="9"/>
      <c r="CY229" s="9">
        <f>Wed!AW63</f>
        <v>0</v>
      </c>
      <c r="CZ229" s="73" t="str">
        <f>IF(B229="win",100%-CZ1,"-100%")</f>
        <v>-100%</v>
      </c>
      <c r="DA229" s="9">
        <f>(CY229*CZ229)+(CY229*DA1)</f>
        <v>0</v>
      </c>
      <c r="DB229" s="9"/>
      <c r="DC229" s="9">
        <f>Wed!AX63</f>
        <v>0</v>
      </c>
      <c r="DD229" s="73" t="str">
        <f>IF(B229="win",100%-DD1,"-100%")</f>
        <v>-100%</v>
      </c>
      <c r="DE229" s="9">
        <f>(DC229*DD229)+(DC229*DE1)</f>
        <v>0</v>
      </c>
      <c r="DF229" s="9"/>
      <c r="DG229" s="9">
        <f>Wed!AY63</f>
        <v>0</v>
      </c>
      <c r="DH229" s="73" t="str">
        <f>IF(B229="win",100%-DH1,"-100%")</f>
        <v>-100%</v>
      </c>
      <c r="DI229" s="9">
        <f>(DG229*DH229)+(DG229*DI1)</f>
        <v>0</v>
      </c>
      <c r="DJ229" s="9"/>
      <c r="DK229" s="9">
        <f>Wed!AZ63</f>
        <v>0</v>
      </c>
      <c r="DL229" s="73" t="str">
        <f>IF(B229="win",100%-DL1,"-100%")</f>
        <v>-100%</v>
      </c>
      <c r="DM229" s="9">
        <f>(DK229*DL229)+(DK229*DM1)</f>
        <v>0</v>
      </c>
      <c r="DN229" s="9"/>
      <c r="DO229" s="9">
        <f>Wed!BA63</f>
        <v>0</v>
      </c>
      <c r="DP229" s="73" t="str">
        <f>IF(B229="win",100%-DP1,"-100%")</f>
        <v>-100%</v>
      </c>
      <c r="DQ229" s="9">
        <f>(DO229*DP229)+(DO229*DQ1)</f>
        <v>0</v>
      </c>
      <c r="DR229" s="9"/>
      <c r="DS229" s="9">
        <f>Wed!BB63</f>
        <v>0</v>
      </c>
      <c r="DT229" s="73" t="str">
        <f>IF(B229="win",100%-DT1,"-100%")</f>
        <v>-100%</v>
      </c>
      <c r="DU229" s="9">
        <f>(DS229*DT229)+(DS229*DU1)</f>
        <v>0</v>
      </c>
      <c r="DV229" s="9"/>
      <c r="DW229" s="9">
        <f>Wed!BC63</f>
        <v>0</v>
      </c>
      <c r="DX229" s="73" t="str">
        <f>IF(B229="win",100%-DX1,"-100%")</f>
        <v>-100%</v>
      </c>
      <c r="DY229" s="9">
        <f>(DW229*DX229)+(DW229*DY1)</f>
        <v>0</v>
      </c>
      <c r="DZ229" s="9"/>
      <c r="EA229" s="9">
        <f>Wed!BD63</f>
        <v>0</v>
      </c>
      <c r="EB229" s="73" t="str">
        <f>IF(B229="win",100%-EB1,"-100%")</f>
        <v>-100%</v>
      </c>
      <c r="EC229" s="9">
        <f>(EA229*EB229)+(EA229*EC1)</f>
        <v>0</v>
      </c>
      <c r="ED229" s="9"/>
      <c r="EE229" s="9">
        <f>Wed!BE63</f>
        <v>0</v>
      </c>
      <c r="EF229" s="73" t="str">
        <f>IF(B229="win",100%-EF1,"-100%")</f>
        <v>-100%</v>
      </c>
      <c r="EG229" s="9">
        <f>(EE229*EF229)+(EE229*EG1)</f>
        <v>0</v>
      </c>
      <c r="EH229" s="9"/>
      <c r="EI229" s="9">
        <f>Wed!BF63</f>
        <v>0</v>
      </c>
      <c r="EJ229" s="73" t="str">
        <f>IF(B229="win",100%-EJ1,"-100%")</f>
        <v>-100%</v>
      </c>
      <c r="EK229" s="9">
        <f>(EI229*EJ229)+(EI229*EK1)</f>
        <v>0</v>
      </c>
      <c r="EL229" s="9"/>
      <c r="EM229" s="9">
        <f>Wed!BG63</f>
        <v>0</v>
      </c>
      <c r="EN229" s="73" t="str">
        <f>IF(B229="win",100%-EN1,"-100%")</f>
        <v>-100%</v>
      </c>
      <c r="EO229" s="9">
        <f>(EM229*EN229)+(EM229*EO1)</f>
        <v>0</v>
      </c>
      <c r="EP229" s="9"/>
      <c r="EQ229" s="9">
        <f>Wed!BH63</f>
        <v>0</v>
      </c>
      <c r="ER229" s="73" t="str">
        <f>IF(B229="win",100%-ER1,"-100%")</f>
        <v>-100%</v>
      </c>
      <c r="ES229" s="9">
        <f>(EQ229*ER229)+(EQ229*ES1)</f>
        <v>0</v>
      </c>
      <c r="EU229" s="9">
        <f>Wed!$BI63</f>
        <v>0</v>
      </c>
      <c r="EV229" s="73" t="str">
        <f t="shared" si="2747"/>
        <v>-100%</v>
      </c>
      <c r="EW229" s="9">
        <f>(EU229*EV229)+(EU229*EW1)</f>
        <v>0</v>
      </c>
      <c r="EY229" s="9">
        <f>Wed!$BJ63</f>
        <v>0</v>
      </c>
      <c r="EZ229" s="73" t="str">
        <f t="shared" si="2748"/>
        <v>-100%</v>
      </c>
      <c r="FA229" s="9">
        <f>(EY229*EZ229)+(EY229*FA1)</f>
        <v>0</v>
      </c>
      <c r="FC229" s="9">
        <f>Wed!$BK63</f>
        <v>0</v>
      </c>
      <c r="FD229" s="73" t="str">
        <f t="shared" si="2749"/>
        <v>-100%</v>
      </c>
      <c r="FE229" s="9">
        <f>(FC229*FD229)+(FC229*FE1)</f>
        <v>0</v>
      </c>
      <c r="FG229" s="9">
        <f>Wed!$BL63</f>
        <v>0</v>
      </c>
      <c r="FH229" s="73" t="str">
        <f t="shared" si="2750"/>
        <v>-100%</v>
      </c>
      <c r="FI229" s="9">
        <f>(FG229*FH229)+(FG229*FI1)</f>
        <v>0</v>
      </c>
      <c r="FK229" s="9">
        <f>Wed!$BM63</f>
        <v>0</v>
      </c>
      <c r="FL229" s="73" t="str">
        <f t="shared" si="2751"/>
        <v>-100%</v>
      </c>
      <c r="FM229" s="9">
        <f>(FK229*FL229)+(FK229*FM1)</f>
        <v>0</v>
      </c>
      <c r="FO229" s="9">
        <f>Wed!$BN63</f>
        <v>0</v>
      </c>
      <c r="FP229" s="73" t="str">
        <f t="shared" si="2752"/>
        <v>-100%</v>
      </c>
      <c r="FQ229" s="9">
        <f>(FO229*FP229)+(FO229*FQ1)</f>
        <v>0</v>
      </c>
    </row>
    <row r="230" spans="1:173" s="12" customFormat="1" x14ac:dyDescent="0.25">
      <c r="A230" s="9" t="str">
        <f>Wed!A64</f>
        <v>UNDER</v>
      </c>
      <c r="B230" s="72">
        <f>Wed!C64</f>
        <v>0</v>
      </c>
      <c r="C230" s="9">
        <f>Wed!X64</f>
        <v>0</v>
      </c>
      <c r="D230" s="73" t="str">
        <f>IF(B230="win",100%-D1,"-100%")</f>
        <v>-100%</v>
      </c>
      <c r="E230" s="9">
        <f>(C230*D230)+(C230*E1)</f>
        <v>0</v>
      </c>
      <c r="G230" s="9">
        <f>Wed!Y64</f>
        <v>0</v>
      </c>
      <c r="H230" s="73" t="str">
        <f t="shared" si="2757"/>
        <v>-100%</v>
      </c>
      <c r="I230" s="9">
        <f>(G230*H230)+(G230*I1)</f>
        <v>0</v>
      </c>
      <c r="K230" s="9">
        <f>Wed!Z64</f>
        <v>0</v>
      </c>
      <c r="L230" s="73" t="str">
        <f>IF(B230="win",100%-L1,"-100%")</f>
        <v>-100%</v>
      </c>
      <c r="M230" s="9">
        <f>(K230*L230)+(K230*M1)</f>
        <v>0</v>
      </c>
      <c r="N230" s="9"/>
      <c r="O230" s="9">
        <f>Wed!AA64</f>
        <v>0</v>
      </c>
      <c r="P230" s="73" t="str">
        <f>IF(B230="win",100%-P1,"-100%")</f>
        <v>-100%</v>
      </c>
      <c r="Q230" s="9">
        <f>(O230*P230)+(O230*Q1)</f>
        <v>0</v>
      </c>
      <c r="R230" s="9"/>
      <c r="S230" s="9">
        <f>Wed!AB64</f>
        <v>0</v>
      </c>
      <c r="T230" s="73" t="str">
        <f>IF(B230="win",100%-T1,"-100%")</f>
        <v>-100%</v>
      </c>
      <c r="U230" s="9">
        <f>(S230*T230)+(S230*U1)</f>
        <v>0</v>
      </c>
      <c r="V230" s="9"/>
      <c r="W230" s="9">
        <f>Wed!AC64</f>
        <v>0</v>
      </c>
      <c r="X230" s="73" t="str">
        <f>IF(B230="win",100%-X1,"-100%")</f>
        <v>-100%</v>
      </c>
      <c r="Y230" s="9">
        <f>(W230*X230)+(W230*Y1)</f>
        <v>0</v>
      </c>
      <c r="Z230" s="9"/>
      <c r="AA230" s="9">
        <f>Wed!AD64</f>
        <v>0</v>
      </c>
      <c r="AB230" s="73" t="str">
        <f>IF(B230="win",100%-AB1,"-100%")</f>
        <v>-100%</v>
      </c>
      <c r="AC230" s="9">
        <f>(AA230*AB230)+(AA230*AC1)</f>
        <v>0</v>
      </c>
      <c r="AD230" s="9"/>
      <c r="AE230" s="9">
        <f>Wed!AE64</f>
        <v>0</v>
      </c>
      <c r="AF230" s="73" t="str">
        <f>IF(B230="win",100%-AF1,"-100%")</f>
        <v>-100%</v>
      </c>
      <c r="AG230" s="9">
        <f>(AE230*AF230)+(AE230*AG1)</f>
        <v>0</v>
      </c>
      <c r="AH230" s="9"/>
      <c r="AI230" s="9">
        <f>Wed!AF64</f>
        <v>0</v>
      </c>
      <c r="AJ230" s="73" t="str">
        <f>IF(B230="win",100%-AJ1,"-100%")</f>
        <v>-100%</v>
      </c>
      <c r="AK230" s="9">
        <f>(AI230*AJ230)+(AI230*AK1)</f>
        <v>0</v>
      </c>
      <c r="AL230" s="9"/>
      <c r="AM230" s="9">
        <f>Wed!AG64</f>
        <v>0</v>
      </c>
      <c r="AN230" s="73" t="str">
        <f>IF(B230="win",100%-AN1,"-100%")</f>
        <v>-100%</v>
      </c>
      <c r="AO230" s="9">
        <f>(AM230*AN230)+(AM230*AO1)</f>
        <v>0</v>
      </c>
      <c r="AP230" s="9"/>
      <c r="AQ230" s="9">
        <f>Wed!AH64</f>
        <v>0</v>
      </c>
      <c r="AR230" s="73" t="str">
        <f>IF(B230="win",100%-AR1,"-100%")</f>
        <v>-100%</v>
      </c>
      <c r="AS230" s="9">
        <f>(AQ230*AR230)+(AQ230*AS1)</f>
        <v>0</v>
      </c>
      <c r="AT230" s="9"/>
      <c r="AU230" s="9">
        <f>Wed!AI64</f>
        <v>0</v>
      </c>
      <c r="AV230" s="73" t="str">
        <f>IF(B230="win",100%-AV1,"-100%")</f>
        <v>-100%</v>
      </c>
      <c r="AW230" s="9">
        <f>(AU230*AV230)+(AU230*AW1)</f>
        <v>0</v>
      </c>
      <c r="AX230" s="9"/>
      <c r="AY230" s="9">
        <f>Wed!AJ64</f>
        <v>0</v>
      </c>
      <c r="AZ230" s="73" t="str">
        <f>IF(B230="win",100%-AZ1,"-100%")</f>
        <v>-100%</v>
      </c>
      <c r="BA230" s="9">
        <f>(AY230*AZ230)+(AY230*BA1)</f>
        <v>0</v>
      </c>
      <c r="BB230" s="9"/>
      <c r="BC230" s="9">
        <f>Wed!AK64</f>
        <v>0</v>
      </c>
      <c r="BD230" s="73" t="str">
        <f>IF(B230="win",100%-BD1,"-100%")</f>
        <v>-100%</v>
      </c>
      <c r="BE230" s="9">
        <f>(BC230*BD230)+(BC230*BE1)</f>
        <v>0</v>
      </c>
      <c r="BF230" s="9"/>
      <c r="BG230" s="9">
        <f>Wed!AL64</f>
        <v>0</v>
      </c>
      <c r="BH230" s="73" t="str">
        <f>IF(B230="win",100%-BH1,"-100%")</f>
        <v>-100%</v>
      </c>
      <c r="BI230" s="9">
        <f>(BG230*BH230)+(BG230*BI1)</f>
        <v>0</v>
      </c>
      <c r="BJ230" s="9"/>
      <c r="BK230" s="9">
        <f>Wed!AM64</f>
        <v>0</v>
      </c>
      <c r="BL230" s="73" t="str">
        <f>IF(B230="win",100%-BL1,"-100%")</f>
        <v>-100%</v>
      </c>
      <c r="BM230" s="9">
        <f>(BK230*BL230)+(BK230*BM1)</f>
        <v>0</v>
      </c>
      <c r="BN230" s="9"/>
      <c r="BO230" s="9">
        <f>Wed!AN64</f>
        <v>0</v>
      </c>
      <c r="BP230" s="73" t="str">
        <f>IF(B230="win",100%-BP1,"-100%")</f>
        <v>-100%</v>
      </c>
      <c r="BQ230" s="9">
        <f>(BO230*BP230)+(BO230*BQ1)</f>
        <v>0</v>
      </c>
      <c r="BR230" s="9"/>
      <c r="BS230" s="9">
        <f>Wed!AO64</f>
        <v>0</v>
      </c>
      <c r="BT230" s="73" t="str">
        <f>IF(B230="win",100%-BT1,"-100%")</f>
        <v>-100%</v>
      </c>
      <c r="BU230" s="9">
        <f>(BS230*BT230)+(BS230*BU1)</f>
        <v>0</v>
      </c>
      <c r="BV230" s="9"/>
      <c r="BW230" s="9">
        <f>Wed!AP64</f>
        <v>0</v>
      </c>
      <c r="BX230" s="73" t="str">
        <f>IF(B230="win",100%-BX1,"-100%")</f>
        <v>-100%</v>
      </c>
      <c r="BY230" s="9">
        <f>(BW230*BX230)+(BW230*BY1)</f>
        <v>0</v>
      </c>
      <c r="BZ230" s="9"/>
      <c r="CA230" s="9">
        <f>Wed!AQ64</f>
        <v>0</v>
      </c>
      <c r="CB230" s="73" t="str">
        <f>IF(B230="win",100%-CB1,"-100%")</f>
        <v>-100%</v>
      </c>
      <c r="CC230" s="9">
        <f>(CA230*CB230)+(CA230*CC1)</f>
        <v>0</v>
      </c>
      <c r="CD230" s="9"/>
      <c r="CE230" s="9">
        <f>Wed!AR64</f>
        <v>0</v>
      </c>
      <c r="CF230" s="73" t="str">
        <f>IF(B230="win",100%-CF1,"-100%")</f>
        <v>-100%</v>
      </c>
      <c r="CG230" s="9">
        <f>(CE230*CF230)+(CE230*CG1)</f>
        <v>0</v>
      </c>
      <c r="CH230" s="9"/>
      <c r="CI230" s="9">
        <f>Wed!AS64</f>
        <v>0</v>
      </c>
      <c r="CJ230" s="73" t="str">
        <f>IF(B230="win",100%-CJ1,"-100%")</f>
        <v>-100%</v>
      </c>
      <c r="CK230" s="9">
        <f>(CI230*CJ230)+(CI230*CK1)</f>
        <v>0</v>
      </c>
      <c r="CL230" s="9"/>
      <c r="CM230" s="9">
        <f>Wed!AT64</f>
        <v>0</v>
      </c>
      <c r="CN230" s="73" t="str">
        <f>IF(B230="win",100%-CN1,"-100%")</f>
        <v>-100%</v>
      </c>
      <c r="CO230" s="9">
        <f>(CM230*CN230)+(CM230*CO1)</f>
        <v>0</v>
      </c>
      <c r="CP230" s="9"/>
      <c r="CQ230" s="9">
        <f>Wed!AU64</f>
        <v>0</v>
      </c>
      <c r="CR230" s="73" t="str">
        <f>IF(B230="win",100%-CR1,"-100%")</f>
        <v>-100%</v>
      </c>
      <c r="CS230" s="9">
        <f>(CQ230*CR230)+(CQ230*CS1)</f>
        <v>0</v>
      </c>
      <c r="CT230" s="9"/>
      <c r="CU230" s="9">
        <f>Wed!AV64</f>
        <v>0</v>
      </c>
      <c r="CV230" s="73" t="str">
        <f>IF(B230="win",100%-CV1,"-100%")</f>
        <v>-100%</v>
      </c>
      <c r="CW230" s="9">
        <f>(CU230*CV230)+(CU230*CW1)</f>
        <v>0</v>
      </c>
      <c r="CX230" s="9"/>
      <c r="CY230" s="9">
        <f>Wed!AW64</f>
        <v>0</v>
      </c>
      <c r="CZ230" s="73" t="str">
        <f>IF(B230="win",100%-CZ1,"-100%")</f>
        <v>-100%</v>
      </c>
      <c r="DA230" s="9">
        <f>(CY230*CZ230)+(CY230*DA1)</f>
        <v>0</v>
      </c>
      <c r="DB230" s="9"/>
      <c r="DC230" s="9">
        <f>Wed!AX64</f>
        <v>0</v>
      </c>
      <c r="DD230" s="73" t="str">
        <f>IF(B230="win",100%-DD1,"-100%")</f>
        <v>-100%</v>
      </c>
      <c r="DE230" s="9">
        <f>(DC230*DD230)+(DC230*DE1)</f>
        <v>0</v>
      </c>
      <c r="DF230" s="9"/>
      <c r="DG230" s="9">
        <f>Wed!AY64</f>
        <v>0</v>
      </c>
      <c r="DH230" s="73" t="str">
        <f>IF(B230="win",100%-DH1,"-100%")</f>
        <v>-100%</v>
      </c>
      <c r="DI230" s="9">
        <f>(DG230*DH230)+(DG230*DI1)</f>
        <v>0</v>
      </c>
      <c r="DJ230" s="9"/>
      <c r="DK230" s="9">
        <f>Wed!AZ64</f>
        <v>0</v>
      </c>
      <c r="DL230" s="73" t="str">
        <f>IF(B230="win",100%-DL1,"-100%")</f>
        <v>-100%</v>
      </c>
      <c r="DM230" s="9">
        <f>(DK230*DL230)+(DK230*DM1)</f>
        <v>0</v>
      </c>
      <c r="DN230" s="9"/>
      <c r="DO230" s="9">
        <f>Wed!BA64</f>
        <v>0</v>
      </c>
      <c r="DP230" s="73" t="str">
        <f>IF(B230="win",100%-DP1,"-100%")</f>
        <v>-100%</v>
      </c>
      <c r="DQ230" s="9">
        <f>(DO230*DP230)+(DO230*DQ1)</f>
        <v>0</v>
      </c>
      <c r="DR230" s="9"/>
      <c r="DS230" s="9">
        <f>Wed!BB64</f>
        <v>0</v>
      </c>
      <c r="DT230" s="73" t="str">
        <f>IF(B230="win",100%-DT1,"-100%")</f>
        <v>-100%</v>
      </c>
      <c r="DU230" s="9">
        <f>(DS230*DT230)+(DS230*DU1)</f>
        <v>0</v>
      </c>
      <c r="DV230" s="9"/>
      <c r="DW230" s="9">
        <f>Wed!BC64</f>
        <v>0</v>
      </c>
      <c r="DX230" s="73" t="str">
        <f>IF(B230="win",100%-DX1,"-100%")</f>
        <v>-100%</v>
      </c>
      <c r="DY230" s="9">
        <f>(DW230*DX230)+(DW230*DY1)</f>
        <v>0</v>
      </c>
      <c r="DZ230" s="9"/>
      <c r="EA230" s="9">
        <f>Wed!BD64</f>
        <v>0</v>
      </c>
      <c r="EB230" s="73" t="str">
        <f>IF(B230="win",100%-EB1,"-100%")</f>
        <v>-100%</v>
      </c>
      <c r="EC230" s="9">
        <f>(EA230*EB230)+(EA230*EC1)</f>
        <v>0</v>
      </c>
      <c r="ED230" s="9"/>
      <c r="EE230" s="9">
        <f>Wed!BE64</f>
        <v>0</v>
      </c>
      <c r="EF230" s="73" t="str">
        <f>IF(B230="win",100%-EF1,"-100%")</f>
        <v>-100%</v>
      </c>
      <c r="EG230" s="9">
        <f>(EE230*EF230)+(EE230*EG1)</f>
        <v>0</v>
      </c>
      <c r="EH230" s="9"/>
      <c r="EI230" s="9">
        <f>Wed!BF64</f>
        <v>0</v>
      </c>
      <c r="EJ230" s="73" t="str">
        <f>IF(B230="win",100%-EJ1,"-100%")</f>
        <v>-100%</v>
      </c>
      <c r="EK230" s="9">
        <f>(EI230*EJ230)+(EI230*EK1)</f>
        <v>0</v>
      </c>
      <c r="EL230" s="9"/>
      <c r="EM230" s="9">
        <f>Wed!BG64</f>
        <v>0</v>
      </c>
      <c r="EN230" s="73" t="str">
        <f>IF(B230="win",100%-EN1,"-100%")</f>
        <v>-100%</v>
      </c>
      <c r="EO230" s="9">
        <f>(EM230*EN230)+(EM230*EO1)</f>
        <v>0</v>
      </c>
      <c r="EP230" s="9"/>
      <c r="EQ230" s="9">
        <f>Wed!BH64</f>
        <v>0</v>
      </c>
      <c r="ER230" s="73" t="str">
        <f>IF(B230="win",100%-ER1,"-100%")</f>
        <v>-100%</v>
      </c>
      <c r="ES230" s="9">
        <f>(EQ230*ER230)+(EQ230*ES1)</f>
        <v>0</v>
      </c>
      <c r="EU230" s="9">
        <f>Wed!$BI64</f>
        <v>0</v>
      </c>
      <c r="EV230" s="73" t="str">
        <f t="shared" si="2747"/>
        <v>-100%</v>
      </c>
      <c r="EW230" s="9">
        <f>(EU230*EV230)+(EU230*EW1)</f>
        <v>0</v>
      </c>
      <c r="EY230" s="9">
        <f>Wed!$BJ64</f>
        <v>0</v>
      </c>
      <c r="EZ230" s="73" t="str">
        <f t="shared" si="2748"/>
        <v>-100%</v>
      </c>
      <c r="FA230" s="9">
        <f>(EY230*EZ230)+(EY230*FA1)</f>
        <v>0</v>
      </c>
      <c r="FC230" s="9">
        <f>Wed!$BK64</f>
        <v>0</v>
      </c>
      <c r="FD230" s="73" t="str">
        <f t="shared" si="2749"/>
        <v>-100%</v>
      </c>
      <c r="FE230" s="9">
        <f>(FC230*FD230)+(FC230*FE1)</f>
        <v>0</v>
      </c>
      <c r="FG230" s="9">
        <f>Wed!$BL64</f>
        <v>0</v>
      </c>
      <c r="FH230" s="73" t="str">
        <f t="shared" si="2750"/>
        <v>-100%</v>
      </c>
      <c r="FI230" s="9">
        <f>(FG230*FH230)+(FG230*FI1)</f>
        <v>0</v>
      </c>
      <c r="FK230" s="9">
        <f>Wed!$BM64</f>
        <v>0</v>
      </c>
      <c r="FL230" s="73" t="str">
        <f t="shared" si="2751"/>
        <v>-100%</v>
      </c>
      <c r="FM230" s="9">
        <f>(FK230*FL230)+(FK230*FM1)</f>
        <v>0</v>
      </c>
      <c r="FO230" s="9">
        <f>Wed!$BN64</f>
        <v>0</v>
      </c>
      <c r="FP230" s="73" t="str">
        <f t="shared" si="2752"/>
        <v>-100%</v>
      </c>
      <c r="FQ230" s="9">
        <f>(FO230*FP230)+(FO230*FQ1)</f>
        <v>0</v>
      </c>
    </row>
    <row r="231" spans="1:173" s="12" customFormat="1" x14ac:dyDescent="0.25">
      <c r="A231" s="9" t="str">
        <f>Wed!A65</f>
        <v>OVER</v>
      </c>
      <c r="B231" s="72">
        <f>Wed!C65</f>
        <v>0</v>
      </c>
      <c r="C231" s="9">
        <f>Wed!X65</f>
        <v>0</v>
      </c>
      <c r="D231" s="73" t="str">
        <f>IF(B231="win",100%-D1,"-100%")</f>
        <v>-100%</v>
      </c>
      <c r="E231" s="9">
        <f>(C231*D231)+(C231*E1)</f>
        <v>0</v>
      </c>
      <c r="G231" s="9">
        <f>Wed!Y65</f>
        <v>0</v>
      </c>
      <c r="H231" s="73" t="str">
        <f t="shared" si="2757"/>
        <v>-100%</v>
      </c>
      <c r="I231" s="9">
        <f>(G231*H231)+(G231*I1)</f>
        <v>0</v>
      </c>
      <c r="K231" s="9">
        <f>Wed!Z65</f>
        <v>0</v>
      </c>
      <c r="L231" s="73" t="str">
        <f>IF(B231="win",100%-L1,"-100%")</f>
        <v>-100%</v>
      </c>
      <c r="M231" s="9">
        <f>(K231*L231)+(K231*M1)</f>
        <v>0</v>
      </c>
      <c r="N231" s="9"/>
      <c r="O231" s="9">
        <f>Wed!AA65</f>
        <v>0</v>
      </c>
      <c r="P231" s="73" t="str">
        <f>IF(B231="win",100%-P1,"-100%")</f>
        <v>-100%</v>
      </c>
      <c r="Q231" s="9">
        <f>(O231*P231)+(O231*Q1)</f>
        <v>0</v>
      </c>
      <c r="R231" s="9"/>
      <c r="S231" s="9">
        <f>Wed!AB65</f>
        <v>0</v>
      </c>
      <c r="T231" s="73" t="str">
        <f>IF(B231="win",100%-T1,"-100%")</f>
        <v>-100%</v>
      </c>
      <c r="U231" s="9">
        <f>(S231*T231)+(S231*U1)</f>
        <v>0</v>
      </c>
      <c r="V231" s="9"/>
      <c r="W231" s="9">
        <f>Wed!AC65</f>
        <v>0</v>
      </c>
      <c r="X231" s="73" t="str">
        <f>IF(B231="win",100%-X1,"-100%")</f>
        <v>-100%</v>
      </c>
      <c r="Y231" s="9">
        <f>(W231*X231)+(W231*Y1)</f>
        <v>0</v>
      </c>
      <c r="Z231" s="9"/>
      <c r="AA231" s="9">
        <f>Wed!AD65</f>
        <v>0</v>
      </c>
      <c r="AB231" s="73" t="str">
        <f>IF(B231="win",100%-AB1,"-100%")</f>
        <v>-100%</v>
      </c>
      <c r="AC231" s="9">
        <f>(AA231*AB231)+(AA231*AC1)</f>
        <v>0</v>
      </c>
      <c r="AD231" s="9"/>
      <c r="AE231" s="9">
        <f>Wed!AE65</f>
        <v>0</v>
      </c>
      <c r="AF231" s="73" t="str">
        <f>IF(B231="win",100%-AF1,"-100%")</f>
        <v>-100%</v>
      </c>
      <c r="AG231" s="9">
        <f>(AE231*AF231)+(AE231*AG1)</f>
        <v>0</v>
      </c>
      <c r="AH231" s="9"/>
      <c r="AI231" s="9">
        <f>Wed!AF65</f>
        <v>0</v>
      </c>
      <c r="AJ231" s="73" t="str">
        <f>IF(B231="win",100%-AJ1,"-100%")</f>
        <v>-100%</v>
      </c>
      <c r="AK231" s="9">
        <f>(AI231*AJ231)+(AI231*AK1)</f>
        <v>0</v>
      </c>
      <c r="AL231" s="9"/>
      <c r="AM231" s="9">
        <f>Wed!AG65</f>
        <v>0</v>
      </c>
      <c r="AN231" s="73" t="str">
        <f>IF(B231="win",100%-AN1,"-100%")</f>
        <v>-100%</v>
      </c>
      <c r="AO231" s="9">
        <f>(AM231*AN231)+(AM231*AO1)</f>
        <v>0</v>
      </c>
      <c r="AP231" s="9"/>
      <c r="AQ231" s="9">
        <f>Wed!AH65</f>
        <v>0</v>
      </c>
      <c r="AR231" s="73" t="str">
        <f>IF(B231="win",100%-AR1,"-100%")</f>
        <v>-100%</v>
      </c>
      <c r="AS231" s="9">
        <f>(AQ231*AR231)+(AQ231*AS1)</f>
        <v>0</v>
      </c>
      <c r="AT231" s="9"/>
      <c r="AU231" s="9">
        <f>Wed!AI65</f>
        <v>0</v>
      </c>
      <c r="AV231" s="73" t="str">
        <f>IF(B231="win",100%-AV1,"-100%")</f>
        <v>-100%</v>
      </c>
      <c r="AW231" s="9">
        <f>(AU231*AV231)+(AU231*AW1)</f>
        <v>0</v>
      </c>
      <c r="AX231" s="9"/>
      <c r="AY231" s="9">
        <f>Wed!AJ65</f>
        <v>0</v>
      </c>
      <c r="AZ231" s="73" t="str">
        <f>IF(B231="win",100%-AZ1,"-100%")</f>
        <v>-100%</v>
      </c>
      <c r="BA231" s="9">
        <f>(AY231*AZ231)+(AY231*BA1)</f>
        <v>0</v>
      </c>
      <c r="BB231" s="9"/>
      <c r="BC231" s="9">
        <f>Wed!AK65</f>
        <v>0</v>
      </c>
      <c r="BD231" s="73" t="str">
        <f>IF(B231="win",100%-BD1,"-100%")</f>
        <v>-100%</v>
      </c>
      <c r="BE231" s="9">
        <f>(BC231*BD231)+(BC231*BE1)</f>
        <v>0</v>
      </c>
      <c r="BF231" s="9"/>
      <c r="BG231" s="9">
        <f>Wed!AL65</f>
        <v>0</v>
      </c>
      <c r="BH231" s="73" t="str">
        <f>IF(B231="win",100%-BH1,"-100%")</f>
        <v>-100%</v>
      </c>
      <c r="BI231" s="9">
        <f>(BG231*BH231)+(BG231*BI1)</f>
        <v>0</v>
      </c>
      <c r="BJ231" s="9"/>
      <c r="BK231" s="9">
        <f>Wed!AM65</f>
        <v>0</v>
      </c>
      <c r="BL231" s="73" t="str">
        <f>IF(B231="win",100%-BL1,"-100%")</f>
        <v>-100%</v>
      </c>
      <c r="BM231" s="9">
        <f>(BK231*BL231)+(BK231*BM1)</f>
        <v>0</v>
      </c>
      <c r="BN231" s="9"/>
      <c r="BO231" s="9">
        <f>Wed!AN65</f>
        <v>0</v>
      </c>
      <c r="BP231" s="73" t="str">
        <f>IF(B231="win",100%-BP1,"-100%")</f>
        <v>-100%</v>
      </c>
      <c r="BQ231" s="9">
        <f>(BO231*BP231)+(BO231*BQ1)</f>
        <v>0</v>
      </c>
      <c r="BR231" s="9"/>
      <c r="BS231" s="9">
        <f>Wed!AO65</f>
        <v>0</v>
      </c>
      <c r="BT231" s="73" t="str">
        <f>IF(B231="win",100%-BT1,"-100%")</f>
        <v>-100%</v>
      </c>
      <c r="BU231" s="9">
        <f>(BS231*BT231)+(BS231*BU1)</f>
        <v>0</v>
      </c>
      <c r="BV231" s="9"/>
      <c r="BW231" s="9">
        <f>Wed!AP65</f>
        <v>0</v>
      </c>
      <c r="BX231" s="73" t="str">
        <f>IF(B231="win",100%-BX1,"-100%")</f>
        <v>-100%</v>
      </c>
      <c r="BY231" s="9">
        <f>(BW231*BX231)+(BW231*BY1)</f>
        <v>0</v>
      </c>
      <c r="BZ231" s="9"/>
      <c r="CA231" s="9">
        <f>Wed!AQ65</f>
        <v>0</v>
      </c>
      <c r="CB231" s="73" t="str">
        <f>IF(B231="win",100%-CB1,"-100%")</f>
        <v>-100%</v>
      </c>
      <c r="CC231" s="9">
        <f>(CA231*CB231)+(CA231*CC1)</f>
        <v>0</v>
      </c>
      <c r="CD231" s="9"/>
      <c r="CE231" s="9">
        <f>Wed!AR65</f>
        <v>0</v>
      </c>
      <c r="CF231" s="73" t="str">
        <f>IF(B231="win",100%-CF1,"-100%")</f>
        <v>-100%</v>
      </c>
      <c r="CG231" s="9">
        <f>(CE231*CF231)+(CE231*CG1)</f>
        <v>0</v>
      </c>
      <c r="CH231" s="9"/>
      <c r="CI231" s="9">
        <f>Wed!AS65</f>
        <v>0</v>
      </c>
      <c r="CJ231" s="73" t="str">
        <f>IF(B231="win",100%-CJ1,"-100%")</f>
        <v>-100%</v>
      </c>
      <c r="CK231" s="9">
        <f>(CI231*CJ231)+(CI231*CK1)</f>
        <v>0</v>
      </c>
      <c r="CL231" s="9"/>
      <c r="CM231" s="9">
        <f>Wed!AT65</f>
        <v>0</v>
      </c>
      <c r="CN231" s="73" t="str">
        <f>IF(B231="win",100%-CN1,"-100%")</f>
        <v>-100%</v>
      </c>
      <c r="CO231" s="9">
        <f>(CM231*CN231)+(CM231*CO1)</f>
        <v>0</v>
      </c>
      <c r="CP231" s="9"/>
      <c r="CQ231" s="9">
        <f>Wed!AU65</f>
        <v>0</v>
      </c>
      <c r="CR231" s="73" t="str">
        <f>IF(B231="win",100%-CR1,"-100%")</f>
        <v>-100%</v>
      </c>
      <c r="CS231" s="9">
        <f>(CQ231*CR231)+(CQ231*CS1)</f>
        <v>0</v>
      </c>
      <c r="CT231" s="9"/>
      <c r="CU231" s="9">
        <f>Wed!AV65</f>
        <v>0</v>
      </c>
      <c r="CV231" s="73" t="str">
        <f>IF(B231="win",100%-CV1,"-100%")</f>
        <v>-100%</v>
      </c>
      <c r="CW231" s="9">
        <f>(CU231*CV231)+(CU231*CW1)</f>
        <v>0</v>
      </c>
      <c r="CX231" s="9"/>
      <c r="CY231" s="9">
        <f>Wed!AW65</f>
        <v>0</v>
      </c>
      <c r="CZ231" s="73" t="str">
        <f>IF(B231="win",100%-CZ1,"-100%")</f>
        <v>-100%</v>
      </c>
      <c r="DA231" s="9">
        <f>(CY231*CZ231)+(CY231*DA1)</f>
        <v>0</v>
      </c>
      <c r="DB231" s="9"/>
      <c r="DC231" s="9">
        <f>Wed!AX65</f>
        <v>0</v>
      </c>
      <c r="DD231" s="73" t="str">
        <f>IF(B231="win",100%-DD1,"-100%")</f>
        <v>-100%</v>
      </c>
      <c r="DE231" s="9">
        <f>(DC231*DD231)+(DC231*DE1)</f>
        <v>0</v>
      </c>
      <c r="DF231" s="9"/>
      <c r="DG231" s="9">
        <f>Wed!AY65</f>
        <v>0</v>
      </c>
      <c r="DH231" s="73" t="str">
        <f>IF(B231="win",100%-DH1,"-100%")</f>
        <v>-100%</v>
      </c>
      <c r="DI231" s="9">
        <f>(DG231*DH231)+(DG231*DI1)</f>
        <v>0</v>
      </c>
      <c r="DJ231" s="9"/>
      <c r="DK231" s="9">
        <f>Wed!AZ65</f>
        <v>0</v>
      </c>
      <c r="DL231" s="73" t="str">
        <f>IF(B231="win",100%-DL1,"-100%")</f>
        <v>-100%</v>
      </c>
      <c r="DM231" s="9">
        <f>(DK231*DL231)+(DK231*DM1)</f>
        <v>0</v>
      </c>
      <c r="DN231" s="9"/>
      <c r="DO231" s="9">
        <f>Wed!BA65</f>
        <v>0</v>
      </c>
      <c r="DP231" s="73" t="str">
        <f>IF(B231="win",100%-DP1,"-100%")</f>
        <v>-100%</v>
      </c>
      <c r="DQ231" s="9">
        <f>(DO231*DP231)+(DO231*DQ1)</f>
        <v>0</v>
      </c>
      <c r="DR231" s="9"/>
      <c r="DS231" s="9">
        <f>Wed!BB65</f>
        <v>0</v>
      </c>
      <c r="DT231" s="73" t="str">
        <f>IF(B231="win",100%-DT1,"-100%")</f>
        <v>-100%</v>
      </c>
      <c r="DU231" s="9">
        <f>(DS231*DT231)+(DS231*DU1)</f>
        <v>0</v>
      </c>
      <c r="DV231" s="9"/>
      <c r="DW231" s="9">
        <f>Wed!BC65</f>
        <v>0</v>
      </c>
      <c r="DX231" s="73" t="str">
        <f>IF(B231="win",100%-DX1,"-100%")</f>
        <v>-100%</v>
      </c>
      <c r="DY231" s="9">
        <f>(DW231*DX231)+(DW231*DY1)</f>
        <v>0</v>
      </c>
      <c r="DZ231" s="9"/>
      <c r="EA231" s="9">
        <f>Wed!BD65</f>
        <v>0</v>
      </c>
      <c r="EB231" s="73" t="str">
        <f>IF(B231="win",100%-EB1,"-100%")</f>
        <v>-100%</v>
      </c>
      <c r="EC231" s="9">
        <f>(EA231*EB231)+(EA231*EC1)</f>
        <v>0</v>
      </c>
      <c r="ED231" s="9"/>
      <c r="EE231" s="9">
        <f>Wed!BE65</f>
        <v>0</v>
      </c>
      <c r="EF231" s="73" t="str">
        <f>IF(B231="win",100%-EF1,"-100%")</f>
        <v>-100%</v>
      </c>
      <c r="EG231" s="9">
        <f>(EE231*EF231)+(EE231*EG1)</f>
        <v>0</v>
      </c>
      <c r="EH231" s="9"/>
      <c r="EI231" s="9">
        <f>Wed!BF65</f>
        <v>0</v>
      </c>
      <c r="EJ231" s="73" t="str">
        <f>IF(B231="win",100%-EJ1,"-100%")</f>
        <v>-100%</v>
      </c>
      <c r="EK231" s="9">
        <f>(EI231*EJ231)+(EI231*EK1)</f>
        <v>0</v>
      </c>
      <c r="EL231" s="9"/>
      <c r="EM231" s="9">
        <f>Wed!BG65</f>
        <v>0</v>
      </c>
      <c r="EN231" s="73" t="str">
        <f>IF(B231="win",100%-EN1,"-100%")</f>
        <v>-100%</v>
      </c>
      <c r="EO231" s="9">
        <f>(EM231*EN231)+(EM231*EO1)</f>
        <v>0</v>
      </c>
      <c r="EP231" s="9"/>
      <c r="EQ231" s="9">
        <f>Wed!BH65</f>
        <v>0</v>
      </c>
      <c r="ER231" s="73" t="str">
        <f>IF(B231="win",100%-ER1,"-100%")</f>
        <v>-100%</v>
      </c>
      <c r="ES231" s="9">
        <f>(EQ231*ER231)+(EQ231*ES1)</f>
        <v>0</v>
      </c>
      <c r="EU231" s="9">
        <f>Wed!$BI65</f>
        <v>0</v>
      </c>
      <c r="EV231" s="73" t="str">
        <f t="shared" si="2747"/>
        <v>-100%</v>
      </c>
      <c r="EW231" s="9">
        <f>(EU231*EV231)+(EU231*EW1)</f>
        <v>0</v>
      </c>
      <c r="EY231" s="9">
        <f>Wed!$BJ65</f>
        <v>0</v>
      </c>
      <c r="EZ231" s="73" t="str">
        <f t="shared" si="2748"/>
        <v>-100%</v>
      </c>
      <c r="FA231" s="9">
        <f>(EY231*EZ231)+(EY231*FA1)</f>
        <v>0</v>
      </c>
      <c r="FC231" s="9">
        <f>Wed!$BK65</f>
        <v>0</v>
      </c>
      <c r="FD231" s="73" t="str">
        <f t="shared" si="2749"/>
        <v>-100%</v>
      </c>
      <c r="FE231" s="9">
        <f>(FC231*FD231)+(FC231*FE1)</f>
        <v>0</v>
      </c>
      <c r="FG231" s="9">
        <f>Wed!$BL65</f>
        <v>0</v>
      </c>
      <c r="FH231" s="73" t="str">
        <f t="shared" si="2750"/>
        <v>-100%</v>
      </c>
      <c r="FI231" s="9">
        <f>(FG231*FH231)+(FG231*FI1)</f>
        <v>0</v>
      </c>
      <c r="FK231" s="9">
        <f>Wed!$BM65</f>
        <v>0</v>
      </c>
      <c r="FL231" s="73" t="str">
        <f t="shared" si="2751"/>
        <v>-100%</v>
      </c>
      <c r="FM231" s="9">
        <f>(FK231*FL231)+(FK231*FM1)</f>
        <v>0</v>
      </c>
      <c r="FO231" s="9">
        <f>Wed!$BN65</f>
        <v>0</v>
      </c>
      <c r="FP231" s="73" t="str">
        <f t="shared" si="2752"/>
        <v>-100%</v>
      </c>
      <c r="FQ231" s="9">
        <f>(FO231*FP231)+(FO231*FQ1)</f>
        <v>0</v>
      </c>
    </row>
    <row r="232" spans="1:173" s="12" customFormat="1" x14ac:dyDescent="0.25">
      <c r="A232" s="75"/>
      <c r="B232" s="72"/>
      <c r="C232" s="75"/>
      <c r="D232" s="75"/>
      <c r="E232" s="75"/>
      <c r="G232" s="75"/>
      <c r="H232" s="75"/>
      <c r="I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  <c r="BN232" s="75"/>
      <c r="BO232" s="75"/>
      <c r="BP232" s="75"/>
      <c r="BQ232" s="75"/>
      <c r="BR232" s="75"/>
      <c r="BS232" s="75"/>
      <c r="BT232" s="75"/>
      <c r="BU232" s="75"/>
      <c r="BV232" s="75"/>
      <c r="BW232" s="75"/>
      <c r="BX232" s="75"/>
      <c r="BY232" s="75"/>
      <c r="BZ232" s="75"/>
      <c r="CA232" s="75"/>
      <c r="CB232" s="75"/>
      <c r="CC232" s="75"/>
      <c r="CD232" s="75"/>
      <c r="CE232" s="75"/>
      <c r="CF232" s="75"/>
      <c r="CG232" s="75"/>
      <c r="CH232" s="75"/>
      <c r="CI232" s="75"/>
      <c r="CJ232" s="75"/>
      <c r="CK232" s="75"/>
      <c r="CL232" s="75"/>
      <c r="CM232" s="75"/>
      <c r="CN232" s="75"/>
      <c r="CO232" s="75"/>
      <c r="CP232" s="75"/>
      <c r="CQ232" s="75"/>
      <c r="CR232" s="75"/>
      <c r="CS232" s="75"/>
      <c r="CT232" s="75"/>
      <c r="CU232" s="75"/>
      <c r="CV232" s="75"/>
      <c r="CW232" s="75"/>
      <c r="CX232" s="75"/>
      <c r="CY232" s="75"/>
      <c r="CZ232" s="75"/>
      <c r="DA232" s="75"/>
      <c r="DB232" s="75"/>
      <c r="DC232" s="75"/>
      <c r="DD232" s="75"/>
      <c r="DE232" s="75"/>
      <c r="DF232" s="75"/>
      <c r="DG232" s="75"/>
      <c r="DH232" s="75"/>
      <c r="DI232" s="75"/>
      <c r="DJ232" s="75"/>
      <c r="DK232" s="75"/>
      <c r="DL232" s="75"/>
      <c r="DM232" s="75"/>
      <c r="DN232" s="75"/>
      <c r="DO232" s="75"/>
      <c r="DP232" s="75"/>
      <c r="DQ232" s="75"/>
      <c r="DR232" s="75"/>
      <c r="DS232" s="75"/>
      <c r="DT232" s="75"/>
      <c r="DU232" s="75"/>
      <c r="DV232" s="75"/>
      <c r="DW232" s="75"/>
      <c r="DX232" s="75"/>
      <c r="DY232" s="75"/>
      <c r="DZ232" s="75"/>
      <c r="EA232" s="75"/>
      <c r="EB232" s="75"/>
      <c r="EC232" s="75"/>
      <c r="ED232" s="75"/>
      <c r="EE232" s="75"/>
      <c r="EF232" s="75"/>
      <c r="EG232" s="75"/>
      <c r="EH232" s="75"/>
      <c r="EI232" s="75"/>
      <c r="EJ232" s="75"/>
      <c r="EK232" s="75"/>
      <c r="EL232" s="75"/>
      <c r="EM232" s="75"/>
      <c r="EN232" s="75"/>
      <c r="EO232" s="75"/>
      <c r="EP232" s="75"/>
      <c r="EQ232" s="75"/>
      <c r="ER232" s="75"/>
      <c r="ES232" s="75"/>
      <c r="EU232" s="75"/>
      <c r="EV232" s="75"/>
      <c r="EW232" s="75"/>
      <c r="EY232" s="75"/>
      <c r="EZ232" s="75"/>
      <c r="FA232" s="75"/>
      <c r="FC232" s="75"/>
      <c r="FD232" s="75"/>
      <c r="FE232" s="75"/>
      <c r="FG232" s="75"/>
      <c r="FH232" s="75"/>
      <c r="FI232" s="75"/>
      <c r="FK232" s="75"/>
      <c r="FL232" s="75"/>
      <c r="FM232" s="75"/>
      <c r="FO232" s="75"/>
      <c r="FP232" s="75"/>
      <c r="FQ232" s="75"/>
    </row>
    <row r="233" spans="1:173" s="12" customFormat="1" x14ac:dyDescent="0.25">
      <c r="A233" s="9">
        <f>Wed!A67</f>
        <v>0</v>
      </c>
      <c r="B233" s="72">
        <f>Wed!C67</f>
        <v>0</v>
      </c>
      <c r="C233" s="9">
        <f>Wed!X67</f>
        <v>0</v>
      </c>
      <c r="D233" s="73" t="str">
        <f>IF(B233="win",100%-D1,"-100%")</f>
        <v>-100%</v>
      </c>
      <c r="E233" s="9">
        <f>(C233*D233)+(C233*E1)</f>
        <v>0</v>
      </c>
      <c r="G233" s="9">
        <f>Wed!Y67</f>
        <v>0</v>
      </c>
      <c r="H233" s="73" t="str">
        <f>IF($B233="win",100%-H$1,"-100%")</f>
        <v>-100%</v>
      </c>
      <c r="I233" s="9">
        <f>(G233*H233)+(G233*I1)</f>
        <v>0</v>
      </c>
      <c r="K233" s="9">
        <f>Wed!Z67</f>
        <v>0</v>
      </c>
      <c r="L233" s="73" t="str">
        <f>IF(B233="win",100%-L1,"-100%")</f>
        <v>-100%</v>
      </c>
      <c r="M233" s="9">
        <f>(K233*L233)+(K233*M1)</f>
        <v>0</v>
      </c>
      <c r="N233" s="9"/>
      <c r="O233" s="9">
        <f>Wed!AA67</f>
        <v>0</v>
      </c>
      <c r="P233" s="73" t="str">
        <f>IF(B233="win",100%-P1,"-100%")</f>
        <v>-100%</v>
      </c>
      <c r="Q233" s="9">
        <f>(O233*P233)+(O233*Q1)</f>
        <v>0</v>
      </c>
      <c r="R233" s="9"/>
      <c r="S233" s="9">
        <f>Wed!AB67</f>
        <v>0</v>
      </c>
      <c r="T233" s="73" t="str">
        <f>IF(B233="win",100%-T1,"-100%")</f>
        <v>-100%</v>
      </c>
      <c r="U233" s="9">
        <f>(S233*T233)+(S233*U1)</f>
        <v>0</v>
      </c>
      <c r="V233" s="9"/>
      <c r="W233" s="9">
        <f>Wed!AC67</f>
        <v>0</v>
      </c>
      <c r="X233" s="73" t="str">
        <f>IF(B233="win",100%-X1,"-100%")</f>
        <v>-100%</v>
      </c>
      <c r="Y233" s="9">
        <f>(W233*X233)+(W233*Y1)</f>
        <v>0</v>
      </c>
      <c r="Z233" s="9"/>
      <c r="AA233" s="9">
        <f>Wed!AD67</f>
        <v>0</v>
      </c>
      <c r="AB233" s="73" t="str">
        <f>IF(B233="win",100%-AB1,"-100%")</f>
        <v>-100%</v>
      </c>
      <c r="AC233" s="9">
        <f>(AA233*AB233)+(AA233*AC1)</f>
        <v>0</v>
      </c>
      <c r="AD233" s="9"/>
      <c r="AE233" s="9">
        <f>Wed!AE67</f>
        <v>0</v>
      </c>
      <c r="AF233" s="73" t="str">
        <f>IF(B233="win",100%-AF1,"-100%")</f>
        <v>-100%</v>
      </c>
      <c r="AG233" s="9">
        <f>(AE233*AF233)+(AE233*AG1)</f>
        <v>0</v>
      </c>
      <c r="AH233" s="9"/>
      <c r="AI233" s="9">
        <f>Wed!AF67</f>
        <v>0</v>
      </c>
      <c r="AJ233" s="73" t="str">
        <f>IF(B233="win",100%-AJ1,"-100%")</f>
        <v>-100%</v>
      </c>
      <c r="AK233" s="9">
        <f>(AI233*AJ233)+(AI233*AK1)</f>
        <v>0</v>
      </c>
      <c r="AL233" s="9"/>
      <c r="AM233" s="9">
        <f>Wed!AG67</f>
        <v>0</v>
      </c>
      <c r="AN233" s="73" t="str">
        <f>IF(B233="win",100%-AN1,"-100%")</f>
        <v>-100%</v>
      </c>
      <c r="AO233" s="9">
        <f>(AM233*AN233)+(AM233*AO1)</f>
        <v>0</v>
      </c>
      <c r="AP233" s="9"/>
      <c r="AQ233" s="9">
        <f>Wed!AH67</f>
        <v>0</v>
      </c>
      <c r="AR233" s="73" t="str">
        <f>IF(B233="win",100%-AR1,"-100%")</f>
        <v>-100%</v>
      </c>
      <c r="AS233" s="9">
        <f>(AQ233*AR233)+(AQ233*AS1)</f>
        <v>0</v>
      </c>
      <c r="AT233" s="9"/>
      <c r="AU233" s="9">
        <f>Wed!AI67</f>
        <v>0</v>
      </c>
      <c r="AV233" s="73" t="str">
        <f>IF(B233="win",100%-AV1,"-100%")</f>
        <v>-100%</v>
      </c>
      <c r="AW233" s="9">
        <f>(AU233*AV233)+(AU233*AW1)</f>
        <v>0</v>
      </c>
      <c r="AX233" s="9"/>
      <c r="AY233" s="9">
        <f>Wed!AJ67</f>
        <v>0</v>
      </c>
      <c r="AZ233" s="73" t="str">
        <f>IF(B233="win",100%-AZ1,"-100%")</f>
        <v>-100%</v>
      </c>
      <c r="BA233" s="9">
        <f>(AY233*AZ233)+(AY233*BA1)</f>
        <v>0</v>
      </c>
      <c r="BB233" s="9"/>
      <c r="BC233" s="9">
        <f>Wed!AK67</f>
        <v>0</v>
      </c>
      <c r="BD233" s="73" t="str">
        <f>IF(B233="win",100%-BD1,"-100%")</f>
        <v>-100%</v>
      </c>
      <c r="BE233" s="9">
        <f>(BC233*BD233)+(BC233*BE1)</f>
        <v>0</v>
      </c>
      <c r="BF233" s="9"/>
      <c r="BG233" s="9">
        <f>Wed!AL67</f>
        <v>0</v>
      </c>
      <c r="BH233" s="73" t="str">
        <f>IF(B233="win",100%-BH1,"-100%")</f>
        <v>-100%</v>
      </c>
      <c r="BI233" s="9">
        <f>(BG233*BH233)+(BG233*BI1)</f>
        <v>0</v>
      </c>
      <c r="BJ233" s="9"/>
      <c r="BK233" s="9">
        <f>Wed!AM67</f>
        <v>0</v>
      </c>
      <c r="BL233" s="73" t="str">
        <f>IF(B233="win",100%-BL1,"-100%")</f>
        <v>-100%</v>
      </c>
      <c r="BM233" s="9">
        <f>(BK233*BL233)+(BK233*BM1)</f>
        <v>0</v>
      </c>
      <c r="BN233" s="9"/>
      <c r="BO233" s="9">
        <f>Wed!AN67</f>
        <v>0</v>
      </c>
      <c r="BP233" s="73" t="str">
        <f>IF(B233="win",100%-BP1,"-100%")</f>
        <v>-100%</v>
      </c>
      <c r="BQ233" s="9">
        <f>(BO233*BP233)+(BO233*BQ1)</f>
        <v>0</v>
      </c>
      <c r="BR233" s="9"/>
      <c r="BS233" s="9">
        <f>Wed!AO67</f>
        <v>0</v>
      </c>
      <c r="BT233" s="73" t="str">
        <f>IF(B233="win",100%-BT1,"-100%")</f>
        <v>-100%</v>
      </c>
      <c r="BU233" s="9">
        <f>(BS233*BT233)+(BS233*BU1)</f>
        <v>0</v>
      </c>
      <c r="BV233" s="9"/>
      <c r="BW233" s="9">
        <f>Wed!AP67</f>
        <v>0</v>
      </c>
      <c r="BX233" s="73" t="str">
        <f>IF(B233="win",100%-BX1,"-100%")</f>
        <v>-100%</v>
      </c>
      <c r="BY233" s="9">
        <f>(BW233*BX233)+(BW233*BY1)</f>
        <v>0</v>
      </c>
      <c r="BZ233" s="9"/>
      <c r="CA233" s="9">
        <f>Wed!AQ67</f>
        <v>0</v>
      </c>
      <c r="CB233" s="73" t="str">
        <f>IF(B233="win",100%-CB1,"-100%")</f>
        <v>-100%</v>
      </c>
      <c r="CC233" s="9">
        <f>(CA233*CB233)+(CA233*CC1)</f>
        <v>0</v>
      </c>
      <c r="CD233" s="9"/>
      <c r="CE233" s="9">
        <f>Wed!AR67</f>
        <v>0</v>
      </c>
      <c r="CF233" s="73" t="str">
        <f>IF(B233="win",100%-CF1,"-100%")</f>
        <v>-100%</v>
      </c>
      <c r="CG233" s="9">
        <f>(CE233*CF233)+(CE233*CG1)</f>
        <v>0</v>
      </c>
      <c r="CH233" s="9"/>
      <c r="CI233" s="9">
        <f>Wed!AS67</f>
        <v>0</v>
      </c>
      <c r="CJ233" s="73" t="str">
        <f>IF(B233="win",100%-CJ1,"-100%")</f>
        <v>-100%</v>
      </c>
      <c r="CK233" s="9">
        <f>(CI233*CJ233)+(CI233*CK1)</f>
        <v>0</v>
      </c>
      <c r="CL233" s="9"/>
      <c r="CM233" s="9">
        <f>Wed!AT67</f>
        <v>0</v>
      </c>
      <c r="CN233" s="73" t="str">
        <f>IF(B233="win",100%-CN1,"-100%")</f>
        <v>-100%</v>
      </c>
      <c r="CO233" s="9">
        <f>(CM233*CN233)+(CM233*CO1)</f>
        <v>0</v>
      </c>
      <c r="CP233" s="9"/>
      <c r="CQ233" s="9">
        <f>Wed!AU67</f>
        <v>0</v>
      </c>
      <c r="CR233" s="73" t="str">
        <f>IF(B233="win",100%-CR1,"-100%")</f>
        <v>-100%</v>
      </c>
      <c r="CS233" s="9">
        <f>(CQ233*CR233)+(CQ233*CS1)</f>
        <v>0</v>
      </c>
      <c r="CT233" s="9"/>
      <c r="CU233" s="9">
        <f>Wed!AV67</f>
        <v>0</v>
      </c>
      <c r="CV233" s="73" t="str">
        <f>IF(B233="win",100%-CV1,"-100%")</f>
        <v>-100%</v>
      </c>
      <c r="CW233" s="9">
        <f>(CU233*CV233)+(CU233*CW1)</f>
        <v>0</v>
      </c>
      <c r="CX233" s="9"/>
      <c r="CY233" s="9">
        <f>Wed!AW67</f>
        <v>0</v>
      </c>
      <c r="CZ233" s="73" t="str">
        <f>IF(B233="win",100%-CZ1,"-100%")</f>
        <v>-100%</v>
      </c>
      <c r="DA233" s="9">
        <f>(CY233*CZ233)+(CY233*DA1)</f>
        <v>0</v>
      </c>
      <c r="DB233" s="9"/>
      <c r="DC233" s="9">
        <f>Wed!AX67</f>
        <v>0</v>
      </c>
      <c r="DD233" s="73" t="str">
        <f>IF(B233="win",100%-DD1,"-100%")</f>
        <v>-100%</v>
      </c>
      <c r="DE233" s="9">
        <f>(DC233*DD233)+(DC233*DE1)</f>
        <v>0</v>
      </c>
      <c r="DF233" s="9"/>
      <c r="DG233" s="9">
        <f>Wed!AY67</f>
        <v>0</v>
      </c>
      <c r="DH233" s="73" t="str">
        <f>IF(B233="win",100%-DH1,"-100%")</f>
        <v>-100%</v>
      </c>
      <c r="DI233" s="9">
        <f>(DG233*DH233)+(DG233*DI1)</f>
        <v>0</v>
      </c>
      <c r="DJ233" s="9"/>
      <c r="DK233" s="9">
        <f>Wed!AZ67</f>
        <v>0</v>
      </c>
      <c r="DL233" s="73" t="str">
        <f>IF(B233="win",100%-DL1,"-100%")</f>
        <v>-100%</v>
      </c>
      <c r="DM233" s="9">
        <f>(DK233*DL233)+(DK233*DM1)</f>
        <v>0</v>
      </c>
      <c r="DN233" s="9"/>
      <c r="DO233" s="9">
        <f>Wed!BA67</f>
        <v>0</v>
      </c>
      <c r="DP233" s="73" t="str">
        <f>IF(B233="win",100%-DP1,"-100%")</f>
        <v>-100%</v>
      </c>
      <c r="DQ233" s="9">
        <f>(DO233*DP233)+(DO233*DQ1)</f>
        <v>0</v>
      </c>
      <c r="DR233" s="9"/>
      <c r="DS233" s="9">
        <f>Wed!BB67</f>
        <v>0</v>
      </c>
      <c r="DT233" s="73" t="str">
        <f>IF(B233="win",100%-DT1,"-100%")</f>
        <v>-100%</v>
      </c>
      <c r="DU233" s="9">
        <f>(DS233*DT233)+(DS233*DU1)</f>
        <v>0</v>
      </c>
      <c r="DV233" s="9"/>
      <c r="DW233" s="9">
        <f>Wed!BC67</f>
        <v>0</v>
      </c>
      <c r="DX233" s="73" t="str">
        <f>IF(B233="win",100%-DX1,"-100%")</f>
        <v>-100%</v>
      </c>
      <c r="DY233" s="9">
        <f>(DW233*DX233)+(DW233*DY1)</f>
        <v>0</v>
      </c>
      <c r="DZ233" s="9"/>
      <c r="EA233" s="9">
        <f>Wed!BD67</f>
        <v>0</v>
      </c>
      <c r="EB233" s="73" t="str">
        <f>IF(B233="win",100%-EB1,"-100%")</f>
        <v>-100%</v>
      </c>
      <c r="EC233" s="9">
        <f>(EA233*EB233)+(EA233*EC1)</f>
        <v>0</v>
      </c>
      <c r="ED233" s="9"/>
      <c r="EE233" s="9">
        <f>Wed!BE67</f>
        <v>0</v>
      </c>
      <c r="EF233" s="73" t="str">
        <f>IF(B233="win",100%-EF1,"-100%")</f>
        <v>-100%</v>
      </c>
      <c r="EG233" s="9">
        <f>(EE233*EF233)+(EE233*EG1)</f>
        <v>0</v>
      </c>
      <c r="EH233" s="9"/>
      <c r="EI233" s="9">
        <f>Wed!BF67</f>
        <v>0</v>
      </c>
      <c r="EJ233" s="73" t="str">
        <f>IF(B233="win",100%-EJ1,"-100%")</f>
        <v>-100%</v>
      </c>
      <c r="EK233" s="9">
        <f>(EI233*EJ233)+(EI233*EK1)</f>
        <v>0</v>
      </c>
      <c r="EL233" s="9"/>
      <c r="EM233" s="9">
        <f>Wed!BG67</f>
        <v>0</v>
      </c>
      <c r="EN233" s="73" t="str">
        <f>IF(B233="win",100%-EN1,"-100%")</f>
        <v>-100%</v>
      </c>
      <c r="EO233" s="9">
        <f>(EM233*EN233)+(EM233*EO1)</f>
        <v>0</v>
      </c>
      <c r="EP233" s="9"/>
      <c r="EQ233" s="9">
        <f>Wed!BH67</f>
        <v>0</v>
      </c>
      <c r="ER233" s="73" t="str">
        <f>IF(B233="win",100%-ER1,"-100%")</f>
        <v>-100%</v>
      </c>
      <c r="ES233" s="9">
        <f>(EQ233*ER233)+(EQ233*ES1)</f>
        <v>0</v>
      </c>
      <c r="EU233" s="9">
        <f>Wed!$BI67</f>
        <v>0</v>
      </c>
      <c r="EV233" s="73" t="str">
        <f t="shared" si="2747"/>
        <v>-100%</v>
      </c>
      <c r="EW233" s="9">
        <f>(EU233*EV233)+(EU233*EW1)</f>
        <v>0</v>
      </c>
      <c r="EY233" s="9">
        <f>Wed!$BJ67</f>
        <v>0</v>
      </c>
      <c r="EZ233" s="73" t="str">
        <f t="shared" si="2748"/>
        <v>-100%</v>
      </c>
      <c r="FA233" s="9">
        <f>(EY233*EZ233)+(EY233*FA1)</f>
        <v>0</v>
      </c>
      <c r="FC233" s="9">
        <f>Wed!$BK67</f>
        <v>0</v>
      </c>
      <c r="FD233" s="73" t="str">
        <f t="shared" si="2749"/>
        <v>-100%</v>
      </c>
      <c r="FE233" s="9">
        <f>(FC233*FD233)+(FC233*FE1)</f>
        <v>0</v>
      </c>
      <c r="FG233" s="9">
        <f>Wed!$BL67</f>
        <v>0</v>
      </c>
      <c r="FH233" s="73" t="str">
        <f t="shared" si="2750"/>
        <v>-100%</v>
      </c>
      <c r="FI233" s="9">
        <f>(FG233*FH233)+(FG233*FI1)</f>
        <v>0</v>
      </c>
      <c r="FK233" s="9">
        <f>Wed!$BM67</f>
        <v>0</v>
      </c>
      <c r="FL233" s="73" t="str">
        <f t="shared" si="2751"/>
        <v>-100%</v>
      </c>
      <c r="FM233" s="9">
        <f>(FK233*FL233)+(FK233*FM1)</f>
        <v>0</v>
      </c>
      <c r="FO233" s="9">
        <f>Wed!$BN67</f>
        <v>0</v>
      </c>
      <c r="FP233" s="73" t="str">
        <f t="shared" si="2752"/>
        <v>-100%</v>
      </c>
      <c r="FQ233" s="9">
        <f>(FO233*FP233)+(FO233*FQ1)</f>
        <v>0</v>
      </c>
    </row>
    <row r="234" spans="1:173" s="12" customFormat="1" x14ac:dyDescent="0.25">
      <c r="A234" s="9">
        <f>Wed!A68</f>
        <v>0</v>
      </c>
      <c r="B234" s="72">
        <f>Wed!C68</f>
        <v>0</v>
      </c>
      <c r="C234" s="9">
        <f>Wed!X68</f>
        <v>0</v>
      </c>
      <c r="D234" s="73" t="str">
        <f>IF(B234="win",100%-D1,"-100%")</f>
        <v>-100%</v>
      </c>
      <c r="E234" s="9">
        <f>(C234*D234)+(C234*E1)</f>
        <v>0</v>
      </c>
      <c r="G234" s="9">
        <f>Wed!Y68</f>
        <v>0</v>
      </c>
      <c r="H234" s="73" t="str">
        <f t="shared" ref="H234:H236" si="2758">IF($B234="win",100%-H$1,"-100%")</f>
        <v>-100%</v>
      </c>
      <c r="I234" s="9">
        <f>(G234*H234)+(G234*I1)</f>
        <v>0</v>
      </c>
      <c r="K234" s="9">
        <f>Wed!Z68</f>
        <v>0</v>
      </c>
      <c r="L234" s="73" t="str">
        <f>IF(B234="win",100%-L1,"-100%")</f>
        <v>-100%</v>
      </c>
      <c r="M234" s="9">
        <f>(K234*L234)+(K234*M1)</f>
        <v>0</v>
      </c>
      <c r="N234" s="9"/>
      <c r="O234" s="9">
        <f>Wed!AA68</f>
        <v>0</v>
      </c>
      <c r="P234" s="73" t="str">
        <f>IF(B234="win",100%-P1,"-100%")</f>
        <v>-100%</v>
      </c>
      <c r="Q234" s="9">
        <f>(O234*P234)+(O234*Q1)</f>
        <v>0</v>
      </c>
      <c r="R234" s="9"/>
      <c r="S234" s="9">
        <f>Wed!AB68</f>
        <v>0</v>
      </c>
      <c r="T234" s="73" t="str">
        <f>IF(B234="win",100%-T1,"-100%")</f>
        <v>-100%</v>
      </c>
      <c r="U234" s="9">
        <f>(S234*T234)+(S234*U1)</f>
        <v>0</v>
      </c>
      <c r="V234" s="9"/>
      <c r="W234" s="9">
        <f>Wed!AC68</f>
        <v>0</v>
      </c>
      <c r="X234" s="73" t="str">
        <f>IF(B234="win",100%-X1,"-100%")</f>
        <v>-100%</v>
      </c>
      <c r="Y234" s="9">
        <f>(W234*X234)+(W234*Y1)</f>
        <v>0</v>
      </c>
      <c r="Z234" s="9"/>
      <c r="AA234" s="9">
        <f>Wed!AD68</f>
        <v>0</v>
      </c>
      <c r="AB234" s="73" t="str">
        <f>IF(B234="win",100%-AB1,"-100%")</f>
        <v>-100%</v>
      </c>
      <c r="AC234" s="9">
        <f>(AA234*AB234)+(AA234*AC1)</f>
        <v>0</v>
      </c>
      <c r="AD234" s="9"/>
      <c r="AE234" s="9">
        <f>Wed!AE68</f>
        <v>0</v>
      </c>
      <c r="AF234" s="73" t="str">
        <f>IF(B234="win",100%-AF1,"-100%")</f>
        <v>-100%</v>
      </c>
      <c r="AG234" s="9">
        <f>(AE234*AF234)+(AE234*AG1)</f>
        <v>0</v>
      </c>
      <c r="AH234" s="9"/>
      <c r="AI234" s="9">
        <f>Wed!AF68</f>
        <v>0</v>
      </c>
      <c r="AJ234" s="73" t="str">
        <f>IF(B234="win",100%-AJ1,"-100%")</f>
        <v>-100%</v>
      </c>
      <c r="AK234" s="9">
        <f>(AI234*AJ234)+(AI234*AK1)</f>
        <v>0</v>
      </c>
      <c r="AL234" s="9"/>
      <c r="AM234" s="9">
        <f>Wed!AG68</f>
        <v>0</v>
      </c>
      <c r="AN234" s="73" t="str">
        <f>IF(B234="win",100%-AN1,"-100%")</f>
        <v>-100%</v>
      </c>
      <c r="AO234" s="9">
        <f>(AM234*AN234)+(AM234*AO1)</f>
        <v>0</v>
      </c>
      <c r="AP234" s="9"/>
      <c r="AQ234" s="9">
        <f>Wed!AH68</f>
        <v>0</v>
      </c>
      <c r="AR234" s="73" t="str">
        <f>IF(B234="win",100%-AR1,"-100%")</f>
        <v>-100%</v>
      </c>
      <c r="AS234" s="9">
        <f>(AQ234*AR234)+(AQ234*AS1)</f>
        <v>0</v>
      </c>
      <c r="AT234" s="9"/>
      <c r="AU234" s="9">
        <f>Wed!AI68</f>
        <v>0</v>
      </c>
      <c r="AV234" s="73" t="str">
        <f>IF(B234="win",100%-AV1,"-100%")</f>
        <v>-100%</v>
      </c>
      <c r="AW234" s="9">
        <f>(AU234*AV234)+(AU234*AW1)</f>
        <v>0</v>
      </c>
      <c r="AX234" s="9"/>
      <c r="AY234" s="9">
        <f>Wed!AJ68</f>
        <v>0</v>
      </c>
      <c r="AZ234" s="73" t="str">
        <f>IF(B234="win",100%-AZ1,"-100%")</f>
        <v>-100%</v>
      </c>
      <c r="BA234" s="9">
        <f>(AY234*AZ234)+(AY234*BA1)</f>
        <v>0</v>
      </c>
      <c r="BB234" s="9"/>
      <c r="BC234" s="9">
        <f>Wed!AK68</f>
        <v>0</v>
      </c>
      <c r="BD234" s="73" t="str">
        <f>IF(B234="win",100%-BD1,"-100%")</f>
        <v>-100%</v>
      </c>
      <c r="BE234" s="9">
        <f>(BC234*BD234)+(BC234*BE1)</f>
        <v>0</v>
      </c>
      <c r="BF234" s="9"/>
      <c r="BG234" s="9">
        <f>Wed!AL68</f>
        <v>0</v>
      </c>
      <c r="BH234" s="73" t="str">
        <f>IF(B234="win",100%-BH1,"-100%")</f>
        <v>-100%</v>
      </c>
      <c r="BI234" s="9">
        <f>(BG234*BH234)+(BG234*BI1)</f>
        <v>0</v>
      </c>
      <c r="BJ234" s="9"/>
      <c r="BK234" s="9">
        <f>Wed!AM68</f>
        <v>0</v>
      </c>
      <c r="BL234" s="73" t="str">
        <f>IF(B234="win",100%-BL1,"-100%")</f>
        <v>-100%</v>
      </c>
      <c r="BM234" s="9">
        <f>(BK234*BL234)+(BK234*BM1)</f>
        <v>0</v>
      </c>
      <c r="BN234" s="9"/>
      <c r="BO234" s="9">
        <f>Wed!AN68</f>
        <v>0</v>
      </c>
      <c r="BP234" s="73" t="str">
        <f>IF(B234="win",100%-BP1,"-100%")</f>
        <v>-100%</v>
      </c>
      <c r="BQ234" s="9">
        <f>(BO234*BP234)+(BO234*BQ1)</f>
        <v>0</v>
      </c>
      <c r="BR234" s="9"/>
      <c r="BS234" s="9">
        <f>Wed!AO68</f>
        <v>0</v>
      </c>
      <c r="BT234" s="73" t="str">
        <f>IF(B234="win",100%-BT1,"-100%")</f>
        <v>-100%</v>
      </c>
      <c r="BU234" s="9">
        <f>(BS234*BT234)+(BS234*BU1)</f>
        <v>0</v>
      </c>
      <c r="BV234" s="9"/>
      <c r="BW234" s="9">
        <f>Wed!AP68</f>
        <v>0</v>
      </c>
      <c r="BX234" s="73" t="str">
        <f>IF(B234="win",100%-BX1,"-100%")</f>
        <v>-100%</v>
      </c>
      <c r="BY234" s="9">
        <f>(BW234*BX234)+(BW234*BY1)</f>
        <v>0</v>
      </c>
      <c r="BZ234" s="9"/>
      <c r="CA234" s="9">
        <f>Wed!AQ68</f>
        <v>0</v>
      </c>
      <c r="CB234" s="73" t="str">
        <f>IF(B234="win",100%-CB1,"-100%")</f>
        <v>-100%</v>
      </c>
      <c r="CC234" s="9">
        <f>(CA234*CB234)+(CA234*CC1)</f>
        <v>0</v>
      </c>
      <c r="CD234" s="9"/>
      <c r="CE234" s="9">
        <f>Wed!AR68</f>
        <v>0</v>
      </c>
      <c r="CF234" s="73" t="str">
        <f>IF(B234="win",100%-CF1,"-100%")</f>
        <v>-100%</v>
      </c>
      <c r="CG234" s="9">
        <f>(CE234*CF234)+(CE234*CG1)</f>
        <v>0</v>
      </c>
      <c r="CH234" s="9"/>
      <c r="CI234" s="9">
        <f>Wed!AS68</f>
        <v>0</v>
      </c>
      <c r="CJ234" s="73" t="str">
        <f>IF(B234="win",100%-CJ1,"-100%")</f>
        <v>-100%</v>
      </c>
      <c r="CK234" s="9">
        <f>(CI234*CJ234)+(CI234*CK1)</f>
        <v>0</v>
      </c>
      <c r="CL234" s="9"/>
      <c r="CM234" s="9">
        <f>Wed!AT68</f>
        <v>0</v>
      </c>
      <c r="CN234" s="73" t="str">
        <f>IF(B234="win",100%-CN1,"-100%")</f>
        <v>-100%</v>
      </c>
      <c r="CO234" s="9">
        <f>(CM234*CN234)+(CM234*CO1)</f>
        <v>0</v>
      </c>
      <c r="CP234" s="9"/>
      <c r="CQ234" s="9">
        <f>Wed!AU68</f>
        <v>0</v>
      </c>
      <c r="CR234" s="73" t="str">
        <f>IF(B234="win",100%-CR1,"-100%")</f>
        <v>-100%</v>
      </c>
      <c r="CS234" s="9">
        <f>(CQ234*CR234)+(CQ234*CS1)</f>
        <v>0</v>
      </c>
      <c r="CT234" s="9"/>
      <c r="CU234" s="9">
        <f>Wed!AV68</f>
        <v>0</v>
      </c>
      <c r="CV234" s="73" t="str">
        <f>IF(B234="win",100%-CV1,"-100%")</f>
        <v>-100%</v>
      </c>
      <c r="CW234" s="9">
        <f>(CU234*CV234)+(CU234*CW1)</f>
        <v>0</v>
      </c>
      <c r="CX234" s="9"/>
      <c r="CY234" s="9">
        <f>Wed!AW68</f>
        <v>0</v>
      </c>
      <c r="CZ234" s="73" t="str">
        <f>IF(B234="win",100%-CZ1,"-100%")</f>
        <v>-100%</v>
      </c>
      <c r="DA234" s="9">
        <f>(CY234*CZ234)+(CY234*DA1)</f>
        <v>0</v>
      </c>
      <c r="DB234" s="9"/>
      <c r="DC234" s="9">
        <f>Wed!AX68</f>
        <v>0</v>
      </c>
      <c r="DD234" s="73" t="str">
        <f>IF(B234="win",100%-DD1,"-100%")</f>
        <v>-100%</v>
      </c>
      <c r="DE234" s="9">
        <f>(DC234*DD234)+(DC234*DE1)</f>
        <v>0</v>
      </c>
      <c r="DF234" s="9"/>
      <c r="DG234" s="9">
        <f>Wed!AY68</f>
        <v>0</v>
      </c>
      <c r="DH234" s="73" t="str">
        <f>IF(B234="win",100%-DH1,"-100%")</f>
        <v>-100%</v>
      </c>
      <c r="DI234" s="9">
        <f>(DG234*DH234)+(DG234*DI1)</f>
        <v>0</v>
      </c>
      <c r="DJ234" s="9"/>
      <c r="DK234" s="9">
        <f>Wed!AZ68</f>
        <v>0</v>
      </c>
      <c r="DL234" s="73" t="str">
        <f>IF(B234="win",100%-DL1,"-100%")</f>
        <v>-100%</v>
      </c>
      <c r="DM234" s="9">
        <f>(DK234*DL234)+(DK234*DM1)</f>
        <v>0</v>
      </c>
      <c r="DN234" s="9"/>
      <c r="DO234" s="9">
        <f>Wed!BA68</f>
        <v>0</v>
      </c>
      <c r="DP234" s="73" t="str">
        <f>IF(B234="win",100%-DP1,"-100%")</f>
        <v>-100%</v>
      </c>
      <c r="DQ234" s="9">
        <f>(DO234*DP234)+(DO234*DQ1)</f>
        <v>0</v>
      </c>
      <c r="DR234" s="9"/>
      <c r="DS234" s="9">
        <f>Wed!BB68</f>
        <v>0</v>
      </c>
      <c r="DT234" s="73" t="str">
        <f>IF(B234="win",100%-DT1,"-100%")</f>
        <v>-100%</v>
      </c>
      <c r="DU234" s="9">
        <f>(DS234*DT234)+(DS234*DU1)</f>
        <v>0</v>
      </c>
      <c r="DV234" s="9"/>
      <c r="DW234" s="9">
        <f>Wed!BC68</f>
        <v>0</v>
      </c>
      <c r="DX234" s="73" t="str">
        <f>IF(B234="win",100%-DX1,"-100%")</f>
        <v>-100%</v>
      </c>
      <c r="DY234" s="9">
        <f>(DW234*DX234)+(DW234*DY1)</f>
        <v>0</v>
      </c>
      <c r="DZ234" s="9"/>
      <c r="EA234" s="9">
        <f>Wed!BD68</f>
        <v>0</v>
      </c>
      <c r="EB234" s="73" t="str">
        <f>IF(B234="win",100%-EB1,"-100%")</f>
        <v>-100%</v>
      </c>
      <c r="EC234" s="9">
        <f>(EA234*EB234)+(EA234*EC1)</f>
        <v>0</v>
      </c>
      <c r="ED234" s="9"/>
      <c r="EE234" s="9">
        <f>Wed!BE68</f>
        <v>0</v>
      </c>
      <c r="EF234" s="73" t="str">
        <f>IF(B234="win",100%-EF1,"-100%")</f>
        <v>-100%</v>
      </c>
      <c r="EG234" s="9">
        <f>(EE234*EF234)+(EE234*EG1)</f>
        <v>0</v>
      </c>
      <c r="EH234" s="9"/>
      <c r="EI234" s="9">
        <f>Wed!BF68</f>
        <v>0</v>
      </c>
      <c r="EJ234" s="73" t="str">
        <f>IF(B234="win",100%-EJ1,"-100%")</f>
        <v>-100%</v>
      </c>
      <c r="EK234" s="9">
        <f>(EI234*EJ234)+(EI234*EK1)</f>
        <v>0</v>
      </c>
      <c r="EL234" s="9"/>
      <c r="EM234" s="9">
        <f>Wed!BG68</f>
        <v>0</v>
      </c>
      <c r="EN234" s="73" t="str">
        <f>IF(B234="win",100%-EN1,"-100%")</f>
        <v>-100%</v>
      </c>
      <c r="EO234" s="9">
        <f>(EM234*EN234)+(EM234*EO1)</f>
        <v>0</v>
      </c>
      <c r="EP234" s="9"/>
      <c r="EQ234" s="9">
        <f>Wed!BH68</f>
        <v>0</v>
      </c>
      <c r="ER234" s="73" t="str">
        <f>IF(B234="win",100%-ER1,"-100%")</f>
        <v>-100%</v>
      </c>
      <c r="ES234" s="9">
        <f>(EQ234*ER234)+(EQ234*ES1)</f>
        <v>0</v>
      </c>
      <c r="EU234" s="9">
        <f>Wed!$BI68</f>
        <v>0</v>
      </c>
      <c r="EV234" s="73" t="str">
        <f t="shared" si="2747"/>
        <v>-100%</v>
      </c>
      <c r="EW234" s="9">
        <f>(EU234*EV234)+(EU234*EW1)</f>
        <v>0</v>
      </c>
      <c r="EY234" s="9">
        <f>Wed!$BJ68</f>
        <v>0</v>
      </c>
      <c r="EZ234" s="73" t="str">
        <f t="shared" si="2748"/>
        <v>-100%</v>
      </c>
      <c r="FA234" s="9">
        <f>(EY234*EZ234)+(EY234*FA1)</f>
        <v>0</v>
      </c>
      <c r="FC234" s="9">
        <f>Wed!$BK68</f>
        <v>0</v>
      </c>
      <c r="FD234" s="73" t="str">
        <f t="shared" si="2749"/>
        <v>-100%</v>
      </c>
      <c r="FE234" s="9">
        <f>(FC234*FD234)+(FC234*FE1)</f>
        <v>0</v>
      </c>
      <c r="FG234" s="9">
        <f>Wed!$BL68</f>
        <v>0</v>
      </c>
      <c r="FH234" s="73" t="str">
        <f t="shared" si="2750"/>
        <v>-100%</v>
      </c>
      <c r="FI234" s="9">
        <f>(FG234*FH234)+(FG234*FI1)</f>
        <v>0</v>
      </c>
      <c r="FK234" s="9">
        <f>Wed!$BM68</f>
        <v>0</v>
      </c>
      <c r="FL234" s="73" t="str">
        <f t="shared" si="2751"/>
        <v>-100%</v>
      </c>
      <c r="FM234" s="9">
        <f>(FK234*FL234)+(FK234*FM1)</f>
        <v>0</v>
      </c>
      <c r="FO234" s="9">
        <f>Wed!$BN68</f>
        <v>0</v>
      </c>
      <c r="FP234" s="73" t="str">
        <f t="shared" si="2752"/>
        <v>-100%</v>
      </c>
      <c r="FQ234" s="9">
        <f>(FO234*FP234)+(FO234*FQ1)</f>
        <v>0</v>
      </c>
    </row>
    <row r="235" spans="1:173" s="12" customFormat="1" x14ac:dyDescent="0.25">
      <c r="A235" s="9" t="str">
        <f>Wed!A69</f>
        <v>UNDER</v>
      </c>
      <c r="B235" s="72">
        <f>Wed!C69</f>
        <v>0</v>
      </c>
      <c r="C235" s="9">
        <f>Wed!X69</f>
        <v>0</v>
      </c>
      <c r="D235" s="73" t="str">
        <f>IF(B235="win",100%-D1,"-100%")</f>
        <v>-100%</v>
      </c>
      <c r="E235" s="9">
        <f>(C235*D235)+(C235*E1)</f>
        <v>0</v>
      </c>
      <c r="G235" s="9">
        <f>Wed!Y69</f>
        <v>0</v>
      </c>
      <c r="H235" s="73" t="str">
        <f t="shared" si="2758"/>
        <v>-100%</v>
      </c>
      <c r="I235" s="9">
        <f>(G235*H235)+(G235*I1)</f>
        <v>0</v>
      </c>
      <c r="K235" s="9">
        <f>Wed!Z69</f>
        <v>0</v>
      </c>
      <c r="L235" s="73" t="str">
        <f>IF(B235="win",100%-L1,"-100%")</f>
        <v>-100%</v>
      </c>
      <c r="M235" s="9">
        <f>(K235*L235)+(K235*M1)</f>
        <v>0</v>
      </c>
      <c r="N235" s="9"/>
      <c r="O235" s="9">
        <f>Wed!AA69</f>
        <v>0</v>
      </c>
      <c r="P235" s="73" t="str">
        <f>IF(B235="win",100%-P1,"-100%")</f>
        <v>-100%</v>
      </c>
      <c r="Q235" s="9">
        <f>(O235*P235)+(O235*Q1)</f>
        <v>0</v>
      </c>
      <c r="R235" s="9"/>
      <c r="S235" s="9">
        <f>Wed!AB69</f>
        <v>0</v>
      </c>
      <c r="T235" s="73" t="str">
        <f>IF(B235="win",100%-T1,"-100%")</f>
        <v>-100%</v>
      </c>
      <c r="U235" s="9">
        <f>(S235*T235)+(S235*U1)</f>
        <v>0</v>
      </c>
      <c r="V235" s="9"/>
      <c r="W235" s="9">
        <f>Wed!AC69</f>
        <v>0</v>
      </c>
      <c r="X235" s="73" t="str">
        <f>IF(B235="win",100%-X1,"-100%")</f>
        <v>-100%</v>
      </c>
      <c r="Y235" s="9">
        <f>(W235*X235)+(W235*Y1)</f>
        <v>0</v>
      </c>
      <c r="Z235" s="9"/>
      <c r="AA235" s="9">
        <f>Wed!AD69</f>
        <v>0</v>
      </c>
      <c r="AB235" s="73" t="str">
        <f>IF(B235="win",100%-AB1,"-100%")</f>
        <v>-100%</v>
      </c>
      <c r="AC235" s="9">
        <f>(AA235*AB235)+(AA235*AC1)</f>
        <v>0</v>
      </c>
      <c r="AD235" s="9"/>
      <c r="AE235" s="9">
        <f>Wed!AE69</f>
        <v>0</v>
      </c>
      <c r="AF235" s="73" t="str">
        <f>IF(B235="win",100%-AF1,"-100%")</f>
        <v>-100%</v>
      </c>
      <c r="AG235" s="9">
        <f>(AE235*AF235)+(AE235*AG1)</f>
        <v>0</v>
      </c>
      <c r="AH235" s="9"/>
      <c r="AI235" s="9">
        <f>Wed!AF69</f>
        <v>0</v>
      </c>
      <c r="AJ235" s="73" t="str">
        <f>IF(B235="win",100%-AJ1,"-100%")</f>
        <v>-100%</v>
      </c>
      <c r="AK235" s="9">
        <f>(AI235*AJ235)+(AI235*AK1)</f>
        <v>0</v>
      </c>
      <c r="AL235" s="9"/>
      <c r="AM235" s="9">
        <f>Wed!AG69</f>
        <v>0</v>
      </c>
      <c r="AN235" s="73" t="str">
        <f>IF(B235="win",100%-AN1,"-100%")</f>
        <v>-100%</v>
      </c>
      <c r="AO235" s="9">
        <f>(AM235*AN235)+(AM235*AO1)</f>
        <v>0</v>
      </c>
      <c r="AP235" s="9"/>
      <c r="AQ235" s="9">
        <f>Wed!AH69</f>
        <v>0</v>
      </c>
      <c r="AR235" s="73" t="str">
        <f>IF(B235="win",100%-AR1,"-100%")</f>
        <v>-100%</v>
      </c>
      <c r="AS235" s="9">
        <f>(AQ235*AR235)+(AQ235*AS1)</f>
        <v>0</v>
      </c>
      <c r="AT235" s="9"/>
      <c r="AU235" s="9">
        <f>Wed!AI69</f>
        <v>0</v>
      </c>
      <c r="AV235" s="73" t="str">
        <f>IF(B235="win",100%-AV1,"-100%")</f>
        <v>-100%</v>
      </c>
      <c r="AW235" s="9">
        <f>(AU235*AV235)+(AU235*AW1)</f>
        <v>0</v>
      </c>
      <c r="AX235" s="9"/>
      <c r="AY235" s="9">
        <f>Wed!AJ69</f>
        <v>0</v>
      </c>
      <c r="AZ235" s="73" t="str">
        <f>IF(B235="win",100%-AZ1,"-100%")</f>
        <v>-100%</v>
      </c>
      <c r="BA235" s="9">
        <f>(AY235*AZ235)+(AY235*BA1)</f>
        <v>0</v>
      </c>
      <c r="BB235" s="9"/>
      <c r="BC235" s="9">
        <f>Wed!AK69</f>
        <v>0</v>
      </c>
      <c r="BD235" s="73" t="str">
        <f>IF(B235="win",100%-BD1,"-100%")</f>
        <v>-100%</v>
      </c>
      <c r="BE235" s="9">
        <f>(BC235*BD235)+(BC235*BE1)</f>
        <v>0</v>
      </c>
      <c r="BF235" s="9"/>
      <c r="BG235" s="9">
        <f>Wed!AL69</f>
        <v>0</v>
      </c>
      <c r="BH235" s="73" t="str">
        <f>IF(B235="win",100%-BH1,"-100%")</f>
        <v>-100%</v>
      </c>
      <c r="BI235" s="9">
        <f>(BG235*BH235)+(BG235*BI1)</f>
        <v>0</v>
      </c>
      <c r="BJ235" s="9"/>
      <c r="BK235" s="9">
        <f>Wed!AM69</f>
        <v>0</v>
      </c>
      <c r="BL235" s="73" t="str">
        <f>IF(B235="win",100%-BL1,"-100%")</f>
        <v>-100%</v>
      </c>
      <c r="BM235" s="9">
        <f>(BK235*BL235)+(BK235*BM1)</f>
        <v>0</v>
      </c>
      <c r="BN235" s="9"/>
      <c r="BO235" s="9">
        <f>Wed!AN69</f>
        <v>0</v>
      </c>
      <c r="BP235" s="73" t="str">
        <f>IF(B235="win",100%-BP1,"-100%")</f>
        <v>-100%</v>
      </c>
      <c r="BQ235" s="9">
        <f>(BO235*BP235)+(BO235*BQ1)</f>
        <v>0</v>
      </c>
      <c r="BR235" s="9"/>
      <c r="BS235" s="9">
        <f>Wed!AO69</f>
        <v>0</v>
      </c>
      <c r="BT235" s="73" t="str">
        <f>IF(B235="win",100%-BT1,"-100%")</f>
        <v>-100%</v>
      </c>
      <c r="BU235" s="9">
        <f>(BS235*BT235)+(BS235*BU1)</f>
        <v>0</v>
      </c>
      <c r="BV235" s="9"/>
      <c r="BW235" s="9">
        <f>Wed!AP69</f>
        <v>0</v>
      </c>
      <c r="BX235" s="73" t="str">
        <f>IF(B235="win",100%-BX1,"-100%")</f>
        <v>-100%</v>
      </c>
      <c r="BY235" s="9">
        <f>(BW235*BX235)+(BW235*BY1)</f>
        <v>0</v>
      </c>
      <c r="BZ235" s="9"/>
      <c r="CA235" s="9">
        <f>Wed!AQ69</f>
        <v>0</v>
      </c>
      <c r="CB235" s="73" t="str">
        <f>IF(B235="win",100%-CB1,"-100%")</f>
        <v>-100%</v>
      </c>
      <c r="CC235" s="9">
        <f>(CA235*CB235)+(CA235*CC1)</f>
        <v>0</v>
      </c>
      <c r="CD235" s="9"/>
      <c r="CE235" s="9">
        <f>Wed!AR69</f>
        <v>0</v>
      </c>
      <c r="CF235" s="73" t="str">
        <f>IF(B235="win",100%-CF1,"-100%")</f>
        <v>-100%</v>
      </c>
      <c r="CG235" s="9">
        <f>(CE235*CF235)+(CE235*CG1)</f>
        <v>0</v>
      </c>
      <c r="CH235" s="9"/>
      <c r="CI235" s="9">
        <f>Wed!AS69</f>
        <v>0</v>
      </c>
      <c r="CJ235" s="73" t="str">
        <f>IF(B235="win",100%-CJ1,"-100%")</f>
        <v>-100%</v>
      </c>
      <c r="CK235" s="9">
        <f>(CI235*CJ235)+(CI235*CK1)</f>
        <v>0</v>
      </c>
      <c r="CL235" s="9"/>
      <c r="CM235" s="9">
        <f>Wed!AT69</f>
        <v>0</v>
      </c>
      <c r="CN235" s="73" t="str">
        <f>IF(B235="win",100%-CN1,"-100%")</f>
        <v>-100%</v>
      </c>
      <c r="CO235" s="9">
        <f>(CM235*CN235)+(CM235*CO1)</f>
        <v>0</v>
      </c>
      <c r="CP235" s="9"/>
      <c r="CQ235" s="9">
        <f>Wed!AU69</f>
        <v>0</v>
      </c>
      <c r="CR235" s="73" t="str">
        <f>IF(B235="win",100%-CR1,"-100%")</f>
        <v>-100%</v>
      </c>
      <c r="CS235" s="9">
        <f>(CQ235*CR235)+(CQ235*CS1)</f>
        <v>0</v>
      </c>
      <c r="CT235" s="9"/>
      <c r="CU235" s="9">
        <f>Wed!AV69</f>
        <v>0</v>
      </c>
      <c r="CV235" s="73" t="str">
        <f>IF(B235="win",100%-CV1,"-100%")</f>
        <v>-100%</v>
      </c>
      <c r="CW235" s="9">
        <f>(CU235*CV235)+(CU235*CW1)</f>
        <v>0</v>
      </c>
      <c r="CX235" s="9"/>
      <c r="CY235" s="9">
        <f>Wed!AW69</f>
        <v>0</v>
      </c>
      <c r="CZ235" s="73" t="str">
        <f>IF(B235="win",100%-CZ1,"-100%")</f>
        <v>-100%</v>
      </c>
      <c r="DA235" s="9">
        <f>(CY235*CZ235)+(CY235*DA1)</f>
        <v>0</v>
      </c>
      <c r="DB235" s="9"/>
      <c r="DC235" s="9">
        <f>Wed!AX69</f>
        <v>0</v>
      </c>
      <c r="DD235" s="73" t="str">
        <f>IF(B235="win",100%-DD1,"-100%")</f>
        <v>-100%</v>
      </c>
      <c r="DE235" s="9">
        <f>(DC235*DD235)+(DC235*DE1)</f>
        <v>0</v>
      </c>
      <c r="DF235" s="9"/>
      <c r="DG235" s="9">
        <f>Wed!AY69</f>
        <v>0</v>
      </c>
      <c r="DH235" s="73" t="str">
        <f>IF(B235="win",100%-DH1,"-100%")</f>
        <v>-100%</v>
      </c>
      <c r="DI235" s="9">
        <f>(DG235*DH235)+(DG235*DI1)</f>
        <v>0</v>
      </c>
      <c r="DJ235" s="9"/>
      <c r="DK235" s="9">
        <f>Wed!AZ69</f>
        <v>0</v>
      </c>
      <c r="DL235" s="73" t="str">
        <f>IF(B235="win",100%-DL1,"-100%")</f>
        <v>-100%</v>
      </c>
      <c r="DM235" s="9">
        <f>(DK235*DL235)+(DK235*DM1)</f>
        <v>0</v>
      </c>
      <c r="DN235" s="9"/>
      <c r="DO235" s="9">
        <f>Wed!BA69</f>
        <v>0</v>
      </c>
      <c r="DP235" s="73" t="str">
        <f>IF(B235="win",100%-DP1,"-100%")</f>
        <v>-100%</v>
      </c>
      <c r="DQ235" s="9">
        <f>(DO235*DP235)+(DO235*DQ1)</f>
        <v>0</v>
      </c>
      <c r="DR235" s="9"/>
      <c r="DS235" s="9">
        <f>Wed!BB69</f>
        <v>0</v>
      </c>
      <c r="DT235" s="73" t="str">
        <f>IF(B235="win",100%-DT1,"-100%")</f>
        <v>-100%</v>
      </c>
      <c r="DU235" s="9">
        <f>(DS235*DT235)+(DS235*DU1)</f>
        <v>0</v>
      </c>
      <c r="DV235" s="9"/>
      <c r="DW235" s="9">
        <f>Wed!BC69</f>
        <v>0</v>
      </c>
      <c r="DX235" s="73" t="str">
        <f>IF(B235="win",100%-DX1,"-100%")</f>
        <v>-100%</v>
      </c>
      <c r="DY235" s="9">
        <f>(DW235*DX235)+(DW235*DY1)</f>
        <v>0</v>
      </c>
      <c r="DZ235" s="9"/>
      <c r="EA235" s="9">
        <f>Wed!BD69</f>
        <v>0</v>
      </c>
      <c r="EB235" s="73" t="str">
        <f>IF(B235="win",100%-EB1,"-100%")</f>
        <v>-100%</v>
      </c>
      <c r="EC235" s="9">
        <f>(EA235*EB235)+(EA235*EC1)</f>
        <v>0</v>
      </c>
      <c r="ED235" s="9"/>
      <c r="EE235" s="9">
        <f>Wed!BE69</f>
        <v>0</v>
      </c>
      <c r="EF235" s="73" t="str">
        <f>IF(B235="win",100%-EF1,"-100%")</f>
        <v>-100%</v>
      </c>
      <c r="EG235" s="9">
        <f>(EE235*EF235)+(EE235*EG1)</f>
        <v>0</v>
      </c>
      <c r="EH235" s="9"/>
      <c r="EI235" s="9">
        <f>Wed!BF69</f>
        <v>0</v>
      </c>
      <c r="EJ235" s="73" t="str">
        <f>IF(B235="win",100%-EJ1,"-100%")</f>
        <v>-100%</v>
      </c>
      <c r="EK235" s="9">
        <f>(EI235*EJ235)+(EI235*EK1)</f>
        <v>0</v>
      </c>
      <c r="EL235" s="9"/>
      <c r="EM235" s="9">
        <f>Wed!BG69</f>
        <v>0</v>
      </c>
      <c r="EN235" s="73" t="str">
        <f>IF(B235="win",100%-EN1,"-100%")</f>
        <v>-100%</v>
      </c>
      <c r="EO235" s="9">
        <f>(EM235*EN235)+(EM235*EO1)</f>
        <v>0</v>
      </c>
      <c r="EP235" s="9"/>
      <c r="EQ235" s="9">
        <f>Wed!BH69</f>
        <v>0</v>
      </c>
      <c r="ER235" s="73" t="str">
        <f>IF(B235="win",100%-ER1,"-100%")</f>
        <v>-100%</v>
      </c>
      <c r="ES235" s="9">
        <f>(EQ235*ER235)+(EQ235*ES1)</f>
        <v>0</v>
      </c>
      <c r="EU235" s="9">
        <f>Wed!$BI69</f>
        <v>0</v>
      </c>
      <c r="EV235" s="73" t="str">
        <f t="shared" si="2747"/>
        <v>-100%</v>
      </c>
      <c r="EW235" s="9">
        <f>(EU235*EV235)+(EU235*EW1)</f>
        <v>0</v>
      </c>
      <c r="EY235" s="9">
        <f>Wed!$BJ69</f>
        <v>0</v>
      </c>
      <c r="EZ235" s="73" t="str">
        <f t="shared" si="2748"/>
        <v>-100%</v>
      </c>
      <c r="FA235" s="9">
        <f>(EY235*EZ235)+(EY235*FA1)</f>
        <v>0</v>
      </c>
      <c r="FC235" s="9">
        <f>Wed!$BK69</f>
        <v>0</v>
      </c>
      <c r="FD235" s="73" t="str">
        <f t="shared" si="2749"/>
        <v>-100%</v>
      </c>
      <c r="FE235" s="9">
        <f>(FC235*FD235)+(FC235*FE1)</f>
        <v>0</v>
      </c>
      <c r="FG235" s="9">
        <f>Wed!$BL69</f>
        <v>0</v>
      </c>
      <c r="FH235" s="73" t="str">
        <f t="shared" si="2750"/>
        <v>-100%</v>
      </c>
      <c r="FI235" s="9">
        <f>(FG235*FH235)+(FG235*FI1)</f>
        <v>0</v>
      </c>
      <c r="FK235" s="9">
        <f>Wed!$BM69</f>
        <v>0</v>
      </c>
      <c r="FL235" s="73" t="str">
        <f t="shared" si="2751"/>
        <v>-100%</v>
      </c>
      <c r="FM235" s="9">
        <f>(FK235*FL235)+(FK235*FM1)</f>
        <v>0</v>
      </c>
      <c r="FO235" s="9">
        <f>Wed!$BN69</f>
        <v>0</v>
      </c>
      <c r="FP235" s="73" t="str">
        <f t="shared" si="2752"/>
        <v>-100%</v>
      </c>
      <c r="FQ235" s="9">
        <f>(FO235*FP235)+(FO235*FQ1)</f>
        <v>0</v>
      </c>
    </row>
    <row r="236" spans="1:173" s="12" customFormat="1" x14ac:dyDescent="0.25">
      <c r="A236" s="9" t="str">
        <f>Wed!A70</f>
        <v>OVER</v>
      </c>
      <c r="B236" s="72">
        <f>Wed!C70</f>
        <v>0</v>
      </c>
      <c r="C236" s="9">
        <f>Wed!X70</f>
        <v>0</v>
      </c>
      <c r="D236" s="73" t="str">
        <f>IF(B236="win",100%-D1,"-100%")</f>
        <v>-100%</v>
      </c>
      <c r="E236" s="9">
        <f>(C236*D236)+(C236*E1)</f>
        <v>0</v>
      </c>
      <c r="G236" s="9">
        <f>Wed!Y70</f>
        <v>0</v>
      </c>
      <c r="H236" s="73" t="str">
        <f t="shared" si="2758"/>
        <v>-100%</v>
      </c>
      <c r="I236" s="9">
        <f>(G236*H236)+(G236*I1)</f>
        <v>0</v>
      </c>
      <c r="K236" s="9">
        <f>Wed!Z70</f>
        <v>0</v>
      </c>
      <c r="L236" s="73" t="str">
        <f>IF(B236="win",100%-L1,"-100%")</f>
        <v>-100%</v>
      </c>
      <c r="M236" s="9">
        <f>(K236*L236)+(K236*M1)</f>
        <v>0</v>
      </c>
      <c r="N236" s="9"/>
      <c r="O236" s="9">
        <f>Wed!AA70</f>
        <v>0</v>
      </c>
      <c r="P236" s="73" t="str">
        <f>IF(B236="win",100%-P1,"-100%")</f>
        <v>-100%</v>
      </c>
      <c r="Q236" s="9">
        <f>(O236*P236)+(O236*Q1)</f>
        <v>0</v>
      </c>
      <c r="R236" s="9"/>
      <c r="S236" s="9">
        <f>Wed!AB70</f>
        <v>0</v>
      </c>
      <c r="T236" s="73" t="str">
        <f>IF(B236="win",100%-T1,"-100%")</f>
        <v>-100%</v>
      </c>
      <c r="U236" s="9">
        <f>(S236*T236)+(S236*U1)</f>
        <v>0</v>
      </c>
      <c r="V236" s="9"/>
      <c r="W236" s="9">
        <f>Wed!AC70</f>
        <v>0</v>
      </c>
      <c r="X236" s="73" t="str">
        <f>IF(B236="win",100%-X1,"-100%")</f>
        <v>-100%</v>
      </c>
      <c r="Y236" s="9">
        <f>(W236*X236)+(W236*Y1)</f>
        <v>0</v>
      </c>
      <c r="Z236" s="9"/>
      <c r="AA236" s="9">
        <f>Wed!AD70</f>
        <v>0</v>
      </c>
      <c r="AB236" s="73" t="str">
        <f>IF(B236="win",100%-AB1,"-100%")</f>
        <v>-100%</v>
      </c>
      <c r="AC236" s="9">
        <f>(AA236*AB236)+(AA236*AC1)</f>
        <v>0</v>
      </c>
      <c r="AD236" s="9"/>
      <c r="AE236" s="9">
        <f>Wed!AE70</f>
        <v>0</v>
      </c>
      <c r="AF236" s="73" t="str">
        <f>IF(B236="win",100%-AF1,"-100%")</f>
        <v>-100%</v>
      </c>
      <c r="AG236" s="9">
        <f>(AE236*AF236)+(AE236*AG1)</f>
        <v>0</v>
      </c>
      <c r="AH236" s="9"/>
      <c r="AI236" s="9">
        <f>Wed!AF70</f>
        <v>0</v>
      </c>
      <c r="AJ236" s="73" t="str">
        <f>IF(B236="win",100%-AJ1,"-100%")</f>
        <v>-100%</v>
      </c>
      <c r="AK236" s="9">
        <f>(AI236*AJ236)+(AI236*AK1)</f>
        <v>0</v>
      </c>
      <c r="AL236" s="9"/>
      <c r="AM236" s="9">
        <f>Wed!AG70</f>
        <v>0</v>
      </c>
      <c r="AN236" s="73" t="str">
        <f>IF(B236="win",100%-AN1,"-100%")</f>
        <v>-100%</v>
      </c>
      <c r="AO236" s="9">
        <f>(AM236*AN236)+(AM236*AO1)</f>
        <v>0</v>
      </c>
      <c r="AP236" s="9"/>
      <c r="AQ236" s="9">
        <f>Wed!AH70</f>
        <v>0</v>
      </c>
      <c r="AR236" s="73" t="str">
        <f>IF(B236="win",100%-AR1,"-100%")</f>
        <v>-100%</v>
      </c>
      <c r="AS236" s="9">
        <f>(AQ236*AR236)+(AQ236*AS1)</f>
        <v>0</v>
      </c>
      <c r="AT236" s="9"/>
      <c r="AU236" s="9">
        <f>Wed!AI70</f>
        <v>0</v>
      </c>
      <c r="AV236" s="73" t="str">
        <f>IF(B236="win",100%-AV1,"-100%")</f>
        <v>-100%</v>
      </c>
      <c r="AW236" s="9">
        <f>(AU236*AV236)+(AU236*AW1)</f>
        <v>0</v>
      </c>
      <c r="AX236" s="9"/>
      <c r="AY236" s="9">
        <f>Wed!AJ70</f>
        <v>0</v>
      </c>
      <c r="AZ236" s="73" t="str">
        <f>IF(B236="win",100%-AZ1,"-100%")</f>
        <v>-100%</v>
      </c>
      <c r="BA236" s="9">
        <f>(AY236*AZ236)+(AY236*BA1)</f>
        <v>0</v>
      </c>
      <c r="BB236" s="9"/>
      <c r="BC236" s="9">
        <f>Wed!AK70</f>
        <v>0</v>
      </c>
      <c r="BD236" s="73" t="str">
        <f>IF(B236="win",100%-BD1,"-100%")</f>
        <v>-100%</v>
      </c>
      <c r="BE236" s="9">
        <f>(BC236*BD236)+(BC236*BE1)</f>
        <v>0</v>
      </c>
      <c r="BF236" s="9"/>
      <c r="BG236" s="9">
        <f>Wed!AL70</f>
        <v>0</v>
      </c>
      <c r="BH236" s="73" t="str">
        <f>IF(B236="win",100%-BH1,"-100%")</f>
        <v>-100%</v>
      </c>
      <c r="BI236" s="9">
        <f>(BG236*BH236)+(BG236*BI1)</f>
        <v>0</v>
      </c>
      <c r="BJ236" s="9"/>
      <c r="BK236" s="9">
        <f>Wed!AM70</f>
        <v>0</v>
      </c>
      <c r="BL236" s="73" t="str">
        <f>IF(B236="win",100%-BL1,"-100%")</f>
        <v>-100%</v>
      </c>
      <c r="BM236" s="9">
        <f>(BK236*BL236)+(BK236*BM1)</f>
        <v>0</v>
      </c>
      <c r="BN236" s="9"/>
      <c r="BO236" s="9">
        <f>Wed!AN70</f>
        <v>0</v>
      </c>
      <c r="BP236" s="73" t="str">
        <f>IF(B236="win",100%-BP1,"-100%")</f>
        <v>-100%</v>
      </c>
      <c r="BQ236" s="9">
        <f>(BO236*BP236)+(BO236*BQ1)</f>
        <v>0</v>
      </c>
      <c r="BR236" s="9"/>
      <c r="BS236" s="9">
        <f>Wed!AO70</f>
        <v>0</v>
      </c>
      <c r="BT236" s="73" t="str">
        <f>IF(B236="win",100%-BT1,"-100%")</f>
        <v>-100%</v>
      </c>
      <c r="BU236" s="9">
        <f>(BS236*BT236)+(BS236*BU1)</f>
        <v>0</v>
      </c>
      <c r="BV236" s="9"/>
      <c r="BW236" s="9">
        <f>Wed!AP70</f>
        <v>0</v>
      </c>
      <c r="BX236" s="73" t="str">
        <f>IF(B236="win",100%-BX1,"-100%")</f>
        <v>-100%</v>
      </c>
      <c r="BY236" s="9">
        <f>(BW236*BX236)+(BW236*BY1)</f>
        <v>0</v>
      </c>
      <c r="BZ236" s="9"/>
      <c r="CA236" s="9">
        <f>Wed!AQ70</f>
        <v>0</v>
      </c>
      <c r="CB236" s="73" t="str">
        <f>IF(B236="win",100%-CB1,"-100%")</f>
        <v>-100%</v>
      </c>
      <c r="CC236" s="9">
        <f>(CA236*CB236)+(CA236*CC1)</f>
        <v>0</v>
      </c>
      <c r="CD236" s="9"/>
      <c r="CE236" s="9">
        <f>Wed!AR70</f>
        <v>0</v>
      </c>
      <c r="CF236" s="73" t="str">
        <f>IF(B236="win",100%-CF1,"-100%")</f>
        <v>-100%</v>
      </c>
      <c r="CG236" s="9">
        <f>(CE236*CF236)+(CE236*CG1)</f>
        <v>0</v>
      </c>
      <c r="CH236" s="9"/>
      <c r="CI236" s="9">
        <f>Wed!AS70</f>
        <v>0</v>
      </c>
      <c r="CJ236" s="73" t="str">
        <f>IF(B236="win",100%-CJ1,"-100%")</f>
        <v>-100%</v>
      </c>
      <c r="CK236" s="9">
        <f>(CI236*CJ236)+(CI236*CK1)</f>
        <v>0</v>
      </c>
      <c r="CL236" s="9"/>
      <c r="CM236" s="9">
        <f>Wed!AT70</f>
        <v>0</v>
      </c>
      <c r="CN236" s="73" t="str">
        <f>IF(B236="win",100%-CN1,"-100%")</f>
        <v>-100%</v>
      </c>
      <c r="CO236" s="9">
        <f>(CM236*CN236)+(CM236*CO1)</f>
        <v>0</v>
      </c>
      <c r="CP236" s="9"/>
      <c r="CQ236" s="9">
        <f>Wed!AU70</f>
        <v>0</v>
      </c>
      <c r="CR236" s="73" t="str">
        <f>IF(B236="win",100%-CR1,"-100%")</f>
        <v>-100%</v>
      </c>
      <c r="CS236" s="9">
        <f>(CQ236*CR236)+(CQ236*CS1)</f>
        <v>0</v>
      </c>
      <c r="CT236" s="9"/>
      <c r="CU236" s="9">
        <f>Wed!AV70</f>
        <v>0</v>
      </c>
      <c r="CV236" s="73" t="str">
        <f>IF(B236="win",100%-CV1,"-100%")</f>
        <v>-100%</v>
      </c>
      <c r="CW236" s="9">
        <f>(CU236*CV236)+(CU236*CW1)</f>
        <v>0</v>
      </c>
      <c r="CX236" s="9"/>
      <c r="CY236" s="9">
        <f>Wed!AW70</f>
        <v>0</v>
      </c>
      <c r="CZ236" s="73" t="str">
        <f>IF(B236="win",100%-CZ1,"-100%")</f>
        <v>-100%</v>
      </c>
      <c r="DA236" s="9">
        <f>(CY236*CZ236)+(CY236*DA1)</f>
        <v>0</v>
      </c>
      <c r="DB236" s="9"/>
      <c r="DC236" s="9">
        <f>Wed!AX70</f>
        <v>0</v>
      </c>
      <c r="DD236" s="73" t="str">
        <f>IF(B236="win",100%-DD1,"-100%")</f>
        <v>-100%</v>
      </c>
      <c r="DE236" s="9">
        <f>(DC236*DD236)+(DC236*DE1)</f>
        <v>0</v>
      </c>
      <c r="DF236" s="9"/>
      <c r="DG236" s="9">
        <f>Wed!AY70</f>
        <v>0</v>
      </c>
      <c r="DH236" s="73" t="str">
        <f>IF(B236="win",100%-DH1,"-100%")</f>
        <v>-100%</v>
      </c>
      <c r="DI236" s="9">
        <f>(DG236*DH236)+(DG236*DI1)</f>
        <v>0</v>
      </c>
      <c r="DJ236" s="9"/>
      <c r="DK236" s="9">
        <f>Wed!AZ70</f>
        <v>0</v>
      </c>
      <c r="DL236" s="73" t="str">
        <f>IF(B236="win",100%-DL1,"-100%")</f>
        <v>-100%</v>
      </c>
      <c r="DM236" s="9">
        <f>(DK236*DL236)+(DK236*DM1)</f>
        <v>0</v>
      </c>
      <c r="DN236" s="9"/>
      <c r="DO236" s="9">
        <f>Wed!BA70</f>
        <v>0</v>
      </c>
      <c r="DP236" s="73" t="str">
        <f>IF(B236="win",100%-DP1,"-100%")</f>
        <v>-100%</v>
      </c>
      <c r="DQ236" s="9">
        <f>(DO236*DP236)+(DO236*DQ1)</f>
        <v>0</v>
      </c>
      <c r="DR236" s="9"/>
      <c r="DS236" s="9">
        <f>Wed!BB70</f>
        <v>0</v>
      </c>
      <c r="DT236" s="73" t="str">
        <f>IF(B236="win",100%-DT1,"-100%")</f>
        <v>-100%</v>
      </c>
      <c r="DU236" s="9">
        <f>(DS236*DT236)+(DS236*DU1)</f>
        <v>0</v>
      </c>
      <c r="DV236" s="9"/>
      <c r="DW236" s="9">
        <f>Wed!BC70</f>
        <v>0</v>
      </c>
      <c r="DX236" s="73" t="str">
        <f>IF(B236="win",100%-DX1,"-100%")</f>
        <v>-100%</v>
      </c>
      <c r="DY236" s="9">
        <f>(DW236*DX236)+(DW236*DY1)</f>
        <v>0</v>
      </c>
      <c r="DZ236" s="9"/>
      <c r="EA236" s="9">
        <f>Wed!BD70</f>
        <v>0</v>
      </c>
      <c r="EB236" s="73" t="str">
        <f>IF(B236="win",100%-EB1,"-100%")</f>
        <v>-100%</v>
      </c>
      <c r="EC236" s="9">
        <f>(EA236*EB236)+(EA236*EC1)</f>
        <v>0</v>
      </c>
      <c r="ED236" s="9"/>
      <c r="EE236" s="9">
        <f>Wed!BE70</f>
        <v>0</v>
      </c>
      <c r="EF236" s="73" t="str">
        <f>IF(B236="win",100%-EF1,"-100%")</f>
        <v>-100%</v>
      </c>
      <c r="EG236" s="9">
        <f>(EE236*EF236)+(EE236*EG1)</f>
        <v>0</v>
      </c>
      <c r="EH236" s="9"/>
      <c r="EI236" s="9">
        <f>Wed!BF70</f>
        <v>0</v>
      </c>
      <c r="EJ236" s="73" t="str">
        <f>IF(B236="win",100%-EJ1,"-100%")</f>
        <v>-100%</v>
      </c>
      <c r="EK236" s="9">
        <f>(EI236*EJ236)+(EI236*EK1)</f>
        <v>0</v>
      </c>
      <c r="EL236" s="9"/>
      <c r="EM236" s="9">
        <f>Wed!BG70</f>
        <v>0</v>
      </c>
      <c r="EN236" s="73" t="str">
        <f>IF(B236="win",100%-EN1,"-100%")</f>
        <v>-100%</v>
      </c>
      <c r="EO236" s="9">
        <f>(EM236*EN236)+(EM236*EO1)</f>
        <v>0</v>
      </c>
      <c r="EP236" s="9"/>
      <c r="EQ236" s="9">
        <f>Wed!BH70</f>
        <v>0</v>
      </c>
      <c r="ER236" s="73" t="str">
        <f>IF(B236="win",100%-ER1,"-100%")</f>
        <v>-100%</v>
      </c>
      <c r="ES236" s="9">
        <f>(EQ236*ER236)+(EQ236*ES1)</f>
        <v>0</v>
      </c>
      <c r="EU236" s="9">
        <f>Wed!$BI70</f>
        <v>0</v>
      </c>
      <c r="EV236" s="73" t="str">
        <f t="shared" si="2747"/>
        <v>-100%</v>
      </c>
      <c r="EW236" s="9">
        <f>(EU236*EV236)+(EU236*EW1)</f>
        <v>0</v>
      </c>
      <c r="EY236" s="9">
        <f>Wed!$BJ70</f>
        <v>0</v>
      </c>
      <c r="EZ236" s="73" t="str">
        <f t="shared" si="2748"/>
        <v>-100%</v>
      </c>
      <c r="FA236" s="9">
        <f>(EY236*EZ236)+(EY236*FA1)</f>
        <v>0</v>
      </c>
      <c r="FC236" s="9">
        <f>Wed!$BK70</f>
        <v>0</v>
      </c>
      <c r="FD236" s="73" t="str">
        <f t="shared" si="2749"/>
        <v>-100%</v>
      </c>
      <c r="FE236" s="9">
        <f>(FC236*FD236)+(FC236*FE1)</f>
        <v>0</v>
      </c>
      <c r="FG236" s="9">
        <f>Wed!$BL70</f>
        <v>0</v>
      </c>
      <c r="FH236" s="73" t="str">
        <f t="shared" si="2750"/>
        <v>-100%</v>
      </c>
      <c r="FI236" s="9">
        <f>(FG236*FH236)+(FG236*FI1)</f>
        <v>0</v>
      </c>
      <c r="FK236" s="9">
        <f>Wed!$BM70</f>
        <v>0</v>
      </c>
      <c r="FL236" s="73" t="str">
        <f t="shared" si="2751"/>
        <v>-100%</v>
      </c>
      <c r="FM236" s="9">
        <f>(FK236*FL236)+(FK236*FM1)</f>
        <v>0</v>
      </c>
      <c r="FO236" s="9">
        <f>Wed!$BN70</f>
        <v>0</v>
      </c>
      <c r="FP236" s="73" t="str">
        <f t="shared" si="2752"/>
        <v>-100%</v>
      </c>
      <c r="FQ236" s="9">
        <f>(FO236*FP236)+(FO236*FQ1)</f>
        <v>0</v>
      </c>
    </row>
    <row r="237" spans="1:173" s="12" customFormat="1" x14ac:dyDescent="0.25">
      <c r="A237" s="75"/>
      <c r="B237" s="72"/>
      <c r="C237" s="75"/>
      <c r="D237" s="75"/>
      <c r="E237" s="75"/>
      <c r="G237" s="75"/>
      <c r="H237" s="75"/>
      <c r="I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  <c r="BQ237" s="75"/>
      <c r="BR237" s="75"/>
      <c r="BS237" s="75"/>
      <c r="BT237" s="75"/>
      <c r="BU237" s="75"/>
      <c r="BV237" s="75"/>
      <c r="BW237" s="75"/>
      <c r="BX237" s="75"/>
      <c r="BY237" s="75"/>
      <c r="BZ237" s="75"/>
      <c r="CA237" s="75"/>
      <c r="CB237" s="75"/>
      <c r="CC237" s="75"/>
      <c r="CD237" s="75"/>
      <c r="CE237" s="75"/>
      <c r="CF237" s="75"/>
      <c r="CG237" s="75"/>
      <c r="CH237" s="75"/>
      <c r="CI237" s="75"/>
      <c r="CJ237" s="75"/>
      <c r="CK237" s="75"/>
      <c r="CL237" s="75"/>
      <c r="CM237" s="75"/>
      <c r="CN237" s="75"/>
      <c r="CO237" s="75"/>
      <c r="CP237" s="75"/>
      <c r="CQ237" s="75"/>
      <c r="CR237" s="75"/>
      <c r="CS237" s="75"/>
      <c r="CT237" s="75"/>
      <c r="CU237" s="75"/>
      <c r="CV237" s="75"/>
      <c r="CW237" s="75"/>
      <c r="CX237" s="75"/>
      <c r="CY237" s="75"/>
      <c r="CZ237" s="75"/>
      <c r="DA237" s="75"/>
      <c r="DB237" s="75"/>
      <c r="DC237" s="75"/>
      <c r="DD237" s="75"/>
      <c r="DE237" s="75"/>
      <c r="DF237" s="75"/>
      <c r="DG237" s="75"/>
      <c r="DH237" s="75"/>
      <c r="DI237" s="75"/>
      <c r="DJ237" s="75"/>
      <c r="DK237" s="75"/>
      <c r="DL237" s="75"/>
      <c r="DM237" s="75"/>
      <c r="DN237" s="75"/>
      <c r="DO237" s="75"/>
      <c r="DP237" s="75"/>
      <c r="DQ237" s="75"/>
      <c r="DR237" s="75"/>
      <c r="DS237" s="75"/>
      <c r="DT237" s="75"/>
      <c r="DU237" s="75"/>
      <c r="DV237" s="75"/>
      <c r="DW237" s="75"/>
      <c r="DX237" s="75"/>
      <c r="DY237" s="75"/>
      <c r="DZ237" s="75"/>
      <c r="EA237" s="75"/>
      <c r="EB237" s="75"/>
      <c r="EC237" s="75"/>
      <c r="ED237" s="75"/>
      <c r="EE237" s="75"/>
      <c r="EF237" s="75"/>
      <c r="EG237" s="75"/>
      <c r="EH237" s="75"/>
      <c r="EI237" s="75"/>
      <c r="EJ237" s="75"/>
      <c r="EK237" s="75"/>
      <c r="EL237" s="75"/>
      <c r="EM237" s="75"/>
      <c r="EN237" s="75"/>
      <c r="EO237" s="75"/>
      <c r="EP237" s="75"/>
      <c r="EQ237" s="75"/>
      <c r="ER237" s="75"/>
      <c r="ES237" s="75"/>
      <c r="EU237" s="75"/>
      <c r="EV237" s="75"/>
      <c r="EW237" s="75"/>
      <c r="EY237" s="75"/>
      <c r="EZ237" s="75"/>
      <c r="FA237" s="75"/>
      <c r="FC237" s="75"/>
      <c r="FD237" s="75"/>
      <c r="FE237" s="75"/>
      <c r="FG237" s="75"/>
      <c r="FH237" s="75"/>
      <c r="FI237" s="75"/>
      <c r="FK237" s="75"/>
      <c r="FL237" s="75"/>
      <c r="FM237" s="75"/>
      <c r="FO237" s="75"/>
      <c r="FP237" s="75"/>
      <c r="FQ237" s="75"/>
    </row>
    <row r="238" spans="1:173" s="12" customFormat="1" x14ac:dyDescent="0.25">
      <c r="A238" s="9">
        <f>Wed!A72</f>
        <v>0</v>
      </c>
      <c r="B238" s="72">
        <f>Wed!C72</f>
        <v>0</v>
      </c>
      <c r="C238" s="9">
        <f>Wed!X72</f>
        <v>0</v>
      </c>
      <c r="D238" s="73" t="str">
        <f>IF(B238="win",100%-D1,"-100%")</f>
        <v>-100%</v>
      </c>
      <c r="E238" s="9">
        <f>(C238*D238)+(C238*E1)</f>
        <v>0</v>
      </c>
      <c r="G238" s="9">
        <f>Wed!Y72</f>
        <v>0</v>
      </c>
      <c r="H238" s="73" t="str">
        <f>IF($B238="win",100%-H$1,"-100%")</f>
        <v>-100%</v>
      </c>
      <c r="I238" s="9">
        <f>(G238*H238)+(G238*I1)</f>
        <v>0</v>
      </c>
      <c r="K238" s="9">
        <f>Wed!Z72</f>
        <v>0</v>
      </c>
      <c r="L238" s="73" t="str">
        <f>IF(B238="win",100%-L1,"-100%")</f>
        <v>-100%</v>
      </c>
      <c r="M238" s="9">
        <f>(K238*L238)+(K238*M1)</f>
        <v>0</v>
      </c>
      <c r="N238" s="9"/>
      <c r="O238" s="9">
        <f>Wed!AA72</f>
        <v>0</v>
      </c>
      <c r="P238" s="73" t="str">
        <f>IF(B238="win",100%-P1,"-100%")</f>
        <v>-100%</v>
      </c>
      <c r="Q238" s="9">
        <f>(O238*P238)+(O238*Q1)</f>
        <v>0</v>
      </c>
      <c r="R238" s="9"/>
      <c r="S238" s="9">
        <f>Wed!AB72</f>
        <v>0</v>
      </c>
      <c r="T238" s="73" t="str">
        <f>IF(B238="win",100%-T1,"-100%")</f>
        <v>-100%</v>
      </c>
      <c r="U238" s="9">
        <f>(S238*T238)+(S238*U1)</f>
        <v>0</v>
      </c>
      <c r="V238" s="9"/>
      <c r="W238" s="9">
        <f>Wed!AC72</f>
        <v>0</v>
      </c>
      <c r="X238" s="73" t="str">
        <f>IF(B238="win",100%-X1,"-100%")</f>
        <v>-100%</v>
      </c>
      <c r="Y238" s="9">
        <f>(W238*X238)+(W238*Y1)</f>
        <v>0</v>
      </c>
      <c r="Z238" s="9"/>
      <c r="AA238" s="9">
        <f>Wed!AD72</f>
        <v>0</v>
      </c>
      <c r="AB238" s="73" t="str">
        <f>IF(B238="win",100%-AB1,"-100%")</f>
        <v>-100%</v>
      </c>
      <c r="AC238" s="9">
        <f>(AA238*AB238)+(AA238*AC1)</f>
        <v>0</v>
      </c>
      <c r="AD238" s="9"/>
      <c r="AE238" s="9">
        <f>Wed!AE72</f>
        <v>0</v>
      </c>
      <c r="AF238" s="73" t="str">
        <f>IF(B238="win",100%-AF1,"-100%")</f>
        <v>-100%</v>
      </c>
      <c r="AG238" s="9">
        <f>(AE238*AF238)+(AE238*AG1)</f>
        <v>0</v>
      </c>
      <c r="AH238" s="9"/>
      <c r="AI238" s="9">
        <f>Wed!AF72</f>
        <v>0</v>
      </c>
      <c r="AJ238" s="73" t="str">
        <f>IF(B238="win",100%-AJ1,"-100%")</f>
        <v>-100%</v>
      </c>
      <c r="AK238" s="9">
        <f>(AI238*AJ238)+(AI238*AK1)</f>
        <v>0</v>
      </c>
      <c r="AL238" s="9"/>
      <c r="AM238" s="9">
        <f>Wed!AG72</f>
        <v>0</v>
      </c>
      <c r="AN238" s="73" t="str">
        <f>IF(B238="win",100%-AN1,"-100%")</f>
        <v>-100%</v>
      </c>
      <c r="AO238" s="9">
        <f>(AM238*AN238)+(AM238*AO1)</f>
        <v>0</v>
      </c>
      <c r="AP238" s="9"/>
      <c r="AQ238" s="9">
        <f>Wed!AH72</f>
        <v>0</v>
      </c>
      <c r="AR238" s="73" t="str">
        <f>IF(B238="win",100%-AR1,"-100%")</f>
        <v>-100%</v>
      </c>
      <c r="AS238" s="9">
        <f>(AQ238*AR238)+(AQ238*AS1)</f>
        <v>0</v>
      </c>
      <c r="AT238" s="9"/>
      <c r="AU238" s="9">
        <f>Wed!AI72</f>
        <v>0</v>
      </c>
      <c r="AV238" s="73" t="str">
        <f>IF(B238="win",100%-AV1,"-100%")</f>
        <v>-100%</v>
      </c>
      <c r="AW238" s="9">
        <f>(AU238*AV238)+(AU238*AW1)</f>
        <v>0</v>
      </c>
      <c r="AX238" s="9"/>
      <c r="AY238" s="9">
        <f>Wed!AJ72</f>
        <v>0</v>
      </c>
      <c r="AZ238" s="73" t="str">
        <f>IF(B238="win",100%-AZ1,"-100%")</f>
        <v>-100%</v>
      </c>
      <c r="BA238" s="9">
        <f>(AY238*AZ238)+(AY238*BA1)</f>
        <v>0</v>
      </c>
      <c r="BB238" s="9"/>
      <c r="BC238" s="9">
        <f>Wed!AK72</f>
        <v>0</v>
      </c>
      <c r="BD238" s="73" t="str">
        <f>IF(B238="win",100%-BD1,"-100%")</f>
        <v>-100%</v>
      </c>
      <c r="BE238" s="9">
        <f>(BC238*BD238)+(BC238*BE1)</f>
        <v>0</v>
      </c>
      <c r="BF238" s="9"/>
      <c r="BG238" s="9">
        <f>Wed!AL72</f>
        <v>0</v>
      </c>
      <c r="BH238" s="73" t="str">
        <f>IF(B238="win",100%-BH1,"-100%")</f>
        <v>-100%</v>
      </c>
      <c r="BI238" s="9">
        <f>(BG238*BH238)+(BG238*BI1)</f>
        <v>0</v>
      </c>
      <c r="BJ238" s="9"/>
      <c r="BK238" s="9">
        <f>Wed!AM72</f>
        <v>0</v>
      </c>
      <c r="BL238" s="73" t="str">
        <f>IF(B238="win",100%-BL1,"-100%")</f>
        <v>-100%</v>
      </c>
      <c r="BM238" s="9">
        <f>(BK238*BL238)+(BK238*BM1)</f>
        <v>0</v>
      </c>
      <c r="BN238" s="9"/>
      <c r="BO238" s="9">
        <f>Wed!AN72</f>
        <v>0</v>
      </c>
      <c r="BP238" s="73" t="str">
        <f>IF(B238="win",100%-BP1,"-100%")</f>
        <v>-100%</v>
      </c>
      <c r="BQ238" s="9">
        <f>(BO238*BP238)+(BO238*BQ1)</f>
        <v>0</v>
      </c>
      <c r="BR238" s="9"/>
      <c r="BS238" s="9">
        <f>Wed!AO72</f>
        <v>0</v>
      </c>
      <c r="BT238" s="73" t="str">
        <f>IF(B238="win",100%-BT1,"-100%")</f>
        <v>-100%</v>
      </c>
      <c r="BU238" s="9">
        <f>(BS238*BT238)+(BS238*BU1)</f>
        <v>0</v>
      </c>
      <c r="BV238" s="9"/>
      <c r="BW238" s="9">
        <f>Wed!AP72</f>
        <v>0</v>
      </c>
      <c r="BX238" s="73" t="str">
        <f>IF(B238="win",100%-BX1,"-100%")</f>
        <v>-100%</v>
      </c>
      <c r="BY238" s="9">
        <f>(BW238*BX238)+(BW238*BY1)</f>
        <v>0</v>
      </c>
      <c r="BZ238" s="9"/>
      <c r="CA238" s="9">
        <f>Wed!AQ72</f>
        <v>0</v>
      </c>
      <c r="CB238" s="73" t="str">
        <f>IF(B238="win",100%-CB1,"-100%")</f>
        <v>-100%</v>
      </c>
      <c r="CC238" s="9">
        <f>(CA238*CB238)+(CA238*CC1)</f>
        <v>0</v>
      </c>
      <c r="CD238" s="9"/>
      <c r="CE238" s="9">
        <f>Wed!AR72</f>
        <v>0</v>
      </c>
      <c r="CF238" s="73" t="str">
        <f>IF(B238="win",100%-CF1,"-100%")</f>
        <v>-100%</v>
      </c>
      <c r="CG238" s="9">
        <f>(CE238*CF238)+(CE238*CG1)</f>
        <v>0</v>
      </c>
      <c r="CH238" s="9"/>
      <c r="CI238" s="9">
        <f>Wed!AS72</f>
        <v>0</v>
      </c>
      <c r="CJ238" s="73" t="str">
        <f>IF(B238="win",100%-CJ1,"-100%")</f>
        <v>-100%</v>
      </c>
      <c r="CK238" s="9">
        <f>(CI238*CJ238)+(CI238*CK1)</f>
        <v>0</v>
      </c>
      <c r="CL238" s="9"/>
      <c r="CM238" s="9">
        <f>Wed!AT72</f>
        <v>0</v>
      </c>
      <c r="CN238" s="73" t="str">
        <f>IF(B238="win",100%-CN1,"-100%")</f>
        <v>-100%</v>
      </c>
      <c r="CO238" s="9">
        <f>(CM238*CN238)+(CM238*CO1)</f>
        <v>0</v>
      </c>
      <c r="CP238" s="9"/>
      <c r="CQ238" s="9">
        <f>Wed!AU72</f>
        <v>0</v>
      </c>
      <c r="CR238" s="73" t="str">
        <f>IF(B238="win",100%-CR1,"-100%")</f>
        <v>-100%</v>
      </c>
      <c r="CS238" s="9">
        <f>(CQ238*CR238)+(CQ238*CS1)</f>
        <v>0</v>
      </c>
      <c r="CT238" s="9"/>
      <c r="CU238" s="9">
        <f>Wed!AV72</f>
        <v>0</v>
      </c>
      <c r="CV238" s="73" t="str">
        <f>IF(B238="win",100%-CV1,"-100%")</f>
        <v>-100%</v>
      </c>
      <c r="CW238" s="9">
        <f>(CU238*CV238)+(CU238*CW1)</f>
        <v>0</v>
      </c>
      <c r="CX238" s="9"/>
      <c r="CY238" s="9">
        <f>Wed!AW72</f>
        <v>0</v>
      </c>
      <c r="CZ238" s="73" t="str">
        <f>IF(B238="win",100%-CZ1,"-100%")</f>
        <v>-100%</v>
      </c>
      <c r="DA238" s="9">
        <f>(CY238*CZ238)+(CY238*DA1)</f>
        <v>0</v>
      </c>
      <c r="DB238" s="9"/>
      <c r="DC238" s="9">
        <f>Wed!AX72</f>
        <v>0</v>
      </c>
      <c r="DD238" s="73" t="str">
        <f>IF(B238="win",100%-DD1,"-100%")</f>
        <v>-100%</v>
      </c>
      <c r="DE238" s="9">
        <f>(DC238*DD238)+(DC238*DE1)</f>
        <v>0</v>
      </c>
      <c r="DF238" s="9"/>
      <c r="DG238" s="9">
        <f>Wed!AY72</f>
        <v>0</v>
      </c>
      <c r="DH238" s="73" t="str">
        <f>IF(B238="win",100%-DH1,"-100%")</f>
        <v>-100%</v>
      </c>
      <c r="DI238" s="9">
        <f>(DG238*DH238)+(DG238*DI1)</f>
        <v>0</v>
      </c>
      <c r="DJ238" s="9"/>
      <c r="DK238" s="9">
        <f>Wed!AZ72</f>
        <v>0</v>
      </c>
      <c r="DL238" s="73" t="str">
        <f>IF(B238="win",100%-DL1,"-100%")</f>
        <v>-100%</v>
      </c>
      <c r="DM238" s="9">
        <f>(DK238*DL238)+(DK238*DM1)</f>
        <v>0</v>
      </c>
      <c r="DN238" s="9"/>
      <c r="DO238" s="9">
        <f>Wed!BA72</f>
        <v>0</v>
      </c>
      <c r="DP238" s="73" t="str">
        <f>IF(B238="win",100%-DP1,"-100%")</f>
        <v>-100%</v>
      </c>
      <c r="DQ238" s="9">
        <f>(DO238*DP238)+(DO238*DQ1)</f>
        <v>0</v>
      </c>
      <c r="DR238" s="9"/>
      <c r="DS238" s="9">
        <f>Wed!BB72</f>
        <v>0</v>
      </c>
      <c r="DT238" s="73" t="str">
        <f>IF(B238="win",100%-DT1,"-100%")</f>
        <v>-100%</v>
      </c>
      <c r="DU238" s="9">
        <f>(DS238*DT238)+(DS238*DU1)</f>
        <v>0</v>
      </c>
      <c r="DV238" s="9"/>
      <c r="DW238" s="9">
        <f>Wed!BC72</f>
        <v>0</v>
      </c>
      <c r="DX238" s="73" t="str">
        <f>IF(B238="win",100%-DX1,"-100%")</f>
        <v>-100%</v>
      </c>
      <c r="DY238" s="9">
        <f>(DW238*DX238)+(DW238*DY1)</f>
        <v>0</v>
      </c>
      <c r="DZ238" s="9"/>
      <c r="EA238" s="9">
        <f>Wed!BD72</f>
        <v>0</v>
      </c>
      <c r="EB238" s="73" t="str">
        <f>IF(B238="win",100%-EB1,"-100%")</f>
        <v>-100%</v>
      </c>
      <c r="EC238" s="9">
        <f>(EA238*EB238)+(EA238*EC1)</f>
        <v>0</v>
      </c>
      <c r="ED238" s="9"/>
      <c r="EE238" s="9">
        <f>Wed!BE72</f>
        <v>0</v>
      </c>
      <c r="EF238" s="73" t="str">
        <f>IF(B238="win",100%-EF1,"-100%")</f>
        <v>-100%</v>
      </c>
      <c r="EG238" s="9">
        <f>(EE238*EF238)+(EE238*EG1)</f>
        <v>0</v>
      </c>
      <c r="EH238" s="9"/>
      <c r="EI238" s="9">
        <f>Wed!BF72</f>
        <v>0</v>
      </c>
      <c r="EJ238" s="73" t="str">
        <f>IF(B238="win",100%-EJ1,"-100%")</f>
        <v>-100%</v>
      </c>
      <c r="EK238" s="9">
        <f>(EI238*EJ238)+(EI238*EK1)</f>
        <v>0</v>
      </c>
      <c r="EL238" s="9"/>
      <c r="EM238" s="9">
        <f>Wed!BG72</f>
        <v>0</v>
      </c>
      <c r="EN238" s="73" t="str">
        <f>IF(B238="win",100%-EN1,"-100%")</f>
        <v>-100%</v>
      </c>
      <c r="EO238" s="9">
        <f>(EM238*EN238)+(EM238*EO1)</f>
        <v>0</v>
      </c>
      <c r="EP238" s="9"/>
      <c r="EQ238" s="9">
        <f>Wed!BH72</f>
        <v>0</v>
      </c>
      <c r="ER238" s="73" t="str">
        <f>IF(B238="win",100%-ER1,"-100%")</f>
        <v>-100%</v>
      </c>
      <c r="ES238" s="9">
        <f>(EQ238*ER238)+(EQ238*ES1)</f>
        <v>0</v>
      </c>
      <c r="EU238" s="9">
        <f>Wed!$BI72</f>
        <v>0</v>
      </c>
      <c r="EV238" s="73" t="str">
        <f t="shared" si="2747"/>
        <v>-100%</v>
      </c>
      <c r="EW238" s="9">
        <f>(EU238*EV238)+(EU238*EW1)</f>
        <v>0</v>
      </c>
      <c r="EY238" s="9">
        <f>Wed!$BJ72</f>
        <v>0</v>
      </c>
      <c r="EZ238" s="73" t="str">
        <f t="shared" si="2748"/>
        <v>-100%</v>
      </c>
      <c r="FA238" s="9">
        <f>(EY238*EZ238)+(EY238*FA1)</f>
        <v>0</v>
      </c>
      <c r="FC238" s="9">
        <f>Wed!$BK72</f>
        <v>0</v>
      </c>
      <c r="FD238" s="73" t="str">
        <f t="shared" si="2749"/>
        <v>-100%</v>
      </c>
      <c r="FE238" s="9">
        <f>(FC238*FD238)+(FC238*FE1)</f>
        <v>0</v>
      </c>
      <c r="FG238" s="9">
        <f>Wed!$BL72</f>
        <v>0</v>
      </c>
      <c r="FH238" s="73" t="str">
        <f t="shared" si="2750"/>
        <v>-100%</v>
      </c>
      <c r="FI238" s="9">
        <f>(FG238*FH238)+(FG238*FI1)</f>
        <v>0</v>
      </c>
      <c r="FK238" s="9">
        <f>Wed!$BM72</f>
        <v>0</v>
      </c>
      <c r="FL238" s="73" t="str">
        <f t="shared" si="2751"/>
        <v>-100%</v>
      </c>
      <c r="FM238" s="9">
        <f>(FK238*FL238)+(FK238*FM1)</f>
        <v>0</v>
      </c>
      <c r="FO238" s="9">
        <f>Wed!$BN72</f>
        <v>0</v>
      </c>
      <c r="FP238" s="73" t="str">
        <f t="shared" si="2752"/>
        <v>-100%</v>
      </c>
      <c r="FQ238" s="9">
        <f>(FO238*FP238)+(FO238*FQ1)</f>
        <v>0</v>
      </c>
    </row>
    <row r="239" spans="1:173" s="12" customFormat="1" x14ac:dyDescent="0.25">
      <c r="A239" s="9">
        <f>Wed!A73</f>
        <v>0</v>
      </c>
      <c r="B239" s="72">
        <f>Wed!C73</f>
        <v>0</v>
      </c>
      <c r="C239" s="9">
        <f>Wed!X73</f>
        <v>0</v>
      </c>
      <c r="D239" s="73" t="str">
        <f>IF(B239="win",100%-D1,"-100%")</f>
        <v>-100%</v>
      </c>
      <c r="E239" s="9">
        <f>(C239*D239)+(C239*E1)</f>
        <v>0</v>
      </c>
      <c r="G239" s="9">
        <f>Wed!Y73</f>
        <v>0</v>
      </c>
      <c r="H239" s="73" t="str">
        <f t="shared" ref="H239:H241" si="2759">IF($B239="win",100%-H$1,"-100%")</f>
        <v>-100%</v>
      </c>
      <c r="I239" s="9">
        <f>(G239*H239)+(G239*I1)</f>
        <v>0</v>
      </c>
      <c r="K239" s="9">
        <f>Wed!Z73</f>
        <v>0</v>
      </c>
      <c r="L239" s="73" t="str">
        <f>IF(B239="win",100%-L1,"-100%")</f>
        <v>-100%</v>
      </c>
      <c r="M239" s="9">
        <f>(K239*L239)+(K239*M1)</f>
        <v>0</v>
      </c>
      <c r="N239" s="9"/>
      <c r="O239" s="9">
        <f>Wed!AA73</f>
        <v>0</v>
      </c>
      <c r="P239" s="73" t="str">
        <f>IF(B239="win",100%-P1,"-100%")</f>
        <v>-100%</v>
      </c>
      <c r="Q239" s="9">
        <f>(O239*P239)+(O239*Q1)</f>
        <v>0</v>
      </c>
      <c r="R239" s="9"/>
      <c r="S239" s="9">
        <f>Wed!AB73</f>
        <v>0</v>
      </c>
      <c r="T239" s="73" t="str">
        <f>IF(B239="win",100%-T1,"-100%")</f>
        <v>-100%</v>
      </c>
      <c r="U239" s="9">
        <f>(S239*T239)+(S239*U1)</f>
        <v>0</v>
      </c>
      <c r="V239" s="9"/>
      <c r="W239" s="9">
        <f>Wed!AC73</f>
        <v>0</v>
      </c>
      <c r="X239" s="73" t="str">
        <f>IF(B239="win",100%-X1,"-100%")</f>
        <v>-100%</v>
      </c>
      <c r="Y239" s="9">
        <f>(W239*X239)+(W239*Y1)</f>
        <v>0</v>
      </c>
      <c r="Z239" s="9"/>
      <c r="AA239" s="9">
        <f>Wed!AD73</f>
        <v>0</v>
      </c>
      <c r="AB239" s="73" t="str">
        <f>IF(B239="win",100%-AB1,"-100%")</f>
        <v>-100%</v>
      </c>
      <c r="AC239" s="9">
        <f>(AA239*AB239)+(AA239*AC1)</f>
        <v>0</v>
      </c>
      <c r="AD239" s="9"/>
      <c r="AE239" s="9">
        <f>Wed!AE73</f>
        <v>0</v>
      </c>
      <c r="AF239" s="73" t="str">
        <f>IF(B239="win",100%-AF1,"-100%")</f>
        <v>-100%</v>
      </c>
      <c r="AG239" s="9">
        <f>(AE239*AF239)+(AE239*AG1)</f>
        <v>0</v>
      </c>
      <c r="AH239" s="9"/>
      <c r="AI239" s="9">
        <f>Wed!AF73</f>
        <v>0</v>
      </c>
      <c r="AJ239" s="73" t="str">
        <f>IF(B239="win",100%-AJ1,"-100%")</f>
        <v>-100%</v>
      </c>
      <c r="AK239" s="9">
        <f>(AI239*AJ239)+(AI239*AK1)</f>
        <v>0</v>
      </c>
      <c r="AL239" s="9"/>
      <c r="AM239" s="9">
        <f>Wed!AG73</f>
        <v>0</v>
      </c>
      <c r="AN239" s="73" t="str">
        <f>IF(B239="win",100%-AN1,"-100%")</f>
        <v>-100%</v>
      </c>
      <c r="AO239" s="9">
        <f>(AM239*AN239)+(AM239*AO1)</f>
        <v>0</v>
      </c>
      <c r="AP239" s="9"/>
      <c r="AQ239" s="9">
        <f>Wed!AH73</f>
        <v>0</v>
      </c>
      <c r="AR239" s="73" t="str">
        <f>IF(B239="win",100%-AR1,"-100%")</f>
        <v>-100%</v>
      </c>
      <c r="AS239" s="9">
        <f>(AQ239*AR239)+(AQ239*AS1)</f>
        <v>0</v>
      </c>
      <c r="AT239" s="9"/>
      <c r="AU239" s="9">
        <f>Wed!AI73</f>
        <v>0</v>
      </c>
      <c r="AV239" s="73" t="str">
        <f>IF(B239="win",100%-AV1,"-100%")</f>
        <v>-100%</v>
      </c>
      <c r="AW239" s="9">
        <f>(AU239*AV239)+(AU239*AW1)</f>
        <v>0</v>
      </c>
      <c r="AX239" s="9"/>
      <c r="AY239" s="9">
        <f>Wed!AJ73</f>
        <v>0</v>
      </c>
      <c r="AZ239" s="73" t="str">
        <f>IF(B239="win",100%-AZ1,"-100%")</f>
        <v>-100%</v>
      </c>
      <c r="BA239" s="9">
        <f>(AY239*AZ239)+(AY239*BA1)</f>
        <v>0</v>
      </c>
      <c r="BB239" s="9"/>
      <c r="BC239" s="9">
        <f>Wed!AK73</f>
        <v>0</v>
      </c>
      <c r="BD239" s="73" t="str">
        <f>IF(B239="win",100%-BD1,"-100%")</f>
        <v>-100%</v>
      </c>
      <c r="BE239" s="9">
        <f>(BC239*BD239)+(BC239*BE1)</f>
        <v>0</v>
      </c>
      <c r="BF239" s="9"/>
      <c r="BG239" s="9">
        <f>Wed!AL73</f>
        <v>0</v>
      </c>
      <c r="BH239" s="73" t="str">
        <f>IF(B239="win",100%-BH1,"-100%")</f>
        <v>-100%</v>
      </c>
      <c r="BI239" s="9">
        <f>(BG239*BH239)+(BG239*BI1)</f>
        <v>0</v>
      </c>
      <c r="BJ239" s="9"/>
      <c r="BK239" s="9">
        <f>Wed!AM73</f>
        <v>0</v>
      </c>
      <c r="BL239" s="73" t="str">
        <f>IF(B239="win",100%-BL1,"-100%")</f>
        <v>-100%</v>
      </c>
      <c r="BM239" s="9">
        <f>(BK239*BL239)+(BK239*BM1)</f>
        <v>0</v>
      </c>
      <c r="BN239" s="9"/>
      <c r="BO239" s="9">
        <f>Wed!AN73</f>
        <v>0</v>
      </c>
      <c r="BP239" s="73" t="str">
        <f>IF(B239="win",100%-BP1,"-100%")</f>
        <v>-100%</v>
      </c>
      <c r="BQ239" s="9">
        <f>(BO239*BP239)+(BO239*BQ1)</f>
        <v>0</v>
      </c>
      <c r="BR239" s="9"/>
      <c r="BS239" s="9">
        <f>Wed!AO73</f>
        <v>0</v>
      </c>
      <c r="BT239" s="73" t="str">
        <f>IF(B239="win",100%-BT1,"-100%")</f>
        <v>-100%</v>
      </c>
      <c r="BU239" s="9">
        <f>(BS239*BT239)+(BS239*BU1)</f>
        <v>0</v>
      </c>
      <c r="BV239" s="9"/>
      <c r="BW239" s="9">
        <f>Wed!AP73</f>
        <v>0</v>
      </c>
      <c r="BX239" s="73" t="str">
        <f>IF(B239="win",100%-BX1,"-100%")</f>
        <v>-100%</v>
      </c>
      <c r="BY239" s="9">
        <f>(BW239*BX239)+(BW239*BY1)</f>
        <v>0</v>
      </c>
      <c r="BZ239" s="9"/>
      <c r="CA239" s="9">
        <f>Wed!AQ73</f>
        <v>0</v>
      </c>
      <c r="CB239" s="73" t="str">
        <f>IF(B239="win",100%-CB1,"-100%")</f>
        <v>-100%</v>
      </c>
      <c r="CC239" s="9">
        <f>(CA239*CB239)+(CA239*CC1)</f>
        <v>0</v>
      </c>
      <c r="CD239" s="9"/>
      <c r="CE239" s="9">
        <f>Wed!AR73</f>
        <v>0</v>
      </c>
      <c r="CF239" s="73" t="str">
        <f>IF(B239="win",100%-CF1,"-100%")</f>
        <v>-100%</v>
      </c>
      <c r="CG239" s="9">
        <f>(CE239*CF239)+(CE239*CG1)</f>
        <v>0</v>
      </c>
      <c r="CH239" s="9"/>
      <c r="CI239" s="9">
        <f>Wed!AS73</f>
        <v>0</v>
      </c>
      <c r="CJ239" s="73" t="str">
        <f>IF(B239="win",100%-CJ1,"-100%")</f>
        <v>-100%</v>
      </c>
      <c r="CK239" s="9">
        <f>(CI239*CJ239)+(CI239*CK1)</f>
        <v>0</v>
      </c>
      <c r="CL239" s="9"/>
      <c r="CM239" s="9">
        <f>Wed!AT73</f>
        <v>0</v>
      </c>
      <c r="CN239" s="73" t="str">
        <f>IF(B239="win",100%-CN1,"-100%")</f>
        <v>-100%</v>
      </c>
      <c r="CO239" s="9">
        <f>(CM239*CN239)+(CM239*CO1)</f>
        <v>0</v>
      </c>
      <c r="CP239" s="9"/>
      <c r="CQ239" s="9">
        <f>Wed!AU73</f>
        <v>0</v>
      </c>
      <c r="CR239" s="73" t="str">
        <f>IF(B239="win",100%-CR1,"-100%")</f>
        <v>-100%</v>
      </c>
      <c r="CS239" s="9">
        <f>(CQ239*CR239)+(CQ239*CS1)</f>
        <v>0</v>
      </c>
      <c r="CT239" s="9"/>
      <c r="CU239" s="9">
        <f>Wed!AV73</f>
        <v>0</v>
      </c>
      <c r="CV239" s="73" t="str">
        <f>IF(B239="win",100%-CV1,"-100%")</f>
        <v>-100%</v>
      </c>
      <c r="CW239" s="9">
        <f>(CU239*CV239)+(CU239*CW1)</f>
        <v>0</v>
      </c>
      <c r="CX239" s="9"/>
      <c r="CY239" s="9">
        <f>Wed!AW73</f>
        <v>0</v>
      </c>
      <c r="CZ239" s="73" t="str">
        <f>IF(B239="win",100%-CZ1,"-100%")</f>
        <v>-100%</v>
      </c>
      <c r="DA239" s="9">
        <f>(CY239*CZ239)+(CY239*DA1)</f>
        <v>0</v>
      </c>
      <c r="DB239" s="9"/>
      <c r="DC239" s="9">
        <f>Wed!AX73</f>
        <v>0</v>
      </c>
      <c r="DD239" s="73" t="str">
        <f>IF(B239="win",100%-DD1,"-100%")</f>
        <v>-100%</v>
      </c>
      <c r="DE239" s="9">
        <f>(DC239*DD239)+(DC239*DE1)</f>
        <v>0</v>
      </c>
      <c r="DF239" s="9"/>
      <c r="DG239" s="9">
        <f>Wed!AY73</f>
        <v>0</v>
      </c>
      <c r="DH239" s="73" t="str">
        <f>IF(B239="win",100%-DH1,"-100%")</f>
        <v>-100%</v>
      </c>
      <c r="DI239" s="9">
        <f>(DG239*DH239)+(DG239*DI1)</f>
        <v>0</v>
      </c>
      <c r="DJ239" s="9"/>
      <c r="DK239" s="9">
        <f>Wed!AZ73</f>
        <v>0</v>
      </c>
      <c r="DL239" s="73" t="str">
        <f>IF(B239="win",100%-DL1,"-100%")</f>
        <v>-100%</v>
      </c>
      <c r="DM239" s="9">
        <f>(DK239*DL239)+(DK239*DM1)</f>
        <v>0</v>
      </c>
      <c r="DN239" s="9"/>
      <c r="DO239" s="9">
        <f>Wed!BA73</f>
        <v>0</v>
      </c>
      <c r="DP239" s="73" t="str">
        <f>IF(B239="win",100%-DP1,"-100%")</f>
        <v>-100%</v>
      </c>
      <c r="DQ239" s="9">
        <f>(DO239*DP239)+(DO239*DQ1)</f>
        <v>0</v>
      </c>
      <c r="DR239" s="9"/>
      <c r="DS239" s="9">
        <f>Wed!BB73</f>
        <v>0</v>
      </c>
      <c r="DT239" s="73" t="str">
        <f>IF(B239="win",100%-DT1,"-100%")</f>
        <v>-100%</v>
      </c>
      <c r="DU239" s="9">
        <f>(DS239*DT239)+(DS239*DU1)</f>
        <v>0</v>
      </c>
      <c r="DV239" s="9"/>
      <c r="DW239" s="9">
        <f>Wed!BC73</f>
        <v>0</v>
      </c>
      <c r="DX239" s="73" t="str">
        <f>IF(B239="win",100%-DX1,"-100%")</f>
        <v>-100%</v>
      </c>
      <c r="DY239" s="9">
        <f>(DW239*DX239)+(DW239*DY1)</f>
        <v>0</v>
      </c>
      <c r="DZ239" s="9"/>
      <c r="EA239" s="9">
        <f>Wed!BD73</f>
        <v>0</v>
      </c>
      <c r="EB239" s="73" t="str">
        <f>IF(B239="win",100%-EB1,"-100%")</f>
        <v>-100%</v>
      </c>
      <c r="EC239" s="9">
        <f>(EA239*EB239)+(EA239*EC1)</f>
        <v>0</v>
      </c>
      <c r="ED239" s="9"/>
      <c r="EE239" s="9">
        <f>Wed!BE73</f>
        <v>0</v>
      </c>
      <c r="EF239" s="73" t="str">
        <f>IF(B239="win",100%-EF1,"-100%")</f>
        <v>-100%</v>
      </c>
      <c r="EG239" s="9">
        <f>(EE239*EF239)+(EE239*EG1)</f>
        <v>0</v>
      </c>
      <c r="EH239" s="9"/>
      <c r="EI239" s="9">
        <f>Wed!BF73</f>
        <v>0</v>
      </c>
      <c r="EJ239" s="73" t="str">
        <f>IF(B239="win",100%-EJ1,"-100%")</f>
        <v>-100%</v>
      </c>
      <c r="EK239" s="9">
        <f>(EI239*EJ239)+(EI239*EK1)</f>
        <v>0</v>
      </c>
      <c r="EL239" s="9"/>
      <c r="EM239" s="9">
        <f>Wed!BG73</f>
        <v>0</v>
      </c>
      <c r="EN239" s="73" t="str">
        <f>IF(B239="win",100%-EN1,"-100%")</f>
        <v>-100%</v>
      </c>
      <c r="EO239" s="9">
        <f>(EM239*EN239)+(EM239*EO1)</f>
        <v>0</v>
      </c>
      <c r="EP239" s="9"/>
      <c r="EQ239" s="9">
        <f>Wed!BH73</f>
        <v>0</v>
      </c>
      <c r="ER239" s="73" t="str">
        <f>IF(B239="win",100%-ER1,"-100%")</f>
        <v>-100%</v>
      </c>
      <c r="ES239" s="9">
        <f>(EQ239*ER239)+(EQ239*ES1)</f>
        <v>0</v>
      </c>
      <c r="EU239" s="9">
        <f>Wed!$BI73</f>
        <v>0</v>
      </c>
      <c r="EV239" s="73" t="str">
        <f t="shared" si="2747"/>
        <v>-100%</v>
      </c>
      <c r="EW239" s="9">
        <f>(EU239*EV239)+(EU239*EW1)</f>
        <v>0</v>
      </c>
      <c r="EY239" s="9">
        <f>Wed!$BJ73</f>
        <v>0</v>
      </c>
      <c r="EZ239" s="73" t="str">
        <f t="shared" si="2748"/>
        <v>-100%</v>
      </c>
      <c r="FA239" s="9">
        <f>(EY239*EZ239)+(EY239*FA1)</f>
        <v>0</v>
      </c>
      <c r="FC239" s="9">
        <f>Wed!$BK73</f>
        <v>0</v>
      </c>
      <c r="FD239" s="73" t="str">
        <f t="shared" si="2749"/>
        <v>-100%</v>
      </c>
      <c r="FE239" s="9">
        <f>(FC239*FD239)+(FC239*FE1)</f>
        <v>0</v>
      </c>
      <c r="FG239" s="9">
        <f>Wed!$BL73</f>
        <v>0</v>
      </c>
      <c r="FH239" s="73" t="str">
        <f t="shared" si="2750"/>
        <v>-100%</v>
      </c>
      <c r="FI239" s="9">
        <f>(FG239*FH239)+(FG239*FI1)</f>
        <v>0</v>
      </c>
      <c r="FK239" s="9">
        <f>Wed!$BM73</f>
        <v>0</v>
      </c>
      <c r="FL239" s="73" t="str">
        <f t="shared" si="2751"/>
        <v>-100%</v>
      </c>
      <c r="FM239" s="9">
        <f>(FK239*FL239)+(FK239*FM1)</f>
        <v>0</v>
      </c>
      <c r="FO239" s="9">
        <f>Wed!$BN73</f>
        <v>0</v>
      </c>
      <c r="FP239" s="73" t="str">
        <f t="shared" si="2752"/>
        <v>-100%</v>
      </c>
      <c r="FQ239" s="9">
        <f>(FO239*FP239)+(FO239*FQ1)</f>
        <v>0</v>
      </c>
    </row>
    <row r="240" spans="1:173" s="12" customFormat="1" x14ac:dyDescent="0.25">
      <c r="A240" s="9" t="str">
        <f>Wed!A74</f>
        <v>UNDER</v>
      </c>
      <c r="B240" s="72">
        <f>Wed!C74</f>
        <v>0</v>
      </c>
      <c r="C240" s="9">
        <f>Wed!X74</f>
        <v>0</v>
      </c>
      <c r="D240" s="73" t="str">
        <f>IF(B240="win",100%-D1,"-100%")</f>
        <v>-100%</v>
      </c>
      <c r="E240" s="9">
        <f>(C240*D240)+(C240*E1)</f>
        <v>0</v>
      </c>
      <c r="G240" s="9">
        <f>Wed!Y74</f>
        <v>0</v>
      </c>
      <c r="H240" s="73" t="str">
        <f t="shared" si="2759"/>
        <v>-100%</v>
      </c>
      <c r="I240" s="9">
        <f>(G240*H240)+(G240*I1)</f>
        <v>0</v>
      </c>
      <c r="K240" s="9">
        <f>Wed!Z74</f>
        <v>0</v>
      </c>
      <c r="L240" s="73" t="str">
        <f>IF(B240="win",100%-L1,"-100%")</f>
        <v>-100%</v>
      </c>
      <c r="M240" s="9">
        <f>(K240*L240)+(K240*M1)</f>
        <v>0</v>
      </c>
      <c r="N240" s="9"/>
      <c r="O240" s="9">
        <f>Wed!AA74</f>
        <v>0</v>
      </c>
      <c r="P240" s="73" t="str">
        <f>IF(B240="win",100%-P1,"-100%")</f>
        <v>-100%</v>
      </c>
      <c r="Q240" s="9">
        <f>(O240*P240)+(O240*Q1)</f>
        <v>0</v>
      </c>
      <c r="R240" s="9"/>
      <c r="S240" s="9">
        <f>Wed!AB74</f>
        <v>0</v>
      </c>
      <c r="T240" s="73" t="str">
        <f>IF(B240="win",100%-T1,"-100%")</f>
        <v>-100%</v>
      </c>
      <c r="U240" s="9">
        <f>(S240*T240)+(S240*U1)</f>
        <v>0</v>
      </c>
      <c r="V240" s="9"/>
      <c r="W240" s="9">
        <f>Wed!AC74</f>
        <v>0</v>
      </c>
      <c r="X240" s="73" t="str">
        <f>IF(B240="win",100%-X1,"-100%")</f>
        <v>-100%</v>
      </c>
      <c r="Y240" s="9">
        <f>(W240*X240)+(W240*Y1)</f>
        <v>0</v>
      </c>
      <c r="Z240" s="9"/>
      <c r="AA240" s="9">
        <f>Wed!AD74</f>
        <v>0</v>
      </c>
      <c r="AB240" s="73" t="str">
        <f>IF(B240="win",100%-AB1,"-100%")</f>
        <v>-100%</v>
      </c>
      <c r="AC240" s="9">
        <f>(AA240*AB240)+(AA240*AC1)</f>
        <v>0</v>
      </c>
      <c r="AD240" s="9"/>
      <c r="AE240" s="9">
        <f>Wed!AE74</f>
        <v>0</v>
      </c>
      <c r="AF240" s="73" t="str">
        <f>IF(B240="win",100%-AF1,"-100%")</f>
        <v>-100%</v>
      </c>
      <c r="AG240" s="9">
        <f>(AE240*AF240)+(AE240*AG1)</f>
        <v>0</v>
      </c>
      <c r="AH240" s="9"/>
      <c r="AI240" s="9">
        <f>Wed!AF74</f>
        <v>0</v>
      </c>
      <c r="AJ240" s="73" t="str">
        <f>IF(B240="win",100%-AJ1,"-100%")</f>
        <v>-100%</v>
      </c>
      <c r="AK240" s="9">
        <f>(AI240*AJ240)+(AI240*AK1)</f>
        <v>0</v>
      </c>
      <c r="AL240" s="9"/>
      <c r="AM240" s="9">
        <f>Wed!AG74</f>
        <v>0</v>
      </c>
      <c r="AN240" s="73" t="str">
        <f>IF(B240="win",100%-AN1,"-100%")</f>
        <v>-100%</v>
      </c>
      <c r="AO240" s="9">
        <f>(AM240*AN240)+(AM240*AO1)</f>
        <v>0</v>
      </c>
      <c r="AP240" s="9"/>
      <c r="AQ240" s="9">
        <f>Wed!AH74</f>
        <v>0</v>
      </c>
      <c r="AR240" s="73" t="str">
        <f>IF(B240="win",100%-AR1,"-100%")</f>
        <v>-100%</v>
      </c>
      <c r="AS240" s="9">
        <f>(AQ240*AR240)+(AQ240*AS1)</f>
        <v>0</v>
      </c>
      <c r="AT240" s="9"/>
      <c r="AU240" s="9">
        <f>Wed!AI74</f>
        <v>0</v>
      </c>
      <c r="AV240" s="73" t="str">
        <f>IF(B240="win",100%-AV1,"-100%")</f>
        <v>-100%</v>
      </c>
      <c r="AW240" s="9">
        <f>(AU240*AV240)+(AU240*AW1)</f>
        <v>0</v>
      </c>
      <c r="AX240" s="9"/>
      <c r="AY240" s="9">
        <f>Wed!AJ74</f>
        <v>0</v>
      </c>
      <c r="AZ240" s="73" t="str">
        <f>IF(B240="win",100%-AZ1,"-100%")</f>
        <v>-100%</v>
      </c>
      <c r="BA240" s="9">
        <f>(AY240*AZ240)+(AY240*BA1)</f>
        <v>0</v>
      </c>
      <c r="BB240" s="9"/>
      <c r="BC240" s="9">
        <f>Wed!AK74</f>
        <v>0</v>
      </c>
      <c r="BD240" s="73" t="str">
        <f>IF(B240="win",100%-BD1,"-100%")</f>
        <v>-100%</v>
      </c>
      <c r="BE240" s="9">
        <f>(BC240*BD240)+(BC240*BE1)</f>
        <v>0</v>
      </c>
      <c r="BF240" s="9"/>
      <c r="BG240" s="9">
        <f>Wed!AL74</f>
        <v>0</v>
      </c>
      <c r="BH240" s="73" t="str">
        <f>IF(B240="win",100%-BH1,"-100%")</f>
        <v>-100%</v>
      </c>
      <c r="BI240" s="9">
        <f>(BG240*BH240)+(BG240*BI1)</f>
        <v>0</v>
      </c>
      <c r="BJ240" s="9"/>
      <c r="BK240" s="9">
        <f>Wed!AM74</f>
        <v>0</v>
      </c>
      <c r="BL240" s="73" t="str">
        <f>IF(B240="win",100%-BL1,"-100%")</f>
        <v>-100%</v>
      </c>
      <c r="BM240" s="9">
        <f>(BK240*BL240)+(BK240*BM1)</f>
        <v>0</v>
      </c>
      <c r="BN240" s="9"/>
      <c r="BO240" s="9">
        <f>Wed!AN74</f>
        <v>0</v>
      </c>
      <c r="BP240" s="73" t="str">
        <f>IF(B240="win",100%-BP1,"-100%")</f>
        <v>-100%</v>
      </c>
      <c r="BQ240" s="9">
        <f>(BO240*BP240)+(BO240*BQ1)</f>
        <v>0</v>
      </c>
      <c r="BR240" s="9"/>
      <c r="BS240" s="9">
        <f>Wed!AO74</f>
        <v>0</v>
      </c>
      <c r="BT240" s="73" t="str">
        <f>IF(B240="win",100%-BT1,"-100%")</f>
        <v>-100%</v>
      </c>
      <c r="BU240" s="9">
        <f>(BS240*BT240)+(BS240*BU1)</f>
        <v>0</v>
      </c>
      <c r="BV240" s="9"/>
      <c r="BW240" s="9">
        <f>Wed!AP74</f>
        <v>0</v>
      </c>
      <c r="BX240" s="73" t="str">
        <f>IF(B240="win",100%-BX1,"-100%")</f>
        <v>-100%</v>
      </c>
      <c r="BY240" s="9">
        <f>(BW240*BX240)+(BW240*BY1)</f>
        <v>0</v>
      </c>
      <c r="BZ240" s="9"/>
      <c r="CA240" s="9">
        <f>Wed!AQ74</f>
        <v>0</v>
      </c>
      <c r="CB240" s="73" t="str">
        <f>IF(B240="win",100%-CB1,"-100%")</f>
        <v>-100%</v>
      </c>
      <c r="CC240" s="9">
        <f>(CA240*CB240)+(CA240*CC1)</f>
        <v>0</v>
      </c>
      <c r="CD240" s="9"/>
      <c r="CE240" s="9">
        <f>Wed!AR74</f>
        <v>0</v>
      </c>
      <c r="CF240" s="73" t="str">
        <f>IF(B240="win",100%-CF1,"-100%")</f>
        <v>-100%</v>
      </c>
      <c r="CG240" s="9">
        <f>(CE240*CF240)+(CE240*CG1)</f>
        <v>0</v>
      </c>
      <c r="CH240" s="9"/>
      <c r="CI240" s="9">
        <f>Wed!AS74</f>
        <v>0</v>
      </c>
      <c r="CJ240" s="73" t="str">
        <f>IF(B240="win",100%-CJ1,"-100%")</f>
        <v>-100%</v>
      </c>
      <c r="CK240" s="9">
        <f>(CI240*CJ240)+(CI240*CK1)</f>
        <v>0</v>
      </c>
      <c r="CL240" s="9"/>
      <c r="CM240" s="9">
        <f>Wed!AT74</f>
        <v>0</v>
      </c>
      <c r="CN240" s="73" t="str">
        <f>IF(B240="win",100%-CN1,"-100%")</f>
        <v>-100%</v>
      </c>
      <c r="CO240" s="9">
        <f>(CM240*CN240)+(CM240*CO1)</f>
        <v>0</v>
      </c>
      <c r="CP240" s="9"/>
      <c r="CQ240" s="9">
        <f>Wed!AU74</f>
        <v>0</v>
      </c>
      <c r="CR240" s="73" t="str">
        <f>IF(B240="win",100%-CR1,"-100%")</f>
        <v>-100%</v>
      </c>
      <c r="CS240" s="9">
        <f>(CQ240*CR240)+(CQ240*CS1)</f>
        <v>0</v>
      </c>
      <c r="CT240" s="9"/>
      <c r="CU240" s="9">
        <f>Wed!AV74</f>
        <v>0</v>
      </c>
      <c r="CV240" s="73" t="str">
        <f>IF(B240="win",100%-CV1,"-100%")</f>
        <v>-100%</v>
      </c>
      <c r="CW240" s="9">
        <f>(CU240*CV240)+(CU240*CW1)</f>
        <v>0</v>
      </c>
      <c r="CX240" s="9"/>
      <c r="CY240" s="9">
        <f>Wed!AW74</f>
        <v>0</v>
      </c>
      <c r="CZ240" s="73" t="str">
        <f>IF(B240="win",100%-CZ1,"-100%")</f>
        <v>-100%</v>
      </c>
      <c r="DA240" s="9">
        <f>(CY240*CZ240)+(CY240*DA1)</f>
        <v>0</v>
      </c>
      <c r="DB240" s="9"/>
      <c r="DC240" s="9">
        <f>Wed!AX74</f>
        <v>0</v>
      </c>
      <c r="DD240" s="73" t="str">
        <f>IF(B240="win",100%-DD1,"-100%")</f>
        <v>-100%</v>
      </c>
      <c r="DE240" s="9">
        <f>(DC240*DD240)+(DC240*DE1)</f>
        <v>0</v>
      </c>
      <c r="DF240" s="9"/>
      <c r="DG240" s="9">
        <f>Wed!AY74</f>
        <v>0</v>
      </c>
      <c r="DH240" s="73" t="str">
        <f>IF(B240="win",100%-DH1,"-100%")</f>
        <v>-100%</v>
      </c>
      <c r="DI240" s="9">
        <f>(DG240*DH240)+(DG240*DI1)</f>
        <v>0</v>
      </c>
      <c r="DJ240" s="9"/>
      <c r="DK240" s="9">
        <f>Wed!AZ74</f>
        <v>0</v>
      </c>
      <c r="DL240" s="73" t="str">
        <f>IF(B240="win",100%-DL1,"-100%")</f>
        <v>-100%</v>
      </c>
      <c r="DM240" s="9">
        <f>(DK240*DL240)+(DK240*DM1)</f>
        <v>0</v>
      </c>
      <c r="DN240" s="9"/>
      <c r="DO240" s="9">
        <f>Wed!BA74</f>
        <v>0</v>
      </c>
      <c r="DP240" s="73" t="str">
        <f>IF(B240="win",100%-DP1,"-100%")</f>
        <v>-100%</v>
      </c>
      <c r="DQ240" s="9">
        <f>(DO240*DP240)+(DO240*DQ1)</f>
        <v>0</v>
      </c>
      <c r="DR240" s="9"/>
      <c r="DS240" s="9">
        <f>Wed!BB74</f>
        <v>0</v>
      </c>
      <c r="DT240" s="73" t="str">
        <f>IF(B240="win",100%-DT1,"-100%")</f>
        <v>-100%</v>
      </c>
      <c r="DU240" s="9">
        <f>(DS240*DT240)+(DS240*DU1)</f>
        <v>0</v>
      </c>
      <c r="DV240" s="9"/>
      <c r="DW240" s="9">
        <f>Wed!BC74</f>
        <v>0</v>
      </c>
      <c r="DX240" s="73" t="str">
        <f>IF(B240="win",100%-DX1,"-100%")</f>
        <v>-100%</v>
      </c>
      <c r="DY240" s="9">
        <f>(DW240*DX240)+(DW240*DY1)</f>
        <v>0</v>
      </c>
      <c r="DZ240" s="9"/>
      <c r="EA240" s="9">
        <f>Wed!BD74</f>
        <v>0</v>
      </c>
      <c r="EB240" s="73" t="str">
        <f>IF(B240="win",100%-EB1,"-100%")</f>
        <v>-100%</v>
      </c>
      <c r="EC240" s="9">
        <f>(EA240*EB240)+(EA240*EC1)</f>
        <v>0</v>
      </c>
      <c r="ED240" s="9"/>
      <c r="EE240" s="9">
        <f>Wed!BE74</f>
        <v>0</v>
      </c>
      <c r="EF240" s="73" t="str">
        <f>IF(B240="win",100%-EF1,"-100%")</f>
        <v>-100%</v>
      </c>
      <c r="EG240" s="9">
        <f>(EE240*EF240)+(EE240*EG1)</f>
        <v>0</v>
      </c>
      <c r="EH240" s="9"/>
      <c r="EI240" s="9">
        <f>Wed!BF74</f>
        <v>0</v>
      </c>
      <c r="EJ240" s="73" t="str">
        <f>IF(B240="win",100%-EJ1,"-100%")</f>
        <v>-100%</v>
      </c>
      <c r="EK240" s="9">
        <f>(EI240*EJ240)+(EI240*EK1)</f>
        <v>0</v>
      </c>
      <c r="EL240" s="9"/>
      <c r="EM240" s="9">
        <f>Wed!BG74</f>
        <v>0</v>
      </c>
      <c r="EN240" s="73" t="str">
        <f>IF(B240="win",100%-EN1,"-100%")</f>
        <v>-100%</v>
      </c>
      <c r="EO240" s="9">
        <f>(EM240*EN240)+(EM240*EO1)</f>
        <v>0</v>
      </c>
      <c r="EP240" s="9"/>
      <c r="EQ240" s="9">
        <f>Wed!BH74</f>
        <v>0</v>
      </c>
      <c r="ER240" s="73" t="str">
        <f>IF(B240="win",100%-ER1,"-100%")</f>
        <v>-100%</v>
      </c>
      <c r="ES240" s="9">
        <f>(EQ240*ER240)+(EQ240*ES1)</f>
        <v>0</v>
      </c>
      <c r="EU240" s="9">
        <f>Wed!$BI74</f>
        <v>0</v>
      </c>
      <c r="EV240" s="73" t="str">
        <f t="shared" si="2747"/>
        <v>-100%</v>
      </c>
      <c r="EW240" s="9">
        <f>(EU240*EV240)+(EU240*EW1)</f>
        <v>0</v>
      </c>
      <c r="EY240" s="9">
        <f>Wed!$BJ74</f>
        <v>0</v>
      </c>
      <c r="EZ240" s="73" t="str">
        <f t="shared" si="2748"/>
        <v>-100%</v>
      </c>
      <c r="FA240" s="9">
        <f>(EY240*EZ240)+(EY240*FA1)</f>
        <v>0</v>
      </c>
      <c r="FC240" s="9">
        <f>Wed!$BK74</f>
        <v>0</v>
      </c>
      <c r="FD240" s="73" t="str">
        <f t="shared" si="2749"/>
        <v>-100%</v>
      </c>
      <c r="FE240" s="9">
        <f>(FC240*FD240)+(FC240*FE1)</f>
        <v>0</v>
      </c>
      <c r="FG240" s="9">
        <f>Wed!$BL74</f>
        <v>0</v>
      </c>
      <c r="FH240" s="73" t="str">
        <f t="shared" si="2750"/>
        <v>-100%</v>
      </c>
      <c r="FI240" s="9">
        <f>(FG240*FH240)+(FG240*FI1)</f>
        <v>0</v>
      </c>
      <c r="FK240" s="9">
        <f>Wed!$BM74</f>
        <v>0</v>
      </c>
      <c r="FL240" s="73" t="str">
        <f t="shared" si="2751"/>
        <v>-100%</v>
      </c>
      <c r="FM240" s="9">
        <f>(FK240*FL240)+(FK240*FM1)</f>
        <v>0</v>
      </c>
      <c r="FO240" s="9">
        <f>Wed!$BN74</f>
        <v>0</v>
      </c>
      <c r="FP240" s="73" t="str">
        <f t="shared" si="2752"/>
        <v>-100%</v>
      </c>
      <c r="FQ240" s="9">
        <f>(FO240*FP240)+(FO240*FQ1)</f>
        <v>0</v>
      </c>
    </row>
    <row r="241" spans="1:173" s="12" customFormat="1" x14ac:dyDescent="0.25">
      <c r="A241" s="9" t="str">
        <f>Wed!A75</f>
        <v>OVER</v>
      </c>
      <c r="B241" s="72">
        <f>Wed!C75</f>
        <v>0</v>
      </c>
      <c r="C241" s="9">
        <f>Wed!X75</f>
        <v>0</v>
      </c>
      <c r="D241" s="73" t="str">
        <f>IF(B241="win",100%-D1,"-100%")</f>
        <v>-100%</v>
      </c>
      <c r="E241" s="9">
        <f>(C241*D241)+(C241*E1)</f>
        <v>0</v>
      </c>
      <c r="G241" s="9">
        <f>Wed!Y75</f>
        <v>0</v>
      </c>
      <c r="H241" s="73" t="str">
        <f t="shared" si="2759"/>
        <v>-100%</v>
      </c>
      <c r="I241" s="9">
        <f>(G241*H241)+(G241*I1)</f>
        <v>0</v>
      </c>
      <c r="K241" s="9">
        <f>Wed!Z75</f>
        <v>0</v>
      </c>
      <c r="L241" s="73" t="str">
        <f>IF(B241="win",100%-L1,"-100%")</f>
        <v>-100%</v>
      </c>
      <c r="M241" s="9">
        <f>(K241*L241)+(K241*M1)</f>
        <v>0</v>
      </c>
      <c r="N241" s="9"/>
      <c r="O241" s="9">
        <f>Wed!AA75</f>
        <v>0</v>
      </c>
      <c r="P241" s="73" t="str">
        <f>IF(B241="win",100%-P1,"-100%")</f>
        <v>-100%</v>
      </c>
      <c r="Q241" s="9">
        <f>(O241*P241)+(O241*Q1)</f>
        <v>0</v>
      </c>
      <c r="R241" s="9"/>
      <c r="S241" s="9">
        <f>Wed!AB75</f>
        <v>0</v>
      </c>
      <c r="T241" s="73" t="str">
        <f>IF(B241="win",100%-T1,"-100%")</f>
        <v>-100%</v>
      </c>
      <c r="U241" s="9">
        <f>(S241*T241)+(S241*U1)</f>
        <v>0</v>
      </c>
      <c r="V241" s="9"/>
      <c r="W241" s="9">
        <f>Wed!AC75</f>
        <v>0</v>
      </c>
      <c r="X241" s="73" t="str">
        <f>IF(B241="win",100%-X1,"-100%")</f>
        <v>-100%</v>
      </c>
      <c r="Y241" s="9">
        <f>(W241*X241)+(W241*Y1)</f>
        <v>0</v>
      </c>
      <c r="Z241" s="9"/>
      <c r="AA241" s="9">
        <f>Wed!AD75</f>
        <v>0</v>
      </c>
      <c r="AB241" s="73" t="str">
        <f>IF(B241="win",100%-AB1,"-100%")</f>
        <v>-100%</v>
      </c>
      <c r="AC241" s="9">
        <f>(AA241*AB241)+(AA241*AC1)</f>
        <v>0</v>
      </c>
      <c r="AD241" s="9"/>
      <c r="AE241" s="9">
        <f>Wed!AE75</f>
        <v>0</v>
      </c>
      <c r="AF241" s="73" t="str">
        <f>IF(B241="win",100%-AF1,"-100%")</f>
        <v>-100%</v>
      </c>
      <c r="AG241" s="9">
        <f>(AE241*AF241)+(AE241*AG1)</f>
        <v>0</v>
      </c>
      <c r="AH241" s="9"/>
      <c r="AI241" s="9">
        <f>Wed!AF75</f>
        <v>0</v>
      </c>
      <c r="AJ241" s="73" t="str">
        <f>IF(B241="win",100%-AJ1,"-100%")</f>
        <v>-100%</v>
      </c>
      <c r="AK241" s="9">
        <f>(AI241*AJ241)+(AI241*AK1)</f>
        <v>0</v>
      </c>
      <c r="AL241" s="9"/>
      <c r="AM241" s="9">
        <f>Wed!AG75</f>
        <v>0</v>
      </c>
      <c r="AN241" s="73" t="str">
        <f>IF(B241="win",100%-AN1,"-100%")</f>
        <v>-100%</v>
      </c>
      <c r="AO241" s="9">
        <f>(AM241*AN241)+(AM241*AO1)</f>
        <v>0</v>
      </c>
      <c r="AP241" s="9"/>
      <c r="AQ241" s="9">
        <f>Wed!AH75</f>
        <v>0</v>
      </c>
      <c r="AR241" s="73" t="str">
        <f>IF(B241="win",100%-AR1,"-100%")</f>
        <v>-100%</v>
      </c>
      <c r="AS241" s="9">
        <f>(AQ241*AR241)+(AQ241*AS1)</f>
        <v>0</v>
      </c>
      <c r="AT241" s="9"/>
      <c r="AU241" s="9">
        <f>Wed!AI75</f>
        <v>0</v>
      </c>
      <c r="AV241" s="73" t="str">
        <f>IF(B241="win",100%-AV1,"-100%")</f>
        <v>-100%</v>
      </c>
      <c r="AW241" s="9">
        <f>(AU241*AV241)+(AU241*AW1)</f>
        <v>0</v>
      </c>
      <c r="AX241" s="9"/>
      <c r="AY241" s="9">
        <f>Wed!AJ75</f>
        <v>0</v>
      </c>
      <c r="AZ241" s="73" t="str">
        <f>IF(B241="win",100%-AZ1,"-100%")</f>
        <v>-100%</v>
      </c>
      <c r="BA241" s="9">
        <f>(AY241*AZ241)+(AY241*BA1)</f>
        <v>0</v>
      </c>
      <c r="BB241" s="9"/>
      <c r="BC241" s="9">
        <f>Wed!AK75</f>
        <v>0</v>
      </c>
      <c r="BD241" s="73" t="str">
        <f>IF(B241="win",100%-BD1,"-100%")</f>
        <v>-100%</v>
      </c>
      <c r="BE241" s="9">
        <f>(BC241*BD241)+(BC241*BE1)</f>
        <v>0</v>
      </c>
      <c r="BF241" s="9"/>
      <c r="BG241" s="9">
        <f>Wed!AL75</f>
        <v>0</v>
      </c>
      <c r="BH241" s="73" t="str">
        <f>IF(B241="win",100%-BH1,"-100%")</f>
        <v>-100%</v>
      </c>
      <c r="BI241" s="9">
        <f>(BG241*BH241)+(BG241*BI1)</f>
        <v>0</v>
      </c>
      <c r="BJ241" s="9"/>
      <c r="BK241" s="9">
        <f>Wed!AM75</f>
        <v>0</v>
      </c>
      <c r="BL241" s="73" t="str">
        <f>IF(B241="win",100%-BL1,"-100%")</f>
        <v>-100%</v>
      </c>
      <c r="BM241" s="9">
        <f>(BK241*BL241)+(BK241*BM1)</f>
        <v>0</v>
      </c>
      <c r="BN241" s="9"/>
      <c r="BO241" s="9">
        <f>Wed!AN75</f>
        <v>0</v>
      </c>
      <c r="BP241" s="73" t="str">
        <f>IF(B241="win",100%-BP1,"-100%")</f>
        <v>-100%</v>
      </c>
      <c r="BQ241" s="9">
        <f>(BO241*BP241)+(BO241*BQ1)</f>
        <v>0</v>
      </c>
      <c r="BR241" s="9"/>
      <c r="BS241" s="9">
        <f>Wed!AO75</f>
        <v>0</v>
      </c>
      <c r="BT241" s="73" t="str">
        <f>IF(B241="win",100%-BT1,"-100%")</f>
        <v>-100%</v>
      </c>
      <c r="BU241" s="9">
        <f>(BS241*BT241)+(BS241*BU1)</f>
        <v>0</v>
      </c>
      <c r="BV241" s="9"/>
      <c r="BW241" s="9">
        <f>Wed!AP75</f>
        <v>0</v>
      </c>
      <c r="BX241" s="73" t="str">
        <f>IF(B241="win",100%-BX1,"-100%")</f>
        <v>-100%</v>
      </c>
      <c r="BY241" s="9">
        <f>(BW241*BX241)+(BW241*BY1)</f>
        <v>0</v>
      </c>
      <c r="BZ241" s="9"/>
      <c r="CA241" s="9">
        <f>Wed!AQ75</f>
        <v>0</v>
      </c>
      <c r="CB241" s="73" t="str">
        <f>IF(B241="win",100%-CB1,"-100%")</f>
        <v>-100%</v>
      </c>
      <c r="CC241" s="9">
        <f>(CA241*CB241)+(CA241*CC1)</f>
        <v>0</v>
      </c>
      <c r="CD241" s="9"/>
      <c r="CE241" s="9">
        <f>Wed!AR75</f>
        <v>0</v>
      </c>
      <c r="CF241" s="73" t="str">
        <f>IF(B241="win",100%-CF1,"-100%")</f>
        <v>-100%</v>
      </c>
      <c r="CG241" s="9">
        <f>(CE241*CF241)+(CE241*CG1)</f>
        <v>0</v>
      </c>
      <c r="CH241" s="9"/>
      <c r="CI241" s="9">
        <f>Wed!AS75</f>
        <v>0</v>
      </c>
      <c r="CJ241" s="73" t="str">
        <f>IF(B241="win",100%-CJ1,"-100%")</f>
        <v>-100%</v>
      </c>
      <c r="CK241" s="9">
        <f>(CI241*CJ241)+(CI241*CK1)</f>
        <v>0</v>
      </c>
      <c r="CL241" s="9"/>
      <c r="CM241" s="9">
        <f>Wed!AT75</f>
        <v>0</v>
      </c>
      <c r="CN241" s="73" t="str">
        <f>IF(B241="win",100%-CN1,"-100%")</f>
        <v>-100%</v>
      </c>
      <c r="CO241" s="9">
        <f>(CM241*CN241)+(CM241*CO1)</f>
        <v>0</v>
      </c>
      <c r="CP241" s="9"/>
      <c r="CQ241" s="9">
        <f>Wed!AU75</f>
        <v>0</v>
      </c>
      <c r="CR241" s="73" t="str">
        <f>IF(B241="win",100%-CR1,"-100%")</f>
        <v>-100%</v>
      </c>
      <c r="CS241" s="9">
        <f>(CQ241*CR241)+(CQ241*CS1)</f>
        <v>0</v>
      </c>
      <c r="CT241" s="9"/>
      <c r="CU241" s="9">
        <f>Wed!AV75</f>
        <v>0</v>
      </c>
      <c r="CV241" s="73" t="str">
        <f>IF(B241="win",100%-CV1,"-100%")</f>
        <v>-100%</v>
      </c>
      <c r="CW241" s="9">
        <f>(CU241*CV241)+(CU241*CW1)</f>
        <v>0</v>
      </c>
      <c r="CX241" s="9"/>
      <c r="CY241" s="9">
        <f>Wed!AW75</f>
        <v>0</v>
      </c>
      <c r="CZ241" s="73" t="str">
        <f>IF(B241="win",100%-CZ1,"-100%")</f>
        <v>-100%</v>
      </c>
      <c r="DA241" s="9">
        <f>(CY241*CZ241)+(CY241*DA1)</f>
        <v>0</v>
      </c>
      <c r="DB241" s="9"/>
      <c r="DC241" s="9">
        <f>Wed!AX75</f>
        <v>0</v>
      </c>
      <c r="DD241" s="73" t="str">
        <f>IF(B241="win",100%-DD1,"-100%")</f>
        <v>-100%</v>
      </c>
      <c r="DE241" s="9">
        <f>(DC241*DD241)+(DC241*DE1)</f>
        <v>0</v>
      </c>
      <c r="DF241" s="9"/>
      <c r="DG241" s="9">
        <f>Wed!AY75</f>
        <v>0</v>
      </c>
      <c r="DH241" s="73" t="str">
        <f>IF(B241="win",100%-DH1,"-100%")</f>
        <v>-100%</v>
      </c>
      <c r="DI241" s="9">
        <f>(DG241*DH241)+(DG241*DI1)</f>
        <v>0</v>
      </c>
      <c r="DJ241" s="9"/>
      <c r="DK241" s="9">
        <f>Wed!AZ75</f>
        <v>0</v>
      </c>
      <c r="DL241" s="73" t="str">
        <f>IF(B241="win",100%-DL1,"-100%")</f>
        <v>-100%</v>
      </c>
      <c r="DM241" s="9">
        <f>(DK241*DL241)+(DK241*DM1)</f>
        <v>0</v>
      </c>
      <c r="DN241" s="9"/>
      <c r="DO241" s="9">
        <f>Wed!BA75</f>
        <v>0</v>
      </c>
      <c r="DP241" s="73" t="str">
        <f>IF(B241="win",100%-DP1,"-100%")</f>
        <v>-100%</v>
      </c>
      <c r="DQ241" s="9">
        <f>(DO241*DP241)+(DO241*DQ1)</f>
        <v>0</v>
      </c>
      <c r="DR241" s="9"/>
      <c r="DS241" s="9">
        <f>Wed!BB75</f>
        <v>0</v>
      </c>
      <c r="DT241" s="73" t="str">
        <f>IF(B241="win",100%-DT1,"-100%")</f>
        <v>-100%</v>
      </c>
      <c r="DU241" s="9">
        <f>(DS241*DT241)+(DS241*DU1)</f>
        <v>0</v>
      </c>
      <c r="DV241" s="9"/>
      <c r="DW241" s="9">
        <f>Wed!BC75</f>
        <v>0</v>
      </c>
      <c r="DX241" s="73" t="str">
        <f>IF(B241="win",100%-DX1,"-100%")</f>
        <v>-100%</v>
      </c>
      <c r="DY241" s="9">
        <f>(DW241*DX241)+(DW241*DY1)</f>
        <v>0</v>
      </c>
      <c r="DZ241" s="9"/>
      <c r="EA241" s="9">
        <f>Wed!BD75</f>
        <v>0</v>
      </c>
      <c r="EB241" s="73" t="str">
        <f>IF(B241="win",100%-EB1,"-100%")</f>
        <v>-100%</v>
      </c>
      <c r="EC241" s="9">
        <f>(EA241*EB241)+(EA241*EC1)</f>
        <v>0</v>
      </c>
      <c r="ED241" s="9"/>
      <c r="EE241" s="9">
        <f>Wed!BE75</f>
        <v>0</v>
      </c>
      <c r="EF241" s="73" t="str">
        <f>IF(B241="win",100%-EF1,"-100%")</f>
        <v>-100%</v>
      </c>
      <c r="EG241" s="9">
        <f>(EE241*EF241)+(EE241*EG1)</f>
        <v>0</v>
      </c>
      <c r="EH241" s="9"/>
      <c r="EI241" s="9">
        <f>Wed!BF75</f>
        <v>0</v>
      </c>
      <c r="EJ241" s="73" t="str">
        <f>IF(B241="win",100%-EJ1,"-100%")</f>
        <v>-100%</v>
      </c>
      <c r="EK241" s="9">
        <f>(EI241*EJ241)+(EI241*EK1)</f>
        <v>0</v>
      </c>
      <c r="EL241" s="9"/>
      <c r="EM241" s="9">
        <f>Wed!BG75</f>
        <v>0</v>
      </c>
      <c r="EN241" s="73" t="str">
        <f>IF(B241="win",100%-EN1,"-100%")</f>
        <v>-100%</v>
      </c>
      <c r="EO241" s="9">
        <f>(EM241*EN241)+(EM241*EO1)</f>
        <v>0</v>
      </c>
      <c r="EP241" s="9"/>
      <c r="EQ241" s="9">
        <f>Wed!BH75</f>
        <v>0</v>
      </c>
      <c r="ER241" s="73" t="str">
        <f>IF(B241="win",100%-ER1,"-100%")</f>
        <v>-100%</v>
      </c>
      <c r="ES241" s="9">
        <f>(EQ241*ER241)+(EQ241*ES1)</f>
        <v>0</v>
      </c>
      <c r="EU241" s="9">
        <f>Wed!$BI75</f>
        <v>0</v>
      </c>
      <c r="EV241" s="73" t="str">
        <f t="shared" si="2747"/>
        <v>-100%</v>
      </c>
      <c r="EW241" s="9">
        <f>(EU241*EV241)+(EU241*EW1)</f>
        <v>0</v>
      </c>
      <c r="EY241" s="9">
        <f>Wed!$BJ75</f>
        <v>0</v>
      </c>
      <c r="EZ241" s="73" t="str">
        <f t="shared" si="2748"/>
        <v>-100%</v>
      </c>
      <c r="FA241" s="9">
        <f>(EY241*EZ241)+(EY241*FA1)</f>
        <v>0</v>
      </c>
      <c r="FC241" s="9">
        <f>Wed!$BK75</f>
        <v>0</v>
      </c>
      <c r="FD241" s="73" t="str">
        <f t="shared" si="2749"/>
        <v>-100%</v>
      </c>
      <c r="FE241" s="9">
        <f>(FC241*FD241)+(FC241*FE1)</f>
        <v>0</v>
      </c>
      <c r="FG241" s="9">
        <f>Wed!$BL75</f>
        <v>0</v>
      </c>
      <c r="FH241" s="73" t="str">
        <f t="shared" si="2750"/>
        <v>-100%</v>
      </c>
      <c r="FI241" s="9">
        <f>(FG241*FH241)+(FG241*FI1)</f>
        <v>0</v>
      </c>
      <c r="FK241" s="9">
        <f>Wed!$BM75</f>
        <v>0</v>
      </c>
      <c r="FL241" s="73" t="str">
        <f t="shared" si="2751"/>
        <v>-100%</v>
      </c>
      <c r="FM241" s="9">
        <f>(FK241*FL241)+(FK241*FM1)</f>
        <v>0</v>
      </c>
      <c r="FO241" s="9">
        <f>Wed!$BN75</f>
        <v>0</v>
      </c>
      <c r="FP241" s="73" t="str">
        <f t="shared" si="2752"/>
        <v>-100%</v>
      </c>
      <c r="FQ241" s="9">
        <f>(FO241*FP241)+(FO241*FQ1)</f>
        <v>0</v>
      </c>
    </row>
    <row r="242" spans="1:173" s="12" customFormat="1" x14ac:dyDescent="0.25">
      <c r="A242" s="75"/>
      <c r="B242" s="72"/>
      <c r="C242" s="75"/>
      <c r="D242" s="75"/>
      <c r="E242" s="75"/>
      <c r="G242" s="75"/>
      <c r="H242" s="75"/>
      <c r="I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  <c r="BN242" s="75"/>
      <c r="BO242" s="75"/>
      <c r="BP242" s="75"/>
      <c r="BQ242" s="75"/>
      <c r="BR242" s="75"/>
      <c r="BS242" s="75"/>
      <c r="BT242" s="75"/>
      <c r="BU242" s="75"/>
      <c r="BV242" s="75"/>
      <c r="BW242" s="75"/>
      <c r="BX242" s="75"/>
      <c r="BY242" s="75"/>
      <c r="BZ242" s="75"/>
      <c r="CA242" s="75"/>
      <c r="CB242" s="75"/>
      <c r="CC242" s="75"/>
      <c r="CD242" s="75"/>
      <c r="CE242" s="75"/>
      <c r="CF242" s="75"/>
      <c r="CG242" s="75"/>
      <c r="CH242" s="75"/>
      <c r="CI242" s="75"/>
      <c r="CJ242" s="75"/>
      <c r="CK242" s="75"/>
      <c r="CL242" s="75"/>
      <c r="CM242" s="75"/>
      <c r="CN242" s="75"/>
      <c r="CO242" s="75"/>
      <c r="CP242" s="75"/>
      <c r="CQ242" s="75"/>
      <c r="CR242" s="75"/>
      <c r="CS242" s="75"/>
      <c r="CT242" s="75"/>
      <c r="CU242" s="75"/>
      <c r="CV242" s="75"/>
      <c r="CW242" s="75"/>
      <c r="CX242" s="75"/>
      <c r="CY242" s="75"/>
      <c r="CZ242" s="75"/>
      <c r="DA242" s="75"/>
      <c r="DB242" s="75"/>
      <c r="DC242" s="75"/>
      <c r="DD242" s="75"/>
      <c r="DE242" s="75"/>
      <c r="DF242" s="75"/>
      <c r="DG242" s="75"/>
      <c r="DH242" s="75"/>
      <c r="DI242" s="75"/>
      <c r="DJ242" s="75"/>
      <c r="DK242" s="75"/>
      <c r="DL242" s="75"/>
      <c r="DM242" s="75"/>
      <c r="DN242" s="75"/>
      <c r="DO242" s="75"/>
      <c r="DP242" s="75"/>
      <c r="DQ242" s="75"/>
      <c r="DR242" s="75"/>
      <c r="DS242" s="75"/>
      <c r="DT242" s="75"/>
      <c r="DU242" s="75"/>
      <c r="DV242" s="75"/>
      <c r="DW242" s="75"/>
      <c r="DX242" s="75"/>
      <c r="DY242" s="75"/>
      <c r="DZ242" s="75"/>
      <c r="EA242" s="75"/>
      <c r="EB242" s="75"/>
      <c r="EC242" s="75"/>
      <c r="ED242" s="75"/>
      <c r="EE242" s="75"/>
      <c r="EF242" s="75"/>
      <c r="EG242" s="75"/>
      <c r="EH242" s="75"/>
      <c r="EI242" s="75"/>
      <c r="EJ242" s="75"/>
      <c r="EK242" s="75"/>
      <c r="EL242" s="75"/>
      <c r="EM242" s="75"/>
      <c r="EN242" s="75"/>
      <c r="EO242" s="75"/>
      <c r="EP242" s="75"/>
      <c r="EQ242" s="75"/>
      <c r="ER242" s="75"/>
      <c r="ES242" s="75"/>
      <c r="EU242" s="75"/>
      <c r="EV242" s="75"/>
      <c r="EW242" s="75"/>
      <c r="EY242" s="75"/>
      <c r="EZ242" s="75"/>
      <c r="FA242" s="75"/>
      <c r="FC242" s="75"/>
      <c r="FD242" s="75"/>
      <c r="FE242" s="75"/>
      <c r="FG242" s="75"/>
      <c r="FH242" s="75"/>
      <c r="FI242" s="75"/>
      <c r="FK242" s="75"/>
      <c r="FL242" s="75"/>
      <c r="FM242" s="75"/>
      <c r="FO242" s="75"/>
      <c r="FP242" s="75"/>
      <c r="FQ242" s="75"/>
    </row>
    <row r="243" spans="1:173" s="12" customFormat="1" x14ac:dyDescent="0.25">
      <c r="A243" s="9">
        <f>Wed!A77</f>
        <v>0</v>
      </c>
      <c r="B243" s="72">
        <f>Wed!C77</f>
        <v>0</v>
      </c>
      <c r="C243" s="9">
        <f>Wed!X77</f>
        <v>0</v>
      </c>
      <c r="D243" s="73" t="str">
        <f>IF(B243="win",100%-D1,"-100%")</f>
        <v>-100%</v>
      </c>
      <c r="E243" s="9">
        <f>(C243*D243)+(C243*E1)</f>
        <v>0</v>
      </c>
      <c r="G243" s="9">
        <f>Wed!Y77</f>
        <v>0</v>
      </c>
      <c r="H243" s="73" t="str">
        <f>IF($B243="win",100%-H$1,"-100%")</f>
        <v>-100%</v>
      </c>
      <c r="I243" s="9">
        <f>(G243*H243)+(G243*I1)</f>
        <v>0</v>
      </c>
      <c r="K243" s="9">
        <f>Wed!Z77</f>
        <v>0</v>
      </c>
      <c r="L243" s="73" t="str">
        <f>IF(B243="win",100%-L1,"-100%")</f>
        <v>-100%</v>
      </c>
      <c r="M243" s="9">
        <f>(K243*L243)+(K243*M1)</f>
        <v>0</v>
      </c>
      <c r="N243" s="9"/>
      <c r="O243" s="9">
        <f>Wed!AA77</f>
        <v>0</v>
      </c>
      <c r="P243" s="73" t="str">
        <f>IF(B243="win",100%-P1,"-100%")</f>
        <v>-100%</v>
      </c>
      <c r="Q243" s="9">
        <f>(O243*P243)+(O243*Q1)</f>
        <v>0</v>
      </c>
      <c r="R243" s="9"/>
      <c r="S243" s="9">
        <f>Wed!AB77</f>
        <v>0</v>
      </c>
      <c r="T243" s="73" t="str">
        <f>IF(B243="win",100%-T1,"-100%")</f>
        <v>-100%</v>
      </c>
      <c r="U243" s="9">
        <f>(S243*T243)+(S243*U1)</f>
        <v>0</v>
      </c>
      <c r="V243" s="9"/>
      <c r="W243" s="9">
        <f>Wed!AC77</f>
        <v>0</v>
      </c>
      <c r="X243" s="73" t="str">
        <f>IF(B243="win",100%-X1,"-100%")</f>
        <v>-100%</v>
      </c>
      <c r="Y243" s="9">
        <f>(W243*X243)+(W243*Y1)</f>
        <v>0</v>
      </c>
      <c r="Z243" s="9"/>
      <c r="AA243" s="9">
        <f>Wed!AD77</f>
        <v>0</v>
      </c>
      <c r="AB243" s="73" t="str">
        <f>IF(B243="win",100%-AB1,"-100%")</f>
        <v>-100%</v>
      </c>
      <c r="AC243" s="9">
        <f>(AA243*AB243)+(AA243*AC1)</f>
        <v>0</v>
      </c>
      <c r="AD243" s="9"/>
      <c r="AE243" s="9">
        <f>Wed!AE77</f>
        <v>0</v>
      </c>
      <c r="AF243" s="73" t="str">
        <f>IF(B243="win",100%-AF1,"-100%")</f>
        <v>-100%</v>
      </c>
      <c r="AG243" s="9">
        <f>(AE243*AF243)+(AE243*AG1)</f>
        <v>0</v>
      </c>
      <c r="AH243" s="9"/>
      <c r="AI243" s="9">
        <f>Wed!AF77</f>
        <v>0</v>
      </c>
      <c r="AJ243" s="73" t="str">
        <f>IF(B243="win",100%-AJ1,"-100%")</f>
        <v>-100%</v>
      </c>
      <c r="AK243" s="9">
        <f>(AI243*AJ243)+(AI243*AK1)</f>
        <v>0</v>
      </c>
      <c r="AL243" s="9"/>
      <c r="AM243" s="9">
        <f>Wed!AG77</f>
        <v>0</v>
      </c>
      <c r="AN243" s="73" t="str">
        <f>IF(B243="win",100%-AN1,"-100%")</f>
        <v>-100%</v>
      </c>
      <c r="AO243" s="9">
        <f>(AM243*AN243)+(AM243*AO1)</f>
        <v>0</v>
      </c>
      <c r="AP243" s="9"/>
      <c r="AQ243" s="9">
        <f>Wed!AH77</f>
        <v>0</v>
      </c>
      <c r="AR243" s="73" t="str">
        <f>IF(B243="win",100%-AR1,"-100%")</f>
        <v>-100%</v>
      </c>
      <c r="AS243" s="9">
        <f>(AQ243*AR243)+(AQ243*AS1)</f>
        <v>0</v>
      </c>
      <c r="AT243" s="9"/>
      <c r="AU243" s="9">
        <f>Wed!AI77</f>
        <v>0</v>
      </c>
      <c r="AV243" s="73" t="str">
        <f>IF(B243="win",100%-AV1,"-100%")</f>
        <v>-100%</v>
      </c>
      <c r="AW243" s="9">
        <f>(AU243*AV243)+(AU243*AW1)</f>
        <v>0</v>
      </c>
      <c r="AX243" s="9"/>
      <c r="AY243" s="9">
        <f>Wed!AJ77</f>
        <v>0</v>
      </c>
      <c r="AZ243" s="73" t="str">
        <f>IF(B243="win",100%-AZ1,"-100%")</f>
        <v>-100%</v>
      </c>
      <c r="BA243" s="9">
        <f>(AY243*AZ243)+(AY243*BA1)</f>
        <v>0</v>
      </c>
      <c r="BB243" s="9"/>
      <c r="BC243" s="9">
        <f>Wed!AK77</f>
        <v>0</v>
      </c>
      <c r="BD243" s="73" t="str">
        <f>IF(B243="win",100%-BD1,"-100%")</f>
        <v>-100%</v>
      </c>
      <c r="BE243" s="9">
        <f>(BC243*BD243)+(BC243*BE1)</f>
        <v>0</v>
      </c>
      <c r="BF243" s="9"/>
      <c r="BG243" s="9">
        <f>Wed!AL77</f>
        <v>0</v>
      </c>
      <c r="BH243" s="73" t="str">
        <f>IF(B243="win",100%-BH1,"-100%")</f>
        <v>-100%</v>
      </c>
      <c r="BI243" s="9">
        <f>(BG243*BH243)+(BG243*BI1)</f>
        <v>0</v>
      </c>
      <c r="BJ243" s="9"/>
      <c r="BK243" s="9">
        <f>Wed!AM77</f>
        <v>0</v>
      </c>
      <c r="BL243" s="73" t="str">
        <f>IF(B243="win",100%-BL1,"-100%")</f>
        <v>-100%</v>
      </c>
      <c r="BM243" s="9">
        <f>(BK243*BL243)+(BK243*BM1)</f>
        <v>0</v>
      </c>
      <c r="BN243" s="9"/>
      <c r="BO243" s="9">
        <f>Wed!AN77</f>
        <v>0</v>
      </c>
      <c r="BP243" s="73" t="str">
        <f>IF(B243="win",100%-BP1,"-100%")</f>
        <v>-100%</v>
      </c>
      <c r="BQ243" s="9">
        <f>(BO243*BP243)+(BO243*BQ1)</f>
        <v>0</v>
      </c>
      <c r="BR243" s="9"/>
      <c r="BS243" s="9">
        <f>Wed!AO77</f>
        <v>0</v>
      </c>
      <c r="BT243" s="73" t="str">
        <f>IF(B243="win",100%-BT1,"-100%")</f>
        <v>-100%</v>
      </c>
      <c r="BU243" s="9">
        <f>(BS243*BT243)+(BS243*BU1)</f>
        <v>0</v>
      </c>
      <c r="BV243" s="9"/>
      <c r="BW243" s="9">
        <f>Wed!AP77</f>
        <v>0</v>
      </c>
      <c r="BX243" s="73" t="str">
        <f>IF(B243="win",100%-BX1,"-100%")</f>
        <v>-100%</v>
      </c>
      <c r="BY243" s="9">
        <f>(BW243*BX243)+(BW243*BY1)</f>
        <v>0</v>
      </c>
      <c r="BZ243" s="9"/>
      <c r="CA243" s="9">
        <f>Wed!AQ77</f>
        <v>0</v>
      </c>
      <c r="CB243" s="73" t="str">
        <f>IF(B243="win",100%-CB1,"-100%")</f>
        <v>-100%</v>
      </c>
      <c r="CC243" s="9">
        <f>(CA243*CB243)+(CA243*CC1)</f>
        <v>0</v>
      </c>
      <c r="CD243" s="9"/>
      <c r="CE243" s="9">
        <f>Wed!AR77</f>
        <v>0</v>
      </c>
      <c r="CF243" s="73" t="str">
        <f>IF(B243="win",100%-CF1,"-100%")</f>
        <v>-100%</v>
      </c>
      <c r="CG243" s="9">
        <f>(CE243*CF243)+(CE243*CG1)</f>
        <v>0</v>
      </c>
      <c r="CH243" s="9"/>
      <c r="CI243" s="9">
        <f>Wed!AS77</f>
        <v>0</v>
      </c>
      <c r="CJ243" s="73" t="str">
        <f>IF(B243="win",100%-CJ1,"-100%")</f>
        <v>-100%</v>
      </c>
      <c r="CK243" s="9">
        <f>(CI243*CJ243)+(CI243*CK1)</f>
        <v>0</v>
      </c>
      <c r="CL243" s="9"/>
      <c r="CM243" s="9">
        <f>Wed!AT77</f>
        <v>0</v>
      </c>
      <c r="CN243" s="73" t="str">
        <f>IF(B243="win",100%-CN1,"-100%")</f>
        <v>-100%</v>
      </c>
      <c r="CO243" s="9">
        <f>(CM243*CN243)+(CM243*CO1)</f>
        <v>0</v>
      </c>
      <c r="CP243" s="9"/>
      <c r="CQ243" s="9">
        <f>Wed!AU77</f>
        <v>0</v>
      </c>
      <c r="CR243" s="73" t="str">
        <f>IF(B243="win",100%-CR1,"-100%")</f>
        <v>-100%</v>
      </c>
      <c r="CS243" s="9">
        <f>(CQ243*CR243)+(CQ243*CS1)</f>
        <v>0</v>
      </c>
      <c r="CT243" s="9"/>
      <c r="CU243" s="9">
        <f>Wed!AV77</f>
        <v>0</v>
      </c>
      <c r="CV243" s="73" t="str">
        <f>IF(B243="win",100%-CV1,"-100%")</f>
        <v>-100%</v>
      </c>
      <c r="CW243" s="9">
        <f>(CU243*CV243)+(CU243*CW1)</f>
        <v>0</v>
      </c>
      <c r="CX243" s="9"/>
      <c r="CY243" s="9">
        <f>Wed!AW77</f>
        <v>0</v>
      </c>
      <c r="CZ243" s="73" t="str">
        <f>IF(B243="win",100%-CZ1,"-100%")</f>
        <v>-100%</v>
      </c>
      <c r="DA243" s="9">
        <f>(CY243*CZ243)+(CY243*DA1)</f>
        <v>0</v>
      </c>
      <c r="DB243" s="9"/>
      <c r="DC243" s="9">
        <f>Wed!AX77</f>
        <v>0</v>
      </c>
      <c r="DD243" s="73" t="str">
        <f>IF(B243="win",100%-DD1,"-100%")</f>
        <v>-100%</v>
      </c>
      <c r="DE243" s="9">
        <f>(DC243*DD243)+(DC243*DE1)</f>
        <v>0</v>
      </c>
      <c r="DF243" s="9"/>
      <c r="DG243" s="9">
        <f>Wed!AY77</f>
        <v>0</v>
      </c>
      <c r="DH243" s="73" t="str">
        <f>IF(B243="win",100%-DH1,"-100%")</f>
        <v>-100%</v>
      </c>
      <c r="DI243" s="9">
        <f>(DG243*DH243)+(DG243*DI1)</f>
        <v>0</v>
      </c>
      <c r="DJ243" s="9"/>
      <c r="DK243" s="9">
        <f>Wed!AZ77</f>
        <v>0</v>
      </c>
      <c r="DL243" s="73" t="str">
        <f>IF(B243="win",100%-DL1,"-100%")</f>
        <v>-100%</v>
      </c>
      <c r="DM243" s="9">
        <f>(DK243*DL243)+(DK243*DM1)</f>
        <v>0</v>
      </c>
      <c r="DN243" s="9"/>
      <c r="DO243" s="9">
        <f>Wed!BA77</f>
        <v>0</v>
      </c>
      <c r="DP243" s="73" t="str">
        <f>IF(B243="win",100%-DP1,"-100%")</f>
        <v>-100%</v>
      </c>
      <c r="DQ243" s="9">
        <f>(DO243*DP243)+(DO243*DQ1)</f>
        <v>0</v>
      </c>
      <c r="DR243" s="9"/>
      <c r="DS243" s="9">
        <f>Wed!BB77</f>
        <v>0</v>
      </c>
      <c r="DT243" s="73" t="str">
        <f>IF(B243="win",100%-DT1,"-100%")</f>
        <v>-100%</v>
      </c>
      <c r="DU243" s="9">
        <f>(DS243*DT243)+(DS243*DU1)</f>
        <v>0</v>
      </c>
      <c r="DV243" s="9"/>
      <c r="DW243" s="9">
        <f>Wed!BC77</f>
        <v>0</v>
      </c>
      <c r="DX243" s="73" t="str">
        <f>IF(B243="win",100%-DX1,"-100%")</f>
        <v>-100%</v>
      </c>
      <c r="DY243" s="9">
        <f>(DW243*DX243)+(DW243*DY1)</f>
        <v>0</v>
      </c>
      <c r="DZ243" s="9"/>
      <c r="EA243" s="9">
        <f>Wed!BD77</f>
        <v>0</v>
      </c>
      <c r="EB243" s="73" t="str">
        <f>IF(B243="win",100%-EB1,"-100%")</f>
        <v>-100%</v>
      </c>
      <c r="EC243" s="9">
        <f>(EA243*EB243)+(EA243*EC1)</f>
        <v>0</v>
      </c>
      <c r="ED243" s="9"/>
      <c r="EE243" s="9">
        <f>Wed!BE77</f>
        <v>0</v>
      </c>
      <c r="EF243" s="73" t="str">
        <f>IF(B243="win",100%-EF1,"-100%")</f>
        <v>-100%</v>
      </c>
      <c r="EG243" s="9">
        <f>(EE243*EF243)+(EE243*EG1)</f>
        <v>0</v>
      </c>
      <c r="EH243" s="9"/>
      <c r="EI243" s="9">
        <f>Wed!BF77</f>
        <v>0</v>
      </c>
      <c r="EJ243" s="73" t="str">
        <f>IF(B243="win",100%-EJ1,"-100%")</f>
        <v>-100%</v>
      </c>
      <c r="EK243" s="9">
        <f>(EI243*EJ243)+(EI243*EK1)</f>
        <v>0</v>
      </c>
      <c r="EL243" s="9"/>
      <c r="EM243" s="9">
        <f>Wed!BG77</f>
        <v>0</v>
      </c>
      <c r="EN243" s="73" t="str">
        <f>IF(B243="win",100%-EN1,"-100%")</f>
        <v>-100%</v>
      </c>
      <c r="EO243" s="9">
        <f>(EM243*EN243)+(EM243*EO1)</f>
        <v>0</v>
      </c>
      <c r="EP243" s="9"/>
      <c r="EQ243" s="9">
        <f>Wed!BH77</f>
        <v>0</v>
      </c>
      <c r="ER243" s="73" t="str">
        <f>IF(B243="win",100%-ER1,"-100%")</f>
        <v>-100%</v>
      </c>
      <c r="ES243" s="9">
        <f>(EQ243*ER243)+(EQ243*ES1)</f>
        <v>0</v>
      </c>
      <c r="EU243" s="9">
        <f>Wed!$BI77</f>
        <v>0</v>
      </c>
      <c r="EV243" s="73" t="str">
        <f t="shared" si="2747"/>
        <v>-100%</v>
      </c>
      <c r="EW243" s="9">
        <f>(EU243*EV243)+(EU243*EW1)</f>
        <v>0</v>
      </c>
      <c r="EY243" s="9">
        <f>Wed!$BJ77</f>
        <v>0</v>
      </c>
      <c r="EZ243" s="73" t="str">
        <f t="shared" si="2748"/>
        <v>-100%</v>
      </c>
      <c r="FA243" s="9">
        <f>(EY243*EZ243)+(EY243*FA1)</f>
        <v>0</v>
      </c>
      <c r="FC243" s="9">
        <f>Wed!$BK77</f>
        <v>0</v>
      </c>
      <c r="FD243" s="73" t="str">
        <f t="shared" si="2749"/>
        <v>-100%</v>
      </c>
      <c r="FE243" s="9">
        <f>(FC243*FD243)+(FC243*FE1)</f>
        <v>0</v>
      </c>
      <c r="FG243" s="9">
        <f>Wed!$BL77</f>
        <v>0</v>
      </c>
      <c r="FH243" s="73" t="str">
        <f t="shared" si="2750"/>
        <v>-100%</v>
      </c>
      <c r="FI243" s="9">
        <f>(FG243*FH243)+(FG243*FI1)</f>
        <v>0</v>
      </c>
      <c r="FK243" s="9">
        <f>Wed!$BM77</f>
        <v>0</v>
      </c>
      <c r="FL243" s="73" t="str">
        <f t="shared" si="2751"/>
        <v>-100%</v>
      </c>
      <c r="FM243" s="9">
        <f>(FK243*FL243)+(FK243*FM1)</f>
        <v>0</v>
      </c>
      <c r="FO243" s="9">
        <f>Wed!$BN77</f>
        <v>0</v>
      </c>
      <c r="FP243" s="73" t="str">
        <f t="shared" si="2752"/>
        <v>-100%</v>
      </c>
      <c r="FQ243" s="9">
        <f>(FO243*FP243)+(FO243*FQ1)</f>
        <v>0</v>
      </c>
    </row>
    <row r="244" spans="1:173" s="12" customFormat="1" x14ac:dyDescent="0.25">
      <c r="A244" s="9">
        <f>Wed!A78</f>
        <v>0</v>
      </c>
      <c r="B244" s="72">
        <f>Wed!C78</f>
        <v>0</v>
      </c>
      <c r="C244" s="9">
        <f>Wed!X78</f>
        <v>0</v>
      </c>
      <c r="D244" s="73" t="str">
        <f>IF(B244="win",100%-D1,"-100%")</f>
        <v>-100%</v>
      </c>
      <c r="E244" s="9">
        <f>(C244*D244)+(C244*E1)</f>
        <v>0</v>
      </c>
      <c r="G244" s="9">
        <f>Wed!Y78</f>
        <v>0</v>
      </c>
      <c r="H244" s="73" t="str">
        <f t="shared" ref="H244:H246" si="2760">IF($B244="win",100%-H$1,"-100%")</f>
        <v>-100%</v>
      </c>
      <c r="I244" s="9">
        <f>(G244*H244)+(G244*I1)</f>
        <v>0</v>
      </c>
      <c r="K244" s="9">
        <f>Wed!Z78</f>
        <v>0</v>
      </c>
      <c r="L244" s="73" t="str">
        <f>IF(B244="win",100%-L1,"-100%")</f>
        <v>-100%</v>
      </c>
      <c r="M244" s="9">
        <f>(K244*L244)+(K244*M1)</f>
        <v>0</v>
      </c>
      <c r="N244" s="9"/>
      <c r="O244" s="9">
        <f>Wed!AA78</f>
        <v>0</v>
      </c>
      <c r="P244" s="73" t="str">
        <f>IF(B244="win",100%-P1,"-100%")</f>
        <v>-100%</v>
      </c>
      <c r="Q244" s="9">
        <f>(O244*P244)+(O244*Q1)</f>
        <v>0</v>
      </c>
      <c r="R244" s="9"/>
      <c r="S244" s="9">
        <f>Wed!AB78</f>
        <v>0</v>
      </c>
      <c r="T244" s="73" t="str">
        <f>IF(B244="win",100%-T1,"-100%")</f>
        <v>-100%</v>
      </c>
      <c r="U244" s="9">
        <f>(S244*T244)+(S244*U1)</f>
        <v>0</v>
      </c>
      <c r="V244" s="9"/>
      <c r="W244" s="9">
        <f>Wed!AC78</f>
        <v>0</v>
      </c>
      <c r="X244" s="73" t="str">
        <f>IF(B244="win",100%-X1,"-100%")</f>
        <v>-100%</v>
      </c>
      <c r="Y244" s="9">
        <f>(W244*X244)+(W244*Y1)</f>
        <v>0</v>
      </c>
      <c r="Z244" s="9"/>
      <c r="AA244" s="9">
        <f>Wed!AD78</f>
        <v>0</v>
      </c>
      <c r="AB244" s="73" t="str">
        <f>IF(B244="win",100%-AB1,"-100%")</f>
        <v>-100%</v>
      </c>
      <c r="AC244" s="9">
        <f>(AA244*AB244)+(AA244*AC1)</f>
        <v>0</v>
      </c>
      <c r="AD244" s="9"/>
      <c r="AE244" s="9">
        <f>Wed!AE78</f>
        <v>0</v>
      </c>
      <c r="AF244" s="73" t="str">
        <f>IF(B244="win",100%-AF1,"-100%")</f>
        <v>-100%</v>
      </c>
      <c r="AG244" s="9">
        <f>(AE244*AF244)+(AE244*AG1)</f>
        <v>0</v>
      </c>
      <c r="AH244" s="9"/>
      <c r="AI244" s="9">
        <f>Wed!AF78</f>
        <v>0</v>
      </c>
      <c r="AJ244" s="73" t="str">
        <f>IF(B244="win",100%-AJ1,"-100%")</f>
        <v>-100%</v>
      </c>
      <c r="AK244" s="9">
        <f>(AI244*AJ244)+(AI244*AK1)</f>
        <v>0</v>
      </c>
      <c r="AL244" s="9"/>
      <c r="AM244" s="9">
        <f>Wed!AG78</f>
        <v>0</v>
      </c>
      <c r="AN244" s="73" t="str">
        <f>IF(B244="win",100%-AN1,"-100%")</f>
        <v>-100%</v>
      </c>
      <c r="AO244" s="9">
        <f>(AM244*AN244)+(AM244*AO1)</f>
        <v>0</v>
      </c>
      <c r="AP244" s="9"/>
      <c r="AQ244" s="9">
        <f>Wed!AH78</f>
        <v>0</v>
      </c>
      <c r="AR244" s="73" t="str">
        <f>IF(B244="win",100%-AR1,"-100%")</f>
        <v>-100%</v>
      </c>
      <c r="AS244" s="9">
        <f>(AQ244*AR244)+(AQ244*AS1)</f>
        <v>0</v>
      </c>
      <c r="AT244" s="9"/>
      <c r="AU244" s="9">
        <f>Wed!AI78</f>
        <v>0</v>
      </c>
      <c r="AV244" s="73" t="str">
        <f>IF(B244="win",100%-AV1,"-100%")</f>
        <v>-100%</v>
      </c>
      <c r="AW244" s="9">
        <f>(AU244*AV244)+(AU244*AW1)</f>
        <v>0</v>
      </c>
      <c r="AX244" s="9"/>
      <c r="AY244" s="9">
        <f>Wed!AJ78</f>
        <v>0</v>
      </c>
      <c r="AZ244" s="73" t="str">
        <f>IF(B244="win",100%-AZ1,"-100%")</f>
        <v>-100%</v>
      </c>
      <c r="BA244" s="9">
        <f>(AY244*AZ244)+(AY244*BA1)</f>
        <v>0</v>
      </c>
      <c r="BB244" s="9"/>
      <c r="BC244" s="9">
        <f>Wed!AK78</f>
        <v>0</v>
      </c>
      <c r="BD244" s="73" t="str">
        <f>IF(B244="win",100%-BD1,"-100%")</f>
        <v>-100%</v>
      </c>
      <c r="BE244" s="9">
        <f>(BC244*BD244)+(BC244*BE1)</f>
        <v>0</v>
      </c>
      <c r="BF244" s="9"/>
      <c r="BG244" s="9">
        <f>Wed!AL78</f>
        <v>0</v>
      </c>
      <c r="BH244" s="73" t="str">
        <f>IF(B244="win",100%-BH1,"-100%")</f>
        <v>-100%</v>
      </c>
      <c r="BI244" s="9">
        <f>(BG244*BH244)+(BG244*BI1)</f>
        <v>0</v>
      </c>
      <c r="BJ244" s="9"/>
      <c r="BK244" s="9">
        <f>Wed!AM78</f>
        <v>0</v>
      </c>
      <c r="BL244" s="73" t="str">
        <f>IF(B244="win",100%-BL1,"-100%")</f>
        <v>-100%</v>
      </c>
      <c r="BM244" s="9">
        <f>(BK244*BL244)+(BK244*BM1)</f>
        <v>0</v>
      </c>
      <c r="BN244" s="9"/>
      <c r="BO244" s="9">
        <f>Wed!AN78</f>
        <v>0</v>
      </c>
      <c r="BP244" s="73" t="str">
        <f>IF(B244="win",100%-BP1,"-100%")</f>
        <v>-100%</v>
      </c>
      <c r="BQ244" s="9">
        <f>(BO244*BP244)+(BO244*BQ1)</f>
        <v>0</v>
      </c>
      <c r="BR244" s="9"/>
      <c r="BS244" s="9">
        <f>Wed!AO78</f>
        <v>0</v>
      </c>
      <c r="BT244" s="73" t="str">
        <f>IF(B244="win",100%-BT1,"-100%")</f>
        <v>-100%</v>
      </c>
      <c r="BU244" s="9">
        <f>(BS244*BT244)+(BS244*BU1)</f>
        <v>0</v>
      </c>
      <c r="BV244" s="9"/>
      <c r="BW244" s="9">
        <f>Wed!AP78</f>
        <v>0</v>
      </c>
      <c r="BX244" s="73" t="str">
        <f>IF(B244="win",100%-BX1,"-100%")</f>
        <v>-100%</v>
      </c>
      <c r="BY244" s="9">
        <f>(BW244*BX244)+(BW244*BY1)</f>
        <v>0</v>
      </c>
      <c r="BZ244" s="9"/>
      <c r="CA244" s="9">
        <f>Wed!AQ78</f>
        <v>0</v>
      </c>
      <c r="CB244" s="73" t="str">
        <f>IF(B244="win",100%-CB1,"-100%")</f>
        <v>-100%</v>
      </c>
      <c r="CC244" s="9">
        <f>(CA244*CB244)+(CA244*CC1)</f>
        <v>0</v>
      </c>
      <c r="CD244" s="9"/>
      <c r="CE244" s="9">
        <f>Wed!AR78</f>
        <v>0</v>
      </c>
      <c r="CF244" s="73" t="str">
        <f>IF(B244="win",100%-CF1,"-100%")</f>
        <v>-100%</v>
      </c>
      <c r="CG244" s="9">
        <f>(CE244*CF244)+(CE244*CG1)</f>
        <v>0</v>
      </c>
      <c r="CH244" s="9"/>
      <c r="CI244" s="9">
        <f>Wed!AS78</f>
        <v>0</v>
      </c>
      <c r="CJ244" s="73" t="str">
        <f>IF(B244="win",100%-CJ1,"-100%")</f>
        <v>-100%</v>
      </c>
      <c r="CK244" s="9">
        <f>(CI244*CJ244)+(CI244*CK1)</f>
        <v>0</v>
      </c>
      <c r="CL244" s="9"/>
      <c r="CM244" s="9">
        <f>Wed!AT78</f>
        <v>0</v>
      </c>
      <c r="CN244" s="73" t="str">
        <f>IF(B244="win",100%-CN1,"-100%")</f>
        <v>-100%</v>
      </c>
      <c r="CO244" s="9">
        <f>(CM244*CN244)+(CM244*CO1)</f>
        <v>0</v>
      </c>
      <c r="CP244" s="9"/>
      <c r="CQ244" s="9">
        <f>Wed!AU78</f>
        <v>0</v>
      </c>
      <c r="CR244" s="73" t="str">
        <f>IF(B244="win",100%-CR1,"-100%")</f>
        <v>-100%</v>
      </c>
      <c r="CS244" s="9">
        <f>(CQ244*CR244)+(CQ244*CS1)</f>
        <v>0</v>
      </c>
      <c r="CT244" s="9"/>
      <c r="CU244" s="9">
        <f>Wed!AV78</f>
        <v>0</v>
      </c>
      <c r="CV244" s="73" t="str">
        <f>IF(B244="win",100%-CV1,"-100%")</f>
        <v>-100%</v>
      </c>
      <c r="CW244" s="9">
        <f>(CU244*CV244)+(CU244*CW1)</f>
        <v>0</v>
      </c>
      <c r="CX244" s="9"/>
      <c r="CY244" s="9">
        <f>Wed!AW78</f>
        <v>0</v>
      </c>
      <c r="CZ244" s="73" t="str">
        <f>IF(B244="win",100%-CZ1,"-100%")</f>
        <v>-100%</v>
      </c>
      <c r="DA244" s="9">
        <f>(CY244*CZ244)+(CY244*DA1)</f>
        <v>0</v>
      </c>
      <c r="DB244" s="9"/>
      <c r="DC244" s="9">
        <f>Wed!AX78</f>
        <v>0</v>
      </c>
      <c r="DD244" s="73" t="str">
        <f>IF(B244="win",100%-DD1,"-100%")</f>
        <v>-100%</v>
      </c>
      <c r="DE244" s="9">
        <f>(DC244*DD244)+(DC244*DE1)</f>
        <v>0</v>
      </c>
      <c r="DF244" s="9"/>
      <c r="DG244" s="9">
        <f>Wed!AY78</f>
        <v>0</v>
      </c>
      <c r="DH244" s="73" t="str">
        <f>IF(B244="win",100%-DH1,"-100%")</f>
        <v>-100%</v>
      </c>
      <c r="DI244" s="9">
        <f>(DG244*DH244)+(DG244*DI1)</f>
        <v>0</v>
      </c>
      <c r="DJ244" s="9"/>
      <c r="DK244" s="9">
        <f>Wed!AZ78</f>
        <v>0</v>
      </c>
      <c r="DL244" s="73" t="str">
        <f>IF(B244="win",100%-DL1,"-100%")</f>
        <v>-100%</v>
      </c>
      <c r="DM244" s="9">
        <f>(DK244*DL244)+(DK244*DM1)</f>
        <v>0</v>
      </c>
      <c r="DN244" s="9"/>
      <c r="DO244" s="9">
        <f>Wed!BA78</f>
        <v>0</v>
      </c>
      <c r="DP244" s="73" t="str">
        <f>IF(B244="win",100%-DP1,"-100%")</f>
        <v>-100%</v>
      </c>
      <c r="DQ244" s="9">
        <f>(DO244*DP244)+(DO244*DQ1)</f>
        <v>0</v>
      </c>
      <c r="DR244" s="9"/>
      <c r="DS244" s="9">
        <f>Wed!BB78</f>
        <v>0</v>
      </c>
      <c r="DT244" s="73" t="str">
        <f>IF(B244="win",100%-DT1,"-100%")</f>
        <v>-100%</v>
      </c>
      <c r="DU244" s="9">
        <f>(DS244*DT244)+(DS244*DU1)</f>
        <v>0</v>
      </c>
      <c r="DV244" s="9"/>
      <c r="DW244" s="9">
        <f>Wed!BC78</f>
        <v>0</v>
      </c>
      <c r="DX244" s="73" t="str">
        <f>IF(B244="win",100%-DX1,"-100%")</f>
        <v>-100%</v>
      </c>
      <c r="DY244" s="9">
        <f>(DW244*DX244)+(DW244*DY1)</f>
        <v>0</v>
      </c>
      <c r="DZ244" s="9"/>
      <c r="EA244" s="9">
        <f>Wed!BD78</f>
        <v>0</v>
      </c>
      <c r="EB244" s="73" t="str">
        <f>IF(B244="win",100%-EB1,"-100%")</f>
        <v>-100%</v>
      </c>
      <c r="EC244" s="9">
        <f>(EA244*EB244)+(EA244*EC1)</f>
        <v>0</v>
      </c>
      <c r="ED244" s="9"/>
      <c r="EE244" s="9">
        <f>Wed!BE78</f>
        <v>0</v>
      </c>
      <c r="EF244" s="73" t="str">
        <f>IF(B244="win",100%-EF1,"-100%")</f>
        <v>-100%</v>
      </c>
      <c r="EG244" s="9">
        <f>(EE244*EF244)+(EE244*EG1)</f>
        <v>0</v>
      </c>
      <c r="EH244" s="9"/>
      <c r="EI244" s="9">
        <f>Wed!BF78</f>
        <v>0</v>
      </c>
      <c r="EJ244" s="73" t="str">
        <f>IF(B244="win",100%-EJ1,"-100%")</f>
        <v>-100%</v>
      </c>
      <c r="EK244" s="9">
        <f>(EI244*EJ244)+(EI244*EK1)</f>
        <v>0</v>
      </c>
      <c r="EL244" s="9"/>
      <c r="EM244" s="9">
        <f>Wed!BG78</f>
        <v>0</v>
      </c>
      <c r="EN244" s="73" t="str">
        <f>IF(B244="win",100%-EN1,"-100%")</f>
        <v>-100%</v>
      </c>
      <c r="EO244" s="9">
        <f>(EM244*EN244)+(EM244*EO1)</f>
        <v>0</v>
      </c>
      <c r="EP244" s="9"/>
      <c r="EQ244" s="9">
        <f>Wed!BH78</f>
        <v>0</v>
      </c>
      <c r="ER244" s="73" t="str">
        <f>IF(B244="win",100%-ER1,"-100%")</f>
        <v>-100%</v>
      </c>
      <c r="ES244" s="9">
        <f>(EQ244*ER244)+(EQ244*ES1)</f>
        <v>0</v>
      </c>
      <c r="EU244" s="9">
        <f>Wed!$BI78</f>
        <v>0</v>
      </c>
      <c r="EV244" s="73" t="str">
        <f t="shared" si="2747"/>
        <v>-100%</v>
      </c>
      <c r="EW244" s="9">
        <f>(EU244*EV244)+(EU244*EW1)</f>
        <v>0</v>
      </c>
      <c r="EY244" s="9">
        <f>Wed!$BJ78</f>
        <v>0</v>
      </c>
      <c r="EZ244" s="73" t="str">
        <f t="shared" si="2748"/>
        <v>-100%</v>
      </c>
      <c r="FA244" s="9">
        <f>(EY244*EZ244)+(EY244*FA1)</f>
        <v>0</v>
      </c>
      <c r="FC244" s="9">
        <f>Wed!$BK78</f>
        <v>0</v>
      </c>
      <c r="FD244" s="73" t="str">
        <f t="shared" si="2749"/>
        <v>-100%</v>
      </c>
      <c r="FE244" s="9">
        <f>(FC244*FD244)+(FC244*FE1)</f>
        <v>0</v>
      </c>
      <c r="FG244" s="9">
        <f>Wed!$BL78</f>
        <v>0</v>
      </c>
      <c r="FH244" s="73" t="str">
        <f t="shared" si="2750"/>
        <v>-100%</v>
      </c>
      <c r="FI244" s="9">
        <f>(FG244*FH244)+(FG244*FI1)</f>
        <v>0</v>
      </c>
      <c r="FK244" s="9">
        <f>Wed!$BM78</f>
        <v>0</v>
      </c>
      <c r="FL244" s="73" t="str">
        <f t="shared" si="2751"/>
        <v>-100%</v>
      </c>
      <c r="FM244" s="9">
        <f>(FK244*FL244)+(FK244*FM1)</f>
        <v>0</v>
      </c>
      <c r="FO244" s="9">
        <f>Wed!$BN78</f>
        <v>0</v>
      </c>
      <c r="FP244" s="73" t="str">
        <f t="shared" si="2752"/>
        <v>-100%</v>
      </c>
      <c r="FQ244" s="9">
        <f>(FO244*FP244)+(FO244*FQ1)</f>
        <v>0</v>
      </c>
    </row>
    <row r="245" spans="1:173" s="12" customFormat="1" x14ac:dyDescent="0.25">
      <c r="A245" s="9" t="str">
        <f>Wed!A79</f>
        <v>UNDER</v>
      </c>
      <c r="B245" s="72">
        <f>Wed!C79</f>
        <v>0</v>
      </c>
      <c r="C245" s="9">
        <f>Wed!X79</f>
        <v>0</v>
      </c>
      <c r="D245" s="73" t="str">
        <f>IF(B245="win",100%-D1,"-100%")</f>
        <v>-100%</v>
      </c>
      <c r="E245" s="9">
        <f>(C245*D245)+(C245*E1)</f>
        <v>0</v>
      </c>
      <c r="G245" s="9">
        <f>Wed!Y79</f>
        <v>0</v>
      </c>
      <c r="H245" s="73" t="str">
        <f t="shared" si="2760"/>
        <v>-100%</v>
      </c>
      <c r="I245" s="9">
        <f>(G245*H245)+(G245*I1)</f>
        <v>0</v>
      </c>
      <c r="K245" s="9">
        <f>Wed!Z79</f>
        <v>0</v>
      </c>
      <c r="L245" s="73" t="str">
        <f>IF(B245="win",100%-L1,"-100%")</f>
        <v>-100%</v>
      </c>
      <c r="M245" s="9">
        <f>(K245*L245)+(K245*M1)</f>
        <v>0</v>
      </c>
      <c r="N245" s="9"/>
      <c r="O245" s="9">
        <f>Wed!AA79</f>
        <v>0</v>
      </c>
      <c r="P245" s="73" t="str">
        <f>IF(B245="win",100%-P1,"-100%")</f>
        <v>-100%</v>
      </c>
      <c r="Q245" s="9">
        <f>(O245*P245)+(O245*Q1)</f>
        <v>0</v>
      </c>
      <c r="R245" s="9"/>
      <c r="S245" s="9">
        <f>Wed!AB79</f>
        <v>0</v>
      </c>
      <c r="T245" s="73" t="str">
        <f>IF(B245="win",100%-T1,"-100%")</f>
        <v>-100%</v>
      </c>
      <c r="U245" s="9">
        <f>(S245*T245)+(S245*U1)</f>
        <v>0</v>
      </c>
      <c r="V245" s="9"/>
      <c r="W245" s="9">
        <f>Wed!AC79</f>
        <v>0</v>
      </c>
      <c r="X245" s="73" t="str">
        <f>IF(B245="win",100%-X1,"-100%")</f>
        <v>-100%</v>
      </c>
      <c r="Y245" s="9">
        <f>(W245*X245)+(W245*Y1)</f>
        <v>0</v>
      </c>
      <c r="Z245" s="9"/>
      <c r="AA245" s="9">
        <f>Wed!AD79</f>
        <v>0</v>
      </c>
      <c r="AB245" s="73" t="str">
        <f>IF(B245="win",100%-AB1,"-100%")</f>
        <v>-100%</v>
      </c>
      <c r="AC245" s="9">
        <f>(AA245*AB245)+(AA245*AC1)</f>
        <v>0</v>
      </c>
      <c r="AD245" s="9"/>
      <c r="AE245" s="9">
        <f>Wed!AE79</f>
        <v>0</v>
      </c>
      <c r="AF245" s="73" t="str">
        <f>IF(B245="win",100%-AF1,"-100%")</f>
        <v>-100%</v>
      </c>
      <c r="AG245" s="9">
        <f>(AE245*AF245)+(AE245*AG1)</f>
        <v>0</v>
      </c>
      <c r="AH245" s="9"/>
      <c r="AI245" s="9">
        <f>Wed!AF79</f>
        <v>0</v>
      </c>
      <c r="AJ245" s="73" t="str">
        <f>IF(B245="win",100%-AJ1,"-100%")</f>
        <v>-100%</v>
      </c>
      <c r="AK245" s="9">
        <f>(AI245*AJ245)+(AI245*AK1)</f>
        <v>0</v>
      </c>
      <c r="AL245" s="9"/>
      <c r="AM245" s="9">
        <f>Wed!AG79</f>
        <v>0</v>
      </c>
      <c r="AN245" s="73" t="str">
        <f>IF(B245="win",100%-AN1,"-100%")</f>
        <v>-100%</v>
      </c>
      <c r="AO245" s="9">
        <f>(AM245*AN245)+(AM245*AO1)</f>
        <v>0</v>
      </c>
      <c r="AP245" s="9"/>
      <c r="AQ245" s="9">
        <f>Wed!AH79</f>
        <v>0</v>
      </c>
      <c r="AR245" s="73" t="str">
        <f>IF(B245="win",100%-AR1,"-100%")</f>
        <v>-100%</v>
      </c>
      <c r="AS245" s="9">
        <f>(AQ245*AR245)+(AQ245*AS1)</f>
        <v>0</v>
      </c>
      <c r="AT245" s="9"/>
      <c r="AU245" s="9">
        <f>Wed!AI79</f>
        <v>0</v>
      </c>
      <c r="AV245" s="73" t="str">
        <f>IF(B245="win",100%-AV1,"-100%")</f>
        <v>-100%</v>
      </c>
      <c r="AW245" s="9">
        <f>(AU245*AV245)+(AU245*AW1)</f>
        <v>0</v>
      </c>
      <c r="AX245" s="9"/>
      <c r="AY245" s="9">
        <f>Wed!AJ79</f>
        <v>0</v>
      </c>
      <c r="AZ245" s="73" t="str">
        <f>IF(B245="win",100%-AZ1,"-100%")</f>
        <v>-100%</v>
      </c>
      <c r="BA245" s="9">
        <f>(AY245*AZ245)+(AY245*BA1)</f>
        <v>0</v>
      </c>
      <c r="BB245" s="9"/>
      <c r="BC245" s="9">
        <f>Wed!AK79</f>
        <v>0</v>
      </c>
      <c r="BD245" s="73" t="str">
        <f>IF(B245="win",100%-BD1,"-100%")</f>
        <v>-100%</v>
      </c>
      <c r="BE245" s="9">
        <f>(BC245*BD245)+(BC245*BE1)</f>
        <v>0</v>
      </c>
      <c r="BF245" s="9"/>
      <c r="BG245" s="9">
        <f>Wed!AL79</f>
        <v>0</v>
      </c>
      <c r="BH245" s="73" t="str">
        <f>IF(B245="win",100%-BH1,"-100%")</f>
        <v>-100%</v>
      </c>
      <c r="BI245" s="9">
        <f>(BG245*BH245)+(BG245*BI1)</f>
        <v>0</v>
      </c>
      <c r="BJ245" s="9"/>
      <c r="BK245" s="9">
        <f>Wed!AM79</f>
        <v>0</v>
      </c>
      <c r="BL245" s="73" t="str">
        <f>IF(B245="win",100%-BL1,"-100%")</f>
        <v>-100%</v>
      </c>
      <c r="BM245" s="9">
        <f>(BK245*BL245)+(BK245*BM1)</f>
        <v>0</v>
      </c>
      <c r="BN245" s="9"/>
      <c r="BO245" s="9">
        <f>Wed!AN79</f>
        <v>0</v>
      </c>
      <c r="BP245" s="73" t="str">
        <f>IF(B245="win",100%-BP1,"-100%")</f>
        <v>-100%</v>
      </c>
      <c r="BQ245" s="9">
        <f>(BO245*BP245)+(BO245*BQ1)</f>
        <v>0</v>
      </c>
      <c r="BR245" s="9"/>
      <c r="BS245" s="9">
        <f>Wed!AO79</f>
        <v>0</v>
      </c>
      <c r="BT245" s="73" t="str">
        <f>IF(B245="win",100%-BT1,"-100%")</f>
        <v>-100%</v>
      </c>
      <c r="BU245" s="9">
        <f>(BS245*BT245)+(BS245*BU1)</f>
        <v>0</v>
      </c>
      <c r="BV245" s="9"/>
      <c r="BW245" s="9">
        <f>Wed!AP79</f>
        <v>0</v>
      </c>
      <c r="BX245" s="73" t="str">
        <f>IF(B245="win",100%-BX1,"-100%")</f>
        <v>-100%</v>
      </c>
      <c r="BY245" s="9">
        <f>(BW245*BX245)+(BW245*BY1)</f>
        <v>0</v>
      </c>
      <c r="BZ245" s="9"/>
      <c r="CA245" s="9">
        <f>Wed!AQ79</f>
        <v>0</v>
      </c>
      <c r="CB245" s="73" t="str">
        <f>IF(B245="win",100%-CB1,"-100%")</f>
        <v>-100%</v>
      </c>
      <c r="CC245" s="9">
        <f>(CA245*CB245)+(CA245*CC1)</f>
        <v>0</v>
      </c>
      <c r="CD245" s="9"/>
      <c r="CE245" s="9">
        <f>Wed!AR79</f>
        <v>0</v>
      </c>
      <c r="CF245" s="73" t="str">
        <f>IF(B245="win",100%-CF1,"-100%")</f>
        <v>-100%</v>
      </c>
      <c r="CG245" s="9">
        <f>(CE245*CF245)+(CE245*CG1)</f>
        <v>0</v>
      </c>
      <c r="CH245" s="9"/>
      <c r="CI245" s="9">
        <f>Wed!AS79</f>
        <v>0</v>
      </c>
      <c r="CJ245" s="73" t="str">
        <f>IF(B245="win",100%-CJ1,"-100%")</f>
        <v>-100%</v>
      </c>
      <c r="CK245" s="9">
        <f>(CI245*CJ245)+(CI245*CK1)</f>
        <v>0</v>
      </c>
      <c r="CL245" s="9"/>
      <c r="CM245" s="9">
        <f>Wed!AT79</f>
        <v>0</v>
      </c>
      <c r="CN245" s="73" t="str">
        <f>IF(B245="win",100%-CN1,"-100%")</f>
        <v>-100%</v>
      </c>
      <c r="CO245" s="9">
        <f>(CM245*CN245)+(CM245*CO1)</f>
        <v>0</v>
      </c>
      <c r="CP245" s="9"/>
      <c r="CQ245" s="9">
        <f>Wed!AU79</f>
        <v>0</v>
      </c>
      <c r="CR245" s="73" t="str">
        <f>IF(B245="win",100%-CR1,"-100%")</f>
        <v>-100%</v>
      </c>
      <c r="CS245" s="9">
        <f>(CQ245*CR245)+(CQ245*CS1)</f>
        <v>0</v>
      </c>
      <c r="CT245" s="9"/>
      <c r="CU245" s="9">
        <f>Wed!AV79</f>
        <v>0</v>
      </c>
      <c r="CV245" s="73" t="str">
        <f>IF(B245="win",100%-CV1,"-100%")</f>
        <v>-100%</v>
      </c>
      <c r="CW245" s="9">
        <f>(CU245*CV245)+(CU245*CW1)</f>
        <v>0</v>
      </c>
      <c r="CX245" s="9"/>
      <c r="CY245" s="9">
        <f>Wed!AW79</f>
        <v>0</v>
      </c>
      <c r="CZ245" s="73" t="str">
        <f>IF(B245="win",100%-CZ1,"-100%")</f>
        <v>-100%</v>
      </c>
      <c r="DA245" s="9">
        <f>(CY245*CZ245)+(CY245*DA1)</f>
        <v>0</v>
      </c>
      <c r="DB245" s="9"/>
      <c r="DC245" s="9">
        <f>Wed!AX79</f>
        <v>0</v>
      </c>
      <c r="DD245" s="73" t="str">
        <f>IF(B245="win",100%-DD1,"-100%")</f>
        <v>-100%</v>
      </c>
      <c r="DE245" s="9">
        <f>(DC245*DD245)+(DC245*DE1)</f>
        <v>0</v>
      </c>
      <c r="DF245" s="9"/>
      <c r="DG245" s="9">
        <f>Wed!AY79</f>
        <v>0</v>
      </c>
      <c r="DH245" s="73" t="str">
        <f>IF(B245="win",100%-DH1,"-100%")</f>
        <v>-100%</v>
      </c>
      <c r="DI245" s="9">
        <f>(DG245*DH245)+(DG245*DI1)</f>
        <v>0</v>
      </c>
      <c r="DJ245" s="9"/>
      <c r="DK245" s="9">
        <f>Wed!AZ79</f>
        <v>0</v>
      </c>
      <c r="DL245" s="73" t="str">
        <f>IF(B245="win",100%-DL1,"-100%")</f>
        <v>-100%</v>
      </c>
      <c r="DM245" s="9">
        <f>(DK245*DL245)+(DK245*DM1)</f>
        <v>0</v>
      </c>
      <c r="DN245" s="9"/>
      <c r="DO245" s="9">
        <f>Wed!BA79</f>
        <v>0</v>
      </c>
      <c r="DP245" s="73" t="str">
        <f>IF(B245="win",100%-DP1,"-100%")</f>
        <v>-100%</v>
      </c>
      <c r="DQ245" s="9">
        <f>(DO245*DP245)+(DO245*DQ1)</f>
        <v>0</v>
      </c>
      <c r="DR245" s="9"/>
      <c r="DS245" s="9">
        <f>Wed!BB79</f>
        <v>0</v>
      </c>
      <c r="DT245" s="73" t="str">
        <f>IF(B245="win",100%-DT1,"-100%")</f>
        <v>-100%</v>
      </c>
      <c r="DU245" s="9">
        <f>(DS245*DT245)+(DS245*DU1)</f>
        <v>0</v>
      </c>
      <c r="DV245" s="9"/>
      <c r="DW245" s="9">
        <f>Wed!BC79</f>
        <v>0</v>
      </c>
      <c r="DX245" s="73" t="str">
        <f>IF(B245="win",100%-DX1,"-100%")</f>
        <v>-100%</v>
      </c>
      <c r="DY245" s="9">
        <f>(DW245*DX245)+(DW245*DY1)</f>
        <v>0</v>
      </c>
      <c r="DZ245" s="9"/>
      <c r="EA245" s="9">
        <f>Wed!BD79</f>
        <v>0</v>
      </c>
      <c r="EB245" s="73" t="str">
        <f>IF(B245="win",100%-EB1,"-100%")</f>
        <v>-100%</v>
      </c>
      <c r="EC245" s="9">
        <f>(EA245*EB245)+(EA245*EC1)</f>
        <v>0</v>
      </c>
      <c r="ED245" s="9"/>
      <c r="EE245" s="9">
        <f>Wed!BE79</f>
        <v>0</v>
      </c>
      <c r="EF245" s="73" t="str">
        <f>IF(B245="win",100%-EF1,"-100%")</f>
        <v>-100%</v>
      </c>
      <c r="EG245" s="9">
        <f>(EE245*EF245)+(EE245*EG1)</f>
        <v>0</v>
      </c>
      <c r="EH245" s="9"/>
      <c r="EI245" s="9">
        <f>Wed!BF79</f>
        <v>0</v>
      </c>
      <c r="EJ245" s="73" t="str">
        <f>IF(B245="win",100%-EJ1,"-100%")</f>
        <v>-100%</v>
      </c>
      <c r="EK245" s="9">
        <f>(EI245*EJ245)+(EI245*EK1)</f>
        <v>0</v>
      </c>
      <c r="EL245" s="9"/>
      <c r="EM245" s="9">
        <f>Wed!BG79</f>
        <v>0</v>
      </c>
      <c r="EN245" s="73" t="str">
        <f>IF(B245="win",100%-EN1,"-100%")</f>
        <v>-100%</v>
      </c>
      <c r="EO245" s="9">
        <f>(EM245*EN245)+(EM245*EO1)</f>
        <v>0</v>
      </c>
      <c r="EP245" s="9"/>
      <c r="EQ245" s="9">
        <f>Wed!BH79</f>
        <v>0</v>
      </c>
      <c r="ER245" s="73" t="str">
        <f>IF(B245="win",100%-ER1,"-100%")</f>
        <v>-100%</v>
      </c>
      <c r="ES245" s="9">
        <f>(EQ245*ER245)+(EQ245*ES1)</f>
        <v>0</v>
      </c>
      <c r="EU245" s="9">
        <f>Wed!$BI79</f>
        <v>0</v>
      </c>
      <c r="EV245" s="73" t="str">
        <f t="shared" si="2747"/>
        <v>-100%</v>
      </c>
      <c r="EW245" s="9">
        <f>(EU245*EV245)+(EU245*EW1)</f>
        <v>0</v>
      </c>
      <c r="EY245" s="9">
        <f>Wed!$BJ79</f>
        <v>0</v>
      </c>
      <c r="EZ245" s="73" t="str">
        <f t="shared" si="2748"/>
        <v>-100%</v>
      </c>
      <c r="FA245" s="9">
        <f>(EY245*EZ245)+(EY245*FA1)</f>
        <v>0</v>
      </c>
      <c r="FC245" s="9">
        <f>Wed!$BK79</f>
        <v>0</v>
      </c>
      <c r="FD245" s="73" t="str">
        <f t="shared" si="2749"/>
        <v>-100%</v>
      </c>
      <c r="FE245" s="9">
        <f>(FC245*FD245)+(FC245*FE1)</f>
        <v>0</v>
      </c>
      <c r="FG245" s="9">
        <f>Wed!$BL79</f>
        <v>0</v>
      </c>
      <c r="FH245" s="73" t="str">
        <f t="shared" si="2750"/>
        <v>-100%</v>
      </c>
      <c r="FI245" s="9">
        <f>(FG245*FH245)+(FG245*FI1)</f>
        <v>0</v>
      </c>
      <c r="FK245" s="9">
        <f>Wed!$BM79</f>
        <v>0</v>
      </c>
      <c r="FL245" s="73" t="str">
        <f t="shared" si="2751"/>
        <v>-100%</v>
      </c>
      <c r="FM245" s="9">
        <f>(FK245*FL245)+(FK245*FM1)</f>
        <v>0</v>
      </c>
      <c r="FO245" s="9">
        <f>Wed!$BN79</f>
        <v>0</v>
      </c>
      <c r="FP245" s="73" t="str">
        <f t="shared" si="2752"/>
        <v>-100%</v>
      </c>
      <c r="FQ245" s="9">
        <f>(FO245*FP245)+(FO245*FQ1)</f>
        <v>0</v>
      </c>
    </row>
    <row r="246" spans="1:173" s="12" customFormat="1" x14ac:dyDescent="0.25">
      <c r="A246" s="9" t="str">
        <f>Wed!A80</f>
        <v>OVER</v>
      </c>
      <c r="B246" s="72">
        <f>Wed!C80</f>
        <v>0</v>
      </c>
      <c r="C246" s="9">
        <f>Wed!X80</f>
        <v>0</v>
      </c>
      <c r="D246" s="73" t="str">
        <f>IF(B246="win",100%-D1,"-100%")</f>
        <v>-100%</v>
      </c>
      <c r="E246" s="9">
        <f>(C246*D246)+(C246*E1)</f>
        <v>0</v>
      </c>
      <c r="G246" s="9">
        <f>Wed!Y80</f>
        <v>0</v>
      </c>
      <c r="H246" s="73" t="str">
        <f t="shared" si="2760"/>
        <v>-100%</v>
      </c>
      <c r="I246" s="9">
        <f>(G246*H246)+(G246*I1)</f>
        <v>0</v>
      </c>
      <c r="K246" s="9">
        <f>Wed!Z80</f>
        <v>0</v>
      </c>
      <c r="L246" s="73" t="str">
        <f>IF(B246="win",100%-L1,"-100%")</f>
        <v>-100%</v>
      </c>
      <c r="M246" s="9">
        <f>(K246*L246)+(K246*M1)</f>
        <v>0</v>
      </c>
      <c r="N246" s="9"/>
      <c r="O246" s="9">
        <f>Wed!AA80</f>
        <v>0</v>
      </c>
      <c r="P246" s="73" t="str">
        <f>IF(B246="win",100%-P1,"-100%")</f>
        <v>-100%</v>
      </c>
      <c r="Q246" s="9">
        <f>(O246*P246)+(O246*Q1)</f>
        <v>0</v>
      </c>
      <c r="R246" s="9"/>
      <c r="S246" s="9">
        <f>Wed!AB80</f>
        <v>0</v>
      </c>
      <c r="T246" s="73" t="str">
        <f>IF(B246="win",100%-T1,"-100%")</f>
        <v>-100%</v>
      </c>
      <c r="U246" s="9">
        <f>(S246*T246)+(S246*U1)</f>
        <v>0</v>
      </c>
      <c r="V246" s="9"/>
      <c r="W246" s="9">
        <f>Wed!AC80</f>
        <v>0</v>
      </c>
      <c r="X246" s="73" t="str">
        <f>IF(B246="win",100%-X1,"-100%")</f>
        <v>-100%</v>
      </c>
      <c r="Y246" s="9">
        <f>(W246*X246)+(W246*Y1)</f>
        <v>0</v>
      </c>
      <c r="Z246" s="9"/>
      <c r="AA246" s="9">
        <f>Wed!AD80</f>
        <v>0</v>
      </c>
      <c r="AB246" s="73" t="str">
        <f>IF(B246="win",100%-AB1,"-100%")</f>
        <v>-100%</v>
      </c>
      <c r="AC246" s="9">
        <f>(AA246*AB246)+(AA246*AC1)</f>
        <v>0</v>
      </c>
      <c r="AD246" s="9"/>
      <c r="AE246" s="9">
        <f>Wed!AE80</f>
        <v>0</v>
      </c>
      <c r="AF246" s="73" t="str">
        <f>IF(B246="win",100%-AF1,"-100%")</f>
        <v>-100%</v>
      </c>
      <c r="AG246" s="9">
        <f>(AE246*AF246)+(AE246*AG1)</f>
        <v>0</v>
      </c>
      <c r="AH246" s="9"/>
      <c r="AI246" s="9">
        <f>Wed!AF80</f>
        <v>0</v>
      </c>
      <c r="AJ246" s="73" t="str">
        <f>IF(B246="win",100%-AJ1,"-100%")</f>
        <v>-100%</v>
      </c>
      <c r="AK246" s="9">
        <f>(AI246*AJ246)+(AI246*AK1)</f>
        <v>0</v>
      </c>
      <c r="AL246" s="9"/>
      <c r="AM246" s="9">
        <f>Wed!AG80</f>
        <v>0</v>
      </c>
      <c r="AN246" s="73" t="str">
        <f>IF(B246="win",100%-AN1,"-100%")</f>
        <v>-100%</v>
      </c>
      <c r="AO246" s="9">
        <f>(AM246*AN246)+(AM246*AO1)</f>
        <v>0</v>
      </c>
      <c r="AP246" s="9"/>
      <c r="AQ246" s="9">
        <f>Wed!AH80</f>
        <v>0</v>
      </c>
      <c r="AR246" s="73" t="str">
        <f>IF(B246="win",100%-AR1,"-100%")</f>
        <v>-100%</v>
      </c>
      <c r="AS246" s="9">
        <f>(AQ246*AR246)+(AQ246*AS1)</f>
        <v>0</v>
      </c>
      <c r="AT246" s="9"/>
      <c r="AU246" s="9">
        <f>Wed!AI80</f>
        <v>0</v>
      </c>
      <c r="AV246" s="73" t="str">
        <f>IF(B246="win",100%-AV1,"-100%")</f>
        <v>-100%</v>
      </c>
      <c r="AW246" s="9">
        <f>(AU246*AV246)+(AU246*AW1)</f>
        <v>0</v>
      </c>
      <c r="AX246" s="9"/>
      <c r="AY246" s="9">
        <f>Wed!AJ80</f>
        <v>0</v>
      </c>
      <c r="AZ246" s="73" t="str">
        <f>IF(B246="win",100%-AZ1,"-100%")</f>
        <v>-100%</v>
      </c>
      <c r="BA246" s="9">
        <f>(AY246*AZ246)+(AY246*BA1)</f>
        <v>0</v>
      </c>
      <c r="BB246" s="9"/>
      <c r="BC246" s="9">
        <f>Wed!AK80</f>
        <v>0</v>
      </c>
      <c r="BD246" s="73" t="str">
        <f>IF(B246="win",100%-BD1,"-100%")</f>
        <v>-100%</v>
      </c>
      <c r="BE246" s="9">
        <f>(BC246*BD246)+(BC246*BE1)</f>
        <v>0</v>
      </c>
      <c r="BF246" s="9"/>
      <c r="BG246" s="9">
        <f>Wed!AL80</f>
        <v>0</v>
      </c>
      <c r="BH246" s="73" t="str">
        <f>IF(B246="win",100%-BH1,"-100%")</f>
        <v>-100%</v>
      </c>
      <c r="BI246" s="9">
        <f>(BG246*BH246)+(BG246*BI1)</f>
        <v>0</v>
      </c>
      <c r="BJ246" s="9"/>
      <c r="BK246" s="9">
        <f>Wed!AM80</f>
        <v>0</v>
      </c>
      <c r="BL246" s="73" t="str">
        <f>IF(B246="win",100%-BL1,"-100%")</f>
        <v>-100%</v>
      </c>
      <c r="BM246" s="9">
        <f>(BK246*BL246)+(BK246*BM1)</f>
        <v>0</v>
      </c>
      <c r="BN246" s="9"/>
      <c r="BO246" s="9">
        <f>Wed!AN80</f>
        <v>0</v>
      </c>
      <c r="BP246" s="73" t="str">
        <f>IF(B246="win",100%-BP1,"-100%")</f>
        <v>-100%</v>
      </c>
      <c r="BQ246" s="9">
        <f>(BO246*BP246)+(BO246*BQ1)</f>
        <v>0</v>
      </c>
      <c r="BR246" s="9"/>
      <c r="BS246" s="9">
        <f>Wed!AO80</f>
        <v>0</v>
      </c>
      <c r="BT246" s="73" t="str">
        <f>IF(B246="win",100%-BT1,"-100%")</f>
        <v>-100%</v>
      </c>
      <c r="BU246" s="9">
        <f>(BS246*BT246)+(BS246*BU1)</f>
        <v>0</v>
      </c>
      <c r="BV246" s="9"/>
      <c r="BW246" s="9">
        <f>Wed!AP80</f>
        <v>0</v>
      </c>
      <c r="BX246" s="73" t="str">
        <f>IF(B246="win",100%-BX1,"-100%")</f>
        <v>-100%</v>
      </c>
      <c r="BY246" s="9">
        <f>(BW246*BX246)+(BW246*BY1)</f>
        <v>0</v>
      </c>
      <c r="BZ246" s="9"/>
      <c r="CA246" s="9">
        <f>Wed!AQ80</f>
        <v>0</v>
      </c>
      <c r="CB246" s="73" t="str">
        <f>IF(B246="win",100%-CB1,"-100%")</f>
        <v>-100%</v>
      </c>
      <c r="CC246" s="9">
        <f>(CA246*CB246)+(CA246*CC1)</f>
        <v>0</v>
      </c>
      <c r="CD246" s="9"/>
      <c r="CE246" s="9">
        <f>Wed!AR80</f>
        <v>0</v>
      </c>
      <c r="CF246" s="73" t="str">
        <f>IF(B246="win",100%-CF1,"-100%")</f>
        <v>-100%</v>
      </c>
      <c r="CG246" s="9">
        <f>(CE246*CF246)+(CE246*CG1)</f>
        <v>0</v>
      </c>
      <c r="CH246" s="9"/>
      <c r="CI246" s="9">
        <f>Wed!AS80</f>
        <v>0</v>
      </c>
      <c r="CJ246" s="73" t="str">
        <f>IF(B246="win",100%-CJ1,"-100%")</f>
        <v>-100%</v>
      </c>
      <c r="CK246" s="9">
        <f>(CI246*CJ246)+(CI246*CK1)</f>
        <v>0</v>
      </c>
      <c r="CL246" s="9"/>
      <c r="CM246" s="9">
        <f>Wed!AT80</f>
        <v>0</v>
      </c>
      <c r="CN246" s="73" t="str">
        <f>IF(B246="win",100%-CN1,"-100%")</f>
        <v>-100%</v>
      </c>
      <c r="CO246" s="9">
        <f>(CM246*CN246)+(CM246*CO1)</f>
        <v>0</v>
      </c>
      <c r="CP246" s="9"/>
      <c r="CQ246" s="9">
        <f>Wed!AU80</f>
        <v>0</v>
      </c>
      <c r="CR246" s="73" t="str">
        <f>IF(B246="win",100%-CR1,"-100%")</f>
        <v>-100%</v>
      </c>
      <c r="CS246" s="9">
        <f>(CQ246*CR246)+(CQ246*CS1)</f>
        <v>0</v>
      </c>
      <c r="CT246" s="9"/>
      <c r="CU246" s="9">
        <f>Wed!AV80</f>
        <v>0</v>
      </c>
      <c r="CV246" s="73" t="str">
        <f>IF(B246="win",100%-CV1,"-100%")</f>
        <v>-100%</v>
      </c>
      <c r="CW246" s="9">
        <f>(CU246*CV246)+(CU246*CW1)</f>
        <v>0</v>
      </c>
      <c r="CX246" s="9"/>
      <c r="CY246" s="9">
        <f>Wed!AW80</f>
        <v>0</v>
      </c>
      <c r="CZ246" s="73" t="str">
        <f>IF(B246="win",100%-CZ1,"-100%")</f>
        <v>-100%</v>
      </c>
      <c r="DA246" s="9">
        <f>(CY246*CZ246)+(CY246*DA1)</f>
        <v>0</v>
      </c>
      <c r="DB246" s="9"/>
      <c r="DC246" s="9">
        <f>Wed!AX80</f>
        <v>0</v>
      </c>
      <c r="DD246" s="73" t="str">
        <f>IF(B246="win",100%-DD1,"-100%")</f>
        <v>-100%</v>
      </c>
      <c r="DE246" s="9">
        <f>(DC246*DD246)+(DC246*DE1)</f>
        <v>0</v>
      </c>
      <c r="DF246" s="9"/>
      <c r="DG246" s="9">
        <f>Wed!AY80</f>
        <v>0</v>
      </c>
      <c r="DH246" s="73" t="str">
        <f>IF(B246="win",100%-DH1,"-100%")</f>
        <v>-100%</v>
      </c>
      <c r="DI246" s="9">
        <f>(DG246*DH246)+(DG246*DI1)</f>
        <v>0</v>
      </c>
      <c r="DJ246" s="9"/>
      <c r="DK246" s="9">
        <f>Wed!AZ80</f>
        <v>0</v>
      </c>
      <c r="DL246" s="73" t="str">
        <f>IF(B246="win",100%-DL1,"-100%")</f>
        <v>-100%</v>
      </c>
      <c r="DM246" s="9">
        <f>(DK246*DL246)+(DK246*DM1)</f>
        <v>0</v>
      </c>
      <c r="DN246" s="9"/>
      <c r="DO246" s="9">
        <f>Wed!BA80</f>
        <v>0</v>
      </c>
      <c r="DP246" s="73" t="str">
        <f>IF(B246="win",100%-DP1,"-100%")</f>
        <v>-100%</v>
      </c>
      <c r="DQ246" s="9">
        <f>(DO246*DP246)+(DO246*DQ1)</f>
        <v>0</v>
      </c>
      <c r="DR246" s="9"/>
      <c r="DS246" s="9">
        <f>Wed!BB80</f>
        <v>0</v>
      </c>
      <c r="DT246" s="73" t="str">
        <f>IF(B246="win",100%-DT1,"-100%")</f>
        <v>-100%</v>
      </c>
      <c r="DU246" s="9">
        <f>(DS246*DT246)+(DS246*DU1)</f>
        <v>0</v>
      </c>
      <c r="DV246" s="9"/>
      <c r="DW246" s="9">
        <f>Wed!BC80</f>
        <v>0</v>
      </c>
      <c r="DX246" s="73" t="str">
        <f>IF(B246="win",100%-DX1,"-100%")</f>
        <v>-100%</v>
      </c>
      <c r="DY246" s="9">
        <f>(DW246*DX246)+(DW246*DY1)</f>
        <v>0</v>
      </c>
      <c r="DZ246" s="9"/>
      <c r="EA246" s="9">
        <f>Wed!BD80</f>
        <v>0</v>
      </c>
      <c r="EB246" s="73" t="str">
        <f>IF(B246="win",100%-EB1,"-100%")</f>
        <v>-100%</v>
      </c>
      <c r="EC246" s="9">
        <f>(EA246*EB246)+(EA246*EC1)</f>
        <v>0</v>
      </c>
      <c r="ED246" s="9"/>
      <c r="EE246" s="9">
        <f>Wed!BE80</f>
        <v>0</v>
      </c>
      <c r="EF246" s="73" t="str">
        <f>IF(B246="win",100%-EF1,"-100%")</f>
        <v>-100%</v>
      </c>
      <c r="EG246" s="9">
        <f>(EE246*EF246)+(EE246*EG1)</f>
        <v>0</v>
      </c>
      <c r="EH246" s="9"/>
      <c r="EI246" s="9">
        <f>Wed!BF80</f>
        <v>0</v>
      </c>
      <c r="EJ246" s="73" t="str">
        <f>IF(B246="win",100%-EJ1,"-100%")</f>
        <v>-100%</v>
      </c>
      <c r="EK246" s="9">
        <f>(EI246*EJ246)+(EI246*EK1)</f>
        <v>0</v>
      </c>
      <c r="EL246" s="9"/>
      <c r="EM246" s="9">
        <f>Wed!BG80</f>
        <v>0</v>
      </c>
      <c r="EN246" s="73" t="str">
        <f>IF(B246="win",100%-EN1,"-100%")</f>
        <v>-100%</v>
      </c>
      <c r="EO246" s="9">
        <f>(EM246*EN246)+(EM246*EO1)</f>
        <v>0</v>
      </c>
      <c r="EP246" s="9"/>
      <c r="EQ246" s="9">
        <f>Wed!BH80</f>
        <v>0</v>
      </c>
      <c r="ER246" s="73" t="str">
        <f>IF(B246="win",100%-ER1,"-100%")</f>
        <v>-100%</v>
      </c>
      <c r="ES246" s="9">
        <f>(EQ246*ER246)+(EQ246*ES1)</f>
        <v>0</v>
      </c>
      <c r="EU246" s="9">
        <f>Wed!$BI80</f>
        <v>0</v>
      </c>
      <c r="EV246" s="73" t="str">
        <f t="shared" si="2747"/>
        <v>-100%</v>
      </c>
      <c r="EW246" s="9">
        <f>(EU246*EV246)+(EU246*EW1)</f>
        <v>0</v>
      </c>
      <c r="EY246" s="9">
        <f>Wed!$BJ80</f>
        <v>0</v>
      </c>
      <c r="EZ246" s="73" t="str">
        <f t="shared" si="2748"/>
        <v>-100%</v>
      </c>
      <c r="FA246" s="9">
        <f>(EY246*EZ246)+(EY246*FA1)</f>
        <v>0</v>
      </c>
      <c r="FC246" s="9">
        <f>Wed!$BK80</f>
        <v>0</v>
      </c>
      <c r="FD246" s="73" t="str">
        <f t="shared" si="2749"/>
        <v>-100%</v>
      </c>
      <c r="FE246" s="9">
        <f>(FC246*FD246)+(FC246*FE1)</f>
        <v>0</v>
      </c>
      <c r="FG246" s="9">
        <f>Wed!$BL80</f>
        <v>0</v>
      </c>
      <c r="FH246" s="73" t="str">
        <f t="shared" si="2750"/>
        <v>-100%</v>
      </c>
      <c r="FI246" s="9">
        <f>(FG246*FH246)+(FG246*FI1)</f>
        <v>0</v>
      </c>
      <c r="FK246" s="9">
        <f>Wed!$BM80</f>
        <v>0</v>
      </c>
      <c r="FL246" s="73" t="str">
        <f t="shared" si="2751"/>
        <v>-100%</v>
      </c>
      <c r="FM246" s="9">
        <f>(FK246*FL246)+(FK246*FM1)</f>
        <v>0</v>
      </c>
      <c r="FO246" s="9">
        <f>Wed!$BN80</f>
        <v>0</v>
      </c>
      <c r="FP246" s="73" t="str">
        <f t="shared" si="2752"/>
        <v>-100%</v>
      </c>
      <c r="FQ246" s="9">
        <f>(FO246*FP246)+(FO246*FQ1)</f>
        <v>0</v>
      </c>
    </row>
    <row r="247" spans="1:173" s="12" customFormat="1" x14ac:dyDescent="0.25">
      <c r="A247" s="75"/>
      <c r="B247" s="72"/>
      <c r="C247" s="75"/>
      <c r="D247" s="75"/>
      <c r="E247" s="75"/>
      <c r="G247" s="75"/>
      <c r="H247" s="85"/>
      <c r="I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  <c r="BN247" s="75"/>
      <c r="BO247" s="75"/>
      <c r="BP247" s="75"/>
      <c r="BQ247" s="75"/>
      <c r="BR247" s="75"/>
      <c r="BS247" s="75"/>
      <c r="BT247" s="75"/>
      <c r="BU247" s="75"/>
      <c r="BV247" s="75"/>
      <c r="BW247" s="75"/>
      <c r="BX247" s="75"/>
      <c r="BY247" s="75"/>
      <c r="BZ247" s="75"/>
      <c r="CA247" s="75"/>
      <c r="CB247" s="75"/>
      <c r="CC247" s="75"/>
      <c r="CD247" s="75"/>
      <c r="CE247" s="75"/>
      <c r="CF247" s="75"/>
      <c r="CG247" s="75"/>
      <c r="CH247" s="75"/>
      <c r="CI247" s="75"/>
      <c r="CJ247" s="75"/>
      <c r="CK247" s="75"/>
      <c r="CL247" s="75"/>
      <c r="CM247" s="75"/>
      <c r="CN247" s="75"/>
      <c r="CO247" s="75"/>
      <c r="CP247" s="75"/>
      <c r="CQ247" s="75"/>
      <c r="CR247" s="75"/>
      <c r="CS247" s="75"/>
      <c r="CT247" s="75"/>
      <c r="CU247" s="75"/>
      <c r="CV247" s="75"/>
      <c r="CW247" s="75"/>
      <c r="CX247" s="75"/>
      <c r="CY247" s="75"/>
      <c r="CZ247" s="75"/>
      <c r="DA247" s="75"/>
      <c r="DB247" s="75"/>
      <c r="DC247" s="75"/>
      <c r="DD247" s="75"/>
      <c r="DE247" s="75"/>
      <c r="DF247" s="75"/>
      <c r="DG247" s="75"/>
      <c r="DH247" s="75"/>
      <c r="DI247" s="75"/>
      <c r="DJ247" s="75"/>
      <c r="DK247" s="75"/>
      <c r="DL247" s="75"/>
      <c r="DM247" s="75"/>
      <c r="DN247" s="75"/>
      <c r="DO247" s="75"/>
      <c r="DP247" s="75"/>
      <c r="DQ247" s="75"/>
      <c r="DR247" s="75"/>
      <c r="DS247" s="75"/>
      <c r="DT247" s="75"/>
      <c r="DU247" s="75"/>
      <c r="DV247" s="75"/>
      <c r="DW247" s="75"/>
      <c r="DX247" s="75"/>
      <c r="DY247" s="75"/>
      <c r="DZ247" s="75"/>
      <c r="EA247" s="75"/>
      <c r="EB247" s="75"/>
      <c r="EC247" s="75"/>
      <c r="ED247" s="75"/>
      <c r="EE247" s="75"/>
      <c r="EF247" s="75"/>
      <c r="EG247" s="75"/>
      <c r="EH247" s="75"/>
      <c r="EI247" s="75"/>
      <c r="EJ247" s="75"/>
      <c r="EK247" s="75"/>
      <c r="EL247" s="75"/>
      <c r="EM247" s="75"/>
      <c r="EN247" s="75"/>
      <c r="EO247" s="75"/>
      <c r="EP247" s="75"/>
      <c r="EQ247" s="75"/>
      <c r="ER247" s="75"/>
      <c r="ES247" s="75"/>
      <c r="EU247" s="75"/>
      <c r="EV247" s="75"/>
      <c r="EW247" s="75"/>
      <c r="EY247" s="75"/>
      <c r="EZ247" s="75"/>
      <c r="FA247" s="75"/>
      <c r="FC247" s="75"/>
      <c r="FD247" s="75"/>
      <c r="FE247" s="75"/>
      <c r="FG247" s="75"/>
      <c r="FH247" s="75"/>
      <c r="FI247" s="75"/>
      <c r="FK247" s="75"/>
      <c r="FL247" s="75"/>
      <c r="FM247" s="75"/>
      <c r="FO247" s="75"/>
      <c r="FP247" s="75"/>
      <c r="FQ247" s="75"/>
    </row>
    <row r="248" spans="1:2" s="12" customFormat="1" x14ac:dyDescent="0.25">
      <c r="A248" s="12"/>
      <c r="B248" s="61"/>
    </row>
    <row r="249" spans="1:171" s="12" customFormat="1" x14ac:dyDescent="0.25">
      <c r="A249" s="84"/>
      <c r="B249" s="61"/>
      <c r="C249" s="84"/>
      <c r="G249" s="84"/>
      <c r="K249" s="84"/>
      <c r="O249" s="84"/>
      <c r="S249" s="84"/>
      <c r="W249" s="84"/>
      <c r="AA249" s="84"/>
      <c r="AE249" s="84"/>
      <c r="AI249" s="84"/>
      <c r="AM249" s="84"/>
      <c r="AQ249" s="84"/>
      <c r="AU249" s="84"/>
      <c r="AY249" s="84"/>
      <c r="BC249" s="84"/>
      <c r="BG249" s="84"/>
      <c r="BK249" s="84"/>
      <c r="BO249" s="84"/>
      <c r="BS249" s="84"/>
      <c r="BW249" s="84"/>
      <c r="CA249" s="84"/>
      <c r="CE249" s="84"/>
      <c r="CI249" s="84"/>
      <c r="CM249" s="84"/>
      <c r="CQ249" s="84"/>
      <c r="CU249" s="84"/>
      <c r="CY249" s="84"/>
      <c r="DC249" s="84"/>
      <c r="DG249" s="84"/>
      <c r="DK249" s="84"/>
      <c r="DO249" s="84"/>
      <c r="DS249" s="84"/>
      <c r="DW249" s="84"/>
      <c r="EA249" s="84"/>
      <c r="EE249" s="84"/>
      <c r="EI249" s="84"/>
      <c r="EM249" s="84"/>
      <c r="EQ249" s="84"/>
      <c r="EU249" s="84"/>
      <c r="EY249" s="84"/>
      <c r="FC249" s="84"/>
      <c r="FG249" s="84"/>
      <c r="FK249" s="84"/>
      <c r="FO249" s="84"/>
    </row>
    <row r="250" spans="1:173" s="12" customFormat="1" x14ac:dyDescent="0.25">
      <c r="A250" s="83" t="s">
        <v>179</v>
      </c>
      <c r="B250" s="78">
        <f>SUM(B168:B249)</f>
        <v>0</v>
      </c>
      <c r="C250" s="83">
        <f>SUM(C168:C249)</f>
        <v>50000</v>
      </c>
      <c r="D250" s="9"/>
      <c r="E250" s="9"/>
      <c r="F250" s="9"/>
      <c r="G250" s="83">
        <f>SUM(G168:G249)</f>
        <v>6000</v>
      </c>
      <c r="H250" s="9"/>
      <c r="I250" s="9"/>
      <c r="J250" s="9"/>
      <c r="K250" s="83">
        <f>SUM(K168:K249)</f>
        <v>0</v>
      </c>
      <c r="L250" s="9"/>
      <c r="M250" s="9"/>
      <c r="N250" s="9"/>
      <c r="O250" s="83">
        <f>SUM(O168:O249)</f>
        <v>0</v>
      </c>
      <c r="P250" s="9"/>
      <c r="Q250" s="9"/>
      <c r="R250" s="9"/>
      <c r="S250" s="83">
        <f>SUM(S168:S249)</f>
        <v>0</v>
      </c>
      <c r="T250" s="9"/>
      <c r="U250" s="9"/>
      <c r="V250" s="9"/>
      <c r="W250" s="83">
        <f>SUM(W168:W249)</f>
        <v>0</v>
      </c>
      <c r="X250" s="9"/>
      <c r="Y250" s="9"/>
      <c r="Z250" s="9"/>
      <c r="AA250" s="83">
        <f>SUM(AA168:AA249)</f>
        <v>10000</v>
      </c>
      <c r="AB250" s="9"/>
      <c r="AC250" s="9"/>
      <c r="AD250" s="9"/>
      <c r="AE250" s="83">
        <f>SUM(AE168:AE249)</f>
        <v>106000</v>
      </c>
      <c r="AF250" s="9"/>
      <c r="AG250" s="9"/>
      <c r="AH250" s="9"/>
      <c r="AI250" s="83">
        <f>SUM(AI168:AI249)</f>
        <v>19000</v>
      </c>
      <c r="AJ250" s="9"/>
      <c r="AK250" s="9"/>
      <c r="AL250" s="9"/>
      <c r="AM250" s="83">
        <f>SUM(AM168:AM249)</f>
        <v>5000</v>
      </c>
      <c r="AN250" s="9"/>
      <c r="AO250" s="9"/>
      <c r="AP250" s="9"/>
      <c r="AQ250" s="83">
        <f>SUM(AQ168:AQ249)</f>
        <v>1500</v>
      </c>
      <c r="AR250" s="9"/>
      <c r="AS250" s="9"/>
      <c r="AT250" s="9"/>
      <c r="AU250" s="83">
        <f>SUM(AU168:AU249)</f>
        <v>93000</v>
      </c>
      <c r="AV250" s="9"/>
      <c r="AW250" s="9"/>
      <c r="AX250" s="9"/>
      <c r="AY250" s="83">
        <f>SUM(AY168:AY249)</f>
        <v>0</v>
      </c>
      <c r="AZ250" s="9"/>
      <c r="BA250" s="9"/>
      <c r="BB250" s="9"/>
      <c r="BC250" s="83">
        <f>SUM(BC168:BC249)</f>
        <v>50000</v>
      </c>
      <c r="BD250" s="9"/>
      <c r="BE250" s="9"/>
      <c r="BF250" s="9"/>
      <c r="BG250" s="83">
        <f>SUM(BG168:BG249)</f>
        <v>7000</v>
      </c>
      <c r="BH250" s="9"/>
      <c r="BI250" s="9"/>
      <c r="BJ250" s="9"/>
      <c r="BK250" s="83">
        <f>SUM(BK168:BK249)</f>
        <v>200000</v>
      </c>
      <c r="BL250" s="9"/>
      <c r="BM250" s="9"/>
      <c r="BN250" s="9"/>
      <c r="BO250" s="83">
        <f>SUM(BO168:BO249)</f>
        <v>0</v>
      </c>
      <c r="BP250" s="9"/>
      <c r="BQ250" s="9"/>
      <c r="BR250" s="9"/>
      <c r="BS250" s="83">
        <f>SUM(BS168:BS249)</f>
        <v>36500</v>
      </c>
      <c r="BT250" s="9"/>
      <c r="BU250" s="9"/>
      <c r="BV250" s="9"/>
      <c r="BW250" s="83">
        <f>SUM(BW168:BW249)</f>
        <v>0</v>
      </c>
      <c r="BX250" s="9"/>
      <c r="BY250" s="9"/>
      <c r="BZ250" s="9"/>
      <c r="CA250" s="83">
        <f>SUM(CA168:CA249)</f>
        <v>4000</v>
      </c>
      <c r="CB250" s="9"/>
      <c r="CC250" s="9"/>
      <c r="CD250" s="9"/>
      <c r="CE250" s="83">
        <f>SUM(CE168:CE249)</f>
        <v>40000</v>
      </c>
      <c r="CF250" s="9"/>
      <c r="CG250" s="9"/>
      <c r="CH250" s="9"/>
      <c r="CI250" s="83">
        <f>SUM(CI168:CI249)</f>
        <v>35000</v>
      </c>
      <c r="CJ250" s="9"/>
      <c r="CK250" s="9"/>
      <c r="CL250" s="9"/>
      <c r="CM250" s="83">
        <f>SUM(CM168:CM249)</f>
        <v>0</v>
      </c>
      <c r="CN250" s="9"/>
      <c r="CO250" s="9"/>
      <c r="CP250" s="9"/>
      <c r="CQ250" s="83">
        <f>SUM(CQ168:CQ249)</f>
        <v>0</v>
      </c>
      <c r="CR250" s="9"/>
      <c r="CS250" s="9"/>
      <c r="CT250" s="9"/>
      <c r="CU250" s="83">
        <f>SUM(CU168:CU249)</f>
        <v>0</v>
      </c>
      <c r="CV250" s="9"/>
      <c r="CW250" s="9"/>
      <c r="CX250" s="9"/>
      <c r="CY250" s="83">
        <f>SUM(CY168:CY249)</f>
        <v>49500</v>
      </c>
      <c r="CZ250" s="9"/>
      <c r="DA250" s="9"/>
      <c r="DB250" s="9"/>
      <c r="DC250" s="83">
        <f>SUM(DC168:DC249)</f>
        <v>50000</v>
      </c>
      <c r="DD250" s="9"/>
      <c r="DE250" s="9"/>
      <c r="DF250" s="9"/>
      <c r="DG250" s="83">
        <f>SUM(DG168:DG249)</f>
        <v>10000</v>
      </c>
      <c r="DH250" s="9"/>
      <c r="DI250" s="9"/>
      <c r="DJ250" s="9"/>
      <c r="DK250" s="83">
        <f>SUM(DK168:DK249)</f>
        <v>0</v>
      </c>
      <c r="DL250" s="9"/>
      <c r="DM250" s="9"/>
      <c r="DN250" s="9"/>
      <c r="DO250" s="83">
        <f>SUM(DO168:DO249)</f>
        <v>7000</v>
      </c>
      <c r="DP250" s="9"/>
      <c r="DQ250" s="9"/>
      <c r="DR250" s="9"/>
      <c r="DS250" s="83">
        <f>SUM(DS168:DS249)</f>
        <v>0</v>
      </c>
      <c r="DT250" s="9"/>
      <c r="DU250" s="9"/>
      <c r="DV250" s="9"/>
      <c r="DW250" s="83">
        <f>SUM(DW168:DW249)</f>
        <v>18000</v>
      </c>
      <c r="DX250" s="9"/>
      <c r="DY250" s="9"/>
      <c r="DZ250" s="9"/>
      <c r="EA250" s="83">
        <f>SUM(EA168:EA249)</f>
        <v>7500</v>
      </c>
      <c r="EB250" s="9"/>
      <c r="EC250" s="9"/>
      <c r="ED250" s="9"/>
      <c r="EE250" s="83">
        <f>SUM(EE168:EE249)</f>
        <v>109000</v>
      </c>
      <c r="EF250" s="9"/>
      <c r="EG250" s="9"/>
      <c r="EH250" s="9"/>
      <c r="EI250" s="83">
        <f>SUM(EI168:EI249)</f>
        <v>0</v>
      </c>
      <c r="EJ250" s="9"/>
      <c r="EK250" s="9"/>
      <c r="EL250" s="9"/>
      <c r="EM250" s="83">
        <f>SUM(EM168:EM249)</f>
        <v>18000</v>
      </c>
      <c r="EN250" s="9"/>
      <c r="EO250" s="9"/>
      <c r="EP250" s="9"/>
      <c r="EQ250" s="83">
        <f>SUM(EQ168:EQ249)</f>
        <v>195000</v>
      </c>
      <c r="ER250" s="9"/>
      <c r="ES250" s="9"/>
      <c r="EU250" s="83">
        <f>SUM(EU168:EU249)</f>
        <v>3000</v>
      </c>
      <c r="EV250" s="9"/>
      <c r="EW250" s="9"/>
      <c r="EY250" s="83">
        <f>SUM(EY168:EY249)</f>
        <v>20000</v>
      </c>
      <c r="EZ250" s="9"/>
      <c r="FA250" s="9"/>
      <c r="FC250" s="83">
        <f>SUM(FC168:FC249)</f>
        <v>7000</v>
      </c>
      <c r="FD250" s="9"/>
      <c r="FE250" s="9"/>
      <c r="FG250" s="83">
        <f>SUM(FG168:FG249)</f>
        <v>50000</v>
      </c>
      <c r="FH250" s="9"/>
      <c r="FI250" s="9"/>
      <c r="FK250" s="83">
        <f>SUM(FK168:FK249)</f>
        <v>60000</v>
      </c>
      <c r="FL250" s="9"/>
      <c r="FM250" s="9"/>
      <c r="FO250" s="83">
        <f>SUM(FO168:FO249)</f>
        <v>26000</v>
      </c>
      <c r="FP250" s="9"/>
      <c r="FQ250" s="9"/>
    </row>
    <row r="251" ht="13.5" customHeight="1" spans="2:2" s="12" customFormat="1" x14ac:dyDescent="0.25">
      <c r="B251" s="61"/>
    </row>
    <row r="252" ht="16.5" customHeight="1" spans="1:173" s="67" customFormat="1" x14ac:dyDescent="0.25">
      <c r="A252" s="80">
        <f>Summary!B5</f>
        <v>NaN</v>
      </c>
      <c r="B252" s="81"/>
      <c r="C252" s="82">
        <f>Summary!A5</f>
        <v>41816</v>
      </c>
      <c r="E252" s="67">
        <f>SUM(E253:E331)</f>
        <v>0</v>
      </c>
      <c r="G252" s="80">
        <f>$A$252</f>
        <v>NaN</v>
      </c>
      <c r="I252" s="67">
        <f>SUM(I253:I331)</f>
        <v>2700</v>
      </c>
      <c r="K252" s="80">
        <f>$C$252</f>
        <v>41816</v>
      </c>
      <c r="M252" s="67">
        <f>SUM(M253:M331)</f>
        <v>0</v>
      </c>
      <c r="O252" s="80">
        <f>$A$252</f>
        <v>NaN</v>
      </c>
      <c r="Q252" s="67">
        <f>SUM(Q253:Q331)</f>
        <v>0</v>
      </c>
      <c r="S252" s="80">
        <f>$C$252</f>
        <v>41816</v>
      </c>
      <c r="U252" s="67">
        <f>SUM(U253:U331)</f>
        <v>0</v>
      </c>
      <c r="W252" s="80">
        <f>$A$252</f>
        <v>NaN</v>
      </c>
      <c r="Y252" s="67">
        <f>SUM(Y253:Y331)</f>
        <v>0</v>
      </c>
      <c r="AA252" s="80">
        <f>$C$252</f>
        <v>41816</v>
      </c>
      <c r="AC252" s="67">
        <f>SUM(AC253:AC331)</f>
        <v>2700</v>
      </c>
      <c r="AE252" s="80">
        <f>$A$252</f>
        <v>NaN</v>
      </c>
      <c r="AG252" s="67">
        <f>SUM(AG253:AG331)</f>
        <v>-1100</v>
      </c>
      <c r="AI252" s="80">
        <f>$C$252</f>
        <v>41816</v>
      </c>
      <c r="AK252" s="67">
        <f>SUM(AK253:AK331)</f>
        <v>-2400</v>
      </c>
      <c r="AM252" s="80">
        <f>$A$252</f>
        <v>NaN</v>
      </c>
      <c r="AO252" s="67">
        <f>SUM(AO253:AO331)</f>
        <v>0</v>
      </c>
      <c r="AQ252" s="80">
        <f>$C$252</f>
        <v>41816</v>
      </c>
      <c r="AS252" s="67">
        <f>SUM(AS253:AS331)</f>
        <v>0</v>
      </c>
      <c r="AU252" s="80">
        <f>$A$252</f>
        <v>NaN</v>
      </c>
      <c r="AW252" s="67">
        <f>SUM(AW253:AW331)</f>
        <v>61700</v>
      </c>
      <c r="AY252" s="80">
        <f>$C$252</f>
        <v>41816</v>
      </c>
      <c r="BA252" s="67">
        <f>SUM(BA253:BA331)</f>
        <v>0</v>
      </c>
      <c r="BC252" s="80">
        <f>$A$252</f>
        <v>NaN</v>
      </c>
      <c r="BE252" s="67">
        <f>SUM(BE253:BE331)</f>
        <v>0</v>
      </c>
      <c r="BG252" s="80">
        <f>$C$252</f>
        <v>41816</v>
      </c>
      <c r="BI252" s="67">
        <f>SUM(BI253:BI331)</f>
        <v>2200</v>
      </c>
      <c r="BK252" s="80">
        <f>$A$252</f>
        <v>NaN</v>
      </c>
      <c r="BM252" s="67">
        <f>SUM(BM253:BM331)</f>
        <v>-120000</v>
      </c>
      <c r="BO252" s="80">
        <f>$C$252</f>
        <v>41816</v>
      </c>
      <c r="BQ252" s="67">
        <f>SUM(BQ253:BQ331)</f>
        <v>0</v>
      </c>
      <c r="BS252" s="80">
        <f>$A$252</f>
        <v>NaN</v>
      </c>
      <c r="BU252" s="67">
        <f>SUM(BU253:BU331)</f>
        <v>0</v>
      </c>
      <c r="BW252" s="80">
        <f>$C$252</f>
        <v>41816</v>
      </c>
      <c r="BY252" s="67">
        <f>SUM(BY253:BY331)</f>
        <v>0</v>
      </c>
      <c r="CA252" s="80">
        <f>$A$252</f>
        <v>NaN</v>
      </c>
      <c r="CC252" s="67">
        <f>SUM(CC253:CC331)</f>
        <v>0</v>
      </c>
      <c r="CE252" s="80">
        <f>$C$252</f>
        <v>41816</v>
      </c>
      <c r="CG252" s="67">
        <f>SUM(CG253:CG331)</f>
        <v>27000</v>
      </c>
      <c r="CI252" s="80">
        <f>$A$252</f>
        <v>NaN</v>
      </c>
      <c r="CK252" s="67">
        <f>SUM(CK253:CK331)</f>
        <v>0</v>
      </c>
      <c r="CM252" s="80">
        <f>$C$252</f>
        <v>41816</v>
      </c>
      <c r="CO252" s="67">
        <f>SUM(CO253:CO331)</f>
        <v>0</v>
      </c>
      <c r="CQ252" s="80">
        <f>$A$252</f>
        <v>NaN</v>
      </c>
      <c r="CS252" s="67">
        <f>SUM(CS253:CS331)</f>
        <v>0</v>
      </c>
      <c r="CU252" s="80">
        <f>$C$252</f>
        <v>41816</v>
      </c>
      <c r="CW252" s="67">
        <f>SUM(CW253:CW331)</f>
        <v>0</v>
      </c>
      <c r="CY252" s="80">
        <f>$A$252</f>
        <v>NaN</v>
      </c>
      <c r="DA252" s="67">
        <f>SUM(DA253:DA331)</f>
        <v>13500</v>
      </c>
      <c r="DC252" s="80">
        <f>$C$252</f>
        <v>41816</v>
      </c>
      <c r="DE252" s="67">
        <f>SUM(DE253:DE331)</f>
        <v>-30000</v>
      </c>
      <c r="DG252" s="80">
        <f>$A$252</f>
        <v>NaN</v>
      </c>
      <c r="DI252" s="67">
        <f>SUM(DI253:DI331)</f>
        <v>-4500</v>
      </c>
      <c r="DK252" s="80">
        <f>$C$252</f>
        <v>41816</v>
      </c>
      <c r="DM252" s="67">
        <f>SUM(DM253:DM331)</f>
        <v>0</v>
      </c>
      <c r="DO252" s="80">
        <f>$A$252</f>
        <v>NaN</v>
      </c>
      <c r="DQ252" s="67">
        <f>SUM(DQ253:DQ331)</f>
        <v>2250</v>
      </c>
      <c r="DS252" s="80">
        <f>$C$252</f>
        <v>41816</v>
      </c>
      <c r="DU252" s="67">
        <f>SUM(DU253:DU331)</f>
        <v>0</v>
      </c>
      <c r="DW252" s="80">
        <f>$A$252</f>
        <v>NaN</v>
      </c>
      <c r="DY252" s="67">
        <f>SUM(DY253:DY331)</f>
        <v>0</v>
      </c>
      <c r="EA252" s="80">
        <f>$C$252</f>
        <v>41816</v>
      </c>
      <c r="EC252" s="67">
        <f>SUM(EC253:EC331)</f>
        <v>0</v>
      </c>
      <c r="EE252" s="80">
        <f>$A$252</f>
        <v>NaN</v>
      </c>
      <c r="EG252" s="67">
        <f>SUM(EG253:EG331)</f>
        <v>-2700</v>
      </c>
      <c r="EI252" s="80">
        <f>$C$252</f>
        <v>41816</v>
      </c>
      <c r="EK252" s="67">
        <f>SUM(EK253:EK331)</f>
        <v>-100</v>
      </c>
      <c r="EM252" s="80">
        <f>$A$252</f>
        <v>NaN</v>
      </c>
      <c r="EO252" s="67">
        <f>SUM(EO253:EO331)</f>
        <v>10400</v>
      </c>
      <c r="EQ252" s="80">
        <f>$C$252</f>
        <v>41816</v>
      </c>
      <c r="ES252" s="67">
        <f>SUM(ES253:ES331)</f>
        <v>200</v>
      </c>
      <c r="EU252" s="80">
        <f>$C$252</f>
        <v>41816</v>
      </c>
      <c r="EW252" s="67">
        <f>SUM(EW253:EW331)</f>
        <v>0</v>
      </c>
      <c r="EY252" s="80">
        <f>$C$252</f>
        <v>41816</v>
      </c>
      <c r="FA252" s="67">
        <f>SUM(FA253:FA331)</f>
        <v>0</v>
      </c>
      <c r="FC252" s="80">
        <f>$C$252</f>
        <v>41816</v>
      </c>
      <c r="FE252" s="67">
        <f>SUM(FE253:FE331)</f>
        <v>3600</v>
      </c>
      <c r="FG252" s="80">
        <f>$C$252</f>
        <v>41816</v>
      </c>
      <c r="FI252" s="67">
        <f>SUM(FI253:FI331)</f>
        <v>9500</v>
      </c>
      <c r="FK252" s="80">
        <f>$C$252</f>
        <v>41816</v>
      </c>
      <c r="FM252" s="67">
        <f>SUM(FM253:FM331)</f>
        <v>-20000</v>
      </c>
      <c r="FO252" s="80">
        <f>$C$252</f>
        <v>41816</v>
      </c>
      <c r="FQ252" s="67">
        <f>SUM(FQ253:FQ331)</f>
        <v>1800</v>
      </c>
    </row>
    <row r="253" spans="1:173" s="12" customFormat="1" x14ac:dyDescent="0.25">
      <c r="A253" s="9" t="str">
        <f>Thu!$A$2</f>
        <v>evening</v>
      </c>
      <c r="B253" s="72" t="str">
        <f>Thu!$C$2</f>
        <v>lose</v>
      </c>
      <c r="C253" s="9">
        <f>Thu!$X$2</f>
        <v>0</v>
      </c>
      <c r="D253" s="73" t="str">
        <f>IF($B253="win",100%-D$1,"-100%")</f>
        <v>-100%</v>
      </c>
      <c r="E253" s="9">
        <f>(C253*D253)+(C253*E$1)</f>
        <v>0</v>
      </c>
      <c r="G253" s="9">
        <f>Thu!$Y$2</f>
        <v>0</v>
      </c>
      <c r="H253" s="73" t="str">
        <f>IF($B253="win",100%-H$1,"-100%")</f>
        <v>-100%</v>
      </c>
      <c r="I253" s="9">
        <f>(G253*H253)+(G253*I$1)</f>
        <v>0</v>
      </c>
      <c r="K253" s="9">
        <f>Thu!$Z$2</f>
        <v>0</v>
      </c>
      <c r="L253" s="73" t="str">
        <f>IF($B253="win",100%-L$1,"-100%")</f>
        <v>-100%</v>
      </c>
      <c r="M253" s="9">
        <f>(K253*L253)+(K253*M$1)</f>
        <v>0</v>
      </c>
      <c r="N253" s="9"/>
      <c r="O253" s="9">
        <f>Thu!$AA$2</f>
        <v>0</v>
      </c>
      <c r="P253" s="73" t="str">
        <f>IF($B253="win",100%-P$1,"-100%")</f>
        <v>-100%</v>
      </c>
      <c r="Q253" s="9">
        <f>(O253*P253)+(O253*Q$1)</f>
        <v>0</v>
      </c>
      <c r="R253" s="9"/>
      <c r="S253" s="9">
        <f>Thu!$AB$2</f>
        <v>0</v>
      </c>
      <c r="T253" s="73" t="str">
        <f>IF($B253="win",100%-T$1,"-100%")</f>
        <v>-100%</v>
      </c>
      <c r="U253" s="9">
        <f>(S253*T253)+(S253*U$1)</f>
        <v>0</v>
      </c>
      <c r="V253" s="9"/>
      <c r="W253" s="9">
        <f>Thu!$AC$2</f>
        <v>0</v>
      </c>
      <c r="X253" s="73" t="str">
        <f>IF($B253="win",100%-X$1,"-100%")</f>
        <v>-100%</v>
      </c>
      <c r="Y253" s="9">
        <f>(W253*X253)+(W253*Y$1)</f>
        <v>0</v>
      </c>
      <c r="Z253" s="9"/>
      <c r="AA253" s="9">
        <f>Thu!$AD$2</f>
        <v>0</v>
      </c>
      <c r="AB253" s="73" t="str">
        <f>IF($B253="win",100%-AB$1,"-100%")</f>
        <v>-100%</v>
      </c>
      <c r="AC253" s="9">
        <f>(AA253*AB253)+(AA253*AC$1)</f>
        <v>0</v>
      </c>
      <c r="AD253" s="9"/>
      <c r="AE253" s="9">
        <f>Thu!$AE$2</f>
        <v>0</v>
      </c>
      <c r="AF253" s="73" t="str">
        <f>IF($B253="win",100%-AF$1,"-100%")</f>
        <v>-100%</v>
      </c>
      <c r="AG253" s="9">
        <f>(AE253*AF253)+(AE253*AG$1)</f>
        <v>0</v>
      </c>
      <c r="AH253" s="9"/>
      <c r="AI253" s="9">
        <f>Thu!$AF$2</f>
        <v>1000</v>
      </c>
      <c r="AJ253" s="73" t="str">
        <f>IF($B253="win",100%-AJ$1,"-100%")</f>
        <v>-100%</v>
      </c>
      <c r="AK253" s="9">
        <f>(AI253*AJ253)+(AI253*AK$1)</f>
        <v>-1000</v>
      </c>
      <c r="AL253" s="9"/>
      <c r="AM253" s="9">
        <f>Thu!$AG$2</f>
        <v>0</v>
      </c>
      <c r="AN253" s="73" t="str">
        <f>IF($B253="win",100%-AN$1,"-100%")</f>
        <v>-100%</v>
      </c>
      <c r="AO253" s="9">
        <f>(AM253*AN253)+(AM253*AO$1)</f>
        <v>0</v>
      </c>
      <c r="AP253" s="9"/>
      <c r="AQ253" s="9">
        <f>Thu!$AH$2</f>
        <v>0</v>
      </c>
      <c r="AR253" s="73" t="str">
        <f>IF($B253="win",100%-AR$1,"-100%")</f>
        <v>-100%</v>
      </c>
      <c r="AS253" s="9">
        <f>(AQ253*AR253)+(AQ253*AS$1)</f>
        <v>0</v>
      </c>
      <c r="AT253" s="9"/>
      <c r="AU253" s="9">
        <f>Thu!$AI$2</f>
        <v>0</v>
      </c>
      <c r="AV253" s="73" t="str">
        <f>IF($B253="win",100%-AV$1,"-100%")</f>
        <v>-100%</v>
      </c>
      <c r="AW253" s="9">
        <f>(AU253*AV253)+(AU253*AW$1)</f>
        <v>0</v>
      </c>
      <c r="AX253" s="9"/>
      <c r="AY253" s="9">
        <f>Thu!$AJ$2</f>
        <v>0</v>
      </c>
      <c r="AZ253" s="73" t="str">
        <f>IF($B253="win",100%-AZ$1,"-100%")</f>
        <v>-100%</v>
      </c>
      <c r="BA253" s="9">
        <f>(AY253*AZ253)+(AY253*BA$1)</f>
        <v>0</v>
      </c>
      <c r="BB253" s="9"/>
      <c r="BC253" s="9">
        <f>Thu!$AK$2</f>
        <v>0</v>
      </c>
      <c r="BD253" s="73" t="str">
        <f>IF($B253="win",100%-BD$1,"-100%")</f>
        <v>-100%</v>
      </c>
      <c r="BE253" s="9">
        <f>(BC253*BD253)+(BC253*BE$1)</f>
        <v>0</v>
      </c>
      <c r="BF253" s="9"/>
      <c r="BG253" s="9">
        <f>Thu!$AL$2</f>
        <v>0</v>
      </c>
      <c r="BH253" s="73" t="str">
        <f>IF($B253="win",100%-BH$1,"-100%")</f>
        <v>-100%</v>
      </c>
      <c r="BI253" s="9">
        <f>(BG253*BH253)+(BG253*BI$1)</f>
        <v>0</v>
      </c>
      <c r="BJ253" s="9"/>
      <c r="BK253" s="9">
        <f>Thu!$AM$2</f>
        <v>0</v>
      </c>
      <c r="BL253" s="73" t="str">
        <f>IF($B253="win",100%-BL$1,"-100%")</f>
        <v>-100%</v>
      </c>
      <c r="BM253" s="9">
        <f>(BK253*BL253)+(BK253*BM$1)</f>
        <v>0</v>
      </c>
      <c r="BN253" s="9"/>
      <c r="BO253" s="9">
        <f>Thu!$AN$2</f>
        <v>0</v>
      </c>
      <c r="BP253" s="73" t="str">
        <f>IF($B253="win",100%-BP$1,"-100%")</f>
        <v>-100%</v>
      </c>
      <c r="BQ253" s="9">
        <f>(BO253*BP253)+(BO253*BQ$1)</f>
        <v>0</v>
      </c>
      <c r="BR253" s="9"/>
      <c r="BS253" s="9">
        <f>Thu!$AO$2</f>
        <v>0</v>
      </c>
      <c r="BT253" s="73" t="str">
        <f>IF($B253="win",100%-BT$1,"-100%")</f>
        <v>-100%</v>
      </c>
      <c r="BU253" s="9">
        <f>(BS253*BT253)+(BS253*BU$1)</f>
        <v>0</v>
      </c>
      <c r="BV253" s="9"/>
      <c r="BW253" s="9">
        <f>Thu!$AP$2</f>
        <v>0</v>
      </c>
      <c r="BX253" s="73" t="str">
        <f>IF($B253="win",100%-BX$1,"-100%")</f>
        <v>-100%</v>
      </c>
      <c r="BY253" s="9">
        <f>(BW253*BX253)+(BW253*BY$1)</f>
        <v>0</v>
      </c>
      <c r="BZ253" s="9"/>
      <c r="CA253" s="9">
        <f>Thu!$AQ$2</f>
        <v>0</v>
      </c>
      <c r="CB253" s="73" t="str">
        <f>IF($B253="win",100%-CB$1,"-100%")</f>
        <v>-100%</v>
      </c>
      <c r="CC253" s="9">
        <f>(CA253*CB253)+(CA253*CC$1)</f>
        <v>0</v>
      </c>
      <c r="CD253" s="9"/>
      <c r="CE253" s="9">
        <f>Thu!$AR$2</f>
        <v>0</v>
      </c>
      <c r="CF253" s="73" t="str">
        <f>IF($B253="win",100%-CF$1,"-100%")</f>
        <v>-100%</v>
      </c>
      <c r="CG253" s="9">
        <f>(CE253*CF253)+(CE253*CG$1)</f>
        <v>0</v>
      </c>
      <c r="CH253" s="9"/>
      <c r="CI253" s="9">
        <f>Thu!$AS$2</f>
        <v>0</v>
      </c>
      <c r="CJ253" s="73" t="str">
        <f>IF($B253="win",100%-CJ$1,"-100%")</f>
        <v>-100%</v>
      </c>
      <c r="CK253" s="9">
        <f>(CI253*CJ253)+(CI253*CK$1)</f>
        <v>0</v>
      </c>
      <c r="CL253" s="9"/>
      <c r="CM253" s="9">
        <f>Thu!$AT$2</f>
        <v>0</v>
      </c>
      <c r="CN253" s="73" t="str">
        <f>IF($B253="win",100%-CN$1,"-100%")</f>
        <v>-100%</v>
      </c>
      <c r="CO253" s="9">
        <f>(CM253*CN253)+(CM253*CO$1)</f>
        <v>0</v>
      </c>
      <c r="CP253" s="9"/>
      <c r="CQ253" s="9">
        <f>Thu!$AU$2</f>
        <v>0</v>
      </c>
      <c r="CR253" s="73" t="str">
        <f>IF($B253="win",100%-CR$1,"-100%")</f>
        <v>-100%</v>
      </c>
      <c r="CS253" s="9">
        <f>(CQ253*CR253)+(CQ253*CS$1)</f>
        <v>0</v>
      </c>
      <c r="CT253" s="9"/>
      <c r="CU253" s="9">
        <f>Thu!$AV$2</f>
        <v>0</v>
      </c>
      <c r="CV253" s="73" t="str">
        <f>IF($B253="win",100%-CV$1,"-100%")</f>
        <v>-100%</v>
      </c>
      <c r="CW253" s="9">
        <f>(CU253*CV253)+(CU253*CW$1)</f>
        <v>0</v>
      </c>
      <c r="CX253" s="9"/>
      <c r="CY253" s="9">
        <f>Thu!$AW$2</f>
        <v>0</v>
      </c>
      <c r="CZ253" s="73" t="str">
        <f>IF($B253="win",100%-CZ$1,"-100%")</f>
        <v>-100%</v>
      </c>
      <c r="DA253" s="9">
        <f>(CY253*CZ253)+(CY253*DA$1)</f>
        <v>0</v>
      </c>
      <c r="DB253" s="9"/>
      <c r="DC253" s="9">
        <f>Thu!$AX$2</f>
        <v>0</v>
      </c>
      <c r="DD253" s="73" t="str">
        <f>IF($B253="win",100%-DD$1,"-100%")</f>
        <v>-100%</v>
      </c>
      <c r="DE253" s="9">
        <f>(DC253*DD253)+(DC253*DE$1)</f>
        <v>0</v>
      </c>
      <c r="DF253" s="9"/>
      <c r="DG253" s="9">
        <f>Thu!$AY$2</f>
        <v>0</v>
      </c>
      <c r="DH253" s="73" t="str">
        <f>IF($B253="win",100%-DH$1,"-100%")</f>
        <v>-100%</v>
      </c>
      <c r="DI253" s="9">
        <f>(DG253*DH253)+(DG253*DI$1)</f>
        <v>0</v>
      </c>
      <c r="DJ253" s="9"/>
      <c r="DK253" s="9">
        <f>Thu!$AZ$2</f>
        <v>0</v>
      </c>
      <c r="DL253" s="73" t="str">
        <f>IF($B253="win",100%-DL$1,"-100%")</f>
        <v>-100%</v>
      </c>
      <c r="DM253" s="9">
        <f>(DK253*DL253)+(DK253*DM$1)</f>
        <v>0</v>
      </c>
      <c r="DN253" s="9"/>
      <c r="DO253" s="9">
        <f>Thu!$BA$2</f>
        <v>0</v>
      </c>
      <c r="DP253" s="73" t="str">
        <f>IF($B253="win",100%-DP$1,"-100%")</f>
        <v>-100%</v>
      </c>
      <c r="DQ253" s="9">
        <f>(DO253*DP253)+(DO253*DQ$1)</f>
        <v>0</v>
      </c>
      <c r="DR253" s="9"/>
      <c r="DS253" s="9">
        <f>Thu!$BB$2</f>
        <v>0</v>
      </c>
      <c r="DT253" s="73" t="str">
        <f>IF($B253="win",100%-DT$1,"-100%")</f>
        <v>-100%</v>
      </c>
      <c r="DU253" s="9">
        <f>(DS253*DT253)+(DS253*DU$1)</f>
        <v>0</v>
      </c>
      <c r="DV253" s="9"/>
      <c r="DW253" s="9">
        <f>Thu!$BC$2</f>
        <v>0</v>
      </c>
      <c r="DX253" s="73" t="str">
        <f>IF($B253="win",100%-DX$1,"-100%")</f>
        <v>-100%</v>
      </c>
      <c r="DY253" s="9">
        <f>(DW253*DX253)+(DW253*DY$1)</f>
        <v>0</v>
      </c>
      <c r="DZ253" s="9"/>
      <c r="EA253" s="9">
        <f>Thu!$BD$2</f>
        <v>0</v>
      </c>
      <c r="EB253" s="73" t="str">
        <f>IF($B253="win",100%-EB$1,"-100%")</f>
        <v>-100%</v>
      </c>
      <c r="EC253" s="9">
        <f>(EA253*EB253)+(EA253*EC$1)</f>
        <v>0</v>
      </c>
      <c r="ED253" s="9"/>
      <c r="EE253" s="9">
        <f>Thu!$BE$2</f>
        <v>0</v>
      </c>
      <c r="EF253" s="73" t="str">
        <f>IF($B253="win",100%-EF$1,"-100%")</f>
        <v>-100%</v>
      </c>
      <c r="EG253" s="9">
        <f>(EE253*EF253)+(EE253*EG$1)</f>
        <v>0</v>
      </c>
      <c r="EH253" s="9"/>
      <c r="EI253" s="9">
        <f>Thu!$BF$2</f>
        <v>0</v>
      </c>
      <c r="EJ253" s="73" t="str">
        <f>IF($B253="win",100%-EJ$1,"-100%")</f>
        <v>-100%</v>
      </c>
      <c r="EK253" s="9">
        <f>(EI253*EJ253)+(EI253*EK$1)</f>
        <v>0</v>
      </c>
      <c r="EL253" s="9"/>
      <c r="EM253" s="9">
        <f>Thu!$BG$2</f>
        <v>0</v>
      </c>
      <c r="EN253" s="73" t="str">
        <f>IF($B253="win",100%-EN$1,"-100%")</f>
        <v>-100%</v>
      </c>
      <c r="EO253" s="9">
        <f>(EM253*EN253)+(EM253*EO$1)</f>
        <v>0</v>
      </c>
      <c r="EP253" s="9"/>
      <c r="EQ253" s="9">
        <f>Thu!$BH$2</f>
        <v>0</v>
      </c>
      <c r="ER253" s="73" t="str">
        <f>IF($B253="win",100%-ER$1,"-100%")</f>
        <v>-100%</v>
      </c>
      <c r="ES253" s="9">
        <f>(EQ253*ER253)+(EQ253*ES$1)</f>
        <v>0</v>
      </c>
      <c r="EU253" s="9">
        <f>Thu!$BI$2</f>
        <v>0</v>
      </c>
      <c r="EV253" s="73" t="str">
        <f>IF($B253="win",100%-EV$1,"-100%")</f>
        <v>-100%</v>
      </c>
      <c r="EW253" s="9">
        <f>(EU253*EV253)+(EU253*EW$1)</f>
        <v>0</v>
      </c>
      <c r="EY253" s="9">
        <f>Thu!$BJ$2</f>
        <v>0</v>
      </c>
      <c r="EZ253" s="73" t="str">
        <f>IF($B253="win",100%-EZ$1,"-100%")</f>
        <v>-100%</v>
      </c>
      <c r="FA253" s="9">
        <f>(EY253*EZ253)+(EY253*FA$1)</f>
        <v>0</v>
      </c>
      <c r="FC253" s="9">
        <f>Thu!$BK$2</f>
        <v>0</v>
      </c>
      <c r="FD253" s="73" t="str">
        <f>IF($B253="win",100%-FD$1,"-100%")</f>
        <v>-100%</v>
      </c>
      <c r="FE253" s="9">
        <f>(FC253*FD253)+(FC253*FE$1)</f>
        <v>0</v>
      </c>
      <c r="FG253" s="9">
        <f>Thu!$BL$2</f>
        <v>0</v>
      </c>
      <c r="FH253" s="73" t="str">
        <f>IF($B253="win",100%-FH$1,"-100%")</f>
        <v>-100%</v>
      </c>
      <c r="FI253" s="9">
        <f>(FG253*FH253)+(FG253*FI$1)</f>
        <v>0</v>
      </c>
      <c r="FK253" s="9">
        <f>Thu!$BM$2</f>
        <v>0</v>
      </c>
      <c r="FL253" s="73" t="str">
        <f>IF($B253="win",100%-FL$1,"-100%")</f>
        <v>-100%</v>
      </c>
      <c r="FM253" s="9">
        <f>(FK253*FL253)+(FK253*FM$1)</f>
        <v>0</v>
      </c>
      <c r="FO253" s="9">
        <f>Thu!$BN$2</f>
        <v>0</v>
      </c>
      <c r="FP253" s="73" t="str">
        <f>IF($B253="win",100%-FP$1,"-100%")</f>
        <v>-100%</v>
      </c>
      <c r="FQ253" s="9">
        <f>(FO253*FP253)+(FO253*FQ$1)</f>
        <v>0</v>
      </c>
    </row>
    <row r="254" spans="1:173" s="12" customFormat="1" x14ac:dyDescent="0.25">
      <c r="A254" s="9" t="str">
        <f>Thu!$A$3</f>
        <v>morning</v>
      </c>
      <c r="B254" s="72" t="str">
        <f>Thu!$C$3</f>
        <v>lose</v>
      </c>
      <c r="C254" s="9">
        <f>Thu!$X$3</f>
        <v>0</v>
      </c>
      <c r="D254" s="73" t="str">
        <f t="shared" ref="D254:D256" si="2761">IF($B254="win",100%-D$1,"-100%")</f>
        <v>-100%</v>
      </c>
      <c r="E254" s="9">
        <f t="shared" ref="E254" si="2762">(C254*D254)+(C254*E$1)</f>
        <v>0</v>
      </c>
      <c r="G254" s="9">
        <f>Thu!$Y$3</f>
        <v>0</v>
      </c>
      <c r="H254" s="73" t="str">
        <f t="shared" ref="H254:H256" si="2763">IF($B254="win",100%-H$1,"-100%")</f>
        <v>-100%</v>
      </c>
      <c r="I254" s="9">
        <f t="shared" ref="I254:I256" si="2764">(G254*H254)+(G254*I$1)</f>
        <v>0</v>
      </c>
      <c r="K254" s="9">
        <f>Thu!$Z$3</f>
        <v>0</v>
      </c>
      <c r="L254" s="73" t="str">
        <f t="shared" ref="L254:L256" si="2765">IF($B254="win",100%-L$1,"-100%")</f>
        <v>-100%</v>
      </c>
      <c r="M254" s="9">
        <f t="shared" ref="M254:M256" si="2766">(K254*L254)+(K254*M$1)</f>
        <v>0</v>
      </c>
      <c r="N254" s="9"/>
      <c r="O254" s="9">
        <f>Thu!$AA$3</f>
        <v>0</v>
      </c>
      <c r="P254" s="73" t="str">
        <f t="shared" ref="P254:P256" si="2767">IF($B254="win",100%-P$1,"-100%")</f>
        <v>-100%</v>
      </c>
      <c r="Q254" s="9">
        <f t="shared" ref="Q254:Q256" si="2768">(O254*P254)+(O254*Q$1)</f>
        <v>0</v>
      </c>
      <c r="R254" s="9"/>
      <c r="S254" s="9">
        <f>Thu!$AB$3</f>
        <v>0</v>
      </c>
      <c r="T254" s="73" t="str">
        <f t="shared" ref="T254:T256" si="2769">IF($B254="win",100%-T$1,"-100%")</f>
        <v>-100%</v>
      </c>
      <c r="U254" s="9">
        <f t="shared" ref="U254:U256" si="2770">(S254*T254)+(S254*U$1)</f>
        <v>0</v>
      </c>
      <c r="V254" s="9"/>
      <c r="W254" s="9">
        <f>Thu!$AC$3</f>
        <v>0</v>
      </c>
      <c r="X254" s="73" t="str">
        <f t="shared" ref="X254:X256" si="2771">IF($B254="win",100%-X$1,"-100%")</f>
        <v>-100%</v>
      </c>
      <c r="Y254" s="9">
        <f t="shared" ref="Y254:Y256" si="2772">(W254*X254)+(W254*Y$1)</f>
        <v>0</v>
      </c>
      <c r="Z254" s="9"/>
      <c r="AA254" s="9">
        <f>Thu!$AD$3</f>
        <v>0</v>
      </c>
      <c r="AB254" s="73" t="str">
        <f t="shared" ref="AB254:AB256" si="2773">IF($B254="win",100%-AB$1,"-100%")</f>
        <v>-100%</v>
      </c>
      <c r="AC254" s="9">
        <f t="shared" ref="AC254:AC256" si="2774">(AA254*AB254)+(AA254*AC$1)</f>
        <v>0</v>
      </c>
      <c r="AD254" s="9"/>
      <c r="AE254" s="9">
        <f>Thu!$AE$3</f>
        <v>0</v>
      </c>
      <c r="AF254" s="73" t="str">
        <f t="shared" ref="AF254:AF256" si="2775">IF($B254="win",100%-AF$1,"-100%")</f>
        <v>-100%</v>
      </c>
      <c r="AG254" s="9">
        <f t="shared" ref="AG254:AG256" si="2776">(AE254*AF254)+(AE254*AG$1)</f>
        <v>0</v>
      </c>
      <c r="AH254" s="9"/>
      <c r="AI254" s="9">
        <f>Thu!$AF$3</f>
        <v>0</v>
      </c>
      <c r="AJ254" s="73" t="str">
        <f t="shared" ref="AJ254:AJ256" si="2777">IF($B254="win",100%-AJ$1,"-100%")</f>
        <v>-100%</v>
      </c>
      <c r="AK254" s="9">
        <f t="shared" ref="AK254:AK256" si="2778">(AI254*AJ254)+(AI254*AK$1)</f>
        <v>0</v>
      </c>
      <c r="AL254" s="9"/>
      <c r="AM254" s="9">
        <f>Thu!$AG$3</f>
        <v>0</v>
      </c>
      <c r="AN254" s="73" t="str">
        <f t="shared" ref="AN254:AN256" si="2779">IF($B254="win",100%-AN$1,"-100%")</f>
        <v>-100%</v>
      </c>
      <c r="AO254" s="9">
        <f t="shared" ref="AO254:AO256" si="2780">(AM254*AN254)+(AM254*AO$1)</f>
        <v>0</v>
      </c>
      <c r="AP254" s="9"/>
      <c r="AQ254" s="9">
        <f>Thu!$AH$3</f>
        <v>0</v>
      </c>
      <c r="AR254" s="73" t="str">
        <f t="shared" ref="AR254:AR256" si="2781">IF($B254="win",100%-AR$1,"-100%")</f>
        <v>-100%</v>
      </c>
      <c r="AS254" s="9">
        <f t="shared" ref="AS254:AS256" si="2782">(AQ254*AR254)+(AQ254*AS$1)</f>
        <v>0</v>
      </c>
      <c r="AT254" s="9"/>
      <c r="AU254" s="9">
        <f>Thu!$AI$3</f>
        <v>0</v>
      </c>
      <c r="AV254" s="73" t="str">
        <f t="shared" ref="AV254:AV256" si="2783">IF($B254="win",100%-AV$1,"-100%")</f>
        <v>-100%</v>
      </c>
      <c r="AW254" s="9">
        <f t="shared" ref="AW254:AW256" si="2784">(AU254*AV254)+(AU254*AW$1)</f>
        <v>0</v>
      </c>
      <c r="AX254" s="9"/>
      <c r="AY254" s="9">
        <f>Thu!$AJ$3</f>
        <v>0</v>
      </c>
      <c r="AZ254" s="73" t="str">
        <f t="shared" ref="AZ254:AZ256" si="2785">IF($B254="win",100%-AZ$1,"-100%")</f>
        <v>-100%</v>
      </c>
      <c r="BA254" s="9">
        <f t="shared" ref="BA254:BA256" si="2786">(AY254*AZ254)+(AY254*BA$1)</f>
        <v>0</v>
      </c>
      <c r="BB254" s="9"/>
      <c r="BC254" s="9">
        <f>Thu!$AK$3</f>
        <v>0</v>
      </c>
      <c r="BD254" s="73" t="str">
        <f t="shared" ref="BD254:BD256" si="2787">IF($B254="win",100%-BD$1,"-100%")</f>
        <v>-100%</v>
      </c>
      <c r="BE254" s="9">
        <f t="shared" ref="BE254:BE256" si="2788">(BC254*BD254)+(BC254*BE$1)</f>
        <v>0</v>
      </c>
      <c r="BF254" s="9"/>
      <c r="BG254" s="9">
        <f>Thu!$AL$3</f>
        <v>0</v>
      </c>
      <c r="BH254" s="73" t="str">
        <f t="shared" ref="BH254:BH256" si="2789">IF($B254="win",100%-BH$1,"-100%")</f>
        <v>-100%</v>
      </c>
      <c r="BI254" s="9">
        <f t="shared" ref="BI254:BI256" si="2790">(BG254*BH254)+(BG254*BI$1)</f>
        <v>0</v>
      </c>
      <c r="BJ254" s="9"/>
      <c r="BK254" s="9">
        <f>Thu!$AM$3</f>
        <v>0</v>
      </c>
      <c r="BL254" s="73" t="str">
        <f t="shared" ref="BL254:BL256" si="2791">IF($B254="win",100%-BL$1,"-100%")</f>
        <v>-100%</v>
      </c>
      <c r="BM254" s="9">
        <f t="shared" ref="BM254:BM256" si="2792">(BK254*BL254)+(BK254*BM$1)</f>
        <v>0</v>
      </c>
      <c r="BN254" s="9"/>
      <c r="BO254" s="9">
        <f>Thu!$AN$3</f>
        <v>0</v>
      </c>
      <c r="BP254" s="73" t="str">
        <f t="shared" ref="BP254:BP256" si="2793">IF($B254="win",100%-BP$1,"-100%")</f>
        <v>-100%</v>
      </c>
      <c r="BQ254" s="9">
        <f t="shared" ref="BQ254:BQ256" si="2794">(BO254*BP254)+(BO254*BQ$1)</f>
        <v>0</v>
      </c>
      <c r="BR254" s="9"/>
      <c r="BS254" s="9">
        <f>Thu!$AO$3</f>
        <v>0</v>
      </c>
      <c r="BT254" s="73" t="str">
        <f t="shared" ref="BT254:BT256" si="2795">IF($B254="win",100%-BT$1,"-100%")</f>
        <v>-100%</v>
      </c>
      <c r="BU254" s="9">
        <f t="shared" ref="BU254:BU256" si="2796">(BS254*BT254)+(BS254*BU$1)</f>
        <v>0</v>
      </c>
      <c r="BV254" s="9"/>
      <c r="BW254" s="9">
        <f>Thu!$AP$3</f>
        <v>0</v>
      </c>
      <c r="BX254" s="73" t="str">
        <f t="shared" ref="BX254:BX256" si="2797">IF($B254="win",100%-BX$1,"-100%")</f>
        <v>-100%</v>
      </c>
      <c r="BY254" s="9">
        <f t="shared" ref="BY254:BY256" si="2798">(BW254*BX254)+(BW254*BY$1)</f>
        <v>0</v>
      </c>
      <c r="BZ254" s="9"/>
      <c r="CA254" s="9">
        <f>Thu!$AQ$3</f>
        <v>0</v>
      </c>
      <c r="CB254" s="73" t="str">
        <f t="shared" ref="CB254:CB256" si="2799">IF($B254="win",100%-CB$1,"-100%")</f>
        <v>-100%</v>
      </c>
      <c r="CC254" s="9">
        <f t="shared" ref="CC254:CC256" si="2800">(CA254*CB254)+(CA254*CC$1)</f>
        <v>0</v>
      </c>
      <c r="CD254" s="9"/>
      <c r="CE254" s="9">
        <f>Thu!$AR$3</f>
        <v>0</v>
      </c>
      <c r="CF254" s="73" t="str">
        <f t="shared" ref="CF254:CF256" si="2801">IF($B254="win",100%-CF$1,"-100%")</f>
        <v>-100%</v>
      </c>
      <c r="CG254" s="9">
        <f t="shared" ref="CG254:CG256" si="2802">(CE254*CF254)+(CE254*CG$1)</f>
        <v>0</v>
      </c>
      <c r="CH254" s="9"/>
      <c r="CI254" s="9">
        <f>Thu!$AS$3</f>
        <v>0</v>
      </c>
      <c r="CJ254" s="73" t="str">
        <f t="shared" ref="CJ254:CJ256" si="2803">IF($B254="win",100%-CJ$1,"-100%")</f>
        <v>-100%</v>
      </c>
      <c r="CK254" s="9">
        <f t="shared" ref="CK254:CK256" si="2804">(CI254*CJ254)+(CI254*CK$1)</f>
        <v>0</v>
      </c>
      <c r="CL254" s="9"/>
      <c r="CM254" s="9">
        <f>Thu!$AT$3</f>
        <v>0</v>
      </c>
      <c r="CN254" s="73" t="str">
        <f t="shared" ref="CN254:CN256" si="2805">IF($B254="win",100%-CN$1,"-100%")</f>
        <v>-100%</v>
      </c>
      <c r="CO254" s="9">
        <f t="shared" ref="CO254:CO256" si="2806">(CM254*CN254)+(CM254*CO$1)</f>
        <v>0</v>
      </c>
      <c r="CP254" s="9"/>
      <c r="CQ254" s="9">
        <f>Thu!$AU$3</f>
        <v>0</v>
      </c>
      <c r="CR254" s="73" t="str">
        <f t="shared" ref="CR254:CR256" si="2807">IF($B254="win",100%-CR$1,"-100%")</f>
        <v>-100%</v>
      </c>
      <c r="CS254" s="9">
        <f t="shared" ref="CS254:CS256" si="2808">(CQ254*CR254)+(CQ254*CS$1)</f>
        <v>0</v>
      </c>
      <c r="CT254" s="9"/>
      <c r="CU254" s="9">
        <f>Thu!$AV$3</f>
        <v>0</v>
      </c>
      <c r="CV254" s="73" t="str">
        <f>IF($B254="win",100%-CV$1,"-100%")</f>
        <v>-100%</v>
      </c>
      <c r="CW254" s="9">
        <f>(CU254*CV254)+(CU254*CW$1)</f>
        <v>0</v>
      </c>
      <c r="CX254" s="9"/>
      <c r="CY254" s="9">
        <f>Thu!$AW$3</f>
        <v>0</v>
      </c>
      <c r="CZ254" s="73" t="str">
        <f t="shared" ref="CZ254:CZ256" si="2809">IF($B254="win",100%-CZ$1,"-100%")</f>
        <v>-100%</v>
      </c>
      <c r="DA254" s="9">
        <f t="shared" ref="DA254:DA256" si="2810">(CY254*CZ254)+(CY254*DA$1)</f>
        <v>0</v>
      </c>
      <c r="DB254" s="9"/>
      <c r="DC254" s="9">
        <f>Thu!$AX$3</f>
        <v>0</v>
      </c>
      <c r="DD254" s="73" t="str">
        <f t="shared" ref="DD254:DD256" si="2811">IF($B254="win",100%-DD$1,"-100%")</f>
        <v>-100%</v>
      </c>
      <c r="DE254" s="9">
        <f t="shared" ref="DE254:DE256" si="2812">(DC254*DD254)+(DC254*DE$1)</f>
        <v>0</v>
      </c>
      <c r="DF254" s="9"/>
      <c r="DG254" s="9">
        <f>Thu!$AY$3</f>
        <v>0</v>
      </c>
      <c r="DH254" s="73" t="str">
        <f t="shared" ref="DH254:DH256" si="2813">IF($B254="win",100%-DH$1,"-100%")</f>
        <v>-100%</v>
      </c>
      <c r="DI254" s="9">
        <f t="shared" ref="DI254:DI256" si="2814">(DG254*DH254)+(DG254*DI$1)</f>
        <v>0</v>
      </c>
      <c r="DJ254" s="9"/>
      <c r="DK254" s="9">
        <f>Thu!$AZ$3</f>
        <v>0</v>
      </c>
      <c r="DL254" s="73" t="str">
        <f t="shared" ref="DL254:DL256" si="2815">IF($B254="win",100%-DL$1,"-100%")</f>
        <v>-100%</v>
      </c>
      <c r="DM254" s="9">
        <f t="shared" ref="DM254:DM256" si="2816">(DK254*DL254)+(DK254*DM$1)</f>
        <v>0</v>
      </c>
      <c r="DN254" s="9"/>
      <c r="DO254" s="9">
        <f>Thu!$BA$3</f>
        <v>0</v>
      </c>
      <c r="DP254" s="73" t="str">
        <f t="shared" ref="DP254:DP256" si="2817">IF($B254="win",100%-DP$1,"-100%")</f>
        <v>-100%</v>
      </c>
      <c r="DQ254" s="9">
        <f t="shared" ref="DQ254:DQ256" si="2818">(DO254*DP254)+(DO254*DQ$1)</f>
        <v>0</v>
      </c>
      <c r="DR254" s="9"/>
      <c r="DS254" s="9">
        <f>Thu!$BB$3</f>
        <v>0</v>
      </c>
      <c r="DT254" s="73" t="str">
        <f t="shared" ref="DT254:DT256" si="2819">IF($B254="win",100%-DT$1,"-100%")</f>
        <v>-100%</v>
      </c>
      <c r="DU254" s="9">
        <f t="shared" ref="DU254:DU256" si="2820">(DS254*DT254)+(DS254*DU$1)</f>
        <v>0</v>
      </c>
      <c r="DV254" s="9"/>
      <c r="DW254" s="9">
        <f>Thu!$BC$3</f>
        <v>0</v>
      </c>
      <c r="DX254" s="73" t="str">
        <f t="shared" ref="DX254:DX256" si="2821">IF($B254="win",100%-DX$1,"-100%")</f>
        <v>-100%</v>
      </c>
      <c r="DY254" s="9">
        <f t="shared" ref="DY254:DY256" si="2822">(DW254*DX254)+(DW254*DY$1)</f>
        <v>0</v>
      </c>
      <c r="DZ254" s="9"/>
      <c r="EA254" s="9">
        <f>Thu!$BD$3</f>
        <v>0</v>
      </c>
      <c r="EB254" s="73" t="str">
        <f t="shared" ref="EB254:EB256" si="2823">IF($B254="win",100%-EB$1,"-100%")</f>
        <v>-100%</v>
      </c>
      <c r="EC254" s="9">
        <f t="shared" ref="EC254:EC256" si="2824">(EA254*EB254)+(EA254*EC$1)</f>
        <v>0</v>
      </c>
      <c r="ED254" s="9"/>
      <c r="EE254" s="9">
        <f>Thu!$BE$3</f>
        <v>0</v>
      </c>
      <c r="EF254" s="73" t="str">
        <f t="shared" ref="EF254:EF256" si="2825">IF($B254="win",100%-EF$1,"-100%")</f>
        <v>-100%</v>
      </c>
      <c r="EG254" s="9">
        <f t="shared" ref="EG254:EG256" si="2826">(EE254*EF254)+(EE254*EG$1)</f>
        <v>0</v>
      </c>
      <c r="EH254" s="9"/>
      <c r="EI254" s="9">
        <f>Thu!$BF$3</f>
        <v>0</v>
      </c>
      <c r="EJ254" s="73" t="str">
        <f t="shared" ref="EJ254:EJ256" si="2827">IF($B254="win",100%-EJ$1,"-100%")</f>
        <v>-100%</v>
      </c>
      <c r="EK254" s="9">
        <f t="shared" ref="EK254:EK256" si="2828">(EI254*EJ254)+(EI254*EK$1)</f>
        <v>0</v>
      </c>
      <c r="EL254" s="9"/>
      <c r="EM254" s="9">
        <f>Thu!$BG$3</f>
        <v>0</v>
      </c>
      <c r="EN254" s="73" t="str">
        <f t="shared" ref="EN254:EN256" si="2829">IF($B254="win",100%-EN$1,"-100%")</f>
        <v>-100%</v>
      </c>
      <c r="EO254" s="9">
        <f t="shared" ref="EO254:EO256" si="2830">(EM254*EN254)+(EM254*EO$1)</f>
        <v>0</v>
      </c>
      <c r="EP254" s="9"/>
      <c r="EQ254" s="9">
        <f>Thu!$BH$3</f>
        <v>0</v>
      </c>
      <c r="ER254" s="73" t="str">
        <f t="shared" ref="ER254:ER256" si="2831">IF($B254="win",100%-ER$1,"-100%")</f>
        <v>-100%</v>
      </c>
      <c r="ES254" s="9">
        <f t="shared" ref="ES254:ES256" si="2832">(EQ254*ER254)+(EQ254*ES$1)</f>
        <v>0</v>
      </c>
      <c r="EU254" s="9">
        <f>Thu!$BI$3</f>
        <v>0</v>
      </c>
      <c r="EV254" s="73" t="str">
        <f t="shared" ref="EV254:EV256" si="2833">IF($B254="win",100%-EV$1,"-100%")</f>
        <v>-100%</v>
      </c>
      <c r="EW254" s="9">
        <f t="shared" ref="EW254:EW256" si="2834">(EU254*EV254)+(EU254*EW$1)</f>
        <v>0</v>
      </c>
      <c r="EY254" s="9">
        <f>Thu!$BJ$3</f>
        <v>0</v>
      </c>
      <c r="EZ254" s="73" t="str">
        <f t="shared" ref="EZ254:EZ256" si="2835">IF($B254="win",100%-EZ$1,"-100%")</f>
        <v>-100%</v>
      </c>
      <c r="FA254" s="9">
        <f t="shared" ref="FA254:FA256" si="2836">(EY254*EZ254)+(EY254*FA$1)</f>
        <v>0</v>
      </c>
      <c r="FC254" s="9">
        <f>Thu!$BK$3</f>
        <v>0</v>
      </c>
      <c r="FD254" s="73" t="str">
        <f t="shared" ref="FD254:FD256" si="2837">IF($B254="win",100%-FD$1,"-100%")</f>
        <v>-100%</v>
      </c>
      <c r="FE254" s="9">
        <f t="shared" ref="FE254:FE256" si="2838">(FC254*FD254)+(FC254*FE$1)</f>
        <v>0</v>
      </c>
      <c r="FG254" s="9">
        <f>Thu!$BL$3</f>
        <v>0</v>
      </c>
      <c r="FH254" s="73" t="str">
        <f t="shared" ref="FH254:FH256" si="2839">IF($B254="win",100%-FH$1,"-100%")</f>
        <v>-100%</v>
      </c>
      <c r="FI254" s="9">
        <f t="shared" ref="FI254:FI256" si="2840">(FG254*FH254)+(FG254*FI$1)</f>
        <v>0</v>
      </c>
      <c r="FK254" s="9">
        <f>Thu!$BM$3</f>
        <v>0</v>
      </c>
      <c r="FL254" s="73" t="str">
        <f t="shared" ref="FL254:FL256" si="2841">IF($B254="win",100%-FL$1,"-100%")</f>
        <v>-100%</v>
      </c>
      <c r="FM254" s="9">
        <f t="shared" ref="FM254:FM256" si="2842">(FK254*FL254)+(FK254*FM$1)</f>
        <v>0</v>
      </c>
      <c r="FO254" s="9">
        <f>Thu!$BN$3</f>
        <v>0</v>
      </c>
      <c r="FP254" s="73" t="str">
        <f t="shared" ref="FP254:FP256" si="2843">IF($B254="win",100%-FP$1,"-100%")</f>
        <v>-100%</v>
      </c>
      <c r="FQ254" s="9">
        <f t="shared" ref="FQ254:FQ256" si="2844">(FO254*FP254)+(FO254*FQ$1)</f>
        <v>0</v>
      </c>
    </row>
    <row r="255" spans="1:173" s="12" customFormat="1" x14ac:dyDescent="0.25">
      <c r="A255" s="9" t="str">
        <f>Thu!$A$4</f>
        <v>UNDER</v>
      </c>
      <c r="B255" s="72" t="str">
        <f>Thu!$C$4</f>
        <v>win</v>
      </c>
      <c r="C255" s="9">
        <f>Thu!$X$4</f>
        <v>0</v>
      </c>
      <c r="D255" s="73">
        <f t="shared" si="2761"/>
        <v>1</v>
      </c>
      <c r="E255" s="9">
        <f t="shared" ref="E255:E256" si="2845">(C255*D255)+(C255*E$1)</f>
        <v>0</v>
      </c>
      <c r="G255" s="9">
        <f>Thu!$Y$4</f>
        <v>0</v>
      </c>
      <c r="H255" s="73">
        <f t="shared" si="2763"/>
        <v>0.9</v>
      </c>
      <c r="I255" s="9">
        <f t="shared" si="2764"/>
        <v>0</v>
      </c>
      <c r="K255" s="9">
        <f>Thu!$Z$4</f>
        <v>0</v>
      </c>
      <c r="L255" s="73">
        <f t="shared" si="2765"/>
        <v>0.9</v>
      </c>
      <c r="M255" s="9">
        <f t="shared" si="2766"/>
        <v>0</v>
      </c>
      <c r="N255" s="9"/>
      <c r="O255" s="9">
        <f>Thu!$AA$4</f>
        <v>0</v>
      </c>
      <c r="P255" s="73">
        <f t="shared" si="2767"/>
        <v>0.9</v>
      </c>
      <c r="Q255" s="9">
        <f t="shared" si="2768"/>
        <v>0</v>
      </c>
      <c r="R255" s="9"/>
      <c r="S255" s="9">
        <f>Thu!$AB$4</f>
        <v>0</v>
      </c>
      <c r="T255" s="73">
        <f t="shared" si="2769"/>
        <v>0.9</v>
      </c>
      <c r="U255" s="9">
        <f t="shared" si="2770"/>
        <v>0</v>
      </c>
      <c r="V255" s="9"/>
      <c r="W255" s="9">
        <f>Thu!$AC$4</f>
        <v>0</v>
      </c>
      <c r="X255" s="73">
        <f t="shared" si="2771"/>
        <v>0.9</v>
      </c>
      <c r="Y255" s="9">
        <f t="shared" si="2772"/>
        <v>0</v>
      </c>
      <c r="Z255" s="9"/>
      <c r="AA255" s="9">
        <f>Thu!$AD$4</f>
        <v>0</v>
      </c>
      <c r="AB255" s="73">
        <f t="shared" si="2773"/>
        <v>0.9</v>
      </c>
      <c r="AC255" s="9">
        <f t="shared" si="2774"/>
        <v>0</v>
      </c>
      <c r="AD255" s="9"/>
      <c r="AE255" s="9">
        <f>Thu!$AE$4</f>
        <v>0</v>
      </c>
      <c r="AF255" s="73">
        <f t="shared" si="2775"/>
        <v>0.9</v>
      </c>
      <c r="AG255" s="9">
        <f t="shared" si="2776"/>
        <v>0</v>
      </c>
      <c r="AH255" s="9"/>
      <c r="AI255" s="9">
        <f>Thu!$AF$4</f>
        <v>0</v>
      </c>
      <c r="AJ255" s="73">
        <f t="shared" si="2777"/>
        <v>0.9</v>
      </c>
      <c r="AK255" s="9">
        <f t="shared" si="2778"/>
        <v>0</v>
      </c>
      <c r="AL255" s="9"/>
      <c r="AM255" s="9">
        <f>Thu!$AG$4</f>
        <v>0</v>
      </c>
      <c r="AN255" s="73">
        <f t="shared" si="2779"/>
        <v>0.9</v>
      </c>
      <c r="AO255" s="9">
        <f t="shared" si="2780"/>
        <v>0</v>
      </c>
      <c r="AP255" s="9"/>
      <c r="AQ255" s="9">
        <f>Thu!$AH$4</f>
        <v>0</v>
      </c>
      <c r="AR255" s="73">
        <f t="shared" si="2781"/>
        <v>0.9</v>
      </c>
      <c r="AS255" s="9">
        <f t="shared" si="2782"/>
        <v>0</v>
      </c>
      <c r="AT255" s="9"/>
      <c r="AU255" s="9">
        <f>Thu!$AI$4</f>
        <v>0</v>
      </c>
      <c r="AV255" s="73">
        <f t="shared" si="2783"/>
        <v>0.9</v>
      </c>
      <c r="AW255" s="9">
        <f t="shared" si="2784"/>
        <v>0</v>
      </c>
      <c r="AX255" s="9"/>
      <c r="AY255" s="9">
        <f>Thu!$AJ$4</f>
        <v>0</v>
      </c>
      <c r="AZ255" s="73">
        <f t="shared" si="2785"/>
        <v>0.9</v>
      </c>
      <c r="BA255" s="9">
        <f t="shared" si="2786"/>
        <v>0</v>
      </c>
      <c r="BB255" s="9"/>
      <c r="BC255" s="9">
        <f>Thu!$AK$4</f>
        <v>0</v>
      </c>
      <c r="BD255" s="73">
        <f t="shared" si="2787"/>
        <v>0.9</v>
      </c>
      <c r="BE255" s="9">
        <f t="shared" si="2788"/>
        <v>0</v>
      </c>
      <c r="BF255" s="9"/>
      <c r="BG255" s="9">
        <f>Thu!$AL$4</f>
        <v>0</v>
      </c>
      <c r="BH255" s="73">
        <f t="shared" si="2789"/>
        <v>0.9</v>
      </c>
      <c r="BI255" s="9">
        <f t="shared" si="2790"/>
        <v>0</v>
      </c>
      <c r="BJ255" s="9"/>
      <c r="BK255" s="9">
        <f>Thu!$AM$4</f>
        <v>0</v>
      </c>
      <c r="BL255" s="73">
        <f t="shared" si="2791"/>
        <v>0.9</v>
      </c>
      <c r="BM255" s="9">
        <f t="shared" si="2792"/>
        <v>0</v>
      </c>
      <c r="BN255" s="9"/>
      <c r="BO255" s="9">
        <f>Thu!$AN$4</f>
        <v>0</v>
      </c>
      <c r="BP255" s="73">
        <f t="shared" si="2793"/>
        <v>0.92</v>
      </c>
      <c r="BQ255" s="9">
        <f t="shared" si="2794"/>
        <v>0</v>
      </c>
      <c r="BR255" s="9"/>
      <c r="BS255" s="9">
        <f>Thu!$AO$4</f>
        <v>0</v>
      </c>
      <c r="BT255" s="73">
        <f t="shared" si="2795"/>
        <v>0.9</v>
      </c>
      <c r="BU255" s="9">
        <f t="shared" si="2796"/>
        <v>0</v>
      </c>
      <c r="BV255" s="9"/>
      <c r="BW255" s="9">
        <f>Thu!$AP$4</f>
        <v>0</v>
      </c>
      <c r="BX255" s="73">
        <f t="shared" si="2797"/>
        <v>0.9</v>
      </c>
      <c r="BY255" s="9">
        <f t="shared" si="2798"/>
        <v>0</v>
      </c>
      <c r="BZ255" s="9"/>
      <c r="CA255" s="9">
        <f>Thu!$AQ$4</f>
        <v>0</v>
      </c>
      <c r="CB255" s="73">
        <f t="shared" si="2799"/>
        <v>0.9</v>
      </c>
      <c r="CC255" s="9">
        <f t="shared" si="2800"/>
        <v>0</v>
      </c>
      <c r="CD255" s="9"/>
      <c r="CE255" s="9">
        <f>Thu!$AR$4</f>
        <v>0</v>
      </c>
      <c r="CF255" s="73">
        <f t="shared" si="2801"/>
        <v>0.9</v>
      </c>
      <c r="CG255" s="9">
        <f t="shared" si="2802"/>
        <v>0</v>
      </c>
      <c r="CH255" s="9"/>
      <c r="CI255" s="9">
        <f>Thu!$AS$4</f>
        <v>0</v>
      </c>
      <c r="CJ255" s="73">
        <f t="shared" si="2803"/>
        <v>0.9</v>
      </c>
      <c r="CK255" s="9">
        <f t="shared" si="2804"/>
        <v>0</v>
      </c>
      <c r="CL255" s="9"/>
      <c r="CM255" s="9">
        <f>Thu!$AT$4</f>
        <v>0</v>
      </c>
      <c r="CN255" s="73">
        <f t="shared" si="2805"/>
        <v>0.9</v>
      </c>
      <c r="CO255" s="9">
        <f t="shared" si="2806"/>
        <v>0</v>
      </c>
      <c r="CP255" s="9"/>
      <c r="CQ255" s="9">
        <f>Thu!$AU$4</f>
        <v>0</v>
      </c>
      <c r="CR255" s="73">
        <f t="shared" si="2807"/>
        <v>0.9</v>
      </c>
      <c r="CS255" s="9">
        <f t="shared" si="2808"/>
        <v>0</v>
      </c>
      <c r="CT255" s="9"/>
      <c r="CU255" s="9">
        <f>Thu!$AV$4</f>
        <v>0</v>
      </c>
      <c r="CV255" s="73">
        <f t="shared" ref="CV255:CV256" si="2846">IF($B255="win",100%-CV$1,"-100%")</f>
        <v>0.9</v>
      </c>
      <c r="CW255" s="9">
        <f t="shared" ref="CW255:CW256" si="2847">(CU255*CV255)+(CU255*CW$1)</f>
        <v>0</v>
      </c>
      <c r="CX255" s="9"/>
      <c r="CY255" s="9">
        <f>Thu!$AW$4</f>
        <v>0</v>
      </c>
      <c r="CZ255" s="73">
        <f t="shared" si="2809"/>
        <v>0.9</v>
      </c>
      <c r="DA255" s="9">
        <f t="shared" si="2810"/>
        <v>0</v>
      </c>
      <c r="DB255" s="9"/>
      <c r="DC255" s="9">
        <f>Thu!$AX$4</f>
        <v>0</v>
      </c>
      <c r="DD255" s="73">
        <f t="shared" si="2811"/>
        <v>0.9</v>
      </c>
      <c r="DE255" s="9">
        <f t="shared" si="2812"/>
        <v>0</v>
      </c>
      <c r="DF255" s="9"/>
      <c r="DG255" s="9">
        <f>Thu!$AY$4</f>
        <v>0</v>
      </c>
      <c r="DH255" s="73">
        <f t="shared" si="2813"/>
        <v>0.9</v>
      </c>
      <c r="DI255" s="9">
        <f t="shared" si="2814"/>
        <v>0</v>
      </c>
      <c r="DJ255" s="9"/>
      <c r="DK255" s="9">
        <f>Thu!$AZ$4</f>
        <v>0</v>
      </c>
      <c r="DL255" s="73">
        <f t="shared" si="2815"/>
        <v>0.9</v>
      </c>
      <c r="DM255" s="9">
        <f t="shared" si="2816"/>
        <v>0</v>
      </c>
      <c r="DN255" s="9"/>
      <c r="DO255" s="9">
        <f>Thu!$BA$4</f>
        <v>0</v>
      </c>
      <c r="DP255" s="73">
        <f t="shared" si="2817"/>
        <v>0.9</v>
      </c>
      <c r="DQ255" s="9">
        <f t="shared" si="2818"/>
        <v>0</v>
      </c>
      <c r="DR255" s="9"/>
      <c r="DS255" s="9">
        <f>Thu!$BB$4</f>
        <v>0</v>
      </c>
      <c r="DT255" s="73">
        <f t="shared" si="2819"/>
        <v>0.9</v>
      </c>
      <c r="DU255" s="9">
        <f t="shared" si="2820"/>
        <v>0</v>
      </c>
      <c r="DV255" s="9"/>
      <c r="DW255" s="9">
        <f>Thu!$BC$4</f>
        <v>0</v>
      </c>
      <c r="DX255" s="73">
        <f t="shared" si="2821"/>
        <v>0.9</v>
      </c>
      <c r="DY255" s="9">
        <f t="shared" si="2822"/>
        <v>0</v>
      </c>
      <c r="DZ255" s="9"/>
      <c r="EA255" s="9">
        <f>Thu!$BD$4</f>
        <v>0</v>
      </c>
      <c r="EB255" s="73">
        <f t="shared" si="2823"/>
        <v>0.9</v>
      </c>
      <c r="EC255" s="9">
        <f t="shared" si="2824"/>
        <v>0</v>
      </c>
      <c r="ED255" s="9"/>
      <c r="EE255" s="9">
        <f>Thu!$BE$4</f>
        <v>0</v>
      </c>
      <c r="EF255" s="73">
        <f t="shared" si="2825"/>
        <v>0.9</v>
      </c>
      <c r="EG255" s="9">
        <f t="shared" si="2826"/>
        <v>0</v>
      </c>
      <c r="EH255" s="9"/>
      <c r="EI255" s="9">
        <f>Thu!$BF$4</f>
        <v>0</v>
      </c>
      <c r="EJ255" s="73">
        <f t="shared" si="2827"/>
        <v>0.9</v>
      </c>
      <c r="EK255" s="9">
        <f t="shared" si="2828"/>
        <v>0</v>
      </c>
      <c r="EL255" s="9"/>
      <c r="EM255" s="9">
        <f>Thu!$BG$4</f>
        <v>0</v>
      </c>
      <c r="EN255" s="73">
        <f t="shared" si="2829"/>
        <v>0.9</v>
      </c>
      <c r="EO255" s="9">
        <f t="shared" si="2830"/>
        <v>0</v>
      </c>
      <c r="EP255" s="9"/>
      <c r="EQ255" s="9">
        <f>Thu!$BH$4</f>
        <v>0</v>
      </c>
      <c r="ER255" s="73">
        <f t="shared" si="2831"/>
        <v>0.9</v>
      </c>
      <c r="ES255" s="9">
        <f t="shared" si="2832"/>
        <v>0</v>
      </c>
      <c r="EU255" s="9">
        <f>Thu!$BI$4</f>
        <v>0</v>
      </c>
      <c r="EV255" s="73">
        <f t="shared" si="2833"/>
        <v>0.9</v>
      </c>
      <c r="EW255" s="9">
        <f t="shared" si="2834"/>
        <v>0</v>
      </c>
      <c r="EY255" s="9">
        <f>Thu!$BJ$4</f>
        <v>0</v>
      </c>
      <c r="EZ255" s="73">
        <f t="shared" si="2835"/>
        <v>0.9</v>
      </c>
      <c r="FA255" s="9">
        <f t="shared" si="2836"/>
        <v>0</v>
      </c>
      <c r="FC255" s="9">
        <f>Thu!$BK$4</f>
        <v>0</v>
      </c>
      <c r="FD255" s="73">
        <f t="shared" si="2837"/>
        <v>0.9</v>
      </c>
      <c r="FE255" s="9">
        <f t="shared" si="2838"/>
        <v>0</v>
      </c>
      <c r="FG255" s="9">
        <f>Thu!$BL$4</f>
        <v>0</v>
      </c>
      <c r="FH255" s="73">
        <f t="shared" si="2839"/>
        <v>0.9</v>
      </c>
      <c r="FI255" s="9">
        <f t="shared" si="2840"/>
        <v>0</v>
      </c>
      <c r="FK255" s="9">
        <f>Thu!$BM$4</f>
        <v>0</v>
      </c>
      <c r="FL255" s="73">
        <f t="shared" si="2841"/>
        <v>0.9</v>
      </c>
      <c r="FM255" s="9">
        <f t="shared" si="2842"/>
        <v>0</v>
      </c>
      <c r="FO255" s="9">
        <f>Thu!$BN$4</f>
        <v>0</v>
      </c>
      <c r="FP255" s="73">
        <f t="shared" si="2843"/>
        <v>0.9</v>
      </c>
      <c r="FQ255" s="9">
        <f t="shared" si="2844"/>
        <v>0</v>
      </c>
    </row>
    <row r="256" spans="1:173" s="12" customFormat="1" x14ac:dyDescent="0.25">
      <c r="A256" s="9" t="str">
        <f>Thu!$A$5</f>
        <v>OVER</v>
      </c>
      <c r="B256" s="72">
        <f>Thu!$C$5</f>
        <v>0</v>
      </c>
      <c r="C256" s="9">
        <f>Thu!$X$5</f>
        <v>0</v>
      </c>
      <c r="D256" s="73" t="str">
        <f t="shared" si="2761"/>
        <v>-100%</v>
      </c>
      <c r="E256" s="9">
        <f t="shared" si="2845"/>
        <v>0</v>
      </c>
      <c r="G256" s="9">
        <f>Thu!$Y$5</f>
        <v>0</v>
      </c>
      <c r="H256" s="73" t="str">
        <f t="shared" si="2763"/>
        <v>-100%</v>
      </c>
      <c r="I256" s="9">
        <f t="shared" si="2764"/>
        <v>0</v>
      </c>
      <c r="K256" s="9">
        <f>Thu!$Z$5</f>
        <v>0</v>
      </c>
      <c r="L256" s="73" t="str">
        <f t="shared" si="2765"/>
        <v>-100%</v>
      </c>
      <c r="M256" s="9">
        <f t="shared" si="2766"/>
        <v>0</v>
      </c>
      <c r="N256" s="9"/>
      <c r="O256" s="9">
        <f>Thu!$AA$5</f>
        <v>0</v>
      </c>
      <c r="P256" s="73" t="str">
        <f t="shared" si="2767"/>
        <v>-100%</v>
      </c>
      <c r="Q256" s="9">
        <f t="shared" si="2768"/>
        <v>0</v>
      </c>
      <c r="R256" s="9"/>
      <c r="S256" s="9">
        <f>Thu!$AB$5</f>
        <v>0</v>
      </c>
      <c r="T256" s="73" t="str">
        <f t="shared" si="2769"/>
        <v>-100%</v>
      </c>
      <c r="U256" s="9">
        <f t="shared" si="2770"/>
        <v>0</v>
      </c>
      <c r="V256" s="9"/>
      <c r="W256" s="9">
        <f>Thu!$AC$5</f>
        <v>0</v>
      </c>
      <c r="X256" s="73" t="str">
        <f t="shared" si="2771"/>
        <v>-100%</v>
      </c>
      <c r="Y256" s="9">
        <f t="shared" si="2772"/>
        <v>0</v>
      </c>
      <c r="Z256" s="9"/>
      <c r="AA256" s="9">
        <f>Thu!$AD$5</f>
        <v>0</v>
      </c>
      <c r="AB256" s="73" t="str">
        <f t="shared" si="2773"/>
        <v>-100%</v>
      </c>
      <c r="AC256" s="9">
        <f t="shared" si="2774"/>
        <v>0</v>
      </c>
      <c r="AD256" s="9"/>
      <c r="AE256" s="9">
        <f>Thu!$AE$5</f>
        <v>0</v>
      </c>
      <c r="AF256" s="73" t="str">
        <f t="shared" si="2775"/>
        <v>-100%</v>
      </c>
      <c r="AG256" s="9">
        <f t="shared" si="2776"/>
        <v>0</v>
      </c>
      <c r="AH256" s="9"/>
      <c r="AI256" s="9">
        <f>Thu!$AF$5</f>
        <v>0</v>
      </c>
      <c r="AJ256" s="73" t="str">
        <f t="shared" si="2777"/>
        <v>-100%</v>
      </c>
      <c r="AK256" s="9">
        <f t="shared" si="2778"/>
        <v>0</v>
      </c>
      <c r="AL256" s="9"/>
      <c r="AM256" s="9">
        <f>Thu!$AG$5</f>
        <v>0</v>
      </c>
      <c r="AN256" s="73" t="str">
        <f t="shared" si="2779"/>
        <v>-100%</v>
      </c>
      <c r="AO256" s="9">
        <f t="shared" si="2780"/>
        <v>0</v>
      </c>
      <c r="AP256" s="9"/>
      <c r="AQ256" s="9">
        <f>Thu!$AH$5</f>
        <v>0</v>
      </c>
      <c r="AR256" s="73" t="str">
        <f t="shared" si="2781"/>
        <v>-100%</v>
      </c>
      <c r="AS256" s="9">
        <f t="shared" si="2782"/>
        <v>0</v>
      </c>
      <c r="AT256" s="9"/>
      <c r="AU256" s="9">
        <f>Thu!$AI$5</f>
        <v>0</v>
      </c>
      <c r="AV256" s="73" t="str">
        <f t="shared" si="2783"/>
        <v>-100%</v>
      </c>
      <c r="AW256" s="9">
        <f t="shared" si="2784"/>
        <v>0</v>
      </c>
      <c r="AX256" s="9"/>
      <c r="AY256" s="9">
        <f>Thu!$AJ$5</f>
        <v>0</v>
      </c>
      <c r="AZ256" s="73" t="str">
        <f t="shared" si="2785"/>
        <v>-100%</v>
      </c>
      <c r="BA256" s="9">
        <f t="shared" si="2786"/>
        <v>0</v>
      </c>
      <c r="BB256" s="9"/>
      <c r="BC256" s="9">
        <f>Thu!$AK$5</f>
        <v>0</v>
      </c>
      <c r="BD256" s="73" t="str">
        <f t="shared" si="2787"/>
        <v>-100%</v>
      </c>
      <c r="BE256" s="9">
        <f t="shared" si="2788"/>
        <v>0</v>
      </c>
      <c r="BF256" s="9"/>
      <c r="BG256" s="9">
        <f>Thu!$AL$5</f>
        <v>0</v>
      </c>
      <c r="BH256" s="73" t="str">
        <f t="shared" si="2789"/>
        <v>-100%</v>
      </c>
      <c r="BI256" s="9">
        <f t="shared" si="2790"/>
        <v>0</v>
      </c>
      <c r="BJ256" s="9"/>
      <c r="BK256" s="9">
        <f>Thu!$AM$5</f>
        <v>0</v>
      </c>
      <c r="BL256" s="73" t="str">
        <f t="shared" si="2791"/>
        <v>-100%</v>
      </c>
      <c r="BM256" s="9">
        <f t="shared" si="2792"/>
        <v>0</v>
      </c>
      <c r="BN256" s="9"/>
      <c r="BO256" s="9">
        <f>Thu!$AN$5</f>
        <v>0</v>
      </c>
      <c r="BP256" s="73" t="str">
        <f t="shared" si="2793"/>
        <v>-100%</v>
      </c>
      <c r="BQ256" s="9">
        <f t="shared" si="2794"/>
        <v>0</v>
      </c>
      <c r="BR256" s="9"/>
      <c r="BS256" s="9">
        <f>Thu!$AO$5</f>
        <v>0</v>
      </c>
      <c r="BT256" s="73" t="str">
        <f t="shared" si="2795"/>
        <v>-100%</v>
      </c>
      <c r="BU256" s="9">
        <f t="shared" si="2796"/>
        <v>0</v>
      </c>
      <c r="BV256" s="9"/>
      <c r="BW256" s="9">
        <f>Thu!$AP$5</f>
        <v>0</v>
      </c>
      <c r="BX256" s="73" t="str">
        <f t="shared" si="2797"/>
        <v>-100%</v>
      </c>
      <c r="BY256" s="9">
        <f t="shared" si="2798"/>
        <v>0</v>
      </c>
      <c r="BZ256" s="9"/>
      <c r="CA256" s="9">
        <f>Thu!$AQ$5</f>
        <v>0</v>
      </c>
      <c r="CB256" s="73" t="str">
        <f t="shared" si="2799"/>
        <v>-100%</v>
      </c>
      <c r="CC256" s="9">
        <f t="shared" si="2800"/>
        <v>0</v>
      </c>
      <c r="CD256" s="9"/>
      <c r="CE256" s="9">
        <f>Thu!$AR$5</f>
        <v>0</v>
      </c>
      <c r="CF256" s="73" t="str">
        <f t="shared" si="2801"/>
        <v>-100%</v>
      </c>
      <c r="CG256" s="9">
        <f t="shared" si="2802"/>
        <v>0</v>
      </c>
      <c r="CH256" s="9"/>
      <c r="CI256" s="9">
        <f>Thu!$AS$5</f>
        <v>0</v>
      </c>
      <c r="CJ256" s="73" t="str">
        <f t="shared" si="2803"/>
        <v>-100%</v>
      </c>
      <c r="CK256" s="9">
        <f t="shared" si="2804"/>
        <v>0</v>
      </c>
      <c r="CL256" s="9"/>
      <c r="CM256" s="9">
        <f>Thu!$AT$5</f>
        <v>0</v>
      </c>
      <c r="CN256" s="73" t="str">
        <f t="shared" si="2805"/>
        <v>-100%</v>
      </c>
      <c r="CO256" s="9">
        <f t="shared" si="2806"/>
        <v>0</v>
      </c>
      <c r="CP256" s="9"/>
      <c r="CQ256" s="9">
        <f>Thu!$AU$5</f>
        <v>0</v>
      </c>
      <c r="CR256" s="73" t="str">
        <f t="shared" si="2807"/>
        <v>-100%</v>
      </c>
      <c r="CS256" s="9">
        <f t="shared" si="2808"/>
        <v>0</v>
      </c>
      <c r="CT256" s="9"/>
      <c r="CU256" s="9">
        <f>Thu!$AV$5</f>
        <v>0</v>
      </c>
      <c r="CV256" s="73" t="str">
        <f t="shared" si="2846"/>
        <v>-100%</v>
      </c>
      <c r="CW256" s="9">
        <f t="shared" si="2847"/>
        <v>0</v>
      </c>
      <c r="CX256" s="9"/>
      <c r="CY256" s="9">
        <f>Thu!$AW$5</f>
        <v>0</v>
      </c>
      <c r="CZ256" s="73" t="str">
        <f t="shared" si="2809"/>
        <v>-100%</v>
      </c>
      <c r="DA256" s="9">
        <f t="shared" si="2810"/>
        <v>0</v>
      </c>
      <c r="DB256" s="9"/>
      <c r="DC256" s="9">
        <f>Thu!$AX$5</f>
        <v>0</v>
      </c>
      <c r="DD256" s="73" t="str">
        <f t="shared" si="2811"/>
        <v>-100%</v>
      </c>
      <c r="DE256" s="9">
        <f t="shared" si="2812"/>
        <v>0</v>
      </c>
      <c r="DF256" s="9"/>
      <c r="DG256" s="9">
        <f>Thu!$AY$5</f>
        <v>0</v>
      </c>
      <c r="DH256" s="73" t="str">
        <f t="shared" si="2813"/>
        <v>-100%</v>
      </c>
      <c r="DI256" s="9">
        <f t="shared" si="2814"/>
        <v>0</v>
      </c>
      <c r="DJ256" s="9"/>
      <c r="DK256" s="9">
        <f>Thu!$AZ$5</f>
        <v>0</v>
      </c>
      <c r="DL256" s="73" t="str">
        <f t="shared" si="2815"/>
        <v>-100%</v>
      </c>
      <c r="DM256" s="9">
        <f t="shared" si="2816"/>
        <v>0</v>
      </c>
      <c r="DN256" s="9"/>
      <c r="DO256" s="9">
        <f>Thu!$BA$5</f>
        <v>0</v>
      </c>
      <c r="DP256" s="73" t="str">
        <f t="shared" si="2817"/>
        <v>-100%</v>
      </c>
      <c r="DQ256" s="9">
        <f t="shared" si="2818"/>
        <v>0</v>
      </c>
      <c r="DR256" s="9"/>
      <c r="DS256" s="9">
        <f>Thu!$BB$5</f>
        <v>0</v>
      </c>
      <c r="DT256" s="73" t="str">
        <f t="shared" si="2819"/>
        <v>-100%</v>
      </c>
      <c r="DU256" s="9">
        <f t="shared" si="2820"/>
        <v>0</v>
      </c>
      <c r="DV256" s="9"/>
      <c r="DW256" s="9">
        <f>Thu!$BC$5</f>
        <v>0</v>
      </c>
      <c r="DX256" s="73" t="str">
        <f t="shared" si="2821"/>
        <v>-100%</v>
      </c>
      <c r="DY256" s="9">
        <f t="shared" si="2822"/>
        <v>0</v>
      </c>
      <c r="DZ256" s="9"/>
      <c r="EA256" s="9">
        <f>Thu!$BD$5</f>
        <v>0</v>
      </c>
      <c r="EB256" s="73" t="str">
        <f t="shared" si="2823"/>
        <v>-100%</v>
      </c>
      <c r="EC256" s="9">
        <f t="shared" si="2824"/>
        <v>0</v>
      </c>
      <c r="ED256" s="9"/>
      <c r="EE256" s="9">
        <f>Thu!$BE$5</f>
        <v>0</v>
      </c>
      <c r="EF256" s="73" t="str">
        <f t="shared" si="2825"/>
        <v>-100%</v>
      </c>
      <c r="EG256" s="9">
        <f t="shared" si="2826"/>
        <v>0</v>
      </c>
      <c r="EH256" s="9"/>
      <c r="EI256" s="9">
        <f>Thu!$BF$5</f>
        <v>0</v>
      </c>
      <c r="EJ256" s="73" t="str">
        <f t="shared" si="2827"/>
        <v>-100%</v>
      </c>
      <c r="EK256" s="9">
        <f t="shared" si="2828"/>
        <v>0</v>
      </c>
      <c r="EL256" s="9"/>
      <c r="EM256" s="9">
        <f>Thu!$BG$5</f>
        <v>0</v>
      </c>
      <c r="EN256" s="73" t="str">
        <f t="shared" si="2829"/>
        <v>-100%</v>
      </c>
      <c r="EO256" s="9">
        <f t="shared" si="2830"/>
        <v>0</v>
      </c>
      <c r="EP256" s="9"/>
      <c r="EQ256" s="9">
        <f>Thu!$BH$5</f>
        <v>0</v>
      </c>
      <c r="ER256" s="73" t="str">
        <f t="shared" si="2831"/>
        <v>-100%</v>
      </c>
      <c r="ES256" s="9">
        <f t="shared" si="2832"/>
        <v>0</v>
      </c>
      <c r="EU256" s="9">
        <f>Thu!$BI$5</f>
        <v>0</v>
      </c>
      <c r="EV256" s="73" t="str">
        <f t="shared" si="2833"/>
        <v>-100%</v>
      </c>
      <c r="EW256" s="9">
        <f t="shared" si="2834"/>
        <v>0</v>
      </c>
      <c r="EY256" s="9">
        <f>Thu!$BJ$5</f>
        <v>0</v>
      </c>
      <c r="EZ256" s="73" t="str">
        <f t="shared" si="2835"/>
        <v>-100%</v>
      </c>
      <c r="FA256" s="9">
        <f t="shared" si="2836"/>
        <v>0</v>
      </c>
      <c r="FC256" s="9">
        <f>Thu!$BK$5</f>
        <v>0</v>
      </c>
      <c r="FD256" s="73" t="str">
        <f t="shared" si="2837"/>
        <v>-100%</v>
      </c>
      <c r="FE256" s="9">
        <f t="shared" si="2838"/>
        <v>0</v>
      </c>
      <c r="FG256" s="9">
        <f>Thu!$BL$5</f>
        <v>0</v>
      </c>
      <c r="FH256" s="73" t="str">
        <f t="shared" si="2839"/>
        <v>-100%</v>
      </c>
      <c r="FI256" s="9">
        <f t="shared" si="2840"/>
        <v>0</v>
      </c>
      <c r="FK256" s="9">
        <f>Thu!$BM$5</f>
        <v>0</v>
      </c>
      <c r="FL256" s="73" t="str">
        <f t="shared" si="2841"/>
        <v>-100%</v>
      </c>
      <c r="FM256" s="9">
        <f t="shared" si="2842"/>
        <v>0</v>
      </c>
      <c r="FO256" s="9">
        <f>Thu!$BN$5</f>
        <v>0</v>
      </c>
      <c r="FP256" s="73" t="str">
        <f t="shared" si="2843"/>
        <v>-100%</v>
      </c>
      <c r="FQ256" s="9">
        <f t="shared" si="2844"/>
        <v>0</v>
      </c>
    </row>
    <row r="257" spans="1:173" s="12" customFormat="1" x14ac:dyDescent="0.25">
      <c r="A257" s="75"/>
      <c r="B257" s="72"/>
      <c r="C257" s="75"/>
      <c r="D257" s="75"/>
      <c r="E257" s="75"/>
      <c r="G257" s="75"/>
      <c r="H257" s="75"/>
      <c r="I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  <c r="BN257" s="75"/>
      <c r="BO257" s="75"/>
      <c r="BP257" s="75"/>
      <c r="BQ257" s="75"/>
      <c r="BR257" s="75"/>
      <c r="BS257" s="75"/>
      <c r="BT257" s="75"/>
      <c r="BU257" s="75"/>
      <c r="BV257" s="75"/>
      <c r="BW257" s="75"/>
      <c r="BX257" s="75"/>
      <c r="BY257" s="75"/>
      <c r="BZ257" s="75"/>
      <c r="CA257" s="75"/>
      <c r="CB257" s="75"/>
      <c r="CC257" s="75"/>
      <c r="CD257" s="75"/>
      <c r="CE257" s="75"/>
      <c r="CF257" s="75"/>
      <c r="CG257" s="75"/>
      <c r="CH257" s="75"/>
      <c r="CI257" s="75"/>
      <c r="CJ257" s="75"/>
      <c r="CK257" s="75"/>
      <c r="CL257" s="75"/>
      <c r="CM257" s="75"/>
      <c r="CN257" s="75"/>
      <c r="CO257" s="75"/>
      <c r="CP257" s="75"/>
      <c r="CQ257" s="75"/>
      <c r="CR257" s="75"/>
      <c r="CS257" s="75"/>
      <c r="CT257" s="75"/>
      <c r="CU257" s="75"/>
      <c r="CV257" s="75"/>
      <c r="CW257" s="75"/>
      <c r="CX257" s="75"/>
      <c r="CY257" s="75"/>
      <c r="CZ257" s="75"/>
      <c r="DA257" s="75"/>
      <c r="DB257" s="75"/>
      <c r="DC257" s="75"/>
      <c r="DD257" s="75"/>
      <c r="DE257" s="75"/>
      <c r="DF257" s="75"/>
      <c r="DG257" s="75"/>
      <c r="DH257" s="75"/>
      <c r="DI257" s="75"/>
      <c r="DJ257" s="75"/>
      <c r="DK257" s="75"/>
      <c r="DL257" s="75"/>
      <c r="DM257" s="75"/>
      <c r="DN257" s="75"/>
      <c r="DO257" s="75"/>
      <c r="DP257" s="75"/>
      <c r="DQ257" s="75"/>
      <c r="DR257" s="75"/>
      <c r="DS257" s="75"/>
      <c r="DT257" s="75"/>
      <c r="DU257" s="75"/>
      <c r="DV257" s="75"/>
      <c r="DW257" s="75"/>
      <c r="DX257" s="75"/>
      <c r="DY257" s="75"/>
      <c r="DZ257" s="75"/>
      <c r="EA257" s="75"/>
      <c r="EB257" s="75"/>
      <c r="EC257" s="75"/>
      <c r="ED257" s="75"/>
      <c r="EE257" s="75"/>
      <c r="EF257" s="75"/>
      <c r="EG257" s="75"/>
      <c r="EH257" s="75"/>
      <c r="EI257" s="75"/>
      <c r="EJ257" s="75"/>
      <c r="EK257" s="75"/>
      <c r="EL257" s="75"/>
      <c r="EM257" s="75"/>
      <c r="EN257" s="75"/>
      <c r="EO257" s="75"/>
      <c r="EP257" s="75"/>
      <c r="EQ257" s="75"/>
      <c r="ER257" s="75"/>
      <c r="ES257" s="75"/>
      <c r="EU257" s="75"/>
      <c r="EV257" s="75"/>
      <c r="EW257" s="75"/>
      <c r="EY257" s="75"/>
      <c r="EZ257" s="75"/>
      <c r="FA257" s="75"/>
      <c r="FC257" s="75"/>
      <c r="FD257" s="75"/>
      <c r="FE257" s="75"/>
      <c r="FG257" s="75"/>
      <c r="FH257" s="75"/>
      <c r="FI257" s="75"/>
      <c r="FK257" s="75"/>
      <c r="FL257" s="75"/>
      <c r="FM257" s="75"/>
      <c r="FO257" s="75"/>
      <c r="FP257" s="75"/>
      <c r="FQ257" s="75"/>
    </row>
    <row r="258" spans="1:173" s="12" customFormat="1" x14ac:dyDescent="0.25">
      <c r="A258" s="9" t="str">
        <f>Thu!$A$7</f>
        <v>ita</v>
      </c>
      <c r="B258" s="72" t="str">
        <f>Thu!$C$7</f>
        <v>lose</v>
      </c>
      <c r="C258" s="9">
        <f>Thu!$X$7</f>
        <v>0</v>
      </c>
      <c r="D258" s="73" t="str">
        <f>IF($B258="win",100%-D$1,"-100%")</f>
        <v>-100%</v>
      </c>
      <c r="E258" s="9">
        <f>(C258*D258)+(C258*E$1)</f>
        <v>0</v>
      </c>
      <c r="G258" s="9">
        <f>Thu!$Y$7</f>
        <v>0</v>
      </c>
      <c r="H258" s="73" t="str">
        <f>IF($B258="win",100%-H$1,"-100%")</f>
        <v>-100%</v>
      </c>
      <c r="I258" s="9">
        <f>(G258*H258)+(G258*I$1)</f>
        <v>0</v>
      </c>
      <c r="K258" s="9">
        <f>Thu!$Z$7</f>
        <v>0</v>
      </c>
      <c r="L258" s="73" t="str">
        <f>IF($B258="win",100%-L$1,"-100%")</f>
        <v>-100%</v>
      </c>
      <c r="M258" s="9">
        <f>(K258*L258)+(K258*M$1)</f>
        <v>0</v>
      </c>
      <c r="N258" s="9"/>
      <c r="O258" s="9">
        <f>Thu!$AA$7</f>
        <v>0</v>
      </c>
      <c r="P258" s="73" t="str">
        <f>IF($B258="win",100%-P$1,"-100%")</f>
        <v>-100%</v>
      </c>
      <c r="Q258" s="9">
        <f>(O258*P258)+(O258*Q$1)</f>
        <v>0</v>
      </c>
      <c r="R258" s="9"/>
      <c r="S258" s="9">
        <f>Thu!$AB$7</f>
        <v>0</v>
      </c>
      <c r="T258" s="73" t="str">
        <f>IF($B258="win",100%-T$1,"-100%")</f>
        <v>-100%</v>
      </c>
      <c r="U258" s="9">
        <f>(S258*T258)+(S258*U$1)</f>
        <v>0</v>
      </c>
      <c r="V258" s="9"/>
      <c r="W258" s="9">
        <f>Thu!$AC$7</f>
        <v>0</v>
      </c>
      <c r="X258" s="73" t="str">
        <f>IF($B258="win",100%-X$1,"-100%")</f>
        <v>-100%</v>
      </c>
      <c r="Y258" s="9">
        <f>(W258*X258)+(W258*Y$1)</f>
        <v>0</v>
      </c>
      <c r="Z258" s="9"/>
      <c r="AA258" s="9">
        <f>Thu!$AD$7</f>
        <v>0</v>
      </c>
      <c r="AB258" s="73" t="str">
        <f>IF($B258="win",100%-AB$1,"-100%")</f>
        <v>-100%</v>
      </c>
      <c r="AC258" s="9">
        <f>(AA258*AB258)+(AA258*AC$1)</f>
        <v>0</v>
      </c>
      <c r="AD258" s="9"/>
      <c r="AE258" s="9">
        <f>Thu!$AE$7</f>
        <v>0</v>
      </c>
      <c r="AF258" s="73" t="str">
        <f>IF($B258="win",100%-AF$1,"-100%")</f>
        <v>-100%</v>
      </c>
      <c r="AG258" s="9">
        <f>(AE258*AF258)+(AE258*AG$1)</f>
        <v>0</v>
      </c>
      <c r="AH258" s="9"/>
      <c r="AI258" s="9">
        <f>Thu!$AF$7</f>
        <v>3000</v>
      </c>
      <c r="AJ258" s="73" t="str">
        <f>IF($B258="win",100%-AJ$1,"-100%")</f>
        <v>-100%</v>
      </c>
      <c r="AK258" s="9">
        <f>(AI258*AJ258)+(AI258*AK$1)</f>
        <v>-3000</v>
      </c>
      <c r="AL258" s="9"/>
      <c r="AM258" s="9">
        <f>Thu!$AG$7</f>
        <v>0</v>
      </c>
      <c r="AN258" s="73" t="str">
        <f>IF($B258="win",100%-AN$1,"-100%")</f>
        <v>-100%</v>
      </c>
      <c r="AO258" s="9">
        <f>(AM258*AN258)+(AM258*AO$1)</f>
        <v>0</v>
      </c>
      <c r="AP258" s="9"/>
      <c r="AQ258" s="9">
        <f>Thu!$AH$7</f>
        <v>0</v>
      </c>
      <c r="AR258" s="73" t="str">
        <f>IF($B258="win",100%-AR$1,"-100%")</f>
        <v>-100%</v>
      </c>
      <c r="AS258" s="9">
        <f>(AQ258*AR258)+(AQ258*AS$1)</f>
        <v>0</v>
      </c>
      <c r="AT258" s="9"/>
      <c r="AU258" s="9">
        <f>Thu!$AI$7</f>
        <v>0</v>
      </c>
      <c r="AV258" s="73" t="str">
        <f>IF($B258="win",100%-AV$1,"-100%")</f>
        <v>-100%</v>
      </c>
      <c r="AW258" s="9">
        <f>(AU258*AV258)+(AU258*AW$1)</f>
        <v>0</v>
      </c>
      <c r="AX258" s="9"/>
      <c r="AY258" s="9">
        <f>Thu!$AJ$7</f>
        <v>0</v>
      </c>
      <c r="AZ258" s="73" t="str">
        <f>IF($B258="win",100%-AZ$1,"-100%")</f>
        <v>-100%</v>
      </c>
      <c r="BA258" s="9">
        <f>(AY258*AZ258)+(AY258*BA$1)</f>
        <v>0</v>
      </c>
      <c r="BB258" s="9"/>
      <c r="BC258" s="9">
        <f>Thu!$AK$7</f>
        <v>0</v>
      </c>
      <c r="BD258" s="73" t="str">
        <f>IF($B258="win",100%-BD$1,"-100%")</f>
        <v>-100%</v>
      </c>
      <c r="BE258" s="9">
        <f>(BC258*BD258)+(BC258*BE$1)</f>
        <v>0</v>
      </c>
      <c r="BF258" s="9"/>
      <c r="BG258" s="9">
        <f>Thu!$AL$7</f>
        <v>0</v>
      </c>
      <c r="BH258" s="73" t="str">
        <f>IF($B258="win",100%-BH$1,"-100%")</f>
        <v>-100%</v>
      </c>
      <c r="BI258" s="9">
        <f>(BG258*BH258)+(BG258*BI$1)</f>
        <v>0</v>
      </c>
      <c r="BJ258" s="9"/>
      <c r="BK258" s="9">
        <f>Thu!$AM$7</f>
        <v>80000</v>
      </c>
      <c r="BL258" s="73" t="str">
        <f>IF($B258="win",100%-BL$1,"-100%")</f>
        <v>-100%</v>
      </c>
      <c r="BM258" s="9">
        <f>(BK258*BL258)+(BK258*BM$1)</f>
        <v>-80000</v>
      </c>
      <c r="BN258" s="9"/>
      <c r="BO258" s="9">
        <f>Thu!$AN$7</f>
        <v>0</v>
      </c>
      <c r="BP258" s="73" t="str">
        <f>IF($B258="win",100%-BP$1,"-100%")</f>
        <v>-100%</v>
      </c>
      <c r="BQ258" s="9">
        <f>(BO258*BP258)+(BO258*BQ$1)</f>
        <v>0</v>
      </c>
      <c r="BR258" s="9"/>
      <c r="BS258" s="9">
        <f>Thu!$AO$7</f>
        <v>0</v>
      </c>
      <c r="BT258" s="73" t="str">
        <f>IF($B258="win",100%-BT$1,"-100%")</f>
        <v>-100%</v>
      </c>
      <c r="BU258" s="9">
        <f>(BS258*BT258)+(BS258*BU$1)</f>
        <v>0</v>
      </c>
      <c r="BV258" s="9"/>
      <c r="BW258" s="9">
        <f>Thu!$AP$7</f>
        <v>0</v>
      </c>
      <c r="BX258" s="73" t="str">
        <f>IF($B258="win",100%-BX$1,"-100%")</f>
        <v>-100%</v>
      </c>
      <c r="BY258" s="9">
        <f>(BW258*BX258)+(BW258*BY$1)</f>
        <v>0</v>
      </c>
      <c r="BZ258" s="9"/>
      <c r="CA258" s="9">
        <f>Thu!$AQ$7</f>
        <v>0</v>
      </c>
      <c r="CB258" s="73" t="str">
        <f>IF($B258="win",100%-CB$1,"-100%")</f>
        <v>-100%</v>
      </c>
      <c r="CC258" s="9">
        <f>(CA258*CB258)+(CA258*CC$1)</f>
        <v>0</v>
      </c>
      <c r="CD258" s="9"/>
      <c r="CE258" s="9">
        <f>Thu!$AR$7</f>
        <v>0</v>
      </c>
      <c r="CF258" s="73" t="str">
        <f>IF($B258="win",100%-CF$1,"-100%")</f>
        <v>-100%</v>
      </c>
      <c r="CG258" s="9">
        <f>(CE258*CF258)+(CE258*CG$1)</f>
        <v>0</v>
      </c>
      <c r="CH258" s="9"/>
      <c r="CI258" s="9">
        <f>Thu!$AS$7</f>
        <v>0</v>
      </c>
      <c r="CJ258" s="73" t="str">
        <f>IF($B258="win",100%-CJ$1,"-100%")</f>
        <v>-100%</v>
      </c>
      <c r="CK258" s="9">
        <f>(CI258*CJ258)+(CI258*CK$1)</f>
        <v>0</v>
      </c>
      <c r="CL258" s="9"/>
      <c r="CM258" s="9">
        <f>Thu!$AT$7</f>
        <v>0</v>
      </c>
      <c r="CN258" s="73" t="str">
        <f>IF($B258="win",100%-CN$1,"-100%")</f>
        <v>-100%</v>
      </c>
      <c r="CO258" s="9">
        <f>(CM258*CN258)+(CM258*CO$1)</f>
        <v>0</v>
      </c>
      <c r="CP258" s="9"/>
      <c r="CQ258" s="9">
        <f>Thu!$AU$7</f>
        <v>0</v>
      </c>
      <c r="CR258" s="73" t="str">
        <f>IF($B258="win",100%-CR$1,"-100%")</f>
        <v>-100%</v>
      </c>
      <c r="CS258" s="9">
        <f>(CQ258*CR258)+(CQ258*CS$1)</f>
        <v>0</v>
      </c>
      <c r="CT258" s="9"/>
      <c r="CU258" s="9">
        <f>Thu!$AV$7</f>
        <v>0</v>
      </c>
      <c r="CV258" s="73" t="str">
        <f>IF($B258="win",100%-CV$1,"-100%")</f>
        <v>-100%</v>
      </c>
      <c r="CW258" s="9">
        <f>(CU258*CV258)+(CU258*CW$1)</f>
        <v>0</v>
      </c>
      <c r="CX258" s="9"/>
      <c r="CY258" s="9">
        <f>Thu!$AW$7</f>
        <v>0</v>
      </c>
      <c r="CZ258" s="73" t="str">
        <f>IF($B258="win",100%-CZ$1,"-100%")</f>
        <v>-100%</v>
      </c>
      <c r="DA258" s="9">
        <f>(CY258*CZ258)+(CY258*DA$1)</f>
        <v>0</v>
      </c>
      <c r="DB258" s="9"/>
      <c r="DC258" s="9">
        <f>Thu!$AX$7</f>
        <v>30000</v>
      </c>
      <c r="DD258" s="73" t="str">
        <f>IF($B258="win",100%-DD$1,"-100%")</f>
        <v>-100%</v>
      </c>
      <c r="DE258" s="9">
        <f>(DC258*DD258)+(DC258*DE$1)</f>
        <v>-30000</v>
      </c>
      <c r="DF258" s="9"/>
      <c r="DG258" s="9">
        <f>Thu!$AY$7</f>
        <v>3000</v>
      </c>
      <c r="DH258" s="73" t="str">
        <f>IF($B258="win",100%-DH$1,"-100%")</f>
        <v>-100%</v>
      </c>
      <c r="DI258" s="9">
        <f>(DG258*DH258)+(DG258*DI$1)</f>
        <v>-3000</v>
      </c>
      <c r="DJ258" s="9"/>
      <c r="DK258" s="9">
        <f>Thu!$AZ$7</f>
        <v>0</v>
      </c>
      <c r="DL258" s="73" t="str">
        <f>IF($B258="win",100%-DL$1,"-100%")</f>
        <v>-100%</v>
      </c>
      <c r="DM258" s="9">
        <f>(DK258*DL258)+(DK258*DM$1)</f>
        <v>0</v>
      </c>
      <c r="DN258" s="9"/>
      <c r="DO258" s="9">
        <f>Thu!$BA$7</f>
        <v>0</v>
      </c>
      <c r="DP258" s="73" t="str">
        <f>IF($B258="win",100%-DP$1,"-100%")</f>
        <v>-100%</v>
      </c>
      <c r="DQ258" s="9">
        <f>(DO258*DP258)+(DO258*DQ$1)</f>
        <v>0</v>
      </c>
      <c r="DR258" s="9"/>
      <c r="DS258" s="9">
        <f>Thu!$BB$7</f>
        <v>0</v>
      </c>
      <c r="DT258" s="73" t="str">
        <f>IF($B258="win",100%-DT$1,"-100%")</f>
        <v>-100%</v>
      </c>
      <c r="DU258" s="9">
        <f>(DS258*DT258)+(DS258*DU$1)</f>
        <v>0</v>
      </c>
      <c r="DV258" s="9"/>
      <c r="DW258" s="9">
        <f>Thu!$BC$7</f>
        <v>0</v>
      </c>
      <c r="DX258" s="73" t="str">
        <f>IF($B258="win",100%-DX$1,"-100%")</f>
        <v>-100%</v>
      </c>
      <c r="DY258" s="9">
        <f>(DW258*DX258)+(DW258*DY$1)</f>
        <v>0</v>
      </c>
      <c r="DZ258" s="9"/>
      <c r="EA258" s="9">
        <f>Thu!$BD$7</f>
        <v>0</v>
      </c>
      <c r="EB258" s="73" t="str">
        <f>IF($B258="win",100%-EB$1,"-100%")</f>
        <v>-100%</v>
      </c>
      <c r="EC258" s="9">
        <f>(EA258*EB258)+(EA258*EC$1)</f>
        <v>0</v>
      </c>
      <c r="ED258" s="9"/>
      <c r="EE258" s="9">
        <f>Thu!$BE$7</f>
        <v>0</v>
      </c>
      <c r="EF258" s="73" t="str">
        <f>IF($B258="win",100%-EF$1,"-100%")</f>
        <v>-100%</v>
      </c>
      <c r="EG258" s="9">
        <f>(EE258*EF258)+(EE258*EG$1)</f>
        <v>0</v>
      </c>
      <c r="EH258" s="9"/>
      <c r="EI258" s="9">
        <f>Thu!$BF$7</f>
        <v>1000</v>
      </c>
      <c r="EJ258" s="73" t="str">
        <f>IF($B258="win",100%-EJ$1,"-100%")</f>
        <v>-100%</v>
      </c>
      <c r="EK258" s="9">
        <f>(EI258*EJ258)+(EI258*EK$1)</f>
        <v>-1000</v>
      </c>
      <c r="EL258" s="9"/>
      <c r="EM258" s="9">
        <f>Thu!$BG$7</f>
        <v>0</v>
      </c>
      <c r="EN258" s="73" t="str">
        <f>IF($B258="win",100%-EN$1,"-100%")</f>
        <v>-100%</v>
      </c>
      <c r="EO258" s="9">
        <f>(EM258*EN258)+(EM258*EO$1)</f>
        <v>0</v>
      </c>
      <c r="EP258" s="9"/>
      <c r="EQ258" s="9">
        <f>Thu!$BH$7</f>
        <v>0</v>
      </c>
      <c r="ER258" s="73" t="str">
        <f>IF($B258="win",100%-ER$1,"-100%")</f>
        <v>-100%</v>
      </c>
      <c r="ES258" s="9">
        <f>(EQ258*ER258)+(EQ258*ES$1)</f>
        <v>0</v>
      </c>
      <c r="EU258" s="9">
        <f>Thu!$BI$7</f>
        <v>0</v>
      </c>
      <c r="EV258" s="73" t="str">
        <f>IF($B258="win",100%-EV$1,"-100%")</f>
        <v>-100%</v>
      </c>
      <c r="EW258" s="9">
        <f>(EU258*EV258)+(EU258*EW$1)</f>
        <v>0</v>
      </c>
      <c r="EY258" s="9">
        <f>Thu!$BJ$7</f>
        <v>0</v>
      </c>
      <c r="EZ258" s="73" t="str">
        <f>IF($B258="win",100%-EZ$1,"-100%")</f>
        <v>-100%</v>
      </c>
      <c r="FA258" s="9">
        <f>(EY258*EZ258)+(EY258*FA$1)</f>
        <v>0</v>
      </c>
      <c r="FC258" s="9">
        <f>Thu!$BK$7</f>
        <v>0</v>
      </c>
      <c r="FD258" s="73" t="str">
        <f>IF($B258="win",100%-FD$1,"-100%")</f>
        <v>-100%</v>
      </c>
      <c r="FE258" s="9">
        <f>(FC258*FD258)+(FC258*FE$1)</f>
        <v>0</v>
      </c>
      <c r="FG258" s="9">
        <f>Thu!$BL$7</f>
        <v>11500</v>
      </c>
      <c r="FH258" s="73" t="str">
        <f>IF($B258="win",100%-FH$1,"-100%")</f>
        <v>-100%</v>
      </c>
      <c r="FI258" s="9">
        <f>(FG258*FH258)+(FG258*FI$1)</f>
        <v>-11500</v>
      </c>
      <c r="FK258" s="9">
        <f>Thu!$BM$7</f>
        <v>0</v>
      </c>
      <c r="FL258" s="73" t="str">
        <f>IF($B258="win",100%-FL$1,"-100%")</f>
        <v>-100%</v>
      </c>
      <c r="FM258" s="9">
        <f>(FK258*FL258)+(FK258*FM$1)</f>
        <v>0</v>
      </c>
      <c r="FO258" s="9">
        <f>Thu!$BN$7</f>
        <v>0</v>
      </c>
      <c r="FP258" s="73" t="str">
        <f>IF($B258="win",100%-FP$1,"-100%")</f>
        <v>-100%</v>
      </c>
      <c r="FQ258" s="9">
        <f>(FO258*FP258)+(FO258*FQ$1)</f>
        <v>0</v>
      </c>
    </row>
    <row r="259" spans="1:173" s="12" customFormat="1" x14ac:dyDescent="0.25">
      <c r="A259" s="9" t="str">
        <f>Thu!$A$8</f>
        <v>fra</v>
      </c>
      <c r="B259" s="72" t="str">
        <f>Thu!$C$8</f>
        <v>win</v>
      </c>
      <c r="C259" s="9">
        <f>Thu!$X$8</f>
        <v>0</v>
      </c>
      <c r="D259" s="73">
        <f t="shared" ref="D259:D261" si="2848">IF($B259="win",100%-D$1,"-100%")</f>
        <v>1</v>
      </c>
      <c r="E259" s="9">
        <f t="shared" ref="E259:E261" si="2849">(C259*D259)+(C259*E$1)</f>
        <v>0</v>
      </c>
      <c r="G259" s="9">
        <f>Thu!$Y$8</f>
        <v>3000</v>
      </c>
      <c r="H259" s="73">
        <f t="shared" ref="H259:H261" si="2850">IF($B259="win",100%-H$1,"-100%")</f>
        <v>0.9</v>
      </c>
      <c r="I259" s="9">
        <f t="shared" ref="I259:I261" si="2851">(G259*H259)+(G259*I$1)</f>
        <v>2700</v>
      </c>
      <c r="K259" s="9">
        <f>Thu!$Z$8</f>
        <v>0</v>
      </c>
      <c r="L259" s="73">
        <f t="shared" ref="L259:L261" si="2852">IF($B259="win",100%-L$1,"-100%")</f>
        <v>0.9</v>
      </c>
      <c r="M259" s="9">
        <f t="shared" ref="M259:M261" si="2853">(K259*L259)+(K259*M$1)</f>
        <v>0</v>
      </c>
      <c r="N259" s="9"/>
      <c r="O259" s="9">
        <f>Thu!$AA$8</f>
        <v>0</v>
      </c>
      <c r="P259" s="73">
        <f t="shared" ref="P259:P261" si="2854">IF($B259="win",100%-P$1,"-100%")</f>
        <v>0.9</v>
      </c>
      <c r="Q259" s="9">
        <f t="shared" ref="Q259:Q261" si="2855">(O259*P259)+(O259*Q$1)</f>
        <v>0</v>
      </c>
      <c r="R259" s="9"/>
      <c r="S259" s="9">
        <f>Thu!$AB$8</f>
        <v>0</v>
      </c>
      <c r="T259" s="73">
        <f t="shared" ref="T259:T261" si="2856">IF($B259="win",100%-T$1,"-100%")</f>
        <v>0.9</v>
      </c>
      <c r="U259" s="9">
        <f t="shared" ref="U259:U261" si="2857">(S259*T259)+(S259*U$1)</f>
        <v>0</v>
      </c>
      <c r="V259" s="9"/>
      <c r="W259" s="9">
        <f>Thu!$AC$8</f>
        <v>0</v>
      </c>
      <c r="X259" s="73">
        <f t="shared" ref="X259:X261" si="2858">IF($B259="win",100%-X$1,"-100%")</f>
        <v>0.9</v>
      </c>
      <c r="Y259" s="9">
        <f t="shared" ref="Y259:Y261" si="2859">(W259*X259)+(W259*Y$1)</f>
        <v>0</v>
      </c>
      <c r="Z259" s="9"/>
      <c r="AA259" s="9">
        <f>Thu!$AD$8</f>
        <v>3000</v>
      </c>
      <c r="AB259" s="73">
        <f t="shared" ref="AB259:AB261" si="2860">IF($B259="win",100%-AB$1,"-100%")</f>
        <v>0.9</v>
      </c>
      <c r="AC259" s="9">
        <f t="shared" ref="AC259:AC261" si="2861">(AA259*AB259)+(AA259*AC$1)</f>
        <v>2700</v>
      </c>
      <c r="AD259" s="9"/>
      <c r="AE259" s="9">
        <f>Thu!$AE$8</f>
        <v>11000</v>
      </c>
      <c r="AF259" s="73">
        <f t="shared" ref="AF259:AF261" si="2862">IF($B259="win",100%-AF$1,"-100%")</f>
        <v>0.9</v>
      </c>
      <c r="AG259" s="9">
        <f t="shared" ref="AG259:AG261" si="2863">(AE259*AF259)+(AE259*AG$1)</f>
        <v>9900</v>
      </c>
      <c r="AH259" s="9"/>
      <c r="AI259" s="9">
        <f>Thu!$AF$8</f>
        <v>0</v>
      </c>
      <c r="AJ259" s="73">
        <f t="shared" ref="AJ259:AJ261" si="2864">IF($B259="win",100%-AJ$1,"-100%")</f>
        <v>0.9</v>
      </c>
      <c r="AK259" s="9">
        <f t="shared" ref="AK259:AK261" si="2865">(AI259*AJ259)+(AI259*AK$1)</f>
        <v>0</v>
      </c>
      <c r="AL259" s="9"/>
      <c r="AM259" s="9">
        <f>Thu!$AG$8</f>
        <v>0</v>
      </c>
      <c r="AN259" s="73">
        <f t="shared" ref="AN259:AN261" si="2866">IF($B259="win",100%-AN$1,"-100%")</f>
        <v>0.9</v>
      </c>
      <c r="AO259" s="9">
        <f t="shared" ref="AO259:AO261" si="2867">(AM259*AN259)+(AM259*AO$1)</f>
        <v>0</v>
      </c>
      <c r="AP259" s="9"/>
      <c r="AQ259" s="9">
        <f>Thu!$AH$8</f>
        <v>0</v>
      </c>
      <c r="AR259" s="73">
        <f t="shared" ref="AR259:AR261" si="2868">IF($B259="win",100%-AR$1,"-100%")</f>
        <v>0.9</v>
      </c>
      <c r="AS259" s="9">
        <f t="shared" ref="AS259:AS261" si="2869">(AQ259*AR259)+(AQ259*AS$1)</f>
        <v>0</v>
      </c>
      <c r="AT259" s="9"/>
      <c r="AU259" s="9">
        <f>Thu!$AI$8</f>
        <v>52000</v>
      </c>
      <c r="AV259" s="73">
        <f t="shared" ref="AV259:AV261" si="2870">IF($B259="win",100%-AV$1,"-100%")</f>
        <v>0.9</v>
      </c>
      <c r="AW259" s="9">
        <f t="shared" ref="AW259:AW261" si="2871">(AU259*AV259)+(AU259*AW$1)</f>
        <v>46800</v>
      </c>
      <c r="AX259" s="9"/>
      <c r="AY259" s="9">
        <f>Thu!$AJ$8</f>
        <v>0</v>
      </c>
      <c r="AZ259" s="73">
        <f t="shared" ref="AZ259:AZ261" si="2872">IF($B259="win",100%-AZ$1,"-100%")</f>
        <v>0.9</v>
      </c>
      <c r="BA259" s="9">
        <f t="shared" ref="BA259:BA261" si="2873">(AY259*AZ259)+(AY259*BA$1)</f>
        <v>0</v>
      </c>
      <c r="BB259" s="9"/>
      <c r="BC259" s="9">
        <f>Thu!$AK$8</f>
        <v>0</v>
      </c>
      <c r="BD259" s="73">
        <f t="shared" ref="BD259:BD261" si="2874">IF($B259="win",100%-BD$1,"-100%")</f>
        <v>0.9</v>
      </c>
      <c r="BE259" s="9">
        <f t="shared" ref="BE259:BE261" si="2875">(BC259*BD259)+(BC259*BE$1)</f>
        <v>0</v>
      </c>
      <c r="BF259" s="9"/>
      <c r="BG259" s="9">
        <f>Thu!$AL$8</f>
        <v>2000</v>
      </c>
      <c r="BH259" s="73">
        <f t="shared" ref="BH259:BH261" si="2876">IF($B259="win",100%-BH$1,"-100%")</f>
        <v>0.9</v>
      </c>
      <c r="BI259" s="9">
        <f t="shared" ref="BI259:BI261" si="2877">(BG259*BH259)+(BG259*BI$1)</f>
        <v>1800</v>
      </c>
      <c r="BJ259" s="9"/>
      <c r="BK259" s="9">
        <f>Thu!$AM$8</f>
        <v>0</v>
      </c>
      <c r="BL259" s="73">
        <f t="shared" ref="BL259:BL261" si="2878">IF($B259="win",100%-BL$1,"-100%")</f>
        <v>0.9</v>
      </c>
      <c r="BM259" s="9">
        <f t="shared" ref="BM259:BM261" si="2879">(BK259*BL259)+(BK259*BM$1)</f>
        <v>0</v>
      </c>
      <c r="BN259" s="9"/>
      <c r="BO259" s="9">
        <f>Thu!$AN$8</f>
        <v>0</v>
      </c>
      <c r="BP259" s="73">
        <f t="shared" ref="BP259:BP261" si="2880">IF($B259="win",100%-BP$1,"-100%")</f>
        <v>0.92</v>
      </c>
      <c r="BQ259" s="9">
        <f t="shared" ref="BQ259:BQ261" si="2881">(BO259*BP259)+(BO259*BQ$1)</f>
        <v>0</v>
      </c>
      <c r="BR259" s="9"/>
      <c r="BS259" s="9">
        <f>Thu!$AO$8</f>
        <v>0</v>
      </c>
      <c r="BT259" s="73">
        <f t="shared" ref="BT259:BT261" si="2882">IF($B259="win",100%-BT$1,"-100%")</f>
        <v>0.9</v>
      </c>
      <c r="BU259" s="9">
        <f t="shared" ref="BU259:BU261" si="2883">(BS259*BT259)+(BS259*BU$1)</f>
        <v>0</v>
      </c>
      <c r="BV259" s="9"/>
      <c r="BW259" s="9">
        <f>Thu!$AP$8</f>
        <v>0</v>
      </c>
      <c r="BX259" s="73">
        <f t="shared" ref="BX259:BX261" si="2884">IF($B259="win",100%-BX$1,"-100%")</f>
        <v>0.9</v>
      </c>
      <c r="BY259" s="9">
        <f t="shared" ref="BY259:BY261" si="2885">(BW259*BX259)+(BW259*BY$1)</f>
        <v>0</v>
      </c>
      <c r="BZ259" s="9"/>
      <c r="CA259" s="9">
        <f>Thu!$AQ$8</f>
        <v>0</v>
      </c>
      <c r="CB259" s="73">
        <f t="shared" ref="CB259:CB261" si="2886">IF($B259="win",100%-CB$1,"-100%")</f>
        <v>0.9</v>
      </c>
      <c r="CC259" s="9">
        <f t="shared" ref="CC259:CC261" si="2887">(CA259*CB259)+(CA259*CC$1)</f>
        <v>0</v>
      </c>
      <c r="CD259" s="9"/>
      <c r="CE259" s="9">
        <f>Thu!$AR$8</f>
        <v>30000</v>
      </c>
      <c r="CF259" s="73">
        <f t="shared" ref="CF259:CF261" si="2888">IF($B259="win",100%-CF$1,"-100%")</f>
        <v>0.9</v>
      </c>
      <c r="CG259" s="9">
        <f t="shared" ref="CG259:CG261" si="2889">(CE259*CF259)+(CE259*CG$1)</f>
        <v>27000</v>
      </c>
      <c r="CH259" s="9"/>
      <c r="CI259" s="9">
        <f>Thu!$AS$8</f>
        <v>0</v>
      </c>
      <c r="CJ259" s="73">
        <f t="shared" ref="CJ259:CJ261" si="2890">IF($B259="win",100%-CJ$1,"-100%")</f>
        <v>0.9</v>
      </c>
      <c r="CK259" s="9">
        <f t="shared" ref="CK259:CK261" si="2891">(CI259*CJ259)+(CI259*CK$1)</f>
        <v>0</v>
      </c>
      <c r="CL259" s="9"/>
      <c r="CM259" s="9">
        <f>Thu!$AT$8</f>
        <v>0</v>
      </c>
      <c r="CN259" s="73">
        <f t="shared" ref="CN259:CN261" si="2892">IF($B259="win",100%-CN$1,"-100%")</f>
        <v>0.9</v>
      </c>
      <c r="CO259" s="9">
        <f t="shared" ref="CO259:CO261" si="2893">(CM259*CN259)+(CM259*CO$1)</f>
        <v>0</v>
      </c>
      <c r="CP259" s="9"/>
      <c r="CQ259" s="9">
        <f>Thu!$AU$8</f>
        <v>0</v>
      </c>
      <c r="CR259" s="73">
        <f t="shared" ref="CR259:CR261" si="2894">IF($B259="win",100%-CR$1,"-100%")</f>
        <v>0.9</v>
      </c>
      <c r="CS259" s="9">
        <f t="shared" ref="CS259:CS261" si="2895">(CQ259*CR259)+(CQ259*CS$1)</f>
        <v>0</v>
      </c>
      <c r="CT259" s="9"/>
      <c r="CU259" s="9">
        <f>Thu!$AV$8</f>
        <v>0</v>
      </c>
      <c r="CV259" s="73">
        <f t="shared" ref="CV259:CV261" si="2896">IF($B259="win",100%-CV$1,"-100%")</f>
        <v>0.9</v>
      </c>
      <c r="CW259" s="9">
        <f t="shared" ref="CW259:CW261" si="2897">(CU259*CV259)+(CU259*CW$1)</f>
        <v>0</v>
      </c>
      <c r="CX259" s="9"/>
      <c r="CY259" s="9">
        <f>Thu!$AW$8</f>
        <v>0</v>
      </c>
      <c r="CZ259" s="73">
        <f t="shared" ref="CZ259:CZ261" si="2898">IF($B259="win",100%-CZ$1,"-100%")</f>
        <v>0.9</v>
      </c>
      <c r="DA259" s="9">
        <f t="shared" ref="DA259:DA261" si="2899">(CY259*CZ259)+(CY259*DA$1)</f>
        <v>0</v>
      </c>
      <c r="DB259" s="9"/>
      <c r="DC259" s="9">
        <f>Thu!$AX$8</f>
        <v>0</v>
      </c>
      <c r="DD259" s="73">
        <f t="shared" ref="DD259:DD261" si="2900">IF($B259="win",100%-DD$1,"-100%")</f>
        <v>0.9</v>
      </c>
      <c r="DE259" s="9">
        <f t="shared" ref="DE259:DE261" si="2901">(DC259*DD259)+(DC259*DE$1)</f>
        <v>0</v>
      </c>
      <c r="DF259" s="9"/>
      <c r="DG259" s="9">
        <f>Thu!$AY$8</f>
        <v>0</v>
      </c>
      <c r="DH259" s="73">
        <f t="shared" ref="DH259:DH261" si="2902">IF($B259="win",100%-DH$1,"-100%")</f>
        <v>0.9</v>
      </c>
      <c r="DI259" s="9">
        <f t="shared" ref="DI259:DI261" si="2903">(DG259*DH259)+(DG259*DI$1)</f>
        <v>0</v>
      </c>
      <c r="DJ259" s="9"/>
      <c r="DK259" s="9">
        <f>Thu!$AZ$8</f>
        <v>0</v>
      </c>
      <c r="DL259" s="73">
        <f t="shared" ref="DL259:DL261" si="2904">IF($B259="win",100%-DL$1,"-100%")</f>
        <v>0.9</v>
      </c>
      <c r="DM259" s="9">
        <f t="shared" ref="DM259:DM261" si="2905">(DK259*DL259)+(DK259*DM$1)</f>
        <v>0</v>
      </c>
      <c r="DN259" s="9"/>
      <c r="DO259" s="9">
        <f>Thu!$BA$8</f>
        <v>0</v>
      </c>
      <c r="DP259" s="73">
        <f t="shared" ref="DP259:DP261" si="2906">IF($B259="win",100%-DP$1,"-100%")</f>
        <v>0.9</v>
      </c>
      <c r="DQ259" s="9">
        <f t="shared" ref="DQ259:DQ261" si="2907">(DO259*DP259)+(DO259*DQ$1)</f>
        <v>0</v>
      </c>
      <c r="DR259" s="9"/>
      <c r="DS259" s="9">
        <f>Thu!$BB$8</f>
        <v>0</v>
      </c>
      <c r="DT259" s="73">
        <f t="shared" ref="DT259:DT261" si="2908">IF($B259="win",100%-DT$1,"-100%")</f>
        <v>0.9</v>
      </c>
      <c r="DU259" s="9">
        <f t="shared" ref="DU259:DU261" si="2909">(DS259*DT259)+(DS259*DU$1)</f>
        <v>0</v>
      </c>
      <c r="DV259" s="9"/>
      <c r="DW259" s="9">
        <f>Thu!$BC$8</f>
        <v>0</v>
      </c>
      <c r="DX259" s="73">
        <f t="shared" ref="DX259:DX261" si="2910">IF($B259="win",100%-DX$1,"-100%")</f>
        <v>0.9</v>
      </c>
      <c r="DY259" s="9">
        <f t="shared" ref="DY259:DY261" si="2911">(DW259*DX259)+(DW259*DY$1)</f>
        <v>0</v>
      </c>
      <c r="DZ259" s="9"/>
      <c r="EA259" s="9">
        <f>Thu!$BD$8</f>
        <v>0</v>
      </c>
      <c r="EB259" s="73">
        <f t="shared" ref="EB259:EB261" si="2912">IF($B259="win",100%-EB$1,"-100%")</f>
        <v>0.9</v>
      </c>
      <c r="EC259" s="9">
        <f t="shared" ref="EC259:EC261" si="2913">(EA259*EB259)+(EA259*EC$1)</f>
        <v>0</v>
      </c>
      <c r="ED259" s="9"/>
      <c r="EE259" s="9">
        <f>Thu!$BE$8</f>
        <v>27000</v>
      </c>
      <c r="EF259" s="73">
        <f t="shared" ref="EF259:EF261" si="2914">IF($B259="win",100%-EF$1,"-100%")</f>
        <v>0.9</v>
      </c>
      <c r="EG259" s="9">
        <f t="shared" ref="EG259:EG261" si="2915">(EE259*EF259)+(EE259*EG$1)</f>
        <v>24300</v>
      </c>
      <c r="EH259" s="9"/>
      <c r="EI259" s="9">
        <f>Thu!$BF$8</f>
        <v>0</v>
      </c>
      <c r="EJ259" s="73">
        <f t="shared" ref="EJ259:EJ261" si="2916">IF($B259="win",100%-EJ$1,"-100%")</f>
        <v>0.9</v>
      </c>
      <c r="EK259" s="9">
        <f t="shared" ref="EK259:EK261" si="2917">(EI259*EJ259)+(EI259*EK$1)</f>
        <v>0</v>
      </c>
      <c r="EL259" s="9"/>
      <c r="EM259" s="9">
        <f>Thu!$BG$8</f>
        <v>7000</v>
      </c>
      <c r="EN259" s="73">
        <f t="shared" ref="EN259:EN261" si="2918">IF($B259="win",100%-EN$1,"-100%")</f>
        <v>0.9</v>
      </c>
      <c r="EO259" s="9">
        <f t="shared" ref="EO259:EO261" si="2919">(EM259*EN259)+(EM259*EO$1)</f>
        <v>6300</v>
      </c>
      <c r="EP259" s="9"/>
      <c r="EQ259" s="9">
        <f>Thu!$BH$8</f>
        <v>0</v>
      </c>
      <c r="ER259" s="73">
        <f t="shared" ref="ER259:ER261" si="2920">IF($B259="win",100%-ER$1,"-100%")</f>
        <v>0.9</v>
      </c>
      <c r="ES259" s="9">
        <f t="shared" ref="ES259:ES261" si="2921">(EQ259*ER259)+(EQ259*ES$1)</f>
        <v>0</v>
      </c>
      <c r="EU259" s="9">
        <f>Thu!$BI$8</f>
        <v>0</v>
      </c>
      <c r="EV259" s="73">
        <f t="shared" ref="EV259:EV261" si="2922">IF($B259="win",100%-EV$1,"-100%")</f>
        <v>0.9</v>
      </c>
      <c r="EW259" s="9">
        <f t="shared" ref="EW259:EW261" si="2923">(EU259*EV259)+(EU259*EW$1)</f>
        <v>0</v>
      </c>
      <c r="EY259" s="9">
        <f>Thu!$BJ$8</f>
        <v>0</v>
      </c>
      <c r="EZ259" s="73">
        <f t="shared" ref="EZ259:EZ261" si="2924">IF($B259="win",100%-EZ$1,"-100%")</f>
        <v>0.9</v>
      </c>
      <c r="FA259" s="9">
        <f t="shared" ref="FA259:FA261" si="2925">(EY259*EZ259)+(EY259*FA$1)</f>
        <v>0</v>
      </c>
      <c r="FC259" s="9">
        <f>Thu!$BK$8</f>
        <v>2000</v>
      </c>
      <c r="FD259" s="73">
        <f t="shared" ref="FD259:FD261" si="2926">IF($B259="win",100%-FD$1,"-100%")</f>
        <v>0.9</v>
      </c>
      <c r="FE259" s="9">
        <f t="shared" ref="FE259:FE261" si="2927">(FC259*FD259)+(FC259*FE$1)</f>
        <v>1800</v>
      </c>
      <c r="FG259" s="9">
        <f>Thu!$BL$8</f>
        <v>0</v>
      </c>
      <c r="FH259" s="73">
        <f t="shared" ref="FH259:FH261" si="2928">IF($B259="win",100%-FH$1,"-100%")</f>
        <v>0.9</v>
      </c>
      <c r="FI259" s="9">
        <f t="shared" ref="FI259:FI261" si="2929">(FG259*FH259)+(FG259*FI$1)</f>
        <v>0</v>
      </c>
      <c r="FK259" s="9">
        <f>Thu!$BM$8</f>
        <v>0</v>
      </c>
      <c r="FL259" s="73">
        <f t="shared" ref="FL259:FL261" si="2930">IF($B259="win",100%-FL$1,"-100%")</f>
        <v>0.9</v>
      </c>
      <c r="FM259" s="9">
        <f t="shared" ref="FM259:FM261" si="2931">(FK259*FL259)+(FK259*FM$1)</f>
        <v>0</v>
      </c>
      <c r="FO259" s="9">
        <f>Thu!$BN$8</f>
        <v>12000</v>
      </c>
      <c r="FP259" s="73">
        <f t="shared" ref="FP259:FP261" si="2932">IF($B259="win",100%-FP$1,"-100%")</f>
        <v>0.9</v>
      </c>
      <c r="FQ259" s="9">
        <f t="shared" ref="FQ259:FQ261" si="2933">(FO259*FP259)+(FO259*FQ$1)</f>
        <v>10800</v>
      </c>
    </row>
    <row r="260" spans="1:173" s="12" customFormat="1" x14ac:dyDescent="0.25">
      <c r="A260" s="9" t="str">
        <f>Thu!$A$9</f>
        <v>ita under</v>
      </c>
      <c r="B260" s="72" t="str">
        <f>Thu!$C$9</f>
        <v>lose</v>
      </c>
      <c r="C260" s="9">
        <f>Thu!$X$9</f>
        <v>0</v>
      </c>
      <c r="D260" s="73" t="str">
        <f t="shared" si="2848"/>
        <v>-100%</v>
      </c>
      <c r="E260" s="9">
        <f t="shared" si="2849"/>
        <v>0</v>
      </c>
      <c r="G260" s="9">
        <f>Thu!$Y$9</f>
        <v>0</v>
      </c>
      <c r="H260" s="73" t="str">
        <f t="shared" si="2850"/>
        <v>-100%</v>
      </c>
      <c r="I260" s="9">
        <f t="shared" si="2851"/>
        <v>0</v>
      </c>
      <c r="K260" s="9">
        <f>Thu!$Z$9</f>
        <v>0</v>
      </c>
      <c r="L260" s="73" t="str">
        <f t="shared" si="2852"/>
        <v>-100%</v>
      </c>
      <c r="M260" s="9">
        <f t="shared" si="2853"/>
        <v>0</v>
      </c>
      <c r="N260" s="9"/>
      <c r="O260" s="9">
        <f>Thu!$AA$9</f>
        <v>0</v>
      </c>
      <c r="P260" s="73" t="str">
        <f t="shared" si="2854"/>
        <v>-100%</v>
      </c>
      <c r="Q260" s="9">
        <f t="shared" si="2855"/>
        <v>0</v>
      </c>
      <c r="R260" s="9"/>
      <c r="S260" s="9">
        <f>Thu!$AB$9</f>
        <v>0</v>
      </c>
      <c r="T260" s="73" t="str">
        <f t="shared" si="2856"/>
        <v>-100%</v>
      </c>
      <c r="U260" s="9">
        <f t="shared" si="2857"/>
        <v>0</v>
      </c>
      <c r="V260" s="9"/>
      <c r="W260" s="9">
        <f>Thu!$AC$9</f>
        <v>0</v>
      </c>
      <c r="X260" s="73" t="str">
        <f t="shared" si="2858"/>
        <v>-100%</v>
      </c>
      <c r="Y260" s="9">
        <f t="shared" si="2859"/>
        <v>0</v>
      </c>
      <c r="Z260" s="9"/>
      <c r="AA260" s="9">
        <f>Thu!$AD$9</f>
        <v>0</v>
      </c>
      <c r="AB260" s="73" t="str">
        <f t="shared" si="2860"/>
        <v>-100%</v>
      </c>
      <c r="AC260" s="9">
        <f t="shared" si="2861"/>
        <v>0</v>
      </c>
      <c r="AD260" s="9"/>
      <c r="AE260" s="9">
        <f>Thu!$AE$9</f>
        <v>5000</v>
      </c>
      <c r="AF260" s="73" t="str">
        <f t="shared" si="2862"/>
        <v>-100%</v>
      </c>
      <c r="AG260" s="9">
        <f t="shared" si="2863"/>
        <v>-5000</v>
      </c>
      <c r="AH260" s="9"/>
      <c r="AI260" s="9">
        <f>Thu!$AF$9</f>
        <v>2000</v>
      </c>
      <c r="AJ260" s="73" t="str">
        <f t="shared" si="2864"/>
        <v>-100%</v>
      </c>
      <c r="AK260" s="9">
        <f t="shared" si="2865"/>
        <v>-2000</v>
      </c>
      <c r="AL260" s="9"/>
      <c r="AM260" s="9">
        <f>Thu!$AG$9</f>
        <v>0</v>
      </c>
      <c r="AN260" s="73" t="str">
        <f t="shared" si="2866"/>
        <v>-100%</v>
      </c>
      <c r="AO260" s="9">
        <f t="shared" si="2867"/>
        <v>0</v>
      </c>
      <c r="AP260" s="9"/>
      <c r="AQ260" s="9">
        <f>Thu!$AH$9</f>
        <v>0</v>
      </c>
      <c r="AR260" s="73" t="str">
        <f t="shared" si="2868"/>
        <v>-100%</v>
      </c>
      <c r="AS260" s="9">
        <f t="shared" si="2869"/>
        <v>0</v>
      </c>
      <c r="AT260" s="9"/>
      <c r="AU260" s="9">
        <f>Thu!$AI$9</f>
        <v>0</v>
      </c>
      <c r="AV260" s="73" t="str">
        <f t="shared" si="2870"/>
        <v>-100%</v>
      </c>
      <c r="AW260" s="9">
        <f t="shared" si="2871"/>
        <v>0</v>
      </c>
      <c r="AX260" s="9"/>
      <c r="AY260" s="9">
        <f>Thu!$AJ$9</f>
        <v>0</v>
      </c>
      <c r="AZ260" s="73" t="str">
        <f t="shared" si="2872"/>
        <v>-100%</v>
      </c>
      <c r="BA260" s="9">
        <f t="shared" si="2873"/>
        <v>0</v>
      </c>
      <c r="BB260" s="9"/>
      <c r="BC260" s="9">
        <f>Thu!$AK$9</f>
        <v>0</v>
      </c>
      <c r="BD260" s="73" t="str">
        <f t="shared" si="2874"/>
        <v>-100%</v>
      </c>
      <c r="BE260" s="9">
        <f t="shared" si="2875"/>
        <v>0</v>
      </c>
      <c r="BF260" s="9"/>
      <c r="BG260" s="9">
        <f>Thu!$AL$9</f>
        <v>0</v>
      </c>
      <c r="BH260" s="73" t="str">
        <f t="shared" si="2876"/>
        <v>-100%</v>
      </c>
      <c r="BI260" s="9">
        <f t="shared" si="2877"/>
        <v>0</v>
      </c>
      <c r="BJ260" s="9"/>
      <c r="BK260" s="9">
        <f>Thu!$AM$9</f>
        <v>0</v>
      </c>
      <c r="BL260" s="73" t="str">
        <f t="shared" si="2878"/>
        <v>-100%</v>
      </c>
      <c r="BM260" s="9">
        <f t="shared" si="2879"/>
        <v>0</v>
      </c>
      <c r="BN260" s="9"/>
      <c r="BO260" s="9">
        <f>Thu!$AN$9</f>
        <v>0</v>
      </c>
      <c r="BP260" s="73" t="str">
        <f t="shared" si="2880"/>
        <v>-100%</v>
      </c>
      <c r="BQ260" s="9">
        <f t="shared" si="2881"/>
        <v>0</v>
      </c>
      <c r="BR260" s="9"/>
      <c r="BS260" s="9">
        <f>Thu!$AO$9</f>
        <v>0</v>
      </c>
      <c r="BT260" s="73" t="str">
        <f t="shared" si="2882"/>
        <v>-100%</v>
      </c>
      <c r="BU260" s="9">
        <f t="shared" si="2883"/>
        <v>0</v>
      </c>
      <c r="BV260" s="9"/>
      <c r="BW260" s="9">
        <f>Thu!$AP$9</f>
        <v>0</v>
      </c>
      <c r="BX260" s="73" t="str">
        <f t="shared" si="2884"/>
        <v>-100%</v>
      </c>
      <c r="BY260" s="9">
        <f t="shared" si="2885"/>
        <v>0</v>
      </c>
      <c r="BZ260" s="9"/>
      <c r="CA260" s="9">
        <f>Thu!$AQ$9</f>
        <v>0</v>
      </c>
      <c r="CB260" s="73" t="str">
        <f t="shared" si="2886"/>
        <v>-100%</v>
      </c>
      <c r="CC260" s="9">
        <f t="shared" si="2887"/>
        <v>0</v>
      </c>
      <c r="CD260" s="9"/>
      <c r="CE260" s="9">
        <f>Thu!$AR$9</f>
        <v>0</v>
      </c>
      <c r="CF260" s="73" t="str">
        <f t="shared" si="2888"/>
        <v>-100%</v>
      </c>
      <c r="CG260" s="9">
        <f t="shared" si="2889"/>
        <v>0</v>
      </c>
      <c r="CH260" s="9"/>
      <c r="CI260" s="9">
        <f>Thu!$AS$9</f>
        <v>0</v>
      </c>
      <c r="CJ260" s="73" t="str">
        <f t="shared" si="2890"/>
        <v>-100%</v>
      </c>
      <c r="CK260" s="9">
        <f t="shared" si="2891"/>
        <v>0</v>
      </c>
      <c r="CL260" s="9"/>
      <c r="CM260" s="9">
        <f>Thu!$AT$9</f>
        <v>0</v>
      </c>
      <c r="CN260" s="73" t="str">
        <f t="shared" si="2892"/>
        <v>-100%</v>
      </c>
      <c r="CO260" s="9">
        <f t="shared" si="2893"/>
        <v>0</v>
      </c>
      <c r="CP260" s="9"/>
      <c r="CQ260" s="9">
        <f>Thu!$AU$9</f>
        <v>0</v>
      </c>
      <c r="CR260" s="73" t="str">
        <f t="shared" si="2894"/>
        <v>-100%</v>
      </c>
      <c r="CS260" s="9">
        <f t="shared" si="2895"/>
        <v>0</v>
      </c>
      <c r="CT260" s="9"/>
      <c r="CU260" s="9">
        <f>Thu!$AV$9</f>
        <v>0</v>
      </c>
      <c r="CV260" s="73" t="str">
        <f t="shared" si="2896"/>
        <v>-100%</v>
      </c>
      <c r="CW260" s="9">
        <f t="shared" si="2897"/>
        <v>0</v>
      </c>
      <c r="CX260" s="9"/>
      <c r="CY260" s="9">
        <f>Thu!$AW$9</f>
        <v>0</v>
      </c>
      <c r="CZ260" s="73" t="str">
        <f t="shared" si="2898"/>
        <v>-100%</v>
      </c>
      <c r="DA260" s="9">
        <f t="shared" si="2899"/>
        <v>0</v>
      </c>
      <c r="DB260" s="9"/>
      <c r="DC260" s="9">
        <f>Thu!$AX$9</f>
        <v>0</v>
      </c>
      <c r="DD260" s="73" t="str">
        <f t="shared" si="2900"/>
        <v>-100%</v>
      </c>
      <c r="DE260" s="9">
        <f t="shared" si="2901"/>
        <v>0</v>
      </c>
      <c r="DF260" s="9"/>
      <c r="DG260" s="9">
        <f>Thu!$AY$9</f>
        <v>3000</v>
      </c>
      <c r="DH260" s="73" t="str">
        <f t="shared" si="2902"/>
        <v>-100%</v>
      </c>
      <c r="DI260" s="9">
        <f t="shared" si="2903"/>
        <v>-3000</v>
      </c>
      <c r="DJ260" s="9"/>
      <c r="DK260" s="9">
        <f>Thu!$AZ$9</f>
        <v>0</v>
      </c>
      <c r="DL260" s="73" t="str">
        <f t="shared" si="2904"/>
        <v>-100%</v>
      </c>
      <c r="DM260" s="9">
        <f t="shared" si="2905"/>
        <v>0</v>
      </c>
      <c r="DN260" s="9"/>
      <c r="DO260" s="9">
        <f>Thu!$BA$9</f>
        <v>0</v>
      </c>
      <c r="DP260" s="73" t="str">
        <f t="shared" si="2906"/>
        <v>-100%</v>
      </c>
      <c r="DQ260" s="9">
        <f t="shared" si="2907"/>
        <v>0</v>
      </c>
      <c r="DR260" s="9"/>
      <c r="DS260" s="9">
        <f>Thu!$BB$9</f>
        <v>0</v>
      </c>
      <c r="DT260" s="73" t="str">
        <f t="shared" si="2908"/>
        <v>-100%</v>
      </c>
      <c r="DU260" s="9">
        <f t="shared" si="2909"/>
        <v>0</v>
      </c>
      <c r="DV260" s="9"/>
      <c r="DW260" s="9">
        <f>Thu!$BC$9</f>
        <v>0</v>
      </c>
      <c r="DX260" s="73" t="str">
        <f t="shared" si="2910"/>
        <v>-100%</v>
      </c>
      <c r="DY260" s="9">
        <f t="shared" si="2911"/>
        <v>0</v>
      </c>
      <c r="DZ260" s="9"/>
      <c r="EA260" s="9">
        <f>Thu!$BD$9</f>
        <v>0</v>
      </c>
      <c r="EB260" s="73" t="str">
        <f t="shared" si="2912"/>
        <v>-100%</v>
      </c>
      <c r="EC260" s="9">
        <f t="shared" si="2913"/>
        <v>0</v>
      </c>
      <c r="ED260" s="9"/>
      <c r="EE260" s="9">
        <f>Thu!$BE$9</f>
        <v>0</v>
      </c>
      <c r="EF260" s="73" t="str">
        <f t="shared" si="2914"/>
        <v>-100%</v>
      </c>
      <c r="EG260" s="9">
        <f t="shared" si="2915"/>
        <v>0</v>
      </c>
      <c r="EH260" s="9"/>
      <c r="EI260" s="9">
        <f>Thu!$BF$9</f>
        <v>0</v>
      </c>
      <c r="EJ260" s="73" t="str">
        <f t="shared" si="2916"/>
        <v>-100%</v>
      </c>
      <c r="EK260" s="9">
        <f t="shared" si="2917"/>
        <v>0</v>
      </c>
      <c r="EL260" s="9"/>
      <c r="EM260" s="9">
        <f>Thu!$BG$9</f>
        <v>0</v>
      </c>
      <c r="EN260" s="73" t="str">
        <f t="shared" si="2918"/>
        <v>-100%</v>
      </c>
      <c r="EO260" s="9">
        <f t="shared" si="2919"/>
        <v>0</v>
      </c>
      <c r="EP260" s="9"/>
      <c r="EQ260" s="9">
        <f>Thu!$BH$9</f>
        <v>38000</v>
      </c>
      <c r="ER260" s="73" t="str">
        <f t="shared" si="2920"/>
        <v>-100%</v>
      </c>
      <c r="ES260" s="9">
        <f t="shared" si="2921"/>
        <v>-38000</v>
      </c>
      <c r="EU260" s="9">
        <f>Thu!$BI$9</f>
        <v>0</v>
      </c>
      <c r="EV260" s="73" t="str">
        <f t="shared" si="2922"/>
        <v>-100%</v>
      </c>
      <c r="EW260" s="9">
        <f t="shared" si="2923"/>
        <v>0</v>
      </c>
      <c r="EY260" s="9">
        <f>Thu!$BJ$9</f>
        <v>0</v>
      </c>
      <c r="EZ260" s="73" t="str">
        <f t="shared" si="2924"/>
        <v>-100%</v>
      </c>
      <c r="FA260" s="9">
        <f t="shared" si="2925"/>
        <v>0</v>
      </c>
      <c r="FC260" s="9">
        <f>Thu!$BK$9</f>
        <v>0</v>
      </c>
      <c r="FD260" s="73" t="str">
        <f t="shared" si="2926"/>
        <v>-100%</v>
      </c>
      <c r="FE260" s="9">
        <f t="shared" si="2927"/>
        <v>0</v>
      </c>
      <c r="FG260" s="9">
        <f>Thu!$BL$9</f>
        <v>0</v>
      </c>
      <c r="FH260" s="73" t="str">
        <f t="shared" si="2928"/>
        <v>-100%</v>
      </c>
      <c r="FI260" s="9">
        <f t="shared" si="2929"/>
        <v>0</v>
      </c>
      <c r="FK260" s="9">
        <f>Thu!$BM$9</f>
        <v>0</v>
      </c>
      <c r="FL260" s="73" t="str">
        <f t="shared" si="2930"/>
        <v>-100%</v>
      </c>
      <c r="FM260" s="9">
        <f t="shared" si="2931"/>
        <v>0</v>
      </c>
      <c r="FO260" s="9">
        <f>Thu!$BN$9</f>
        <v>0</v>
      </c>
      <c r="FP260" s="73" t="str">
        <f t="shared" si="2932"/>
        <v>-100%</v>
      </c>
      <c r="FQ260" s="9">
        <f t="shared" si="2933"/>
        <v>0</v>
      </c>
    </row>
    <row r="261" spans="1:173" s="12" customFormat="1" x14ac:dyDescent="0.25">
      <c r="A261" s="9" t="str">
        <f>Thu!$A$10</f>
        <v>ita over</v>
      </c>
      <c r="B261" s="72" t="str">
        <f>Thu!$C$10</f>
        <v>win</v>
      </c>
      <c r="C261" s="9">
        <f>Thu!$X$10</f>
        <v>0</v>
      </c>
      <c r="D261" s="73">
        <f t="shared" si="2848"/>
        <v>1</v>
      </c>
      <c r="E261" s="9">
        <f t="shared" si="2849"/>
        <v>0</v>
      </c>
      <c r="G261" s="9">
        <f>Thu!$Y$10</f>
        <v>0</v>
      </c>
      <c r="H261" s="73">
        <f t="shared" si="2850"/>
        <v>0.9</v>
      </c>
      <c r="I261" s="9">
        <f t="shared" si="2851"/>
        <v>0</v>
      </c>
      <c r="K261" s="9">
        <f>Thu!$Z$10</f>
        <v>0</v>
      </c>
      <c r="L261" s="73">
        <f t="shared" si="2852"/>
        <v>0.9</v>
      </c>
      <c r="M261" s="9">
        <f t="shared" si="2853"/>
        <v>0</v>
      </c>
      <c r="N261" s="9"/>
      <c r="O261" s="9">
        <f>Thu!$AA$10</f>
        <v>0</v>
      </c>
      <c r="P261" s="73">
        <f t="shared" si="2854"/>
        <v>0.9</v>
      </c>
      <c r="Q261" s="9">
        <f t="shared" si="2855"/>
        <v>0</v>
      </c>
      <c r="R261" s="9"/>
      <c r="S261" s="9">
        <f>Thu!$AB$10</f>
        <v>0</v>
      </c>
      <c r="T261" s="73">
        <f t="shared" si="2856"/>
        <v>0.9</v>
      </c>
      <c r="U261" s="9">
        <f t="shared" si="2857"/>
        <v>0</v>
      </c>
      <c r="V261" s="9"/>
      <c r="W261" s="9">
        <f>Thu!$AC$10</f>
        <v>0</v>
      </c>
      <c r="X261" s="73">
        <f t="shared" si="2858"/>
        <v>0.9</v>
      </c>
      <c r="Y261" s="9">
        <f t="shared" si="2859"/>
        <v>0</v>
      </c>
      <c r="Z261" s="9"/>
      <c r="AA261" s="9">
        <f>Thu!$AD$10</f>
        <v>0</v>
      </c>
      <c r="AB261" s="73">
        <f t="shared" si="2860"/>
        <v>0.9</v>
      </c>
      <c r="AC261" s="9">
        <f t="shared" si="2861"/>
        <v>0</v>
      </c>
      <c r="AD261" s="9"/>
      <c r="AE261" s="9">
        <f>Thu!$AE$10</f>
        <v>0</v>
      </c>
      <c r="AF261" s="73">
        <f t="shared" si="2862"/>
        <v>0.9</v>
      </c>
      <c r="AG261" s="9">
        <f t="shared" si="2863"/>
        <v>0</v>
      </c>
      <c r="AH261" s="9"/>
      <c r="AI261" s="9">
        <f>Thu!$AF$10</f>
        <v>0</v>
      </c>
      <c r="AJ261" s="73">
        <f t="shared" si="2864"/>
        <v>0.9</v>
      </c>
      <c r="AK261" s="9">
        <f t="shared" si="2865"/>
        <v>0</v>
      </c>
      <c r="AL261" s="9"/>
      <c r="AM261" s="9">
        <f>Thu!$AG$10</f>
        <v>0</v>
      </c>
      <c r="AN261" s="73">
        <f t="shared" si="2866"/>
        <v>0.9</v>
      </c>
      <c r="AO261" s="9">
        <f t="shared" si="2867"/>
        <v>0</v>
      </c>
      <c r="AP261" s="9"/>
      <c r="AQ261" s="9">
        <f>Thu!$AH$10</f>
        <v>0</v>
      </c>
      <c r="AR261" s="73">
        <f t="shared" si="2868"/>
        <v>0.9</v>
      </c>
      <c r="AS261" s="9">
        <f t="shared" si="2869"/>
        <v>0</v>
      </c>
      <c r="AT261" s="9"/>
      <c r="AU261" s="9">
        <f>Thu!$AI$10</f>
        <v>20000</v>
      </c>
      <c r="AV261" s="73">
        <f t="shared" si="2870"/>
        <v>0.9</v>
      </c>
      <c r="AW261" s="9">
        <f t="shared" si="2871"/>
        <v>18000</v>
      </c>
      <c r="AX261" s="9"/>
      <c r="AY261" s="9">
        <f>Thu!$AJ$10</f>
        <v>0</v>
      </c>
      <c r="AZ261" s="73">
        <f t="shared" si="2872"/>
        <v>0.9</v>
      </c>
      <c r="BA261" s="9">
        <f t="shared" si="2873"/>
        <v>0</v>
      </c>
      <c r="BB261" s="9"/>
      <c r="BC261" s="9">
        <f>Thu!$AK$10</f>
        <v>0</v>
      </c>
      <c r="BD261" s="73">
        <f t="shared" si="2874"/>
        <v>0.9</v>
      </c>
      <c r="BE261" s="9">
        <f t="shared" si="2875"/>
        <v>0</v>
      </c>
      <c r="BF261" s="9"/>
      <c r="BG261" s="9">
        <f>Thu!$AL$10</f>
        <v>500</v>
      </c>
      <c r="BH261" s="73">
        <f t="shared" si="2876"/>
        <v>0.9</v>
      </c>
      <c r="BI261" s="9">
        <f t="shared" si="2877"/>
        <v>450</v>
      </c>
      <c r="BJ261" s="9"/>
      <c r="BK261" s="9">
        <f>Thu!$AM$10</f>
        <v>0</v>
      </c>
      <c r="BL261" s="73">
        <f t="shared" si="2878"/>
        <v>0.9</v>
      </c>
      <c r="BM261" s="9">
        <f t="shared" si="2879"/>
        <v>0</v>
      </c>
      <c r="BN261" s="9"/>
      <c r="BO261" s="9">
        <f>Thu!$AN$10</f>
        <v>0</v>
      </c>
      <c r="BP261" s="73">
        <f t="shared" si="2880"/>
        <v>0.92</v>
      </c>
      <c r="BQ261" s="9">
        <f t="shared" si="2881"/>
        <v>0</v>
      </c>
      <c r="BR261" s="9"/>
      <c r="BS261" s="9">
        <f>Thu!$AO$10</f>
        <v>0</v>
      </c>
      <c r="BT261" s="73">
        <f t="shared" si="2882"/>
        <v>0.9</v>
      </c>
      <c r="BU261" s="9">
        <f t="shared" si="2883"/>
        <v>0</v>
      </c>
      <c r="BV261" s="9"/>
      <c r="BW261" s="9">
        <f>Thu!$AP$10</f>
        <v>0</v>
      </c>
      <c r="BX261" s="73">
        <f t="shared" si="2884"/>
        <v>0.9</v>
      </c>
      <c r="BY261" s="9">
        <f t="shared" si="2885"/>
        <v>0</v>
      </c>
      <c r="BZ261" s="9"/>
      <c r="CA261" s="9">
        <f>Thu!$AQ$10</f>
        <v>0</v>
      </c>
      <c r="CB261" s="73">
        <f t="shared" si="2886"/>
        <v>0.9</v>
      </c>
      <c r="CC261" s="9">
        <f t="shared" si="2887"/>
        <v>0</v>
      </c>
      <c r="CD261" s="9"/>
      <c r="CE261" s="9">
        <f>Thu!$AR$10</f>
        <v>0</v>
      </c>
      <c r="CF261" s="73">
        <f t="shared" si="2888"/>
        <v>0.9</v>
      </c>
      <c r="CG261" s="9">
        <f t="shared" si="2889"/>
        <v>0</v>
      </c>
      <c r="CH261" s="9"/>
      <c r="CI261" s="9">
        <f>Thu!$AS$10</f>
        <v>0</v>
      </c>
      <c r="CJ261" s="73">
        <f t="shared" si="2890"/>
        <v>0.9</v>
      </c>
      <c r="CK261" s="9">
        <f t="shared" si="2891"/>
        <v>0</v>
      </c>
      <c r="CL261" s="9"/>
      <c r="CM261" s="9">
        <f>Thu!$AT$10</f>
        <v>0</v>
      </c>
      <c r="CN261" s="73">
        <f t="shared" si="2892"/>
        <v>0.9</v>
      </c>
      <c r="CO261" s="9">
        <f t="shared" si="2893"/>
        <v>0</v>
      </c>
      <c r="CP261" s="9"/>
      <c r="CQ261" s="9">
        <f>Thu!$AU$10</f>
        <v>0</v>
      </c>
      <c r="CR261" s="73">
        <f t="shared" si="2894"/>
        <v>0.9</v>
      </c>
      <c r="CS261" s="9">
        <f t="shared" si="2895"/>
        <v>0</v>
      </c>
      <c r="CT261" s="9"/>
      <c r="CU261" s="9">
        <f>Thu!$AV$10</f>
        <v>0</v>
      </c>
      <c r="CV261" s="73">
        <f t="shared" si="2896"/>
        <v>0.9</v>
      </c>
      <c r="CW261" s="9">
        <f t="shared" si="2897"/>
        <v>0</v>
      </c>
      <c r="CX261" s="9"/>
      <c r="CY261" s="9">
        <f>Thu!$AW$10</f>
        <v>15000</v>
      </c>
      <c r="CZ261" s="73">
        <f t="shared" si="2898"/>
        <v>0.9</v>
      </c>
      <c r="DA261" s="9">
        <f t="shared" si="2899"/>
        <v>13500</v>
      </c>
      <c r="DB261" s="9"/>
      <c r="DC261" s="9">
        <f>Thu!$AX$10</f>
        <v>0</v>
      </c>
      <c r="DD261" s="73">
        <f t="shared" si="2900"/>
        <v>0.9</v>
      </c>
      <c r="DE261" s="9">
        <f t="shared" si="2901"/>
        <v>0</v>
      </c>
      <c r="DF261" s="9"/>
      <c r="DG261" s="9">
        <f>Thu!$AY$10</f>
        <v>0</v>
      </c>
      <c r="DH261" s="73">
        <f t="shared" si="2902"/>
        <v>0.9</v>
      </c>
      <c r="DI261" s="9">
        <f t="shared" si="2903"/>
        <v>0</v>
      </c>
      <c r="DJ261" s="9"/>
      <c r="DK261" s="9">
        <f>Thu!$AZ$10</f>
        <v>0</v>
      </c>
      <c r="DL261" s="73">
        <f t="shared" si="2904"/>
        <v>0.9</v>
      </c>
      <c r="DM261" s="9">
        <f t="shared" si="2905"/>
        <v>0</v>
      </c>
      <c r="DN261" s="9"/>
      <c r="DO261" s="9">
        <f>Thu!$BA$10</f>
        <v>0</v>
      </c>
      <c r="DP261" s="73">
        <f t="shared" si="2906"/>
        <v>0.9</v>
      </c>
      <c r="DQ261" s="9">
        <f t="shared" si="2907"/>
        <v>0</v>
      </c>
      <c r="DR261" s="9"/>
      <c r="DS261" s="9">
        <f>Thu!$BB$10</f>
        <v>0</v>
      </c>
      <c r="DT261" s="73">
        <f t="shared" si="2908"/>
        <v>0.9</v>
      </c>
      <c r="DU261" s="9">
        <f t="shared" si="2909"/>
        <v>0</v>
      </c>
      <c r="DV261" s="9"/>
      <c r="DW261" s="9">
        <f>Thu!$BC$10</f>
        <v>0</v>
      </c>
      <c r="DX261" s="73">
        <f t="shared" si="2910"/>
        <v>0.9</v>
      </c>
      <c r="DY261" s="9">
        <f t="shared" si="2911"/>
        <v>0</v>
      </c>
      <c r="DZ261" s="9"/>
      <c r="EA261" s="9">
        <f>Thu!$BD$10</f>
        <v>0</v>
      </c>
      <c r="EB261" s="73">
        <f t="shared" si="2912"/>
        <v>0.9</v>
      </c>
      <c r="EC261" s="9">
        <f t="shared" si="2913"/>
        <v>0</v>
      </c>
      <c r="ED261" s="9"/>
      <c r="EE261" s="9">
        <f>Thu!$BE$10</f>
        <v>0</v>
      </c>
      <c r="EF261" s="73">
        <f t="shared" si="2914"/>
        <v>0.9</v>
      </c>
      <c r="EG261" s="9">
        <f t="shared" si="2915"/>
        <v>0</v>
      </c>
      <c r="EH261" s="9"/>
      <c r="EI261" s="9">
        <f>Thu!$BF$10</f>
        <v>1000</v>
      </c>
      <c r="EJ261" s="73">
        <f t="shared" si="2916"/>
        <v>0.9</v>
      </c>
      <c r="EK261" s="9">
        <f t="shared" si="2917"/>
        <v>900</v>
      </c>
      <c r="EL261" s="9"/>
      <c r="EM261" s="9">
        <f>Thu!$BG$10</f>
        <v>4000</v>
      </c>
      <c r="EN261" s="73">
        <f t="shared" si="2918"/>
        <v>0.9</v>
      </c>
      <c r="EO261" s="9">
        <f t="shared" si="2919"/>
        <v>3600</v>
      </c>
      <c r="EP261" s="9"/>
      <c r="EQ261" s="9">
        <f>Thu!$BH$10</f>
        <v>0</v>
      </c>
      <c r="ER261" s="73">
        <f t="shared" si="2920"/>
        <v>0.9</v>
      </c>
      <c r="ES261" s="9">
        <f t="shared" si="2921"/>
        <v>0</v>
      </c>
      <c r="EU261" s="9">
        <f>Thu!$BI$10</f>
        <v>0</v>
      </c>
      <c r="EV261" s="73">
        <f t="shared" si="2922"/>
        <v>0.9</v>
      </c>
      <c r="EW261" s="9">
        <f t="shared" si="2923"/>
        <v>0</v>
      </c>
      <c r="EY261" s="9">
        <f>Thu!$BJ$10</f>
        <v>0</v>
      </c>
      <c r="EZ261" s="73">
        <f t="shared" si="2924"/>
        <v>0.9</v>
      </c>
      <c r="FA261" s="9">
        <f t="shared" si="2925"/>
        <v>0</v>
      </c>
      <c r="FC261" s="9">
        <f>Thu!$BK$10</f>
        <v>2000</v>
      </c>
      <c r="FD261" s="73">
        <f t="shared" si="2926"/>
        <v>0.9</v>
      </c>
      <c r="FE261" s="9">
        <f t="shared" si="2927"/>
        <v>1800</v>
      </c>
      <c r="FG261" s="9">
        <f>Thu!$BL$10</f>
        <v>5000</v>
      </c>
      <c r="FH261" s="73">
        <f t="shared" si="2928"/>
        <v>0.9</v>
      </c>
      <c r="FI261" s="9">
        <f t="shared" si="2929"/>
        <v>4500</v>
      </c>
      <c r="FK261" s="9">
        <f>Thu!$BM$10</f>
        <v>0</v>
      </c>
      <c r="FL261" s="73">
        <f t="shared" si="2930"/>
        <v>0.9</v>
      </c>
      <c r="FM261" s="9">
        <f t="shared" si="2931"/>
        <v>0</v>
      </c>
      <c r="FO261" s="9">
        <f>Thu!$BN$10</f>
        <v>0</v>
      </c>
      <c r="FP261" s="73">
        <f t="shared" si="2932"/>
        <v>0.9</v>
      </c>
      <c r="FQ261" s="9">
        <f t="shared" si="2933"/>
        <v>0</v>
      </c>
    </row>
    <row r="262" spans="1:173" s="12" customFormat="1" x14ac:dyDescent="0.25">
      <c r="A262" s="75"/>
      <c r="B262" s="72"/>
      <c r="C262" s="75"/>
      <c r="D262" s="75"/>
      <c r="E262" s="75"/>
      <c r="G262" s="75"/>
      <c r="H262" s="75"/>
      <c r="I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  <c r="BQ262" s="75"/>
      <c r="BR262" s="75"/>
      <c r="BS262" s="75"/>
      <c r="BT262" s="75"/>
      <c r="BU262" s="75"/>
      <c r="BV262" s="75"/>
      <c r="BW262" s="75"/>
      <c r="BX262" s="75"/>
      <c r="BY262" s="75"/>
      <c r="BZ262" s="75"/>
      <c r="CA262" s="75"/>
      <c r="CB262" s="75"/>
      <c r="CC262" s="75"/>
      <c r="CD262" s="75"/>
      <c r="CE262" s="75"/>
      <c r="CF262" s="75"/>
      <c r="CG262" s="75"/>
      <c r="CH262" s="75"/>
      <c r="CI262" s="75"/>
      <c r="CJ262" s="75"/>
      <c r="CK262" s="75"/>
      <c r="CL262" s="75"/>
      <c r="CM262" s="75"/>
      <c r="CN262" s="75"/>
      <c r="CO262" s="75"/>
      <c r="CP262" s="75"/>
      <c r="CQ262" s="75"/>
      <c r="CR262" s="75"/>
      <c r="CS262" s="75"/>
      <c r="CT262" s="75"/>
      <c r="CU262" s="75"/>
      <c r="CV262" s="75"/>
      <c r="CW262" s="75"/>
      <c r="CX262" s="75"/>
      <c r="CY262" s="75"/>
      <c r="CZ262" s="75"/>
      <c r="DA262" s="75"/>
      <c r="DB262" s="75"/>
      <c r="DC262" s="75"/>
      <c r="DD262" s="75"/>
      <c r="DE262" s="75"/>
      <c r="DF262" s="75"/>
      <c r="DG262" s="75"/>
      <c r="DH262" s="75"/>
      <c r="DI262" s="75"/>
      <c r="DJ262" s="75"/>
      <c r="DK262" s="75"/>
      <c r="DL262" s="75"/>
      <c r="DM262" s="75"/>
      <c r="DN262" s="75"/>
      <c r="DO262" s="75"/>
      <c r="DP262" s="75"/>
      <c r="DQ262" s="75"/>
      <c r="DR262" s="75"/>
      <c r="DS262" s="75"/>
      <c r="DT262" s="75"/>
      <c r="DU262" s="75"/>
      <c r="DV262" s="75"/>
      <c r="DW262" s="75"/>
      <c r="DX262" s="75"/>
      <c r="DY262" s="75"/>
      <c r="DZ262" s="75"/>
      <c r="EA262" s="75"/>
      <c r="EB262" s="75"/>
      <c r="EC262" s="75"/>
      <c r="ED262" s="75"/>
      <c r="EE262" s="75"/>
      <c r="EF262" s="75"/>
      <c r="EG262" s="75"/>
      <c r="EH262" s="75"/>
      <c r="EI262" s="75"/>
      <c r="EJ262" s="75"/>
      <c r="EK262" s="75"/>
      <c r="EL262" s="75"/>
      <c r="EM262" s="75"/>
      <c r="EN262" s="75"/>
      <c r="EO262" s="75"/>
      <c r="EP262" s="75"/>
      <c r="EQ262" s="75"/>
      <c r="ER262" s="75"/>
      <c r="ES262" s="75"/>
      <c r="EU262" s="75"/>
      <c r="EV262" s="75"/>
      <c r="EW262" s="75"/>
      <c r="EY262" s="75"/>
      <c r="EZ262" s="75"/>
      <c r="FA262" s="75"/>
      <c r="FC262" s="75"/>
      <c r="FD262" s="75"/>
      <c r="FE262" s="75"/>
      <c r="FG262" s="75"/>
      <c r="FH262" s="75"/>
      <c r="FI262" s="75"/>
      <c r="FK262" s="75"/>
      <c r="FL262" s="75"/>
      <c r="FM262" s="75"/>
      <c r="FO262" s="75"/>
      <c r="FP262" s="75"/>
      <c r="FQ262" s="75"/>
    </row>
    <row r="263" spans="1:173" s="12" customFormat="1" x14ac:dyDescent="0.25">
      <c r="A263" s="9" t="str">
        <f>Thu!$A$12</f>
        <v>pol</v>
      </c>
      <c r="B263" s="72" t="str">
        <f>Thu!$C$12</f>
        <v>win</v>
      </c>
      <c r="C263" s="9">
        <f>Thu!$X$12</f>
        <v>0</v>
      </c>
      <c r="D263" s="73">
        <f>IF($B263="win",100%-D$1,"-100%")</f>
        <v>1</v>
      </c>
      <c r="E263" s="9">
        <f>(C263*D263)+(C263*E$1)</f>
        <v>0</v>
      </c>
      <c r="G263" s="9">
        <f>Thu!$Y$12</f>
        <v>0</v>
      </c>
      <c r="H263" s="73">
        <f>IF($B263="win",100%-H$1,"-100%")</f>
        <v>0.9</v>
      </c>
      <c r="I263" s="9">
        <f>(G263*H263)+(G263*I$1)</f>
        <v>0</v>
      </c>
      <c r="K263" s="9">
        <f>Thu!$Z$12</f>
        <v>0</v>
      </c>
      <c r="L263" s="73">
        <f>IF($B263="win",100%-L$1,"-100%")</f>
        <v>0.9</v>
      </c>
      <c r="M263" s="9">
        <f>(K263*L263)+(K263*M$1)</f>
        <v>0</v>
      </c>
      <c r="N263" s="9"/>
      <c r="O263" s="9">
        <f>Thu!$AA$12</f>
        <v>0</v>
      </c>
      <c r="P263" s="73">
        <f>IF($B263="win",100%-P$1,"-100%")</f>
        <v>0.9</v>
      </c>
      <c r="Q263" s="9">
        <f>(O263*P263)+(O263*Q$1)</f>
        <v>0</v>
      </c>
      <c r="R263" s="9"/>
      <c r="S263" s="9">
        <f>Thu!$AB$12</f>
        <v>0</v>
      </c>
      <c r="T263" s="73">
        <f>IF($B263="win",100%-T$1,"-100%")</f>
        <v>0.9</v>
      </c>
      <c r="U263" s="9">
        <f>(S263*T263)+(S263*U$1)</f>
        <v>0</v>
      </c>
      <c r="V263" s="9"/>
      <c r="W263" s="9">
        <f>Thu!$AC$12</f>
        <v>0</v>
      </c>
      <c r="X263" s="73">
        <f>IF($B263="win",100%-X$1,"-100%")</f>
        <v>0.9</v>
      </c>
      <c r="Y263" s="9">
        <f>(W263*X263)+(W263*Y$1)</f>
        <v>0</v>
      </c>
      <c r="Z263" s="9"/>
      <c r="AA263" s="9">
        <f>Thu!$AD$12</f>
        <v>0</v>
      </c>
      <c r="AB263" s="73">
        <f>IF($B263="win",100%-AB$1,"-100%")</f>
        <v>0.9</v>
      </c>
      <c r="AC263" s="9">
        <f>(AA263*AB263)+(AA263*AC$1)</f>
        <v>0</v>
      </c>
      <c r="AD263" s="9"/>
      <c r="AE263" s="9">
        <f>Thu!$AE$12</f>
        <v>0</v>
      </c>
      <c r="AF263" s="73">
        <f>IF($B263="win",100%-AF$1,"-100%")</f>
        <v>0.9</v>
      </c>
      <c r="AG263" s="9">
        <f>(AE263*AF263)+(AE263*AG$1)</f>
        <v>0</v>
      </c>
      <c r="AH263" s="9"/>
      <c r="AI263" s="9">
        <f>Thu!$AF$12</f>
        <v>2000</v>
      </c>
      <c r="AJ263" s="73">
        <f>IF($B263="win",100%-AJ$1,"-100%")</f>
        <v>0.9</v>
      </c>
      <c r="AK263" s="9">
        <f>(AI263*AJ263)+(AI263*AK$1)</f>
        <v>1800</v>
      </c>
      <c r="AL263" s="9"/>
      <c r="AM263" s="9">
        <f>Thu!$AG$12</f>
        <v>0</v>
      </c>
      <c r="AN263" s="73">
        <f>IF($B263="win",100%-AN$1,"-100%")</f>
        <v>0.9</v>
      </c>
      <c r="AO263" s="9">
        <f>(AM263*AN263)+(AM263*AO$1)</f>
        <v>0</v>
      </c>
      <c r="AP263" s="9"/>
      <c r="AQ263" s="9">
        <f>Thu!$AH$12</f>
        <v>0</v>
      </c>
      <c r="AR263" s="73">
        <f>IF($B263="win",100%-AR$1,"-100%")</f>
        <v>0.9</v>
      </c>
      <c r="AS263" s="9">
        <f>(AQ263*AR263)+(AQ263*AS$1)</f>
        <v>0</v>
      </c>
      <c r="AT263" s="9"/>
      <c r="AU263" s="9">
        <f>Thu!$AI$12</f>
        <v>11000</v>
      </c>
      <c r="AV263" s="73">
        <f>IF($B263="win",100%-AV$1,"-100%")</f>
        <v>0.9</v>
      </c>
      <c r="AW263" s="9">
        <f>(AU263*AV263)+(AU263*AW$1)</f>
        <v>9900</v>
      </c>
      <c r="AX263" s="9"/>
      <c r="AY263" s="9">
        <f>Thu!$AJ$12</f>
        <v>0</v>
      </c>
      <c r="AZ263" s="73">
        <f>IF($B263="win",100%-AZ$1,"-100%")</f>
        <v>0.9</v>
      </c>
      <c r="BA263" s="9">
        <f>(AY263*AZ263)+(AY263*BA$1)</f>
        <v>0</v>
      </c>
      <c r="BB263" s="9"/>
      <c r="BC263" s="9">
        <f>Thu!$AK$12</f>
        <v>0</v>
      </c>
      <c r="BD263" s="73">
        <f>IF($B263="win",100%-BD$1,"-100%")</f>
        <v>0.9</v>
      </c>
      <c r="BE263" s="9">
        <f>(BC263*BD263)+(BC263*BE$1)</f>
        <v>0</v>
      </c>
      <c r="BF263" s="9"/>
      <c r="BG263" s="9">
        <f>Thu!$AL$12</f>
        <v>500</v>
      </c>
      <c r="BH263" s="73">
        <f>IF($B263="win",100%-BH$1,"-100%")</f>
        <v>0.9</v>
      </c>
      <c r="BI263" s="9">
        <f>(BG263*BH263)+(BG263*BI$1)</f>
        <v>450</v>
      </c>
      <c r="BJ263" s="9"/>
      <c r="BK263" s="9">
        <f>Thu!$AM$12</f>
        <v>0</v>
      </c>
      <c r="BL263" s="73">
        <f>IF($B263="win",100%-BL$1,"-100%")</f>
        <v>0.9</v>
      </c>
      <c r="BM263" s="9">
        <f>(BK263*BL263)+(BK263*BM$1)</f>
        <v>0</v>
      </c>
      <c r="BN263" s="9"/>
      <c r="BO263" s="9">
        <f>Thu!$AN$12</f>
        <v>0</v>
      </c>
      <c r="BP263" s="73">
        <f>IF($B263="win",100%-BP$1,"-100%")</f>
        <v>0.92</v>
      </c>
      <c r="BQ263" s="9">
        <f>(BO263*BP263)+(BO263*BQ$1)</f>
        <v>0</v>
      </c>
      <c r="BR263" s="9"/>
      <c r="BS263" s="9">
        <f>Thu!$AO$12</f>
        <v>0</v>
      </c>
      <c r="BT263" s="73">
        <f>IF($B263="win",100%-BT$1,"-100%")</f>
        <v>0.9</v>
      </c>
      <c r="BU263" s="9">
        <f>(BS263*BT263)+(BS263*BU$1)</f>
        <v>0</v>
      </c>
      <c r="BV263" s="9"/>
      <c r="BW263" s="9">
        <f>Thu!$AP$12</f>
        <v>0</v>
      </c>
      <c r="BX263" s="73">
        <f>IF($B263="win",100%-BX$1,"-100%")</f>
        <v>0.9</v>
      </c>
      <c r="BY263" s="9">
        <f>(BW263*BX263)+(BW263*BY$1)</f>
        <v>0</v>
      </c>
      <c r="BZ263" s="9"/>
      <c r="CA263" s="9">
        <f>Thu!$AQ$12</f>
        <v>0</v>
      </c>
      <c r="CB263" s="73">
        <f>IF($B263="win",100%-CB$1,"-100%")</f>
        <v>0.9</v>
      </c>
      <c r="CC263" s="9">
        <f>(CA263*CB263)+(CA263*CC$1)</f>
        <v>0</v>
      </c>
      <c r="CD263" s="9"/>
      <c r="CE263" s="9">
        <f>Thu!$AR$12</f>
        <v>0</v>
      </c>
      <c r="CF263" s="73">
        <f>IF($B263="win",100%-CF$1,"-100%")</f>
        <v>0.9</v>
      </c>
      <c r="CG263" s="9">
        <f>(CE263*CF263)+(CE263*CG$1)</f>
        <v>0</v>
      </c>
      <c r="CH263" s="9"/>
      <c r="CI263" s="9">
        <f>Thu!$AS$12</f>
        <v>0</v>
      </c>
      <c r="CJ263" s="73">
        <f>IF($B263="win",100%-CJ$1,"-100%")</f>
        <v>0.9</v>
      </c>
      <c r="CK263" s="9">
        <f>(CI263*CJ263)+(CI263*CK$1)</f>
        <v>0</v>
      </c>
      <c r="CL263" s="9"/>
      <c r="CM263" s="9">
        <f>Thu!$AT$12</f>
        <v>0</v>
      </c>
      <c r="CN263" s="73">
        <f>IF($B263="win",100%-CN$1,"-100%")</f>
        <v>0.9</v>
      </c>
      <c r="CO263" s="9">
        <f>(CM263*CN263)+(CM263*CO$1)</f>
        <v>0</v>
      </c>
      <c r="CP263" s="9"/>
      <c r="CQ263" s="9">
        <f>Thu!$AU$12</f>
        <v>0</v>
      </c>
      <c r="CR263" s="73">
        <f>IF($B263="win",100%-CR$1,"-100%")</f>
        <v>0.9</v>
      </c>
      <c r="CS263" s="9">
        <f>(CQ263*CR263)+(CQ263*CS$1)</f>
        <v>0</v>
      </c>
      <c r="CT263" s="9"/>
      <c r="CU263" s="9">
        <f>Thu!$AV$12</f>
        <v>0</v>
      </c>
      <c r="CV263" s="73">
        <f>IF($B263="win",100%-CV$1,"-100%")</f>
        <v>0.9</v>
      </c>
      <c r="CW263" s="9">
        <f>(CU263*CV263)+(CU263*CW$1)</f>
        <v>0</v>
      </c>
      <c r="CX263" s="9"/>
      <c r="CY263" s="9">
        <f>Thu!$AW$12</f>
        <v>0</v>
      </c>
      <c r="CZ263" s="73">
        <f>IF($B263="win",100%-CZ$1,"-100%")</f>
        <v>0.9</v>
      </c>
      <c r="DA263" s="9">
        <f>(CY263*CZ263)+(CY263*DA$1)</f>
        <v>0</v>
      </c>
      <c r="DB263" s="9"/>
      <c r="DC263" s="9">
        <f>Thu!$AX$12</f>
        <v>0</v>
      </c>
      <c r="DD263" s="73">
        <f>IF($B263="win",100%-DD$1,"-100%")</f>
        <v>0.9</v>
      </c>
      <c r="DE263" s="9">
        <f>(DC263*DD263)+(DC263*DE$1)</f>
        <v>0</v>
      </c>
      <c r="DF263" s="9"/>
      <c r="DG263" s="9">
        <f>Thu!$AY$12</f>
        <v>5000</v>
      </c>
      <c r="DH263" s="73">
        <f>IF($B263="win",100%-DH$1,"-100%")</f>
        <v>0.9</v>
      </c>
      <c r="DI263" s="9">
        <f>(DG263*DH263)+(DG263*DI$1)</f>
        <v>4500</v>
      </c>
      <c r="DJ263" s="9"/>
      <c r="DK263" s="9">
        <f>Thu!$AZ$12</f>
        <v>0</v>
      </c>
      <c r="DL263" s="73">
        <f>IF($B263="win",100%-DL$1,"-100%")</f>
        <v>0.9</v>
      </c>
      <c r="DM263" s="9">
        <f>(DK263*DL263)+(DK263*DM$1)</f>
        <v>0</v>
      </c>
      <c r="DN263" s="9"/>
      <c r="DO263" s="9">
        <f>Thu!$BA$12</f>
        <v>0</v>
      </c>
      <c r="DP263" s="73">
        <f>IF($B263="win",100%-DP$1,"-100%")</f>
        <v>0.9</v>
      </c>
      <c r="DQ263" s="9">
        <f>(DO263*DP263)+(DO263*DQ$1)</f>
        <v>0</v>
      </c>
      <c r="DR263" s="9"/>
      <c r="DS263" s="9">
        <f>Thu!$BB$12</f>
        <v>0</v>
      </c>
      <c r="DT263" s="73">
        <f>IF($B263="win",100%-DT$1,"-100%")</f>
        <v>0.9</v>
      </c>
      <c r="DU263" s="9">
        <f>(DS263*DT263)+(DS263*DU$1)</f>
        <v>0</v>
      </c>
      <c r="DV263" s="9"/>
      <c r="DW263" s="9">
        <f>Thu!$BC$12</f>
        <v>0</v>
      </c>
      <c r="DX263" s="73">
        <f>IF($B263="win",100%-DX$1,"-100%")</f>
        <v>0.9</v>
      </c>
      <c r="DY263" s="9">
        <f>(DW263*DX263)+(DW263*DY$1)</f>
        <v>0</v>
      </c>
      <c r="DZ263" s="9"/>
      <c r="EA263" s="9">
        <f>Thu!$BD$12</f>
        <v>0</v>
      </c>
      <c r="EB263" s="73">
        <f>IF($B263="win",100%-EB$1,"-100%")</f>
        <v>0.9</v>
      </c>
      <c r="EC263" s="9">
        <f>(EA263*EB263)+(EA263*EC$1)</f>
        <v>0</v>
      </c>
      <c r="ED263" s="9"/>
      <c r="EE263" s="9">
        <f>Thu!$BE$12</f>
        <v>0</v>
      </c>
      <c r="EF263" s="73">
        <f>IF($B263="win",100%-EF$1,"-100%")</f>
        <v>0.9</v>
      </c>
      <c r="EG263" s="9">
        <f>(EE263*EF263)+(EE263*EG$1)</f>
        <v>0</v>
      </c>
      <c r="EH263" s="9"/>
      <c r="EI263" s="9">
        <f>Thu!$BF$12</f>
        <v>0</v>
      </c>
      <c r="EJ263" s="73">
        <f>IF($B263="win",100%-EJ$1,"-100%")</f>
        <v>0.9</v>
      </c>
      <c r="EK263" s="9">
        <f>(EI263*EJ263)+(EI263*EK$1)</f>
        <v>0</v>
      </c>
      <c r="EL263" s="9"/>
      <c r="EM263" s="9">
        <f>Thu!$BG$12</f>
        <v>3000</v>
      </c>
      <c r="EN263" s="73">
        <f>IF($B263="win",100%-EN$1,"-100%")</f>
        <v>0.9</v>
      </c>
      <c r="EO263" s="9">
        <f>(EM263*EN263)+(EM263*EO$1)</f>
        <v>2700</v>
      </c>
      <c r="EP263" s="9"/>
      <c r="EQ263" s="9">
        <f>Thu!$BH$12</f>
        <v>48000</v>
      </c>
      <c r="ER263" s="73">
        <f>IF($B263="win",100%-ER$1,"-100%")</f>
        <v>0.9</v>
      </c>
      <c r="ES263" s="9">
        <f>(EQ263*ER263)+(EQ263*ES$1)</f>
        <v>43200</v>
      </c>
      <c r="EU263" s="9">
        <f>Thu!$BI$12</f>
        <v>0</v>
      </c>
      <c r="EV263" s="73">
        <f>IF($B263="win",100%-EV$1,"-100%")</f>
        <v>0.9</v>
      </c>
      <c r="EW263" s="9">
        <f>(EU263*EV263)+(EU263*EW$1)</f>
        <v>0</v>
      </c>
      <c r="EY263" s="9">
        <f>Thu!$BJ$12</f>
        <v>0</v>
      </c>
      <c r="EZ263" s="73">
        <f>IF($B263="win",100%-EZ$1,"-100%")</f>
        <v>0.9</v>
      </c>
      <c r="FA263" s="9">
        <f>(EY263*EZ263)+(EY263*FA$1)</f>
        <v>0</v>
      </c>
      <c r="FC263" s="9">
        <f>Thu!$BK$12</f>
        <v>0</v>
      </c>
      <c r="FD263" s="73">
        <f>IF($B263="win",100%-FD$1,"-100%")</f>
        <v>0.9</v>
      </c>
      <c r="FE263" s="9">
        <f>(FC263*FD263)+(FC263*FE$1)</f>
        <v>0</v>
      </c>
      <c r="FG263" s="9">
        <f>Thu!$BL$12</f>
        <v>20000</v>
      </c>
      <c r="FH263" s="73">
        <f>IF($B263="win",100%-FH$1,"-100%")</f>
        <v>0.9</v>
      </c>
      <c r="FI263" s="9">
        <f>(FG263*FH263)+(FG263*FI$1)</f>
        <v>18000</v>
      </c>
      <c r="FK263" s="9">
        <f>Thu!$BM$12</f>
        <v>0</v>
      </c>
      <c r="FL263" s="73">
        <f>IF($B263="win",100%-FL$1,"-100%")</f>
        <v>0.9</v>
      </c>
      <c r="FM263" s="9">
        <f>(FK263*FL263)+(FK263*FM$1)</f>
        <v>0</v>
      </c>
      <c r="FO263" s="9">
        <f>Thu!$BN$12</f>
        <v>0</v>
      </c>
      <c r="FP263" s="73">
        <f>IF($B263="win",100%-FP$1,"-100%")</f>
        <v>0.9</v>
      </c>
      <c r="FQ263" s="9">
        <f>(FO263*FP263)+(FO263*FQ$1)</f>
        <v>0</v>
      </c>
    </row>
    <row r="264" spans="1:173" s="12" customFormat="1" x14ac:dyDescent="0.25">
      <c r="A264" s="9" t="str">
        <f>Thu!$A$13</f>
        <v>slo</v>
      </c>
      <c r="B264" s="72" t="str">
        <f>Thu!$C$13</f>
        <v>lose</v>
      </c>
      <c r="C264" s="9">
        <f>Thu!$X$13</f>
        <v>0</v>
      </c>
      <c r="D264" s="73" t="str">
        <f t="shared" ref="D264:D266" si="2934">IF($B264="win",100%-D$1,"-100%")</f>
        <v>-100%</v>
      </c>
      <c r="E264" s="9">
        <f t="shared" ref="E264:E266" si="2935">(C264*D264)+(C264*E$1)</f>
        <v>0</v>
      </c>
      <c r="G264" s="9">
        <f>Thu!$Y$13</f>
        <v>0</v>
      </c>
      <c r="H264" s="73" t="str">
        <f t="shared" ref="H264:H266" si="2936">IF($B264="win",100%-H$1,"-100%")</f>
        <v>-100%</v>
      </c>
      <c r="I264" s="9">
        <f t="shared" ref="I264:I266" si="2937">(G264*H264)+(G264*I$1)</f>
        <v>0</v>
      </c>
      <c r="K264" s="9">
        <f>Thu!$Z$13</f>
        <v>0</v>
      </c>
      <c r="L264" s="73" t="str">
        <f t="shared" ref="L264:L266" si="2938">IF($B264="win",100%-L$1,"-100%")</f>
        <v>-100%</v>
      </c>
      <c r="M264" s="9">
        <f t="shared" ref="M264:M266" si="2939">(K264*L264)+(K264*M$1)</f>
        <v>0</v>
      </c>
      <c r="N264" s="9"/>
      <c r="O264" s="9">
        <f>Thu!$AA$13</f>
        <v>0</v>
      </c>
      <c r="P264" s="73" t="str">
        <f t="shared" ref="P264:P266" si="2940">IF($B264="win",100%-P$1,"-100%")</f>
        <v>-100%</v>
      </c>
      <c r="Q264" s="9">
        <f t="shared" ref="Q264:Q266" si="2941">(O264*P264)+(O264*Q$1)</f>
        <v>0</v>
      </c>
      <c r="R264" s="9"/>
      <c r="S264" s="9">
        <f>Thu!$AB$13</f>
        <v>0</v>
      </c>
      <c r="T264" s="73" t="str">
        <f t="shared" ref="T264:T266" si="2942">IF($B264="win",100%-T$1,"-100%")</f>
        <v>-100%</v>
      </c>
      <c r="U264" s="9">
        <f t="shared" ref="U264:U266" si="2943">(S264*T264)+(S264*U$1)</f>
        <v>0</v>
      </c>
      <c r="V264" s="9"/>
      <c r="W264" s="9">
        <f>Thu!$AC$13</f>
        <v>0</v>
      </c>
      <c r="X264" s="73" t="str">
        <f t="shared" ref="X264:X266" si="2944">IF($B264="win",100%-X$1,"-100%")</f>
        <v>-100%</v>
      </c>
      <c r="Y264" s="9">
        <f t="shared" ref="Y264:Y266" si="2945">(W264*X264)+(W264*Y$1)</f>
        <v>0</v>
      </c>
      <c r="Z264" s="9"/>
      <c r="AA264" s="9">
        <f>Thu!$AD$13</f>
        <v>0</v>
      </c>
      <c r="AB264" s="73" t="str">
        <f t="shared" ref="AB264:AB266" si="2946">IF($B264="win",100%-AB$1,"-100%")</f>
        <v>-100%</v>
      </c>
      <c r="AC264" s="9">
        <f t="shared" ref="AC264:AC266" si="2947">(AA264*AB264)+(AA264*AC$1)</f>
        <v>0</v>
      </c>
      <c r="AD264" s="9"/>
      <c r="AE264" s="9">
        <f>Thu!$AE$13</f>
        <v>6000</v>
      </c>
      <c r="AF264" s="73" t="str">
        <f t="shared" ref="AF264:AF266" si="2948">IF($B264="win",100%-AF$1,"-100%")</f>
        <v>-100%</v>
      </c>
      <c r="AG264" s="9">
        <f t="shared" ref="AG264:AG266" si="2949">(AE264*AF264)+(AE264*AG$1)</f>
        <v>-6000</v>
      </c>
      <c r="AH264" s="9"/>
      <c r="AI264" s="9">
        <f>Thu!$AF$13</f>
        <v>0</v>
      </c>
      <c r="AJ264" s="73" t="str">
        <f t="shared" ref="AJ264:AJ266" si="2950">IF($B264="win",100%-AJ$1,"-100%")</f>
        <v>-100%</v>
      </c>
      <c r="AK264" s="9">
        <f t="shared" ref="AK264:AK266" si="2951">(AI264*AJ264)+(AI264*AK$1)</f>
        <v>0</v>
      </c>
      <c r="AL264" s="9"/>
      <c r="AM264" s="9">
        <f>Thu!$AG$13</f>
        <v>0</v>
      </c>
      <c r="AN264" s="73" t="str">
        <f t="shared" ref="AN264:AN266" si="2952">IF($B264="win",100%-AN$1,"-100%")</f>
        <v>-100%</v>
      </c>
      <c r="AO264" s="9">
        <f t="shared" ref="AO264:AO266" si="2953">(AM264*AN264)+(AM264*AO$1)</f>
        <v>0</v>
      </c>
      <c r="AP264" s="9"/>
      <c r="AQ264" s="9">
        <f>Thu!$AH$13</f>
        <v>0</v>
      </c>
      <c r="AR264" s="73" t="str">
        <f t="shared" ref="AR264:AR266" si="2954">IF($B264="win",100%-AR$1,"-100%")</f>
        <v>-100%</v>
      </c>
      <c r="AS264" s="9">
        <f t="shared" ref="AS264:AS266" si="2955">(AQ264*AR264)+(AQ264*AS$1)</f>
        <v>0</v>
      </c>
      <c r="AT264" s="9"/>
      <c r="AU264" s="9">
        <f>Thu!$AI$13</f>
        <v>0</v>
      </c>
      <c r="AV264" s="73" t="str">
        <f t="shared" ref="AV264:AV266" si="2956">IF($B264="win",100%-AV$1,"-100%")</f>
        <v>-100%</v>
      </c>
      <c r="AW264" s="9">
        <f t="shared" ref="AW264:AW266" si="2957">(AU264*AV264)+(AU264*AW$1)</f>
        <v>0</v>
      </c>
      <c r="AX264" s="9"/>
      <c r="AY264" s="9">
        <f>Thu!$AJ$13</f>
        <v>0</v>
      </c>
      <c r="AZ264" s="73" t="str">
        <f t="shared" ref="AZ264:AZ266" si="2958">IF($B264="win",100%-AZ$1,"-100%")</f>
        <v>-100%</v>
      </c>
      <c r="BA264" s="9">
        <f t="shared" ref="BA264:BA266" si="2959">(AY264*AZ264)+(AY264*BA$1)</f>
        <v>0</v>
      </c>
      <c r="BB264" s="9"/>
      <c r="BC264" s="9">
        <f>Thu!$AK$13</f>
        <v>0</v>
      </c>
      <c r="BD264" s="73" t="str">
        <f t="shared" ref="BD264:BD266" si="2960">IF($B264="win",100%-BD$1,"-100%")</f>
        <v>-100%</v>
      </c>
      <c r="BE264" s="9">
        <f t="shared" ref="BE264:BE266" si="2961">(BC264*BD264)+(BC264*BE$1)</f>
        <v>0</v>
      </c>
      <c r="BF264" s="9"/>
      <c r="BG264" s="9">
        <f>Thu!$AL$13</f>
        <v>0</v>
      </c>
      <c r="BH264" s="73" t="str">
        <f t="shared" ref="BH264:BH266" si="2962">IF($B264="win",100%-BH$1,"-100%")</f>
        <v>-100%</v>
      </c>
      <c r="BI264" s="9">
        <f t="shared" ref="BI264:BI266" si="2963">(BG264*BH264)+(BG264*BI$1)</f>
        <v>0</v>
      </c>
      <c r="BJ264" s="9"/>
      <c r="BK264" s="9">
        <f>Thu!$AM$13</f>
        <v>40000</v>
      </c>
      <c r="BL264" s="73" t="str">
        <f t="shared" ref="BL264:BL266" si="2964">IF($B264="win",100%-BL$1,"-100%")</f>
        <v>-100%</v>
      </c>
      <c r="BM264" s="9">
        <f t="shared" ref="BM264:BM266" si="2965">(BK264*BL264)+(BK264*BM$1)</f>
        <v>-40000</v>
      </c>
      <c r="BN264" s="9"/>
      <c r="BO264" s="9">
        <f>Thu!$AN$13</f>
        <v>0</v>
      </c>
      <c r="BP264" s="73" t="str">
        <f t="shared" ref="BP264:BP266" si="2966">IF($B264="win",100%-BP$1,"-100%")</f>
        <v>-100%</v>
      </c>
      <c r="BQ264" s="9">
        <f t="shared" ref="BQ264:BQ266" si="2967">(BO264*BP264)+(BO264*BQ$1)</f>
        <v>0</v>
      </c>
      <c r="BR264" s="9"/>
      <c r="BS264" s="9">
        <f>Thu!$AO$13</f>
        <v>0</v>
      </c>
      <c r="BT264" s="73" t="str">
        <f t="shared" ref="BT264:BT266" si="2968">IF($B264="win",100%-BT$1,"-100%")</f>
        <v>-100%</v>
      </c>
      <c r="BU264" s="9">
        <f t="shared" ref="BU264:BU266" si="2969">(BS264*BT264)+(BS264*BU$1)</f>
        <v>0</v>
      </c>
      <c r="BV264" s="9"/>
      <c r="BW264" s="9">
        <f>Thu!$AP$13</f>
        <v>0</v>
      </c>
      <c r="BX264" s="73" t="str">
        <f t="shared" ref="BX264:BX266" si="2970">IF($B264="win",100%-BX$1,"-100%")</f>
        <v>-100%</v>
      </c>
      <c r="BY264" s="9">
        <f t="shared" ref="BY264:BY266" si="2971">(BW264*BX264)+(BW264*BY$1)</f>
        <v>0</v>
      </c>
      <c r="BZ264" s="9"/>
      <c r="CA264" s="9">
        <f>Thu!$AQ$13</f>
        <v>0</v>
      </c>
      <c r="CB264" s="73" t="str">
        <f t="shared" ref="CB264:CB266" si="2972">IF($B264="win",100%-CB$1,"-100%")</f>
        <v>-100%</v>
      </c>
      <c r="CC264" s="9">
        <f t="shared" ref="CC264:CC266" si="2973">(CA264*CB264)+(CA264*CC$1)</f>
        <v>0</v>
      </c>
      <c r="CD264" s="9"/>
      <c r="CE264" s="9">
        <f>Thu!$AR$13</f>
        <v>0</v>
      </c>
      <c r="CF264" s="73" t="str">
        <f t="shared" ref="CF264:CF266" si="2974">IF($B264="win",100%-CF$1,"-100%")</f>
        <v>-100%</v>
      </c>
      <c r="CG264" s="9">
        <f t="shared" ref="CG264:CG266" si="2975">(CE264*CF264)+(CE264*CG$1)</f>
        <v>0</v>
      </c>
      <c r="CH264" s="9"/>
      <c r="CI264" s="9">
        <f>Thu!$AS$13</f>
        <v>0</v>
      </c>
      <c r="CJ264" s="73" t="str">
        <f t="shared" ref="CJ264:CJ266" si="2976">IF($B264="win",100%-CJ$1,"-100%")</f>
        <v>-100%</v>
      </c>
      <c r="CK264" s="9">
        <f t="shared" ref="CK264:CK266" si="2977">(CI264*CJ264)+(CI264*CK$1)</f>
        <v>0</v>
      </c>
      <c r="CL264" s="9"/>
      <c r="CM264" s="9">
        <f>Thu!$AT$13</f>
        <v>0</v>
      </c>
      <c r="CN264" s="73" t="str">
        <f t="shared" ref="CN264:CN266" si="2978">IF($B264="win",100%-CN$1,"-100%")</f>
        <v>-100%</v>
      </c>
      <c r="CO264" s="9">
        <f t="shared" ref="CO264:CO266" si="2979">(CM264*CN264)+(CM264*CO$1)</f>
        <v>0</v>
      </c>
      <c r="CP264" s="9"/>
      <c r="CQ264" s="9">
        <f>Thu!$AU$13</f>
        <v>0</v>
      </c>
      <c r="CR264" s="73" t="str">
        <f t="shared" ref="CR264:CR266" si="2980">IF($B264="win",100%-CR$1,"-100%")</f>
        <v>-100%</v>
      </c>
      <c r="CS264" s="9">
        <f t="shared" ref="CS264:CS266" si="2981">(CQ264*CR264)+(CQ264*CS$1)</f>
        <v>0</v>
      </c>
      <c r="CT264" s="9"/>
      <c r="CU264" s="9">
        <f>Thu!$AV$13</f>
        <v>0</v>
      </c>
      <c r="CV264" s="73" t="str">
        <f t="shared" ref="CV264:CV266" si="2982">IF($B264="win",100%-CV$1,"-100%")</f>
        <v>-100%</v>
      </c>
      <c r="CW264" s="9">
        <f t="shared" ref="CW264:CW266" si="2983">(CU264*CV264)+(CU264*CW$1)</f>
        <v>0</v>
      </c>
      <c r="CX264" s="9"/>
      <c r="CY264" s="9">
        <f>Thu!$AW$13</f>
        <v>0</v>
      </c>
      <c r="CZ264" s="73" t="str">
        <f t="shared" ref="CZ264:CZ266" si="2984">IF($B264="win",100%-CZ$1,"-100%")</f>
        <v>-100%</v>
      </c>
      <c r="DA264" s="9">
        <f t="shared" ref="DA264:DA266" si="2985">(CY264*CZ264)+(CY264*DA$1)</f>
        <v>0</v>
      </c>
      <c r="DB264" s="9"/>
      <c r="DC264" s="9">
        <f>Thu!$AX$13</f>
        <v>0</v>
      </c>
      <c r="DD264" s="73" t="str">
        <f t="shared" ref="DD264:DD266" si="2986">IF($B264="win",100%-DD$1,"-100%")</f>
        <v>-100%</v>
      </c>
      <c r="DE264" s="9">
        <f t="shared" ref="DE264:DE266" si="2987">(DC264*DD264)+(DC264*DE$1)</f>
        <v>0</v>
      </c>
      <c r="DF264" s="9"/>
      <c r="DG264" s="9">
        <f>Thu!$AY$13</f>
        <v>0</v>
      </c>
      <c r="DH264" s="73" t="str">
        <f t="shared" ref="DH264:DH266" si="2988">IF($B264="win",100%-DH$1,"-100%")</f>
        <v>-100%</v>
      </c>
      <c r="DI264" s="9">
        <f t="shared" ref="DI264:DI266" si="2989">(DG264*DH264)+(DG264*DI$1)</f>
        <v>0</v>
      </c>
      <c r="DJ264" s="9"/>
      <c r="DK264" s="9">
        <f>Thu!$AZ$13</f>
        <v>0</v>
      </c>
      <c r="DL264" s="73" t="str">
        <f t="shared" ref="DL264:DL266" si="2990">IF($B264="win",100%-DL$1,"-100%")</f>
        <v>-100%</v>
      </c>
      <c r="DM264" s="9">
        <f t="shared" ref="DM264:DM266" si="2991">(DK264*DL264)+(DK264*DM$1)</f>
        <v>0</v>
      </c>
      <c r="DN264" s="9"/>
      <c r="DO264" s="9">
        <f>Thu!$BA$13</f>
        <v>0</v>
      </c>
      <c r="DP264" s="73" t="str">
        <f t="shared" ref="DP264:DP266" si="2992">IF($B264="win",100%-DP$1,"-100%")</f>
        <v>-100%</v>
      </c>
      <c r="DQ264" s="9">
        <f t="shared" ref="DQ264:DQ266" si="2993">(DO264*DP264)+(DO264*DQ$1)</f>
        <v>0</v>
      </c>
      <c r="DR264" s="9"/>
      <c r="DS264" s="9">
        <f>Thu!$BB$13</f>
        <v>0</v>
      </c>
      <c r="DT264" s="73" t="str">
        <f t="shared" ref="DT264:DT266" si="2994">IF($B264="win",100%-DT$1,"-100%")</f>
        <v>-100%</v>
      </c>
      <c r="DU264" s="9">
        <f t="shared" ref="DU264:DU266" si="2995">(DS264*DT264)+(DS264*DU$1)</f>
        <v>0</v>
      </c>
      <c r="DV264" s="9"/>
      <c r="DW264" s="9">
        <f>Thu!$BC$13</f>
        <v>0</v>
      </c>
      <c r="DX264" s="73" t="str">
        <f t="shared" ref="DX264:DX266" si="2996">IF($B264="win",100%-DX$1,"-100%")</f>
        <v>-100%</v>
      </c>
      <c r="DY264" s="9">
        <f t="shared" ref="DY264:DY266" si="2997">(DW264*DX264)+(DW264*DY$1)</f>
        <v>0</v>
      </c>
      <c r="DZ264" s="9"/>
      <c r="EA264" s="9">
        <f>Thu!$BD$13</f>
        <v>0</v>
      </c>
      <c r="EB264" s="73" t="str">
        <f t="shared" ref="EB264:EB266" si="2998">IF($B264="win",100%-EB$1,"-100%")</f>
        <v>-100%</v>
      </c>
      <c r="EC264" s="9">
        <f t="shared" ref="EC264:EC266" si="2999">(EA264*EB264)+(EA264*EC$1)</f>
        <v>0</v>
      </c>
      <c r="ED264" s="9"/>
      <c r="EE264" s="9">
        <f>Thu!$BE$13</f>
        <v>27000</v>
      </c>
      <c r="EF264" s="73" t="str">
        <f t="shared" ref="EF264:EF266" si="3000">IF($B264="win",100%-EF$1,"-100%")</f>
        <v>-100%</v>
      </c>
      <c r="EG264" s="9">
        <f t="shared" ref="EG264:EG266" si="3001">(EE264*EF264)+(EE264*EG$1)</f>
        <v>-27000</v>
      </c>
      <c r="EH264" s="9"/>
      <c r="EI264" s="9">
        <f>Thu!$BF$13</f>
        <v>0</v>
      </c>
      <c r="EJ264" s="73" t="str">
        <f t="shared" ref="EJ264:EJ266" si="3002">IF($B264="win",100%-EJ$1,"-100%")</f>
        <v>-100%</v>
      </c>
      <c r="EK264" s="9">
        <f t="shared" ref="EK264:EK266" si="3003">(EI264*EJ264)+(EI264*EK$1)</f>
        <v>0</v>
      </c>
      <c r="EL264" s="9"/>
      <c r="EM264" s="9">
        <f>Thu!$BG$13</f>
        <v>4000</v>
      </c>
      <c r="EN264" s="73" t="str">
        <f t="shared" ref="EN264:EN266" si="3004">IF($B264="win",100%-EN$1,"-100%")</f>
        <v>-100%</v>
      </c>
      <c r="EO264" s="9">
        <f t="shared" ref="EO264:EO266" si="3005">(EM264*EN264)+(EM264*EO$1)</f>
        <v>-4000</v>
      </c>
      <c r="EP264" s="9"/>
      <c r="EQ264" s="9">
        <f>Thu!$BH$13</f>
        <v>0</v>
      </c>
      <c r="ER264" s="73" t="str">
        <f t="shared" ref="ER264:ER266" si="3006">IF($B264="win",100%-ER$1,"-100%")</f>
        <v>-100%</v>
      </c>
      <c r="ES264" s="9">
        <f t="shared" ref="ES264:ES266" si="3007">(EQ264*ER264)+(EQ264*ES$1)</f>
        <v>0</v>
      </c>
      <c r="EU264" s="9">
        <f>Thu!$BI$13</f>
        <v>0</v>
      </c>
      <c r="EV264" s="73" t="str">
        <f t="shared" ref="EV264:EV266" si="3008">IF($B264="win",100%-EV$1,"-100%")</f>
        <v>-100%</v>
      </c>
      <c r="EW264" s="9">
        <f t="shared" ref="EW264:EW266" si="3009">(EU264*EV264)+(EU264*EW$1)</f>
        <v>0</v>
      </c>
      <c r="EY264" s="9">
        <f>Thu!$BJ$13</f>
        <v>0</v>
      </c>
      <c r="EZ264" s="73" t="str">
        <f t="shared" ref="EZ264:EZ266" si="3010">IF($B264="win",100%-EZ$1,"-100%")</f>
        <v>-100%</v>
      </c>
      <c r="FA264" s="9">
        <f t="shared" ref="FA264:FA266" si="3011">(EY264*EZ264)+(EY264*FA$1)</f>
        <v>0</v>
      </c>
      <c r="FC264" s="9">
        <f>Thu!$BK$13</f>
        <v>0</v>
      </c>
      <c r="FD264" s="73" t="str">
        <f t="shared" ref="FD264:FD266" si="3012">IF($B264="win",100%-FD$1,"-100%")</f>
        <v>-100%</v>
      </c>
      <c r="FE264" s="9">
        <f t="shared" ref="FE264:FE266" si="3013">(FC264*FD264)+(FC264*FE$1)</f>
        <v>0</v>
      </c>
      <c r="FG264" s="9">
        <f>Thu!$BL$13</f>
        <v>0</v>
      </c>
      <c r="FH264" s="73" t="str">
        <f t="shared" ref="FH264:FH266" si="3014">IF($B264="win",100%-FH$1,"-100%")</f>
        <v>-100%</v>
      </c>
      <c r="FI264" s="9">
        <f t="shared" ref="FI264:FI266" si="3015">(FG264*FH264)+(FG264*FI$1)</f>
        <v>0</v>
      </c>
      <c r="FK264" s="9">
        <f>Thu!$BM$13</f>
        <v>20000</v>
      </c>
      <c r="FL264" s="73" t="str">
        <f t="shared" ref="FL264:FL266" si="3016">IF($B264="win",100%-FL$1,"-100%")</f>
        <v>-100%</v>
      </c>
      <c r="FM264" s="9">
        <f t="shared" ref="FM264:FM266" si="3017">(FK264*FL264)+(FK264*FM$1)</f>
        <v>-20000</v>
      </c>
      <c r="FO264" s="9">
        <f>Thu!$BN$13</f>
        <v>6000</v>
      </c>
      <c r="FP264" s="73" t="str">
        <f t="shared" ref="FP264:FP266" si="3018">IF($B264="win",100%-FP$1,"-100%")</f>
        <v>-100%</v>
      </c>
      <c r="FQ264" s="9">
        <f t="shared" ref="FQ264:FQ266" si="3019">(FO264*FP264)+(FO264*FQ$1)</f>
        <v>-6000</v>
      </c>
    </row>
    <row r="265" spans="1:173" s="12" customFormat="1" x14ac:dyDescent="0.25">
      <c r="A265" s="9" t="str">
        <f>Thu!$A$14</f>
        <v>pol under</v>
      </c>
      <c r="B265" s="72" t="str">
        <f>Thu!$C$14</f>
        <v>lose</v>
      </c>
      <c r="C265" s="9">
        <f>Thu!$X$14</f>
        <v>0</v>
      </c>
      <c r="D265" s="73" t="str">
        <f t="shared" si="2934"/>
        <v>-100%</v>
      </c>
      <c r="E265" s="9">
        <f t="shared" si="2935"/>
        <v>0</v>
      </c>
      <c r="G265" s="9">
        <f>Thu!$Y$14</f>
        <v>0</v>
      </c>
      <c r="H265" s="73" t="str">
        <f t="shared" si="2936"/>
        <v>-100%</v>
      </c>
      <c r="I265" s="9">
        <f t="shared" si="2937"/>
        <v>0</v>
      </c>
      <c r="K265" s="9">
        <f>Thu!$Z$14</f>
        <v>0</v>
      </c>
      <c r="L265" s="73" t="str">
        <f t="shared" si="2938"/>
        <v>-100%</v>
      </c>
      <c r="M265" s="9">
        <f t="shared" si="2939"/>
        <v>0</v>
      </c>
      <c r="N265" s="9"/>
      <c r="O265" s="9">
        <f>Thu!$AA$14</f>
        <v>0</v>
      </c>
      <c r="P265" s="73" t="str">
        <f t="shared" si="2940"/>
        <v>-100%</v>
      </c>
      <c r="Q265" s="9">
        <f t="shared" si="2941"/>
        <v>0</v>
      </c>
      <c r="R265" s="9"/>
      <c r="S265" s="9">
        <f>Thu!$AB$14</f>
        <v>0</v>
      </c>
      <c r="T265" s="73" t="str">
        <f t="shared" si="2942"/>
        <v>-100%</v>
      </c>
      <c r="U265" s="9">
        <f t="shared" si="2943"/>
        <v>0</v>
      </c>
      <c r="V265" s="9"/>
      <c r="W265" s="9">
        <f>Thu!$AC$14</f>
        <v>0</v>
      </c>
      <c r="X265" s="73" t="str">
        <f t="shared" si="2944"/>
        <v>-100%</v>
      </c>
      <c r="Y265" s="9">
        <f t="shared" si="2945"/>
        <v>0</v>
      </c>
      <c r="Z265" s="9"/>
      <c r="AA265" s="9">
        <f>Thu!$AD$14</f>
        <v>0</v>
      </c>
      <c r="AB265" s="73" t="str">
        <f t="shared" si="2946"/>
        <v>-100%</v>
      </c>
      <c r="AC265" s="9">
        <f t="shared" si="2947"/>
        <v>0</v>
      </c>
      <c r="AD265" s="9"/>
      <c r="AE265" s="9">
        <f>Thu!$AE$14</f>
        <v>0</v>
      </c>
      <c r="AF265" s="73" t="str">
        <f t="shared" si="2948"/>
        <v>-100%</v>
      </c>
      <c r="AG265" s="9">
        <f t="shared" si="2949"/>
        <v>0</v>
      </c>
      <c r="AH265" s="9"/>
      <c r="AI265" s="9">
        <f>Thu!$AF$14</f>
        <v>0</v>
      </c>
      <c r="AJ265" s="73" t="str">
        <f t="shared" si="2950"/>
        <v>-100%</v>
      </c>
      <c r="AK265" s="9">
        <f t="shared" si="2951"/>
        <v>0</v>
      </c>
      <c r="AL265" s="9"/>
      <c r="AM265" s="9">
        <f>Thu!$AG$14</f>
        <v>0</v>
      </c>
      <c r="AN265" s="73" t="str">
        <f t="shared" si="2952"/>
        <v>-100%</v>
      </c>
      <c r="AO265" s="9">
        <f t="shared" si="2953"/>
        <v>0</v>
      </c>
      <c r="AP265" s="9"/>
      <c r="AQ265" s="9">
        <f>Thu!$AH$14</f>
        <v>0</v>
      </c>
      <c r="AR265" s="73" t="str">
        <f t="shared" si="2954"/>
        <v>-100%</v>
      </c>
      <c r="AS265" s="9">
        <f t="shared" si="2955"/>
        <v>0</v>
      </c>
      <c r="AT265" s="9"/>
      <c r="AU265" s="9">
        <f>Thu!$AI$14</f>
        <v>13000</v>
      </c>
      <c r="AV265" s="73" t="str">
        <f t="shared" si="2956"/>
        <v>-100%</v>
      </c>
      <c r="AW265" s="9">
        <f t="shared" si="2957"/>
        <v>-13000</v>
      </c>
      <c r="AX265" s="9"/>
      <c r="AY265" s="9">
        <f>Thu!$AJ$14</f>
        <v>0</v>
      </c>
      <c r="AZ265" s="73" t="str">
        <f t="shared" si="2958"/>
        <v>-100%</v>
      </c>
      <c r="BA265" s="9">
        <f t="shared" si="2959"/>
        <v>0</v>
      </c>
      <c r="BB265" s="9"/>
      <c r="BC265" s="9">
        <f>Thu!$AK$14</f>
        <v>0</v>
      </c>
      <c r="BD265" s="73" t="str">
        <f t="shared" si="2960"/>
        <v>-100%</v>
      </c>
      <c r="BE265" s="9">
        <f t="shared" si="2961"/>
        <v>0</v>
      </c>
      <c r="BF265" s="9"/>
      <c r="BG265" s="9">
        <f>Thu!$AL$14</f>
        <v>500</v>
      </c>
      <c r="BH265" s="73" t="str">
        <f t="shared" si="2962"/>
        <v>-100%</v>
      </c>
      <c r="BI265" s="9">
        <f t="shared" si="2963"/>
        <v>-500</v>
      </c>
      <c r="BJ265" s="9"/>
      <c r="BK265" s="9">
        <f>Thu!$AM$14</f>
        <v>0</v>
      </c>
      <c r="BL265" s="73" t="str">
        <f t="shared" si="2964"/>
        <v>-100%</v>
      </c>
      <c r="BM265" s="9">
        <f t="shared" si="2965"/>
        <v>0</v>
      </c>
      <c r="BN265" s="9"/>
      <c r="BO265" s="9">
        <f>Thu!$AN$14</f>
        <v>0</v>
      </c>
      <c r="BP265" s="73" t="str">
        <f t="shared" si="2966"/>
        <v>-100%</v>
      </c>
      <c r="BQ265" s="9">
        <f t="shared" si="2967"/>
        <v>0</v>
      </c>
      <c r="BR265" s="9"/>
      <c r="BS265" s="9">
        <f>Thu!$AO$14</f>
        <v>0</v>
      </c>
      <c r="BT265" s="73" t="str">
        <f t="shared" si="2968"/>
        <v>-100%</v>
      </c>
      <c r="BU265" s="9">
        <f t="shared" si="2969"/>
        <v>0</v>
      </c>
      <c r="BV265" s="9"/>
      <c r="BW265" s="9">
        <f>Thu!$AP$14</f>
        <v>0</v>
      </c>
      <c r="BX265" s="73" t="str">
        <f t="shared" si="2970"/>
        <v>-100%</v>
      </c>
      <c r="BY265" s="9">
        <f t="shared" si="2971"/>
        <v>0</v>
      </c>
      <c r="BZ265" s="9"/>
      <c r="CA265" s="9">
        <f>Thu!$AQ$14</f>
        <v>0</v>
      </c>
      <c r="CB265" s="73" t="str">
        <f t="shared" si="2972"/>
        <v>-100%</v>
      </c>
      <c r="CC265" s="9">
        <f t="shared" si="2973"/>
        <v>0</v>
      </c>
      <c r="CD265" s="9"/>
      <c r="CE265" s="9">
        <f>Thu!$AR$14</f>
        <v>0</v>
      </c>
      <c r="CF265" s="73" t="str">
        <f t="shared" si="2974"/>
        <v>-100%</v>
      </c>
      <c r="CG265" s="9">
        <f t="shared" si="2975"/>
        <v>0</v>
      </c>
      <c r="CH265" s="9"/>
      <c r="CI265" s="9">
        <f>Thu!$AS$14</f>
        <v>0</v>
      </c>
      <c r="CJ265" s="73" t="str">
        <f t="shared" si="2976"/>
        <v>-100%</v>
      </c>
      <c r="CK265" s="9">
        <f t="shared" si="2977"/>
        <v>0</v>
      </c>
      <c r="CL265" s="9"/>
      <c r="CM265" s="9">
        <f>Thu!$AT$14</f>
        <v>0</v>
      </c>
      <c r="CN265" s="73" t="str">
        <f t="shared" si="2978"/>
        <v>-100%</v>
      </c>
      <c r="CO265" s="9">
        <f t="shared" si="2979"/>
        <v>0</v>
      </c>
      <c r="CP265" s="9"/>
      <c r="CQ265" s="9">
        <f>Thu!$AU$14</f>
        <v>0</v>
      </c>
      <c r="CR265" s="73" t="str">
        <f t="shared" si="2980"/>
        <v>-100%</v>
      </c>
      <c r="CS265" s="9">
        <f t="shared" si="2981"/>
        <v>0</v>
      </c>
      <c r="CT265" s="9"/>
      <c r="CU265" s="9">
        <f>Thu!$AV$14</f>
        <v>0</v>
      </c>
      <c r="CV265" s="73" t="str">
        <f t="shared" si="2982"/>
        <v>-100%</v>
      </c>
      <c r="CW265" s="9">
        <f t="shared" si="2983"/>
        <v>0</v>
      </c>
      <c r="CX265" s="9"/>
      <c r="CY265" s="9">
        <f>Thu!$AW$14</f>
        <v>0</v>
      </c>
      <c r="CZ265" s="73" t="str">
        <f t="shared" si="2984"/>
        <v>-100%</v>
      </c>
      <c r="DA265" s="9">
        <f t="shared" si="2985"/>
        <v>0</v>
      </c>
      <c r="DB265" s="9"/>
      <c r="DC265" s="9">
        <f>Thu!$AX$14</f>
        <v>0</v>
      </c>
      <c r="DD265" s="73" t="str">
        <f t="shared" si="2986"/>
        <v>-100%</v>
      </c>
      <c r="DE265" s="9">
        <f t="shared" si="2987"/>
        <v>0</v>
      </c>
      <c r="DF265" s="9"/>
      <c r="DG265" s="9">
        <f>Thu!$AY$14</f>
        <v>3000</v>
      </c>
      <c r="DH265" s="73" t="str">
        <f t="shared" si="2988"/>
        <v>-100%</v>
      </c>
      <c r="DI265" s="9">
        <f t="shared" si="2989"/>
        <v>-3000</v>
      </c>
      <c r="DJ265" s="9"/>
      <c r="DK265" s="9">
        <f>Thu!$AZ$14</f>
        <v>0</v>
      </c>
      <c r="DL265" s="73" t="str">
        <f t="shared" si="2990"/>
        <v>-100%</v>
      </c>
      <c r="DM265" s="9">
        <f t="shared" si="2991"/>
        <v>0</v>
      </c>
      <c r="DN265" s="9"/>
      <c r="DO265" s="9">
        <f>Thu!$BA$14</f>
        <v>0</v>
      </c>
      <c r="DP265" s="73" t="str">
        <f t="shared" si="2992"/>
        <v>-100%</v>
      </c>
      <c r="DQ265" s="9">
        <f t="shared" si="2993"/>
        <v>0</v>
      </c>
      <c r="DR265" s="9"/>
      <c r="DS265" s="9">
        <f>Thu!$BB$14</f>
        <v>0</v>
      </c>
      <c r="DT265" s="73" t="str">
        <f t="shared" si="2994"/>
        <v>-100%</v>
      </c>
      <c r="DU265" s="9">
        <f t="shared" si="2995"/>
        <v>0</v>
      </c>
      <c r="DV265" s="9"/>
      <c r="DW265" s="9">
        <f>Thu!$BC$14</f>
        <v>0</v>
      </c>
      <c r="DX265" s="73" t="str">
        <f t="shared" si="2996"/>
        <v>-100%</v>
      </c>
      <c r="DY265" s="9">
        <f t="shared" si="2997"/>
        <v>0</v>
      </c>
      <c r="DZ265" s="9"/>
      <c r="EA265" s="9">
        <f>Thu!$BD$14</f>
        <v>0</v>
      </c>
      <c r="EB265" s="73" t="str">
        <f t="shared" si="2998"/>
        <v>-100%</v>
      </c>
      <c r="EC265" s="9">
        <f t="shared" si="2999"/>
        <v>0</v>
      </c>
      <c r="ED265" s="9"/>
      <c r="EE265" s="9">
        <f>Thu!$BE$14</f>
        <v>0</v>
      </c>
      <c r="EF265" s="73" t="str">
        <f t="shared" si="3000"/>
        <v>-100%</v>
      </c>
      <c r="EG265" s="9">
        <f t="shared" si="3001"/>
        <v>0</v>
      </c>
      <c r="EH265" s="9"/>
      <c r="EI265" s="9">
        <f>Thu!$BF$14</f>
        <v>0</v>
      </c>
      <c r="EJ265" s="73" t="str">
        <f t="shared" si="3002"/>
        <v>-100%</v>
      </c>
      <c r="EK265" s="9">
        <f t="shared" si="3003"/>
        <v>0</v>
      </c>
      <c r="EL265" s="9"/>
      <c r="EM265" s="9">
        <f>Thu!$BG$14</f>
        <v>0</v>
      </c>
      <c r="EN265" s="73" t="str">
        <f t="shared" si="3004"/>
        <v>-100%</v>
      </c>
      <c r="EO265" s="9">
        <f t="shared" si="3005"/>
        <v>0</v>
      </c>
      <c r="EP265" s="9"/>
      <c r="EQ265" s="9">
        <f>Thu!$BH$14</f>
        <v>5000</v>
      </c>
      <c r="ER265" s="73" t="str">
        <f t="shared" si="3006"/>
        <v>-100%</v>
      </c>
      <c r="ES265" s="9">
        <f t="shared" si="3007"/>
        <v>-5000</v>
      </c>
      <c r="EU265" s="9">
        <f>Thu!$BI$14</f>
        <v>0</v>
      </c>
      <c r="EV265" s="73" t="str">
        <f t="shared" si="3008"/>
        <v>-100%</v>
      </c>
      <c r="EW265" s="9">
        <f t="shared" si="3009"/>
        <v>0</v>
      </c>
      <c r="EY265" s="9">
        <f>Thu!$BJ$14</f>
        <v>0</v>
      </c>
      <c r="EZ265" s="73" t="str">
        <f t="shared" si="3010"/>
        <v>-100%</v>
      </c>
      <c r="FA265" s="9">
        <f t="shared" si="3011"/>
        <v>0</v>
      </c>
      <c r="FC265" s="9">
        <f>Thu!$BK$14</f>
        <v>0</v>
      </c>
      <c r="FD265" s="73" t="str">
        <f t="shared" si="3012"/>
        <v>-100%</v>
      </c>
      <c r="FE265" s="9">
        <f t="shared" si="3013"/>
        <v>0</v>
      </c>
      <c r="FG265" s="9">
        <f>Thu!$BL$14</f>
        <v>1500</v>
      </c>
      <c r="FH265" s="73" t="str">
        <f t="shared" si="3014"/>
        <v>-100%</v>
      </c>
      <c r="FI265" s="9">
        <f t="shared" si="3015"/>
        <v>-1500</v>
      </c>
      <c r="FK265" s="9">
        <f>Thu!$BM$14</f>
        <v>0</v>
      </c>
      <c r="FL265" s="73" t="str">
        <f t="shared" si="3016"/>
        <v>-100%</v>
      </c>
      <c r="FM265" s="9">
        <f t="shared" si="3017"/>
        <v>0</v>
      </c>
      <c r="FO265" s="9">
        <f>Thu!$BN$14</f>
        <v>3000</v>
      </c>
      <c r="FP265" s="73" t="str">
        <f t="shared" si="3018"/>
        <v>-100%</v>
      </c>
      <c r="FQ265" s="9">
        <f t="shared" si="3019"/>
        <v>-3000</v>
      </c>
    </row>
    <row r="266" spans="1:173" s="12" customFormat="1" x14ac:dyDescent="0.25">
      <c r="A266" s="9" t="str">
        <f>Thu!$A$15</f>
        <v>pol over</v>
      </c>
      <c r="B266" s="72" t="str">
        <f>Thu!$C$15</f>
        <v>win</v>
      </c>
      <c r="C266" s="9">
        <f>Thu!$X$15</f>
        <v>0</v>
      </c>
      <c r="D266" s="73">
        <f t="shared" si="2934"/>
        <v>1</v>
      </c>
      <c r="E266" s="9">
        <f t="shared" si="2935"/>
        <v>0</v>
      </c>
      <c r="G266" s="9">
        <f>Thu!$Y$15</f>
        <v>0</v>
      </c>
      <c r="H266" s="73">
        <f t="shared" si="2936"/>
        <v>0.9</v>
      </c>
      <c r="I266" s="9">
        <f t="shared" si="2937"/>
        <v>0</v>
      </c>
      <c r="K266" s="9">
        <f>Thu!$Z$15</f>
        <v>0</v>
      </c>
      <c r="L266" s="73">
        <f t="shared" si="2938"/>
        <v>0.9</v>
      </c>
      <c r="M266" s="9">
        <f t="shared" si="2939"/>
        <v>0</v>
      </c>
      <c r="N266" s="9"/>
      <c r="O266" s="9">
        <f>Thu!$AA$15</f>
        <v>0</v>
      </c>
      <c r="P266" s="73">
        <f t="shared" si="2940"/>
        <v>0.9</v>
      </c>
      <c r="Q266" s="9">
        <f t="shared" si="2941"/>
        <v>0</v>
      </c>
      <c r="R266" s="9"/>
      <c r="S266" s="9">
        <f>Thu!$AB$15</f>
        <v>0</v>
      </c>
      <c r="T266" s="73">
        <f t="shared" si="2942"/>
        <v>0.9</v>
      </c>
      <c r="U266" s="9">
        <f t="shared" si="2943"/>
        <v>0</v>
      </c>
      <c r="V266" s="9"/>
      <c r="W266" s="9">
        <f>Thu!$AC$15</f>
        <v>0</v>
      </c>
      <c r="X266" s="73">
        <f t="shared" si="2944"/>
        <v>0.9</v>
      </c>
      <c r="Y266" s="9">
        <f t="shared" si="2945"/>
        <v>0</v>
      </c>
      <c r="Z266" s="9"/>
      <c r="AA266" s="9">
        <f>Thu!$AD$15</f>
        <v>0</v>
      </c>
      <c r="AB266" s="73">
        <f t="shared" si="2946"/>
        <v>0.9</v>
      </c>
      <c r="AC266" s="9">
        <f t="shared" si="2947"/>
        <v>0</v>
      </c>
      <c r="AD266" s="9"/>
      <c r="AE266" s="9">
        <f>Thu!$AE$15</f>
        <v>0</v>
      </c>
      <c r="AF266" s="73">
        <f t="shared" si="2948"/>
        <v>0.9</v>
      </c>
      <c r="AG266" s="9">
        <f t="shared" si="2949"/>
        <v>0</v>
      </c>
      <c r="AH266" s="9"/>
      <c r="AI266" s="9">
        <f>Thu!$AF$15</f>
        <v>2000</v>
      </c>
      <c r="AJ266" s="73">
        <f t="shared" si="2950"/>
        <v>0.9</v>
      </c>
      <c r="AK266" s="9">
        <f t="shared" si="2951"/>
        <v>1800</v>
      </c>
      <c r="AL266" s="9"/>
      <c r="AM266" s="9">
        <f>Thu!$AG$15</f>
        <v>0</v>
      </c>
      <c r="AN266" s="73">
        <f t="shared" si="2952"/>
        <v>0.9</v>
      </c>
      <c r="AO266" s="9">
        <f t="shared" si="2953"/>
        <v>0</v>
      </c>
      <c r="AP266" s="9"/>
      <c r="AQ266" s="9">
        <f>Thu!$AH$15</f>
        <v>0</v>
      </c>
      <c r="AR266" s="73">
        <f t="shared" si="2954"/>
        <v>0.9</v>
      </c>
      <c r="AS266" s="9">
        <f t="shared" si="2955"/>
        <v>0</v>
      </c>
      <c r="AT266" s="9"/>
      <c r="AU266" s="9">
        <f>Thu!$AI$15</f>
        <v>0</v>
      </c>
      <c r="AV266" s="73">
        <f t="shared" si="2956"/>
        <v>0.9</v>
      </c>
      <c r="AW266" s="9">
        <f t="shared" si="2957"/>
        <v>0</v>
      </c>
      <c r="AX266" s="9"/>
      <c r="AY266" s="9">
        <f>Thu!$AJ$15</f>
        <v>0</v>
      </c>
      <c r="AZ266" s="73">
        <f t="shared" si="2958"/>
        <v>0.9</v>
      </c>
      <c r="BA266" s="9">
        <f t="shared" si="2959"/>
        <v>0</v>
      </c>
      <c r="BB266" s="9"/>
      <c r="BC266" s="9">
        <f>Thu!$AK$15</f>
        <v>0</v>
      </c>
      <c r="BD266" s="73">
        <f t="shared" si="2960"/>
        <v>0.9</v>
      </c>
      <c r="BE266" s="9">
        <f t="shared" si="2961"/>
        <v>0</v>
      </c>
      <c r="BF266" s="9"/>
      <c r="BG266" s="9">
        <f>Thu!$AL$15</f>
        <v>0</v>
      </c>
      <c r="BH266" s="73">
        <f t="shared" si="2962"/>
        <v>0.9</v>
      </c>
      <c r="BI266" s="9">
        <f t="shared" si="2963"/>
        <v>0</v>
      </c>
      <c r="BJ266" s="9"/>
      <c r="BK266" s="9">
        <f>Thu!$AM$15</f>
        <v>0</v>
      </c>
      <c r="BL266" s="73">
        <f t="shared" si="2964"/>
        <v>0.9</v>
      </c>
      <c r="BM266" s="9">
        <f t="shared" si="2965"/>
        <v>0</v>
      </c>
      <c r="BN266" s="9"/>
      <c r="BO266" s="9">
        <f>Thu!$AN$15</f>
        <v>0</v>
      </c>
      <c r="BP266" s="73">
        <f t="shared" si="2966"/>
        <v>0.92</v>
      </c>
      <c r="BQ266" s="9">
        <f t="shared" si="2967"/>
        <v>0</v>
      </c>
      <c r="BR266" s="9"/>
      <c r="BS266" s="9">
        <f>Thu!$AO$15</f>
        <v>0</v>
      </c>
      <c r="BT266" s="73">
        <f t="shared" si="2968"/>
        <v>0.9</v>
      </c>
      <c r="BU266" s="9">
        <f t="shared" si="2969"/>
        <v>0</v>
      </c>
      <c r="BV266" s="9"/>
      <c r="BW266" s="9">
        <f>Thu!$AP$15</f>
        <v>0</v>
      </c>
      <c r="BX266" s="73">
        <f t="shared" si="2970"/>
        <v>0.9</v>
      </c>
      <c r="BY266" s="9">
        <f t="shared" si="2971"/>
        <v>0</v>
      </c>
      <c r="BZ266" s="9"/>
      <c r="CA266" s="9">
        <f>Thu!$AQ$15</f>
        <v>0</v>
      </c>
      <c r="CB266" s="73">
        <f t="shared" si="2972"/>
        <v>0.9</v>
      </c>
      <c r="CC266" s="9">
        <f t="shared" si="2973"/>
        <v>0</v>
      </c>
      <c r="CD266" s="9"/>
      <c r="CE266" s="9">
        <f>Thu!$AR$15</f>
        <v>0</v>
      </c>
      <c r="CF266" s="73">
        <f t="shared" si="2974"/>
        <v>0.9</v>
      </c>
      <c r="CG266" s="9">
        <f t="shared" si="2975"/>
        <v>0</v>
      </c>
      <c r="CH266" s="9"/>
      <c r="CI266" s="9">
        <f>Thu!$AS$15</f>
        <v>0</v>
      </c>
      <c r="CJ266" s="73">
        <f t="shared" si="2976"/>
        <v>0.9</v>
      </c>
      <c r="CK266" s="9">
        <f t="shared" si="2977"/>
        <v>0</v>
      </c>
      <c r="CL266" s="9"/>
      <c r="CM266" s="9">
        <f>Thu!$AT$15</f>
        <v>0</v>
      </c>
      <c r="CN266" s="73">
        <f t="shared" si="2978"/>
        <v>0.9</v>
      </c>
      <c r="CO266" s="9">
        <f t="shared" si="2979"/>
        <v>0</v>
      </c>
      <c r="CP266" s="9"/>
      <c r="CQ266" s="9">
        <f>Thu!$AU$15</f>
        <v>0</v>
      </c>
      <c r="CR266" s="73">
        <f t="shared" si="2980"/>
        <v>0.9</v>
      </c>
      <c r="CS266" s="9">
        <f t="shared" si="2981"/>
        <v>0</v>
      </c>
      <c r="CT266" s="9"/>
      <c r="CU266" s="9">
        <f>Thu!$AV$15</f>
        <v>0</v>
      </c>
      <c r="CV266" s="73">
        <f t="shared" si="2982"/>
        <v>0.9</v>
      </c>
      <c r="CW266" s="9">
        <f t="shared" si="2983"/>
        <v>0</v>
      </c>
      <c r="CX266" s="9"/>
      <c r="CY266" s="9">
        <f>Thu!$AW$15</f>
        <v>0</v>
      </c>
      <c r="CZ266" s="73">
        <f t="shared" si="2984"/>
        <v>0.9</v>
      </c>
      <c r="DA266" s="9">
        <f t="shared" si="2985"/>
        <v>0</v>
      </c>
      <c r="DB266" s="9"/>
      <c r="DC266" s="9">
        <f>Thu!$AX$15</f>
        <v>0</v>
      </c>
      <c r="DD266" s="73">
        <f t="shared" si="2986"/>
        <v>0.9</v>
      </c>
      <c r="DE266" s="9">
        <f t="shared" si="2987"/>
        <v>0</v>
      </c>
      <c r="DF266" s="9"/>
      <c r="DG266" s="9">
        <f>Thu!$AY$15</f>
        <v>0</v>
      </c>
      <c r="DH266" s="73">
        <f t="shared" si="2988"/>
        <v>0.9</v>
      </c>
      <c r="DI266" s="9">
        <f t="shared" si="2989"/>
        <v>0</v>
      </c>
      <c r="DJ266" s="9"/>
      <c r="DK266" s="9">
        <f>Thu!$AZ$15</f>
        <v>0</v>
      </c>
      <c r="DL266" s="73">
        <f t="shared" si="2990"/>
        <v>0.9</v>
      </c>
      <c r="DM266" s="9">
        <f t="shared" si="2991"/>
        <v>0</v>
      </c>
      <c r="DN266" s="9"/>
      <c r="DO266" s="9">
        <f>Thu!$BA$15</f>
        <v>2500</v>
      </c>
      <c r="DP266" s="73">
        <f t="shared" si="2992"/>
        <v>0.9</v>
      </c>
      <c r="DQ266" s="9">
        <f t="shared" si="2993"/>
        <v>2250</v>
      </c>
      <c r="DR266" s="9"/>
      <c r="DS266" s="9">
        <f>Thu!$BB$15</f>
        <v>0</v>
      </c>
      <c r="DT266" s="73">
        <f t="shared" si="2994"/>
        <v>0.9</v>
      </c>
      <c r="DU266" s="9">
        <f t="shared" si="2995"/>
        <v>0</v>
      </c>
      <c r="DV266" s="9"/>
      <c r="DW266" s="9">
        <f>Thu!$BC$15</f>
        <v>0</v>
      </c>
      <c r="DX266" s="73">
        <f t="shared" si="2996"/>
        <v>0.9</v>
      </c>
      <c r="DY266" s="9">
        <f t="shared" si="2997"/>
        <v>0</v>
      </c>
      <c r="DZ266" s="9"/>
      <c r="EA266" s="9">
        <f>Thu!$BD$15</f>
        <v>0</v>
      </c>
      <c r="EB266" s="73">
        <f t="shared" si="2998"/>
        <v>0.9</v>
      </c>
      <c r="EC266" s="9">
        <f t="shared" si="2999"/>
        <v>0</v>
      </c>
      <c r="ED266" s="9"/>
      <c r="EE266" s="9">
        <f>Thu!$BE$15</f>
        <v>0</v>
      </c>
      <c r="EF266" s="73">
        <f t="shared" si="3000"/>
        <v>0.9</v>
      </c>
      <c r="EG266" s="9">
        <f t="shared" si="3001"/>
        <v>0</v>
      </c>
      <c r="EH266" s="9"/>
      <c r="EI266" s="9">
        <f>Thu!$BF$15</f>
        <v>0</v>
      </c>
      <c r="EJ266" s="73">
        <f t="shared" si="3002"/>
        <v>0.9</v>
      </c>
      <c r="EK266" s="9">
        <f t="shared" si="3003"/>
        <v>0</v>
      </c>
      <c r="EL266" s="9"/>
      <c r="EM266" s="9">
        <f>Thu!$BG$15</f>
        <v>2000</v>
      </c>
      <c r="EN266" s="73">
        <f t="shared" si="3004"/>
        <v>0.9</v>
      </c>
      <c r="EO266" s="9">
        <f t="shared" si="3005"/>
        <v>1800</v>
      </c>
      <c r="EP266" s="9"/>
      <c r="EQ266" s="9">
        <f>Thu!$BH$15</f>
        <v>0</v>
      </c>
      <c r="ER266" s="73">
        <f t="shared" si="3006"/>
        <v>0.9</v>
      </c>
      <c r="ES266" s="9">
        <f t="shared" si="3007"/>
        <v>0</v>
      </c>
      <c r="EU266" s="9">
        <f>Thu!$BI$15</f>
        <v>0</v>
      </c>
      <c r="EV266" s="73">
        <f t="shared" si="3008"/>
        <v>0.9</v>
      </c>
      <c r="EW266" s="9">
        <f t="shared" si="3009"/>
        <v>0</v>
      </c>
      <c r="EY266" s="9">
        <f>Thu!$BJ$15</f>
        <v>0</v>
      </c>
      <c r="EZ266" s="73">
        <f t="shared" si="3010"/>
        <v>0.9</v>
      </c>
      <c r="FA266" s="9">
        <f t="shared" si="3011"/>
        <v>0</v>
      </c>
      <c r="FC266" s="9">
        <f>Thu!$BK$15</f>
        <v>0</v>
      </c>
      <c r="FD266" s="73">
        <f t="shared" si="3012"/>
        <v>0.9</v>
      </c>
      <c r="FE266" s="9">
        <f t="shared" si="3013"/>
        <v>0</v>
      </c>
      <c r="FG266" s="9">
        <f>Thu!$BL$15</f>
        <v>0</v>
      </c>
      <c r="FH266" s="73">
        <f t="shared" si="3014"/>
        <v>0.9</v>
      </c>
      <c r="FI266" s="9">
        <f t="shared" si="3015"/>
        <v>0</v>
      </c>
      <c r="FK266" s="9">
        <f>Thu!$BM$15</f>
        <v>0</v>
      </c>
      <c r="FL266" s="73">
        <f t="shared" si="3016"/>
        <v>0.9</v>
      </c>
      <c r="FM266" s="9">
        <f t="shared" si="3017"/>
        <v>0</v>
      </c>
      <c r="FO266" s="9">
        <f>Thu!$BN$15</f>
        <v>0</v>
      </c>
      <c r="FP266" s="73">
        <f t="shared" si="3018"/>
        <v>0.9</v>
      </c>
      <c r="FQ266" s="9">
        <f t="shared" si="3019"/>
        <v>0</v>
      </c>
    </row>
    <row r="267" spans="1:173" s="12" customFormat="1" x14ac:dyDescent="0.25">
      <c r="A267" s="75"/>
      <c r="B267" s="72"/>
      <c r="C267" s="75"/>
      <c r="D267" s="75"/>
      <c r="E267" s="75"/>
      <c r="G267" s="75"/>
      <c r="H267" s="75"/>
      <c r="I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  <c r="BN267" s="75"/>
      <c r="BO267" s="75"/>
      <c r="BP267" s="75"/>
      <c r="BQ267" s="75"/>
      <c r="BR267" s="75"/>
      <c r="BS267" s="75"/>
      <c r="BT267" s="75"/>
      <c r="BU267" s="75"/>
      <c r="BV267" s="75"/>
      <c r="BW267" s="75"/>
      <c r="BX267" s="75"/>
      <c r="BY267" s="75"/>
      <c r="BZ267" s="75"/>
      <c r="CA267" s="75"/>
      <c r="CB267" s="75"/>
      <c r="CC267" s="75"/>
      <c r="CD267" s="75"/>
      <c r="CE267" s="75"/>
      <c r="CF267" s="75"/>
      <c r="CG267" s="75"/>
      <c r="CH267" s="75"/>
      <c r="CI267" s="75"/>
      <c r="CJ267" s="75"/>
      <c r="CK267" s="75"/>
      <c r="CL267" s="75"/>
      <c r="CM267" s="75"/>
      <c r="CN267" s="75"/>
      <c r="CO267" s="75"/>
      <c r="CP267" s="75"/>
      <c r="CQ267" s="75"/>
      <c r="CR267" s="75"/>
      <c r="CS267" s="75"/>
      <c r="CT267" s="75"/>
      <c r="CU267" s="75"/>
      <c r="CV267" s="75"/>
      <c r="CW267" s="75"/>
      <c r="CX267" s="75"/>
      <c r="CY267" s="75"/>
      <c r="CZ267" s="75"/>
      <c r="DA267" s="75"/>
      <c r="DB267" s="75"/>
      <c r="DC267" s="75"/>
      <c r="DD267" s="75"/>
      <c r="DE267" s="75"/>
      <c r="DF267" s="75"/>
      <c r="DG267" s="75"/>
      <c r="DH267" s="75"/>
      <c r="DI267" s="75"/>
      <c r="DJ267" s="75"/>
      <c r="DK267" s="75"/>
      <c r="DL267" s="75"/>
      <c r="DM267" s="75"/>
      <c r="DN267" s="75"/>
      <c r="DO267" s="75"/>
      <c r="DP267" s="75"/>
      <c r="DQ267" s="75"/>
      <c r="DR267" s="75"/>
      <c r="DS267" s="75"/>
      <c r="DT267" s="75"/>
      <c r="DU267" s="75"/>
      <c r="DV267" s="75"/>
      <c r="DW267" s="75"/>
      <c r="DX267" s="75"/>
      <c r="DY267" s="75"/>
      <c r="DZ267" s="75"/>
      <c r="EA267" s="75"/>
      <c r="EB267" s="75"/>
      <c r="EC267" s="75"/>
      <c r="ED267" s="75"/>
      <c r="EE267" s="75"/>
      <c r="EF267" s="75"/>
      <c r="EG267" s="75"/>
      <c r="EH267" s="75"/>
      <c r="EI267" s="75"/>
      <c r="EJ267" s="75"/>
      <c r="EK267" s="75"/>
      <c r="EL267" s="75"/>
      <c r="EM267" s="75"/>
      <c r="EN267" s="75"/>
      <c r="EO267" s="75"/>
      <c r="EP267" s="75"/>
      <c r="EQ267" s="75"/>
      <c r="ER267" s="75"/>
      <c r="ES267" s="75"/>
      <c r="EU267" s="75"/>
      <c r="EV267" s="75"/>
      <c r="EW267" s="75"/>
      <c r="EY267" s="75"/>
      <c r="EZ267" s="75"/>
      <c r="FA267" s="75"/>
      <c r="FC267" s="75"/>
      <c r="FD267" s="75"/>
      <c r="FE267" s="75"/>
      <c r="FG267" s="75"/>
      <c r="FH267" s="75"/>
      <c r="FI267" s="75"/>
      <c r="FK267" s="75"/>
      <c r="FL267" s="75"/>
      <c r="FM267" s="75"/>
      <c r="FO267" s="75"/>
      <c r="FP267" s="75"/>
      <c r="FQ267" s="75"/>
    </row>
    <row r="268" spans="1:173" s="12" customFormat="1" x14ac:dyDescent="0.25">
      <c r="A268" s="9">
        <f>Thu!$A$17</f>
        <v>0</v>
      </c>
      <c r="B268" s="72">
        <f>Thu!$C$17</f>
        <v>0</v>
      </c>
      <c r="C268" s="9">
        <f>Thu!$X$17</f>
        <v>0</v>
      </c>
      <c r="D268" s="73" t="str">
        <f>IF($B268="win",100%-D$1,"-100%")</f>
        <v>-100%</v>
      </c>
      <c r="E268" s="9">
        <f>(C268*D268)+(C268*E$1)</f>
        <v>0</v>
      </c>
      <c r="G268" s="9">
        <f>Thu!$Y$17</f>
        <v>0</v>
      </c>
      <c r="H268" s="73" t="str">
        <f>IF($B268="win",100%-H$1,"-100%")</f>
        <v>-100%</v>
      </c>
      <c r="I268" s="9">
        <f>(G268*H268)+(G268*I$1)</f>
        <v>0</v>
      </c>
      <c r="K268" s="9">
        <f>Thu!$Z$17</f>
        <v>0</v>
      </c>
      <c r="L268" s="73" t="str">
        <f>IF($B268="win",100%-L$1,"-100%")</f>
        <v>-100%</v>
      </c>
      <c r="M268" s="9">
        <f>(K268*L268)+(K268*M$1)</f>
        <v>0</v>
      </c>
      <c r="N268" s="9"/>
      <c r="O268" s="9">
        <f>Thu!$AA$17</f>
        <v>0</v>
      </c>
      <c r="P268" s="73" t="str">
        <f>IF($B268="win",100%-P$1,"-100%")</f>
        <v>-100%</v>
      </c>
      <c r="Q268" s="9">
        <f>(O268*P268)+(O268*Q$1)</f>
        <v>0</v>
      </c>
      <c r="R268" s="9"/>
      <c r="S268" s="9">
        <f>Thu!$AB$17</f>
        <v>0</v>
      </c>
      <c r="T268" s="73" t="str">
        <f>IF($B268="win",100%-T$1,"-100%")</f>
        <v>-100%</v>
      </c>
      <c r="U268" s="9">
        <f>(S268*T268)+(S268*U$1)</f>
        <v>0</v>
      </c>
      <c r="V268" s="9"/>
      <c r="W268" s="9">
        <f>Thu!$AC$17</f>
        <v>0</v>
      </c>
      <c r="X268" s="73" t="str">
        <f>IF($B268="win",100%-X$1,"-100%")</f>
        <v>-100%</v>
      </c>
      <c r="Y268" s="9">
        <f>(W268*X268)+(W268*Y$1)</f>
        <v>0</v>
      </c>
      <c r="Z268" s="9"/>
      <c r="AA268" s="9">
        <f>Thu!$AD$17</f>
        <v>0</v>
      </c>
      <c r="AB268" s="73" t="str">
        <f>IF($B268="win",100%-AB$1,"-100%")</f>
        <v>-100%</v>
      </c>
      <c r="AC268" s="9">
        <f>(AA268*AB268)+(AA268*AC$1)</f>
        <v>0</v>
      </c>
      <c r="AD268" s="9"/>
      <c r="AE268" s="9">
        <f>Thu!$AE$17</f>
        <v>0</v>
      </c>
      <c r="AF268" s="73" t="str">
        <f>IF($B268="win",100%-AF$1,"-100%")</f>
        <v>-100%</v>
      </c>
      <c r="AG268" s="9">
        <f>(AE268*AF268)+(AE268*AG$1)</f>
        <v>0</v>
      </c>
      <c r="AH268" s="9"/>
      <c r="AI268" s="9">
        <f>Thu!$AF$17</f>
        <v>0</v>
      </c>
      <c r="AJ268" s="73" t="str">
        <f>IF($B268="win",100%-AJ$1,"-100%")</f>
        <v>-100%</v>
      </c>
      <c r="AK268" s="9">
        <f>(AI268*AJ268)+(AI268*AK$1)</f>
        <v>0</v>
      </c>
      <c r="AL268" s="9"/>
      <c r="AM268" s="9">
        <f>Thu!$AG$17</f>
        <v>0</v>
      </c>
      <c r="AN268" s="73" t="str">
        <f>IF($B268="win",100%-AN$1,"-100%")</f>
        <v>-100%</v>
      </c>
      <c r="AO268" s="9">
        <f>(AM268*AN268)+(AM268*AO$1)</f>
        <v>0</v>
      </c>
      <c r="AP268" s="9"/>
      <c r="AQ268" s="9">
        <f>Thu!$AH$17</f>
        <v>0</v>
      </c>
      <c r="AR268" s="73" t="str">
        <f>IF($B268="win",100%-AR$1,"-100%")</f>
        <v>-100%</v>
      </c>
      <c r="AS268" s="9">
        <f>(AQ268*AR268)+(AQ268*AS$1)</f>
        <v>0</v>
      </c>
      <c r="AT268" s="9"/>
      <c r="AU268" s="9">
        <f>Thu!$AI$17</f>
        <v>0</v>
      </c>
      <c r="AV268" s="73" t="str">
        <f>IF($B268="win",100%-AV$1,"-100%")</f>
        <v>-100%</v>
      </c>
      <c r="AW268" s="9">
        <f>(AU268*AV268)+(AU268*AW$1)</f>
        <v>0</v>
      </c>
      <c r="AX268" s="9"/>
      <c r="AY268" s="9">
        <f>Thu!$AJ$17</f>
        <v>0</v>
      </c>
      <c r="AZ268" s="73" t="str">
        <f>IF($B268="win",100%-AZ$1,"-100%")</f>
        <v>-100%</v>
      </c>
      <c r="BA268" s="9">
        <f>(AY268*AZ268)+(AY268*BA$1)</f>
        <v>0</v>
      </c>
      <c r="BB268" s="9"/>
      <c r="BC268" s="9">
        <f>Thu!$AK$17</f>
        <v>0</v>
      </c>
      <c r="BD268" s="73" t="str">
        <f>IF($B268="win",100%-BD$1,"-100%")</f>
        <v>-100%</v>
      </c>
      <c r="BE268" s="9">
        <f>(BC268*BD268)+(BC268*BE$1)</f>
        <v>0</v>
      </c>
      <c r="BF268" s="9"/>
      <c r="BG268" s="9">
        <f>Thu!$AL$17</f>
        <v>0</v>
      </c>
      <c r="BH268" s="73" t="str">
        <f>IF($B268="win",100%-BH$1,"-100%")</f>
        <v>-100%</v>
      </c>
      <c r="BI268" s="9">
        <f>(BG268*BH268)+(BG268*BI$1)</f>
        <v>0</v>
      </c>
      <c r="BJ268" s="9"/>
      <c r="BK268" s="9">
        <f>Thu!$AM$17</f>
        <v>0</v>
      </c>
      <c r="BL268" s="73" t="str">
        <f>IF($B268="win",100%-BL$1,"-100%")</f>
        <v>-100%</v>
      </c>
      <c r="BM268" s="9">
        <f>(BK268*BL268)+(BK268*BM$1)</f>
        <v>0</v>
      </c>
      <c r="BN268" s="9"/>
      <c r="BO268" s="9">
        <f>Thu!$AN$17</f>
        <v>0</v>
      </c>
      <c r="BP268" s="73" t="str">
        <f>IF($B268="win",100%-BP$1,"-100%")</f>
        <v>-100%</v>
      </c>
      <c r="BQ268" s="9">
        <f>(BO268*BP268)+(BO268*BQ$1)</f>
        <v>0</v>
      </c>
      <c r="BR268" s="9"/>
      <c r="BS268" s="9">
        <f>Thu!$AO$17</f>
        <v>0</v>
      </c>
      <c r="BT268" s="73" t="str">
        <f>IF($B268="win",100%-BT$1,"-100%")</f>
        <v>-100%</v>
      </c>
      <c r="BU268" s="9">
        <f>(BS268*BT268)+(BS268*BU$1)</f>
        <v>0</v>
      </c>
      <c r="BV268" s="9"/>
      <c r="BW268" s="9">
        <f>Thu!$AP$17</f>
        <v>0</v>
      </c>
      <c r="BX268" s="73" t="str">
        <f>IF($B268="win",100%-BX$1,"-100%")</f>
        <v>-100%</v>
      </c>
      <c r="BY268" s="9">
        <f>(BW268*BX268)+(BW268*BY$1)</f>
        <v>0</v>
      </c>
      <c r="BZ268" s="9"/>
      <c r="CA268" s="9">
        <f>Thu!$AQ$17</f>
        <v>0</v>
      </c>
      <c r="CB268" s="73" t="str">
        <f>IF($B268="win",100%-CB$1,"-100%")</f>
        <v>-100%</v>
      </c>
      <c r="CC268" s="9">
        <f>(CA268*CB268)+(CA268*CC$1)</f>
        <v>0</v>
      </c>
      <c r="CD268" s="9"/>
      <c r="CE268" s="9">
        <f>Thu!$AR$17</f>
        <v>0</v>
      </c>
      <c r="CF268" s="73" t="str">
        <f>IF($B268="win",100%-CF$1,"-100%")</f>
        <v>-100%</v>
      </c>
      <c r="CG268" s="9">
        <f>(CE268*CF268)+(CE268*CG$1)</f>
        <v>0</v>
      </c>
      <c r="CH268" s="9"/>
      <c r="CI268" s="9">
        <f>Thu!$AS$17</f>
        <v>0</v>
      </c>
      <c r="CJ268" s="73" t="str">
        <f>IF($B268="win",100%-CJ$1,"-100%")</f>
        <v>-100%</v>
      </c>
      <c r="CK268" s="9">
        <f>(CI268*CJ268)+(CI268*CK$1)</f>
        <v>0</v>
      </c>
      <c r="CL268" s="9"/>
      <c r="CM268" s="9">
        <f>Thu!$AT$17</f>
        <v>0</v>
      </c>
      <c r="CN268" s="73" t="str">
        <f>IF($B268="win",100%-CN$1,"-100%")</f>
        <v>-100%</v>
      </c>
      <c r="CO268" s="9">
        <f>(CM268*CN268)+(CM268*CO$1)</f>
        <v>0</v>
      </c>
      <c r="CP268" s="9"/>
      <c r="CQ268" s="9">
        <f>Thu!$AU$17</f>
        <v>0</v>
      </c>
      <c r="CR268" s="73" t="str">
        <f>IF($B268="win",100%-CR$1,"-100%")</f>
        <v>-100%</v>
      </c>
      <c r="CS268" s="9">
        <f>(CQ268*CR268)+(CQ268*CS$1)</f>
        <v>0</v>
      </c>
      <c r="CT268" s="9"/>
      <c r="CU268" s="9">
        <f>Thu!$AV$17</f>
        <v>0</v>
      </c>
      <c r="CV268" s="73" t="str">
        <f>IF($B268="win",100%-CV$1,"-100%")</f>
        <v>-100%</v>
      </c>
      <c r="CW268" s="9">
        <f>(CU268*CV268)+(CU268*CW$1)</f>
        <v>0</v>
      </c>
      <c r="CX268" s="9"/>
      <c r="CY268" s="9">
        <f>Thu!$AW$17</f>
        <v>0</v>
      </c>
      <c r="CZ268" s="73" t="str">
        <f>IF($B268="win",100%-CZ$1,"-100%")</f>
        <v>-100%</v>
      </c>
      <c r="DA268" s="9">
        <f>(CY268*CZ268)+(CY268*DA$1)</f>
        <v>0</v>
      </c>
      <c r="DB268" s="9"/>
      <c r="DC268" s="9">
        <f>Thu!$AX$17</f>
        <v>0</v>
      </c>
      <c r="DD268" s="73" t="str">
        <f>IF($B268="win",100%-DD$1,"-100%")</f>
        <v>-100%</v>
      </c>
      <c r="DE268" s="9">
        <f>(DC268*DD268)+(DC268*DE$1)</f>
        <v>0</v>
      </c>
      <c r="DF268" s="9"/>
      <c r="DG268" s="9">
        <f>Thu!$AY$17</f>
        <v>0</v>
      </c>
      <c r="DH268" s="73" t="str">
        <f>IF($B268="win",100%-DH$1,"-100%")</f>
        <v>-100%</v>
      </c>
      <c r="DI268" s="9">
        <f>(DG268*DH268)+(DG268*DI$1)</f>
        <v>0</v>
      </c>
      <c r="DJ268" s="9"/>
      <c r="DK268" s="9">
        <f>Thu!$AZ$17</f>
        <v>0</v>
      </c>
      <c r="DL268" s="73" t="str">
        <f>IF($B268="win",100%-DL$1,"-100%")</f>
        <v>-100%</v>
      </c>
      <c r="DM268" s="9">
        <f>(DK268*DL268)+(DK268*DM$1)</f>
        <v>0</v>
      </c>
      <c r="DN268" s="9"/>
      <c r="DO268" s="9">
        <f>Thu!$BA$17</f>
        <v>0</v>
      </c>
      <c r="DP268" s="73" t="str">
        <f>IF($B268="win",100%-DP$1,"-100%")</f>
        <v>-100%</v>
      </c>
      <c r="DQ268" s="9">
        <f>(DO268*DP268)+(DO268*DQ$1)</f>
        <v>0</v>
      </c>
      <c r="DR268" s="9"/>
      <c r="DS268" s="9">
        <f>Thu!$BB$17</f>
        <v>0</v>
      </c>
      <c r="DT268" s="73" t="str">
        <f>IF($B268="win",100%-DT$1,"-100%")</f>
        <v>-100%</v>
      </c>
      <c r="DU268" s="9">
        <f>(DS268*DT268)+(DS268*DU$1)</f>
        <v>0</v>
      </c>
      <c r="DV268" s="9"/>
      <c r="DW268" s="9">
        <f>Thu!$BC$17</f>
        <v>0</v>
      </c>
      <c r="DX268" s="73" t="str">
        <f>IF($B268="win",100%-DX$1,"-100%")</f>
        <v>-100%</v>
      </c>
      <c r="DY268" s="9">
        <f>(DW268*DX268)+(DW268*DY$1)</f>
        <v>0</v>
      </c>
      <c r="DZ268" s="9"/>
      <c r="EA268" s="9">
        <f>Thu!$BD$17</f>
        <v>0</v>
      </c>
      <c r="EB268" s="73" t="str">
        <f>IF($B268="win",100%-EB$1,"-100%")</f>
        <v>-100%</v>
      </c>
      <c r="EC268" s="9">
        <f>(EA268*EB268)+(EA268*EC$1)</f>
        <v>0</v>
      </c>
      <c r="ED268" s="9"/>
      <c r="EE268" s="9">
        <f>Thu!$BE$17</f>
        <v>0</v>
      </c>
      <c r="EF268" s="73" t="str">
        <f>IF($B268="win",100%-EF$1,"-100%")</f>
        <v>-100%</v>
      </c>
      <c r="EG268" s="9">
        <f>(EE268*EF268)+(EE268*EG$1)</f>
        <v>0</v>
      </c>
      <c r="EH268" s="9"/>
      <c r="EI268" s="9">
        <f>Thu!$BF$17</f>
        <v>0</v>
      </c>
      <c r="EJ268" s="73" t="str">
        <f>IF($B268="win",100%-EJ$1,"-100%")</f>
        <v>-100%</v>
      </c>
      <c r="EK268" s="9">
        <f>(EI268*EJ268)+(EI268*EK$1)</f>
        <v>0</v>
      </c>
      <c r="EL268" s="9"/>
      <c r="EM268" s="9">
        <f>Thu!$BG$17</f>
        <v>0</v>
      </c>
      <c r="EN268" s="73" t="str">
        <f>IF($B268="win",100%-EN$1,"-100%")</f>
        <v>-100%</v>
      </c>
      <c r="EO268" s="9">
        <f>(EM268*EN268)+(EM268*EO$1)</f>
        <v>0</v>
      </c>
      <c r="EP268" s="9"/>
      <c r="EQ268" s="9">
        <f>Thu!$BH$17</f>
        <v>0</v>
      </c>
      <c r="ER268" s="73" t="str">
        <f>IF($B268="win",100%-ER$1,"-100%")</f>
        <v>-100%</v>
      </c>
      <c r="ES268" s="9">
        <f>(EQ268*ER268)+(EQ268*ES$1)</f>
        <v>0</v>
      </c>
      <c r="EU268" s="9">
        <f>Thu!$BI$17</f>
        <v>0</v>
      </c>
      <c r="EV268" s="73" t="str">
        <f>IF($B268="win",100%-EV$1,"-100%")</f>
        <v>-100%</v>
      </c>
      <c r="EW268" s="9">
        <f>(EU268*EV268)+(EU268*EW$1)</f>
        <v>0</v>
      </c>
      <c r="EY268" s="9">
        <f>Thu!$BJ$17</f>
        <v>0</v>
      </c>
      <c r="EZ268" s="73" t="str">
        <f>IF($B268="win",100%-EZ$1,"-100%")</f>
        <v>-100%</v>
      </c>
      <c r="FA268" s="9">
        <f>(EY268*EZ268)+(EY268*FA$1)</f>
        <v>0</v>
      </c>
      <c r="FC268" s="9">
        <f>Thu!$BK$17</f>
        <v>0</v>
      </c>
      <c r="FD268" s="73" t="str">
        <f>IF($B268="win",100%-FD$1,"-100%")</f>
        <v>-100%</v>
      </c>
      <c r="FE268" s="9">
        <f>(FC268*FD268)+(FC268*FE$1)</f>
        <v>0</v>
      </c>
      <c r="FG268" s="9">
        <f>Thu!$BL$17</f>
        <v>0</v>
      </c>
      <c r="FH268" s="73" t="str">
        <f>IF($B268="win",100%-FH$1,"-100%")</f>
        <v>-100%</v>
      </c>
      <c r="FI268" s="9">
        <f>(FG268*FH268)+(FG268*FI$1)</f>
        <v>0</v>
      </c>
      <c r="FK268" s="9">
        <f>Thu!$BM$17</f>
        <v>0</v>
      </c>
      <c r="FL268" s="73" t="str">
        <f>IF($B268="win",100%-FL$1,"-100%")</f>
        <v>-100%</v>
      </c>
      <c r="FM268" s="9">
        <f>(FK268*FL268)+(FK268*FM$1)</f>
        <v>0</v>
      </c>
      <c r="FO268" s="9">
        <f>Thu!$BN$17</f>
        <v>0</v>
      </c>
      <c r="FP268" s="73" t="str">
        <f>IF($B268="win",100%-FP$1,"-100%")</f>
        <v>-100%</v>
      </c>
      <c r="FQ268" s="9">
        <f>(FO268*FP268)+(FO268*FQ$1)</f>
        <v>0</v>
      </c>
    </row>
    <row r="269" spans="1:173" s="54" customFormat="1" x14ac:dyDescent="0.25">
      <c r="A269" s="9">
        <f>Thu!$A$18</f>
        <v>0</v>
      </c>
      <c r="B269" s="72">
        <f>Thu!$C$18</f>
        <v>0</v>
      </c>
      <c r="C269" s="9">
        <f>Thu!$X$18</f>
        <v>0</v>
      </c>
      <c r="D269" s="73" t="str">
        <f t="shared" ref="D269:D271" si="3020">IF($B269="win",100%-D$1,"-100%")</f>
        <v>-100%</v>
      </c>
      <c r="E269" s="9">
        <f t="shared" ref="E269:E271" si="3021">(C269*D269)+(C269*E$1)</f>
        <v>0</v>
      </c>
      <c r="G269" s="9">
        <f>Thu!$Y$18</f>
        <v>0</v>
      </c>
      <c r="H269" s="73" t="str">
        <f t="shared" ref="H269:H271" si="3022">IF($B269="win",100%-H$1,"-100%")</f>
        <v>-100%</v>
      </c>
      <c r="I269" s="9">
        <f t="shared" ref="I269:I271" si="3023">(G269*H269)+(G269*I$1)</f>
        <v>0</v>
      </c>
      <c r="K269" s="9">
        <f>Thu!$Z$18</f>
        <v>0</v>
      </c>
      <c r="L269" s="73" t="str">
        <f t="shared" ref="L269:L271" si="3024">IF($B269="win",100%-L$1,"-100%")</f>
        <v>-100%</v>
      </c>
      <c r="M269" s="9">
        <f t="shared" ref="M269:M271" si="3025">(K269*L269)+(K269*M$1)</f>
        <v>0</v>
      </c>
      <c r="N269" s="9"/>
      <c r="O269" s="9">
        <f>Thu!$AA$18</f>
        <v>0</v>
      </c>
      <c r="P269" s="73" t="str">
        <f t="shared" ref="P269:P271" si="3026">IF($B269="win",100%-P$1,"-100%")</f>
        <v>-100%</v>
      </c>
      <c r="Q269" s="9">
        <f t="shared" ref="Q269:Q271" si="3027">(O269*P269)+(O269*Q$1)</f>
        <v>0</v>
      </c>
      <c r="R269" s="9"/>
      <c r="S269" s="9">
        <f>Thu!$AB$18</f>
        <v>0</v>
      </c>
      <c r="T269" s="73" t="str">
        <f t="shared" ref="T269:T271" si="3028">IF($B269="win",100%-T$1,"-100%")</f>
        <v>-100%</v>
      </c>
      <c r="U269" s="9">
        <f t="shared" ref="U269:U271" si="3029">(S269*T269)+(S269*U$1)</f>
        <v>0</v>
      </c>
      <c r="V269" s="9"/>
      <c r="W269" s="9">
        <f>Thu!$AC$18</f>
        <v>0</v>
      </c>
      <c r="X269" s="73" t="str">
        <f t="shared" ref="X269:X271" si="3030">IF($B269="win",100%-X$1,"-100%")</f>
        <v>-100%</v>
      </c>
      <c r="Y269" s="9">
        <f t="shared" ref="Y269:Y271" si="3031">(W269*X269)+(W269*Y$1)</f>
        <v>0</v>
      </c>
      <c r="Z269" s="9"/>
      <c r="AA269" s="9">
        <f>Thu!$AD$18</f>
        <v>0</v>
      </c>
      <c r="AB269" s="73" t="str">
        <f t="shared" ref="AB269:AB271" si="3032">IF($B269="win",100%-AB$1,"-100%")</f>
        <v>-100%</v>
      </c>
      <c r="AC269" s="9">
        <f t="shared" ref="AC269:AC271" si="3033">(AA269*AB269)+(AA269*AC$1)</f>
        <v>0</v>
      </c>
      <c r="AD269" s="9"/>
      <c r="AE269" s="9">
        <f>Thu!$AE$18</f>
        <v>0</v>
      </c>
      <c r="AF269" s="73" t="str">
        <f t="shared" ref="AF269:AF271" si="3034">IF($B269="win",100%-AF$1,"-100%")</f>
        <v>-100%</v>
      </c>
      <c r="AG269" s="9">
        <f t="shared" ref="AG269:AG271" si="3035">(AE269*AF269)+(AE269*AG$1)</f>
        <v>0</v>
      </c>
      <c r="AH269" s="9"/>
      <c r="AI269" s="9">
        <f>Thu!$AF$18</f>
        <v>0</v>
      </c>
      <c r="AJ269" s="73" t="str">
        <f t="shared" ref="AJ269:AJ271" si="3036">IF($B269="win",100%-AJ$1,"-100%")</f>
        <v>-100%</v>
      </c>
      <c r="AK269" s="9">
        <f t="shared" ref="AK269:AK271" si="3037">(AI269*AJ269)+(AI269*AK$1)</f>
        <v>0</v>
      </c>
      <c r="AL269" s="9"/>
      <c r="AM269" s="9">
        <f>Thu!$AG$18</f>
        <v>0</v>
      </c>
      <c r="AN269" s="73" t="str">
        <f t="shared" ref="AN269:AN271" si="3038">IF($B269="win",100%-AN$1,"-100%")</f>
        <v>-100%</v>
      </c>
      <c r="AO269" s="9">
        <f t="shared" ref="AO269:AO271" si="3039">(AM269*AN269)+(AM269*AO$1)</f>
        <v>0</v>
      </c>
      <c r="AP269" s="9"/>
      <c r="AQ269" s="9">
        <f>Thu!$AH$18</f>
        <v>0</v>
      </c>
      <c r="AR269" s="73" t="str">
        <f t="shared" ref="AR269:AR271" si="3040">IF($B269="win",100%-AR$1,"-100%")</f>
        <v>-100%</v>
      </c>
      <c r="AS269" s="9">
        <f t="shared" ref="AS269:AS271" si="3041">(AQ269*AR269)+(AQ269*AS$1)</f>
        <v>0</v>
      </c>
      <c r="AT269" s="9"/>
      <c r="AU269" s="9">
        <f>Thu!$AI$18</f>
        <v>0</v>
      </c>
      <c r="AV269" s="73" t="str">
        <f t="shared" ref="AV269:AV271" si="3042">IF($B269="win",100%-AV$1,"-100%")</f>
        <v>-100%</v>
      </c>
      <c r="AW269" s="9">
        <f t="shared" ref="AW269:AW271" si="3043">(AU269*AV269)+(AU269*AW$1)</f>
        <v>0</v>
      </c>
      <c r="AX269" s="9"/>
      <c r="AY269" s="9">
        <f>Thu!$AJ$18</f>
        <v>0</v>
      </c>
      <c r="AZ269" s="73" t="str">
        <f t="shared" ref="AZ269:AZ271" si="3044">IF($B269="win",100%-AZ$1,"-100%")</f>
        <v>-100%</v>
      </c>
      <c r="BA269" s="9">
        <f t="shared" ref="BA269:BA271" si="3045">(AY269*AZ269)+(AY269*BA$1)</f>
        <v>0</v>
      </c>
      <c r="BB269" s="9"/>
      <c r="BC269" s="9">
        <f>Thu!$AK$18</f>
        <v>0</v>
      </c>
      <c r="BD269" s="73" t="str">
        <f t="shared" ref="BD269:BD271" si="3046">IF($B269="win",100%-BD$1,"-100%")</f>
        <v>-100%</v>
      </c>
      <c r="BE269" s="9">
        <f t="shared" ref="BE269:BE271" si="3047">(BC269*BD269)+(BC269*BE$1)</f>
        <v>0</v>
      </c>
      <c r="BF269" s="9"/>
      <c r="BG269" s="9">
        <f>Thu!$AL$18</f>
        <v>0</v>
      </c>
      <c r="BH269" s="73" t="str">
        <f t="shared" ref="BH269:BH271" si="3048">IF($B269="win",100%-BH$1,"-100%")</f>
        <v>-100%</v>
      </c>
      <c r="BI269" s="9">
        <f t="shared" ref="BI269:BI271" si="3049">(BG269*BH269)+(BG269*BI$1)</f>
        <v>0</v>
      </c>
      <c r="BJ269" s="9"/>
      <c r="BK269" s="9">
        <f>Thu!$AM$18</f>
        <v>0</v>
      </c>
      <c r="BL269" s="73" t="str">
        <f t="shared" ref="BL269:BL271" si="3050">IF($B269="win",100%-BL$1,"-100%")</f>
        <v>-100%</v>
      </c>
      <c r="BM269" s="9">
        <f t="shared" ref="BM269:BM271" si="3051">(BK269*BL269)+(BK269*BM$1)</f>
        <v>0</v>
      </c>
      <c r="BN269" s="9"/>
      <c r="BO269" s="9">
        <f>Thu!$AN$18</f>
        <v>0</v>
      </c>
      <c r="BP269" s="73" t="str">
        <f t="shared" ref="BP269:BP271" si="3052">IF($B269="win",100%-BP$1,"-100%")</f>
        <v>-100%</v>
      </c>
      <c r="BQ269" s="9">
        <f t="shared" ref="BQ269:BQ271" si="3053">(BO269*BP269)+(BO269*BQ$1)</f>
        <v>0</v>
      </c>
      <c r="BR269" s="9"/>
      <c r="BS269" s="9">
        <f>Thu!$AO$18</f>
        <v>0</v>
      </c>
      <c r="BT269" s="73" t="str">
        <f t="shared" ref="BT269:BT271" si="3054">IF($B269="win",100%-BT$1,"-100%")</f>
        <v>-100%</v>
      </c>
      <c r="BU269" s="9">
        <f t="shared" ref="BU269:BU271" si="3055">(BS269*BT269)+(BS269*BU$1)</f>
        <v>0</v>
      </c>
      <c r="BV269" s="9"/>
      <c r="BW269" s="9">
        <f>Thu!$AP$18</f>
        <v>0</v>
      </c>
      <c r="BX269" s="73" t="str">
        <f t="shared" ref="BX269:BX271" si="3056">IF($B269="win",100%-BX$1,"-100%")</f>
        <v>-100%</v>
      </c>
      <c r="BY269" s="9">
        <f t="shared" ref="BY269:BY271" si="3057">(BW269*BX269)+(BW269*BY$1)</f>
        <v>0</v>
      </c>
      <c r="BZ269" s="9"/>
      <c r="CA269" s="9">
        <f>Thu!$AQ$18</f>
        <v>0</v>
      </c>
      <c r="CB269" s="73" t="str">
        <f t="shared" ref="CB269:CB271" si="3058">IF($B269="win",100%-CB$1,"-100%")</f>
        <v>-100%</v>
      </c>
      <c r="CC269" s="9">
        <f t="shared" ref="CC269:CC271" si="3059">(CA269*CB269)+(CA269*CC$1)</f>
        <v>0</v>
      </c>
      <c r="CD269" s="9"/>
      <c r="CE269" s="9">
        <f>Thu!$AR$18</f>
        <v>0</v>
      </c>
      <c r="CF269" s="73" t="str">
        <f t="shared" ref="CF269:CF271" si="3060">IF($B269="win",100%-CF$1,"-100%")</f>
        <v>-100%</v>
      </c>
      <c r="CG269" s="9">
        <f t="shared" ref="CG269:CG271" si="3061">(CE269*CF269)+(CE269*CG$1)</f>
        <v>0</v>
      </c>
      <c r="CH269" s="9"/>
      <c r="CI269" s="9">
        <f>Thu!$AS$18</f>
        <v>0</v>
      </c>
      <c r="CJ269" s="73" t="str">
        <f t="shared" ref="CJ269:CJ271" si="3062">IF($B269="win",100%-CJ$1,"-100%")</f>
        <v>-100%</v>
      </c>
      <c r="CK269" s="9">
        <f t="shared" ref="CK269:CK271" si="3063">(CI269*CJ269)+(CI269*CK$1)</f>
        <v>0</v>
      </c>
      <c r="CL269" s="9"/>
      <c r="CM269" s="9">
        <f>Thu!$AT$18</f>
        <v>0</v>
      </c>
      <c r="CN269" s="73" t="str">
        <f t="shared" ref="CN269:CN271" si="3064">IF($B269="win",100%-CN$1,"-100%")</f>
        <v>-100%</v>
      </c>
      <c r="CO269" s="9">
        <f t="shared" ref="CO269:CO271" si="3065">(CM269*CN269)+(CM269*CO$1)</f>
        <v>0</v>
      </c>
      <c r="CP269" s="9"/>
      <c r="CQ269" s="9">
        <f>Thu!$AU$18</f>
        <v>0</v>
      </c>
      <c r="CR269" s="73" t="str">
        <f t="shared" ref="CR269:CR271" si="3066">IF($B269="win",100%-CR$1,"-100%")</f>
        <v>-100%</v>
      </c>
      <c r="CS269" s="9">
        <f t="shared" ref="CS269:CS271" si="3067">(CQ269*CR269)+(CQ269*CS$1)</f>
        <v>0</v>
      </c>
      <c r="CT269" s="9"/>
      <c r="CU269" s="9">
        <f>Thu!$AV$18</f>
        <v>0</v>
      </c>
      <c r="CV269" s="73" t="str">
        <f t="shared" ref="CV269:CV271" si="3068">IF($B269="win",100%-CV$1,"-100%")</f>
        <v>-100%</v>
      </c>
      <c r="CW269" s="9">
        <f t="shared" ref="CW269:CW271" si="3069">(CU269*CV269)+(CU269*CW$1)</f>
        <v>0</v>
      </c>
      <c r="CX269" s="9"/>
      <c r="CY269" s="9">
        <f>Thu!$AW$18</f>
        <v>0</v>
      </c>
      <c r="CZ269" s="73" t="str">
        <f t="shared" ref="CZ269:CZ271" si="3070">IF($B269="win",100%-CZ$1,"-100%")</f>
        <v>-100%</v>
      </c>
      <c r="DA269" s="9">
        <f t="shared" ref="DA269:DA271" si="3071">(CY269*CZ269)+(CY269*DA$1)</f>
        <v>0</v>
      </c>
      <c r="DB269" s="9"/>
      <c r="DC269" s="9">
        <f>Thu!$AX$18</f>
        <v>0</v>
      </c>
      <c r="DD269" s="73" t="str">
        <f t="shared" ref="DD269:DD271" si="3072">IF($B269="win",100%-DD$1,"-100%")</f>
        <v>-100%</v>
      </c>
      <c r="DE269" s="9">
        <f t="shared" ref="DE269:DE271" si="3073">(DC269*DD269)+(DC269*DE$1)</f>
        <v>0</v>
      </c>
      <c r="DF269" s="9"/>
      <c r="DG269" s="9">
        <f>Thu!$AY$18</f>
        <v>0</v>
      </c>
      <c r="DH269" s="73" t="str">
        <f t="shared" ref="DH269:DH271" si="3074">IF($B269="win",100%-DH$1,"-100%")</f>
        <v>-100%</v>
      </c>
      <c r="DI269" s="9">
        <f t="shared" ref="DI269:DI271" si="3075">(DG269*DH269)+(DG269*DI$1)</f>
        <v>0</v>
      </c>
      <c r="DJ269" s="9"/>
      <c r="DK269" s="9">
        <f>Thu!$AZ$18</f>
        <v>0</v>
      </c>
      <c r="DL269" s="73" t="str">
        <f t="shared" ref="DL269:DL271" si="3076">IF($B269="win",100%-DL$1,"-100%")</f>
        <v>-100%</v>
      </c>
      <c r="DM269" s="9">
        <f t="shared" ref="DM269:DM271" si="3077">(DK269*DL269)+(DK269*DM$1)</f>
        <v>0</v>
      </c>
      <c r="DN269" s="9"/>
      <c r="DO269" s="9">
        <f>Thu!$BA$18</f>
        <v>0</v>
      </c>
      <c r="DP269" s="73" t="str">
        <f t="shared" ref="DP269:DP271" si="3078">IF($B269="win",100%-DP$1,"-100%")</f>
        <v>-100%</v>
      </c>
      <c r="DQ269" s="9">
        <f t="shared" ref="DQ269:DQ271" si="3079">(DO269*DP269)+(DO269*DQ$1)</f>
        <v>0</v>
      </c>
      <c r="DR269" s="9"/>
      <c r="DS269" s="9">
        <f>Thu!$BB$18</f>
        <v>0</v>
      </c>
      <c r="DT269" s="73" t="str">
        <f t="shared" ref="DT269:DT271" si="3080">IF($B269="win",100%-DT$1,"-100%")</f>
        <v>-100%</v>
      </c>
      <c r="DU269" s="9">
        <f t="shared" ref="DU269:DU271" si="3081">(DS269*DT269)+(DS269*DU$1)</f>
        <v>0</v>
      </c>
      <c r="DV269" s="9"/>
      <c r="DW269" s="9">
        <f>Thu!$BC$18</f>
        <v>0</v>
      </c>
      <c r="DX269" s="73" t="str">
        <f t="shared" ref="DX269:DX271" si="3082">IF($B269="win",100%-DX$1,"-100%")</f>
        <v>-100%</v>
      </c>
      <c r="DY269" s="9">
        <f t="shared" ref="DY269:DY271" si="3083">(DW269*DX269)+(DW269*DY$1)</f>
        <v>0</v>
      </c>
      <c r="DZ269" s="9"/>
      <c r="EA269" s="9">
        <f>Thu!$BD$18</f>
        <v>0</v>
      </c>
      <c r="EB269" s="73" t="str">
        <f t="shared" ref="EB269:EB271" si="3084">IF($B269="win",100%-EB$1,"-100%")</f>
        <v>-100%</v>
      </c>
      <c r="EC269" s="9">
        <f t="shared" ref="EC269:EC271" si="3085">(EA269*EB269)+(EA269*EC$1)</f>
        <v>0</v>
      </c>
      <c r="ED269" s="9"/>
      <c r="EE269" s="9">
        <f>Thu!$BE$18</f>
        <v>0</v>
      </c>
      <c r="EF269" s="73" t="str">
        <f t="shared" ref="EF269:EF271" si="3086">IF($B269="win",100%-EF$1,"-100%")</f>
        <v>-100%</v>
      </c>
      <c r="EG269" s="9">
        <f t="shared" ref="EG269:EG271" si="3087">(EE269*EF269)+(EE269*EG$1)</f>
        <v>0</v>
      </c>
      <c r="EH269" s="9"/>
      <c r="EI269" s="9">
        <f>Thu!$BF$18</f>
        <v>0</v>
      </c>
      <c r="EJ269" s="73" t="str">
        <f t="shared" ref="EJ269:EJ271" si="3088">IF($B269="win",100%-EJ$1,"-100%")</f>
        <v>-100%</v>
      </c>
      <c r="EK269" s="9">
        <f t="shared" ref="EK269:EK271" si="3089">(EI269*EJ269)+(EI269*EK$1)</f>
        <v>0</v>
      </c>
      <c r="EL269" s="9"/>
      <c r="EM269" s="9">
        <f>Thu!$BG$18</f>
        <v>0</v>
      </c>
      <c r="EN269" s="73" t="str">
        <f t="shared" ref="EN269:EN271" si="3090">IF($B269="win",100%-EN$1,"-100%")</f>
        <v>-100%</v>
      </c>
      <c r="EO269" s="9">
        <f t="shared" ref="EO269:EO271" si="3091">(EM269*EN269)+(EM269*EO$1)</f>
        <v>0</v>
      </c>
      <c r="EP269" s="9"/>
      <c r="EQ269" s="9">
        <f>Thu!$BH$18</f>
        <v>0</v>
      </c>
      <c r="ER269" s="73" t="str">
        <f t="shared" ref="ER269:ER271" si="3092">IF($B269="win",100%-ER$1,"-100%")</f>
        <v>-100%</v>
      </c>
      <c r="ES269" s="9">
        <f t="shared" ref="ES269:ES271" si="3093">(EQ269*ER269)+(EQ269*ES$1)</f>
        <v>0</v>
      </c>
      <c r="EU269" s="9">
        <f>Thu!$BI$18</f>
        <v>0</v>
      </c>
      <c r="EV269" s="73" t="str">
        <f t="shared" ref="EV269:EV271" si="3094">IF($B269="win",100%-EV$1,"-100%")</f>
        <v>-100%</v>
      </c>
      <c r="EW269" s="9">
        <f t="shared" ref="EW269:EW271" si="3095">(EU269*EV269)+(EU269*EW$1)</f>
        <v>0</v>
      </c>
      <c r="EY269" s="9">
        <f>Thu!$BJ$18</f>
        <v>0</v>
      </c>
      <c r="EZ269" s="73" t="str">
        <f t="shared" ref="EZ269:EZ271" si="3096">IF($B269="win",100%-EZ$1,"-100%")</f>
        <v>-100%</v>
      </c>
      <c r="FA269" s="9">
        <f t="shared" ref="FA269:FA271" si="3097">(EY269*EZ269)+(EY269*FA$1)</f>
        <v>0</v>
      </c>
      <c r="FC269" s="9">
        <f>Thu!$BK$18</f>
        <v>0</v>
      </c>
      <c r="FD269" s="73" t="str">
        <f t="shared" ref="FD269:FD271" si="3098">IF($B269="win",100%-FD$1,"-100%")</f>
        <v>-100%</v>
      </c>
      <c r="FE269" s="9">
        <f t="shared" ref="FE269:FE271" si="3099">(FC269*FD269)+(FC269*FE$1)</f>
        <v>0</v>
      </c>
      <c r="FG269" s="9">
        <f>Thu!$BL$18</f>
        <v>0</v>
      </c>
      <c r="FH269" s="73" t="str">
        <f t="shared" ref="FH269:FH271" si="3100">IF($B269="win",100%-FH$1,"-100%")</f>
        <v>-100%</v>
      </c>
      <c r="FI269" s="9">
        <f t="shared" ref="FI269:FI271" si="3101">(FG269*FH269)+(FG269*FI$1)</f>
        <v>0</v>
      </c>
      <c r="FK269" s="9">
        <f>Thu!$BM$18</f>
        <v>0</v>
      </c>
      <c r="FL269" s="73" t="str">
        <f t="shared" ref="FL269:FL271" si="3102">IF($B269="win",100%-FL$1,"-100%")</f>
        <v>-100%</v>
      </c>
      <c r="FM269" s="9">
        <f t="shared" ref="FM269:FM271" si="3103">(FK269*FL269)+(FK269*FM$1)</f>
        <v>0</v>
      </c>
      <c r="FO269" s="9">
        <f>Thu!$BN$18</f>
        <v>0</v>
      </c>
      <c r="FP269" s="73" t="str">
        <f t="shared" ref="FP269:FP271" si="3104">IF($B269="win",100%-FP$1,"-100%")</f>
        <v>-100%</v>
      </c>
      <c r="FQ269" s="9">
        <f t="shared" ref="FQ269:FQ271" si="3105">(FO269*FP269)+(FO269*FQ$1)</f>
        <v>0</v>
      </c>
    </row>
    <row r="270" spans="1:173" s="54" customFormat="1" x14ac:dyDescent="0.25">
      <c r="A270" s="9" t="str">
        <f>Thu!$A$19</f>
        <v>UNDER</v>
      </c>
      <c r="B270" s="72">
        <f>Thu!$C$19</f>
        <v>0</v>
      </c>
      <c r="C270" s="9">
        <f>Thu!$X$19</f>
        <v>0</v>
      </c>
      <c r="D270" s="73" t="str">
        <f t="shared" si="3020"/>
        <v>-100%</v>
      </c>
      <c r="E270" s="9">
        <f t="shared" si="3021"/>
        <v>0</v>
      </c>
      <c r="G270" s="9">
        <f>Thu!$Y$19</f>
        <v>0</v>
      </c>
      <c r="H270" s="73" t="str">
        <f t="shared" si="3022"/>
        <v>-100%</v>
      </c>
      <c r="I270" s="9">
        <f t="shared" si="3023"/>
        <v>0</v>
      </c>
      <c r="K270" s="9">
        <f>Thu!$Z$19</f>
        <v>0</v>
      </c>
      <c r="L270" s="73" t="str">
        <f t="shared" si="3024"/>
        <v>-100%</v>
      </c>
      <c r="M270" s="9">
        <f t="shared" si="3025"/>
        <v>0</v>
      </c>
      <c r="N270" s="9"/>
      <c r="O270" s="9">
        <f>Thu!$AA$19</f>
        <v>0</v>
      </c>
      <c r="P270" s="73" t="str">
        <f t="shared" si="3026"/>
        <v>-100%</v>
      </c>
      <c r="Q270" s="9">
        <f t="shared" si="3027"/>
        <v>0</v>
      </c>
      <c r="R270" s="9"/>
      <c r="S270" s="9">
        <f>Thu!$AB$19</f>
        <v>0</v>
      </c>
      <c r="T270" s="73" t="str">
        <f t="shared" si="3028"/>
        <v>-100%</v>
      </c>
      <c r="U270" s="9">
        <f t="shared" si="3029"/>
        <v>0</v>
      </c>
      <c r="V270" s="9"/>
      <c r="W270" s="9">
        <f>Thu!$AC$19</f>
        <v>0</v>
      </c>
      <c r="X270" s="73" t="str">
        <f t="shared" si="3030"/>
        <v>-100%</v>
      </c>
      <c r="Y270" s="9">
        <f t="shared" si="3031"/>
        <v>0</v>
      </c>
      <c r="Z270" s="9"/>
      <c r="AA270" s="9">
        <f>Thu!$AD$19</f>
        <v>0</v>
      </c>
      <c r="AB270" s="73" t="str">
        <f t="shared" si="3032"/>
        <v>-100%</v>
      </c>
      <c r="AC270" s="9">
        <f t="shared" si="3033"/>
        <v>0</v>
      </c>
      <c r="AD270" s="9"/>
      <c r="AE270" s="9">
        <f>Thu!$AE$19</f>
        <v>0</v>
      </c>
      <c r="AF270" s="73" t="str">
        <f t="shared" si="3034"/>
        <v>-100%</v>
      </c>
      <c r="AG270" s="9">
        <f t="shared" si="3035"/>
        <v>0</v>
      </c>
      <c r="AH270" s="9"/>
      <c r="AI270" s="9">
        <f>Thu!$AF$19</f>
        <v>0</v>
      </c>
      <c r="AJ270" s="73" t="str">
        <f t="shared" si="3036"/>
        <v>-100%</v>
      </c>
      <c r="AK270" s="9">
        <f t="shared" si="3037"/>
        <v>0</v>
      </c>
      <c r="AL270" s="9"/>
      <c r="AM270" s="9">
        <f>Thu!$AG$19</f>
        <v>0</v>
      </c>
      <c r="AN270" s="73" t="str">
        <f t="shared" si="3038"/>
        <v>-100%</v>
      </c>
      <c r="AO270" s="9">
        <f t="shared" si="3039"/>
        <v>0</v>
      </c>
      <c r="AP270" s="9"/>
      <c r="AQ270" s="9">
        <f>Thu!$AH$19</f>
        <v>0</v>
      </c>
      <c r="AR270" s="73" t="str">
        <f t="shared" si="3040"/>
        <v>-100%</v>
      </c>
      <c r="AS270" s="9">
        <f t="shared" si="3041"/>
        <v>0</v>
      </c>
      <c r="AT270" s="9"/>
      <c r="AU270" s="9">
        <f>Thu!$AI$19</f>
        <v>0</v>
      </c>
      <c r="AV270" s="73" t="str">
        <f t="shared" si="3042"/>
        <v>-100%</v>
      </c>
      <c r="AW270" s="9">
        <f t="shared" si="3043"/>
        <v>0</v>
      </c>
      <c r="AX270" s="9"/>
      <c r="AY270" s="9">
        <f>Thu!$AJ$19</f>
        <v>0</v>
      </c>
      <c r="AZ270" s="73" t="str">
        <f t="shared" si="3044"/>
        <v>-100%</v>
      </c>
      <c r="BA270" s="9">
        <f t="shared" si="3045"/>
        <v>0</v>
      </c>
      <c r="BB270" s="9"/>
      <c r="BC270" s="9">
        <f>Thu!$AK$19</f>
        <v>0</v>
      </c>
      <c r="BD270" s="73" t="str">
        <f t="shared" si="3046"/>
        <v>-100%</v>
      </c>
      <c r="BE270" s="9">
        <f t="shared" si="3047"/>
        <v>0</v>
      </c>
      <c r="BF270" s="9"/>
      <c r="BG270" s="9">
        <f>Thu!$AL$19</f>
        <v>0</v>
      </c>
      <c r="BH270" s="73" t="str">
        <f t="shared" si="3048"/>
        <v>-100%</v>
      </c>
      <c r="BI270" s="9">
        <f t="shared" si="3049"/>
        <v>0</v>
      </c>
      <c r="BJ270" s="9"/>
      <c r="BK270" s="9">
        <f>Thu!$AM$19</f>
        <v>0</v>
      </c>
      <c r="BL270" s="73" t="str">
        <f t="shared" si="3050"/>
        <v>-100%</v>
      </c>
      <c r="BM270" s="9">
        <f t="shared" si="3051"/>
        <v>0</v>
      </c>
      <c r="BN270" s="9"/>
      <c r="BO270" s="9">
        <f>Thu!$AN$19</f>
        <v>0</v>
      </c>
      <c r="BP270" s="73" t="str">
        <f t="shared" si="3052"/>
        <v>-100%</v>
      </c>
      <c r="BQ270" s="9">
        <f t="shared" si="3053"/>
        <v>0</v>
      </c>
      <c r="BR270" s="9"/>
      <c r="BS270" s="9">
        <f>Thu!$AO$19</f>
        <v>0</v>
      </c>
      <c r="BT270" s="73" t="str">
        <f t="shared" si="3054"/>
        <v>-100%</v>
      </c>
      <c r="BU270" s="9">
        <f t="shared" si="3055"/>
        <v>0</v>
      </c>
      <c r="BV270" s="9"/>
      <c r="BW270" s="9">
        <f>Thu!$AP$19</f>
        <v>0</v>
      </c>
      <c r="BX270" s="73" t="str">
        <f t="shared" si="3056"/>
        <v>-100%</v>
      </c>
      <c r="BY270" s="9">
        <f t="shared" si="3057"/>
        <v>0</v>
      </c>
      <c r="BZ270" s="9"/>
      <c r="CA270" s="9">
        <f>Thu!$AQ$19</f>
        <v>0</v>
      </c>
      <c r="CB270" s="73" t="str">
        <f t="shared" si="3058"/>
        <v>-100%</v>
      </c>
      <c r="CC270" s="9">
        <f t="shared" si="3059"/>
        <v>0</v>
      </c>
      <c r="CD270" s="9"/>
      <c r="CE270" s="9">
        <f>Thu!$AR$19</f>
        <v>0</v>
      </c>
      <c r="CF270" s="73" t="str">
        <f t="shared" si="3060"/>
        <v>-100%</v>
      </c>
      <c r="CG270" s="9">
        <f t="shared" si="3061"/>
        <v>0</v>
      </c>
      <c r="CH270" s="9"/>
      <c r="CI270" s="9">
        <f>Thu!$AS$19</f>
        <v>0</v>
      </c>
      <c r="CJ270" s="73" t="str">
        <f t="shared" si="3062"/>
        <v>-100%</v>
      </c>
      <c r="CK270" s="9">
        <f t="shared" si="3063"/>
        <v>0</v>
      </c>
      <c r="CL270" s="9"/>
      <c r="CM270" s="9">
        <f>Thu!$AT$19</f>
        <v>0</v>
      </c>
      <c r="CN270" s="73" t="str">
        <f t="shared" si="3064"/>
        <v>-100%</v>
      </c>
      <c r="CO270" s="9">
        <f t="shared" si="3065"/>
        <v>0</v>
      </c>
      <c r="CP270" s="9"/>
      <c r="CQ270" s="9">
        <f>Thu!$AU$19</f>
        <v>0</v>
      </c>
      <c r="CR270" s="73" t="str">
        <f t="shared" si="3066"/>
        <v>-100%</v>
      </c>
      <c r="CS270" s="9">
        <f t="shared" si="3067"/>
        <v>0</v>
      </c>
      <c r="CT270" s="9"/>
      <c r="CU270" s="9">
        <f>Thu!$AV$19</f>
        <v>0</v>
      </c>
      <c r="CV270" s="73" t="str">
        <f t="shared" si="3068"/>
        <v>-100%</v>
      </c>
      <c r="CW270" s="9">
        <f t="shared" si="3069"/>
        <v>0</v>
      </c>
      <c r="CX270" s="9"/>
      <c r="CY270" s="9">
        <f>Thu!$AW$19</f>
        <v>0</v>
      </c>
      <c r="CZ270" s="73" t="str">
        <f t="shared" si="3070"/>
        <v>-100%</v>
      </c>
      <c r="DA270" s="9">
        <f t="shared" si="3071"/>
        <v>0</v>
      </c>
      <c r="DB270" s="9"/>
      <c r="DC270" s="9">
        <f>Thu!$AX$19</f>
        <v>0</v>
      </c>
      <c r="DD270" s="73" t="str">
        <f t="shared" si="3072"/>
        <v>-100%</v>
      </c>
      <c r="DE270" s="9">
        <f t="shared" si="3073"/>
        <v>0</v>
      </c>
      <c r="DF270" s="9"/>
      <c r="DG270" s="9">
        <f>Thu!$AY$19</f>
        <v>0</v>
      </c>
      <c r="DH270" s="73" t="str">
        <f t="shared" si="3074"/>
        <v>-100%</v>
      </c>
      <c r="DI270" s="9">
        <f t="shared" si="3075"/>
        <v>0</v>
      </c>
      <c r="DJ270" s="9"/>
      <c r="DK270" s="9">
        <f>Thu!$AZ$19</f>
        <v>0</v>
      </c>
      <c r="DL270" s="73" t="str">
        <f t="shared" si="3076"/>
        <v>-100%</v>
      </c>
      <c r="DM270" s="9">
        <f t="shared" si="3077"/>
        <v>0</v>
      </c>
      <c r="DN270" s="9"/>
      <c r="DO270" s="9">
        <f>Thu!$BA$19</f>
        <v>0</v>
      </c>
      <c r="DP270" s="73" t="str">
        <f t="shared" si="3078"/>
        <v>-100%</v>
      </c>
      <c r="DQ270" s="9">
        <f t="shared" si="3079"/>
        <v>0</v>
      </c>
      <c r="DR270" s="9"/>
      <c r="DS270" s="9">
        <f>Thu!$BB$19</f>
        <v>0</v>
      </c>
      <c r="DT270" s="73" t="str">
        <f t="shared" si="3080"/>
        <v>-100%</v>
      </c>
      <c r="DU270" s="9">
        <f t="shared" si="3081"/>
        <v>0</v>
      </c>
      <c r="DV270" s="9"/>
      <c r="DW270" s="9">
        <f>Thu!$BC$19</f>
        <v>0</v>
      </c>
      <c r="DX270" s="73" t="str">
        <f t="shared" si="3082"/>
        <v>-100%</v>
      </c>
      <c r="DY270" s="9">
        <f t="shared" si="3083"/>
        <v>0</v>
      </c>
      <c r="DZ270" s="9"/>
      <c r="EA270" s="9">
        <f>Thu!$BD$19</f>
        <v>0</v>
      </c>
      <c r="EB270" s="73" t="str">
        <f t="shared" si="3084"/>
        <v>-100%</v>
      </c>
      <c r="EC270" s="9">
        <f t="shared" si="3085"/>
        <v>0</v>
      </c>
      <c r="ED270" s="9"/>
      <c r="EE270" s="9">
        <f>Thu!$BE$19</f>
        <v>0</v>
      </c>
      <c r="EF270" s="73" t="str">
        <f t="shared" si="3086"/>
        <v>-100%</v>
      </c>
      <c r="EG270" s="9">
        <f t="shared" si="3087"/>
        <v>0</v>
      </c>
      <c r="EH270" s="9"/>
      <c r="EI270" s="9">
        <f>Thu!$BF$19</f>
        <v>0</v>
      </c>
      <c r="EJ270" s="73" t="str">
        <f t="shared" si="3088"/>
        <v>-100%</v>
      </c>
      <c r="EK270" s="9">
        <f t="shared" si="3089"/>
        <v>0</v>
      </c>
      <c r="EL270" s="9"/>
      <c r="EM270" s="9">
        <f>Thu!$BG$19</f>
        <v>0</v>
      </c>
      <c r="EN270" s="73" t="str">
        <f t="shared" si="3090"/>
        <v>-100%</v>
      </c>
      <c r="EO270" s="9">
        <f t="shared" si="3091"/>
        <v>0</v>
      </c>
      <c r="EP270" s="9"/>
      <c r="EQ270" s="9">
        <f>Thu!$BH$19</f>
        <v>0</v>
      </c>
      <c r="ER270" s="73" t="str">
        <f t="shared" si="3092"/>
        <v>-100%</v>
      </c>
      <c r="ES270" s="9">
        <f t="shared" si="3093"/>
        <v>0</v>
      </c>
      <c r="EU270" s="9">
        <f>Thu!$BI$19</f>
        <v>0</v>
      </c>
      <c r="EV270" s="73" t="str">
        <f t="shared" si="3094"/>
        <v>-100%</v>
      </c>
      <c r="EW270" s="9">
        <f t="shared" si="3095"/>
        <v>0</v>
      </c>
      <c r="EY270" s="9">
        <f>Thu!$BJ$19</f>
        <v>0</v>
      </c>
      <c r="EZ270" s="73" t="str">
        <f t="shared" si="3096"/>
        <v>-100%</v>
      </c>
      <c r="FA270" s="9">
        <f t="shared" si="3097"/>
        <v>0</v>
      </c>
      <c r="FC270" s="9">
        <f>Thu!$BK$19</f>
        <v>0</v>
      </c>
      <c r="FD270" s="73" t="str">
        <f t="shared" si="3098"/>
        <v>-100%</v>
      </c>
      <c r="FE270" s="9">
        <f t="shared" si="3099"/>
        <v>0</v>
      </c>
      <c r="FG270" s="9">
        <f>Thu!$BL$19</f>
        <v>0</v>
      </c>
      <c r="FH270" s="73" t="str">
        <f t="shared" si="3100"/>
        <v>-100%</v>
      </c>
      <c r="FI270" s="9">
        <f t="shared" si="3101"/>
        <v>0</v>
      </c>
      <c r="FK270" s="9">
        <f>Thu!$BM$19</f>
        <v>0</v>
      </c>
      <c r="FL270" s="73" t="str">
        <f t="shared" si="3102"/>
        <v>-100%</v>
      </c>
      <c r="FM270" s="9">
        <f t="shared" si="3103"/>
        <v>0</v>
      </c>
      <c r="FO270" s="9">
        <f>Thu!$BN$19</f>
        <v>0</v>
      </c>
      <c r="FP270" s="73" t="str">
        <f t="shared" si="3104"/>
        <v>-100%</v>
      </c>
      <c r="FQ270" s="9">
        <f t="shared" si="3105"/>
        <v>0</v>
      </c>
    </row>
    <row r="271" spans="1:173" s="54" customFormat="1" x14ac:dyDescent="0.25">
      <c r="A271" s="9" t="str">
        <f>Thu!$A$20</f>
        <v>OVER</v>
      </c>
      <c r="B271" s="72">
        <f>Thu!$C$20</f>
        <v>0</v>
      </c>
      <c r="C271" s="9">
        <f>Thu!$X$20</f>
        <v>0</v>
      </c>
      <c r="D271" s="73" t="str">
        <f t="shared" si="3020"/>
        <v>-100%</v>
      </c>
      <c r="E271" s="9">
        <f t="shared" si="3021"/>
        <v>0</v>
      </c>
      <c r="G271" s="9">
        <f>Thu!$Y$20</f>
        <v>0</v>
      </c>
      <c r="H271" s="73" t="str">
        <f t="shared" si="3022"/>
        <v>-100%</v>
      </c>
      <c r="I271" s="9">
        <f t="shared" si="3023"/>
        <v>0</v>
      </c>
      <c r="K271" s="9">
        <f>Thu!$Z$20</f>
        <v>0</v>
      </c>
      <c r="L271" s="73" t="str">
        <f t="shared" si="3024"/>
        <v>-100%</v>
      </c>
      <c r="M271" s="9">
        <f t="shared" si="3025"/>
        <v>0</v>
      </c>
      <c r="N271" s="9"/>
      <c r="O271" s="9">
        <f>Thu!$AA$20</f>
        <v>0</v>
      </c>
      <c r="P271" s="73" t="str">
        <f t="shared" si="3026"/>
        <v>-100%</v>
      </c>
      <c r="Q271" s="9">
        <f t="shared" si="3027"/>
        <v>0</v>
      </c>
      <c r="R271" s="9"/>
      <c r="S271" s="9">
        <f>Thu!$AB$20</f>
        <v>0</v>
      </c>
      <c r="T271" s="73" t="str">
        <f t="shared" si="3028"/>
        <v>-100%</v>
      </c>
      <c r="U271" s="9">
        <f t="shared" si="3029"/>
        <v>0</v>
      </c>
      <c r="V271" s="9"/>
      <c r="W271" s="9">
        <f>Thu!$AC$20</f>
        <v>0</v>
      </c>
      <c r="X271" s="73" t="str">
        <f t="shared" si="3030"/>
        <v>-100%</v>
      </c>
      <c r="Y271" s="9">
        <f t="shared" si="3031"/>
        <v>0</v>
      </c>
      <c r="Z271" s="9"/>
      <c r="AA271" s="9">
        <f>Thu!$AD$20</f>
        <v>0</v>
      </c>
      <c r="AB271" s="73" t="str">
        <f t="shared" si="3032"/>
        <v>-100%</v>
      </c>
      <c r="AC271" s="9">
        <f t="shared" si="3033"/>
        <v>0</v>
      </c>
      <c r="AD271" s="9"/>
      <c r="AE271" s="9">
        <f>Thu!$AE$20</f>
        <v>0</v>
      </c>
      <c r="AF271" s="73" t="str">
        <f t="shared" si="3034"/>
        <v>-100%</v>
      </c>
      <c r="AG271" s="9">
        <f t="shared" si="3035"/>
        <v>0</v>
      </c>
      <c r="AH271" s="9"/>
      <c r="AI271" s="9">
        <f>Thu!$AF$20</f>
        <v>0</v>
      </c>
      <c r="AJ271" s="73" t="str">
        <f t="shared" si="3036"/>
        <v>-100%</v>
      </c>
      <c r="AK271" s="9">
        <f t="shared" si="3037"/>
        <v>0</v>
      </c>
      <c r="AL271" s="9"/>
      <c r="AM271" s="9">
        <f>Thu!$AG$20</f>
        <v>0</v>
      </c>
      <c r="AN271" s="73" t="str">
        <f t="shared" si="3038"/>
        <v>-100%</v>
      </c>
      <c r="AO271" s="9">
        <f t="shared" si="3039"/>
        <v>0</v>
      </c>
      <c r="AP271" s="9"/>
      <c r="AQ271" s="9">
        <f>Thu!$AH$20</f>
        <v>0</v>
      </c>
      <c r="AR271" s="73" t="str">
        <f t="shared" si="3040"/>
        <v>-100%</v>
      </c>
      <c r="AS271" s="9">
        <f t="shared" si="3041"/>
        <v>0</v>
      </c>
      <c r="AT271" s="9"/>
      <c r="AU271" s="9">
        <f>Thu!$AI$20</f>
        <v>0</v>
      </c>
      <c r="AV271" s="73" t="str">
        <f t="shared" si="3042"/>
        <v>-100%</v>
      </c>
      <c r="AW271" s="9">
        <f t="shared" si="3043"/>
        <v>0</v>
      </c>
      <c r="AX271" s="9"/>
      <c r="AY271" s="9">
        <f>Thu!$AJ$20</f>
        <v>0</v>
      </c>
      <c r="AZ271" s="73" t="str">
        <f t="shared" si="3044"/>
        <v>-100%</v>
      </c>
      <c r="BA271" s="9">
        <f t="shared" si="3045"/>
        <v>0</v>
      </c>
      <c r="BB271" s="9"/>
      <c r="BC271" s="9">
        <f>Thu!$AK$20</f>
        <v>0</v>
      </c>
      <c r="BD271" s="73" t="str">
        <f t="shared" si="3046"/>
        <v>-100%</v>
      </c>
      <c r="BE271" s="9">
        <f t="shared" si="3047"/>
        <v>0</v>
      </c>
      <c r="BF271" s="9"/>
      <c r="BG271" s="9">
        <f>Thu!$AL$20</f>
        <v>0</v>
      </c>
      <c r="BH271" s="73" t="str">
        <f t="shared" si="3048"/>
        <v>-100%</v>
      </c>
      <c r="BI271" s="9">
        <f t="shared" si="3049"/>
        <v>0</v>
      </c>
      <c r="BJ271" s="9"/>
      <c r="BK271" s="9">
        <f>Thu!$AM$20</f>
        <v>0</v>
      </c>
      <c r="BL271" s="73" t="str">
        <f t="shared" si="3050"/>
        <v>-100%</v>
      </c>
      <c r="BM271" s="9">
        <f t="shared" si="3051"/>
        <v>0</v>
      </c>
      <c r="BN271" s="9"/>
      <c r="BO271" s="9">
        <f>Thu!$AN$20</f>
        <v>0</v>
      </c>
      <c r="BP271" s="73" t="str">
        <f t="shared" si="3052"/>
        <v>-100%</v>
      </c>
      <c r="BQ271" s="9">
        <f t="shared" si="3053"/>
        <v>0</v>
      </c>
      <c r="BR271" s="9"/>
      <c r="BS271" s="9">
        <f>Thu!$AO$20</f>
        <v>0</v>
      </c>
      <c r="BT271" s="73" t="str">
        <f t="shared" si="3054"/>
        <v>-100%</v>
      </c>
      <c r="BU271" s="9">
        <f t="shared" si="3055"/>
        <v>0</v>
      </c>
      <c r="BV271" s="9"/>
      <c r="BW271" s="9">
        <f>Thu!$AP$20</f>
        <v>0</v>
      </c>
      <c r="BX271" s="73" t="str">
        <f t="shared" si="3056"/>
        <v>-100%</v>
      </c>
      <c r="BY271" s="9">
        <f t="shared" si="3057"/>
        <v>0</v>
      </c>
      <c r="BZ271" s="9"/>
      <c r="CA271" s="9">
        <f>Thu!$AQ$20</f>
        <v>0</v>
      </c>
      <c r="CB271" s="73" t="str">
        <f t="shared" si="3058"/>
        <v>-100%</v>
      </c>
      <c r="CC271" s="9">
        <f t="shared" si="3059"/>
        <v>0</v>
      </c>
      <c r="CD271" s="9"/>
      <c r="CE271" s="9">
        <f>Thu!$AR$20</f>
        <v>0</v>
      </c>
      <c r="CF271" s="73" t="str">
        <f t="shared" si="3060"/>
        <v>-100%</v>
      </c>
      <c r="CG271" s="9">
        <f t="shared" si="3061"/>
        <v>0</v>
      </c>
      <c r="CH271" s="9"/>
      <c r="CI271" s="9">
        <f>Thu!$AS$20</f>
        <v>0</v>
      </c>
      <c r="CJ271" s="73" t="str">
        <f t="shared" si="3062"/>
        <v>-100%</v>
      </c>
      <c r="CK271" s="9">
        <f t="shared" si="3063"/>
        <v>0</v>
      </c>
      <c r="CL271" s="9"/>
      <c r="CM271" s="9">
        <f>Thu!$AT$20</f>
        <v>0</v>
      </c>
      <c r="CN271" s="73" t="str">
        <f t="shared" si="3064"/>
        <v>-100%</v>
      </c>
      <c r="CO271" s="9">
        <f t="shared" si="3065"/>
        <v>0</v>
      </c>
      <c r="CP271" s="9"/>
      <c r="CQ271" s="9">
        <f>Thu!$AU$20</f>
        <v>0</v>
      </c>
      <c r="CR271" s="73" t="str">
        <f t="shared" si="3066"/>
        <v>-100%</v>
      </c>
      <c r="CS271" s="9">
        <f t="shared" si="3067"/>
        <v>0</v>
      </c>
      <c r="CT271" s="9"/>
      <c r="CU271" s="9">
        <f>Thu!$AV$20</f>
        <v>0</v>
      </c>
      <c r="CV271" s="73" t="str">
        <f t="shared" si="3068"/>
        <v>-100%</v>
      </c>
      <c r="CW271" s="9">
        <f t="shared" si="3069"/>
        <v>0</v>
      </c>
      <c r="CX271" s="9"/>
      <c r="CY271" s="9">
        <f>Thu!$AW$20</f>
        <v>0</v>
      </c>
      <c r="CZ271" s="73" t="str">
        <f t="shared" si="3070"/>
        <v>-100%</v>
      </c>
      <c r="DA271" s="9">
        <f t="shared" si="3071"/>
        <v>0</v>
      </c>
      <c r="DB271" s="9"/>
      <c r="DC271" s="9">
        <f>Thu!$AX$20</f>
        <v>0</v>
      </c>
      <c r="DD271" s="73" t="str">
        <f t="shared" si="3072"/>
        <v>-100%</v>
      </c>
      <c r="DE271" s="9">
        <f t="shared" si="3073"/>
        <v>0</v>
      </c>
      <c r="DF271" s="9"/>
      <c r="DG271" s="9">
        <f>Thu!$AY$20</f>
        <v>0</v>
      </c>
      <c r="DH271" s="73" t="str">
        <f t="shared" si="3074"/>
        <v>-100%</v>
      </c>
      <c r="DI271" s="9">
        <f t="shared" si="3075"/>
        <v>0</v>
      </c>
      <c r="DJ271" s="9"/>
      <c r="DK271" s="9">
        <f>Thu!$AZ$20</f>
        <v>0</v>
      </c>
      <c r="DL271" s="73" t="str">
        <f t="shared" si="3076"/>
        <v>-100%</v>
      </c>
      <c r="DM271" s="9">
        <f t="shared" si="3077"/>
        <v>0</v>
      </c>
      <c r="DN271" s="9"/>
      <c r="DO271" s="9">
        <f>Thu!$BA$20</f>
        <v>0</v>
      </c>
      <c r="DP271" s="73" t="str">
        <f t="shared" si="3078"/>
        <v>-100%</v>
      </c>
      <c r="DQ271" s="9">
        <f t="shared" si="3079"/>
        <v>0</v>
      </c>
      <c r="DR271" s="9"/>
      <c r="DS271" s="9">
        <f>Thu!$BB$20</f>
        <v>0</v>
      </c>
      <c r="DT271" s="73" t="str">
        <f t="shared" si="3080"/>
        <v>-100%</v>
      </c>
      <c r="DU271" s="9">
        <f t="shared" si="3081"/>
        <v>0</v>
      </c>
      <c r="DV271" s="9"/>
      <c r="DW271" s="9">
        <f>Thu!$BC$20</f>
        <v>0</v>
      </c>
      <c r="DX271" s="73" t="str">
        <f t="shared" si="3082"/>
        <v>-100%</v>
      </c>
      <c r="DY271" s="9">
        <f t="shared" si="3083"/>
        <v>0</v>
      </c>
      <c r="DZ271" s="9"/>
      <c r="EA271" s="9">
        <f>Thu!$BD$20</f>
        <v>0</v>
      </c>
      <c r="EB271" s="73" t="str">
        <f t="shared" si="3084"/>
        <v>-100%</v>
      </c>
      <c r="EC271" s="9">
        <f t="shared" si="3085"/>
        <v>0</v>
      </c>
      <c r="ED271" s="9"/>
      <c r="EE271" s="9">
        <f>Thu!$BE$20</f>
        <v>0</v>
      </c>
      <c r="EF271" s="73" t="str">
        <f t="shared" si="3086"/>
        <v>-100%</v>
      </c>
      <c r="EG271" s="9">
        <f t="shared" si="3087"/>
        <v>0</v>
      </c>
      <c r="EH271" s="9"/>
      <c r="EI271" s="9">
        <f>Thu!$BF$20</f>
        <v>0</v>
      </c>
      <c r="EJ271" s="73" t="str">
        <f t="shared" si="3088"/>
        <v>-100%</v>
      </c>
      <c r="EK271" s="9">
        <f t="shared" si="3089"/>
        <v>0</v>
      </c>
      <c r="EL271" s="9"/>
      <c r="EM271" s="9">
        <f>Thu!$BG$20</f>
        <v>0</v>
      </c>
      <c r="EN271" s="73" t="str">
        <f t="shared" si="3090"/>
        <v>-100%</v>
      </c>
      <c r="EO271" s="9">
        <f t="shared" si="3091"/>
        <v>0</v>
      </c>
      <c r="EP271" s="9"/>
      <c r="EQ271" s="9">
        <f>Thu!$BH$20</f>
        <v>0</v>
      </c>
      <c r="ER271" s="73" t="str">
        <f t="shared" si="3092"/>
        <v>-100%</v>
      </c>
      <c r="ES271" s="9">
        <f t="shared" si="3093"/>
        <v>0</v>
      </c>
      <c r="EU271" s="9">
        <f>Thu!$BI$20</f>
        <v>0</v>
      </c>
      <c r="EV271" s="73" t="str">
        <f t="shared" si="3094"/>
        <v>-100%</v>
      </c>
      <c r="EW271" s="9">
        <f t="shared" si="3095"/>
        <v>0</v>
      </c>
      <c r="EY271" s="9">
        <f>Thu!$BJ$20</f>
        <v>0</v>
      </c>
      <c r="EZ271" s="73" t="str">
        <f t="shared" si="3096"/>
        <v>-100%</v>
      </c>
      <c r="FA271" s="9">
        <f t="shared" si="3097"/>
        <v>0</v>
      </c>
      <c r="FC271" s="9">
        <f>Thu!$BK$20</f>
        <v>0</v>
      </c>
      <c r="FD271" s="73" t="str">
        <f t="shared" si="3098"/>
        <v>-100%</v>
      </c>
      <c r="FE271" s="9">
        <f t="shared" si="3099"/>
        <v>0</v>
      </c>
      <c r="FG271" s="9">
        <f>Thu!$BL$20</f>
        <v>0</v>
      </c>
      <c r="FH271" s="73" t="str">
        <f t="shared" si="3100"/>
        <v>-100%</v>
      </c>
      <c r="FI271" s="9">
        <f t="shared" si="3101"/>
        <v>0</v>
      </c>
      <c r="FK271" s="9">
        <f>Thu!$BM$20</f>
        <v>0</v>
      </c>
      <c r="FL271" s="73" t="str">
        <f t="shared" si="3102"/>
        <v>-100%</v>
      </c>
      <c r="FM271" s="9">
        <f t="shared" si="3103"/>
        <v>0</v>
      </c>
      <c r="FO271" s="9">
        <f>Thu!$BN$20</f>
        <v>0</v>
      </c>
      <c r="FP271" s="73" t="str">
        <f t="shared" si="3104"/>
        <v>-100%</v>
      </c>
      <c r="FQ271" s="9">
        <f t="shared" si="3105"/>
        <v>0</v>
      </c>
    </row>
    <row r="272" spans="1:173" s="54" customFormat="1" x14ac:dyDescent="0.25">
      <c r="A272" s="75"/>
      <c r="B272" s="72"/>
      <c r="C272" s="75"/>
      <c r="D272" s="75"/>
      <c r="E272" s="75"/>
      <c r="G272" s="75"/>
      <c r="H272" s="75"/>
      <c r="I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7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  <c r="BQ272" s="75"/>
      <c r="BR272" s="75"/>
      <c r="BS272" s="75"/>
      <c r="BT272" s="75"/>
      <c r="BU272" s="75"/>
      <c r="BV272" s="75"/>
      <c r="BW272" s="75"/>
      <c r="BX272" s="75"/>
      <c r="BY272" s="75"/>
      <c r="BZ272" s="75"/>
      <c r="CA272" s="75"/>
      <c r="CB272" s="75"/>
      <c r="CC272" s="75"/>
      <c r="CD272" s="75"/>
      <c r="CE272" s="75"/>
      <c r="CF272" s="75"/>
      <c r="CG272" s="75"/>
      <c r="CH272" s="75"/>
      <c r="CI272" s="75"/>
      <c r="CJ272" s="75"/>
      <c r="CK272" s="75"/>
      <c r="CL272" s="75"/>
      <c r="CM272" s="75"/>
      <c r="CN272" s="75"/>
      <c r="CO272" s="75"/>
      <c r="CP272" s="75"/>
      <c r="CQ272" s="75"/>
      <c r="CR272" s="75"/>
      <c r="CS272" s="75"/>
      <c r="CT272" s="75"/>
      <c r="CU272" s="75"/>
      <c r="CV272" s="75"/>
      <c r="CW272" s="75"/>
      <c r="CX272" s="75"/>
      <c r="CY272" s="75"/>
      <c r="CZ272" s="75"/>
      <c r="DA272" s="75"/>
      <c r="DB272" s="75"/>
      <c r="DC272" s="75"/>
      <c r="DD272" s="75"/>
      <c r="DE272" s="75"/>
      <c r="DF272" s="75"/>
      <c r="DG272" s="75"/>
      <c r="DH272" s="75"/>
      <c r="DI272" s="75"/>
      <c r="DJ272" s="75"/>
      <c r="DK272" s="75"/>
      <c r="DL272" s="75"/>
      <c r="DM272" s="75"/>
      <c r="DN272" s="75"/>
      <c r="DO272" s="75"/>
      <c r="DP272" s="75"/>
      <c r="DQ272" s="75"/>
      <c r="DR272" s="75"/>
      <c r="DS272" s="75"/>
      <c r="DT272" s="75"/>
      <c r="DU272" s="75"/>
      <c r="DV272" s="75"/>
      <c r="DW272" s="75"/>
      <c r="DX272" s="75"/>
      <c r="DY272" s="75"/>
      <c r="DZ272" s="75"/>
      <c r="EA272" s="75"/>
      <c r="EB272" s="75"/>
      <c r="EC272" s="75"/>
      <c r="ED272" s="75"/>
      <c r="EE272" s="75"/>
      <c r="EF272" s="75"/>
      <c r="EG272" s="75"/>
      <c r="EH272" s="75"/>
      <c r="EI272" s="75"/>
      <c r="EJ272" s="75"/>
      <c r="EK272" s="75"/>
      <c r="EL272" s="75"/>
      <c r="EM272" s="75"/>
      <c r="EN272" s="75"/>
      <c r="EO272" s="75"/>
      <c r="EP272" s="75"/>
      <c r="EQ272" s="75"/>
      <c r="ER272" s="75"/>
      <c r="ES272" s="75"/>
      <c r="EU272" s="75"/>
      <c r="EV272" s="75"/>
      <c r="EW272" s="75"/>
      <c r="EY272" s="75"/>
      <c r="EZ272" s="75"/>
      <c r="FA272" s="75"/>
      <c r="FC272" s="75"/>
      <c r="FD272" s="75"/>
      <c r="FE272" s="75"/>
      <c r="FG272" s="75"/>
      <c r="FH272" s="75"/>
      <c r="FI272" s="75"/>
      <c r="FK272" s="75"/>
      <c r="FL272" s="75"/>
      <c r="FM272" s="75"/>
      <c r="FO272" s="75"/>
      <c r="FP272" s="75"/>
      <c r="FQ272" s="75"/>
    </row>
    <row r="273" spans="1:173" s="54" customFormat="1" x14ac:dyDescent="0.25">
      <c r="A273" s="9">
        <f>Thu!$A$22</f>
        <v>0</v>
      </c>
      <c r="B273" s="72">
        <f>Thu!$C$22</f>
        <v>0</v>
      </c>
      <c r="C273" s="9">
        <f>Thu!$X$22</f>
        <v>0</v>
      </c>
      <c r="D273" s="73" t="str">
        <f>IF($B273="win",100%-D$1,"-100%")</f>
        <v>-100%</v>
      </c>
      <c r="E273" s="9">
        <f>(C273*D273)+(C273*E$1)</f>
        <v>0</v>
      </c>
      <c r="G273" s="9">
        <f>Thu!$Y$22</f>
        <v>0</v>
      </c>
      <c r="H273" s="73" t="str">
        <f>IF($B273="win",100%-H$1,"-100%")</f>
        <v>-100%</v>
      </c>
      <c r="I273" s="9">
        <f>(G273*H273)+(G273*I$1)</f>
        <v>0</v>
      </c>
      <c r="K273" s="9">
        <f>Thu!$Z$22</f>
        <v>0</v>
      </c>
      <c r="L273" s="73" t="str">
        <f>IF($B273="win",100%-L$1,"-100%")</f>
        <v>-100%</v>
      </c>
      <c r="M273" s="9">
        <f>(K273*L273)+(K273*M$1)</f>
        <v>0</v>
      </c>
      <c r="N273" s="9"/>
      <c r="O273" s="9">
        <f>Thu!$AA$22</f>
        <v>0</v>
      </c>
      <c r="P273" s="73" t="str">
        <f>IF($B273="win",100%-P$1,"-100%")</f>
        <v>-100%</v>
      </c>
      <c r="Q273" s="9">
        <f>(O273*P273)+(O273*Q$1)</f>
        <v>0</v>
      </c>
      <c r="R273" s="9"/>
      <c r="S273" s="9">
        <f>Thu!$AB$22</f>
        <v>0</v>
      </c>
      <c r="T273" s="73" t="str">
        <f>IF($B273="win",100%-T$1,"-100%")</f>
        <v>-100%</v>
      </c>
      <c r="U273" s="9">
        <f>(S273*T273)+(S273*U$1)</f>
        <v>0</v>
      </c>
      <c r="V273" s="9"/>
      <c r="W273" s="9">
        <f>Thu!$AC$22</f>
        <v>0</v>
      </c>
      <c r="X273" s="73" t="str">
        <f>IF($B273="win",100%-X$1,"-100%")</f>
        <v>-100%</v>
      </c>
      <c r="Y273" s="9">
        <f>(W273*X273)+(W273*Y$1)</f>
        <v>0</v>
      </c>
      <c r="Z273" s="9"/>
      <c r="AA273" s="9">
        <f>Thu!$AD$22</f>
        <v>0</v>
      </c>
      <c r="AB273" s="73" t="str">
        <f>IF($B273="win",100%-AB$1,"-100%")</f>
        <v>-100%</v>
      </c>
      <c r="AC273" s="9">
        <f>(AA273*AB273)+(AA273*AC$1)</f>
        <v>0</v>
      </c>
      <c r="AD273" s="9"/>
      <c r="AE273" s="9">
        <f>Thu!$AE$22</f>
        <v>0</v>
      </c>
      <c r="AF273" s="73" t="str">
        <f>IF($B273="win",100%-AF$1,"-100%")</f>
        <v>-100%</v>
      </c>
      <c r="AG273" s="9">
        <f>(AE273*AF273)+(AE273*AG$1)</f>
        <v>0</v>
      </c>
      <c r="AH273" s="9"/>
      <c r="AI273" s="9">
        <f>Thu!$AF$22</f>
        <v>0</v>
      </c>
      <c r="AJ273" s="73" t="str">
        <f>IF($B273="win",100%-AJ$1,"-100%")</f>
        <v>-100%</v>
      </c>
      <c r="AK273" s="9">
        <f>(AI273*AJ273)+(AI273*AK$1)</f>
        <v>0</v>
      </c>
      <c r="AL273" s="9"/>
      <c r="AM273" s="9">
        <f>Thu!$AG$22</f>
        <v>0</v>
      </c>
      <c r="AN273" s="73" t="str">
        <f>IF($B273="win",100%-AN$1,"-100%")</f>
        <v>-100%</v>
      </c>
      <c r="AO273" s="9">
        <f>(AM273*AN273)+(AM273*AO$1)</f>
        <v>0</v>
      </c>
      <c r="AP273" s="9"/>
      <c r="AQ273" s="9">
        <f>Thu!$AH$22</f>
        <v>0</v>
      </c>
      <c r="AR273" s="73" t="str">
        <f>IF($B273="win",100%-AR$1,"-100%")</f>
        <v>-100%</v>
      </c>
      <c r="AS273" s="9">
        <f>(AQ273*AR273)+(AQ273*AS$1)</f>
        <v>0</v>
      </c>
      <c r="AT273" s="9"/>
      <c r="AU273" s="9">
        <f>Thu!$AI$22</f>
        <v>0</v>
      </c>
      <c r="AV273" s="73" t="str">
        <f>IF($B273="win",100%-AV$1,"-100%")</f>
        <v>-100%</v>
      </c>
      <c r="AW273" s="9">
        <f>(AU273*AV273)+(AU273*AW$1)</f>
        <v>0</v>
      </c>
      <c r="AX273" s="9"/>
      <c r="AY273" s="9">
        <f>Thu!$AJ$22</f>
        <v>0</v>
      </c>
      <c r="AZ273" s="73" t="str">
        <f>IF($B273="win",100%-AZ$1,"-100%")</f>
        <v>-100%</v>
      </c>
      <c r="BA273" s="9">
        <f>(AY273*AZ273)+(AY273*BA$1)</f>
        <v>0</v>
      </c>
      <c r="BB273" s="9"/>
      <c r="BC273" s="9">
        <f>Thu!$AK$22</f>
        <v>0</v>
      </c>
      <c r="BD273" s="73" t="str">
        <f>IF($B273="win",100%-BD$1,"-100%")</f>
        <v>-100%</v>
      </c>
      <c r="BE273" s="9">
        <f>(BC273*BD273)+(BC273*BE$1)</f>
        <v>0</v>
      </c>
      <c r="BF273" s="9"/>
      <c r="BG273" s="9">
        <f>Thu!$AL$22</f>
        <v>0</v>
      </c>
      <c r="BH273" s="73" t="str">
        <f>IF($B273="win",100%-BH$1,"-100%")</f>
        <v>-100%</v>
      </c>
      <c r="BI273" s="9">
        <f>(BG273*BH273)+(BG273*BI$1)</f>
        <v>0</v>
      </c>
      <c r="BJ273" s="9"/>
      <c r="BK273" s="9">
        <f>Thu!$AM$22</f>
        <v>0</v>
      </c>
      <c r="BL273" s="73" t="str">
        <f>IF($B273="win",100%-BL$1,"-100%")</f>
        <v>-100%</v>
      </c>
      <c r="BM273" s="9">
        <f>(BK273*BL273)+(BK273*BM$1)</f>
        <v>0</v>
      </c>
      <c r="BN273" s="9"/>
      <c r="BO273" s="9">
        <f>Thu!$AN$22</f>
        <v>0</v>
      </c>
      <c r="BP273" s="73" t="str">
        <f>IF($B273="win",100%-BP$1,"-100%")</f>
        <v>-100%</v>
      </c>
      <c r="BQ273" s="9">
        <f>(BO273*BP273)+(BO273*BQ$1)</f>
        <v>0</v>
      </c>
      <c r="BR273" s="9"/>
      <c r="BS273" s="9">
        <f>Thu!$AO$22</f>
        <v>0</v>
      </c>
      <c r="BT273" s="73" t="str">
        <f>IF($B273="win",100%-BT$1,"-100%")</f>
        <v>-100%</v>
      </c>
      <c r="BU273" s="9">
        <f>(BS273*BT273)+(BS273*BU$1)</f>
        <v>0</v>
      </c>
      <c r="BV273" s="9"/>
      <c r="BW273" s="9">
        <f>Thu!$AP$22</f>
        <v>0</v>
      </c>
      <c r="BX273" s="73" t="str">
        <f>IF($B273="win",100%-BX$1,"-100%")</f>
        <v>-100%</v>
      </c>
      <c r="BY273" s="9">
        <f>(BW273*BX273)+(BW273*BY$1)</f>
        <v>0</v>
      </c>
      <c r="BZ273" s="9"/>
      <c r="CA273" s="9">
        <f>Thu!$AQ$22</f>
        <v>0</v>
      </c>
      <c r="CB273" s="73" t="str">
        <f>IF($B273="win",100%-CB$1,"-100%")</f>
        <v>-100%</v>
      </c>
      <c r="CC273" s="9">
        <f>(CA273*CB273)+(CA273*CC$1)</f>
        <v>0</v>
      </c>
      <c r="CD273" s="9"/>
      <c r="CE273" s="9">
        <f>Thu!$AR$22</f>
        <v>0</v>
      </c>
      <c r="CF273" s="73" t="str">
        <f>IF($B273="win",100%-CF$1,"-100%")</f>
        <v>-100%</v>
      </c>
      <c r="CG273" s="9">
        <f>(CE273*CF273)+(CE273*CG$1)</f>
        <v>0</v>
      </c>
      <c r="CH273" s="9"/>
      <c r="CI273" s="9">
        <f>Thu!$AS$22</f>
        <v>0</v>
      </c>
      <c r="CJ273" s="73" t="str">
        <f>IF($B273="win",100%-CJ$1,"-100%")</f>
        <v>-100%</v>
      </c>
      <c r="CK273" s="9">
        <f>(CI273*CJ273)+(CI273*CK$1)</f>
        <v>0</v>
      </c>
      <c r="CL273" s="9"/>
      <c r="CM273" s="9">
        <f>Thu!$AT$22</f>
        <v>0</v>
      </c>
      <c r="CN273" s="73" t="str">
        <f>IF($B273="win",100%-CN$1,"-100%")</f>
        <v>-100%</v>
      </c>
      <c r="CO273" s="9">
        <f>(CM273*CN273)+(CM273*CO$1)</f>
        <v>0</v>
      </c>
      <c r="CP273" s="9"/>
      <c r="CQ273" s="9">
        <f>Thu!$AU$22</f>
        <v>0</v>
      </c>
      <c r="CR273" s="73" t="str">
        <f>IF($B273="win",100%-CR$1,"-100%")</f>
        <v>-100%</v>
      </c>
      <c r="CS273" s="9">
        <f>(CQ273*CR273)+(CQ273*CS$1)</f>
        <v>0</v>
      </c>
      <c r="CT273" s="9"/>
      <c r="CU273" s="9">
        <f>Thu!$AV$22</f>
        <v>0</v>
      </c>
      <c r="CV273" s="73" t="str">
        <f>IF($B273="win",100%-CV$1,"-100%")</f>
        <v>-100%</v>
      </c>
      <c r="CW273" s="9">
        <f>(CU273*CV273)+(CU273*CW$1)</f>
        <v>0</v>
      </c>
      <c r="CX273" s="9"/>
      <c r="CY273" s="9">
        <f>Thu!$AW$22</f>
        <v>0</v>
      </c>
      <c r="CZ273" s="73" t="str">
        <f>IF($B273="win",100%-CZ$1,"-100%")</f>
        <v>-100%</v>
      </c>
      <c r="DA273" s="9">
        <f>(CY273*CZ273)+(CY273*DA$1)</f>
        <v>0</v>
      </c>
      <c r="DB273" s="9"/>
      <c r="DC273" s="9">
        <f>Thu!$AX$22</f>
        <v>0</v>
      </c>
      <c r="DD273" s="73" t="str">
        <f>IF($B273="win",100%-DD$1,"-100%")</f>
        <v>-100%</v>
      </c>
      <c r="DE273" s="9">
        <f>(DC273*DD273)+(DC273*DE$1)</f>
        <v>0</v>
      </c>
      <c r="DF273" s="9"/>
      <c r="DG273" s="9">
        <f>Thu!$AY$22</f>
        <v>0</v>
      </c>
      <c r="DH273" s="73" t="str">
        <f>IF($B273="win",100%-DH$1,"-100%")</f>
        <v>-100%</v>
      </c>
      <c r="DI273" s="9">
        <f>(DG273*DH273)+(DG273*DI$1)</f>
        <v>0</v>
      </c>
      <c r="DJ273" s="9"/>
      <c r="DK273" s="9">
        <f>Thu!$AZ$22</f>
        <v>0</v>
      </c>
      <c r="DL273" s="73" t="str">
        <f>IF($B273="win",100%-DL$1,"-100%")</f>
        <v>-100%</v>
      </c>
      <c r="DM273" s="9">
        <f>(DK273*DL273)+(DK273*DM$1)</f>
        <v>0</v>
      </c>
      <c r="DN273" s="9"/>
      <c r="DO273" s="9">
        <f>Thu!$BA$22</f>
        <v>0</v>
      </c>
      <c r="DP273" s="73" t="str">
        <f>IF($B273="win",100%-DP$1,"-100%")</f>
        <v>-100%</v>
      </c>
      <c r="DQ273" s="9">
        <f>(DO273*DP273)+(DO273*DQ$1)</f>
        <v>0</v>
      </c>
      <c r="DR273" s="9"/>
      <c r="DS273" s="9">
        <f>Thu!$BB$22</f>
        <v>0</v>
      </c>
      <c r="DT273" s="73" t="str">
        <f>IF($B273="win",100%-DT$1,"-100%")</f>
        <v>-100%</v>
      </c>
      <c r="DU273" s="9">
        <f>(DS273*DT273)+(DS273*DU$1)</f>
        <v>0</v>
      </c>
      <c r="DV273" s="9"/>
      <c r="DW273" s="9">
        <f>Thu!$BC$22</f>
        <v>0</v>
      </c>
      <c r="DX273" s="73" t="str">
        <f>IF($B273="win",100%-DX$1,"-100%")</f>
        <v>-100%</v>
      </c>
      <c r="DY273" s="9">
        <f>(DW273*DX273)+(DW273*DY$1)</f>
        <v>0</v>
      </c>
      <c r="DZ273" s="9"/>
      <c r="EA273" s="9">
        <f>Thu!$BD$22</f>
        <v>0</v>
      </c>
      <c r="EB273" s="73" t="str">
        <f>IF($B273="win",100%-EB$1,"-100%")</f>
        <v>-100%</v>
      </c>
      <c r="EC273" s="9">
        <f>(EA273*EB273)+(EA273*EC$1)</f>
        <v>0</v>
      </c>
      <c r="ED273" s="9"/>
      <c r="EE273" s="9">
        <f>Thu!$BE$22</f>
        <v>0</v>
      </c>
      <c r="EF273" s="73" t="str">
        <f>IF($B273="win",100%-EF$1,"-100%")</f>
        <v>-100%</v>
      </c>
      <c r="EG273" s="9">
        <f>(EE273*EF273)+(EE273*EG$1)</f>
        <v>0</v>
      </c>
      <c r="EH273" s="9"/>
      <c r="EI273" s="9">
        <f>Thu!$BF$22</f>
        <v>0</v>
      </c>
      <c r="EJ273" s="73" t="str">
        <f>IF($B273="win",100%-EJ$1,"-100%")</f>
        <v>-100%</v>
      </c>
      <c r="EK273" s="9">
        <f>(EI273*EJ273)+(EI273*EK$1)</f>
        <v>0</v>
      </c>
      <c r="EL273" s="9"/>
      <c r="EM273" s="9">
        <f>Thu!$BG$22</f>
        <v>0</v>
      </c>
      <c r="EN273" s="73" t="str">
        <f>IF($B273="win",100%-EN$1,"-100%")</f>
        <v>-100%</v>
      </c>
      <c r="EO273" s="9">
        <f>(EM273*EN273)+(EM273*EO$1)</f>
        <v>0</v>
      </c>
      <c r="EP273" s="9"/>
      <c r="EQ273" s="9">
        <f>Thu!$BH$22</f>
        <v>0</v>
      </c>
      <c r="ER273" s="73" t="str">
        <f>IF($B273="win",100%-ER$1,"-100%")</f>
        <v>-100%</v>
      </c>
      <c r="ES273" s="9">
        <f>(EQ273*ER273)+(EQ273*ES$1)</f>
        <v>0</v>
      </c>
      <c r="EU273" s="9">
        <f>Thu!$BI$22</f>
        <v>0</v>
      </c>
      <c r="EV273" s="73" t="str">
        <f>IF($B273="win",100%-EV$1,"-100%")</f>
        <v>-100%</v>
      </c>
      <c r="EW273" s="9">
        <f>(EU273*EV273)+(EU273*EW$1)</f>
        <v>0</v>
      </c>
      <c r="EY273" s="9">
        <f>Thu!$BJ$22</f>
        <v>0</v>
      </c>
      <c r="EZ273" s="73" t="str">
        <f>IF($B273="win",100%-EZ$1,"-100%")</f>
        <v>-100%</v>
      </c>
      <c r="FA273" s="9">
        <f>(EY273*EZ273)+(EY273*FA$1)</f>
        <v>0</v>
      </c>
      <c r="FC273" s="9">
        <f>Thu!$BK$22</f>
        <v>0</v>
      </c>
      <c r="FD273" s="73" t="str">
        <f>IF($B273="win",100%-FD$1,"-100%")</f>
        <v>-100%</v>
      </c>
      <c r="FE273" s="9">
        <f>(FC273*FD273)+(FC273*FE$1)</f>
        <v>0</v>
      </c>
      <c r="FG273" s="9">
        <f>Thu!$BL$22</f>
        <v>0</v>
      </c>
      <c r="FH273" s="73" t="str">
        <f>IF($B273="win",100%-FH$1,"-100%")</f>
        <v>-100%</v>
      </c>
      <c r="FI273" s="9">
        <f>(FG273*FH273)+(FG273*FI$1)</f>
        <v>0</v>
      </c>
      <c r="FK273" s="9">
        <f>Thu!$BM$22</f>
        <v>0</v>
      </c>
      <c r="FL273" s="73" t="str">
        <f>IF($B273="win",100%-FL$1,"-100%")</f>
        <v>-100%</v>
      </c>
      <c r="FM273" s="9">
        <f>(FK273*FL273)+(FK273*FM$1)</f>
        <v>0</v>
      </c>
      <c r="FO273" s="9">
        <f>Thu!$BN$22</f>
        <v>0</v>
      </c>
      <c r="FP273" s="73" t="str">
        <f>IF($B273="win",100%-FP$1,"-100%")</f>
        <v>-100%</v>
      </c>
      <c r="FQ273" s="9">
        <f>(FO273*FP273)+(FO273*FQ$1)</f>
        <v>0</v>
      </c>
    </row>
    <row r="274" spans="1:173" s="54" customFormat="1" x14ac:dyDescent="0.25">
      <c r="A274" s="9">
        <f>Thu!$A$23</f>
        <v>0</v>
      </c>
      <c r="B274" s="72">
        <f>Thu!$C$23</f>
        <v>0</v>
      </c>
      <c r="C274" s="9">
        <f>Thu!$X$23</f>
        <v>0</v>
      </c>
      <c r="D274" s="73" t="str">
        <f t="shared" ref="D274:D276" si="3106">IF($B274="win",100%-D$1,"-100%")</f>
        <v>-100%</v>
      </c>
      <c r="E274" s="9">
        <f t="shared" ref="E274:E276" si="3107">(C274*D274)+(C274*E$1)</f>
        <v>0</v>
      </c>
      <c r="G274" s="9">
        <f>Thu!$Y$23</f>
        <v>0</v>
      </c>
      <c r="H274" s="73" t="str">
        <f t="shared" ref="H274:H276" si="3108">IF($B274="win",100%-H$1,"-100%")</f>
        <v>-100%</v>
      </c>
      <c r="I274" s="9">
        <f t="shared" ref="I274:I276" si="3109">(G274*H274)+(G274*I$1)</f>
        <v>0</v>
      </c>
      <c r="K274" s="9">
        <f>Thu!$Z$23</f>
        <v>0</v>
      </c>
      <c r="L274" s="73" t="str">
        <f t="shared" ref="L274:L276" si="3110">IF($B274="win",100%-L$1,"-100%")</f>
        <v>-100%</v>
      </c>
      <c r="M274" s="9">
        <f t="shared" ref="M274:M276" si="3111">(K274*L274)+(K274*M$1)</f>
        <v>0</v>
      </c>
      <c r="N274" s="9"/>
      <c r="O274" s="9">
        <f>Thu!$AA$23</f>
        <v>0</v>
      </c>
      <c r="P274" s="73" t="str">
        <f t="shared" ref="P274:P276" si="3112">IF($B274="win",100%-P$1,"-100%")</f>
        <v>-100%</v>
      </c>
      <c r="Q274" s="9">
        <f t="shared" ref="Q274:Q276" si="3113">(O274*P274)+(O274*Q$1)</f>
        <v>0</v>
      </c>
      <c r="R274" s="9"/>
      <c r="S274" s="9">
        <f>Thu!$AB$23</f>
        <v>0</v>
      </c>
      <c r="T274" s="73" t="str">
        <f t="shared" ref="T274:T276" si="3114">IF($B274="win",100%-T$1,"-100%")</f>
        <v>-100%</v>
      </c>
      <c r="U274" s="9">
        <f t="shared" ref="U274:U276" si="3115">(S274*T274)+(S274*U$1)</f>
        <v>0</v>
      </c>
      <c r="V274" s="9"/>
      <c r="W274" s="9">
        <f>Thu!$AC$23</f>
        <v>0</v>
      </c>
      <c r="X274" s="73" t="str">
        <f t="shared" ref="X274:X276" si="3116">IF($B274="win",100%-X$1,"-100%")</f>
        <v>-100%</v>
      </c>
      <c r="Y274" s="9">
        <f t="shared" ref="Y274:Y276" si="3117">(W274*X274)+(W274*Y$1)</f>
        <v>0</v>
      </c>
      <c r="Z274" s="9"/>
      <c r="AA274" s="9">
        <f>Thu!$AD$23</f>
        <v>0</v>
      </c>
      <c r="AB274" s="73" t="str">
        <f t="shared" ref="AB274:AB276" si="3118">IF($B274="win",100%-AB$1,"-100%")</f>
        <v>-100%</v>
      </c>
      <c r="AC274" s="9">
        <f t="shared" ref="AC274:AC276" si="3119">(AA274*AB274)+(AA274*AC$1)</f>
        <v>0</v>
      </c>
      <c r="AD274" s="9"/>
      <c r="AE274" s="9">
        <f>Thu!$AE$23</f>
        <v>0</v>
      </c>
      <c r="AF274" s="73" t="str">
        <f t="shared" ref="AF274:AF276" si="3120">IF($B274="win",100%-AF$1,"-100%")</f>
        <v>-100%</v>
      </c>
      <c r="AG274" s="9">
        <f t="shared" ref="AG274:AG276" si="3121">(AE274*AF274)+(AE274*AG$1)</f>
        <v>0</v>
      </c>
      <c r="AH274" s="9"/>
      <c r="AI274" s="9">
        <f>Thu!$AF$23</f>
        <v>0</v>
      </c>
      <c r="AJ274" s="73" t="str">
        <f t="shared" ref="AJ274:AJ276" si="3122">IF($B274="win",100%-AJ$1,"-100%")</f>
        <v>-100%</v>
      </c>
      <c r="AK274" s="9">
        <f t="shared" ref="AK274:AK276" si="3123">(AI274*AJ274)+(AI274*AK$1)</f>
        <v>0</v>
      </c>
      <c r="AL274" s="9"/>
      <c r="AM274" s="9">
        <f>Thu!$AG$23</f>
        <v>0</v>
      </c>
      <c r="AN274" s="73" t="str">
        <f t="shared" ref="AN274:AN276" si="3124">IF($B274="win",100%-AN$1,"-100%")</f>
        <v>-100%</v>
      </c>
      <c r="AO274" s="9">
        <f t="shared" ref="AO274:AO276" si="3125">(AM274*AN274)+(AM274*AO$1)</f>
        <v>0</v>
      </c>
      <c r="AP274" s="9"/>
      <c r="AQ274" s="9">
        <f>Thu!$AH$23</f>
        <v>0</v>
      </c>
      <c r="AR274" s="73" t="str">
        <f t="shared" ref="AR274:AR276" si="3126">IF($B274="win",100%-AR$1,"-100%")</f>
        <v>-100%</v>
      </c>
      <c r="AS274" s="9">
        <f t="shared" ref="AS274:AS276" si="3127">(AQ274*AR274)+(AQ274*AS$1)</f>
        <v>0</v>
      </c>
      <c r="AT274" s="9"/>
      <c r="AU274" s="9">
        <f>Thu!$AI$23</f>
        <v>0</v>
      </c>
      <c r="AV274" s="73" t="str">
        <f t="shared" ref="AV274:AV276" si="3128">IF($B274="win",100%-AV$1,"-100%")</f>
        <v>-100%</v>
      </c>
      <c r="AW274" s="9">
        <f t="shared" ref="AW274:AW276" si="3129">(AU274*AV274)+(AU274*AW$1)</f>
        <v>0</v>
      </c>
      <c r="AX274" s="9"/>
      <c r="AY274" s="9">
        <f>Thu!$AJ$23</f>
        <v>0</v>
      </c>
      <c r="AZ274" s="73" t="str">
        <f t="shared" ref="AZ274:AZ276" si="3130">IF($B274="win",100%-AZ$1,"-100%")</f>
        <v>-100%</v>
      </c>
      <c r="BA274" s="9">
        <f t="shared" ref="BA274:BA276" si="3131">(AY274*AZ274)+(AY274*BA$1)</f>
        <v>0</v>
      </c>
      <c r="BB274" s="9"/>
      <c r="BC274" s="9">
        <f>Thu!$AK$23</f>
        <v>0</v>
      </c>
      <c r="BD274" s="73" t="str">
        <f t="shared" ref="BD274:BD276" si="3132">IF($B274="win",100%-BD$1,"-100%")</f>
        <v>-100%</v>
      </c>
      <c r="BE274" s="9">
        <f t="shared" ref="BE274:BE276" si="3133">(BC274*BD274)+(BC274*BE$1)</f>
        <v>0</v>
      </c>
      <c r="BF274" s="9"/>
      <c r="BG274" s="9">
        <f>Thu!$AL$23</f>
        <v>0</v>
      </c>
      <c r="BH274" s="73" t="str">
        <f t="shared" ref="BH274:BH276" si="3134">IF($B274="win",100%-BH$1,"-100%")</f>
        <v>-100%</v>
      </c>
      <c r="BI274" s="9">
        <f t="shared" ref="BI274:BI276" si="3135">(BG274*BH274)+(BG274*BI$1)</f>
        <v>0</v>
      </c>
      <c r="BJ274" s="9"/>
      <c r="BK274" s="9">
        <f>Thu!$AM$23</f>
        <v>0</v>
      </c>
      <c r="BL274" s="73" t="str">
        <f t="shared" ref="BL274:BL276" si="3136">IF($B274="win",100%-BL$1,"-100%")</f>
        <v>-100%</v>
      </c>
      <c r="BM274" s="9">
        <f t="shared" ref="BM274:BM276" si="3137">(BK274*BL274)+(BK274*BM$1)</f>
        <v>0</v>
      </c>
      <c r="BN274" s="9"/>
      <c r="BO274" s="9">
        <f>Thu!$AN$23</f>
        <v>0</v>
      </c>
      <c r="BP274" s="73" t="str">
        <f t="shared" ref="BP274:BP276" si="3138">IF($B274="win",100%-BP$1,"-100%")</f>
        <v>-100%</v>
      </c>
      <c r="BQ274" s="9">
        <f t="shared" ref="BQ274:BQ276" si="3139">(BO274*BP274)+(BO274*BQ$1)</f>
        <v>0</v>
      </c>
      <c r="BR274" s="9"/>
      <c r="BS274" s="9">
        <f>Thu!$AO$23</f>
        <v>0</v>
      </c>
      <c r="BT274" s="73" t="str">
        <f t="shared" ref="BT274:BT276" si="3140">IF($B274="win",100%-BT$1,"-100%")</f>
        <v>-100%</v>
      </c>
      <c r="BU274" s="9">
        <f t="shared" ref="BU274:BU276" si="3141">(BS274*BT274)+(BS274*BU$1)</f>
        <v>0</v>
      </c>
      <c r="BV274" s="9"/>
      <c r="BW274" s="9">
        <f>Thu!$AP$23</f>
        <v>0</v>
      </c>
      <c r="BX274" s="73" t="str">
        <f t="shared" ref="BX274:BX276" si="3142">IF($B274="win",100%-BX$1,"-100%")</f>
        <v>-100%</v>
      </c>
      <c r="BY274" s="9">
        <f t="shared" ref="BY274:BY276" si="3143">(BW274*BX274)+(BW274*BY$1)</f>
        <v>0</v>
      </c>
      <c r="BZ274" s="9"/>
      <c r="CA274" s="9">
        <f>Thu!$AQ$23</f>
        <v>0</v>
      </c>
      <c r="CB274" s="73" t="str">
        <f t="shared" ref="CB274:CB276" si="3144">IF($B274="win",100%-CB$1,"-100%")</f>
        <v>-100%</v>
      </c>
      <c r="CC274" s="9">
        <f t="shared" ref="CC274:CC276" si="3145">(CA274*CB274)+(CA274*CC$1)</f>
        <v>0</v>
      </c>
      <c r="CD274" s="9"/>
      <c r="CE274" s="9">
        <f>Thu!$AR$23</f>
        <v>0</v>
      </c>
      <c r="CF274" s="73" t="str">
        <f t="shared" ref="CF274:CF276" si="3146">IF($B274="win",100%-CF$1,"-100%")</f>
        <v>-100%</v>
      </c>
      <c r="CG274" s="9">
        <f t="shared" ref="CG274:CG276" si="3147">(CE274*CF274)+(CE274*CG$1)</f>
        <v>0</v>
      </c>
      <c r="CH274" s="9"/>
      <c r="CI274" s="9">
        <f>Thu!$AS$23</f>
        <v>0</v>
      </c>
      <c r="CJ274" s="73" t="str">
        <f t="shared" ref="CJ274:CJ276" si="3148">IF($B274="win",100%-CJ$1,"-100%")</f>
        <v>-100%</v>
      </c>
      <c r="CK274" s="9">
        <f t="shared" ref="CK274:CK276" si="3149">(CI274*CJ274)+(CI274*CK$1)</f>
        <v>0</v>
      </c>
      <c r="CL274" s="9"/>
      <c r="CM274" s="9">
        <f>Thu!$AT$23</f>
        <v>0</v>
      </c>
      <c r="CN274" s="73" t="str">
        <f t="shared" ref="CN274:CN276" si="3150">IF($B274="win",100%-CN$1,"-100%")</f>
        <v>-100%</v>
      </c>
      <c r="CO274" s="9">
        <f t="shared" ref="CO274:CO276" si="3151">(CM274*CN274)+(CM274*CO$1)</f>
        <v>0</v>
      </c>
      <c r="CP274" s="9"/>
      <c r="CQ274" s="9">
        <f>Thu!$AU$23</f>
        <v>0</v>
      </c>
      <c r="CR274" s="73" t="str">
        <f t="shared" ref="CR274:CR276" si="3152">IF($B274="win",100%-CR$1,"-100%")</f>
        <v>-100%</v>
      </c>
      <c r="CS274" s="9">
        <f t="shared" ref="CS274:CS276" si="3153">(CQ274*CR274)+(CQ274*CS$1)</f>
        <v>0</v>
      </c>
      <c r="CT274" s="9"/>
      <c r="CU274" s="9">
        <f>Thu!$AV$23</f>
        <v>0</v>
      </c>
      <c r="CV274" s="73" t="str">
        <f t="shared" ref="CV274:CV276" si="3154">IF($B274="win",100%-CV$1,"-100%")</f>
        <v>-100%</v>
      </c>
      <c r="CW274" s="9">
        <f t="shared" ref="CW274:CW276" si="3155">(CU274*CV274)+(CU274*CW$1)</f>
        <v>0</v>
      </c>
      <c r="CX274" s="9"/>
      <c r="CY274" s="9">
        <f>Thu!$AW$23</f>
        <v>0</v>
      </c>
      <c r="CZ274" s="73" t="str">
        <f t="shared" ref="CZ274:CZ276" si="3156">IF($B274="win",100%-CZ$1,"-100%")</f>
        <v>-100%</v>
      </c>
      <c r="DA274" s="9">
        <f t="shared" ref="DA274:DA276" si="3157">(CY274*CZ274)+(CY274*DA$1)</f>
        <v>0</v>
      </c>
      <c r="DB274" s="9"/>
      <c r="DC274" s="9">
        <f>Thu!$AX$23</f>
        <v>0</v>
      </c>
      <c r="DD274" s="73" t="str">
        <f t="shared" ref="DD274:DD276" si="3158">IF($B274="win",100%-DD$1,"-100%")</f>
        <v>-100%</v>
      </c>
      <c r="DE274" s="9">
        <f t="shared" ref="DE274:DE276" si="3159">(DC274*DD274)+(DC274*DE$1)</f>
        <v>0</v>
      </c>
      <c r="DF274" s="9"/>
      <c r="DG274" s="9">
        <f>Thu!$AY$23</f>
        <v>0</v>
      </c>
      <c r="DH274" s="73" t="str">
        <f t="shared" ref="DH274:DH276" si="3160">IF($B274="win",100%-DH$1,"-100%")</f>
        <v>-100%</v>
      </c>
      <c r="DI274" s="9">
        <f t="shared" ref="DI274:DI276" si="3161">(DG274*DH274)+(DG274*DI$1)</f>
        <v>0</v>
      </c>
      <c r="DJ274" s="9"/>
      <c r="DK274" s="9">
        <f>Thu!$AZ$23</f>
        <v>0</v>
      </c>
      <c r="DL274" s="73" t="str">
        <f t="shared" ref="DL274:DL276" si="3162">IF($B274="win",100%-DL$1,"-100%")</f>
        <v>-100%</v>
      </c>
      <c r="DM274" s="9">
        <f t="shared" ref="DM274:DM276" si="3163">(DK274*DL274)+(DK274*DM$1)</f>
        <v>0</v>
      </c>
      <c r="DN274" s="9"/>
      <c r="DO274" s="9">
        <f>Thu!$BA$23</f>
        <v>0</v>
      </c>
      <c r="DP274" s="73" t="str">
        <f t="shared" ref="DP274:DP276" si="3164">IF($B274="win",100%-DP$1,"-100%")</f>
        <v>-100%</v>
      </c>
      <c r="DQ274" s="9">
        <f t="shared" ref="DQ274:DQ276" si="3165">(DO274*DP274)+(DO274*DQ$1)</f>
        <v>0</v>
      </c>
      <c r="DR274" s="9"/>
      <c r="DS274" s="9">
        <f>Thu!$BB$23</f>
        <v>0</v>
      </c>
      <c r="DT274" s="73" t="str">
        <f t="shared" ref="DT274:DT276" si="3166">IF($B274="win",100%-DT$1,"-100%")</f>
        <v>-100%</v>
      </c>
      <c r="DU274" s="9">
        <f t="shared" ref="DU274:DU276" si="3167">(DS274*DT274)+(DS274*DU$1)</f>
        <v>0</v>
      </c>
      <c r="DV274" s="9"/>
      <c r="DW274" s="9">
        <f>Thu!$BC$23</f>
        <v>0</v>
      </c>
      <c r="DX274" s="73" t="str">
        <f t="shared" ref="DX274:DX276" si="3168">IF($B274="win",100%-DX$1,"-100%")</f>
        <v>-100%</v>
      </c>
      <c r="DY274" s="9">
        <f t="shared" ref="DY274:DY276" si="3169">(DW274*DX274)+(DW274*DY$1)</f>
        <v>0</v>
      </c>
      <c r="DZ274" s="9"/>
      <c r="EA274" s="9">
        <f>Thu!$BD$23</f>
        <v>0</v>
      </c>
      <c r="EB274" s="73" t="str">
        <f t="shared" ref="EB274:EB276" si="3170">IF($B274="win",100%-EB$1,"-100%")</f>
        <v>-100%</v>
      </c>
      <c r="EC274" s="9">
        <f t="shared" ref="EC274:EC276" si="3171">(EA274*EB274)+(EA274*EC$1)</f>
        <v>0</v>
      </c>
      <c r="ED274" s="9"/>
      <c r="EE274" s="9">
        <f>Thu!$BE$23</f>
        <v>0</v>
      </c>
      <c r="EF274" s="73" t="str">
        <f t="shared" ref="EF274:EF276" si="3172">IF($B274="win",100%-EF$1,"-100%")</f>
        <v>-100%</v>
      </c>
      <c r="EG274" s="9">
        <f t="shared" ref="EG274:EG276" si="3173">(EE274*EF274)+(EE274*EG$1)</f>
        <v>0</v>
      </c>
      <c r="EH274" s="9"/>
      <c r="EI274" s="9">
        <f>Thu!$BF$23</f>
        <v>0</v>
      </c>
      <c r="EJ274" s="73" t="str">
        <f t="shared" ref="EJ274:EJ276" si="3174">IF($B274="win",100%-EJ$1,"-100%")</f>
        <v>-100%</v>
      </c>
      <c r="EK274" s="9">
        <f t="shared" ref="EK274:EK276" si="3175">(EI274*EJ274)+(EI274*EK$1)</f>
        <v>0</v>
      </c>
      <c r="EL274" s="9"/>
      <c r="EM274" s="9">
        <f>Thu!$BG$23</f>
        <v>0</v>
      </c>
      <c r="EN274" s="73" t="str">
        <f t="shared" ref="EN274:EN276" si="3176">IF($B274="win",100%-EN$1,"-100%")</f>
        <v>-100%</v>
      </c>
      <c r="EO274" s="9">
        <f t="shared" ref="EO274:EO276" si="3177">(EM274*EN274)+(EM274*EO$1)</f>
        <v>0</v>
      </c>
      <c r="EP274" s="9"/>
      <c r="EQ274" s="9">
        <f>Thu!$BH$23</f>
        <v>0</v>
      </c>
      <c r="ER274" s="73" t="str">
        <f t="shared" ref="ER274:ER276" si="3178">IF($B274="win",100%-ER$1,"-100%")</f>
        <v>-100%</v>
      </c>
      <c r="ES274" s="9">
        <f t="shared" ref="ES274:ES276" si="3179">(EQ274*ER274)+(EQ274*ES$1)</f>
        <v>0</v>
      </c>
      <c r="EU274" s="9">
        <f>Thu!$BI$23</f>
        <v>0</v>
      </c>
      <c r="EV274" s="73" t="str">
        <f t="shared" ref="EV274:EV276" si="3180">IF($B274="win",100%-EV$1,"-100%")</f>
        <v>-100%</v>
      </c>
      <c r="EW274" s="9">
        <f t="shared" ref="EW274:EW276" si="3181">(EU274*EV274)+(EU274*EW$1)</f>
        <v>0</v>
      </c>
      <c r="EY274" s="9">
        <f>Thu!$BJ$23</f>
        <v>0</v>
      </c>
      <c r="EZ274" s="73" t="str">
        <f t="shared" ref="EZ274:EZ276" si="3182">IF($B274="win",100%-EZ$1,"-100%")</f>
        <v>-100%</v>
      </c>
      <c r="FA274" s="9">
        <f t="shared" ref="FA274:FA276" si="3183">(EY274*EZ274)+(EY274*FA$1)</f>
        <v>0</v>
      </c>
      <c r="FC274" s="9">
        <f>Thu!$BK$23</f>
        <v>0</v>
      </c>
      <c r="FD274" s="73" t="str">
        <f t="shared" ref="FD274:FD276" si="3184">IF($B274="win",100%-FD$1,"-100%")</f>
        <v>-100%</v>
      </c>
      <c r="FE274" s="9">
        <f t="shared" ref="FE274:FE276" si="3185">(FC274*FD274)+(FC274*FE$1)</f>
        <v>0</v>
      </c>
      <c r="FG274" s="9">
        <f>Thu!$BL$23</f>
        <v>0</v>
      </c>
      <c r="FH274" s="73" t="str">
        <f t="shared" ref="FH274:FH276" si="3186">IF($B274="win",100%-FH$1,"-100%")</f>
        <v>-100%</v>
      </c>
      <c r="FI274" s="9">
        <f t="shared" ref="FI274:FI276" si="3187">(FG274*FH274)+(FG274*FI$1)</f>
        <v>0</v>
      </c>
      <c r="FK274" s="9">
        <f>Thu!$BM$23</f>
        <v>0</v>
      </c>
      <c r="FL274" s="73" t="str">
        <f t="shared" ref="FL274:FL276" si="3188">IF($B274="win",100%-FL$1,"-100%")</f>
        <v>-100%</v>
      </c>
      <c r="FM274" s="9">
        <f t="shared" ref="FM274:FM276" si="3189">(FK274*FL274)+(FK274*FM$1)</f>
        <v>0</v>
      </c>
      <c r="FO274" s="9">
        <f>Thu!$BN$23</f>
        <v>0</v>
      </c>
      <c r="FP274" s="73" t="str">
        <f t="shared" ref="FP274:FP276" si="3190">IF($B274="win",100%-FP$1,"-100%")</f>
        <v>-100%</v>
      </c>
      <c r="FQ274" s="9">
        <f t="shared" ref="FQ274:FQ276" si="3191">(FO274*FP274)+(FO274*FQ$1)</f>
        <v>0</v>
      </c>
    </row>
    <row r="275" spans="1:173" s="54" customFormat="1" x14ac:dyDescent="0.25">
      <c r="A275" s="9" t="str">
        <f>Thu!$A$24</f>
        <v>UNDER</v>
      </c>
      <c r="B275" s="72">
        <f>Thu!$C$24</f>
        <v>0</v>
      </c>
      <c r="C275" s="9">
        <f>Thu!$X$24</f>
        <v>0</v>
      </c>
      <c r="D275" s="73" t="str">
        <f t="shared" si="3106"/>
        <v>-100%</v>
      </c>
      <c r="E275" s="9">
        <f t="shared" si="3107"/>
        <v>0</v>
      </c>
      <c r="G275" s="9">
        <f>Thu!$Y$24</f>
        <v>0</v>
      </c>
      <c r="H275" s="73" t="str">
        <f t="shared" si="3108"/>
        <v>-100%</v>
      </c>
      <c r="I275" s="9">
        <f t="shared" si="3109"/>
        <v>0</v>
      </c>
      <c r="K275" s="9">
        <f>Thu!$Z$24</f>
        <v>0</v>
      </c>
      <c r="L275" s="73" t="str">
        <f t="shared" si="3110"/>
        <v>-100%</v>
      </c>
      <c r="M275" s="9">
        <f t="shared" si="3111"/>
        <v>0</v>
      </c>
      <c r="N275" s="9"/>
      <c r="O275" s="9">
        <f>Thu!$AA$24</f>
        <v>0</v>
      </c>
      <c r="P275" s="73" t="str">
        <f t="shared" si="3112"/>
        <v>-100%</v>
      </c>
      <c r="Q275" s="9">
        <f t="shared" si="3113"/>
        <v>0</v>
      </c>
      <c r="R275" s="9"/>
      <c r="S275" s="9">
        <f>Thu!$AB$24</f>
        <v>0</v>
      </c>
      <c r="T275" s="73" t="str">
        <f t="shared" si="3114"/>
        <v>-100%</v>
      </c>
      <c r="U275" s="9">
        <f t="shared" si="3115"/>
        <v>0</v>
      </c>
      <c r="V275" s="9"/>
      <c r="W275" s="9">
        <f>Thu!$AC$24</f>
        <v>0</v>
      </c>
      <c r="X275" s="73" t="str">
        <f t="shared" si="3116"/>
        <v>-100%</v>
      </c>
      <c r="Y275" s="9">
        <f t="shared" si="3117"/>
        <v>0</v>
      </c>
      <c r="Z275" s="9"/>
      <c r="AA275" s="9">
        <f>Thu!$AD$24</f>
        <v>0</v>
      </c>
      <c r="AB275" s="73" t="str">
        <f t="shared" si="3118"/>
        <v>-100%</v>
      </c>
      <c r="AC275" s="9">
        <f t="shared" si="3119"/>
        <v>0</v>
      </c>
      <c r="AD275" s="9"/>
      <c r="AE275" s="9">
        <f>Thu!$AE$24</f>
        <v>0</v>
      </c>
      <c r="AF275" s="73" t="str">
        <f t="shared" si="3120"/>
        <v>-100%</v>
      </c>
      <c r="AG275" s="9">
        <f t="shared" si="3121"/>
        <v>0</v>
      </c>
      <c r="AH275" s="9"/>
      <c r="AI275" s="9">
        <f>Thu!$AF$24</f>
        <v>0</v>
      </c>
      <c r="AJ275" s="73" t="str">
        <f t="shared" si="3122"/>
        <v>-100%</v>
      </c>
      <c r="AK275" s="9">
        <f t="shared" si="3123"/>
        <v>0</v>
      </c>
      <c r="AL275" s="9"/>
      <c r="AM275" s="9">
        <f>Thu!$AG$24</f>
        <v>0</v>
      </c>
      <c r="AN275" s="73" t="str">
        <f t="shared" si="3124"/>
        <v>-100%</v>
      </c>
      <c r="AO275" s="9">
        <f t="shared" si="3125"/>
        <v>0</v>
      </c>
      <c r="AP275" s="9"/>
      <c r="AQ275" s="9">
        <f>Thu!$AH$24</f>
        <v>0</v>
      </c>
      <c r="AR275" s="73" t="str">
        <f t="shared" si="3126"/>
        <v>-100%</v>
      </c>
      <c r="AS275" s="9">
        <f t="shared" si="3127"/>
        <v>0</v>
      </c>
      <c r="AT275" s="9"/>
      <c r="AU275" s="9">
        <f>Thu!$AI$24</f>
        <v>0</v>
      </c>
      <c r="AV275" s="73" t="str">
        <f t="shared" si="3128"/>
        <v>-100%</v>
      </c>
      <c r="AW275" s="9">
        <f t="shared" si="3129"/>
        <v>0</v>
      </c>
      <c r="AX275" s="9"/>
      <c r="AY275" s="9">
        <f>Thu!$AJ$24</f>
        <v>0</v>
      </c>
      <c r="AZ275" s="73" t="str">
        <f t="shared" si="3130"/>
        <v>-100%</v>
      </c>
      <c r="BA275" s="9">
        <f t="shared" si="3131"/>
        <v>0</v>
      </c>
      <c r="BB275" s="9"/>
      <c r="BC275" s="9">
        <f>Thu!$AK$24</f>
        <v>0</v>
      </c>
      <c r="BD275" s="73" t="str">
        <f t="shared" si="3132"/>
        <v>-100%</v>
      </c>
      <c r="BE275" s="9">
        <f t="shared" si="3133"/>
        <v>0</v>
      </c>
      <c r="BF275" s="9"/>
      <c r="BG275" s="9">
        <f>Thu!$AL$24</f>
        <v>0</v>
      </c>
      <c r="BH275" s="73" t="str">
        <f t="shared" si="3134"/>
        <v>-100%</v>
      </c>
      <c r="BI275" s="9">
        <f t="shared" si="3135"/>
        <v>0</v>
      </c>
      <c r="BJ275" s="9"/>
      <c r="BK275" s="9">
        <f>Thu!$AM$24</f>
        <v>0</v>
      </c>
      <c r="BL275" s="73" t="str">
        <f t="shared" si="3136"/>
        <v>-100%</v>
      </c>
      <c r="BM275" s="9">
        <f t="shared" si="3137"/>
        <v>0</v>
      </c>
      <c r="BN275" s="9"/>
      <c r="BO275" s="9">
        <f>Thu!$AN$24</f>
        <v>0</v>
      </c>
      <c r="BP275" s="73" t="str">
        <f t="shared" si="3138"/>
        <v>-100%</v>
      </c>
      <c r="BQ275" s="9">
        <f t="shared" si="3139"/>
        <v>0</v>
      </c>
      <c r="BR275" s="9"/>
      <c r="BS275" s="9">
        <f>Thu!$AO$24</f>
        <v>0</v>
      </c>
      <c r="BT275" s="73" t="str">
        <f t="shared" si="3140"/>
        <v>-100%</v>
      </c>
      <c r="BU275" s="9">
        <f t="shared" si="3141"/>
        <v>0</v>
      </c>
      <c r="BV275" s="9"/>
      <c r="BW275" s="9">
        <f>Thu!$AP$24</f>
        <v>0</v>
      </c>
      <c r="BX275" s="73" t="str">
        <f t="shared" si="3142"/>
        <v>-100%</v>
      </c>
      <c r="BY275" s="9">
        <f t="shared" si="3143"/>
        <v>0</v>
      </c>
      <c r="BZ275" s="9"/>
      <c r="CA275" s="9">
        <f>Thu!$AQ$24</f>
        <v>0</v>
      </c>
      <c r="CB275" s="73" t="str">
        <f t="shared" si="3144"/>
        <v>-100%</v>
      </c>
      <c r="CC275" s="9">
        <f t="shared" si="3145"/>
        <v>0</v>
      </c>
      <c r="CD275" s="9"/>
      <c r="CE275" s="9">
        <f>Thu!$AR$24</f>
        <v>0</v>
      </c>
      <c r="CF275" s="73" t="str">
        <f t="shared" si="3146"/>
        <v>-100%</v>
      </c>
      <c r="CG275" s="9">
        <f t="shared" si="3147"/>
        <v>0</v>
      </c>
      <c r="CH275" s="9"/>
      <c r="CI275" s="9">
        <f>Thu!$AS$24</f>
        <v>0</v>
      </c>
      <c r="CJ275" s="73" t="str">
        <f t="shared" si="3148"/>
        <v>-100%</v>
      </c>
      <c r="CK275" s="9">
        <f t="shared" si="3149"/>
        <v>0</v>
      </c>
      <c r="CL275" s="9"/>
      <c r="CM275" s="9">
        <f>Thu!$AT$24</f>
        <v>0</v>
      </c>
      <c r="CN275" s="73" t="str">
        <f t="shared" si="3150"/>
        <v>-100%</v>
      </c>
      <c r="CO275" s="9">
        <f t="shared" si="3151"/>
        <v>0</v>
      </c>
      <c r="CP275" s="9"/>
      <c r="CQ275" s="9">
        <f>Thu!$AU$24</f>
        <v>0</v>
      </c>
      <c r="CR275" s="73" t="str">
        <f t="shared" si="3152"/>
        <v>-100%</v>
      </c>
      <c r="CS275" s="9">
        <f t="shared" si="3153"/>
        <v>0</v>
      </c>
      <c r="CT275" s="9"/>
      <c r="CU275" s="9">
        <f>Thu!$AV$24</f>
        <v>0</v>
      </c>
      <c r="CV275" s="73" t="str">
        <f t="shared" si="3154"/>
        <v>-100%</v>
      </c>
      <c r="CW275" s="9">
        <f t="shared" si="3155"/>
        <v>0</v>
      </c>
      <c r="CX275" s="9"/>
      <c r="CY275" s="9">
        <f>Thu!$AW$24</f>
        <v>0</v>
      </c>
      <c r="CZ275" s="73" t="str">
        <f t="shared" si="3156"/>
        <v>-100%</v>
      </c>
      <c r="DA275" s="9">
        <f t="shared" si="3157"/>
        <v>0</v>
      </c>
      <c r="DB275" s="9"/>
      <c r="DC275" s="9">
        <f>Thu!$AX$24</f>
        <v>0</v>
      </c>
      <c r="DD275" s="73" t="str">
        <f t="shared" si="3158"/>
        <v>-100%</v>
      </c>
      <c r="DE275" s="9">
        <f t="shared" si="3159"/>
        <v>0</v>
      </c>
      <c r="DF275" s="9"/>
      <c r="DG275" s="9">
        <f>Thu!$AY$24</f>
        <v>0</v>
      </c>
      <c r="DH275" s="73" t="str">
        <f t="shared" si="3160"/>
        <v>-100%</v>
      </c>
      <c r="DI275" s="9">
        <f t="shared" si="3161"/>
        <v>0</v>
      </c>
      <c r="DJ275" s="9"/>
      <c r="DK275" s="9">
        <f>Thu!$AZ$24</f>
        <v>0</v>
      </c>
      <c r="DL275" s="73" t="str">
        <f t="shared" si="3162"/>
        <v>-100%</v>
      </c>
      <c r="DM275" s="9">
        <f t="shared" si="3163"/>
        <v>0</v>
      </c>
      <c r="DN275" s="9"/>
      <c r="DO275" s="9">
        <f>Thu!$BA$24</f>
        <v>0</v>
      </c>
      <c r="DP275" s="73" t="str">
        <f t="shared" si="3164"/>
        <v>-100%</v>
      </c>
      <c r="DQ275" s="9">
        <f t="shared" si="3165"/>
        <v>0</v>
      </c>
      <c r="DR275" s="9"/>
      <c r="DS275" s="9">
        <f>Thu!$BB$24</f>
        <v>0</v>
      </c>
      <c r="DT275" s="73" t="str">
        <f t="shared" si="3166"/>
        <v>-100%</v>
      </c>
      <c r="DU275" s="9">
        <f t="shared" si="3167"/>
        <v>0</v>
      </c>
      <c r="DV275" s="9"/>
      <c r="DW275" s="9">
        <f>Thu!$BC$24</f>
        <v>0</v>
      </c>
      <c r="DX275" s="73" t="str">
        <f t="shared" si="3168"/>
        <v>-100%</v>
      </c>
      <c r="DY275" s="9">
        <f t="shared" si="3169"/>
        <v>0</v>
      </c>
      <c r="DZ275" s="9"/>
      <c r="EA275" s="9">
        <f>Thu!$BD$24</f>
        <v>0</v>
      </c>
      <c r="EB275" s="73" t="str">
        <f t="shared" si="3170"/>
        <v>-100%</v>
      </c>
      <c r="EC275" s="9">
        <f t="shared" si="3171"/>
        <v>0</v>
      </c>
      <c r="ED275" s="9"/>
      <c r="EE275" s="9">
        <f>Thu!$BE$24</f>
        <v>0</v>
      </c>
      <c r="EF275" s="73" t="str">
        <f t="shared" si="3172"/>
        <v>-100%</v>
      </c>
      <c r="EG275" s="9">
        <f t="shared" si="3173"/>
        <v>0</v>
      </c>
      <c r="EH275" s="9"/>
      <c r="EI275" s="9">
        <f>Thu!$BF$24</f>
        <v>0</v>
      </c>
      <c r="EJ275" s="73" t="str">
        <f t="shared" si="3174"/>
        <v>-100%</v>
      </c>
      <c r="EK275" s="9">
        <f t="shared" si="3175"/>
        <v>0</v>
      </c>
      <c r="EL275" s="9"/>
      <c r="EM275" s="9">
        <f>Thu!$BG$24</f>
        <v>0</v>
      </c>
      <c r="EN275" s="73" t="str">
        <f t="shared" si="3176"/>
        <v>-100%</v>
      </c>
      <c r="EO275" s="9">
        <f t="shared" si="3177"/>
        <v>0</v>
      </c>
      <c r="EP275" s="9"/>
      <c r="EQ275" s="9">
        <f>Thu!$BH$24</f>
        <v>0</v>
      </c>
      <c r="ER275" s="73" t="str">
        <f t="shared" si="3178"/>
        <v>-100%</v>
      </c>
      <c r="ES275" s="9">
        <f t="shared" si="3179"/>
        <v>0</v>
      </c>
      <c r="EU275" s="9">
        <f>Thu!$BI$24</f>
        <v>0</v>
      </c>
      <c r="EV275" s="73" t="str">
        <f t="shared" si="3180"/>
        <v>-100%</v>
      </c>
      <c r="EW275" s="9">
        <f t="shared" si="3181"/>
        <v>0</v>
      </c>
      <c r="EY275" s="9">
        <f>Thu!$BJ$24</f>
        <v>0</v>
      </c>
      <c r="EZ275" s="73" t="str">
        <f t="shared" si="3182"/>
        <v>-100%</v>
      </c>
      <c r="FA275" s="9">
        <f t="shared" si="3183"/>
        <v>0</v>
      </c>
      <c r="FC275" s="9">
        <f>Thu!$BK$24</f>
        <v>0</v>
      </c>
      <c r="FD275" s="73" t="str">
        <f t="shared" si="3184"/>
        <v>-100%</v>
      </c>
      <c r="FE275" s="9">
        <f t="shared" si="3185"/>
        <v>0</v>
      </c>
      <c r="FG275" s="9">
        <f>Thu!$BL$24</f>
        <v>0</v>
      </c>
      <c r="FH275" s="73" t="str">
        <f t="shared" si="3186"/>
        <v>-100%</v>
      </c>
      <c r="FI275" s="9">
        <f t="shared" si="3187"/>
        <v>0</v>
      </c>
      <c r="FK275" s="9">
        <f>Thu!$BM$24</f>
        <v>0</v>
      </c>
      <c r="FL275" s="73" t="str">
        <f t="shared" si="3188"/>
        <v>-100%</v>
      </c>
      <c r="FM275" s="9">
        <f t="shared" si="3189"/>
        <v>0</v>
      </c>
      <c r="FO275" s="9">
        <f>Thu!$BN$24</f>
        <v>0</v>
      </c>
      <c r="FP275" s="73" t="str">
        <f t="shared" si="3190"/>
        <v>-100%</v>
      </c>
      <c r="FQ275" s="9">
        <f t="shared" si="3191"/>
        <v>0</v>
      </c>
    </row>
    <row r="276" spans="1:173" s="54" customFormat="1" x14ac:dyDescent="0.25">
      <c r="A276" s="9" t="str">
        <f>Thu!$A$25</f>
        <v>OVER</v>
      </c>
      <c r="B276" s="72">
        <f>Thu!$C$25</f>
        <v>0</v>
      </c>
      <c r="C276" s="9">
        <f>Thu!$X$25</f>
        <v>0</v>
      </c>
      <c r="D276" s="73" t="str">
        <f t="shared" si="3106"/>
        <v>-100%</v>
      </c>
      <c r="E276" s="9">
        <f t="shared" si="3107"/>
        <v>0</v>
      </c>
      <c r="G276" s="9">
        <f>Thu!$Y$25</f>
        <v>0</v>
      </c>
      <c r="H276" s="73" t="str">
        <f t="shared" si="3108"/>
        <v>-100%</v>
      </c>
      <c r="I276" s="9">
        <f t="shared" si="3109"/>
        <v>0</v>
      </c>
      <c r="K276" s="9">
        <f>Thu!$Z$25</f>
        <v>0</v>
      </c>
      <c r="L276" s="73" t="str">
        <f t="shared" si="3110"/>
        <v>-100%</v>
      </c>
      <c r="M276" s="9">
        <f t="shared" si="3111"/>
        <v>0</v>
      </c>
      <c r="N276" s="9"/>
      <c r="O276" s="9">
        <f>Thu!$AA$25</f>
        <v>0</v>
      </c>
      <c r="P276" s="73" t="str">
        <f t="shared" si="3112"/>
        <v>-100%</v>
      </c>
      <c r="Q276" s="9">
        <f t="shared" si="3113"/>
        <v>0</v>
      </c>
      <c r="R276" s="9"/>
      <c r="S276" s="9">
        <f>Thu!$AB$25</f>
        <v>0</v>
      </c>
      <c r="T276" s="73" t="str">
        <f t="shared" si="3114"/>
        <v>-100%</v>
      </c>
      <c r="U276" s="9">
        <f t="shared" si="3115"/>
        <v>0</v>
      </c>
      <c r="V276" s="9"/>
      <c r="W276" s="9">
        <f>Thu!$AC$25</f>
        <v>0</v>
      </c>
      <c r="X276" s="73" t="str">
        <f t="shared" si="3116"/>
        <v>-100%</v>
      </c>
      <c r="Y276" s="9">
        <f t="shared" si="3117"/>
        <v>0</v>
      </c>
      <c r="Z276" s="9"/>
      <c r="AA276" s="9">
        <f>Thu!$AD$25</f>
        <v>0</v>
      </c>
      <c r="AB276" s="73" t="str">
        <f t="shared" si="3118"/>
        <v>-100%</v>
      </c>
      <c r="AC276" s="9">
        <f t="shared" si="3119"/>
        <v>0</v>
      </c>
      <c r="AD276" s="9"/>
      <c r="AE276" s="9">
        <f>Thu!$AE$25</f>
        <v>0</v>
      </c>
      <c r="AF276" s="73" t="str">
        <f t="shared" si="3120"/>
        <v>-100%</v>
      </c>
      <c r="AG276" s="9">
        <f t="shared" si="3121"/>
        <v>0</v>
      </c>
      <c r="AH276" s="9"/>
      <c r="AI276" s="9">
        <f>Thu!$AF$25</f>
        <v>0</v>
      </c>
      <c r="AJ276" s="73" t="str">
        <f t="shared" si="3122"/>
        <v>-100%</v>
      </c>
      <c r="AK276" s="9">
        <f t="shared" si="3123"/>
        <v>0</v>
      </c>
      <c r="AL276" s="9"/>
      <c r="AM276" s="9">
        <f>Thu!$AG$25</f>
        <v>0</v>
      </c>
      <c r="AN276" s="73" t="str">
        <f t="shared" si="3124"/>
        <v>-100%</v>
      </c>
      <c r="AO276" s="9">
        <f t="shared" si="3125"/>
        <v>0</v>
      </c>
      <c r="AP276" s="9"/>
      <c r="AQ276" s="9">
        <f>Thu!$AH$25</f>
        <v>0</v>
      </c>
      <c r="AR276" s="73" t="str">
        <f t="shared" si="3126"/>
        <v>-100%</v>
      </c>
      <c r="AS276" s="9">
        <f t="shared" si="3127"/>
        <v>0</v>
      </c>
      <c r="AT276" s="9"/>
      <c r="AU276" s="9">
        <f>Thu!$AI$25</f>
        <v>0</v>
      </c>
      <c r="AV276" s="73" t="str">
        <f t="shared" si="3128"/>
        <v>-100%</v>
      </c>
      <c r="AW276" s="9">
        <f t="shared" si="3129"/>
        <v>0</v>
      </c>
      <c r="AX276" s="9"/>
      <c r="AY276" s="9">
        <f>Thu!$AJ$25</f>
        <v>0</v>
      </c>
      <c r="AZ276" s="73" t="str">
        <f t="shared" si="3130"/>
        <v>-100%</v>
      </c>
      <c r="BA276" s="9">
        <f t="shared" si="3131"/>
        <v>0</v>
      </c>
      <c r="BB276" s="9"/>
      <c r="BC276" s="9">
        <f>Thu!$AK$25</f>
        <v>0</v>
      </c>
      <c r="BD276" s="73" t="str">
        <f t="shared" si="3132"/>
        <v>-100%</v>
      </c>
      <c r="BE276" s="9">
        <f t="shared" si="3133"/>
        <v>0</v>
      </c>
      <c r="BF276" s="9"/>
      <c r="BG276" s="9">
        <f>Thu!$AL$25</f>
        <v>0</v>
      </c>
      <c r="BH276" s="73" t="str">
        <f t="shared" si="3134"/>
        <v>-100%</v>
      </c>
      <c r="BI276" s="9">
        <f t="shared" si="3135"/>
        <v>0</v>
      </c>
      <c r="BJ276" s="9"/>
      <c r="BK276" s="9">
        <f>Thu!$AM$25</f>
        <v>0</v>
      </c>
      <c r="BL276" s="73" t="str">
        <f t="shared" si="3136"/>
        <v>-100%</v>
      </c>
      <c r="BM276" s="9">
        <f t="shared" si="3137"/>
        <v>0</v>
      </c>
      <c r="BN276" s="9"/>
      <c r="BO276" s="9">
        <f>Thu!$AN$25</f>
        <v>0</v>
      </c>
      <c r="BP276" s="73" t="str">
        <f t="shared" si="3138"/>
        <v>-100%</v>
      </c>
      <c r="BQ276" s="9">
        <f t="shared" si="3139"/>
        <v>0</v>
      </c>
      <c r="BR276" s="9"/>
      <c r="BS276" s="9">
        <f>Thu!$AO$25</f>
        <v>0</v>
      </c>
      <c r="BT276" s="73" t="str">
        <f t="shared" si="3140"/>
        <v>-100%</v>
      </c>
      <c r="BU276" s="9">
        <f t="shared" si="3141"/>
        <v>0</v>
      </c>
      <c r="BV276" s="9"/>
      <c r="BW276" s="9">
        <f>Thu!$AP$25</f>
        <v>0</v>
      </c>
      <c r="BX276" s="73" t="str">
        <f t="shared" si="3142"/>
        <v>-100%</v>
      </c>
      <c r="BY276" s="9">
        <f t="shared" si="3143"/>
        <v>0</v>
      </c>
      <c r="BZ276" s="9"/>
      <c r="CA276" s="9">
        <f>Thu!$AQ$25</f>
        <v>0</v>
      </c>
      <c r="CB276" s="73" t="str">
        <f t="shared" si="3144"/>
        <v>-100%</v>
      </c>
      <c r="CC276" s="9">
        <f t="shared" si="3145"/>
        <v>0</v>
      </c>
      <c r="CD276" s="9"/>
      <c r="CE276" s="9">
        <f>Thu!$AR$25</f>
        <v>0</v>
      </c>
      <c r="CF276" s="73" t="str">
        <f t="shared" si="3146"/>
        <v>-100%</v>
      </c>
      <c r="CG276" s="9">
        <f t="shared" si="3147"/>
        <v>0</v>
      </c>
      <c r="CH276" s="9"/>
      <c r="CI276" s="9">
        <f>Thu!$AS$25</f>
        <v>0</v>
      </c>
      <c r="CJ276" s="73" t="str">
        <f t="shared" si="3148"/>
        <v>-100%</v>
      </c>
      <c r="CK276" s="9">
        <f t="shared" si="3149"/>
        <v>0</v>
      </c>
      <c r="CL276" s="9"/>
      <c r="CM276" s="9">
        <f>Thu!$AT$25</f>
        <v>0</v>
      </c>
      <c r="CN276" s="73" t="str">
        <f t="shared" si="3150"/>
        <v>-100%</v>
      </c>
      <c r="CO276" s="9">
        <f t="shared" si="3151"/>
        <v>0</v>
      </c>
      <c r="CP276" s="9"/>
      <c r="CQ276" s="9">
        <f>Thu!$AU$25</f>
        <v>0</v>
      </c>
      <c r="CR276" s="73" t="str">
        <f t="shared" si="3152"/>
        <v>-100%</v>
      </c>
      <c r="CS276" s="9">
        <f t="shared" si="3153"/>
        <v>0</v>
      </c>
      <c r="CT276" s="9"/>
      <c r="CU276" s="9">
        <f>Thu!$AV$25</f>
        <v>0</v>
      </c>
      <c r="CV276" s="73" t="str">
        <f t="shared" si="3154"/>
        <v>-100%</v>
      </c>
      <c r="CW276" s="9">
        <f t="shared" si="3155"/>
        <v>0</v>
      </c>
      <c r="CX276" s="9"/>
      <c r="CY276" s="9">
        <f>Thu!$AW$25</f>
        <v>0</v>
      </c>
      <c r="CZ276" s="73" t="str">
        <f t="shared" si="3156"/>
        <v>-100%</v>
      </c>
      <c r="DA276" s="9">
        <f t="shared" si="3157"/>
        <v>0</v>
      </c>
      <c r="DB276" s="9"/>
      <c r="DC276" s="9">
        <f>Thu!$AX$25</f>
        <v>0</v>
      </c>
      <c r="DD276" s="73" t="str">
        <f t="shared" si="3158"/>
        <v>-100%</v>
      </c>
      <c r="DE276" s="9">
        <f t="shared" si="3159"/>
        <v>0</v>
      </c>
      <c r="DF276" s="9"/>
      <c r="DG276" s="9">
        <f>Thu!$AY$25</f>
        <v>0</v>
      </c>
      <c r="DH276" s="73" t="str">
        <f t="shared" si="3160"/>
        <v>-100%</v>
      </c>
      <c r="DI276" s="9">
        <f t="shared" si="3161"/>
        <v>0</v>
      </c>
      <c r="DJ276" s="9"/>
      <c r="DK276" s="9">
        <f>Thu!$AZ$25</f>
        <v>0</v>
      </c>
      <c r="DL276" s="73" t="str">
        <f t="shared" si="3162"/>
        <v>-100%</v>
      </c>
      <c r="DM276" s="9">
        <f t="shared" si="3163"/>
        <v>0</v>
      </c>
      <c r="DN276" s="9"/>
      <c r="DO276" s="9">
        <f>Thu!$BA$25</f>
        <v>0</v>
      </c>
      <c r="DP276" s="73" t="str">
        <f t="shared" si="3164"/>
        <v>-100%</v>
      </c>
      <c r="DQ276" s="9">
        <f t="shared" si="3165"/>
        <v>0</v>
      </c>
      <c r="DR276" s="9"/>
      <c r="DS276" s="9">
        <f>Thu!$BB$25</f>
        <v>0</v>
      </c>
      <c r="DT276" s="73" t="str">
        <f t="shared" si="3166"/>
        <v>-100%</v>
      </c>
      <c r="DU276" s="9">
        <f t="shared" si="3167"/>
        <v>0</v>
      </c>
      <c r="DV276" s="9"/>
      <c r="DW276" s="9">
        <f>Thu!$BC$25</f>
        <v>0</v>
      </c>
      <c r="DX276" s="73" t="str">
        <f t="shared" si="3168"/>
        <v>-100%</v>
      </c>
      <c r="DY276" s="9">
        <f t="shared" si="3169"/>
        <v>0</v>
      </c>
      <c r="DZ276" s="9"/>
      <c r="EA276" s="9">
        <f>Thu!$BD$25</f>
        <v>0</v>
      </c>
      <c r="EB276" s="73" t="str">
        <f t="shared" si="3170"/>
        <v>-100%</v>
      </c>
      <c r="EC276" s="9">
        <f t="shared" si="3171"/>
        <v>0</v>
      </c>
      <c r="ED276" s="9"/>
      <c r="EE276" s="9">
        <f>Thu!$BE$25</f>
        <v>0</v>
      </c>
      <c r="EF276" s="73" t="str">
        <f t="shared" si="3172"/>
        <v>-100%</v>
      </c>
      <c r="EG276" s="9">
        <f t="shared" si="3173"/>
        <v>0</v>
      </c>
      <c r="EH276" s="9"/>
      <c r="EI276" s="9">
        <f>Thu!$BF$25</f>
        <v>0</v>
      </c>
      <c r="EJ276" s="73" t="str">
        <f t="shared" si="3174"/>
        <v>-100%</v>
      </c>
      <c r="EK276" s="9">
        <f t="shared" si="3175"/>
        <v>0</v>
      </c>
      <c r="EL276" s="9"/>
      <c r="EM276" s="9">
        <f>Thu!$BG$25</f>
        <v>0</v>
      </c>
      <c r="EN276" s="73" t="str">
        <f t="shared" si="3176"/>
        <v>-100%</v>
      </c>
      <c r="EO276" s="9">
        <f t="shared" si="3177"/>
        <v>0</v>
      </c>
      <c r="EP276" s="9"/>
      <c r="EQ276" s="9">
        <f>Thu!$BH$25</f>
        <v>0</v>
      </c>
      <c r="ER276" s="73" t="str">
        <f t="shared" si="3178"/>
        <v>-100%</v>
      </c>
      <c r="ES276" s="9">
        <f t="shared" si="3179"/>
        <v>0</v>
      </c>
      <c r="EU276" s="9">
        <f>Thu!$BI$25</f>
        <v>0</v>
      </c>
      <c r="EV276" s="73" t="str">
        <f t="shared" si="3180"/>
        <v>-100%</v>
      </c>
      <c r="EW276" s="9">
        <f t="shared" si="3181"/>
        <v>0</v>
      </c>
      <c r="EY276" s="9">
        <f>Thu!$BJ$25</f>
        <v>0</v>
      </c>
      <c r="EZ276" s="73" t="str">
        <f t="shared" si="3182"/>
        <v>-100%</v>
      </c>
      <c r="FA276" s="9">
        <f t="shared" si="3183"/>
        <v>0</v>
      </c>
      <c r="FC276" s="9">
        <f>Thu!$BK$25</f>
        <v>0</v>
      </c>
      <c r="FD276" s="73" t="str">
        <f t="shared" si="3184"/>
        <v>-100%</v>
      </c>
      <c r="FE276" s="9">
        <f t="shared" si="3185"/>
        <v>0</v>
      </c>
      <c r="FG276" s="9">
        <f>Thu!$BL$25</f>
        <v>0</v>
      </c>
      <c r="FH276" s="73" t="str">
        <f t="shared" si="3186"/>
        <v>-100%</v>
      </c>
      <c r="FI276" s="9">
        <f t="shared" si="3187"/>
        <v>0</v>
      </c>
      <c r="FK276" s="9">
        <f>Thu!$BM$25</f>
        <v>0</v>
      </c>
      <c r="FL276" s="73" t="str">
        <f t="shared" si="3188"/>
        <v>-100%</v>
      </c>
      <c r="FM276" s="9">
        <f t="shared" si="3189"/>
        <v>0</v>
      </c>
      <c r="FO276" s="9">
        <f>Thu!$BN$25</f>
        <v>0</v>
      </c>
      <c r="FP276" s="73" t="str">
        <f t="shared" si="3190"/>
        <v>-100%</v>
      </c>
      <c r="FQ276" s="9">
        <f t="shared" si="3191"/>
        <v>0</v>
      </c>
    </row>
    <row r="277" spans="1:173" s="54" customFormat="1" x14ac:dyDescent="0.25">
      <c r="A277" s="75"/>
      <c r="B277" s="72"/>
      <c r="C277" s="75"/>
      <c r="D277" s="75"/>
      <c r="E277" s="75"/>
      <c r="G277" s="75"/>
      <c r="H277" s="75"/>
      <c r="I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  <c r="BL277" s="75"/>
      <c r="BM277" s="75"/>
      <c r="BN277" s="75"/>
      <c r="BO277" s="75"/>
      <c r="BP277" s="75"/>
      <c r="BQ277" s="75"/>
      <c r="BR277" s="75"/>
      <c r="BS277" s="75"/>
      <c r="BT277" s="75"/>
      <c r="BU277" s="75"/>
      <c r="BV277" s="75"/>
      <c r="BW277" s="75"/>
      <c r="BX277" s="75"/>
      <c r="BY277" s="75"/>
      <c r="BZ277" s="75"/>
      <c r="CA277" s="75"/>
      <c r="CB277" s="75"/>
      <c r="CC277" s="75"/>
      <c r="CD277" s="75"/>
      <c r="CE277" s="75"/>
      <c r="CF277" s="75"/>
      <c r="CG277" s="75"/>
      <c r="CH277" s="75"/>
      <c r="CI277" s="75"/>
      <c r="CJ277" s="75"/>
      <c r="CK277" s="75"/>
      <c r="CL277" s="75"/>
      <c r="CM277" s="75"/>
      <c r="CN277" s="75"/>
      <c r="CO277" s="75"/>
      <c r="CP277" s="75"/>
      <c r="CQ277" s="75"/>
      <c r="CR277" s="75"/>
      <c r="CS277" s="75"/>
      <c r="CT277" s="75"/>
      <c r="CU277" s="75"/>
      <c r="CV277" s="75"/>
      <c r="CW277" s="75"/>
      <c r="CX277" s="75"/>
      <c r="CY277" s="75"/>
      <c r="CZ277" s="75"/>
      <c r="DA277" s="75"/>
      <c r="DB277" s="75"/>
      <c r="DC277" s="75"/>
      <c r="DD277" s="75"/>
      <c r="DE277" s="75"/>
      <c r="DF277" s="75"/>
      <c r="DG277" s="75"/>
      <c r="DH277" s="75"/>
      <c r="DI277" s="75"/>
      <c r="DJ277" s="75"/>
      <c r="DK277" s="75"/>
      <c r="DL277" s="75"/>
      <c r="DM277" s="75"/>
      <c r="DN277" s="75"/>
      <c r="DO277" s="75"/>
      <c r="DP277" s="75"/>
      <c r="DQ277" s="75"/>
      <c r="DR277" s="75"/>
      <c r="DS277" s="75"/>
      <c r="DT277" s="75"/>
      <c r="DU277" s="75"/>
      <c r="DV277" s="75"/>
      <c r="DW277" s="75"/>
      <c r="DX277" s="75"/>
      <c r="DY277" s="75"/>
      <c r="DZ277" s="75"/>
      <c r="EA277" s="75"/>
      <c r="EB277" s="75"/>
      <c r="EC277" s="75"/>
      <c r="ED277" s="75"/>
      <c r="EE277" s="75"/>
      <c r="EF277" s="75"/>
      <c r="EG277" s="75"/>
      <c r="EH277" s="75"/>
      <c r="EI277" s="75"/>
      <c r="EJ277" s="75"/>
      <c r="EK277" s="75"/>
      <c r="EL277" s="75"/>
      <c r="EM277" s="75"/>
      <c r="EN277" s="75"/>
      <c r="EO277" s="75"/>
      <c r="EP277" s="75"/>
      <c r="EQ277" s="75"/>
      <c r="ER277" s="75"/>
      <c r="ES277" s="75"/>
      <c r="EU277" s="75"/>
      <c r="EV277" s="75"/>
      <c r="EW277" s="75"/>
      <c r="EY277" s="75"/>
      <c r="EZ277" s="75"/>
      <c r="FA277" s="75"/>
      <c r="FC277" s="75"/>
      <c r="FD277" s="75"/>
      <c r="FE277" s="75"/>
      <c r="FG277" s="75"/>
      <c r="FH277" s="75"/>
      <c r="FI277" s="75"/>
      <c r="FK277" s="75"/>
      <c r="FL277" s="75"/>
      <c r="FM277" s="75"/>
      <c r="FO277" s="75"/>
      <c r="FP277" s="75"/>
      <c r="FQ277" s="75"/>
    </row>
    <row r="278" spans="1:173" s="54" customFormat="1" x14ac:dyDescent="0.25">
      <c r="A278" s="9">
        <f>Thu!$A$27</f>
        <v>0</v>
      </c>
      <c r="B278" s="72">
        <f>Thu!$C$27</f>
        <v>0</v>
      </c>
      <c r="C278" s="9">
        <f>Thu!$X$27</f>
        <v>0</v>
      </c>
      <c r="D278" s="73" t="str">
        <f>IF($B278="win",100%-D$1,"-100%")</f>
        <v>-100%</v>
      </c>
      <c r="E278" s="9">
        <f>(C278*D278)+(C278*E$1)</f>
        <v>0</v>
      </c>
      <c r="G278" s="9">
        <f>Thu!$Y$27</f>
        <v>0</v>
      </c>
      <c r="H278" s="73" t="str">
        <f>IF($B278="win",100%-H$1,"-100%")</f>
        <v>-100%</v>
      </c>
      <c r="I278" s="9">
        <f>(G278*H278)+(G278*I$1)</f>
        <v>0</v>
      </c>
      <c r="K278" s="9">
        <f>Thu!$Z$27</f>
        <v>0</v>
      </c>
      <c r="L278" s="73" t="str">
        <f>IF($B278="win",100%-L$1,"-100%")</f>
        <v>-100%</v>
      </c>
      <c r="M278" s="9">
        <f>(K278*L278)+(K278*M$1)</f>
        <v>0</v>
      </c>
      <c r="N278" s="9"/>
      <c r="O278" s="9">
        <f>Thu!$AA$27</f>
        <v>0</v>
      </c>
      <c r="P278" s="73" t="str">
        <f>IF($B278="win",100%-P$1,"-100%")</f>
        <v>-100%</v>
      </c>
      <c r="Q278" s="9">
        <f>(O278*P278)+(O278*Q$1)</f>
        <v>0</v>
      </c>
      <c r="R278" s="9"/>
      <c r="S278" s="9">
        <f>Thu!$AB$27</f>
        <v>0</v>
      </c>
      <c r="T278" s="73" t="str">
        <f>IF($B278="win",100%-T$1,"-100%")</f>
        <v>-100%</v>
      </c>
      <c r="U278" s="9">
        <f>(S278*T278)+(S278*U$1)</f>
        <v>0</v>
      </c>
      <c r="V278" s="9"/>
      <c r="W278" s="9">
        <f>Thu!$AC$27</f>
        <v>0</v>
      </c>
      <c r="X278" s="73" t="str">
        <f>IF($B278="win",100%-X$1,"-100%")</f>
        <v>-100%</v>
      </c>
      <c r="Y278" s="9">
        <f>(W278*X278)+(W278*Y$1)</f>
        <v>0</v>
      </c>
      <c r="Z278" s="9"/>
      <c r="AA278" s="9">
        <f>Thu!$AD$27</f>
        <v>0</v>
      </c>
      <c r="AB278" s="73" t="str">
        <f>IF($B278="win",100%-AB$1,"-100%")</f>
        <v>-100%</v>
      </c>
      <c r="AC278" s="9">
        <f>(AA278*AB278)+(AA278*AC$1)</f>
        <v>0</v>
      </c>
      <c r="AD278" s="9"/>
      <c r="AE278" s="9">
        <f>Thu!$AE$27</f>
        <v>0</v>
      </c>
      <c r="AF278" s="73" t="str">
        <f>IF($B278="win",100%-AF$1,"-100%")</f>
        <v>-100%</v>
      </c>
      <c r="AG278" s="9">
        <f>(AE278*AF278)+(AE278*AG$1)</f>
        <v>0</v>
      </c>
      <c r="AH278" s="9"/>
      <c r="AI278" s="9">
        <f>Thu!$AF$27</f>
        <v>0</v>
      </c>
      <c r="AJ278" s="73" t="str">
        <f>IF($B278="win",100%-AJ$1,"-100%")</f>
        <v>-100%</v>
      </c>
      <c r="AK278" s="9">
        <f>(AI278*AJ278)+(AI278*AK$1)</f>
        <v>0</v>
      </c>
      <c r="AL278" s="9"/>
      <c r="AM278" s="9">
        <f>Thu!$AG$27</f>
        <v>0</v>
      </c>
      <c r="AN278" s="73" t="str">
        <f>IF($B278="win",100%-AN$1,"-100%")</f>
        <v>-100%</v>
      </c>
      <c r="AO278" s="9">
        <f>(AM278*AN278)+(AM278*AO$1)</f>
        <v>0</v>
      </c>
      <c r="AP278" s="9"/>
      <c r="AQ278" s="9">
        <f>Thu!$AH$27</f>
        <v>0</v>
      </c>
      <c r="AR278" s="73" t="str">
        <f>IF($B278="win",100%-AR$1,"-100%")</f>
        <v>-100%</v>
      </c>
      <c r="AS278" s="9">
        <f>(AQ278*AR278)+(AQ278*AS$1)</f>
        <v>0</v>
      </c>
      <c r="AT278" s="9"/>
      <c r="AU278" s="9">
        <f>Thu!$AI$27</f>
        <v>0</v>
      </c>
      <c r="AV278" s="73" t="str">
        <f>IF($B278="win",100%-AV$1,"-100%")</f>
        <v>-100%</v>
      </c>
      <c r="AW278" s="9">
        <f>(AU278*AV278)+(AU278*AW$1)</f>
        <v>0</v>
      </c>
      <c r="AX278" s="9"/>
      <c r="AY278" s="9">
        <f>Thu!$AJ$27</f>
        <v>0</v>
      </c>
      <c r="AZ278" s="73" t="str">
        <f>IF($B278="win",100%-AZ$1,"-100%")</f>
        <v>-100%</v>
      </c>
      <c r="BA278" s="9">
        <f>(AY278*AZ278)+(AY278*BA$1)</f>
        <v>0</v>
      </c>
      <c r="BB278" s="9"/>
      <c r="BC278" s="9">
        <f>Thu!$AK$27</f>
        <v>0</v>
      </c>
      <c r="BD278" s="73" t="str">
        <f>IF($B278="win",100%-BD$1,"-100%")</f>
        <v>-100%</v>
      </c>
      <c r="BE278" s="9">
        <f>(BC278*BD278)+(BC278*BE$1)</f>
        <v>0</v>
      </c>
      <c r="BF278" s="9"/>
      <c r="BG278" s="9">
        <f>Thu!$AL$27</f>
        <v>0</v>
      </c>
      <c r="BH278" s="73" t="str">
        <f>IF($B278="win",100%-BH$1,"-100%")</f>
        <v>-100%</v>
      </c>
      <c r="BI278" s="9">
        <f>(BG278*BH278)+(BG278*BI$1)</f>
        <v>0</v>
      </c>
      <c r="BJ278" s="9"/>
      <c r="BK278" s="9">
        <f>Thu!$AM$27</f>
        <v>0</v>
      </c>
      <c r="BL278" s="73" t="str">
        <f>IF($B278="win",100%-BL$1,"-100%")</f>
        <v>-100%</v>
      </c>
      <c r="BM278" s="9">
        <f>(BK278*BL278)+(BK278*BM$1)</f>
        <v>0</v>
      </c>
      <c r="BN278" s="9"/>
      <c r="BO278" s="9">
        <f>Thu!$AN$27</f>
        <v>0</v>
      </c>
      <c r="BP278" s="73" t="str">
        <f>IF($B278="win",100%-BP$1,"-100%")</f>
        <v>-100%</v>
      </c>
      <c r="BQ278" s="9">
        <f>(BO278*BP278)+(BO278*BQ$1)</f>
        <v>0</v>
      </c>
      <c r="BR278" s="9"/>
      <c r="BS278" s="9">
        <f>Thu!$AO$27</f>
        <v>0</v>
      </c>
      <c r="BT278" s="73" t="str">
        <f>IF($B278="win",100%-BT$1,"-100%")</f>
        <v>-100%</v>
      </c>
      <c r="BU278" s="9">
        <f>(BS278*BT278)+(BS278*BU$1)</f>
        <v>0</v>
      </c>
      <c r="BV278" s="9"/>
      <c r="BW278" s="9">
        <f>Thu!$AP$27</f>
        <v>0</v>
      </c>
      <c r="BX278" s="73" t="str">
        <f>IF($B278="win",100%-BX$1,"-100%")</f>
        <v>-100%</v>
      </c>
      <c r="BY278" s="9">
        <f>(BW278*BX278)+(BW278*BY$1)</f>
        <v>0</v>
      </c>
      <c r="BZ278" s="9"/>
      <c r="CA278" s="9">
        <f>Thu!$AQ$27</f>
        <v>0</v>
      </c>
      <c r="CB278" s="73" t="str">
        <f>IF($B278="win",100%-CB$1,"-100%")</f>
        <v>-100%</v>
      </c>
      <c r="CC278" s="9">
        <f>(CA278*CB278)+(CA278*CC$1)</f>
        <v>0</v>
      </c>
      <c r="CD278" s="9"/>
      <c r="CE278" s="9">
        <f>Thu!$AR$27</f>
        <v>0</v>
      </c>
      <c r="CF278" s="73" t="str">
        <f>IF($B278="win",100%-CF$1,"-100%")</f>
        <v>-100%</v>
      </c>
      <c r="CG278" s="9">
        <f>(CE278*CF278)+(CE278*CG$1)</f>
        <v>0</v>
      </c>
      <c r="CH278" s="9"/>
      <c r="CI278" s="9">
        <f>Thu!$AS$27</f>
        <v>0</v>
      </c>
      <c r="CJ278" s="73" t="str">
        <f>IF($B278="win",100%-CJ$1,"-100%")</f>
        <v>-100%</v>
      </c>
      <c r="CK278" s="9">
        <f>(CI278*CJ278)+(CI278*CK$1)</f>
        <v>0</v>
      </c>
      <c r="CL278" s="9"/>
      <c r="CM278" s="9">
        <f>Thu!$AT$27</f>
        <v>0</v>
      </c>
      <c r="CN278" s="73" t="str">
        <f>IF($B278="win",100%-CN$1,"-100%")</f>
        <v>-100%</v>
      </c>
      <c r="CO278" s="9">
        <f>(CM278*CN278)+(CM278*CO$1)</f>
        <v>0</v>
      </c>
      <c r="CP278" s="9"/>
      <c r="CQ278" s="9">
        <f>Thu!$AU$27</f>
        <v>0</v>
      </c>
      <c r="CR278" s="73" t="str">
        <f>IF($B278="win",100%-CR$1,"-100%")</f>
        <v>-100%</v>
      </c>
      <c r="CS278" s="9">
        <f>(CQ278*CR278)+(CQ278*CS$1)</f>
        <v>0</v>
      </c>
      <c r="CT278" s="9"/>
      <c r="CU278" s="9">
        <f>Thu!$AV$27</f>
        <v>0</v>
      </c>
      <c r="CV278" s="73" t="str">
        <f>IF($B278="win",100%-CV$1,"-100%")</f>
        <v>-100%</v>
      </c>
      <c r="CW278" s="9">
        <f>(CU278*CV278)+(CU278*CW$1)</f>
        <v>0</v>
      </c>
      <c r="CX278" s="9"/>
      <c r="CY278" s="9">
        <f>Thu!$AW$27</f>
        <v>0</v>
      </c>
      <c r="CZ278" s="73" t="str">
        <f>IF($B278="win",100%-CZ$1,"-100%")</f>
        <v>-100%</v>
      </c>
      <c r="DA278" s="9">
        <f>(CY278*CZ278)+(CY278*DA$1)</f>
        <v>0</v>
      </c>
      <c r="DB278" s="9"/>
      <c r="DC278" s="9">
        <f>Thu!$AX$27</f>
        <v>0</v>
      </c>
      <c r="DD278" s="73" t="str">
        <f>IF($B278="win",100%-DD$1,"-100%")</f>
        <v>-100%</v>
      </c>
      <c r="DE278" s="9">
        <f>(DC278*DD278)+(DC278*DE$1)</f>
        <v>0</v>
      </c>
      <c r="DF278" s="9"/>
      <c r="DG278" s="9">
        <f>Thu!$AY$27</f>
        <v>0</v>
      </c>
      <c r="DH278" s="73" t="str">
        <f>IF($B278="win",100%-DH$1,"-100%")</f>
        <v>-100%</v>
      </c>
      <c r="DI278" s="9">
        <f>(DG278*DH278)+(DG278*DI$1)</f>
        <v>0</v>
      </c>
      <c r="DJ278" s="9"/>
      <c r="DK278" s="9">
        <f>Thu!$AZ$27</f>
        <v>0</v>
      </c>
      <c r="DL278" s="73" t="str">
        <f>IF($B278="win",100%-DL$1,"-100%")</f>
        <v>-100%</v>
      </c>
      <c r="DM278" s="9">
        <f>(DK278*DL278)+(DK278*DM$1)</f>
        <v>0</v>
      </c>
      <c r="DN278" s="9"/>
      <c r="DO278" s="9">
        <f>Thu!$BA$27</f>
        <v>0</v>
      </c>
      <c r="DP278" s="73" t="str">
        <f>IF($B278="win",100%-DP$1,"-100%")</f>
        <v>-100%</v>
      </c>
      <c r="DQ278" s="9">
        <f>(DO278*DP278)+(DO278*DQ$1)</f>
        <v>0</v>
      </c>
      <c r="DR278" s="9"/>
      <c r="DS278" s="9">
        <f>Thu!$BB$27</f>
        <v>0</v>
      </c>
      <c r="DT278" s="73" t="str">
        <f>IF($B278="win",100%-DT$1,"-100%")</f>
        <v>-100%</v>
      </c>
      <c r="DU278" s="9">
        <f>(DS278*DT278)+(DS278*DU$1)</f>
        <v>0</v>
      </c>
      <c r="DV278" s="9"/>
      <c r="DW278" s="9">
        <f>Thu!$BC$27</f>
        <v>0</v>
      </c>
      <c r="DX278" s="73" t="str">
        <f>IF($B278="win",100%-DX$1,"-100%")</f>
        <v>-100%</v>
      </c>
      <c r="DY278" s="9">
        <f>(DW278*DX278)+(DW278*DY$1)</f>
        <v>0</v>
      </c>
      <c r="DZ278" s="9"/>
      <c r="EA278" s="9">
        <f>Thu!$BD$27</f>
        <v>0</v>
      </c>
      <c r="EB278" s="73" t="str">
        <f>IF($B278="win",100%-EB$1,"-100%")</f>
        <v>-100%</v>
      </c>
      <c r="EC278" s="9">
        <f>(EA278*EB278)+(EA278*EC$1)</f>
        <v>0</v>
      </c>
      <c r="ED278" s="9"/>
      <c r="EE278" s="9">
        <f>Thu!$BE$27</f>
        <v>0</v>
      </c>
      <c r="EF278" s="73" t="str">
        <f>IF($B278="win",100%-EF$1,"-100%")</f>
        <v>-100%</v>
      </c>
      <c r="EG278" s="9">
        <f>(EE278*EF278)+(EE278*EG$1)</f>
        <v>0</v>
      </c>
      <c r="EH278" s="9"/>
      <c r="EI278" s="9">
        <f>Thu!$BF$27</f>
        <v>0</v>
      </c>
      <c r="EJ278" s="73" t="str">
        <f>IF($B278="win",100%-EJ$1,"-100%")</f>
        <v>-100%</v>
      </c>
      <c r="EK278" s="9">
        <f>(EI278*EJ278)+(EI278*EK$1)</f>
        <v>0</v>
      </c>
      <c r="EL278" s="9"/>
      <c r="EM278" s="9">
        <f>Thu!$BG$27</f>
        <v>0</v>
      </c>
      <c r="EN278" s="73" t="str">
        <f>IF($B278="win",100%-EN$1,"-100%")</f>
        <v>-100%</v>
      </c>
      <c r="EO278" s="9">
        <f>(EM278*EN278)+(EM278*EO$1)</f>
        <v>0</v>
      </c>
      <c r="EP278" s="9"/>
      <c r="EQ278" s="9">
        <f>Thu!$BH$27</f>
        <v>0</v>
      </c>
      <c r="ER278" s="73" t="str">
        <f>IF($B278="win",100%-ER$1,"-100%")</f>
        <v>-100%</v>
      </c>
      <c r="ES278" s="9">
        <f>(EQ278*ER278)+(EQ278*ES$1)</f>
        <v>0</v>
      </c>
      <c r="EU278" s="9">
        <f>Thu!$BI$27</f>
        <v>0</v>
      </c>
      <c r="EV278" s="73" t="str">
        <f>IF($B278="win",100%-EV$1,"-100%")</f>
        <v>-100%</v>
      </c>
      <c r="EW278" s="9">
        <f>(EU278*EV278)+(EU278*EW$1)</f>
        <v>0</v>
      </c>
      <c r="EY278" s="9">
        <f>Thu!$BJ$27</f>
        <v>0</v>
      </c>
      <c r="EZ278" s="73" t="str">
        <f>IF($B278="win",100%-EZ$1,"-100%")</f>
        <v>-100%</v>
      </c>
      <c r="FA278" s="9">
        <f>(EY278*EZ278)+(EY278*FA$1)</f>
        <v>0</v>
      </c>
      <c r="FC278" s="9">
        <f>Thu!$BK$27</f>
        <v>0</v>
      </c>
      <c r="FD278" s="73" t="str">
        <f>IF($B278="win",100%-FD$1,"-100%")</f>
        <v>-100%</v>
      </c>
      <c r="FE278" s="9">
        <f>(FC278*FD278)+(FC278*FE$1)</f>
        <v>0</v>
      </c>
      <c r="FG278" s="9">
        <f>Thu!$BL$27</f>
        <v>0</v>
      </c>
      <c r="FH278" s="73" t="str">
        <f>IF($B278="win",100%-FH$1,"-100%")</f>
        <v>-100%</v>
      </c>
      <c r="FI278" s="9">
        <f>(FG278*FH278)+(FG278*FI$1)</f>
        <v>0</v>
      </c>
      <c r="FK278" s="9">
        <f>Thu!$BM$27</f>
        <v>0</v>
      </c>
      <c r="FL278" s="73" t="str">
        <f>IF($B278="win",100%-FL$1,"-100%")</f>
        <v>-100%</v>
      </c>
      <c r="FM278" s="9">
        <f>(FK278*FL278)+(FK278*FM$1)</f>
        <v>0</v>
      </c>
      <c r="FO278" s="9">
        <f>Thu!$BN$27</f>
        <v>0</v>
      </c>
      <c r="FP278" s="73" t="str">
        <f>IF($B278="win",100%-FP$1,"-100%")</f>
        <v>-100%</v>
      </c>
      <c r="FQ278" s="9">
        <f>(FO278*FP278)+(FO278*FQ$1)</f>
        <v>0</v>
      </c>
    </row>
    <row r="279" spans="1:173" s="54" customFormat="1" x14ac:dyDescent="0.25">
      <c r="A279" s="9">
        <f>Thu!$A$28</f>
        <v>0</v>
      </c>
      <c r="B279" s="72">
        <f>Thu!$C$28</f>
        <v>0</v>
      </c>
      <c r="C279" s="9">
        <f>Thu!$X$28</f>
        <v>0</v>
      </c>
      <c r="D279" s="73" t="str">
        <f t="shared" ref="D279:D281" si="3192">IF($B279="win",100%-D$1,"-100%")</f>
        <v>-100%</v>
      </c>
      <c r="E279" s="9">
        <f t="shared" ref="E279:E281" si="3193">(C279*D279)+(C279*E$1)</f>
        <v>0</v>
      </c>
      <c r="G279" s="9">
        <f>Thu!$Y$28</f>
        <v>0</v>
      </c>
      <c r="H279" s="73" t="str">
        <f t="shared" ref="H279:H281" si="3194">IF($B279="win",100%-H$1,"-100%")</f>
        <v>-100%</v>
      </c>
      <c r="I279" s="9">
        <f t="shared" ref="I279:I281" si="3195">(G279*H279)+(G279*I$1)</f>
        <v>0</v>
      </c>
      <c r="K279" s="9">
        <f>Thu!$Z$28</f>
        <v>0</v>
      </c>
      <c r="L279" s="73" t="str">
        <f t="shared" ref="L279:L281" si="3196">IF($B279="win",100%-L$1,"-100%")</f>
        <v>-100%</v>
      </c>
      <c r="M279" s="9">
        <f t="shared" ref="M279:M281" si="3197">(K279*L279)+(K279*M$1)</f>
        <v>0</v>
      </c>
      <c r="N279" s="9"/>
      <c r="O279" s="9">
        <f>Thu!$AA$28</f>
        <v>0</v>
      </c>
      <c r="P279" s="73" t="str">
        <f t="shared" ref="P279:P281" si="3198">IF($B279="win",100%-P$1,"-100%")</f>
        <v>-100%</v>
      </c>
      <c r="Q279" s="9">
        <f t="shared" ref="Q279:Q281" si="3199">(O279*P279)+(O279*Q$1)</f>
        <v>0</v>
      </c>
      <c r="R279" s="9"/>
      <c r="S279" s="9">
        <f>Thu!$AB$28</f>
        <v>0</v>
      </c>
      <c r="T279" s="73" t="str">
        <f t="shared" ref="T279:T281" si="3200">IF($B279="win",100%-T$1,"-100%")</f>
        <v>-100%</v>
      </c>
      <c r="U279" s="9">
        <f t="shared" ref="U279:U281" si="3201">(S279*T279)+(S279*U$1)</f>
        <v>0</v>
      </c>
      <c r="V279" s="9"/>
      <c r="W279" s="9">
        <f>Thu!$AC$28</f>
        <v>0</v>
      </c>
      <c r="X279" s="73" t="str">
        <f t="shared" ref="X279:X281" si="3202">IF($B279="win",100%-X$1,"-100%")</f>
        <v>-100%</v>
      </c>
      <c r="Y279" s="9">
        <f t="shared" ref="Y279:Y281" si="3203">(W279*X279)+(W279*Y$1)</f>
        <v>0</v>
      </c>
      <c r="Z279" s="9"/>
      <c r="AA279" s="9">
        <f>Thu!$AD$28</f>
        <v>0</v>
      </c>
      <c r="AB279" s="73" t="str">
        <f t="shared" ref="AB279:AB281" si="3204">IF($B279="win",100%-AB$1,"-100%")</f>
        <v>-100%</v>
      </c>
      <c r="AC279" s="9">
        <f t="shared" ref="AC279:AC281" si="3205">(AA279*AB279)+(AA279*AC$1)</f>
        <v>0</v>
      </c>
      <c r="AD279" s="9"/>
      <c r="AE279" s="9">
        <f>Thu!$AE$28</f>
        <v>0</v>
      </c>
      <c r="AF279" s="73" t="str">
        <f t="shared" ref="AF279:AF281" si="3206">IF($B279="win",100%-AF$1,"-100%")</f>
        <v>-100%</v>
      </c>
      <c r="AG279" s="9">
        <f t="shared" ref="AG279:AG281" si="3207">(AE279*AF279)+(AE279*AG$1)</f>
        <v>0</v>
      </c>
      <c r="AH279" s="9"/>
      <c r="AI279" s="9">
        <f>Thu!$AF$28</f>
        <v>0</v>
      </c>
      <c r="AJ279" s="73" t="str">
        <f t="shared" ref="AJ279:AJ281" si="3208">IF($B279="win",100%-AJ$1,"-100%")</f>
        <v>-100%</v>
      </c>
      <c r="AK279" s="9">
        <f t="shared" ref="AK279:AK281" si="3209">(AI279*AJ279)+(AI279*AK$1)</f>
        <v>0</v>
      </c>
      <c r="AL279" s="9"/>
      <c r="AM279" s="9">
        <f>Thu!$AG$28</f>
        <v>0</v>
      </c>
      <c r="AN279" s="73" t="str">
        <f t="shared" ref="AN279:AN281" si="3210">IF($B279="win",100%-AN$1,"-100%")</f>
        <v>-100%</v>
      </c>
      <c r="AO279" s="9">
        <f t="shared" ref="AO279:AO281" si="3211">(AM279*AN279)+(AM279*AO$1)</f>
        <v>0</v>
      </c>
      <c r="AP279" s="9"/>
      <c r="AQ279" s="9">
        <f>Thu!$AH$28</f>
        <v>0</v>
      </c>
      <c r="AR279" s="73" t="str">
        <f t="shared" ref="AR279:AR281" si="3212">IF($B279="win",100%-AR$1,"-100%")</f>
        <v>-100%</v>
      </c>
      <c r="AS279" s="9">
        <f t="shared" ref="AS279:AS281" si="3213">(AQ279*AR279)+(AQ279*AS$1)</f>
        <v>0</v>
      </c>
      <c r="AT279" s="9"/>
      <c r="AU279" s="9">
        <f>Thu!$AI$28</f>
        <v>0</v>
      </c>
      <c r="AV279" s="73" t="str">
        <f t="shared" ref="AV279:AV281" si="3214">IF($B279="win",100%-AV$1,"-100%")</f>
        <v>-100%</v>
      </c>
      <c r="AW279" s="9">
        <f t="shared" ref="AW279:AW281" si="3215">(AU279*AV279)+(AU279*AW$1)</f>
        <v>0</v>
      </c>
      <c r="AX279" s="9"/>
      <c r="AY279" s="9">
        <f>Thu!$AJ$28</f>
        <v>0</v>
      </c>
      <c r="AZ279" s="73" t="str">
        <f t="shared" ref="AZ279:AZ281" si="3216">IF($B279="win",100%-AZ$1,"-100%")</f>
        <v>-100%</v>
      </c>
      <c r="BA279" s="9">
        <f t="shared" ref="BA279:BA281" si="3217">(AY279*AZ279)+(AY279*BA$1)</f>
        <v>0</v>
      </c>
      <c r="BB279" s="9"/>
      <c r="BC279" s="9">
        <f>Thu!$AK$28</f>
        <v>0</v>
      </c>
      <c r="BD279" s="73" t="str">
        <f t="shared" ref="BD279:BD281" si="3218">IF($B279="win",100%-BD$1,"-100%")</f>
        <v>-100%</v>
      </c>
      <c r="BE279" s="9">
        <f t="shared" ref="BE279:BE281" si="3219">(BC279*BD279)+(BC279*BE$1)</f>
        <v>0</v>
      </c>
      <c r="BF279" s="9"/>
      <c r="BG279" s="9">
        <f>Thu!$AL$28</f>
        <v>0</v>
      </c>
      <c r="BH279" s="73" t="str">
        <f t="shared" ref="BH279:BH281" si="3220">IF($B279="win",100%-BH$1,"-100%")</f>
        <v>-100%</v>
      </c>
      <c r="BI279" s="9">
        <f t="shared" ref="BI279:BI281" si="3221">(BG279*BH279)+(BG279*BI$1)</f>
        <v>0</v>
      </c>
      <c r="BJ279" s="9"/>
      <c r="BK279" s="9">
        <f>Thu!$AM$28</f>
        <v>0</v>
      </c>
      <c r="BL279" s="73" t="str">
        <f t="shared" ref="BL279:BL281" si="3222">IF($B279="win",100%-BL$1,"-100%")</f>
        <v>-100%</v>
      </c>
      <c r="BM279" s="9">
        <f t="shared" ref="BM279:BM281" si="3223">(BK279*BL279)+(BK279*BM$1)</f>
        <v>0</v>
      </c>
      <c r="BN279" s="9"/>
      <c r="BO279" s="9">
        <f>Thu!$AN$28</f>
        <v>0</v>
      </c>
      <c r="BP279" s="73" t="str">
        <f t="shared" ref="BP279:BP281" si="3224">IF($B279="win",100%-BP$1,"-100%")</f>
        <v>-100%</v>
      </c>
      <c r="BQ279" s="9">
        <f t="shared" ref="BQ279:BQ281" si="3225">(BO279*BP279)+(BO279*BQ$1)</f>
        <v>0</v>
      </c>
      <c r="BR279" s="9"/>
      <c r="BS279" s="9">
        <f>Thu!$AO$28</f>
        <v>0</v>
      </c>
      <c r="BT279" s="73" t="str">
        <f t="shared" ref="BT279:BT281" si="3226">IF($B279="win",100%-BT$1,"-100%")</f>
        <v>-100%</v>
      </c>
      <c r="BU279" s="9">
        <f t="shared" ref="BU279:BU281" si="3227">(BS279*BT279)+(BS279*BU$1)</f>
        <v>0</v>
      </c>
      <c r="BV279" s="9"/>
      <c r="BW279" s="9">
        <f>Thu!$AP$28</f>
        <v>0</v>
      </c>
      <c r="BX279" s="73" t="str">
        <f t="shared" ref="BX279:BX281" si="3228">IF($B279="win",100%-BX$1,"-100%")</f>
        <v>-100%</v>
      </c>
      <c r="BY279" s="9">
        <f t="shared" ref="BY279:BY281" si="3229">(BW279*BX279)+(BW279*BY$1)</f>
        <v>0</v>
      </c>
      <c r="BZ279" s="9"/>
      <c r="CA279" s="9">
        <f>Thu!$AQ$28</f>
        <v>0</v>
      </c>
      <c r="CB279" s="73" t="str">
        <f t="shared" ref="CB279:CB281" si="3230">IF($B279="win",100%-CB$1,"-100%")</f>
        <v>-100%</v>
      </c>
      <c r="CC279" s="9">
        <f t="shared" ref="CC279:CC281" si="3231">(CA279*CB279)+(CA279*CC$1)</f>
        <v>0</v>
      </c>
      <c r="CD279" s="9"/>
      <c r="CE279" s="9">
        <f>Thu!$AR$28</f>
        <v>0</v>
      </c>
      <c r="CF279" s="73" t="str">
        <f t="shared" ref="CF279:CF281" si="3232">IF($B279="win",100%-CF$1,"-100%")</f>
        <v>-100%</v>
      </c>
      <c r="CG279" s="9">
        <f t="shared" ref="CG279:CG281" si="3233">(CE279*CF279)+(CE279*CG$1)</f>
        <v>0</v>
      </c>
      <c r="CH279" s="9"/>
      <c r="CI279" s="9">
        <f>Thu!$AS$28</f>
        <v>0</v>
      </c>
      <c r="CJ279" s="73" t="str">
        <f t="shared" ref="CJ279:CJ281" si="3234">IF($B279="win",100%-CJ$1,"-100%")</f>
        <v>-100%</v>
      </c>
      <c r="CK279" s="9">
        <f t="shared" ref="CK279:CK281" si="3235">(CI279*CJ279)+(CI279*CK$1)</f>
        <v>0</v>
      </c>
      <c r="CL279" s="9"/>
      <c r="CM279" s="9">
        <f>Thu!$AT$28</f>
        <v>0</v>
      </c>
      <c r="CN279" s="73" t="str">
        <f t="shared" ref="CN279:CN281" si="3236">IF($B279="win",100%-CN$1,"-100%")</f>
        <v>-100%</v>
      </c>
      <c r="CO279" s="9">
        <f t="shared" ref="CO279:CO281" si="3237">(CM279*CN279)+(CM279*CO$1)</f>
        <v>0</v>
      </c>
      <c r="CP279" s="9"/>
      <c r="CQ279" s="9">
        <f>Thu!$AU$28</f>
        <v>0</v>
      </c>
      <c r="CR279" s="73" t="str">
        <f t="shared" ref="CR279:CR281" si="3238">IF($B279="win",100%-CR$1,"-100%")</f>
        <v>-100%</v>
      </c>
      <c r="CS279" s="9">
        <f t="shared" ref="CS279:CS281" si="3239">(CQ279*CR279)+(CQ279*CS$1)</f>
        <v>0</v>
      </c>
      <c r="CT279" s="9"/>
      <c r="CU279" s="9">
        <f>Thu!$AV$28</f>
        <v>0</v>
      </c>
      <c r="CV279" s="73" t="str">
        <f t="shared" ref="CV279:CV281" si="3240">IF($B279="win",100%-CV$1,"-100%")</f>
        <v>-100%</v>
      </c>
      <c r="CW279" s="9">
        <f t="shared" ref="CW279:CW281" si="3241">(CU279*CV279)+(CU279*CW$1)</f>
        <v>0</v>
      </c>
      <c r="CX279" s="9"/>
      <c r="CY279" s="9">
        <f>Thu!$AW$28</f>
        <v>0</v>
      </c>
      <c r="CZ279" s="73" t="str">
        <f t="shared" ref="CZ279:CZ281" si="3242">IF($B279="win",100%-CZ$1,"-100%")</f>
        <v>-100%</v>
      </c>
      <c r="DA279" s="9">
        <f t="shared" ref="DA279:DA281" si="3243">(CY279*CZ279)+(CY279*DA$1)</f>
        <v>0</v>
      </c>
      <c r="DB279" s="9"/>
      <c r="DC279" s="9">
        <f>Thu!$AX$28</f>
        <v>0</v>
      </c>
      <c r="DD279" s="73" t="str">
        <f t="shared" ref="DD279:DD281" si="3244">IF($B279="win",100%-DD$1,"-100%")</f>
        <v>-100%</v>
      </c>
      <c r="DE279" s="9">
        <f t="shared" ref="DE279:DE281" si="3245">(DC279*DD279)+(DC279*DE$1)</f>
        <v>0</v>
      </c>
      <c r="DF279" s="9"/>
      <c r="DG279" s="9">
        <f>Thu!$AY$28</f>
        <v>0</v>
      </c>
      <c r="DH279" s="73" t="str">
        <f t="shared" ref="DH279:DH281" si="3246">IF($B279="win",100%-DH$1,"-100%")</f>
        <v>-100%</v>
      </c>
      <c r="DI279" s="9">
        <f t="shared" ref="DI279:DI281" si="3247">(DG279*DH279)+(DG279*DI$1)</f>
        <v>0</v>
      </c>
      <c r="DJ279" s="9"/>
      <c r="DK279" s="9">
        <f>Thu!$AZ$28</f>
        <v>0</v>
      </c>
      <c r="DL279" s="73" t="str">
        <f t="shared" ref="DL279:DL281" si="3248">IF($B279="win",100%-DL$1,"-100%")</f>
        <v>-100%</v>
      </c>
      <c r="DM279" s="9">
        <f t="shared" ref="DM279:DM281" si="3249">(DK279*DL279)+(DK279*DM$1)</f>
        <v>0</v>
      </c>
      <c r="DN279" s="9"/>
      <c r="DO279" s="9">
        <f>Thu!$BA$28</f>
        <v>0</v>
      </c>
      <c r="DP279" s="73" t="str">
        <f t="shared" ref="DP279:DP281" si="3250">IF($B279="win",100%-DP$1,"-100%")</f>
        <v>-100%</v>
      </c>
      <c r="DQ279" s="9">
        <f t="shared" ref="DQ279:DQ281" si="3251">(DO279*DP279)+(DO279*DQ$1)</f>
        <v>0</v>
      </c>
      <c r="DR279" s="9"/>
      <c r="DS279" s="9">
        <f>Thu!$BB$28</f>
        <v>0</v>
      </c>
      <c r="DT279" s="73" t="str">
        <f t="shared" ref="DT279:DT281" si="3252">IF($B279="win",100%-DT$1,"-100%")</f>
        <v>-100%</v>
      </c>
      <c r="DU279" s="9">
        <f t="shared" ref="DU279:DU281" si="3253">(DS279*DT279)+(DS279*DU$1)</f>
        <v>0</v>
      </c>
      <c r="DV279" s="9"/>
      <c r="DW279" s="9">
        <f>Thu!$BC$28</f>
        <v>0</v>
      </c>
      <c r="DX279" s="73" t="str">
        <f t="shared" ref="DX279:DX281" si="3254">IF($B279="win",100%-DX$1,"-100%")</f>
        <v>-100%</v>
      </c>
      <c r="DY279" s="9">
        <f t="shared" ref="DY279:DY281" si="3255">(DW279*DX279)+(DW279*DY$1)</f>
        <v>0</v>
      </c>
      <c r="DZ279" s="9"/>
      <c r="EA279" s="9">
        <f>Thu!$BD$28</f>
        <v>0</v>
      </c>
      <c r="EB279" s="73" t="str">
        <f t="shared" ref="EB279:EB281" si="3256">IF($B279="win",100%-EB$1,"-100%")</f>
        <v>-100%</v>
      </c>
      <c r="EC279" s="9">
        <f t="shared" ref="EC279:EC281" si="3257">(EA279*EB279)+(EA279*EC$1)</f>
        <v>0</v>
      </c>
      <c r="ED279" s="9"/>
      <c r="EE279" s="9">
        <f>Thu!$BE$28</f>
        <v>0</v>
      </c>
      <c r="EF279" s="73" t="str">
        <f t="shared" ref="EF279:EF281" si="3258">IF($B279="win",100%-EF$1,"-100%")</f>
        <v>-100%</v>
      </c>
      <c r="EG279" s="9">
        <f t="shared" ref="EG279:EG281" si="3259">(EE279*EF279)+(EE279*EG$1)</f>
        <v>0</v>
      </c>
      <c r="EH279" s="9"/>
      <c r="EI279" s="9">
        <f>Thu!$BF$28</f>
        <v>0</v>
      </c>
      <c r="EJ279" s="73" t="str">
        <f t="shared" ref="EJ279:EJ281" si="3260">IF($B279="win",100%-EJ$1,"-100%")</f>
        <v>-100%</v>
      </c>
      <c r="EK279" s="9">
        <f t="shared" ref="EK279:EK281" si="3261">(EI279*EJ279)+(EI279*EK$1)</f>
        <v>0</v>
      </c>
      <c r="EL279" s="9"/>
      <c r="EM279" s="9">
        <f>Thu!$BG$28</f>
        <v>0</v>
      </c>
      <c r="EN279" s="73" t="str">
        <f t="shared" ref="EN279:EN281" si="3262">IF($B279="win",100%-EN$1,"-100%")</f>
        <v>-100%</v>
      </c>
      <c r="EO279" s="9">
        <f t="shared" ref="EO279:EO281" si="3263">(EM279*EN279)+(EM279*EO$1)</f>
        <v>0</v>
      </c>
      <c r="EP279" s="9"/>
      <c r="EQ279" s="9">
        <f>Thu!$BH$28</f>
        <v>0</v>
      </c>
      <c r="ER279" s="73" t="str">
        <f t="shared" ref="ER279:ER281" si="3264">IF($B279="win",100%-ER$1,"-100%")</f>
        <v>-100%</v>
      </c>
      <c r="ES279" s="9">
        <f t="shared" ref="ES279:ES281" si="3265">(EQ279*ER279)+(EQ279*ES$1)</f>
        <v>0</v>
      </c>
      <c r="EU279" s="9">
        <f>Thu!$BI$28</f>
        <v>0</v>
      </c>
      <c r="EV279" s="73" t="str">
        <f t="shared" ref="EV279:EV281" si="3266">IF($B279="win",100%-EV$1,"-100%")</f>
        <v>-100%</v>
      </c>
      <c r="EW279" s="9">
        <f t="shared" ref="EW279:EW281" si="3267">(EU279*EV279)+(EU279*EW$1)</f>
        <v>0</v>
      </c>
      <c r="EY279" s="9">
        <f>Thu!$BJ$28</f>
        <v>0</v>
      </c>
      <c r="EZ279" s="73" t="str">
        <f t="shared" ref="EZ279:EZ281" si="3268">IF($B279="win",100%-EZ$1,"-100%")</f>
        <v>-100%</v>
      </c>
      <c r="FA279" s="9">
        <f t="shared" ref="FA279:FA281" si="3269">(EY279*EZ279)+(EY279*FA$1)</f>
        <v>0</v>
      </c>
      <c r="FC279" s="9">
        <f>Thu!$BK$28</f>
        <v>0</v>
      </c>
      <c r="FD279" s="73" t="str">
        <f t="shared" ref="FD279:FD281" si="3270">IF($B279="win",100%-FD$1,"-100%")</f>
        <v>-100%</v>
      </c>
      <c r="FE279" s="9">
        <f t="shared" ref="FE279:FE281" si="3271">(FC279*FD279)+(FC279*FE$1)</f>
        <v>0</v>
      </c>
      <c r="FG279" s="9">
        <f>Thu!$BL$28</f>
        <v>0</v>
      </c>
      <c r="FH279" s="73" t="str">
        <f t="shared" ref="FH279:FH281" si="3272">IF($B279="win",100%-FH$1,"-100%")</f>
        <v>-100%</v>
      </c>
      <c r="FI279" s="9">
        <f t="shared" ref="FI279:FI281" si="3273">(FG279*FH279)+(FG279*FI$1)</f>
        <v>0</v>
      </c>
      <c r="FK279" s="9">
        <f>Thu!$BM$28</f>
        <v>0</v>
      </c>
      <c r="FL279" s="73" t="str">
        <f t="shared" ref="FL279:FL281" si="3274">IF($B279="win",100%-FL$1,"-100%")</f>
        <v>-100%</v>
      </c>
      <c r="FM279" s="9">
        <f t="shared" ref="FM279:FM281" si="3275">(FK279*FL279)+(FK279*FM$1)</f>
        <v>0</v>
      </c>
      <c r="FO279" s="9">
        <f>Thu!$BN$28</f>
        <v>0</v>
      </c>
      <c r="FP279" s="73" t="str">
        <f t="shared" ref="FP279:FP281" si="3276">IF($B279="win",100%-FP$1,"-100%")</f>
        <v>-100%</v>
      </c>
      <c r="FQ279" s="9">
        <f t="shared" ref="FQ279:FQ281" si="3277">(FO279*FP279)+(FO279*FQ$1)</f>
        <v>0</v>
      </c>
    </row>
    <row r="280" spans="1:173" s="54" customFormat="1" x14ac:dyDescent="0.25">
      <c r="A280" s="9" t="str">
        <f>Thu!$A$29</f>
        <v>UNDER</v>
      </c>
      <c r="B280" s="72">
        <f>Thu!$C$29</f>
        <v>0</v>
      </c>
      <c r="C280" s="9">
        <f>Thu!$X$29</f>
        <v>0</v>
      </c>
      <c r="D280" s="73" t="str">
        <f t="shared" si="3192"/>
        <v>-100%</v>
      </c>
      <c r="E280" s="9">
        <f t="shared" si="3193"/>
        <v>0</v>
      </c>
      <c r="G280" s="9">
        <f>Thu!$Y$29</f>
        <v>0</v>
      </c>
      <c r="H280" s="73" t="str">
        <f t="shared" si="3194"/>
        <v>-100%</v>
      </c>
      <c r="I280" s="9">
        <f t="shared" si="3195"/>
        <v>0</v>
      </c>
      <c r="K280" s="9">
        <f>Thu!$Z$29</f>
        <v>0</v>
      </c>
      <c r="L280" s="73" t="str">
        <f t="shared" si="3196"/>
        <v>-100%</v>
      </c>
      <c r="M280" s="9">
        <f t="shared" si="3197"/>
        <v>0</v>
      </c>
      <c r="N280" s="9"/>
      <c r="O280" s="9">
        <f>Thu!$AA$29</f>
        <v>0</v>
      </c>
      <c r="P280" s="73" t="str">
        <f t="shared" si="3198"/>
        <v>-100%</v>
      </c>
      <c r="Q280" s="9">
        <f t="shared" si="3199"/>
        <v>0</v>
      </c>
      <c r="R280" s="9"/>
      <c r="S280" s="9">
        <f>Thu!$AB$29</f>
        <v>0</v>
      </c>
      <c r="T280" s="73" t="str">
        <f t="shared" si="3200"/>
        <v>-100%</v>
      </c>
      <c r="U280" s="9">
        <f t="shared" si="3201"/>
        <v>0</v>
      </c>
      <c r="V280" s="9"/>
      <c r="W280" s="9">
        <f>Thu!$AC$29</f>
        <v>0</v>
      </c>
      <c r="X280" s="73" t="str">
        <f t="shared" si="3202"/>
        <v>-100%</v>
      </c>
      <c r="Y280" s="9">
        <f t="shared" si="3203"/>
        <v>0</v>
      </c>
      <c r="Z280" s="9"/>
      <c r="AA280" s="9">
        <f>Thu!$AD$29</f>
        <v>0</v>
      </c>
      <c r="AB280" s="73" t="str">
        <f t="shared" si="3204"/>
        <v>-100%</v>
      </c>
      <c r="AC280" s="9">
        <f t="shared" si="3205"/>
        <v>0</v>
      </c>
      <c r="AD280" s="9"/>
      <c r="AE280" s="9">
        <f>Thu!$AE$29</f>
        <v>0</v>
      </c>
      <c r="AF280" s="73" t="str">
        <f t="shared" si="3206"/>
        <v>-100%</v>
      </c>
      <c r="AG280" s="9">
        <f t="shared" si="3207"/>
        <v>0</v>
      </c>
      <c r="AH280" s="9"/>
      <c r="AI280" s="9">
        <f>Thu!$AF$29</f>
        <v>0</v>
      </c>
      <c r="AJ280" s="73" t="str">
        <f t="shared" si="3208"/>
        <v>-100%</v>
      </c>
      <c r="AK280" s="9">
        <f t="shared" si="3209"/>
        <v>0</v>
      </c>
      <c r="AL280" s="9"/>
      <c r="AM280" s="9">
        <f>Thu!$AG$29</f>
        <v>0</v>
      </c>
      <c r="AN280" s="73" t="str">
        <f t="shared" si="3210"/>
        <v>-100%</v>
      </c>
      <c r="AO280" s="9">
        <f t="shared" si="3211"/>
        <v>0</v>
      </c>
      <c r="AP280" s="9"/>
      <c r="AQ280" s="9">
        <f>Thu!$AH$29</f>
        <v>0</v>
      </c>
      <c r="AR280" s="73" t="str">
        <f t="shared" si="3212"/>
        <v>-100%</v>
      </c>
      <c r="AS280" s="9">
        <f t="shared" si="3213"/>
        <v>0</v>
      </c>
      <c r="AT280" s="9"/>
      <c r="AU280" s="9">
        <f>Thu!$AI$29</f>
        <v>0</v>
      </c>
      <c r="AV280" s="73" t="str">
        <f t="shared" si="3214"/>
        <v>-100%</v>
      </c>
      <c r="AW280" s="9">
        <f t="shared" si="3215"/>
        <v>0</v>
      </c>
      <c r="AX280" s="9"/>
      <c r="AY280" s="9">
        <f>Thu!$AJ$29</f>
        <v>0</v>
      </c>
      <c r="AZ280" s="73" t="str">
        <f t="shared" si="3216"/>
        <v>-100%</v>
      </c>
      <c r="BA280" s="9">
        <f t="shared" si="3217"/>
        <v>0</v>
      </c>
      <c r="BB280" s="9"/>
      <c r="BC280" s="9">
        <f>Thu!$AK$29</f>
        <v>0</v>
      </c>
      <c r="BD280" s="73" t="str">
        <f t="shared" si="3218"/>
        <v>-100%</v>
      </c>
      <c r="BE280" s="9">
        <f t="shared" si="3219"/>
        <v>0</v>
      </c>
      <c r="BF280" s="9"/>
      <c r="BG280" s="9">
        <f>Thu!$AL$29</f>
        <v>0</v>
      </c>
      <c r="BH280" s="73" t="str">
        <f t="shared" si="3220"/>
        <v>-100%</v>
      </c>
      <c r="BI280" s="9">
        <f t="shared" si="3221"/>
        <v>0</v>
      </c>
      <c r="BJ280" s="9"/>
      <c r="BK280" s="9">
        <f>Thu!$AM$29</f>
        <v>0</v>
      </c>
      <c r="BL280" s="73" t="str">
        <f t="shared" si="3222"/>
        <v>-100%</v>
      </c>
      <c r="BM280" s="9">
        <f t="shared" si="3223"/>
        <v>0</v>
      </c>
      <c r="BN280" s="9"/>
      <c r="BO280" s="9">
        <f>Thu!$AN$29</f>
        <v>0</v>
      </c>
      <c r="BP280" s="73" t="str">
        <f t="shared" si="3224"/>
        <v>-100%</v>
      </c>
      <c r="BQ280" s="9">
        <f t="shared" si="3225"/>
        <v>0</v>
      </c>
      <c r="BR280" s="9"/>
      <c r="BS280" s="9">
        <f>Thu!$AO$29</f>
        <v>0</v>
      </c>
      <c r="BT280" s="73" t="str">
        <f t="shared" si="3226"/>
        <v>-100%</v>
      </c>
      <c r="BU280" s="9">
        <f t="shared" si="3227"/>
        <v>0</v>
      </c>
      <c r="BV280" s="9"/>
      <c r="BW280" s="9">
        <f>Thu!$AP$29</f>
        <v>0</v>
      </c>
      <c r="BX280" s="73" t="str">
        <f t="shared" si="3228"/>
        <v>-100%</v>
      </c>
      <c r="BY280" s="9">
        <f t="shared" si="3229"/>
        <v>0</v>
      </c>
      <c r="BZ280" s="9"/>
      <c r="CA280" s="9">
        <f>Thu!$AQ$29</f>
        <v>0</v>
      </c>
      <c r="CB280" s="73" t="str">
        <f t="shared" si="3230"/>
        <v>-100%</v>
      </c>
      <c r="CC280" s="9">
        <f t="shared" si="3231"/>
        <v>0</v>
      </c>
      <c r="CD280" s="9"/>
      <c r="CE280" s="9">
        <f>Thu!$AR$29</f>
        <v>0</v>
      </c>
      <c r="CF280" s="73" t="str">
        <f t="shared" si="3232"/>
        <v>-100%</v>
      </c>
      <c r="CG280" s="9">
        <f t="shared" si="3233"/>
        <v>0</v>
      </c>
      <c r="CH280" s="9"/>
      <c r="CI280" s="9">
        <f>Thu!$AS$29</f>
        <v>0</v>
      </c>
      <c r="CJ280" s="73" t="str">
        <f t="shared" si="3234"/>
        <v>-100%</v>
      </c>
      <c r="CK280" s="9">
        <f t="shared" si="3235"/>
        <v>0</v>
      </c>
      <c r="CL280" s="9"/>
      <c r="CM280" s="9">
        <f>Thu!$AT$29</f>
        <v>0</v>
      </c>
      <c r="CN280" s="73" t="str">
        <f t="shared" si="3236"/>
        <v>-100%</v>
      </c>
      <c r="CO280" s="9">
        <f t="shared" si="3237"/>
        <v>0</v>
      </c>
      <c r="CP280" s="9"/>
      <c r="CQ280" s="9">
        <f>Thu!$AU$29</f>
        <v>0</v>
      </c>
      <c r="CR280" s="73" t="str">
        <f t="shared" si="3238"/>
        <v>-100%</v>
      </c>
      <c r="CS280" s="9">
        <f t="shared" si="3239"/>
        <v>0</v>
      </c>
      <c r="CT280" s="9"/>
      <c r="CU280" s="9">
        <f>Thu!$AV$29</f>
        <v>0</v>
      </c>
      <c r="CV280" s="73" t="str">
        <f t="shared" si="3240"/>
        <v>-100%</v>
      </c>
      <c r="CW280" s="9">
        <f t="shared" si="3241"/>
        <v>0</v>
      </c>
      <c r="CX280" s="9"/>
      <c r="CY280" s="9">
        <f>Thu!$AW$29</f>
        <v>0</v>
      </c>
      <c r="CZ280" s="73" t="str">
        <f t="shared" si="3242"/>
        <v>-100%</v>
      </c>
      <c r="DA280" s="9">
        <f t="shared" si="3243"/>
        <v>0</v>
      </c>
      <c r="DB280" s="9"/>
      <c r="DC280" s="9">
        <f>Thu!$AX$29</f>
        <v>0</v>
      </c>
      <c r="DD280" s="73" t="str">
        <f t="shared" si="3244"/>
        <v>-100%</v>
      </c>
      <c r="DE280" s="9">
        <f t="shared" si="3245"/>
        <v>0</v>
      </c>
      <c r="DF280" s="9"/>
      <c r="DG280" s="9">
        <f>Thu!$AY$29</f>
        <v>0</v>
      </c>
      <c r="DH280" s="73" t="str">
        <f t="shared" si="3246"/>
        <v>-100%</v>
      </c>
      <c r="DI280" s="9">
        <f t="shared" si="3247"/>
        <v>0</v>
      </c>
      <c r="DJ280" s="9"/>
      <c r="DK280" s="9">
        <f>Thu!$AZ$29</f>
        <v>0</v>
      </c>
      <c r="DL280" s="73" t="str">
        <f t="shared" si="3248"/>
        <v>-100%</v>
      </c>
      <c r="DM280" s="9">
        <f t="shared" si="3249"/>
        <v>0</v>
      </c>
      <c r="DN280" s="9"/>
      <c r="DO280" s="9">
        <f>Thu!$BA$29</f>
        <v>0</v>
      </c>
      <c r="DP280" s="73" t="str">
        <f t="shared" si="3250"/>
        <v>-100%</v>
      </c>
      <c r="DQ280" s="9">
        <f t="shared" si="3251"/>
        <v>0</v>
      </c>
      <c r="DR280" s="9"/>
      <c r="DS280" s="9">
        <f>Thu!$BB$29</f>
        <v>0</v>
      </c>
      <c r="DT280" s="73" t="str">
        <f t="shared" si="3252"/>
        <v>-100%</v>
      </c>
      <c r="DU280" s="9">
        <f t="shared" si="3253"/>
        <v>0</v>
      </c>
      <c r="DV280" s="9"/>
      <c r="DW280" s="9">
        <f>Thu!$BC$29</f>
        <v>0</v>
      </c>
      <c r="DX280" s="73" t="str">
        <f t="shared" si="3254"/>
        <v>-100%</v>
      </c>
      <c r="DY280" s="9">
        <f t="shared" si="3255"/>
        <v>0</v>
      </c>
      <c r="DZ280" s="9"/>
      <c r="EA280" s="9">
        <f>Thu!$BD$29</f>
        <v>0</v>
      </c>
      <c r="EB280" s="73" t="str">
        <f t="shared" si="3256"/>
        <v>-100%</v>
      </c>
      <c r="EC280" s="9">
        <f t="shared" si="3257"/>
        <v>0</v>
      </c>
      <c r="ED280" s="9"/>
      <c r="EE280" s="9">
        <f>Thu!$BE$29</f>
        <v>0</v>
      </c>
      <c r="EF280" s="73" t="str">
        <f t="shared" si="3258"/>
        <v>-100%</v>
      </c>
      <c r="EG280" s="9">
        <f t="shared" si="3259"/>
        <v>0</v>
      </c>
      <c r="EH280" s="9"/>
      <c r="EI280" s="9">
        <f>Thu!$BF$29</f>
        <v>0</v>
      </c>
      <c r="EJ280" s="73" t="str">
        <f t="shared" si="3260"/>
        <v>-100%</v>
      </c>
      <c r="EK280" s="9">
        <f t="shared" si="3261"/>
        <v>0</v>
      </c>
      <c r="EL280" s="9"/>
      <c r="EM280" s="9">
        <f>Thu!$BG$29</f>
        <v>0</v>
      </c>
      <c r="EN280" s="73" t="str">
        <f t="shared" si="3262"/>
        <v>-100%</v>
      </c>
      <c r="EO280" s="9">
        <f t="shared" si="3263"/>
        <v>0</v>
      </c>
      <c r="EP280" s="9"/>
      <c r="EQ280" s="9">
        <f>Thu!$BH$29</f>
        <v>0</v>
      </c>
      <c r="ER280" s="73" t="str">
        <f t="shared" si="3264"/>
        <v>-100%</v>
      </c>
      <c r="ES280" s="9">
        <f t="shared" si="3265"/>
        <v>0</v>
      </c>
      <c r="EU280" s="9">
        <f>Thu!$BI$29</f>
        <v>0</v>
      </c>
      <c r="EV280" s="73" t="str">
        <f t="shared" si="3266"/>
        <v>-100%</v>
      </c>
      <c r="EW280" s="9">
        <f t="shared" si="3267"/>
        <v>0</v>
      </c>
      <c r="EY280" s="9">
        <f>Thu!$BJ$29</f>
        <v>0</v>
      </c>
      <c r="EZ280" s="73" t="str">
        <f t="shared" si="3268"/>
        <v>-100%</v>
      </c>
      <c r="FA280" s="9">
        <f t="shared" si="3269"/>
        <v>0</v>
      </c>
      <c r="FC280" s="9">
        <f>Thu!$BK$29</f>
        <v>0</v>
      </c>
      <c r="FD280" s="73" t="str">
        <f t="shared" si="3270"/>
        <v>-100%</v>
      </c>
      <c r="FE280" s="9">
        <f t="shared" si="3271"/>
        <v>0</v>
      </c>
      <c r="FG280" s="9">
        <f>Thu!$BL$29</f>
        <v>0</v>
      </c>
      <c r="FH280" s="73" t="str">
        <f t="shared" si="3272"/>
        <v>-100%</v>
      </c>
      <c r="FI280" s="9">
        <f t="shared" si="3273"/>
        <v>0</v>
      </c>
      <c r="FK280" s="9">
        <f>Thu!$BM$29</f>
        <v>0</v>
      </c>
      <c r="FL280" s="73" t="str">
        <f t="shared" si="3274"/>
        <v>-100%</v>
      </c>
      <c r="FM280" s="9">
        <f t="shared" si="3275"/>
        <v>0</v>
      </c>
      <c r="FO280" s="9">
        <f>Thu!$BN$29</f>
        <v>0</v>
      </c>
      <c r="FP280" s="73" t="str">
        <f t="shared" si="3276"/>
        <v>-100%</v>
      </c>
      <c r="FQ280" s="9">
        <f t="shared" si="3277"/>
        <v>0</v>
      </c>
    </row>
    <row r="281" spans="1:173" s="54" customFormat="1" x14ac:dyDescent="0.25">
      <c r="A281" s="9" t="str">
        <f>Thu!$A$30</f>
        <v>OVER</v>
      </c>
      <c r="B281" s="72">
        <f>Thu!$C$30</f>
        <v>0</v>
      </c>
      <c r="C281" s="9">
        <f>Thu!$X$30</f>
        <v>0</v>
      </c>
      <c r="D281" s="73" t="str">
        <f t="shared" si="3192"/>
        <v>-100%</v>
      </c>
      <c r="E281" s="9">
        <f t="shared" si="3193"/>
        <v>0</v>
      </c>
      <c r="G281" s="9">
        <f>Thu!$Y$30</f>
        <v>0</v>
      </c>
      <c r="H281" s="73" t="str">
        <f t="shared" si="3194"/>
        <v>-100%</v>
      </c>
      <c r="I281" s="9">
        <f t="shared" si="3195"/>
        <v>0</v>
      </c>
      <c r="K281" s="9">
        <f>Thu!$Z$30</f>
        <v>0</v>
      </c>
      <c r="L281" s="73" t="str">
        <f t="shared" si="3196"/>
        <v>-100%</v>
      </c>
      <c r="M281" s="9">
        <f t="shared" si="3197"/>
        <v>0</v>
      </c>
      <c r="N281" s="9"/>
      <c r="O281" s="9">
        <f>Thu!$AA$30</f>
        <v>0</v>
      </c>
      <c r="P281" s="73" t="str">
        <f t="shared" si="3198"/>
        <v>-100%</v>
      </c>
      <c r="Q281" s="9">
        <f t="shared" si="3199"/>
        <v>0</v>
      </c>
      <c r="R281" s="9"/>
      <c r="S281" s="9">
        <f>Thu!$AB$30</f>
        <v>0</v>
      </c>
      <c r="T281" s="73" t="str">
        <f t="shared" si="3200"/>
        <v>-100%</v>
      </c>
      <c r="U281" s="9">
        <f t="shared" si="3201"/>
        <v>0</v>
      </c>
      <c r="V281" s="9"/>
      <c r="W281" s="9">
        <f>Thu!$AC$30</f>
        <v>0</v>
      </c>
      <c r="X281" s="73" t="str">
        <f t="shared" si="3202"/>
        <v>-100%</v>
      </c>
      <c r="Y281" s="9">
        <f t="shared" si="3203"/>
        <v>0</v>
      </c>
      <c r="Z281" s="9"/>
      <c r="AA281" s="9">
        <f>Thu!$AD$30</f>
        <v>0</v>
      </c>
      <c r="AB281" s="73" t="str">
        <f t="shared" si="3204"/>
        <v>-100%</v>
      </c>
      <c r="AC281" s="9">
        <f t="shared" si="3205"/>
        <v>0</v>
      </c>
      <c r="AD281" s="9"/>
      <c r="AE281" s="9">
        <f>Thu!$AE$30</f>
        <v>0</v>
      </c>
      <c r="AF281" s="73" t="str">
        <f t="shared" si="3206"/>
        <v>-100%</v>
      </c>
      <c r="AG281" s="9">
        <f t="shared" si="3207"/>
        <v>0</v>
      </c>
      <c r="AH281" s="9"/>
      <c r="AI281" s="9">
        <f>Thu!$AF$30</f>
        <v>0</v>
      </c>
      <c r="AJ281" s="73" t="str">
        <f t="shared" si="3208"/>
        <v>-100%</v>
      </c>
      <c r="AK281" s="9">
        <f t="shared" si="3209"/>
        <v>0</v>
      </c>
      <c r="AL281" s="9"/>
      <c r="AM281" s="9">
        <f>Thu!$AG$30</f>
        <v>0</v>
      </c>
      <c r="AN281" s="73" t="str">
        <f t="shared" si="3210"/>
        <v>-100%</v>
      </c>
      <c r="AO281" s="9">
        <f t="shared" si="3211"/>
        <v>0</v>
      </c>
      <c r="AP281" s="9"/>
      <c r="AQ281" s="9">
        <f>Thu!$AH$30</f>
        <v>0</v>
      </c>
      <c r="AR281" s="73" t="str">
        <f t="shared" si="3212"/>
        <v>-100%</v>
      </c>
      <c r="AS281" s="9">
        <f t="shared" si="3213"/>
        <v>0</v>
      </c>
      <c r="AT281" s="9"/>
      <c r="AU281" s="9">
        <f>Thu!$AI$30</f>
        <v>0</v>
      </c>
      <c r="AV281" s="73" t="str">
        <f t="shared" si="3214"/>
        <v>-100%</v>
      </c>
      <c r="AW281" s="9">
        <f t="shared" si="3215"/>
        <v>0</v>
      </c>
      <c r="AX281" s="9"/>
      <c r="AY281" s="9">
        <f>Thu!$AJ$30</f>
        <v>0</v>
      </c>
      <c r="AZ281" s="73" t="str">
        <f t="shared" si="3216"/>
        <v>-100%</v>
      </c>
      <c r="BA281" s="9">
        <f t="shared" si="3217"/>
        <v>0</v>
      </c>
      <c r="BB281" s="9"/>
      <c r="BC281" s="9">
        <f>Thu!$AK$30</f>
        <v>0</v>
      </c>
      <c r="BD281" s="73" t="str">
        <f t="shared" si="3218"/>
        <v>-100%</v>
      </c>
      <c r="BE281" s="9">
        <f t="shared" si="3219"/>
        <v>0</v>
      </c>
      <c r="BF281" s="9"/>
      <c r="BG281" s="9">
        <f>Thu!$AL$30</f>
        <v>0</v>
      </c>
      <c r="BH281" s="73" t="str">
        <f t="shared" si="3220"/>
        <v>-100%</v>
      </c>
      <c r="BI281" s="9">
        <f t="shared" si="3221"/>
        <v>0</v>
      </c>
      <c r="BJ281" s="9"/>
      <c r="BK281" s="9">
        <f>Thu!$AM$30</f>
        <v>0</v>
      </c>
      <c r="BL281" s="73" t="str">
        <f t="shared" si="3222"/>
        <v>-100%</v>
      </c>
      <c r="BM281" s="9">
        <f t="shared" si="3223"/>
        <v>0</v>
      </c>
      <c r="BN281" s="9"/>
      <c r="BO281" s="9">
        <f>Thu!$AN$30</f>
        <v>0</v>
      </c>
      <c r="BP281" s="73" t="str">
        <f t="shared" si="3224"/>
        <v>-100%</v>
      </c>
      <c r="BQ281" s="9">
        <f t="shared" si="3225"/>
        <v>0</v>
      </c>
      <c r="BR281" s="9"/>
      <c r="BS281" s="9">
        <f>Thu!$AO$30</f>
        <v>0</v>
      </c>
      <c r="BT281" s="73" t="str">
        <f t="shared" si="3226"/>
        <v>-100%</v>
      </c>
      <c r="BU281" s="9">
        <f t="shared" si="3227"/>
        <v>0</v>
      </c>
      <c r="BV281" s="9"/>
      <c r="BW281" s="9">
        <f>Thu!$AP$30</f>
        <v>0</v>
      </c>
      <c r="BX281" s="73" t="str">
        <f t="shared" si="3228"/>
        <v>-100%</v>
      </c>
      <c r="BY281" s="9">
        <f t="shared" si="3229"/>
        <v>0</v>
      </c>
      <c r="BZ281" s="9"/>
      <c r="CA281" s="9">
        <f>Thu!$AQ$30</f>
        <v>0</v>
      </c>
      <c r="CB281" s="73" t="str">
        <f t="shared" si="3230"/>
        <v>-100%</v>
      </c>
      <c r="CC281" s="9">
        <f t="shared" si="3231"/>
        <v>0</v>
      </c>
      <c r="CD281" s="9"/>
      <c r="CE281" s="9">
        <f>Thu!$AR$30</f>
        <v>0</v>
      </c>
      <c r="CF281" s="73" t="str">
        <f t="shared" si="3232"/>
        <v>-100%</v>
      </c>
      <c r="CG281" s="9">
        <f t="shared" si="3233"/>
        <v>0</v>
      </c>
      <c r="CH281" s="9"/>
      <c r="CI281" s="9">
        <f>Thu!$AS$30</f>
        <v>0</v>
      </c>
      <c r="CJ281" s="73" t="str">
        <f t="shared" si="3234"/>
        <v>-100%</v>
      </c>
      <c r="CK281" s="9">
        <f t="shared" si="3235"/>
        <v>0</v>
      </c>
      <c r="CL281" s="9"/>
      <c r="CM281" s="9">
        <f>Thu!$AT$30</f>
        <v>0</v>
      </c>
      <c r="CN281" s="73" t="str">
        <f t="shared" si="3236"/>
        <v>-100%</v>
      </c>
      <c r="CO281" s="9">
        <f t="shared" si="3237"/>
        <v>0</v>
      </c>
      <c r="CP281" s="9"/>
      <c r="CQ281" s="9">
        <f>Thu!$AU$30</f>
        <v>0</v>
      </c>
      <c r="CR281" s="73" t="str">
        <f t="shared" si="3238"/>
        <v>-100%</v>
      </c>
      <c r="CS281" s="9">
        <f t="shared" si="3239"/>
        <v>0</v>
      </c>
      <c r="CT281" s="9"/>
      <c r="CU281" s="9">
        <f>Thu!$AV$30</f>
        <v>0</v>
      </c>
      <c r="CV281" s="73" t="str">
        <f t="shared" si="3240"/>
        <v>-100%</v>
      </c>
      <c r="CW281" s="9">
        <f t="shared" si="3241"/>
        <v>0</v>
      </c>
      <c r="CX281" s="9"/>
      <c r="CY281" s="9">
        <f>Thu!$AW$30</f>
        <v>0</v>
      </c>
      <c r="CZ281" s="73" t="str">
        <f t="shared" si="3242"/>
        <v>-100%</v>
      </c>
      <c r="DA281" s="9">
        <f t="shared" si="3243"/>
        <v>0</v>
      </c>
      <c r="DB281" s="9"/>
      <c r="DC281" s="9">
        <f>Thu!$AX$30</f>
        <v>0</v>
      </c>
      <c r="DD281" s="73" t="str">
        <f t="shared" si="3244"/>
        <v>-100%</v>
      </c>
      <c r="DE281" s="9">
        <f t="shared" si="3245"/>
        <v>0</v>
      </c>
      <c r="DF281" s="9"/>
      <c r="DG281" s="9">
        <f>Thu!$AY$30</f>
        <v>0</v>
      </c>
      <c r="DH281" s="73" t="str">
        <f t="shared" si="3246"/>
        <v>-100%</v>
      </c>
      <c r="DI281" s="9">
        <f t="shared" si="3247"/>
        <v>0</v>
      </c>
      <c r="DJ281" s="9"/>
      <c r="DK281" s="9">
        <f>Thu!$AZ$30</f>
        <v>0</v>
      </c>
      <c r="DL281" s="73" t="str">
        <f t="shared" si="3248"/>
        <v>-100%</v>
      </c>
      <c r="DM281" s="9">
        <f t="shared" si="3249"/>
        <v>0</v>
      </c>
      <c r="DN281" s="9"/>
      <c r="DO281" s="9">
        <f>Thu!$BA$30</f>
        <v>0</v>
      </c>
      <c r="DP281" s="73" t="str">
        <f t="shared" si="3250"/>
        <v>-100%</v>
      </c>
      <c r="DQ281" s="9">
        <f t="shared" si="3251"/>
        <v>0</v>
      </c>
      <c r="DR281" s="9"/>
      <c r="DS281" s="9">
        <f>Thu!$BB$30</f>
        <v>0</v>
      </c>
      <c r="DT281" s="73" t="str">
        <f t="shared" si="3252"/>
        <v>-100%</v>
      </c>
      <c r="DU281" s="9">
        <f t="shared" si="3253"/>
        <v>0</v>
      </c>
      <c r="DV281" s="9"/>
      <c r="DW281" s="9">
        <f>Thu!$BC$30</f>
        <v>0</v>
      </c>
      <c r="DX281" s="73" t="str">
        <f t="shared" si="3254"/>
        <v>-100%</v>
      </c>
      <c r="DY281" s="9">
        <f t="shared" si="3255"/>
        <v>0</v>
      </c>
      <c r="DZ281" s="9"/>
      <c r="EA281" s="9">
        <f>Thu!$BD$30</f>
        <v>0</v>
      </c>
      <c r="EB281" s="73" t="str">
        <f t="shared" si="3256"/>
        <v>-100%</v>
      </c>
      <c r="EC281" s="9">
        <f t="shared" si="3257"/>
        <v>0</v>
      </c>
      <c r="ED281" s="9"/>
      <c r="EE281" s="9">
        <f>Thu!$BE$30</f>
        <v>0</v>
      </c>
      <c r="EF281" s="73" t="str">
        <f t="shared" si="3258"/>
        <v>-100%</v>
      </c>
      <c r="EG281" s="9">
        <f t="shared" si="3259"/>
        <v>0</v>
      </c>
      <c r="EH281" s="9"/>
      <c r="EI281" s="9">
        <f>Thu!$BF$30</f>
        <v>0</v>
      </c>
      <c r="EJ281" s="73" t="str">
        <f t="shared" si="3260"/>
        <v>-100%</v>
      </c>
      <c r="EK281" s="9">
        <f t="shared" si="3261"/>
        <v>0</v>
      </c>
      <c r="EL281" s="9"/>
      <c r="EM281" s="9">
        <f>Thu!$BG$30</f>
        <v>0</v>
      </c>
      <c r="EN281" s="73" t="str">
        <f t="shared" si="3262"/>
        <v>-100%</v>
      </c>
      <c r="EO281" s="9">
        <f t="shared" si="3263"/>
        <v>0</v>
      </c>
      <c r="EP281" s="9"/>
      <c r="EQ281" s="9">
        <f>Thu!$BH$30</f>
        <v>0</v>
      </c>
      <c r="ER281" s="73" t="str">
        <f t="shared" si="3264"/>
        <v>-100%</v>
      </c>
      <c r="ES281" s="9">
        <f t="shared" si="3265"/>
        <v>0</v>
      </c>
      <c r="EU281" s="9">
        <f>Thu!$BI$30</f>
        <v>0</v>
      </c>
      <c r="EV281" s="73" t="str">
        <f t="shared" si="3266"/>
        <v>-100%</v>
      </c>
      <c r="EW281" s="9">
        <f t="shared" si="3267"/>
        <v>0</v>
      </c>
      <c r="EY281" s="9">
        <f>Thu!$BJ$30</f>
        <v>0</v>
      </c>
      <c r="EZ281" s="73" t="str">
        <f t="shared" si="3268"/>
        <v>-100%</v>
      </c>
      <c r="FA281" s="9">
        <f t="shared" si="3269"/>
        <v>0</v>
      </c>
      <c r="FC281" s="9">
        <f>Thu!$BK$30</f>
        <v>0</v>
      </c>
      <c r="FD281" s="73" t="str">
        <f t="shared" si="3270"/>
        <v>-100%</v>
      </c>
      <c r="FE281" s="9">
        <f t="shared" si="3271"/>
        <v>0</v>
      </c>
      <c r="FG281" s="9">
        <f>Thu!$BL$30</f>
        <v>0</v>
      </c>
      <c r="FH281" s="73" t="str">
        <f t="shared" si="3272"/>
        <v>-100%</v>
      </c>
      <c r="FI281" s="9">
        <f t="shared" si="3273"/>
        <v>0</v>
      </c>
      <c r="FK281" s="9">
        <f>Thu!$BM$30</f>
        <v>0</v>
      </c>
      <c r="FL281" s="73" t="str">
        <f t="shared" si="3274"/>
        <v>-100%</v>
      </c>
      <c r="FM281" s="9">
        <f t="shared" si="3275"/>
        <v>0</v>
      </c>
      <c r="FO281" s="9">
        <f>Thu!$BN$30</f>
        <v>0</v>
      </c>
      <c r="FP281" s="73" t="str">
        <f t="shared" si="3276"/>
        <v>-100%</v>
      </c>
      <c r="FQ281" s="9">
        <f t="shared" si="3277"/>
        <v>0</v>
      </c>
    </row>
    <row r="282" spans="1:173" s="54" customFormat="1" x14ac:dyDescent="0.25">
      <c r="A282" s="75"/>
      <c r="B282" s="72"/>
      <c r="C282" s="75"/>
      <c r="D282" s="75"/>
      <c r="E282" s="75"/>
      <c r="G282" s="75"/>
      <c r="H282" s="75"/>
      <c r="I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  <c r="BL282" s="75"/>
      <c r="BM282" s="75"/>
      <c r="BN282" s="75"/>
      <c r="BO282" s="75"/>
      <c r="BP282" s="75"/>
      <c r="BQ282" s="75"/>
      <c r="BR282" s="75"/>
      <c r="BS282" s="75"/>
      <c r="BT282" s="75"/>
      <c r="BU282" s="75"/>
      <c r="BV282" s="75"/>
      <c r="BW282" s="75"/>
      <c r="BX282" s="75"/>
      <c r="BY282" s="75"/>
      <c r="BZ282" s="75"/>
      <c r="CA282" s="75"/>
      <c r="CB282" s="75"/>
      <c r="CC282" s="75"/>
      <c r="CD282" s="75"/>
      <c r="CE282" s="75"/>
      <c r="CF282" s="75"/>
      <c r="CG282" s="75"/>
      <c r="CH282" s="75"/>
      <c r="CI282" s="75"/>
      <c r="CJ282" s="75"/>
      <c r="CK282" s="75"/>
      <c r="CL282" s="75"/>
      <c r="CM282" s="75"/>
      <c r="CN282" s="75"/>
      <c r="CO282" s="75"/>
      <c r="CP282" s="75"/>
      <c r="CQ282" s="75"/>
      <c r="CR282" s="75"/>
      <c r="CS282" s="75"/>
      <c r="CT282" s="75"/>
      <c r="CU282" s="75"/>
      <c r="CV282" s="75"/>
      <c r="CW282" s="75"/>
      <c r="CX282" s="75"/>
      <c r="CY282" s="75"/>
      <c r="CZ282" s="75"/>
      <c r="DA282" s="75"/>
      <c r="DB282" s="75"/>
      <c r="DC282" s="75"/>
      <c r="DD282" s="75"/>
      <c r="DE282" s="75"/>
      <c r="DF282" s="75"/>
      <c r="DG282" s="75"/>
      <c r="DH282" s="75"/>
      <c r="DI282" s="75"/>
      <c r="DJ282" s="75"/>
      <c r="DK282" s="75"/>
      <c r="DL282" s="75"/>
      <c r="DM282" s="75"/>
      <c r="DN282" s="75"/>
      <c r="DO282" s="75"/>
      <c r="DP282" s="75"/>
      <c r="DQ282" s="75"/>
      <c r="DR282" s="75"/>
      <c r="DS282" s="75"/>
      <c r="DT282" s="75"/>
      <c r="DU282" s="75"/>
      <c r="DV282" s="75"/>
      <c r="DW282" s="75"/>
      <c r="DX282" s="75"/>
      <c r="DY282" s="75"/>
      <c r="DZ282" s="75"/>
      <c r="EA282" s="75"/>
      <c r="EB282" s="75"/>
      <c r="EC282" s="75"/>
      <c r="ED282" s="75"/>
      <c r="EE282" s="75"/>
      <c r="EF282" s="75"/>
      <c r="EG282" s="75"/>
      <c r="EH282" s="75"/>
      <c r="EI282" s="75"/>
      <c r="EJ282" s="75"/>
      <c r="EK282" s="75"/>
      <c r="EL282" s="75"/>
      <c r="EM282" s="75"/>
      <c r="EN282" s="75"/>
      <c r="EO282" s="75"/>
      <c r="EP282" s="75"/>
      <c r="EQ282" s="75"/>
      <c r="ER282" s="75"/>
      <c r="ES282" s="75"/>
      <c r="EU282" s="75"/>
      <c r="EV282" s="75"/>
      <c r="EW282" s="75"/>
      <c r="EY282" s="75"/>
      <c r="EZ282" s="75"/>
      <c r="FA282" s="75"/>
      <c r="FC282" s="75"/>
      <c r="FD282" s="75"/>
      <c r="FE282" s="75"/>
      <c r="FG282" s="75"/>
      <c r="FH282" s="75"/>
      <c r="FI282" s="75"/>
      <c r="FK282" s="75"/>
      <c r="FL282" s="75"/>
      <c r="FM282" s="75"/>
      <c r="FO282" s="75"/>
      <c r="FP282" s="75"/>
      <c r="FQ282" s="75"/>
    </row>
    <row r="283" spans="1:173" s="54" customFormat="1" x14ac:dyDescent="0.25">
      <c r="A283" s="9">
        <f>Thu!$A$32</f>
        <v>0</v>
      </c>
      <c r="B283" s="72">
        <f>Thu!$C$32</f>
        <v>0</v>
      </c>
      <c r="C283" s="9">
        <f>Thu!$X$32</f>
        <v>0</v>
      </c>
      <c r="D283" s="73" t="str">
        <f>IF($B283="win",100%-D$1,"-100%")</f>
        <v>-100%</v>
      </c>
      <c r="E283" s="9">
        <f>(C283*D283)+(C283*E$1)</f>
        <v>0</v>
      </c>
      <c r="G283" s="9">
        <f>Thu!$Y$32</f>
        <v>0</v>
      </c>
      <c r="H283" s="73" t="str">
        <f>IF($B283="win",100%-H$1,"-100%")</f>
        <v>-100%</v>
      </c>
      <c r="I283" s="9">
        <f>(G283*H283)+(G283*I$1)</f>
        <v>0</v>
      </c>
      <c r="K283" s="9">
        <f>Thu!$Z$32</f>
        <v>0</v>
      </c>
      <c r="L283" s="73" t="str">
        <f>IF($B283="win",100%-L$1,"-100%")</f>
        <v>-100%</v>
      </c>
      <c r="M283" s="9">
        <f>(K283*L283)+(K283*M$1)</f>
        <v>0</v>
      </c>
      <c r="N283" s="9"/>
      <c r="O283" s="9">
        <f>Thu!$AA$32</f>
        <v>0</v>
      </c>
      <c r="P283" s="73" t="str">
        <f>IF($B283="win",100%-P$1,"-100%")</f>
        <v>-100%</v>
      </c>
      <c r="Q283" s="9">
        <f>(O283*P283)+(O283*Q$1)</f>
        <v>0</v>
      </c>
      <c r="R283" s="9"/>
      <c r="S283" s="9">
        <f>Thu!$AB$32</f>
        <v>0</v>
      </c>
      <c r="T283" s="73" t="str">
        <f>IF($B283="win",100%-T$1,"-100%")</f>
        <v>-100%</v>
      </c>
      <c r="U283" s="9">
        <f>(S283*T283)+(S283*U$1)</f>
        <v>0</v>
      </c>
      <c r="V283" s="9"/>
      <c r="W283" s="9">
        <f>Thu!$AC$32</f>
        <v>0</v>
      </c>
      <c r="X283" s="73" t="str">
        <f>IF($B283="win",100%-X$1,"-100%")</f>
        <v>-100%</v>
      </c>
      <c r="Y283" s="9">
        <f>(W283*X283)+(W283*Y$1)</f>
        <v>0</v>
      </c>
      <c r="Z283" s="9"/>
      <c r="AA283" s="9">
        <f>Thu!$AD$32</f>
        <v>0</v>
      </c>
      <c r="AB283" s="73" t="str">
        <f>IF($B283="win",100%-AB$1,"-100%")</f>
        <v>-100%</v>
      </c>
      <c r="AC283" s="9">
        <f>(AA283*AB283)+(AA283*AC$1)</f>
        <v>0</v>
      </c>
      <c r="AD283" s="9"/>
      <c r="AE283" s="9">
        <f>Thu!$AE$32</f>
        <v>0</v>
      </c>
      <c r="AF283" s="73" t="str">
        <f>IF($B283="win",100%-AF$1,"-100%")</f>
        <v>-100%</v>
      </c>
      <c r="AG283" s="9">
        <f>(AE283*AF283)+(AE283*AG$1)</f>
        <v>0</v>
      </c>
      <c r="AH283" s="9"/>
      <c r="AI283" s="9">
        <f>Thu!$AF$32</f>
        <v>0</v>
      </c>
      <c r="AJ283" s="73" t="str">
        <f>IF($B283="win",100%-AJ$1,"-100%")</f>
        <v>-100%</v>
      </c>
      <c r="AK283" s="9">
        <f>(AI283*AJ283)+(AI283*AK$1)</f>
        <v>0</v>
      </c>
      <c r="AL283" s="9"/>
      <c r="AM283" s="9">
        <f>Thu!$AG$32</f>
        <v>0</v>
      </c>
      <c r="AN283" s="73" t="str">
        <f>IF($B283="win",100%-AN$1,"-100%")</f>
        <v>-100%</v>
      </c>
      <c r="AO283" s="9">
        <f>(AM283*AN283)+(AM283*AO$1)</f>
        <v>0</v>
      </c>
      <c r="AP283" s="9"/>
      <c r="AQ283" s="9">
        <f>Thu!$AH$32</f>
        <v>0</v>
      </c>
      <c r="AR283" s="73" t="str">
        <f>IF($B283="win",100%-AR$1,"-100%")</f>
        <v>-100%</v>
      </c>
      <c r="AS283" s="9">
        <f>(AQ283*AR283)+(AQ283*AS$1)</f>
        <v>0</v>
      </c>
      <c r="AT283" s="9"/>
      <c r="AU283" s="9">
        <f>Thu!$AI$32</f>
        <v>0</v>
      </c>
      <c r="AV283" s="73" t="str">
        <f>IF($B283="win",100%-AV$1,"-100%")</f>
        <v>-100%</v>
      </c>
      <c r="AW283" s="9">
        <f>(AU283*AV283)+(AU283*AW$1)</f>
        <v>0</v>
      </c>
      <c r="AX283" s="9"/>
      <c r="AY283" s="9">
        <f>Thu!$AJ$32</f>
        <v>0</v>
      </c>
      <c r="AZ283" s="73" t="str">
        <f>IF($B283="win",100%-AZ$1,"-100%")</f>
        <v>-100%</v>
      </c>
      <c r="BA283" s="9">
        <f>(AY283*AZ283)+(AY283*BA$1)</f>
        <v>0</v>
      </c>
      <c r="BB283" s="9"/>
      <c r="BC283" s="9">
        <f>Thu!$AK$32</f>
        <v>0</v>
      </c>
      <c r="BD283" s="73" t="str">
        <f>IF($B283="win",100%-BD$1,"-100%")</f>
        <v>-100%</v>
      </c>
      <c r="BE283" s="9">
        <f>(BC283*BD283)+(BC283*BE$1)</f>
        <v>0</v>
      </c>
      <c r="BF283" s="9"/>
      <c r="BG283" s="9">
        <f>Thu!$AL$32</f>
        <v>0</v>
      </c>
      <c r="BH283" s="73" t="str">
        <f>IF($B283="win",100%-BH$1,"-100%")</f>
        <v>-100%</v>
      </c>
      <c r="BI283" s="9">
        <f>(BG283*BH283)+(BG283*BI$1)</f>
        <v>0</v>
      </c>
      <c r="BJ283" s="9"/>
      <c r="BK283" s="9">
        <f>Thu!$AM$32</f>
        <v>0</v>
      </c>
      <c r="BL283" s="73" t="str">
        <f>IF($B283="win",100%-BL$1,"-100%")</f>
        <v>-100%</v>
      </c>
      <c r="BM283" s="9">
        <f>(BK283*BL283)+(BK283*BM$1)</f>
        <v>0</v>
      </c>
      <c r="BN283" s="9"/>
      <c r="BO283" s="9">
        <f>Thu!$AN$32</f>
        <v>0</v>
      </c>
      <c r="BP283" s="73" t="str">
        <f>IF($B283="win",100%-BP$1,"-100%")</f>
        <v>-100%</v>
      </c>
      <c r="BQ283" s="9">
        <f>(BO283*BP283)+(BO283*BQ$1)</f>
        <v>0</v>
      </c>
      <c r="BR283" s="9"/>
      <c r="BS283" s="9">
        <f>Thu!$AO$32</f>
        <v>0</v>
      </c>
      <c r="BT283" s="73" t="str">
        <f>IF($B283="win",100%-BT$1,"-100%")</f>
        <v>-100%</v>
      </c>
      <c r="BU283" s="9">
        <f>(BS283*BT283)+(BS283*BU$1)</f>
        <v>0</v>
      </c>
      <c r="BV283" s="9"/>
      <c r="BW283" s="9">
        <f>Thu!$AP$32</f>
        <v>0</v>
      </c>
      <c r="BX283" s="73" t="str">
        <f>IF($B283="win",100%-BX$1,"-100%")</f>
        <v>-100%</v>
      </c>
      <c r="BY283" s="9">
        <f>(BW283*BX283)+(BW283*BY$1)</f>
        <v>0</v>
      </c>
      <c r="BZ283" s="9"/>
      <c r="CA283" s="9">
        <f>Thu!$AQ$32</f>
        <v>0</v>
      </c>
      <c r="CB283" s="73" t="str">
        <f>IF($B283="win",100%-CB$1,"-100%")</f>
        <v>-100%</v>
      </c>
      <c r="CC283" s="9">
        <f>(CA283*CB283)+(CA283*CC$1)</f>
        <v>0</v>
      </c>
      <c r="CD283" s="9"/>
      <c r="CE283" s="9">
        <f>Thu!$AR$32</f>
        <v>0</v>
      </c>
      <c r="CF283" s="73" t="str">
        <f>IF($B283="win",100%-CF$1,"-100%")</f>
        <v>-100%</v>
      </c>
      <c r="CG283" s="9">
        <f>(CE283*CF283)+(CE283*CG$1)</f>
        <v>0</v>
      </c>
      <c r="CH283" s="9"/>
      <c r="CI283" s="9">
        <f>Thu!$AS$32</f>
        <v>0</v>
      </c>
      <c r="CJ283" s="73" t="str">
        <f>IF($B283="win",100%-CJ$1,"-100%")</f>
        <v>-100%</v>
      </c>
      <c r="CK283" s="9">
        <f>(CI283*CJ283)+(CI283*CK$1)</f>
        <v>0</v>
      </c>
      <c r="CL283" s="9"/>
      <c r="CM283" s="9">
        <f>Thu!$AT$32</f>
        <v>0</v>
      </c>
      <c r="CN283" s="73" t="str">
        <f>IF($B283="win",100%-CN$1,"-100%")</f>
        <v>-100%</v>
      </c>
      <c r="CO283" s="9">
        <f>(CM283*CN283)+(CM283*CO$1)</f>
        <v>0</v>
      </c>
      <c r="CP283" s="9"/>
      <c r="CQ283" s="9">
        <f>Thu!$AU$32</f>
        <v>0</v>
      </c>
      <c r="CR283" s="73" t="str">
        <f>IF($B283="win",100%-CR$1,"-100%")</f>
        <v>-100%</v>
      </c>
      <c r="CS283" s="9">
        <f>(CQ283*CR283)+(CQ283*CS$1)</f>
        <v>0</v>
      </c>
      <c r="CT283" s="9"/>
      <c r="CU283" s="9">
        <f>Thu!$AV$32</f>
        <v>0</v>
      </c>
      <c r="CV283" s="73" t="str">
        <f>IF($B283="win",100%-CV$1,"-100%")</f>
        <v>-100%</v>
      </c>
      <c r="CW283" s="9">
        <f>(CU283*CV283)+(CU283*CW$1)</f>
        <v>0</v>
      </c>
      <c r="CX283" s="9"/>
      <c r="CY283" s="9">
        <f>Thu!$AW$32</f>
        <v>0</v>
      </c>
      <c r="CZ283" s="73" t="str">
        <f>IF($B283="win",100%-CZ$1,"-100%")</f>
        <v>-100%</v>
      </c>
      <c r="DA283" s="9">
        <f>(CY283*CZ283)+(CY283*DA$1)</f>
        <v>0</v>
      </c>
      <c r="DB283" s="9"/>
      <c r="DC283" s="9">
        <f>Thu!$AX$32</f>
        <v>0</v>
      </c>
      <c r="DD283" s="73" t="str">
        <f>IF($B283="win",100%-DD$1,"-100%")</f>
        <v>-100%</v>
      </c>
      <c r="DE283" s="9">
        <f>(DC283*DD283)+(DC283*DE$1)</f>
        <v>0</v>
      </c>
      <c r="DF283" s="9"/>
      <c r="DG283" s="9">
        <f>Thu!$AY$32</f>
        <v>0</v>
      </c>
      <c r="DH283" s="73" t="str">
        <f>IF($B283="win",100%-DH$1,"-100%")</f>
        <v>-100%</v>
      </c>
      <c r="DI283" s="9">
        <f>(DG283*DH283)+(DG283*DI$1)</f>
        <v>0</v>
      </c>
      <c r="DJ283" s="9"/>
      <c r="DK283" s="9">
        <f>Thu!$AZ$32</f>
        <v>0</v>
      </c>
      <c r="DL283" s="73" t="str">
        <f>IF($B283="win",100%-DL$1,"-100%")</f>
        <v>-100%</v>
      </c>
      <c r="DM283" s="9">
        <f>(DK283*DL283)+(DK283*DM$1)</f>
        <v>0</v>
      </c>
      <c r="DN283" s="9"/>
      <c r="DO283" s="9">
        <f>Thu!$BA$32</f>
        <v>0</v>
      </c>
      <c r="DP283" s="73" t="str">
        <f>IF($B283="win",100%-DP$1,"-100%")</f>
        <v>-100%</v>
      </c>
      <c r="DQ283" s="9">
        <f>(DO283*DP283)+(DO283*DQ$1)</f>
        <v>0</v>
      </c>
      <c r="DR283" s="9"/>
      <c r="DS283" s="9">
        <f>Thu!$BB$32</f>
        <v>0</v>
      </c>
      <c r="DT283" s="73" t="str">
        <f>IF($B283="win",100%-DT$1,"-100%")</f>
        <v>-100%</v>
      </c>
      <c r="DU283" s="9">
        <f>(DS283*DT283)+(DS283*DU$1)</f>
        <v>0</v>
      </c>
      <c r="DV283" s="9"/>
      <c r="DW283" s="9">
        <f>Thu!$BC$32</f>
        <v>0</v>
      </c>
      <c r="DX283" s="73" t="str">
        <f>IF($B283="win",100%-DX$1,"-100%")</f>
        <v>-100%</v>
      </c>
      <c r="DY283" s="9">
        <f>(DW283*DX283)+(DW283*DY$1)</f>
        <v>0</v>
      </c>
      <c r="DZ283" s="9"/>
      <c r="EA283" s="9">
        <f>Thu!$BD$32</f>
        <v>0</v>
      </c>
      <c r="EB283" s="73" t="str">
        <f>IF($B283="win",100%-EB$1,"-100%")</f>
        <v>-100%</v>
      </c>
      <c r="EC283" s="9">
        <f>(EA283*EB283)+(EA283*EC$1)</f>
        <v>0</v>
      </c>
      <c r="ED283" s="9"/>
      <c r="EE283" s="9">
        <f>Thu!$BE$32</f>
        <v>0</v>
      </c>
      <c r="EF283" s="73" t="str">
        <f>IF($B283="win",100%-EF$1,"-100%")</f>
        <v>-100%</v>
      </c>
      <c r="EG283" s="9">
        <f>(EE283*EF283)+(EE283*EG$1)</f>
        <v>0</v>
      </c>
      <c r="EH283" s="9"/>
      <c r="EI283" s="9">
        <f>Thu!$BF$32</f>
        <v>0</v>
      </c>
      <c r="EJ283" s="73" t="str">
        <f>IF($B283="win",100%-EJ$1,"-100%")</f>
        <v>-100%</v>
      </c>
      <c r="EK283" s="9">
        <f>(EI283*EJ283)+(EI283*EK$1)</f>
        <v>0</v>
      </c>
      <c r="EL283" s="9"/>
      <c r="EM283" s="9">
        <f>Thu!$BG$32</f>
        <v>0</v>
      </c>
      <c r="EN283" s="73" t="str">
        <f>IF($B283="win",100%-EN$1,"-100%")</f>
        <v>-100%</v>
      </c>
      <c r="EO283" s="9">
        <f>(EM283*EN283)+(EM283*EO$1)</f>
        <v>0</v>
      </c>
      <c r="EP283" s="9"/>
      <c r="EQ283" s="9">
        <f>Thu!$BH$32</f>
        <v>0</v>
      </c>
      <c r="ER283" s="73" t="str">
        <f>IF($B283="win",100%-ER$1,"-100%")</f>
        <v>-100%</v>
      </c>
      <c r="ES283" s="9">
        <f>(EQ283*ER283)+(EQ283*ES$1)</f>
        <v>0</v>
      </c>
      <c r="EU283" s="9">
        <f>Thu!$BI$32</f>
        <v>0</v>
      </c>
      <c r="EV283" s="73" t="str">
        <f>IF($B283="win",100%-EV$1,"-100%")</f>
        <v>-100%</v>
      </c>
      <c r="EW283" s="9">
        <f>(EU283*EV283)+(EU283*EW$1)</f>
        <v>0</v>
      </c>
      <c r="EY283" s="9">
        <f>Thu!$BJ$32</f>
        <v>0</v>
      </c>
      <c r="EZ283" s="73" t="str">
        <f>IF($B283="win",100%-EZ$1,"-100%")</f>
        <v>-100%</v>
      </c>
      <c r="FA283" s="9">
        <f>(EY283*EZ283)+(EY283*FA$1)</f>
        <v>0</v>
      </c>
      <c r="FC283" s="9">
        <f>Thu!$BK$32</f>
        <v>0</v>
      </c>
      <c r="FD283" s="73" t="str">
        <f>IF($B283="win",100%-FD$1,"-100%")</f>
        <v>-100%</v>
      </c>
      <c r="FE283" s="9">
        <f>(FC283*FD283)+(FC283*FE$1)</f>
        <v>0</v>
      </c>
      <c r="FG283" s="9">
        <f>Thu!$BL$32</f>
        <v>0</v>
      </c>
      <c r="FH283" s="73" t="str">
        <f>IF($B283="win",100%-FH$1,"-100%")</f>
        <v>-100%</v>
      </c>
      <c r="FI283" s="9">
        <f>(FG283*FH283)+(FG283*FI$1)</f>
        <v>0</v>
      </c>
      <c r="FK283" s="9">
        <f>Thu!$BM$32</f>
        <v>0</v>
      </c>
      <c r="FL283" s="73" t="str">
        <f>IF($B283="win",100%-FL$1,"-100%")</f>
        <v>-100%</v>
      </c>
      <c r="FM283" s="9">
        <f>(FK283*FL283)+(FK283*FM$1)</f>
        <v>0</v>
      </c>
      <c r="FO283" s="9">
        <f>Thu!$BN$32</f>
        <v>0</v>
      </c>
      <c r="FP283" s="73" t="str">
        <f>IF($B283="win",100%-FP$1,"-100%")</f>
        <v>-100%</v>
      </c>
      <c r="FQ283" s="9">
        <f>(FO283*FP283)+(FO283*FQ$1)</f>
        <v>0</v>
      </c>
    </row>
    <row r="284" spans="1:173" s="54" customFormat="1" x14ac:dyDescent="0.25">
      <c r="A284" s="9">
        <f>Thu!$A$33</f>
        <v>0</v>
      </c>
      <c r="B284" s="72">
        <f>Thu!$C$33</f>
        <v>0</v>
      </c>
      <c r="C284" s="9">
        <f>Thu!$X$33</f>
        <v>0</v>
      </c>
      <c r="D284" s="73" t="str">
        <f t="shared" ref="D284:D286" si="3278">IF($B284="win",100%-D$1,"-100%")</f>
        <v>-100%</v>
      </c>
      <c r="E284" s="9">
        <f t="shared" ref="E284:E286" si="3279">(C284*D284)+(C284*E$1)</f>
        <v>0</v>
      </c>
      <c r="G284" s="9">
        <f>Thu!$Y$33</f>
        <v>0</v>
      </c>
      <c r="H284" s="73" t="str">
        <f t="shared" ref="H284:H286" si="3280">IF($B284="win",100%-H$1,"-100%")</f>
        <v>-100%</v>
      </c>
      <c r="I284" s="9">
        <f t="shared" ref="I284:I286" si="3281">(G284*H284)+(G284*I$1)</f>
        <v>0</v>
      </c>
      <c r="K284" s="9">
        <f>Thu!$Z$33</f>
        <v>0</v>
      </c>
      <c r="L284" s="73" t="str">
        <f t="shared" ref="L284:L286" si="3282">IF($B284="win",100%-L$1,"-100%")</f>
        <v>-100%</v>
      </c>
      <c r="M284" s="9">
        <f t="shared" ref="M284:M286" si="3283">(K284*L284)+(K284*M$1)</f>
        <v>0</v>
      </c>
      <c r="N284" s="9"/>
      <c r="O284" s="9">
        <f>Thu!$AA$33</f>
        <v>0</v>
      </c>
      <c r="P284" s="73" t="str">
        <f t="shared" ref="P284:P286" si="3284">IF($B284="win",100%-P$1,"-100%")</f>
        <v>-100%</v>
      </c>
      <c r="Q284" s="9">
        <f t="shared" ref="Q284:Q286" si="3285">(O284*P284)+(O284*Q$1)</f>
        <v>0</v>
      </c>
      <c r="R284" s="9"/>
      <c r="S284" s="9">
        <f>Thu!$AB$33</f>
        <v>0</v>
      </c>
      <c r="T284" s="73" t="str">
        <f t="shared" ref="T284:T286" si="3286">IF($B284="win",100%-T$1,"-100%")</f>
        <v>-100%</v>
      </c>
      <c r="U284" s="9">
        <f t="shared" ref="U284:U286" si="3287">(S284*T284)+(S284*U$1)</f>
        <v>0</v>
      </c>
      <c r="V284" s="9"/>
      <c r="W284" s="9">
        <f>Thu!$AC$33</f>
        <v>0</v>
      </c>
      <c r="X284" s="73" t="str">
        <f t="shared" ref="X284:X286" si="3288">IF($B284="win",100%-X$1,"-100%")</f>
        <v>-100%</v>
      </c>
      <c r="Y284" s="9">
        <f t="shared" ref="Y284:Y286" si="3289">(W284*X284)+(W284*Y$1)</f>
        <v>0</v>
      </c>
      <c r="Z284" s="9"/>
      <c r="AA284" s="9">
        <f>Thu!$AD$33</f>
        <v>0</v>
      </c>
      <c r="AB284" s="73" t="str">
        <f t="shared" ref="AB284:AB286" si="3290">IF($B284="win",100%-AB$1,"-100%")</f>
        <v>-100%</v>
      </c>
      <c r="AC284" s="9">
        <f t="shared" ref="AC284:AC286" si="3291">(AA284*AB284)+(AA284*AC$1)</f>
        <v>0</v>
      </c>
      <c r="AD284" s="9"/>
      <c r="AE284" s="9">
        <f>Thu!$AE$33</f>
        <v>0</v>
      </c>
      <c r="AF284" s="73" t="str">
        <f t="shared" ref="AF284:AF286" si="3292">IF($B284="win",100%-AF$1,"-100%")</f>
        <v>-100%</v>
      </c>
      <c r="AG284" s="9">
        <f t="shared" ref="AG284:AG286" si="3293">(AE284*AF284)+(AE284*AG$1)</f>
        <v>0</v>
      </c>
      <c r="AH284" s="9"/>
      <c r="AI284" s="9">
        <f>Thu!$AF$33</f>
        <v>0</v>
      </c>
      <c r="AJ284" s="73" t="str">
        <f t="shared" ref="AJ284:AJ286" si="3294">IF($B284="win",100%-AJ$1,"-100%")</f>
        <v>-100%</v>
      </c>
      <c r="AK284" s="9">
        <f t="shared" ref="AK284:AK286" si="3295">(AI284*AJ284)+(AI284*AK$1)</f>
        <v>0</v>
      </c>
      <c r="AL284" s="9"/>
      <c r="AM284" s="9">
        <f>Thu!$AG$33</f>
        <v>0</v>
      </c>
      <c r="AN284" s="73" t="str">
        <f t="shared" ref="AN284:AN286" si="3296">IF($B284="win",100%-AN$1,"-100%")</f>
        <v>-100%</v>
      </c>
      <c r="AO284" s="9">
        <f t="shared" ref="AO284:AO286" si="3297">(AM284*AN284)+(AM284*AO$1)</f>
        <v>0</v>
      </c>
      <c r="AP284" s="9"/>
      <c r="AQ284" s="9">
        <f>Thu!$AH$33</f>
        <v>0</v>
      </c>
      <c r="AR284" s="73" t="str">
        <f t="shared" ref="AR284:AR286" si="3298">IF($B284="win",100%-AR$1,"-100%")</f>
        <v>-100%</v>
      </c>
      <c r="AS284" s="9">
        <f t="shared" ref="AS284:AS286" si="3299">(AQ284*AR284)+(AQ284*AS$1)</f>
        <v>0</v>
      </c>
      <c r="AT284" s="9"/>
      <c r="AU284" s="9">
        <f>Thu!$AI$33</f>
        <v>0</v>
      </c>
      <c r="AV284" s="73" t="str">
        <f t="shared" ref="AV284:AV286" si="3300">IF($B284="win",100%-AV$1,"-100%")</f>
        <v>-100%</v>
      </c>
      <c r="AW284" s="9">
        <f t="shared" ref="AW284:AW286" si="3301">(AU284*AV284)+(AU284*AW$1)</f>
        <v>0</v>
      </c>
      <c r="AX284" s="9"/>
      <c r="AY284" s="9">
        <f>Thu!$AJ$33</f>
        <v>0</v>
      </c>
      <c r="AZ284" s="73" t="str">
        <f t="shared" ref="AZ284:AZ286" si="3302">IF($B284="win",100%-AZ$1,"-100%")</f>
        <v>-100%</v>
      </c>
      <c r="BA284" s="9">
        <f t="shared" ref="BA284:BA286" si="3303">(AY284*AZ284)+(AY284*BA$1)</f>
        <v>0</v>
      </c>
      <c r="BB284" s="9"/>
      <c r="BC284" s="9">
        <f>Thu!$AK$33</f>
        <v>0</v>
      </c>
      <c r="BD284" s="73" t="str">
        <f t="shared" ref="BD284:BD286" si="3304">IF($B284="win",100%-BD$1,"-100%")</f>
        <v>-100%</v>
      </c>
      <c r="BE284" s="9">
        <f t="shared" ref="BE284:BE286" si="3305">(BC284*BD284)+(BC284*BE$1)</f>
        <v>0</v>
      </c>
      <c r="BF284" s="9"/>
      <c r="BG284" s="9">
        <f>Thu!$AL$33</f>
        <v>0</v>
      </c>
      <c r="BH284" s="73" t="str">
        <f t="shared" ref="BH284:BH286" si="3306">IF($B284="win",100%-BH$1,"-100%")</f>
        <v>-100%</v>
      </c>
      <c r="BI284" s="9">
        <f t="shared" ref="BI284:BI286" si="3307">(BG284*BH284)+(BG284*BI$1)</f>
        <v>0</v>
      </c>
      <c r="BJ284" s="9"/>
      <c r="BK284" s="9">
        <f>Thu!$AM$33</f>
        <v>0</v>
      </c>
      <c r="BL284" s="73" t="str">
        <f t="shared" ref="BL284:BL286" si="3308">IF($B284="win",100%-BL$1,"-100%")</f>
        <v>-100%</v>
      </c>
      <c r="BM284" s="9">
        <f t="shared" ref="BM284:BM286" si="3309">(BK284*BL284)+(BK284*BM$1)</f>
        <v>0</v>
      </c>
      <c r="BN284" s="9"/>
      <c r="BO284" s="9">
        <f>Thu!$AN$33</f>
        <v>0</v>
      </c>
      <c r="BP284" s="73" t="str">
        <f t="shared" ref="BP284:BP286" si="3310">IF($B284="win",100%-BP$1,"-100%")</f>
        <v>-100%</v>
      </c>
      <c r="BQ284" s="9">
        <f t="shared" ref="BQ284:BQ286" si="3311">(BO284*BP284)+(BO284*BQ$1)</f>
        <v>0</v>
      </c>
      <c r="BR284" s="9"/>
      <c r="BS284" s="9">
        <f>Thu!$AO$33</f>
        <v>0</v>
      </c>
      <c r="BT284" s="73" t="str">
        <f t="shared" ref="BT284:BT286" si="3312">IF($B284="win",100%-BT$1,"-100%")</f>
        <v>-100%</v>
      </c>
      <c r="BU284" s="9">
        <f t="shared" ref="BU284:BU286" si="3313">(BS284*BT284)+(BS284*BU$1)</f>
        <v>0</v>
      </c>
      <c r="BV284" s="9"/>
      <c r="BW284" s="9">
        <f>Thu!$AP$33</f>
        <v>0</v>
      </c>
      <c r="BX284" s="73" t="str">
        <f t="shared" ref="BX284:BX286" si="3314">IF($B284="win",100%-BX$1,"-100%")</f>
        <v>-100%</v>
      </c>
      <c r="BY284" s="9">
        <f t="shared" ref="BY284:BY286" si="3315">(BW284*BX284)+(BW284*BY$1)</f>
        <v>0</v>
      </c>
      <c r="BZ284" s="9"/>
      <c r="CA284" s="9">
        <f>Thu!$AQ$33</f>
        <v>0</v>
      </c>
      <c r="CB284" s="73" t="str">
        <f t="shared" ref="CB284:CB286" si="3316">IF($B284="win",100%-CB$1,"-100%")</f>
        <v>-100%</v>
      </c>
      <c r="CC284" s="9">
        <f t="shared" ref="CC284:CC286" si="3317">(CA284*CB284)+(CA284*CC$1)</f>
        <v>0</v>
      </c>
      <c r="CD284" s="9"/>
      <c r="CE284" s="9">
        <f>Thu!$AR$33</f>
        <v>0</v>
      </c>
      <c r="CF284" s="73" t="str">
        <f t="shared" ref="CF284:CF286" si="3318">IF($B284="win",100%-CF$1,"-100%")</f>
        <v>-100%</v>
      </c>
      <c r="CG284" s="9">
        <f t="shared" ref="CG284:CG286" si="3319">(CE284*CF284)+(CE284*CG$1)</f>
        <v>0</v>
      </c>
      <c r="CH284" s="9"/>
      <c r="CI284" s="9">
        <f>Thu!$AS$33</f>
        <v>0</v>
      </c>
      <c r="CJ284" s="73" t="str">
        <f t="shared" ref="CJ284:CJ286" si="3320">IF($B284="win",100%-CJ$1,"-100%")</f>
        <v>-100%</v>
      </c>
      <c r="CK284" s="9">
        <f t="shared" ref="CK284:CK286" si="3321">(CI284*CJ284)+(CI284*CK$1)</f>
        <v>0</v>
      </c>
      <c r="CL284" s="9"/>
      <c r="CM284" s="9">
        <f>Thu!$AT$33</f>
        <v>0</v>
      </c>
      <c r="CN284" s="73" t="str">
        <f t="shared" ref="CN284:CN286" si="3322">IF($B284="win",100%-CN$1,"-100%")</f>
        <v>-100%</v>
      </c>
      <c r="CO284" s="9">
        <f t="shared" ref="CO284:CO286" si="3323">(CM284*CN284)+(CM284*CO$1)</f>
        <v>0</v>
      </c>
      <c r="CP284" s="9"/>
      <c r="CQ284" s="9">
        <f>Thu!$AU$33</f>
        <v>0</v>
      </c>
      <c r="CR284" s="73" t="str">
        <f t="shared" ref="CR284:CR286" si="3324">IF($B284="win",100%-CR$1,"-100%")</f>
        <v>-100%</v>
      </c>
      <c r="CS284" s="9">
        <f t="shared" ref="CS284:CS286" si="3325">(CQ284*CR284)+(CQ284*CS$1)</f>
        <v>0</v>
      </c>
      <c r="CT284" s="9"/>
      <c r="CU284" s="9">
        <f>Thu!$AV$33</f>
        <v>0</v>
      </c>
      <c r="CV284" s="73" t="str">
        <f t="shared" ref="CV284:CV286" si="3326">IF($B284="win",100%-CV$1,"-100%")</f>
        <v>-100%</v>
      </c>
      <c r="CW284" s="9">
        <f t="shared" ref="CW284:CW286" si="3327">(CU284*CV284)+(CU284*CW$1)</f>
        <v>0</v>
      </c>
      <c r="CX284" s="9"/>
      <c r="CY284" s="9">
        <f>Thu!$AW$33</f>
        <v>0</v>
      </c>
      <c r="CZ284" s="73" t="str">
        <f t="shared" ref="CZ284:CZ286" si="3328">IF($B284="win",100%-CZ$1,"-100%")</f>
        <v>-100%</v>
      </c>
      <c r="DA284" s="9">
        <f t="shared" ref="DA284:DA286" si="3329">(CY284*CZ284)+(CY284*DA$1)</f>
        <v>0</v>
      </c>
      <c r="DB284" s="9"/>
      <c r="DC284" s="9">
        <f>Thu!$AX$33</f>
        <v>0</v>
      </c>
      <c r="DD284" s="73" t="str">
        <f t="shared" ref="DD284:DD286" si="3330">IF($B284="win",100%-DD$1,"-100%")</f>
        <v>-100%</v>
      </c>
      <c r="DE284" s="9">
        <f t="shared" ref="DE284:DE286" si="3331">(DC284*DD284)+(DC284*DE$1)</f>
        <v>0</v>
      </c>
      <c r="DF284" s="9"/>
      <c r="DG284" s="9">
        <f>Thu!$AY$33</f>
        <v>0</v>
      </c>
      <c r="DH284" s="73" t="str">
        <f t="shared" ref="DH284:DH286" si="3332">IF($B284="win",100%-DH$1,"-100%")</f>
        <v>-100%</v>
      </c>
      <c r="DI284" s="9">
        <f t="shared" ref="DI284:DI286" si="3333">(DG284*DH284)+(DG284*DI$1)</f>
        <v>0</v>
      </c>
      <c r="DJ284" s="9"/>
      <c r="DK284" s="9">
        <f>Thu!$AZ$33</f>
        <v>0</v>
      </c>
      <c r="DL284" s="73" t="str">
        <f t="shared" ref="DL284:DL286" si="3334">IF($B284="win",100%-DL$1,"-100%")</f>
        <v>-100%</v>
      </c>
      <c r="DM284" s="9">
        <f t="shared" ref="DM284:DM286" si="3335">(DK284*DL284)+(DK284*DM$1)</f>
        <v>0</v>
      </c>
      <c r="DN284" s="9"/>
      <c r="DO284" s="9">
        <f>Thu!$BA$33</f>
        <v>0</v>
      </c>
      <c r="DP284" s="73" t="str">
        <f t="shared" ref="DP284:DP286" si="3336">IF($B284="win",100%-DP$1,"-100%")</f>
        <v>-100%</v>
      </c>
      <c r="DQ284" s="9">
        <f t="shared" ref="DQ284:DQ286" si="3337">(DO284*DP284)+(DO284*DQ$1)</f>
        <v>0</v>
      </c>
      <c r="DR284" s="9"/>
      <c r="DS284" s="9">
        <f>Thu!$BB$33</f>
        <v>0</v>
      </c>
      <c r="DT284" s="73" t="str">
        <f t="shared" ref="DT284:DT286" si="3338">IF($B284="win",100%-DT$1,"-100%")</f>
        <v>-100%</v>
      </c>
      <c r="DU284" s="9">
        <f t="shared" ref="DU284:DU286" si="3339">(DS284*DT284)+(DS284*DU$1)</f>
        <v>0</v>
      </c>
      <c r="DV284" s="9"/>
      <c r="DW284" s="9">
        <f>Thu!$BC$33</f>
        <v>0</v>
      </c>
      <c r="DX284" s="73" t="str">
        <f t="shared" ref="DX284:DX286" si="3340">IF($B284="win",100%-DX$1,"-100%")</f>
        <v>-100%</v>
      </c>
      <c r="DY284" s="9">
        <f t="shared" ref="DY284:DY286" si="3341">(DW284*DX284)+(DW284*DY$1)</f>
        <v>0</v>
      </c>
      <c r="DZ284" s="9"/>
      <c r="EA284" s="9">
        <f>Thu!$BD$33</f>
        <v>0</v>
      </c>
      <c r="EB284" s="73" t="str">
        <f t="shared" ref="EB284:EB286" si="3342">IF($B284="win",100%-EB$1,"-100%")</f>
        <v>-100%</v>
      </c>
      <c r="EC284" s="9">
        <f t="shared" ref="EC284:EC286" si="3343">(EA284*EB284)+(EA284*EC$1)</f>
        <v>0</v>
      </c>
      <c r="ED284" s="9"/>
      <c r="EE284" s="9">
        <f>Thu!$BE$33</f>
        <v>0</v>
      </c>
      <c r="EF284" s="73" t="str">
        <f t="shared" ref="EF284:EF286" si="3344">IF($B284="win",100%-EF$1,"-100%")</f>
        <v>-100%</v>
      </c>
      <c r="EG284" s="9">
        <f t="shared" ref="EG284:EG286" si="3345">(EE284*EF284)+(EE284*EG$1)</f>
        <v>0</v>
      </c>
      <c r="EH284" s="9"/>
      <c r="EI284" s="9">
        <f>Thu!$BF$33</f>
        <v>0</v>
      </c>
      <c r="EJ284" s="73" t="str">
        <f t="shared" ref="EJ284:EJ286" si="3346">IF($B284="win",100%-EJ$1,"-100%")</f>
        <v>-100%</v>
      </c>
      <c r="EK284" s="9">
        <f t="shared" ref="EK284:EK286" si="3347">(EI284*EJ284)+(EI284*EK$1)</f>
        <v>0</v>
      </c>
      <c r="EL284" s="9"/>
      <c r="EM284" s="9">
        <f>Thu!$BG$33</f>
        <v>0</v>
      </c>
      <c r="EN284" s="73" t="str">
        <f t="shared" ref="EN284:EN286" si="3348">IF($B284="win",100%-EN$1,"-100%")</f>
        <v>-100%</v>
      </c>
      <c r="EO284" s="9">
        <f t="shared" ref="EO284:EO286" si="3349">(EM284*EN284)+(EM284*EO$1)</f>
        <v>0</v>
      </c>
      <c r="EP284" s="9"/>
      <c r="EQ284" s="9">
        <f>Thu!$BH$33</f>
        <v>0</v>
      </c>
      <c r="ER284" s="73" t="str">
        <f t="shared" ref="ER284:ER286" si="3350">IF($B284="win",100%-ER$1,"-100%")</f>
        <v>-100%</v>
      </c>
      <c r="ES284" s="9">
        <f t="shared" ref="ES284:ES286" si="3351">(EQ284*ER284)+(EQ284*ES$1)</f>
        <v>0</v>
      </c>
      <c r="EU284" s="9">
        <f>Thu!$BI$33</f>
        <v>0</v>
      </c>
      <c r="EV284" s="73" t="str">
        <f t="shared" ref="EV284:EV286" si="3352">IF($B284="win",100%-EV$1,"-100%")</f>
        <v>-100%</v>
      </c>
      <c r="EW284" s="9">
        <f t="shared" ref="EW284:EW286" si="3353">(EU284*EV284)+(EU284*EW$1)</f>
        <v>0</v>
      </c>
      <c r="EY284" s="9">
        <f>Thu!$BJ$33</f>
        <v>0</v>
      </c>
      <c r="EZ284" s="73" t="str">
        <f t="shared" ref="EZ284:EZ286" si="3354">IF($B284="win",100%-EZ$1,"-100%")</f>
        <v>-100%</v>
      </c>
      <c r="FA284" s="9">
        <f t="shared" ref="FA284:FA286" si="3355">(EY284*EZ284)+(EY284*FA$1)</f>
        <v>0</v>
      </c>
      <c r="FC284" s="9">
        <f>Thu!$BK$33</f>
        <v>0</v>
      </c>
      <c r="FD284" s="73" t="str">
        <f t="shared" ref="FD284:FD286" si="3356">IF($B284="win",100%-FD$1,"-100%")</f>
        <v>-100%</v>
      </c>
      <c r="FE284" s="9">
        <f t="shared" ref="FE284:FE286" si="3357">(FC284*FD284)+(FC284*FE$1)</f>
        <v>0</v>
      </c>
      <c r="FG284" s="9">
        <f>Thu!$BL$33</f>
        <v>0</v>
      </c>
      <c r="FH284" s="73" t="str">
        <f t="shared" ref="FH284:FH286" si="3358">IF($B284="win",100%-FH$1,"-100%")</f>
        <v>-100%</v>
      </c>
      <c r="FI284" s="9">
        <f t="shared" ref="FI284:FI286" si="3359">(FG284*FH284)+(FG284*FI$1)</f>
        <v>0</v>
      </c>
      <c r="FK284" s="9">
        <f>Thu!$BM$33</f>
        <v>0</v>
      </c>
      <c r="FL284" s="73" t="str">
        <f t="shared" ref="FL284:FL286" si="3360">IF($B284="win",100%-FL$1,"-100%")</f>
        <v>-100%</v>
      </c>
      <c r="FM284" s="9">
        <f t="shared" ref="FM284:FM286" si="3361">(FK284*FL284)+(FK284*FM$1)</f>
        <v>0</v>
      </c>
      <c r="FO284" s="9">
        <f>Thu!$BN$33</f>
        <v>0</v>
      </c>
      <c r="FP284" s="73" t="str">
        <f t="shared" ref="FP284:FP286" si="3362">IF($B284="win",100%-FP$1,"-100%")</f>
        <v>-100%</v>
      </c>
      <c r="FQ284" s="9">
        <f t="shared" ref="FQ284:FQ286" si="3363">(FO284*FP284)+(FO284*FQ$1)</f>
        <v>0</v>
      </c>
    </row>
    <row r="285" spans="1:173" s="54" customFormat="1" x14ac:dyDescent="0.25">
      <c r="A285" s="9" t="str">
        <f>Thu!$A$34</f>
        <v>UNDER</v>
      </c>
      <c r="B285" s="72">
        <f>Thu!$C$34</f>
        <v>0</v>
      </c>
      <c r="C285" s="9">
        <f>Thu!$X$34</f>
        <v>0</v>
      </c>
      <c r="D285" s="73" t="str">
        <f t="shared" si="3278"/>
        <v>-100%</v>
      </c>
      <c r="E285" s="9">
        <f t="shared" si="3279"/>
        <v>0</v>
      </c>
      <c r="G285" s="9">
        <f>Thu!$Y$34</f>
        <v>0</v>
      </c>
      <c r="H285" s="73" t="str">
        <f t="shared" si="3280"/>
        <v>-100%</v>
      </c>
      <c r="I285" s="9">
        <f t="shared" si="3281"/>
        <v>0</v>
      </c>
      <c r="K285" s="9">
        <f>Thu!$Z$34</f>
        <v>0</v>
      </c>
      <c r="L285" s="73" t="str">
        <f t="shared" si="3282"/>
        <v>-100%</v>
      </c>
      <c r="M285" s="9">
        <f t="shared" si="3283"/>
        <v>0</v>
      </c>
      <c r="N285" s="9"/>
      <c r="O285" s="9">
        <f>Thu!$AA$34</f>
        <v>0</v>
      </c>
      <c r="P285" s="73" t="str">
        <f t="shared" si="3284"/>
        <v>-100%</v>
      </c>
      <c r="Q285" s="9">
        <f t="shared" si="3285"/>
        <v>0</v>
      </c>
      <c r="R285" s="9"/>
      <c r="S285" s="9">
        <f>Thu!$AB$34</f>
        <v>0</v>
      </c>
      <c r="T285" s="73" t="str">
        <f t="shared" si="3286"/>
        <v>-100%</v>
      </c>
      <c r="U285" s="9">
        <f t="shared" si="3287"/>
        <v>0</v>
      </c>
      <c r="V285" s="9"/>
      <c r="W285" s="9">
        <f>Thu!$AC$34</f>
        <v>0</v>
      </c>
      <c r="X285" s="73" t="str">
        <f t="shared" si="3288"/>
        <v>-100%</v>
      </c>
      <c r="Y285" s="9">
        <f t="shared" si="3289"/>
        <v>0</v>
      </c>
      <c r="Z285" s="9"/>
      <c r="AA285" s="9">
        <f>Thu!$AD$34</f>
        <v>0</v>
      </c>
      <c r="AB285" s="73" t="str">
        <f t="shared" si="3290"/>
        <v>-100%</v>
      </c>
      <c r="AC285" s="9">
        <f t="shared" si="3291"/>
        <v>0</v>
      </c>
      <c r="AD285" s="9"/>
      <c r="AE285" s="9">
        <f>Thu!$AE$34</f>
        <v>0</v>
      </c>
      <c r="AF285" s="73" t="str">
        <f t="shared" si="3292"/>
        <v>-100%</v>
      </c>
      <c r="AG285" s="9">
        <f t="shared" si="3293"/>
        <v>0</v>
      </c>
      <c r="AH285" s="9"/>
      <c r="AI285" s="9">
        <f>Thu!$AF$34</f>
        <v>0</v>
      </c>
      <c r="AJ285" s="73" t="str">
        <f t="shared" si="3294"/>
        <v>-100%</v>
      </c>
      <c r="AK285" s="9">
        <f t="shared" si="3295"/>
        <v>0</v>
      </c>
      <c r="AL285" s="9"/>
      <c r="AM285" s="9">
        <f>Thu!$AG$34</f>
        <v>0</v>
      </c>
      <c r="AN285" s="73" t="str">
        <f t="shared" si="3296"/>
        <v>-100%</v>
      </c>
      <c r="AO285" s="9">
        <f t="shared" si="3297"/>
        <v>0</v>
      </c>
      <c r="AP285" s="9"/>
      <c r="AQ285" s="9">
        <f>Thu!$AH$34</f>
        <v>0</v>
      </c>
      <c r="AR285" s="73" t="str">
        <f t="shared" si="3298"/>
        <v>-100%</v>
      </c>
      <c r="AS285" s="9">
        <f t="shared" si="3299"/>
        <v>0</v>
      </c>
      <c r="AT285" s="9"/>
      <c r="AU285" s="9">
        <f>Thu!$AI$34</f>
        <v>0</v>
      </c>
      <c r="AV285" s="73" t="str">
        <f t="shared" si="3300"/>
        <v>-100%</v>
      </c>
      <c r="AW285" s="9">
        <f t="shared" si="3301"/>
        <v>0</v>
      </c>
      <c r="AX285" s="9"/>
      <c r="AY285" s="9">
        <f>Thu!$AJ$34</f>
        <v>0</v>
      </c>
      <c r="AZ285" s="73" t="str">
        <f t="shared" si="3302"/>
        <v>-100%</v>
      </c>
      <c r="BA285" s="9">
        <f t="shared" si="3303"/>
        <v>0</v>
      </c>
      <c r="BB285" s="9"/>
      <c r="BC285" s="9">
        <f>Thu!$AK$34</f>
        <v>0</v>
      </c>
      <c r="BD285" s="73" t="str">
        <f t="shared" si="3304"/>
        <v>-100%</v>
      </c>
      <c r="BE285" s="9">
        <f t="shared" si="3305"/>
        <v>0</v>
      </c>
      <c r="BF285" s="9"/>
      <c r="BG285" s="9">
        <f>Thu!$AL$34</f>
        <v>0</v>
      </c>
      <c r="BH285" s="73" t="str">
        <f t="shared" si="3306"/>
        <v>-100%</v>
      </c>
      <c r="BI285" s="9">
        <f t="shared" si="3307"/>
        <v>0</v>
      </c>
      <c r="BJ285" s="9"/>
      <c r="BK285" s="9">
        <f>Thu!$AM$34</f>
        <v>0</v>
      </c>
      <c r="BL285" s="73" t="str">
        <f t="shared" si="3308"/>
        <v>-100%</v>
      </c>
      <c r="BM285" s="9">
        <f t="shared" si="3309"/>
        <v>0</v>
      </c>
      <c r="BN285" s="9"/>
      <c r="BO285" s="9">
        <f>Thu!$AN$34</f>
        <v>0</v>
      </c>
      <c r="BP285" s="73" t="str">
        <f t="shared" si="3310"/>
        <v>-100%</v>
      </c>
      <c r="BQ285" s="9">
        <f t="shared" si="3311"/>
        <v>0</v>
      </c>
      <c r="BR285" s="9"/>
      <c r="BS285" s="9">
        <f>Thu!$AO$34</f>
        <v>0</v>
      </c>
      <c r="BT285" s="73" t="str">
        <f t="shared" si="3312"/>
        <v>-100%</v>
      </c>
      <c r="BU285" s="9">
        <f t="shared" si="3313"/>
        <v>0</v>
      </c>
      <c r="BV285" s="9"/>
      <c r="BW285" s="9">
        <f>Thu!$AP$34</f>
        <v>0</v>
      </c>
      <c r="BX285" s="73" t="str">
        <f t="shared" si="3314"/>
        <v>-100%</v>
      </c>
      <c r="BY285" s="9">
        <f t="shared" si="3315"/>
        <v>0</v>
      </c>
      <c r="BZ285" s="9"/>
      <c r="CA285" s="9">
        <f>Thu!$AQ$34</f>
        <v>0</v>
      </c>
      <c r="CB285" s="73" t="str">
        <f t="shared" si="3316"/>
        <v>-100%</v>
      </c>
      <c r="CC285" s="9">
        <f t="shared" si="3317"/>
        <v>0</v>
      </c>
      <c r="CD285" s="9"/>
      <c r="CE285" s="9">
        <f>Thu!$AR$34</f>
        <v>0</v>
      </c>
      <c r="CF285" s="73" t="str">
        <f t="shared" si="3318"/>
        <v>-100%</v>
      </c>
      <c r="CG285" s="9">
        <f t="shared" si="3319"/>
        <v>0</v>
      </c>
      <c r="CH285" s="9"/>
      <c r="CI285" s="9">
        <f>Thu!$AS$34</f>
        <v>0</v>
      </c>
      <c r="CJ285" s="73" t="str">
        <f t="shared" si="3320"/>
        <v>-100%</v>
      </c>
      <c r="CK285" s="9">
        <f t="shared" si="3321"/>
        <v>0</v>
      </c>
      <c r="CL285" s="9"/>
      <c r="CM285" s="9">
        <f>Thu!$AT$34</f>
        <v>0</v>
      </c>
      <c r="CN285" s="73" t="str">
        <f t="shared" si="3322"/>
        <v>-100%</v>
      </c>
      <c r="CO285" s="9">
        <f t="shared" si="3323"/>
        <v>0</v>
      </c>
      <c r="CP285" s="9"/>
      <c r="CQ285" s="9">
        <f>Thu!$AU$34</f>
        <v>0</v>
      </c>
      <c r="CR285" s="73" t="str">
        <f t="shared" si="3324"/>
        <v>-100%</v>
      </c>
      <c r="CS285" s="9">
        <f t="shared" si="3325"/>
        <v>0</v>
      </c>
      <c r="CT285" s="9"/>
      <c r="CU285" s="9">
        <f>Thu!$AV$34</f>
        <v>0</v>
      </c>
      <c r="CV285" s="73" t="str">
        <f t="shared" si="3326"/>
        <v>-100%</v>
      </c>
      <c r="CW285" s="9">
        <f t="shared" si="3327"/>
        <v>0</v>
      </c>
      <c r="CX285" s="9"/>
      <c r="CY285" s="9">
        <f>Thu!$AW$34</f>
        <v>0</v>
      </c>
      <c r="CZ285" s="73" t="str">
        <f t="shared" si="3328"/>
        <v>-100%</v>
      </c>
      <c r="DA285" s="9">
        <f t="shared" si="3329"/>
        <v>0</v>
      </c>
      <c r="DB285" s="9"/>
      <c r="DC285" s="9">
        <f>Thu!$AX$34</f>
        <v>0</v>
      </c>
      <c r="DD285" s="73" t="str">
        <f t="shared" si="3330"/>
        <v>-100%</v>
      </c>
      <c r="DE285" s="9">
        <f t="shared" si="3331"/>
        <v>0</v>
      </c>
      <c r="DF285" s="9"/>
      <c r="DG285" s="9">
        <f>Thu!$AY$34</f>
        <v>0</v>
      </c>
      <c r="DH285" s="73" t="str">
        <f t="shared" si="3332"/>
        <v>-100%</v>
      </c>
      <c r="DI285" s="9">
        <f t="shared" si="3333"/>
        <v>0</v>
      </c>
      <c r="DJ285" s="9"/>
      <c r="DK285" s="9">
        <f>Thu!$AZ$34</f>
        <v>0</v>
      </c>
      <c r="DL285" s="73" t="str">
        <f t="shared" si="3334"/>
        <v>-100%</v>
      </c>
      <c r="DM285" s="9">
        <f t="shared" si="3335"/>
        <v>0</v>
      </c>
      <c r="DN285" s="9"/>
      <c r="DO285" s="9">
        <f>Thu!$BA$34</f>
        <v>0</v>
      </c>
      <c r="DP285" s="73" t="str">
        <f t="shared" si="3336"/>
        <v>-100%</v>
      </c>
      <c r="DQ285" s="9">
        <f t="shared" si="3337"/>
        <v>0</v>
      </c>
      <c r="DR285" s="9"/>
      <c r="DS285" s="9">
        <f>Thu!$BB$34</f>
        <v>0</v>
      </c>
      <c r="DT285" s="73" t="str">
        <f t="shared" si="3338"/>
        <v>-100%</v>
      </c>
      <c r="DU285" s="9">
        <f t="shared" si="3339"/>
        <v>0</v>
      </c>
      <c r="DV285" s="9"/>
      <c r="DW285" s="9">
        <f>Thu!$BC$34</f>
        <v>0</v>
      </c>
      <c r="DX285" s="73" t="str">
        <f t="shared" si="3340"/>
        <v>-100%</v>
      </c>
      <c r="DY285" s="9">
        <f t="shared" si="3341"/>
        <v>0</v>
      </c>
      <c r="DZ285" s="9"/>
      <c r="EA285" s="9">
        <f>Thu!$BD$34</f>
        <v>0</v>
      </c>
      <c r="EB285" s="73" t="str">
        <f t="shared" si="3342"/>
        <v>-100%</v>
      </c>
      <c r="EC285" s="9">
        <f t="shared" si="3343"/>
        <v>0</v>
      </c>
      <c r="ED285" s="9"/>
      <c r="EE285" s="9">
        <f>Thu!$BE$34</f>
        <v>0</v>
      </c>
      <c r="EF285" s="73" t="str">
        <f t="shared" si="3344"/>
        <v>-100%</v>
      </c>
      <c r="EG285" s="9">
        <f t="shared" si="3345"/>
        <v>0</v>
      </c>
      <c r="EH285" s="9"/>
      <c r="EI285" s="9">
        <f>Thu!$BF$34</f>
        <v>0</v>
      </c>
      <c r="EJ285" s="73" t="str">
        <f t="shared" si="3346"/>
        <v>-100%</v>
      </c>
      <c r="EK285" s="9">
        <f t="shared" si="3347"/>
        <v>0</v>
      </c>
      <c r="EL285" s="9"/>
      <c r="EM285" s="9">
        <f>Thu!$BG$34</f>
        <v>0</v>
      </c>
      <c r="EN285" s="73" t="str">
        <f t="shared" si="3348"/>
        <v>-100%</v>
      </c>
      <c r="EO285" s="9">
        <f t="shared" si="3349"/>
        <v>0</v>
      </c>
      <c r="EP285" s="9"/>
      <c r="EQ285" s="9">
        <f>Thu!$BH$34</f>
        <v>0</v>
      </c>
      <c r="ER285" s="73" t="str">
        <f t="shared" si="3350"/>
        <v>-100%</v>
      </c>
      <c r="ES285" s="9">
        <f t="shared" si="3351"/>
        <v>0</v>
      </c>
      <c r="EU285" s="9">
        <f>Thu!$BI$34</f>
        <v>0</v>
      </c>
      <c r="EV285" s="73" t="str">
        <f t="shared" si="3352"/>
        <v>-100%</v>
      </c>
      <c r="EW285" s="9">
        <f t="shared" si="3353"/>
        <v>0</v>
      </c>
      <c r="EY285" s="9">
        <f>Thu!$BJ$34</f>
        <v>0</v>
      </c>
      <c r="EZ285" s="73" t="str">
        <f t="shared" si="3354"/>
        <v>-100%</v>
      </c>
      <c r="FA285" s="9">
        <f t="shared" si="3355"/>
        <v>0</v>
      </c>
      <c r="FC285" s="9">
        <f>Thu!$BK$34</f>
        <v>0</v>
      </c>
      <c r="FD285" s="73" t="str">
        <f t="shared" si="3356"/>
        <v>-100%</v>
      </c>
      <c r="FE285" s="9">
        <f t="shared" si="3357"/>
        <v>0</v>
      </c>
      <c r="FG285" s="9">
        <f>Thu!$BL$34</f>
        <v>0</v>
      </c>
      <c r="FH285" s="73" t="str">
        <f t="shared" si="3358"/>
        <v>-100%</v>
      </c>
      <c r="FI285" s="9">
        <f t="shared" si="3359"/>
        <v>0</v>
      </c>
      <c r="FK285" s="9">
        <f>Thu!$BM$34</f>
        <v>0</v>
      </c>
      <c r="FL285" s="73" t="str">
        <f t="shared" si="3360"/>
        <v>-100%</v>
      </c>
      <c r="FM285" s="9">
        <f t="shared" si="3361"/>
        <v>0</v>
      </c>
      <c r="FO285" s="9">
        <f>Thu!$BN$34</f>
        <v>0</v>
      </c>
      <c r="FP285" s="73" t="str">
        <f t="shared" si="3362"/>
        <v>-100%</v>
      </c>
      <c r="FQ285" s="9">
        <f t="shared" si="3363"/>
        <v>0</v>
      </c>
    </row>
    <row r="286" spans="1:173" s="54" customFormat="1" x14ac:dyDescent="0.25">
      <c r="A286" s="9" t="str">
        <f>Thu!$A$35</f>
        <v>OVER</v>
      </c>
      <c r="B286" s="72">
        <f>Thu!$C$35</f>
        <v>0</v>
      </c>
      <c r="C286" s="9">
        <f>Thu!$X$35</f>
        <v>0</v>
      </c>
      <c r="D286" s="73" t="str">
        <f t="shared" si="3278"/>
        <v>-100%</v>
      </c>
      <c r="E286" s="9">
        <f t="shared" si="3279"/>
        <v>0</v>
      </c>
      <c r="G286" s="9">
        <f>Thu!$Y$35</f>
        <v>0</v>
      </c>
      <c r="H286" s="73" t="str">
        <f t="shared" si="3280"/>
        <v>-100%</v>
      </c>
      <c r="I286" s="9">
        <f t="shared" si="3281"/>
        <v>0</v>
      </c>
      <c r="K286" s="9">
        <f>Thu!$Z$35</f>
        <v>0</v>
      </c>
      <c r="L286" s="73" t="str">
        <f t="shared" si="3282"/>
        <v>-100%</v>
      </c>
      <c r="M286" s="9">
        <f t="shared" si="3283"/>
        <v>0</v>
      </c>
      <c r="N286" s="9"/>
      <c r="O286" s="9">
        <f>Thu!$AA$35</f>
        <v>0</v>
      </c>
      <c r="P286" s="73" t="str">
        <f t="shared" si="3284"/>
        <v>-100%</v>
      </c>
      <c r="Q286" s="9">
        <f t="shared" si="3285"/>
        <v>0</v>
      </c>
      <c r="R286" s="9"/>
      <c r="S286" s="9">
        <f>Thu!$AB$35</f>
        <v>0</v>
      </c>
      <c r="T286" s="73" t="str">
        <f t="shared" si="3286"/>
        <v>-100%</v>
      </c>
      <c r="U286" s="9">
        <f t="shared" si="3287"/>
        <v>0</v>
      </c>
      <c r="V286" s="9"/>
      <c r="W286" s="9">
        <f>Thu!$AC$35</f>
        <v>0</v>
      </c>
      <c r="X286" s="73" t="str">
        <f t="shared" si="3288"/>
        <v>-100%</v>
      </c>
      <c r="Y286" s="9">
        <f t="shared" si="3289"/>
        <v>0</v>
      </c>
      <c r="Z286" s="9"/>
      <c r="AA286" s="9">
        <f>Thu!$AD$35</f>
        <v>0</v>
      </c>
      <c r="AB286" s="73" t="str">
        <f t="shared" si="3290"/>
        <v>-100%</v>
      </c>
      <c r="AC286" s="9">
        <f t="shared" si="3291"/>
        <v>0</v>
      </c>
      <c r="AD286" s="9"/>
      <c r="AE286" s="9">
        <f>Thu!$AE$35</f>
        <v>0</v>
      </c>
      <c r="AF286" s="73" t="str">
        <f t="shared" si="3292"/>
        <v>-100%</v>
      </c>
      <c r="AG286" s="9">
        <f t="shared" si="3293"/>
        <v>0</v>
      </c>
      <c r="AH286" s="9"/>
      <c r="AI286" s="9">
        <f>Thu!$AF$35</f>
        <v>0</v>
      </c>
      <c r="AJ286" s="73" t="str">
        <f t="shared" si="3294"/>
        <v>-100%</v>
      </c>
      <c r="AK286" s="9">
        <f t="shared" si="3295"/>
        <v>0</v>
      </c>
      <c r="AL286" s="9"/>
      <c r="AM286" s="9">
        <f>Thu!$AG$35</f>
        <v>0</v>
      </c>
      <c r="AN286" s="73" t="str">
        <f t="shared" si="3296"/>
        <v>-100%</v>
      </c>
      <c r="AO286" s="9">
        <f t="shared" si="3297"/>
        <v>0</v>
      </c>
      <c r="AP286" s="9"/>
      <c r="AQ286" s="9">
        <f>Thu!$AH$35</f>
        <v>0</v>
      </c>
      <c r="AR286" s="73" t="str">
        <f t="shared" si="3298"/>
        <v>-100%</v>
      </c>
      <c r="AS286" s="9">
        <f t="shared" si="3299"/>
        <v>0</v>
      </c>
      <c r="AT286" s="9"/>
      <c r="AU286" s="9">
        <f>Thu!$AI$35</f>
        <v>0</v>
      </c>
      <c r="AV286" s="73" t="str">
        <f t="shared" si="3300"/>
        <v>-100%</v>
      </c>
      <c r="AW286" s="9">
        <f t="shared" si="3301"/>
        <v>0</v>
      </c>
      <c r="AX286" s="9"/>
      <c r="AY286" s="9">
        <f>Thu!$AJ$35</f>
        <v>0</v>
      </c>
      <c r="AZ286" s="73" t="str">
        <f t="shared" si="3302"/>
        <v>-100%</v>
      </c>
      <c r="BA286" s="9">
        <f t="shared" si="3303"/>
        <v>0</v>
      </c>
      <c r="BB286" s="9"/>
      <c r="BC286" s="9">
        <f>Thu!$AK$35</f>
        <v>0</v>
      </c>
      <c r="BD286" s="73" t="str">
        <f t="shared" si="3304"/>
        <v>-100%</v>
      </c>
      <c r="BE286" s="9">
        <f t="shared" si="3305"/>
        <v>0</v>
      </c>
      <c r="BF286" s="9"/>
      <c r="BG286" s="9">
        <f>Thu!$AL$35</f>
        <v>0</v>
      </c>
      <c r="BH286" s="73" t="str">
        <f t="shared" si="3306"/>
        <v>-100%</v>
      </c>
      <c r="BI286" s="9">
        <f t="shared" si="3307"/>
        <v>0</v>
      </c>
      <c r="BJ286" s="9"/>
      <c r="BK286" s="9">
        <f>Thu!$AM$35</f>
        <v>0</v>
      </c>
      <c r="BL286" s="73" t="str">
        <f t="shared" si="3308"/>
        <v>-100%</v>
      </c>
      <c r="BM286" s="9">
        <f t="shared" si="3309"/>
        <v>0</v>
      </c>
      <c r="BN286" s="9"/>
      <c r="BO286" s="9">
        <f>Thu!$AN$35</f>
        <v>0</v>
      </c>
      <c r="BP286" s="73" t="str">
        <f t="shared" si="3310"/>
        <v>-100%</v>
      </c>
      <c r="BQ286" s="9">
        <f t="shared" si="3311"/>
        <v>0</v>
      </c>
      <c r="BR286" s="9"/>
      <c r="BS286" s="9">
        <f>Thu!$AO$35</f>
        <v>0</v>
      </c>
      <c r="BT286" s="73" t="str">
        <f t="shared" si="3312"/>
        <v>-100%</v>
      </c>
      <c r="BU286" s="9">
        <f t="shared" si="3313"/>
        <v>0</v>
      </c>
      <c r="BV286" s="9"/>
      <c r="BW286" s="9">
        <f>Thu!$AP$35</f>
        <v>0</v>
      </c>
      <c r="BX286" s="73" t="str">
        <f t="shared" si="3314"/>
        <v>-100%</v>
      </c>
      <c r="BY286" s="9">
        <f t="shared" si="3315"/>
        <v>0</v>
      </c>
      <c r="BZ286" s="9"/>
      <c r="CA286" s="9">
        <f>Thu!$AQ$35</f>
        <v>0</v>
      </c>
      <c r="CB286" s="73" t="str">
        <f t="shared" si="3316"/>
        <v>-100%</v>
      </c>
      <c r="CC286" s="9">
        <f t="shared" si="3317"/>
        <v>0</v>
      </c>
      <c r="CD286" s="9"/>
      <c r="CE286" s="9">
        <f>Thu!$AR$35</f>
        <v>0</v>
      </c>
      <c r="CF286" s="73" t="str">
        <f t="shared" si="3318"/>
        <v>-100%</v>
      </c>
      <c r="CG286" s="9">
        <f t="shared" si="3319"/>
        <v>0</v>
      </c>
      <c r="CH286" s="9"/>
      <c r="CI286" s="9">
        <f>Thu!$AS$35</f>
        <v>0</v>
      </c>
      <c r="CJ286" s="73" t="str">
        <f t="shared" si="3320"/>
        <v>-100%</v>
      </c>
      <c r="CK286" s="9">
        <f t="shared" si="3321"/>
        <v>0</v>
      </c>
      <c r="CL286" s="9"/>
      <c r="CM286" s="9">
        <f>Thu!$AT$35</f>
        <v>0</v>
      </c>
      <c r="CN286" s="73" t="str">
        <f t="shared" si="3322"/>
        <v>-100%</v>
      </c>
      <c r="CO286" s="9">
        <f t="shared" si="3323"/>
        <v>0</v>
      </c>
      <c r="CP286" s="9"/>
      <c r="CQ286" s="9">
        <f>Thu!$AU$35</f>
        <v>0</v>
      </c>
      <c r="CR286" s="73" t="str">
        <f t="shared" si="3324"/>
        <v>-100%</v>
      </c>
      <c r="CS286" s="9">
        <f t="shared" si="3325"/>
        <v>0</v>
      </c>
      <c r="CT286" s="9"/>
      <c r="CU286" s="9">
        <f>Thu!$AV$35</f>
        <v>0</v>
      </c>
      <c r="CV286" s="73" t="str">
        <f t="shared" si="3326"/>
        <v>-100%</v>
      </c>
      <c r="CW286" s="9">
        <f t="shared" si="3327"/>
        <v>0</v>
      </c>
      <c r="CX286" s="9"/>
      <c r="CY286" s="9">
        <f>Thu!$AW$35</f>
        <v>0</v>
      </c>
      <c r="CZ286" s="73" t="str">
        <f t="shared" si="3328"/>
        <v>-100%</v>
      </c>
      <c r="DA286" s="9">
        <f t="shared" si="3329"/>
        <v>0</v>
      </c>
      <c r="DB286" s="9"/>
      <c r="DC286" s="9">
        <f>Thu!$AX$35</f>
        <v>0</v>
      </c>
      <c r="DD286" s="73" t="str">
        <f t="shared" si="3330"/>
        <v>-100%</v>
      </c>
      <c r="DE286" s="9">
        <f t="shared" si="3331"/>
        <v>0</v>
      </c>
      <c r="DF286" s="9"/>
      <c r="DG286" s="9">
        <f>Thu!$AY$35</f>
        <v>0</v>
      </c>
      <c r="DH286" s="73" t="str">
        <f t="shared" si="3332"/>
        <v>-100%</v>
      </c>
      <c r="DI286" s="9">
        <f t="shared" si="3333"/>
        <v>0</v>
      </c>
      <c r="DJ286" s="9"/>
      <c r="DK286" s="9">
        <f>Thu!$AZ$35</f>
        <v>0</v>
      </c>
      <c r="DL286" s="73" t="str">
        <f t="shared" si="3334"/>
        <v>-100%</v>
      </c>
      <c r="DM286" s="9">
        <f t="shared" si="3335"/>
        <v>0</v>
      </c>
      <c r="DN286" s="9"/>
      <c r="DO286" s="9">
        <f>Thu!$BA$35</f>
        <v>0</v>
      </c>
      <c r="DP286" s="73" t="str">
        <f t="shared" si="3336"/>
        <v>-100%</v>
      </c>
      <c r="DQ286" s="9">
        <f t="shared" si="3337"/>
        <v>0</v>
      </c>
      <c r="DR286" s="9"/>
      <c r="DS286" s="9">
        <f>Thu!$BB$35</f>
        <v>0</v>
      </c>
      <c r="DT286" s="73" t="str">
        <f t="shared" si="3338"/>
        <v>-100%</v>
      </c>
      <c r="DU286" s="9">
        <f t="shared" si="3339"/>
        <v>0</v>
      </c>
      <c r="DV286" s="9"/>
      <c r="DW286" s="9">
        <f>Thu!$BC$35</f>
        <v>0</v>
      </c>
      <c r="DX286" s="73" t="str">
        <f t="shared" si="3340"/>
        <v>-100%</v>
      </c>
      <c r="DY286" s="9">
        <f t="shared" si="3341"/>
        <v>0</v>
      </c>
      <c r="DZ286" s="9"/>
      <c r="EA286" s="9">
        <f>Thu!$BD$35</f>
        <v>0</v>
      </c>
      <c r="EB286" s="73" t="str">
        <f t="shared" si="3342"/>
        <v>-100%</v>
      </c>
      <c r="EC286" s="9">
        <f t="shared" si="3343"/>
        <v>0</v>
      </c>
      <c r="ED286" s="9"/>
      <c r="EE286" s="9">
        <f>Thu!$BE$35</f>
        <v>0</v>
      </c>
      <c r="EF286" s="73" t="str">
        <f t="shared" si="3344"/>
        <v>-100%</v>
      </c>
      <c r="EG286" s="9">
        <f t="shared" si="3345"/>
        <v>0</v>
      </c>
      <c r="EH286" s="9"/>
      <c r="EI286" s="9">
        <f>Thu!$BF$35</f>
        <v>0</v>
      </c>
      <c r="EJ286" s="73" t="str">
        <f t="shared" si="3346"/>
        <v>-100%</v>
      </c>
      <c r="EK286" s="9">
        <f t="shared" si="3347"/>
        <v>0</v>
      </c>
      <c r="EL286" s="9"/>
      <c r="EM286" s="9">
        <f>Thu!$BG$35</f>
        <v>0</v>
      </c>
      <c r="EN286" s="73" t="str">
        <f t="shared" si="3348"/>
        <v>-100%</v>
      </c>
      <c r="EO286" s="9">
        <f t="shared" si="3349"/>
        <v>0</v>
      </c>
      <c r="EP286" s="9"/>
      <c r="EQ286" s="9">
        <f>Thu!$BH$35</f>
        <v>0</v>
      </c>
      <c r="ER286" s="73" t="str">
        <f t="shared" si="3350"/>
        <v>-100%</v>
      </c>
      <c r="ES286" s="9">
        <f t="shared" si="3351"/>
        <v>0</v>
      </c>
      <c r="EU286" s="9">
        <f>Thu!$BI$35</f>
        <v>0</v>
      </c>
      <c r="EV286" s="73" t="str">
        <f t="shared" si="3352"/>
        <v>-100%</v>
      </c>
      <c r="EW286" s="9">
        <f t="shared" si="3353"/>
        <v>0</v>
      </c>
      <c r="EY286" s="9">
        <f>Thu!$BJ$35</f>
        <v>0</v>
      </c>
      <c r="EZ286" s="73" t="str">
        <f t="shared" si="3354"/>
        <v>-100%</v>
      </c>
      <c r="FA286" s="9">
        <f t="shared" si="3355"/>
        <v>0</v>
      </c>
      <c r="FC286" s="9">
        <f>Thu!$BK$35</f>
        <v>0</v>
      </c>
      <c r="FD286" s="73" t="str">
        <f t="shared" si="3356"/>
        <v>-100%</v>
      </c>
      <c r="FE286" s="9">
        <f t="shared" si="3357"/>
        <v>0</v>
      </c>
      <c r="FG286" s="9">
        <f>Thu!$BL$35</f>
        <v>0</v>
      </c>
      <c r="FH286" s="73" t="str">
        <f t="shared" si="3358"/>
        <v>-100%</v>
      </c>
      <c r="FI286" s="9">
        <f t="shared" si="3359"/>
        <v>0</v>
      </c>
      <c r="FK286" s="9">
        <f>Thu!$BM$35</f>
        <v>0</v>
      </c>
      <c r="FL286" s="73" t="str">
        <f t="shared" si="3360"/>
        <v>-100%</v>
      </c>
      <c r="FM286" s="9">
        <f t="shared" si="3361"/>
        <v>0</v>
      </c>
      <c r="FO286" s="9">
        <f>Thu!$BN$35</f>
        <v>0</v>
      </c>
      <c r="FP286" s="73" t="str">
        <f t="shared" si="3362"/>
        <v>-100%</v>
      </c>
      <c r="FQ286" s="9">
        <f t="shared" si="3363"/>
        <v>0</v>
      </c>
    </row>
    <row r="287" spans="1:173" s="54" customFormat="1" x14ac:dyDescent="0.25">
      <c r="A287" s="75"/>
      <c r="B287" s="72"/>
      <c r="C287" s="75"/>
      <c r="D287" s="75"/>
      <c r="E287" s="75"/>
      <c r="G287" s="75"/>
      <c r="H287" s="75"/>
      <c r="I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  <c r="BN287" s="75"/>
      <c r="BO287" s="75"/>
      <c r="BP287" s="75"/>
      <c r="BQ287" s="75"/>
      <c r="BR287" s="75"/>
      <c r="BS287" s="75"/>
      <c r="BT287" s="75"/>
      <c r="BU287" s="75"/>
      <c r="BV287" s="75"/>
      <c r="BW287" s="75"/>
      <c r="BX287" s="75"/>
      <c r="BY287" s="75"/>
      <c r="BZ287" s="75"/>
      <c r="CA287" s="75"/>
      <c r="CB287" s="75"/>
      <c r="CC287" s="75"/>
      <c r="CD287" s="75"/>
      <c r="CE287" s="75"/>
      <c r="CF287" s="75"/>
      <c r="CG287" s="75"/>
      <c r="CH287" s="75"/>
      <c r="CI287" s="75"/>
      <c r="CJ287" s="75"/>
      <c r="CK287" s="75"/>
      <c r="CL287" s="75"/>
      <c r="CM287" s="75"/>
      <c r="CN287" s="75"/>
      <c r="CO287" s="75"/>
      <c r="CP287" s="75"/>
      <c r="CQ287" s="75"/>
      <c r="CR287" s="75"/>
      <c r="CS287" s="75"/>
      <c r="CT287" s="75"/>
      <c r="CU287" s="75"/>
      <c r="CV287" s="75"/>
      <c r="CW287" s="75"/>
      <c r="CX287" s="75"/>
      <c r="CY287" s="75"/>
      <c r="CZ287" s="75"/>
      <c r="DA287" s="75"/>
      <c r="DB287" s="75"/>
      <c r="DC287" s="75"/>
      <c r="DD287" s="75"/>
      <c r="DE287" s="75"/>
      <c r="DF287" s="75"/>
      <c r="DG287" s="75"/>
      <c r="DH287" s="75"/>
      <c r="DI287" s="75"/>
      <c r="DJ287" s="75"/>
      <c r="DK287" s="75"/>
      <c r="DL287" s="75"/>
      <c r="DM287" s="75"/>
      <c r="DN287" s="75"/>
      <c r="DO287" s="75"/>
      <c r="DP287" s="75"/>
      <c r="DQ287" s="75"/>
      <c r="DR287" s="75"/>
      <c r="DS287" s="75"/>
      <c r="DT287" s="75"/>
      <c r="DU287" s="75"/>
      <c r="DV287" s="75"/>
      <c r="DW287" s="75"/>
      <c r="DX287" s="75"/>
      <c r="DY287" s="75"/>
      <c r="DZ287" s="75"/>
      <c r="EA287" s="75"/>
      <c r="EB287" s="75"/>
      <c r="EC287" s="75"/>
      <c r="ED287" s="75"/>
      <c r="EE287" s="75"/>
      <c r="EF287" s="75"/>
      <c r="EG287" s="75"/>
      <c r="EH287" s="75"/>
      <c r="EI287" s="75"/>
      <c r="EJ287" s="75"/>
      <c r="EK287" s="75"/>
      <c r="EL287" s="75"/>
      <c r="EM287" s="75"/>
      <c r="EN287" s="75"/>
      <c r="EO287" s="75"/>
      <c r="EP287" s="75"/>
      <c r="EQ287" s="75"/>
      <c r="ER287" s="75"/>
      <c r="ES287" s="75"/>
      <c r="EU287" s="75"/>
      <c r="EV287" s="75"/>
      <c r="EW287" s="75"/>
      <c r="EY287" s="75"/>
      <c r="EZ287" s="75"/>
      <c r="FA287" s="75"/>
      <c r="FC287" s="75"/>
      <c r="FD287" s="75"/>
      <c r="FE287" s="75"/>
      <c r="FG287" s="75"/>
      <c r="FH287" s="75"/>
      <c r="FI287" s="75"/>
      <c r="FK287" s="75"/>
      <c r="FL287" s="75"/>
      <c r="FM287" s="75"/>
      <c r="FO287" s="75"/>
      <c r="FP287" s="75"/>
      <c r="FQ287" s="75"/>
    </row>
    <row r="288" spans="1:173" s="54" customFormat="1" x14ac:dyDescent="0.25">
      <c r="A288" s="9">
        <f>Thu!$A$37</f>
        <v>0</v>
      </c>
      <c r="B288" s="72">
        <f>Thu!$C$37</f>
        <v>0</v>
      </c>
      <c r="C288" s="9">
        <f>Thu!$X$37</f>
        <v>0</v>
      </c>
      <c r="D288" s="73" t="str">
        <f>IF($B288="win",100%-D$1,"-100%")</f>
        <v>-100%</v>
      </c>
      <c r="E288" s="9">
        <f>(C288*D288)+(C288*E$1)</f>
        <v>0</v>
      </c>
      <c r="G288" s="9">
        <f>Thu!$Y$37</f>
        <v>0</v>
      </c>
      <c r="H288" s="73" t="str">
        <f>IF($B288="win",100%-H$1,"-100%")</f>
        <v>-100%</v>
      </c>
      <c r="I288" s="9">
        <f>(G288*H288)+(G288*I$1)</f>
        <v>0</v>
      </c>
      <c r="K288" s="9">
        <f>Thu!$Z$37</f>
        <v>0</v>
      </c>
      <c r="L288" s="73" t="str">
        <f>IF($B288="win",100%-L$1,"-100%")</f>
        <v>-100%</v>
      </c>
      <c r="M288" s="9">
        <f>(K288*L288)+(K288*M$1)</f>
        <v>0</v>
      </c>
      <c r="N288" s="9"/>
      <c r="O288" s="9">
        <f>Thu!$AA$37</f>
        <v>0</v>
      </c>
      <c r="P288" s="73" t="str">
        <f>IF($B288="win",100%-P$1,"-100%")</f>
        <v>-100%</v>
      </c>
      <c r="Q288" s="9">
        <f>(O288*P288)+(O288*Q$1)</f>
        <v>0</v>
      </c>
      <c r="R288" s="9"/>
      <c r="S288" s="9">
        <f>Thu!$AB$37</f>
        <v>0</v>
      </c>
      <c r="T288" s="73" t="str">
        <f>IF($B288="win",100%-T$1,"-100%")</f>
        <v>-100%</v>
      </c>
      <c r="U288" s="9">
        <f>(S288*T288)+(S288*U$1)</f>
        <v>0</v>
      </c>
      <c r="V288" s="9"/>
      <c r="W288" s="9">
        <f>Thu!$AC$37</f>
        <v>0</v>
      </c>
      <c r="X288" s="73" t="str">
        <f>IF($B288="win",100%-X$1,"-100%")</f>
        <v>-100%</v>
      </c>
      <c r="Y288" s="9">
        <f>(W288*X288)+(W288*Y$1)</f>
        <v>0</v>
      </c>
      <c r="Z288" s="9"/>
      <c r="AA288" s="9">
        <f>Thu!$AD$37</f>
        <v>0</v>
      </c>
      <c r="AB288" s="73" t="str">
        <f>IF($B288="win",100%-AB$1,"-100%")</f>
        <v>-100%</v>
      </c>
      <c r="AC288" s="9">
        <f>(AA288*AB288)+(AA288*AC$1)</f>
        <v>0</v>
      </c>
      <c r="AD288" s="9"/>
      <c r="AE288" s="9">
        <f>Thu!$AE$37</f>
        <v>0</v>
      </c>
      <c r="AF288" s="73" t="str">
        <f>IF($B288="win",100%-AF$1,"-100%")</f>
        <v>-100%</v>
      </c>
      <c r="AG288" s="9">
        <f>(AE288*AF288)+(AE288*AG$1)</f>
        <v>0</v>
      </c>
      <c r="AH288" s="9"/>
      <c r="AI288" s="9">
        <f>Thu!$AF$37</f>
        <v>0</v>
      </c>
      <c r="AJ288" s="73" t="str">
        <f>IF($B288="win",100%-AJ$1,"-100%")</f>
        <v>-100%</v>
      </c>
      <c r="AK288" s="9">
        <f>(AI288*AJ288)+(AI288*AK$1)</f>
        <v>0</v>
      </c>
      <c r="AL288" s="9"/>
      <c r="AM288" s="9">
        <f>Thu!$AG$37</f>
        <v>0</v>
      </c>
      <c r="AN288" s="73" t="str">
        <f>IF($B288="win",100%-AN$1,"-100%")</f>
        <v>-100%</v>
      </c>
      <c r="AO288" s="9">
        <f>(AM288*AN288)+(AM288*AO$1)</f>
        <v>0</v>
      </c>
      <c r="AP288" s="9"/>
      <c r="AQ288" s="9">
        <f>Thu!$AH$37</f>
        <v>0</v>
      </c>
      <c r="AR288" s="73" t="str">
        <f>IF($B288="win",100%-AR$1,"-100%")</f>
        <v>-100%</v>
      </c>
      <c r="AS288" s="9">
        <f>(AQ288*AR288)+(AQ288*AS$1)</f>
        <v>0</v>
      </c>
      <c r="AT288" s="9"/>
      <c r="AU288" s="9">
        <f>Thu!$AI$37</f>
        <v>0</v>
      </c>
      <c r="AV288" s="73" t="str">
        <f>IF($B288="win",100%-AV$1,"-100%")</f>
        <v>-100%</v>
      </c>
      <c r="AW288" s="9">
        <f>(AU288*AV288)+(AU288*AW$1)</f>
        <v>0</v>
      </c>
      <c r="AX288" s="9"/>
      <c r="AY288" s="9">
        <f>Thu!$AJ$37</f>
        <v>0</v>
      </c>
      <c r="AZ288" s="73" t="str">
        <f>IF($B288="win",100%-AZ$1,"-100%")</f>
        <v>-100%</v>
      </c>
      <c r="BA288" s="9">
        <f>(AY288*AZ288)+(AY288*BA$1)</f>
        <v>0</v>
      </c>
      <c r="BB288" s="9"/>
      <c r="BC288" s="9">
        <f>Thu!$AK$37</f>
        <v>0</v>
      </c>
      <c r="BD288" s="73" t="str">
        <f>IF($B288="win",100%-BD$1,"-100%")</f>
        <v>-100%</v>
      </c>
      <c r="BE288" s="9">
        <f>(BC288*BD288)+(BC288*BE$1)</f>
        <v>0</v>
      </c>
      <c r="BF288" s="9"/>
      <c r="BG288" s="9">
        <f>Thu!$AL$37</f>
        <v>0</v>
      </c>
      <c r="BH288" s="73" t="str">
        <f>IF($B288="win",100%-BH$1,"-100%")</f>
        <v>-100%</v>
      </c>
      <c r="BI288" s="9">
        <f>(BG288*BH288)+(BG288*BI$1)</f>
        <v>0</v>
      </c>
      <c r="BJ288" s="9"/>
      <c r="BK288" s="9">
        <f>Thu!$AM$37</f>
        <v>0</v>
      </c>
      <c r="BL288" s="73" t="str">
        <f>IF($B288="win",100%-BL$1,"-100%")</f>
        <v>-100%</v>
      </c>
      <c r="BM288" s="9">
        <f>(BK288*BL288)+(BK288*BM$1)</f>
        <v>0</v>
      </c>
      <c r="BN288" s="9"/>
      <c r="BO288" s="9">
        <f>Thu!$AN$37</f>
        <v>0</v>
      </c>
      <c r="BP288" s="73" t="str">
        <f>IF($B288="win",100%-BP$1,"-100%")</f>
        <v>-100%</v>
      </c>
      <c r="BQ288" s="9">
        <f>(BO288*BP288)+(BO288*BQ$1)</f>
        <v>0</v>
      </c>
      <c r="BR288" s="9"/>
      <c r="BS288" s="9">
        <f>Thu!$AO$37</f>
        <v>0</v>
      </c>
      <c r="BT288" s="73" t="str">
        <f>IF($B288="win",100%-BT$1,"-100%")</f>
        <v>-100%</v>
      </c>
      <c r="BU288" s="9">
        <f>(BS288*BT288)+(BS288*BU$1)</f>
        <v>0</v>
      </c>
      <c r="BV288" s="9"/>
      <c r="BW288" s="9">
        <f>Thu!$AP$37</f>
        <v>0</v>
      </c>
      <c r="BX288" s="73" t="str">
        <f>IF($B288="win",100%-BX$1,"-100%")</f>
        <v>-100%</v>
      </c>
      <c r="BY288" s="9">
        <f>(BW288*BX288)+(BW288*BY$1)</f>
        <v>0</v>
      </c>
      <c r="BZ288" s="9"/>
      <c r="CA288" s="9">
        <f>Thu!$AQ$37</f>
        <v>0</v>
      </c>
      <c r="CB288" s="73" t="str">
        <f>IF($B288="win",100%-CB$1,"-100%")</f>
        <v>-100%</v>
      </c>
      <c r="CC288" s="9">
        <f>(CA288*CB288)+(CA288*CC$1)</f>
        <v>0</v>
      </c>
      <c r="CD288" s="9"/>
      <c r="CE288" s="9">
        <f>Thu!$AR$37</f>
        <v>0</v>
      </c>
      <c r="CF288" s="73" t="str">
        <f>IF($B288="win",100%-CF$1,"-100%")</f>
        <v>-100%</v>
      </c>
      <c r="CG288" s="9">
        <f>(CE288*CF288)+(CE288*CG$1)</f>
        <v>0</v>
      </c>
      <c r="CH288" s="9"/>
      <c r="CI288" s="9">
        <f>Thu!$AS$37</f>
        <v>0</v>
      </c>
      <c r="CJ288" s="73" t="str">
        <f>IF($B288="win",100%-CJ$1,"-100%")</f>
        <v>-100%</v>
      </c>
      <c r="CK288" s="9">
        <f>(CI288*CJ288)+(CI288*CK$1)</f>
        <v>0</v>
      </c>
      <c r="CL288" s="9"/>
      <c r="CM288" s="9">
        <f>Thu!$AT$37</f>
        <v>0</v>
      </c>
      <c r="CN288" s="73" t="str">
        <f>IF($B288="win",100%-CN$1,"-100%")</f>
        <v>-100%</v>
      </c>
      <c r="CO288" s="9">
        <f>(CM288*CN288)+(CM288*CO$1)</f>
        <v>0</v>
      </c>
      <c r="CP288" s="9"/>
      <c r="CQ288" s="9">
        <f>Thu!$AU$37</f>
        <v>0</v>
      </c>
      <c r="CR288" s="73" t="str">
        <f>IF($B288="win",100%-CR$1,"-100%")</f>
        <v>-100%</v>
      </c>
      <c r="CS288" s="9">
        <f>(CQ288*CR288)+(CQ288*CS$1)</f>
        <v>0</v>
      </c>
      <c r="CT288" s="9"/>
      <c r="CU288" s="9">
        <f>Thu!$AV$37</f>
        <v>0</v>
      </c>
      <c r="CV288" s="73" t="str">
        <f>IF($B288="win",100%-CV$1,"-100%")</f>
        <v>-100%</v>
      </c>
      <c r="CW288" s="9">
        <f>(CU288*CV288)+(CU288*CW$1)</f>
        <v>0</v>
      </c>
      <c r="CX288" s="9"/>
      <c r="CY288" s="9">
        <f>Thu!$AW$37</f>
        <v>0</v>
      </c>
      <c r="CZ288" s="73" t="str">
        <f>IF($B288="win",100%-CZ$1,"-100%")</f>
        <v>-100%</v>
      </c>
      <c r="DA288" s="9">
        <f>(CY288*CZ288)+(CY288*DA$1)</f>
        <v>0</v>
      </c>
      <c r="DB288" s="9"/>
      <c r="DC288" s="9">
        <f>Thu!$AX$37</f>
        <v>0</v>
      </c>
      <c r="DD288" s="73" t="str">
        <f>IF($B288="win",100%-DD$1,"-100%")</f>
        <v>-100%</v>
      </c>
      <c r="DE288" s="9">
        <f>(DC288*DD288)+(DC288*DE$1)</f>
        <v>0</v>
      </c>
      <c r="DF288" s="9"/>
      <c r="DG288" s="9">
        <f>Thu!$AY$37</f>
        <v>0</v>
      </c>
      <c r="DH288" s="73" t="str">
        <f>IF($B288="win",100%-DH$1,"-100%")</f>
        <v>-100%</v>
      </c>
      <c r="DI288" s="9">
        <f>(DG288*DH288)+(DG288*DI$1)</f>
        <v>0</v>
      </c>
      <c r="DJ288" s="9"/>
      <c r="DK288" s="9">
        <f>Thu!$AZ$37</f>
        <v>0</v>
      </c>
      <c r="DL288" s="73" t="str">
        <f>IF($B288="win",100%-DL$1,"-100%")</f>
        <v>-100%</v>
      </c>
      <c r="DM288" s="9">
        <f>(DK288*DL288)+(DK288*DM$1)</f>
        <v>0</v>
      </c>
      <c r="DN288" s="9"/>
      <c r="DO288" s="9">
        <f>Thu!$BA$37</f>
        <v>0</v>
      </c>
      <c r="DP288" s="73" t="str">
        <f>IF($B288="win",100%-DP$1,"-100%")</f>
        <v>-100%</v>
      </c>
      <c r="DQ288" s="9">
        <f>(DO288*DP288)+(DO288*DQ$1)</f>
        <v>0</v>
      </c>
      <c r="DR288" s="9"/>
      <c r="DS288" s="9">
        <f>Thu!$BB$37</f>
        <v>0</v>
      </c>
      <c r="DT288" s="73" t="str">
        <f>IF($B288="win",100%-DT$1,"-100%")</f>
        <v>-100%</v>
      </c>
      <c r="DU288" s="9">
        <f>(DS288*DT288)+(DS288*DU$1)</f>
        <v>0</v>
      </c>
      <c r="DV288" s="9"/>
      <c r="DW288" s="9">
        <f>Thu!$BC$37</f>
        <v>0</v>
      </c>
      <c r="DX288" s="73" t="str">
        <f>IF($B288="win",100%-DX$1,"-100%")</f>
        <v>-100%</v>
      </c>
      <c r="DY288" s="9">
        <f>(DW288*DX288)+(DW288*DY$1)</f>
        <v>0</v>
      </c>
      <c r="DZ288" s="9"/>
      <c r="EA288" s="9">
        <f>Thu!$BD$37</f>
        <v>0</v>
      </c>
      <c r="EB288" s="73" t="str">
        <f>IF($B288="win",100%-EB$1,"-100%")</f>
        <v>-100%</v>
      </c>
      <c r="EC288" s="9">
        <f>(EA288*EB288)+(EA288*EC$1)</f>
        <v>0</v>
      </c>
      <c r="ED288" s="9"/>
      <c r="EE288" s="9">
        <f>Thu!$BE$37</f>
        <v>0</v>
      </c>
      <c r="EF288" s="73" t="str">
        <f>IF($B288="win",100%-EF$1,"-100%")</f>
        <v>-100%</v>
      </c>
      <c r="EG288" s="9">
        <f>(EE288*EF288)+(EE288*EG$1)</f>
        <v>0</v>
      </c>
      <c r="EH288" s="9"/>
      <c r="EI288" s="9">
        <f>Thu!$BF$37</f>
        <v>0</v>
      </c>
      <c r="EJ288" s="73" t="str">
        <f>IF($B288="win",100%-EJ$1,"-100%")</f>
        <v>-100%</v>
      </c>
      <c r="EK288" s="9">
        <f>(EI288*EJ288)+(EI288*EK$1)</f>
        <v>0</v>
      </c>
      <c r="EL288" s="9"/>
      <c r="EM288" s="9">
        <f>Thu!$BG$37</f>
        <v>0</v>
      </c>
      <c r="EN288" s="73" t="str">
        <f>IF($B288="win",100%-EN$1,"-100%")</f>
        <v>-100%</v>
      </c>
      <c r="EO288" s="9">
        <f>(EM288*EN288)+(EM288*EO$1)</f>
        <v>0</v>
      </c>
      <c r="EP288" s="9"/>
      <c r="EQ288" s="9">
        <f>Thu!$BH$37</f>
        <v>0</v>
      </c>
      <c r="ER288" s="73" t="str">
        <f>IF($B288="win",100%-ER$1,"-100%")</f>
        <v>-100%</v>
      </c>
      <c r="ES288" s="9">
        <f>(EQ288*ER288)+(EQ288*ES$1)</f>
        <v>0</v>
      </c>
      <c r="EU288" s="9">
        <f>Thu!$BI37</f>
        <v>0</v>
      </c>
      <c r="EV288" s="73" t="str">
        <f>IF($B288="win",100%-EV$1,"-100%")</f>
        <v>-100%</v>
      </c>
      <c r="EW288" s="9">
        <f>(EU288*EV288)+(EU288*EW$1)</f>
        <v>0</v>
      </c>
      <c r="EY288" s="9">
        <f>Thu!$BJ$37</f>
        <v>0</v>
      </c>
      <c r="EZ288" s="73" t="str">
        <f>IF($B288="win",100%-EZ$1,"-100%")</f>
        <v>-100%</v>
      </c>
      <c r="FA288" s="9">
        <f>(EY288*EZ288)+(EY288*FA$1)</f>
        <v>0</v>
      </c>
      <c r="FC288" s="9">
        <f>Thu!$BK37</f>
        <v>0</v>
      </c>
      <c r="FD288" s="73" t="str">
        <f>IF($B288="win",100%-FD$1,"-100%")</f>
        <v>-100%</v>
      </c>
      <c r="FE288" s="9">
        <f>(FC288*FD288)+(FC288*FE$1)</f>
        <v>0</v>
      </c>
      <c r="FG288" s="9">
        <f>Thu!$BL37</f>
        <v>0</v>
      </c>
      <c r="FH288" s="73" t="str">
        <f>IF($B288="win",100%-FH$1,"-100%")</f>
        <v>-100%</v>
      </c>
      <c r="FI288" s="9">
        <f>(FG288*FH288)+(FG288*FI$1)</f>
        <v>0</v>
      </c>
      <c r="FK288" s="9">
        <f>Thu!$BM37</f>
        <v>0</v>
      </c>
      <c r="FL288" s="73" t="str">
        <f>IF($B288="win",100%-FL$1,"-100%")</f>
        <v>-100%</v>
      </c>
      <c r="FM288" s="9">
        <f>(FK288*FL288)+(FK288*FM$1)</f>
        <v>0</v>
      </c>
      <c r="FO288" s="9">
        <f>Thu!$BN37</f>
        <v>0</v>
      </c>
      <c r="FP288" s="73" t="str">
        <f>IF($B288="win",100%-FP$1,"-100%")</f>
        <v>-100%</v>
      </c>
      <c r="FQ288" s="9">
        <f>(FO288*FP288)+(FO288*FQ$1)</f>
        <v>0</v>
      </c>
    </row>
    <row r="289" spans="1:173" s="54" customFormat="1" x14ac:dyDescent="0.25">
      <c r="A289" s="9">
        <f>Thu!$A$38</f>
        <v>0</v>
      </c>
      <c r="B289" s="72">
        <f>Thu!$C$38</f>
        <v>0</v>
      </c>
      <c r="C289" s="9">
        <f>Thu!$X$38</f>
        <v>0</v>
      </c>
      <c r="D289" s="73" t="str">
        <f t="shared" ref="D289:D291" si="3364">IF($B289="win",100%-D$1,"-100%")</f>
        <v>-100%</v>
      </c>
      <c r="E289" s="9">
        <f t="shared" ref="E289:E291" si="3365">(C289*D289)+(C289*E$1)</f>
        <v>0</v>
      </c>
      <c r="G289" s="9">
        <f>Thu!$Y$38</f>
        <v>0</v>
      </c>
      <c r="H289" s="73" t="str">
        <f t="shared" ref="H289:H291" si="3366">IF($B289="win",100%-H$1,"-100%")</f>
        <v>-100%</v>
      </c>
      <c r="I289" s="9">
        <f t="shared" ref="I289:I291" si="3367">(G289*H289)+(G289*I$1)</f>
        <v>0</v>
      </c>
      <c r="K289" s="9">
        <f>Thu!$Z$38</f>
        <v>0</v>
      </c>
      <c r="L289" s="73" t="str">
        <f t="shared" ref="L289:L291" si="3368">IF($B289="win",100%-L$1,"-100%")</f>
        <v>-100%</v>
      </c>
      <c r="M289" s="9">
        <f t="shared" ref="M289:M291" si="3369">(K289*L289)+(K289*M$1)</f>
        <v>0</v>
      </c>
      <c r="N289" s="9"/>
      <c r="O289" s="9">
        <f>Thu!$AA$38</f>
        <v>0</v>
      </c>
      <c r="P289" s="73" t="str">
        <f t="shared" ref="P289:P291" si="3370">IF($B289="win",100%-P$1,"-100%")</f>
        <v>-100%</v>
      </c>
      <c r="Q289" s="9">
        <f t="shared" ref="Q289:Q291" si="3371">(O289*P289)+(O289*Q$1)</f>
        <v>0</v>
      </c>
      <c r="R289" s="9"/>
      <c r="S289" s="9">
        <f>Thu!$AB$38</f>
        <v>0</v>
      </c>
      <c r="T289" s="73" t="str">
        <f t="shared" ref="T289:T291" si="3372">IF($B289="win",100%-T$1,"-100%")</f>
        <v>-100%</v>
      </c>
      <c r="U289" s="9">
        <f t="shared" ref="U289:U291" si="3373">(S289*T289)+(S289*U$1)</f>
        <v>0</v>
      </c>
      <c r="V289" s="9"/>
      <c r="W289" s="9">
        <f>Thu!$AC$38</f>
        <v>0</v>
      </c>
      <c r="X289" s="73" t="str">
        <f t="shared" ref="X289:X291" si="3374">IF($B289="win",100%-X$1,"-100%")</f>
        <v>-100%</v>
      </c>
      <c r="Y289" s="9">
        <f t="shared" ref="Y289:Y291" si="3375">(W289*X289)+(W289*Y$1)</f>
        <v>0</v>
      </c>
      <c r="Z289" s="9"/>
      <c r="AA289" s="9">
        <f>Thu!$AD$38</f>
        <v>0</v>
      </c>
      <c r="AB289" s="73" t="str">
        <f t="shared" ref="AB289:AB291" si="3376">IF($B289="win",100%-AB$1,"-100%")</f>
        <v>-100%</v>
      </c>
      <c r="AC289" s="9">
        <f t="shared" ref="AC289:AC291" si="3377">(AA289*AB289)+(AA289*AC$1)</f>
        <v>0</v>
      </c>
      <c r="AD289" s="9"/>
      <c r="AE289" s="9">
        <f>Thu!$AE$38</f>
        <v>0</v>
      </c>
      <c r="AF289" s="73" t="str">
        <f t="shared" ref="AF289:AF291" si="3378">IF($B289="win",100%-AF$1,"-100%")</f>
        <v>-100%</v>
      </c>
      <c r="AG289" s="9">
        <f t="shared" ref="AG289:AG291" si="3379">(AE289*AF289)+(AE289*AG$1)</f>
        <v>0</v>
      </c>
      <c r="AH289" s="9"/>
      <c r="AI289" s="9">
        <f>Thu!$AF$38</f>
        <v>0</v>
      </c>
      <c r="AJ289" s="73" t="str">
        <f t="shared" ref="AJ289:AJ291" si="3380">IF($B289="win",100%-AJ$1,"-100%")</f>
        <v>-100%</v>
      </c>
      <c r="AK289" s="9">
        <f t="shared" ref="AK289:AK291" si="3381">(AI289*AJ289)+(AI289*AK$1)</f>
        <v>0</v>
      </c>
      <c r="AL289" s="9"/>
      <c r="AM289" s="9">
        <f>Thu!$AG$38</f>
        <v>0</v>
      </c>
      <c r="AN289" s="73" t="str">
        <f t="shared" ref="AN289:AN291" si="3382">IF($B289="win",100%-AN$1,"-100%")</f>
        <v>-100%</v>
      </c>
      <c r="AO289" s="9">
        <f t="shared" ref="AO289:AO291" si="3383">(AM289*AN289)+(AM289*AO$1)</f>
        <v>0</v>
      </c>
      <c r="AP289" s="9"/>
      <c r="AQ289" s="9">
        <f>Thu!$AH$38</f>
        <v>0</v>
      </c>
      <c r="AR289" s="73" t="str">
        <f t="shared" ref="AR289:AR291" si="3384">IF($B289="win",100%-AR$1,"-100%")</f>
        <v>-100%</v>
      </c>
      <c r="AS289" s="9">
        <f t="shared" ref="AS289:AS291" si="3385">(AQ289*AR289)+(AQ289*AS$1)</f>
        <v>0</v>
      </c>
      <c r="AT289" s="9"/>
      <c r="AU289" s="9">
        <f>Thu!$AI$38</f>
        <v>0</v>
      </c>
      <c r="AV289" s="73" t="str">
        <f t="shared" ref="AV289:AV291" si="3386">IF($B289="win",100%-AV$1,"-100%")</f>
        <v>-100%</v>
      </c>
      <c r="AW289" s="9">
        <f t="shared" ref="AW289:AW291" si="3387">(AU289*AV289)+(AU289*AW$1)</f>
        <v>0</v>
      </c>
      <c r="AX289" s="9"/>
      <c r="AY289" s="9">
        <f>Thu!$AJ$38</f>
        <v>0</v>
      </c>
      <c r="AZ289" s="73" t="str">
        <f t="shared" ref="AZ289:AZ291" si="3388">IF($B289="win",100%-AZ$1,"-100%")</f>
        <v>-100%</v>
      </c>
      <c r="BA289" s="9">
        <f t="shared" ref="BA289:BA291" si="3389">(AY289*AZ289)+(AY289*BA$1)</f>
        <v>0</v>
      </c>
      <c r="BB289" s="9"/>
      <c r="BC289" s="9">
        <f>Thu!$AK$38</f>
        <v>0</v>
      </c>
      <c r="BD289" s="73" t="str">
        <f t="shared" ref="BD289:BD291" si="3390">IF($B289="win",100%-BD$1,"-100%")</f>
        <v>-100%</v>
      </c>
      <c r="BE289" s="9">
        <f t="shared" ref="BE289:BE291" si="3391">(BC289*BD289)+(BC289*BE$1)</f>
        <v>0</v>
      </c>
      <c r="BF289" s="9"/>
      <c r="BG289" s="9">
        <f>Thu!$AL$38</f>
        <v>0</v>
      </c>
      <c r="BH289" s="73" t="str">
        <f t="shared" ref="BH289:BH291" si="3392">IF($B289="win",100%-BH$1,"-100%")</f>
        <v>-100%</v>
      </c>
      <c r="BI289" s="9">
        <f t="shared" ref="BI289:BI291" si="3393">(BG289*BH289)+(BG289*BI$1)</f>
        <v>0</v>
      </c>
      <c r="BJ289" s="9"/>
      <c r="BK289" s="9">
        <f>Thu!$AM$38</f>
        <v>0</v>
      </c>
      <c r="BL289" s="73" t="str">
        <f t="shared" ref="BL289:BL291" si="3394">IF($B289="win",100%-BL$1,"-100%")</f>
        <v>-100%</v>
      </c>
      <c r="BM289" s="9">
        <f t="shared" ref="BM289:BM291" si="3395">(BK289*BL289)+(BK289*BM$1)</f>
        <v>0</v>
      </c>
      <c r="BN289" s="9"/>
      <c r="BO289" s="9">
        <f>Thu!$AN$38</f>
        <v>0</v>
      </c>
      <c r="BP289" s="73" t="str">
        <f t="shared" ref="BP289:BP291" si="3396">IF($B289="win",100%-BP$1,"-100%")</f>
        <v>-100%</v>
      </c>
      <c r="BQ289" s="9">
        <f t="shared" ref="BQ289:BQ291" si="3397">(BO289*BP289)+(BO289*BQ$1)</f>
        <v>0</v>
      </c>
      <c r="BR289" s="9"/>
      <c r="BS289" s="9">
        <f>Thu!$AO$38</f>
        <v>0</v>
      </c>
      <c r="BT289" s="73" t="str">
        <f t="shared" ref="BT289:BT291" si="3398">IF($B289="win",100%-BT$1,"-100%")</f>
        <v>-100%</v>
      </c>
      <c r="BU289" s="9">
        <f t="shared" ref="BU289:BU291" si="3399">(BS289*BT289)+(BS289*BU$1)</f>
        <v>0</v>
      </c>
      <c r="BV289" s="9"/>
      <c r="BW289" s="9">
        <f>Thu!$AP$38</f>
        <v>0</v>
      </c>
      <c r="BX289" s="73" t="str">
        <f t="shared" ref="BX289:BX291" si="3400">IF($B289="win",100%-BX$1,"-100%")</f>
        <v>-100%</v>
      </c>
      <c r="BY289" s="9">
        <f t="shared" ref="BY289:BY291" si="3401">(BW289*BX289)+(BW289*BY$1)</f>
        <v>0</v>
      </c>
      <c r="BZ289" s="9"/>
      <c r="CA289" s="9">
        <f>Thu!$AQ$38</f>
        <v>0</v>
      </c>
      <c r="CB289" s="73" t="str">
        <f t="shared" ref="CB289:CB291" si="3402">IF($B289="win",100%-CB$1,"-100%")</f>
        <v>-100%</v>
      </c>
      <c r="CC289" s="9">
        <f t="shared" ref="CC289:CC291" si="3403">(CA289*CB289)+(CA289*CC$1)</f>
        <v>0</v>
      </c>
      <c r="CD289" s="9"/>
      <c r="CE289" s="9">
        <f>Thu!$AR$38</f>
        <v>0</v>
      </c>
      <c r="CF289" s="73" t="str">
        <f t="shared" ref="CF289:CF291" si="3404">IF($B289="win",100%-CF$1,"-100%")</f>
        <v>-100%</v>
      </c>
      <c r="CG289" s="9">
        <f t="shared" ref="CG289:CG291" si="3405">(CE289*CF289)+(CE289*CG$1)</f>
        <v>0</v>
      </c>
      <c r="CH289" s="9"/>
      <c r="CI289" s="9">
        <f>Thu!$AS$38</f>
        <v>0</v>
      </c>
      <c r="CJ289" s="73" t="str">
        <f t="shared" ref="CJ289:CJ291" si="3406">IF($B289="win",100%-CJ$1,"-100%")</f>
        <v>-100%</v>
      </c>
      <c r="CK289" s="9">
        <f t="shared" ref="CK289:CK291" si="3407">(CI289*CJ289)+(CI289*CK$1)</f>
        <v>0</v>
      </c>
      <c r="CL289" s="9"/>
      <c r="CM289" s="9">
        <f>Thu!$AT$38</f>
        <v>0</v>
      </c>
      <c r="CN289" s="73" t="str">
        <f t="shared" ref="CN289:CN291" si="3408">IF($B289="win",100%-CN$1,"-100%")</f>
        <v>-100%</v>
      </c>
      <c r="CO289" s="9">
        <f t="shared" ref="CO289:CO291" si="3409">(CM289*CN289)+(CM289*CO$1)</f>
        <v>0</v>
      </c>
      <c r="CP289" s="9"/>
      <c r="CQ289" s="9">
        <f>Thu!$AU$38</f>
        <v>0</v>
      </c>
      <c r="CR289" s="73" t="str">
        <f t="shared" ref="CR289:CR291" si="3410">IF($B289="win",100%-CR$1,"-100%")</f>
        <v>-100%</v>
      </c>
      <c r="CS289" s="9">
        <f t="shared" ref="CS289:CS291" si="3411">(CQ289*CR289)+(CQ289*CS$1)</f>
        <v>0</v>
      </c>
      <c r="CT289" s="9"/>
      <c r="CU289" s="9">
        <f>Thu!$AV$38</f>
        <v>0</v>
      </c>
      <c r="CV289" s="73" t="str">
        <f t="shared" ref="CV289:CV291" si="3412">IF($B289="win",100%-CV$1,"-100%")</f>
        <v>-100%</v>
      </c>
      <c r="CW289" s="9">
        <f t="shared" ref="CW289:CW291" si="3413">(CU289*CV289)+(CU289*CW$1)</f>
        <v>0</v>
      </c>
      <c r="CX289" s="9"/>
      <c r="CY289" s="9">
        <f>Thu!$AW$38</f>
        <v>0</v>
      </c>
      <c r="CZ289" s="73" t="str">
        <f t="shared" ref="CZ289:CZ291" si="3414">IF($B289="win",100%-CZ$1,"-100%")</f>
        <v>-100%</v>
      </c>
      <c r="DA289" s="9">
        <f t="shared" ref="DA289:DA291" si="3415">(CY289*CZ289)+(CY289*DA$1)</f>
        <v>0</v>
      </c>
      <c r="DB289" s="9"/>
      <c r="DC289" s="9">
        <f>Thu!$AX$38</f>
        <v>0</v>
      </c>
      <c r="DD289" s="73" t="str">
        <f t="shared" ref="DD289:DD291" si="3416">IF($B289="win",100%-DD$1,"-100%")</f>
        <v>-100%</v>
      </c>
      <c r="DE289" s="9">
        <f t="shared" ref="DE289:DE291" si="3417">(DC289*DD289)+(DC289*DE$1)</f>
        <v>0</v>
      </c>
      <c r="DF289" s="9"/>
      <c r="DG289" s="9">
        <f>Thu!$AY$38</f>
        <v>0</v>
      </c>
      <c r="DH289" s="73" t="str">
        <f t="shared" ref="DH289:DH291" si="3418">IF($B289="win",100%-DH$1,"-100%")</f>
        <v>-100%</v>
      </c>
      <c r="DI289" s="9">
        <f t="shared" ref="DI289:DI291" si="3419">(DG289*DH289)+(DG289*DI$1)</f>
        <v>0</v>
      </c>
      <c r="DJ289" s="9"/>
      <c r="DK289" s="9">
        <f>Thu!$AZ$38</f>
        <v>0</v>
      </c>
      <c r="DL289" s="73" t="str">
        <f t="shared" ref="DL289:DL291" si="3420">IF($B289="win",100%-DL$1,"-100%")</f>
        <v>-100%</v>
      </c>
      <c r="DM289" s="9">
        <f t="shared" ref="DM289:DM291" si="3421">(DK289*DL289)+(DK289*DM$1)</f>
        <v>0</v>
      </c>
      <c r="DN289" s="9"/>
      <c r="DO289" s="9">
        <f>Thu!$BA$38</f>
        <v>0</v>
      </c>
      <c r="DP289" s="73" t="str">
        <f t="shared" ref="DP289:DP291" si="3422">IF($B289="win",100%-DP$1,"-100%")</f>
        <v>-100%</v>
      </c>
      <c r="DQ289" s="9">
        <f t="shared" ref="DQ289:DQ291" si="3423">(DO289*DP289)+(DO289*DQ$1)</f>
        <v>0</v>
      </c>
      <c r="DR289" s="9"/>
      <c r="DS289" s="9">
        <f>Thu!$BB$38</f>
        <v>0</v>
      </c>
      <c r="DT289" s="73" t="str">
        <f t="shared" ref="DT289:DT291" si="3424">IF($B289="win",100%-DT$1,"-100%")</f>
        <v>-100%</v>
      </c>
      <c r="DU289" s="9">
        <f t="shared" ref="DU289:DU291" si="3425">(DS289*DT289)+(DS289*DU$1)</f>
        <v>0</v>
      </c>
      <c r="DV289" s="9"/>
      <c r="DW289" s="9">
        <f>Thu!$BC$38</f>
        <v>0</v>
      </c>
      <c r="DX289" s="73" t="str">
        <f t="shared" ref="DX289:DX291" si="3426">IF($B289="win",100%-DX$1,"-100%")</f>
        <v>-100%</v>
      </c>
      <c r="DY289" s="9">
        <f t="shared" ref="DY289:DY291" si="3427">(DW289*DX289)+(DW289*DY$1)</f>
        <v>0</v>
      </c>
      <c r="DZ289" s="9"/>
      <c r="EA289" s="9">
        <f>Thu!$BD$38</f>
        <v>0</v>
      </c>
      <c r="EB289" s="73" t="str">
        <f t="shared" ref="EB289:EB291" si="3428">IF($B289="win",100%-EB$1,"-100%")</f>
        <v>-100%</v>
      </c>
      <c r="EC289" s="9">
        <f t="shared" ref="EC289:EC291" si="3429">(EA289*EB289)+(EA289*EC$1)</f>
        <v>0</v>
      </c>
      <c r="ED289" s="9"/>
      <c r="EE289" s="9">
        <f>Thu!$BE$38</f>
        <v>0</v>
      </c>
      <c r="EF289" s="73" t="str">
        <f t="shared" ref="EF289:EF291" si="3430">IF($B289="win",100%-EF$1,"-100%")</f>
        <v>-100%</v>
      </c>
      <c r="EG289" s="9">
        <f t="shared" ref="EG289:EG291" si="3431">(EE289*EF289)+(EE289*EG$1)</f>
        <v>0</v>
      </c>
      <c r="EH289" s="9"/>
      <c r="EI289" s="9">
        <f>Thu!$BF$38</f>
        <v>0</v>
      </c>
      <c r="EJ289" s="73" t="str">
        <f t="shared" ref="EJ289:EJ291" si="3432">IF($B289="win",100%-EJ$1,"-100%")</f>
        <v>-100%</v>
      </c>
      <c r="EK289" s="9">
        <f t="shared" ref="EK289:EK291" si="3433">(EI289*EJ289)+(EI289*EK$1)</f>
        <v>0</v>
      </c>
      <c r="EL289" s="9"/>
      <c r="EM289" s="9">
        <f>Thu!$BG$38</f>
        <v>0</v>
      </c>
      <c r="EN289" s="73" t="str">
        <f t="shared" ref="EN289:EN291" si="3434">IF($B289="win",100%-EN$1,"-100%")</f>
        <v>-100%</v>
      </c>
      <c r="EO289" s="9">
        <f t="shared" ref="EO289:EO291" si="3435">(EM289*EN289)+(EM289*EO$1)</f>
        <v>0</v>
      </c>
      <c r="EP289" s="9"/>
      <c r="EQ289" s="9">
        <f>Thu!$BH$38</f>
        <v>0</v>
      </c>
      <c r="ER289" s="73" t="str">
        <f t="shared" ref="ER289:ER291" si="3436">IF($B289="win",100%-ER$1,"-100%")</f>
        <v>-100%</v>
      </c>
      <c r="ES289" s="9">
        <f t="shared" ref="ES289:ES291" si="3437">(EQ289*ER289)+(EQ289*ES$1)</f>
        <v>0</v>
      </c>
      <c r="EU289" s="9">
        <f>Thu!$BI$38</f>
        <v>0</v>
      </c>
      <c r="EV289" s="73" t="str">
        <f t="shared" ref="EV289:EV291" si="3438">IF($B289="win",100%-EV$1,"-100%")</f>
        <v>-100%</v>
      </c>
      <c r="EW289" s="9">
        <f t="shared" ref="EW289:EW291" si="3439">(EU289*EV289)+(EU289*EW$1)</f>
        <v>0</v>
      </c>
      <c r="EY289" s="9">
        <f>Thu!$BJ$38</f>
        <v>0</v>
      </c>
      <c r="EZ289" s="73" t="str">
        <f t="shared" ref="EZ289:EZ291" si="3440">IF($B289="win",100%-EZ$1,"-100%")</f>
        <v>-100%</v>
      </c>
      <c r="FA289" s="9">
        <f t="shared" ref="FA289:FA291" si="3441">(EY289*EZ289)+(EY289*FA$1)</f>
        <v>0</v>
      </c>
      <c r="FC289" s="9">
        <f>Thu!$BK$38</f>
        <v>0</v>
      </c>
      <c r="FD289" s="73" t="str">
        <f t="shared" ref="FD289:FD291" si="3442">IF($B289="win",100%-FD$1,"-100%")</f>
        <v>-100%</v>
      </c>
      <c r="FE289" s="9">
        <f t="shared" ref="FE289:FE291" si="3443">(FC289*FD289)+(FC289*FE$1)</f>
        <v>0</v>
      </c>
      <c r="FG289" s="9">
        <f>Thu!$BL$38</f>
        <v>0</v>
      </c>
      <c r="FH289" s="73" t="str">
        <f t="shared" ref="FH289:FH291" si="3444">IF($B289="win",100%-FH$1,"-100%")</f>
        <v>-100%</v>
      </c>
      <c r="FI289" s="9">
        <f t="shared" ref="FI289:FI291" si="3445">(FG289*FH289)+(FG289*FI$1)</f>
        <v>0</v>
      </c>
      <c r="FK289" s="9">
        <f>Thu!$BM$38</f>
        <v>0</v>
      </c>
      <c r="FL289" s="73" t="str">
        <f t="shared" ref="FL289:FL291" si="3446">IF($B289="win",100%-FL$1,"-100%")</f>
        <v>-100%</v>
      </c>
      <c r="FM289" s="9">
        <f t="shared" ref="FM289:FM291" si="3447">(FK289*FL289)+(FK289*FM$1)</f>
        <v>0</v>
      </c>
      <c r="FO289" s="9">
        <f>Thu!$BN$38</f>
        <v>0</v>
      </c>
      <c r="FP289" s="73" t="str">
        <f t="shared" ref="FP289:FP291" si="3448">IF($B289="win",100%-FP$1,"-100%")</f>
        <v>-100%</v>
      </c>
      <c r="FQ289" s="9">
        <f t="shared" ref="FQ289:FQ291" si="3449">(FO289*FP289)+(FO289*FQ$1)</f>
        <v>0</v>
      </c>
    </row>
    <row r="290" spans="1:173" s="12" customFormat="1" x14ac:dyDescent="0.25">
      <c r="A290" s="9" t="str">
        <f>Thu!$A$39</f>
        <v>UNDER</v>
      </c>
      <c r="B290" s="72">
        <f>Thu!$C$39</f>
        <v>0</v>
      </c>
      <c r="C290" s="9">
        <f>Thu!$X$39</f>
        <v>0</v>
      </c>
      <c r="D290" s="73" t="str">
        <f t="shared" si="3364"/>
        <v>-100%</v>
      </c>
      <c r="E290" s="9">
        <f t="shared" si="3365"/>
        <v>0</v>
      </c>
      <c r="G290" s="9">
        <f>Thu!$Y$39</f>
        <v>0</v>
      </c>
      <c r="H290" s="73" t="str">
        <f t="shared" si="3366"/>
        <v>-100%</v>
      </c>
      <c r="I290" s="9">
        <f t="shared" si="3367"/>
        <v>0</v>
      </c>
      <c r="K290" s="9">
        <f>Thu!$Z$39</f>
        <v>0</v>
      </c>
      <c r="L290" s="73" t="str">
        <f t="shared" si="3368"/>
        <v>-100%</v>
      </c>
      <c r="M290" s="9">
        <f t="shared" si="3369"/>
        <v>0</v>
      </c>
      <c r="N290" s="9"/>
      <c r="O290" s="9">
        <f>Thu!$AA$39</f>
        <v>0</v>
      </c>
      <c r="P290" s="73" t="str">
        <f t="shared" si="3370"/>
        <v>-100%</v>
      </c>
      <c r="Q290" s="9">
        <f t="shared" si="3371"/>
        <v>0</v>
      </c>
      <c r="R290" s="9"/>
      <c r="S290" s="9">
        <f>Thu!$AB$39</f>
        <v>0</v>
      </c>
      <c r="T290" s="73" t="str">
        <f t="shared" si="3372"/>
        <v>-100%</v>
      </c>
      <c r="U290" s="9">
        <f t="shared" si="3373"/>
        <v>0</v>
      </c>
      <c r="V290" s="9"/>
      <c r="W290" s="9">
        <f>Thu!$AC$39</f>
        <v>0</v>
      </c>
      <c r="X290" s="73" t="str">
        <f t="shared" si="3374"/>
        <v>-100%</v>
      </c>
      <c r="Y290" s="9">
        <f t="shared" si="3375"/>
        <v>0</v>
      </c>
      <c r="Z290" s="9"/>
      <c r="AA290" s="9">
        <f>Thu!$AD$39</f>
        <v>0</v>
      </c>
      <c r="AB290" s="73" t="str">
        <f t="shared" si="3376"/>
        <v>-100%</v>
      </c>
      <c r="AC290" s="9">
        <f t="shared" si="3377"/>
        <v>0</v>
      </c>
      <c r="AD290" s="9"/>
      <c r="AE290" s="9">
        <f>Thu!$AE$39</f>
        <v>0</v>
      </c>
      <c r="AF290" s="73" t="str">
        <f t="shared" si="3378"/>
        <v>-100%</v>
      </c>
      <c r="AG290" s="9">
        <f t="shared" si="3379"/>
        <v>0</v>
      </c>
      <c r="AH290" s="9"/>
      <c r="AI290" s="9">
        <f>Thu!$AF$39</f>
        <v>0</v>
      </c>
      <c r="AJ290" s="73" t="str">
        <f t="shared" si="3380"/>
        <v>-100%</v>
      </c>
      <c r="AK290" s="9">
        <f t="shared" si="3381"/>
        <v>0</v>
      </c>
      <c r="AL290" s="9"/>
      <c r="AM290" s="9">
        <f>Thu!$AG$39</f>
        <v>0</v>
      </c>
      <c r="AN290" s="73" t="str">
        <f t="shared" si="3382"/>
        <v>-100%</v>
      </c>
      <c r="AO290" s="9">
        <f t="shared" si="3383"/>
        <v>0</v>
      </c>
      <c r="AP290" s="9"/>
      <c r="AQ290" s="9">
        <f>Thu!$AH$39</f>
        <v>0</v>
      </c>
      <c r="AR290" s="73" t="str">
        <f t="shared" si="3384"/>
        <v>-100%</v>
      </c>
      <c r="AS290" s="9">
        <f t="shared" si="3385"/>
        <v>0</v>
      </c>
      <c r="AT290" s="9"/>
      <c r="AU290" s="9">
        <f>Thu!$AI$39</f>
        <v>0</v>
      </c>
      <c r="AV290" s="73" t="str">
        <f t="shared" si="3386"/>
        <v>-100%</v>
      </c>
      <c r="AW290" s="9">
        <f t="shared" si="3387"/>
        <v>0</v>
      </c>
      <c r="AX290" s="9"/>
      <c r="AY290" s="9">
        <f>Thu!$AJ$39</f>
        <v>0</v>
      </c>
      <c r="AZ290" s="73" t="str">
        <f t="shared" si="3388"/>
        <v>-100%</v>
      </c>
      <c r="BA290" s="9">
        <f t="shared" si="3389"/>
        <v>0</v>
      </c>
      <c r="BB290" s="9"/>
      <c r="BC290" s="9">
        <f>Thu!$AK$39</f>
        <v>0</v>
      </c>
      <c r="BD290" s="73" t="str">
        <f t="shared" si="3390"/>
        <v>-100%</v>
      </c>
      <c r="BE290" s="9">
        <f t="shared" si="3391"/>
        <v>0</v>
      </c>
      <c r="BF290" s="9"/>
      <c r="BG290" s="9">
        <f>Thu!$AL$39</f>
        <v>0</v>
      </c>
      <c r="BH290" s="73" t="str">
        <f t="shared" si="3392"/>
        <v>-100%</v>
      </c>
      <c r="BI290" s="9">
        <f t="shared" si="3393"/>
        <v>0</v>
      </c>
      <c r="BJ290" s="9"/>
      <c r="BK290" s="9">
        <f>Thu!$AM$39</f>
        <v>0</v>
      </c>
      <c r="BL290" s="73" t="str">
        <f t="shared" si="3394"/>
        <v>-100%</v>
      </c>
      <c r="BM290" s="9">
        <f t="shared" si="3395"/>
        <v>0</v>
      </c>
      <c r="BN290" s="9"/>
      <c r="BO290" s="9">
        <f>Thu!$AN$39</f>
        <v>0</v>
      </c>
      <c r="BP290" s="73" t="str">
        <f t="shared" si="3396"/>
        <v>-100%</v>
      </c>
      <c r="BQ290" s="9">
        <f t="shared" si="3397"/>
        <v>0</v>
      </c>
      <c r="BR290" s="9"/>
      <c r="BS290" s="9">
        <f>Thu!$AO$39</f>
        <v>0</v>
      </c>
      <c r="BT290" s="73" t="str">
        <f t="shared" si="3398"/>
        <v>-100%</v>
      </c>
      <c r="BU290" s="9">
        <f t="shared" si="3399"/>
        <v>0</v>
      </c>
      <c r="BV290" s="9"/>
      <c r="BW290" s="9">
        <f>Thu!$AP$39</f>
        <v>0</v>
      </c>
      <c r="BX290" s="73" t="str">
        <f t="shared" si="3400"/>
        <v>-100%</v>
      </c>
      <c r="BY290" s="9">
        <f t="shared" si="3401"/>
        <v>0</v>
      </c>
      <c r="BZ290" s="9"/>
      <c r="CA290" s="9">
        <f>Thu!$AQ$39</f>
        <v>0</v>
      </c>
      <c r="CB290" s="73" t="str">
        <f t="shared" si="3402"/>
        <v>-100%</v>
      </c>
      <c r="CC290" s="9">
        <f t="shared" si="3403"/>
        <v>0</v>
      </c>
      <c r="CD290" s="9"/>
      <c r="CE290" s="9">
        <f>Thu!$AR$39</f>
        <v>0</v>
      </c>
      <c r="CF290" s="73" t="str">
        <f t="shared" si="3404"/>
        <v>-100%</v>
      </c>
      <c r="CG290" s="9">
        <f t="shared" si="3405"/>
        <v>0</v>
      </c>
      <c r="CH290" s="9"/>
      <c r="CI290" s="9">
        <f>Thu!$AS$39</f>
        <v>0</v>
      </c>
      <c r="CJ290" s="73" t="str">
        <f t="shared" si="3406"/>
        <v>-100%</v>
      </c>
      <c r="CK290" s="9">
        <f t="shared" si="3407"/>
        <v>0</v>
      </c>
      <c r="CL290" s="9"/>
      <c r="CM290" s="9">
        <f>Thu!$AT$39</f>
        <v>0</v>
      </c>
      <c r="CN290" s="73" t="str">
        <f t="shared" si="3408"/>
        <v>-100%</v>
      </c>
      <c r="CO290" s="9">
        <f t="shared" si="3409"/>
        <v>0</v>
      </c>
      <c r="CP290" s="9"/>
      <c r="CQ290" s="9">
        <f>Thu!$AU$39</f>
        <v>0</v>
      </c>
      <c r="CR290" s="73" t="str">
        <f t="shared" si="3410"/>
        <v>-100%</v>
      </c>
      <c r="CS290" s="9">
        <f t="shared" si="3411"/>
        <v>0</v>
      </c>
      <c r="CT290" s="9"/>
      <c r="CU290" s="9">
        <f>Thu!$AV$39</f>
        <v>0</v>
      </c>
      <c r="CV290" s="73" t="str">
        <f t="shared" si="3412"/>
        <v>-100%</v>
      </c>
      <c r="CW290" s="9">
        <f t="shared" si="3413"/>
        <v>0</v>
      </c>
      <c r="CX290" s="9"/>
      <c r="CY290" s="9">
        <f>Thu!$AW$39</f>
        <v>0</v>
      </c>
      <c r="CZ290" s="73" t="str">
        <f t="shared" si="3414"/>
        <v>-100%</v>
      </c>
      <c r="DA290" s="9">
        <f t="shared" si="3415"/>
        <v>0</v>
      </c>
      <c r="DB290" s="9"/>
      <c r="DC290" s="9">
        <f>Thu!$AX$39</f>
        <v>0</v>
      </c>
      <c r="DD290" s="73" t="str">
        <f t="shared" si="3416"/>
        <v>-100%</v>
      </c>
      <c r="DE290" s="9">
        <f t="shared" si="3417"/>
        <v>0</v>
      </c>
      <c r="DF290" s="9"/>
      <c r="DG290" s="9">
        <f>Thu!$AY$39</f>
        <v>0</v>
      </c>
      <c r="DH290" s="73" t="str">
        <f t="shared" si="3418"/>
        <v>-100%</v>
      </c>
      <c r="DI290" s="9">
        <f t="shared" si="3419"/>
        <v>0</v>
      </c>
      <c r="DJ290" s="9"/>
      <c r="DK290" s="9">
        <f>Thu!$AZ$39</f>
        <v>0</v>
      </c>
      <c r="DL290" s="73" t="str">
        <f t="shared" si="3420"/>
        <v>-100%</v>
      </c>
      <c r="DM290" s="9">
        <f t="shared" si="3421"/>
        <v>0</v>
      </c>
      <c r="DN290" s="9"/>
      <c r="DO290" s="9">
        <f>Thu!$BA$39</f>
        <v>0</v>
      </c>
      <c r="DP290" s="73" t="str">
        <f t="shared" si="3422"/>
        <v>-100%</v>
      </c>
      <c r="DQ290" s="9">
        <f t="shared" si="3423"/>
        <v>0</v>
      </c>
      <c r="DR290" s="9"/>
      <c r="DS290" s="9">
        <f>Thu!$BB$39</f>
        <v>0</v>
      </c>
      <c r="DT290" s="73" t="str">
        <f t="shared" si="3424"/>
        <v>-100%</v>
      </c>
      <c r="DU290" s="9">
        <f t="shared" si="3425"/>
        <v>0</v>
      </c>
      <c r="DV290" s="9"/>
      <c r="DW290" s="9">
        <f>Thu!$BC$39</f>
        <v>0</v>
      </c>
      <c r="DX290" s="73" t="str">
        <f t="shared" si="3426"/>
        <v>-100%</v>
      </c>
      <c r="DY290" s="9">
        <f t="shared" si="3427"/>
        <v>0</v>
      </c>
      <c r="DZ290" s="9"/>
      <c r="EA290" s="9">
        <f>Thu!$BD$39</f>
        <v>0</v>
      </c>
      <c r="EB290" s="73" t="str">
        <f t="shared" si="3428"/>
        <v>-100%</v>
      </c>
      <c r="EC290" s="9">
        <f t="shared" si="3429"/>
        <v>0</v>
      </c>
      <c r="ED290" s="9"/>
      <c r="EE290" s="9">
        <f>Thu!$BE$39</f>
        <v>0</v>
      </c>
      <c r="EF290" s="73" t="str">
        <f t="shared" si="3430"/>
        <v>-100%</v>
      </c>
      <c r="EG290" s="9">
        <f t="shared" si="3431"/>
        <v>0</v>
      </c>
      <c r="EH290" s="9"/>
      <c r="EI290" s="9">
        <f>Thu!$BF$39</f>
        <v>0</v>
      </c>
      <c r="EJ290" s="73" t="str">
        <f t="shared" si="3432"/>
        <v>-100%</v>
      </c>
      <c r="EK290" s="9">
        <f t="shared" si="3433"/>
        <v>0</v>
      </c>
      <c r="EL290" s="9"/>
      <c r="EM290" s="9">
        <f>Thu!$BG$39</f>
        <v>0</v>
      </c>
      <c r="EN290" s="73" t="str">
        <f t="shared" si="3434"/>
        <v>-100%</v>
      </c>
      <c r="EO290" s="9">
        <f t="shared" si="3435"/>
        <v>0</v>
      </c>
      <c r="EP290" s="9"/>
      <c r="EQ290" s="9">
        <f>Thu!$BH$39</f>
        <v>0</v>
      </c>
      <c r="ER290" s="73" t="str">
        <f t="shared" si="3436"/>
        <v>-100%</v>
      </c>
      <c r="ES290" s="9">
        <f t="shared" si="3437"/>
        <v>0</v>
      </c>
      <c r="EU290" s="9">
        <f>Thu!$BI$39</f>
        <v>0</v>
      </c>
      <c r="EV290" s="73" t="str">
        <f t="shared" si="3438"/>
        <v>-100%</v>
      </c>
      <c r="EW290" s="9">
        <f t="shared" si="3439"/>
        <v>0</v>
      </c>
      <c r="EY290" s="9">
        <f>Thu!$BJ$39</f>
        <v>0</v>
      </c>
      <c r="EZ290" s="73" t="str">
        <f t="shared" si="3440"/>
        <v>-100%</v>
      </c>
      <c r="FA290" s="9">
        <f t="shared" si="3441"/>
        <v>0</v>
      </c>
      <c r="FC290" s="9">
        <f>Thu!$BK$39</f>
        <v>0</v>
      </c>
      <c r="FD290" s="73" t="str">
        <f t="shared" si="3442"/>
        <v>-100%</v>
      </c>
      <c r="FE290" s="9">
        <f t="shared" si="3443"/>
        <v>0</v>
      </c>
      <c r="FG290" s="9">
        <f>Thu!$BL$39</f>
        <v>0</v>
      </c>
      <c r="FH290" s="73" t="str">
        <f t="shared" si="3444"/>
        <v>-100%</v>
      </c>
      <c r="FI290" s="9">
        <f t="shared" si="3445"/>
        <v>0</v>
      </c>
      <c r="FK290" s="9">
        <f>Thu!$BM$39</f>
        <v>0</v>
      </c>
      <c r="FL290" s="73" t="str">
        <f t="shared" si="3446"/>
        <v>-100%</v>
      </c>
      <c r="FM290" s="9">
        <f t="shared" si="3447"/>
        <v>0</v>
      </c>
      <c r="FO290" s="9">
        <f>Thu!$BN$39</f>
        <v>0</v>
      </c>
      <c r="FP290" s="73" t="str">
        <f t="shared" si="3448"/>
        <v>-100%</v>
      </c>
      <c r="FQ290" s="9">
        <f t="shared" si="3449"/>
        <v>0</v>
      </c>
    </row>
    <row r="291" spans="1:173" s="12" customFormat="1" x14ac:dyDescent="0.25">
      <c r="A291" s="9" t="str">
        <f>Thu!$A$40</f>
        <v>OVER</v>
      </c>
      <c r="B291" s="72">
        <f>Thu!$C$40</f>
        <v>0</v>
      </c>
      <c r="C291" s="9">
        <f>Thu!$X$40</f>
        <v>0</v>
      </c>
      <c r="D291" s="73" t="str">
        <f t="shared" si="3364"/>
        <v>-100%</v>
      </c>
      <c r="E291" s="9">
        <f t="shared" si="3365"/>
        <v>0</v>
      </c>
      <c r="G291" s="9">
        <f>Thu!$Y$40</f>
        <v>0</v>
      </c>
      <c r="H291" s="73" t="str">
        <f t="shared" si="3366"/>
        <v>-100%</v>
      </c>
      <c r="I291" s="9">
        <f t="shared" si="3367"/>
        <v>0</v>
      </c>
      <c r="K291" s="9">
        <f>Thu!$Z$40</f>
        <v>0</v>
      </c>
      <c r="L291" s="73" t="str">
        <f t="shared" si="3368"/>
        <v>-100%</v>
      </c>
      <c r="M291" s="9">
        <f t="shared" si="3369"/>
        <v>0</v>
      </c>
      <c r="N291" s="9"/>
      <c r="O291" s="9">
        <f>Thu!$AA$40</f>
        <v>0</v>
      </c>
      <c r="P291" s="73" t="str">
        <f t="shared" si="3370"/>
        <v>-100%</v>
      </c>
      <c r="Q291" s="9">
        <f t="shared" si="3371"/>
        <v>0</v>
      </c>
      <c r="R291" s="9"/>
      <c r="S291" s="9">
        <f>Thu!$AB$40</f>
        <v>0</v>
      </c>
      <c r="T291" s="73" t="str">
        <f t="shared" si="3372"/>
        <v>-100%</v>
      </c>
      <c r="U291" s="9">
        <f t="shared" si="3373"/>
        <v>0</v>
      </c>
      <c r="V291" s="9"/>
      <c r="W291" s="9">
        <f>Thu!$AC$40</f>
        <v>0</v>
      </c>
      <c r="X291" s="73" t="str">
        <f t="shared" si="3374"/>
        <v>-100%</v>
      </c>
      <c r="Y291" s="9">
        <f t="shared" si="3375"/>
        <v>0</v>
      </c>
      <c r="Z291" s="9"/>
      <c r="AA291" s="9">
        <f>Thu!$AD$40</f>
        <v>0</v>
      </c>
      <c r="AB291" s="73" t="str">
        <f t="shared" si="3376"/>
        <v>-100%</v>
      </c>
      <c r="AC291" s="9">
        <f t="shared" si="3377"/>
        <v>0</v>
      </c>
      <c r="AD291" s="9"/>
      <c r="AE291" s="9">
        <f>Thu!$AE$40</f>
        <v>0</v>
      </c>
      <c r="AF291" s="73" t="str">
        <f t="shared" si="3378"/>
        <v>-100%</v>
      </c>
      <c r="AG291" s="9">
        <f t="shared" si="3379"/>
        <v>0</v>
      </c>
      <c r="AH291" s="9"/>
      <c r="AI291" s="9">
        <f>Thu!$AF$40</f>
        <v>0</v>
      </c>
      <c r="AJ291" s="73" t="str">
        <f t="shared" si="3380"/>
        <v>-100%</v>
      </c>
      <c r="AK291" s="9">
        <f t="shared" si="3381"/>
        <v>0</v>
      </c>
      <c r="AL291" s="9"/>
      <c r="AM291" s="9">
        <f>Thu!$AG$40</f>
        <v>0</v>
      </c>
      <c r="AN291" s="73" t="str">
        <f t="shared" si="3382"/>
        <v>-100%</v>
      </c>
      <c r="AO291" s="9">
        <f t="shared" si="3383"/>
        <v>0</v>
      </c>
      <c r="AP291" s="9"/>
      <c r="AQ291" s="9">
        <f>Thu!$AH$40</f>
        <v>0</v>
      </c>
      <c r="AR291" s="73" t="str">
        <f t="shared" si="3384"/>
        <v>-100%</v>
      </c>
      <c r="AS291" s="9">
        <f t="shared" si="3385"/>
        <v>0</v>
      </c>
      <c r="AT291" s="9"/>
      <c r="AU291" s="9">
        <f>Thu!$AI$40</f>
        <v>0</v>
      </c>
      <c r="AV291" s="73" t="str">
        <f t="shared" si="3386"/>
        <v>-100%</v>
      </c>
      <c r="AW291" s="9">
        <f t="shared" si="3387"/>
        <v>0</v>
      </c>
      <c r="AX291" s="9"/>
      <c r="AY291" s="9">
        <f>Thu!$AJ$40</f>
        <v>0</v>
      </c>
      <c r="AZ291" s="73" t="str">
        <f t="shared" si="3388"/>
        <v>-100%</v>
      </c>
      <c r="BA291" s="9">
        <f t="shared" si="3389"/>
        <v>0</v>
      </c>
      <c r="BB291" s="9"/>
      <c r="BC291" s="9">
        <f>Thu!$AK$40</f>
        <v>0</v>
      </c>
      <c r="BD291" s="73" t="str">
        <f t="shared" si="3390"/>
        <v>-100%</v>
      </c>
      <c r="BE291" s="9">
        <f t="shared" si="3391"/>
        <v>0</v>
      </c>
      <c r="BF291" s="9"/>
      <c r="BG291" s="9">
        <f>Thu!$AL$40</f>
        <v>0</v>
      </c>
      <c r="BH291" s="73" t="str">
        <f t="shared" si="3392"/>
        <v>-100%</v>
      </c>
      <c r="BI291" s="9">
        <f t="shared" si="3393"/>
        <v>0</v>
      </c>
      <c r="BJ291" s="9"/>
      <c r="BK291" s="9">
        <f>Thu!$AM$40</f>
        <v>0</v>
      </c>
      <c r="BL291" s="73" t="str">
        <f t="shared" si="3394"/>
        <v>-100%</v>
      </c>
      <c r="BM291" s="9">
        <f t="shared" si="3395"/>
        <v>0</v>
      </c>
      <c r="BN291" s="9"/>
      <c r="BO291" s="9">
        <f>Thu!$AN$40</f>
        <v>0</v>
      </c>
      <c r="BP291" s="73" t="str">
        <f t="shared" si="3396"/>
        <v>-100%</v>
      </c>
      <c r="BQ291" s="9">
        <f t="shared" si="3397"/>
        <v>0</v>
      </c>
      <c r="BR291" s="9"/>
      <c r="BS291" s="9">
        <f>Thu!$AO$40</f>
        <v>0</v>
      </c>
      <c r="BT291" s="73" t="str">
        <f t="shared" si="3398"/>
        <v>-100%</v>
      </c>
      <c r="BU291" s="9">
        <f t="shared" si="3399"/>
        <v>0</v>
      </c>
      <c r="BV291" s="9"/>
      <c r="BW291" s="9">
        <f>Thu!$AP$40</f>
        <v>0</v>
      </c>
      <c r="BX291" s="73" t="str">
        <f t="shared" si="3400"/>
        <v>-100%</v>
      </c>
      <c r="BY291" s="9">
        <f t="shared" si="3401"/>
        <v>0</v>
      </c>
      <c r="BZ291" s="9"/>
      <c r="CA291" s="9">
        <f>Thu!$AQ$40</f>
        <v>0</v>
      </c>
      <c r="CB291" s="73" t="str">
        <f t="shared" si="3402"/>
        <v>-100%</v>
      </c>
      <c r="CC291" s="9">
        <f t="shared" si="3403"/>
        <v>0</v>
      </c>
      <c r="CD291" s="9"/>
      <c r="CE291" s="9">
        <f>Thu!$AR$40</f>
        <v>0</v>
      </c>
      <c r="CF291" s="73" t="str">
        <f t="shared" si="3404"/>
        <v>-100%</v>
      </c>
      <c r="CG291" s="9">
        <f t="shared" si="3405"/>
        <v>0</v>
      </c>
      <c r="CH291" s="9"/>
      <c r="CI291" s="9">
        <f>Thu!$AS$40</f>
        <v>0</v>
      </c>
      <c r="CJ291" s="73" t="str">
        <f t="shared" si="3406"/>
        <v>-100%</v>
      </c>
      <c r="CK291" s="9">
        <f t="shared" si="3407"/>
        <v>0</v>
      </c>
      <c r="CL291" s="9"/>
      <c r="CM291" s="9">
        <f>Thu!$AT$40</f>
        <v>0</v>
      </c>
      <c r="CN291" s="73" t="str">
        <f t="shared" si="3408"/>
        <v>-100%</v>
      </c>
      <c r="CO291" s="9">
        <f t="shared" si="3409"/>
        <v>0</v>
      </c>
      <c r="CP291" s="9"/>
      <c r="CQ291" s="9">
        <f>Thu!$AU$40</f>
        <v>0</v>
      </c>
      <c r="CR291" s="73" t="str">
        <f t="shared" si="3410"/>
        <v>-100%</v>
      </c>
      <c r="CS291" s="9">
        <f t="shared" si="3411"/>
        <v>0</v>
      </c>
      <c r="CT291" s="9"/>
      <c r="CU291" s="9">
        <f>Thu!$AV$40</f>
        <v>0</v>
      </c>
      <c r="CV291" s="73" t="str">
        <f t="shared" si="3412"/>
        <v>-100%</v>
      </c>
      <c r="CW291" s="9">
        <f t="shared" si="3413"/>
        <v>0</v>
      </c>
      <c r="CX291" s="9"/>
      <c r="CY291" s="9">
        <f>Thu!$AW$40</f>
        <v>0</v>
      </c>
      <c r="CZ291" s="73" t="str">
        <f t="shared" si="3414"/>
        <v>-100%</v>
      </c>
      <c r="DA291" s="9">
        <f t="shared" si="3415"/>
        <v>0</v>
      </c>
      <c r="DB291" s="9"/>
      <c r="DC291" s="9">
        <f>Thu!$AX$40</f>
        <v>0</v>
      </c>
      <c r="DD291" s="73" t="str">
        <f t="shared" si="3416"/>
        <v>-100%</v>
      </c>
      <c r="DE291" s="9">
        <f t="shared" si="3417"/>
        <v>0</v>
      </c>
      <c r="DF291" s="9"/>
      <c r="DG291" s="9">
        <f>Thu!$AY$40</f>
        <v>0</v>
      </c>
      <c r="DH291" s="73" t="str">
        <f t="shared" si="3418"/>
        <v>-100%</v>
      </c>
      <c r="DI291" s="9">
        <f t="shared" si="3419"/>
        <v>0</v>
      </c>
      <c r="DJ291" s="9"/>
      <c r="DK291" s="9">
        <f>Thu!$AZ$40</f>
        <v>0</v>
      </c>
      <c r="DL291" s="73" t="str">
        <f t="shared" si="3420"/>
        <v>-100%</v>
      </c>
      <c r="DM291" s="9">
        <f t="shared" si="3421"/>
        <v>0</v>
      </c>
      <c r="DN291" s="9"/>
      <c r="DO291" s="9">
        <f>Thu!$BA$40</f>
        <v>0</v>
      </c>
      <c r="DP291" s="73" t="str">
        <f t="shared" si="3422"/>
        <v>-100%</v>
      </c>
      <c r="DQ291" s="9">
        <f t="shared" si="3423"/>
        <v>0</v>
      </c>
      <c r="DR291" s="9"/>
      <c r="DS291" s="9">
        <f>Thu!$BB$40</f>
        <v>0</v>
      </c>
      <c r="DT291" s="73" t="str">
        <f t="shared" si="3424"/>
        <v>-100%</v>
      </c>
      <c r="DU291" s="9">
        <f t="shared" si="3425"/>
        <v>0</v>
      </c>
      <c r="DV291" s="9"/>
      <c r="DW291" s="9">
        <f>Thu!$BC$40</f>
        <v>0</v>
      </c>
      <c r="DX291" s="73" t="str">
        <f t="shared" si="3426"/>
        <v>-100%</v>
      </c>
      <c r="DY291" s="9">
        <f t="shared" si="3427"/>
        <v>0</v>
      </c>
      <c r="DZ291" s="9"/>
      <c r="EA291" s="9">
        <f>Thu!$BD$40</f>
        <v>0</v>
      </c>
      <c r="EB291" s="73" t="str">
        <f t="shared" si="3428"/>
        <v>-100%</v>
      </c>
      <c r="EC291" s="9">
        <f t="shared" si="3429"/>
        <v>0</v>
      </c>
      <c r="ED291" s="9"/>
      <c r="EE291" s="9">
        <f>Thu!$BE$40</f>
        <v>0</v>
      </c>
      <c r="EF291" s="73" t="str">
        <f t="shared" si="3430"/>
        <v>-100%</v>
      </c>
      <c r="EG291" s="9">
        <f t="shared" si="3431"/>
        <v>0</v>
      </c>
      <c r="EH291" s="9"/>
      <c r="EI291" s="9">
        <f>Thu!$BF$40</f>
        <v>0</v>
      </c>
      <c r="EJ291" s="73" t="str">
        <f t="shared" si="3432"/>
        <v>-100%</v>
      </c>
      <c r="EK291" s="9">
        <f t="shared" si="3433"/>
        <v>0</v>
      </c>
      <c r="EL291" s="9"/>
      <c r="EM291" s="9">
        <f>Thu!$BG$40</f>
        <v>0</v>
      </c>
      <c r="EN291" s="73" t="str">
        <f t="shared" si="3434"/>
        <v>-100%</v>
      </c>
      <c r="EO291" s="9">
        <f t="shared" si="3435"/>
        <v>0</v>
      </c>
      <c r="EP291" s="9"/>
      <c r="EQ291" s="9">
        <f>Thu!$BH$40</f>
        <v>0</v>
      </c>
      <c r="ER291" s="73" t="str">
        <f t="shared" si="3436"/>
        <v>-100%</v>
      </c>
      <c r="ES291" s="9">
        <f t="shared" si="3437"/>
        <v>0</v>
      </c>
      <c r="EU291" s="9">
        <f>Thu!$BI$40</f>
        <v>0</v>
      </c>
      <c r="EV291" s="73" t="str">
        <f t="shared" si="3438"/>
        <v>-100%</v>
      </c>
      <c r="EW291" s="9">
        <f t="shared" si="3439"/>
        <v>0</v>
      </c>
      <c r="EY291" s="9">
        <f>Thu!$BJ$40</f>
        <v>0</v>
      </c>
      <c r="EZ291" s="73" t="str">
        <f t="shared" si="3440"/>
        <v>-100%</v>
      </c>
      <c r="FA291" s="9">
        <f t="shared" si="3441"/>
        <v>0</v>
      </c>
      <c r="FC291" s="9">
        <f>Thu!$BK$40</f>
        <v>0</v>
      </c>
      <c r="FD291" s="73" t="str">
        <f t="shared" si="3442"/>
        <v>-100%</v>
      </c>
      <c r="FE291" s="9">
        <f t="shared" si="3443"/>
        <v>0</v>
      </c>
      <c r="FG291" s="9">
        <f>Thu!$BL$40</f>
        <v>0</v>
      </c>
      <c r="FH291" s="73" t="str">
        <f t="shared" si="3444"/>
        <v>-100%</v>
      </c>
      <c r="FI291" s="9">
        <f t="shared" si="3445"/>
        <v>0</v>
      </c>
      <c r="FK291" s="9">
        <f>Thu!$BM$40</f>
        <v>0</v>
      </c>
      <c r="FL291" s="73" t="str">
        <f t="shared" si="3446"/>
        <v>-100%</v>
      </c>
      <c r="FM291" s="9">
        <f t="shared" si="3447"/>
        <v>0</v>
      </c>
      <c r="FO291" s="9">
        <f>Thu!$BN$40</f>
        <v>0</v>
      </c>
      <c r="FP291" s="73" t="str">
        <f t="shared" si="3448"/>
        <v>-100%</v>
      </c>
      <c r="FQ291" s="9">
        <f t="shared" si="3449"/>
        <v>0</v>
      </c>
    </row>
    <row r="292" spans="1:173" s="12" customFormat="1" x14ac:dyDescent="0.25">
      <c r="A292" s="75"/>
      <c r="B292" s="72"/>
      <c r="C292" s="75"/>
      <c r="D292" s="75"/>
      <c r="E292" s="75"/>
      <c r="G292" s="75"/>
      <c r="H292" s="75"/>
      <c r="I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  <c r="BQ292" s="75"/>
      <c r="BR292" s="75"/>
      <c r="BS292" s="75"/>
      <c r="BT292" s="75"/>
      <c r="BU292" s="75"/>
      <c r="BV292" s="75"/>
      <c r="BW292" s="75"/>
      <c r="BX292" s="75"/>
      <c r="BY292" s="75"/>
      <c r="BZ292" s="75"/>
      <c r="CA292" s="75"/>
      <c r="CB292" s="75"/>
      <c r="CC292" s="75"/>
      <c r="CD292" s="75"/>
      <c r="CE292" s="75"/>
      <c r="CF292" s="75"/>
      <c r="CG292" s="75"/>
      <c r="CH292" s="75"/>
      <c r="CI292" s="75"/>
      <c r="CJ292" s="75"/>
      <c r="CK292" s="75"/>
      <c r="CL292" s="75"/>
      <c r="CM292" s="75"/>
      <c r="CN292" s="75"/>
      <c r="CO292" s="75"/>
      <c r="CP292" s="75"/>
      <c r="CQ292" s="75"/>
      <c r="CR292" s="75"/>
      <c r="CS292" s="75"/>
      <c r="CT292" s="75"/>
      <c r="CU292" s="75"/>
      <c r="CV292" s="75"/>
      <c r="CW292" s="75"/>
      <c r="CX292" s="75"/>
      <c r="CY292" s="75"/>
      <c r="CZ292" s="75"/>
      <c r="DA292" s="75"/>
      <c r="DB292" s="75"/>
      <c r="DC292" s="75"/>
      <c r="DD292" s="75"/>
      <c r="DE292" s="75"/>
      <c r="DF292" s="75"/>
      <c r="DG292" s="75"/>
      <c r="DH292" s="75"/>
      <c r="DI292" s="75"/>
      <c r="DJ292" s="75"/>
      <c r="DK292" s="75"/>
      <c r="DL292" s="75"/>
      <c r="DM292" s="75"/>
      <c r="DN292" s="75"/>
      <c r="DO292" s="75"/>
      <c r="DP292" s="75"/>
      <c r="DQ292" s="75"/>
      <c r="DR292" s="75"/>
      <c r="DS292" s="75"/>
      <c r="DT292" s="75"/>
      <c r="DU292" s="75"/>
      <c r="DV292" s="75"/>
      <c r="DW292" s="75"/>
      <c r="DX292" s="75"/>
      <c r="DY292" s="75"/>
      <c r="DZ292" s="75"/>
      <c r="EA292" s="75"/>
      <c r="EB292" s="75"/>
      <c r="EC292" s="75"/>
      <c r="ED292" s="75"/>
      <c r="EE292" s="75"/>
      <c r="EF292" s="75"/>
      <c r="EG292" s="75"/>
      <c r="EH292" s="75"/>
      <c r="EI292" s="75"/>
      <c r="EJ292" s="75"/>
      <c r="EK292" s="75"/>
      <c r="EL292" s="75"/>
      <c r="EM292" s="75"/>
      <c r="EN292" s="75"/>
      <c r="EO292" s="75"/>
      <c r="EP292" s="75"/>
      <c r="EQ292" s="75"/>
      <c r="ER292" s="75"/>
      <c r="ES292" s="75"/>
      <c r="EU292" s="75"/>
      <c r="EV292" s="75"/>
      <c r="EW292" s="75"/>
      <c r="EY292" s="75"/>
      <c r="EZ292" s="75"/>
      <c r="FA292" s="75"/>
      <c r="FC292" s="75"/>
      <c r="FD292" s="75"/>
      <c r="FE292" s="75"/>
      <c r="FG292" s="75"/>
      <c r="FH292" s="75"/>
      <c r="FI292" s="75"/>
      <c r="FK292" s="75"/>
      <c r="FL292" s="75"/>
      <c r="FM292" s="75"/>
      <c r="FO292" s="75"/>
      <c r="FP292" s="75"/>
      <c r="FQ292" s="75"/>
    </row>
    <row r="293" spans="1:173" s="12" customFormat="1" x14ac:dyDescent="0.25">
      <c r="A293" s="9">
        <f>Thu!A42</f>
        <v>0</v>
      </c>
      <c r="B293" s="72">
        <f>Thu!C42</f>
        <v>0</v>
      </c>
      <c r="C293" s="9">
        <f>Thu!X42</f>
        <v>0</v>
      </c>
      <c r="D293" s="73" t="str">
        <f>IF(B293="win",100%-D1,"-100%")</f>
        <v>-100%</v>
      </c>
      <c r="E293" s="9">
        <f>(C293*D293)+(C293*E1)</f>
        <v>0</v>
      </c>
      <c r="G293" s="9">
        <f>Thu!Y42</f>
        <v>0</v>
      </c>
      <c r="H293" s="73" t="str">
        <f>IF($B293="win",100%-H$1,"-100%")</f>
        <v>-100%</v>
      </c>
      <c r="I293" s="9">
        <f>(G293*H293)+(G293*I1)</f>
        <v>0</v>
      </c>
      <c r="K293" s="9">
        <f>Thu!Z42</f>
        <v>0</v>
      </c>
      <c r="L293" s="73" t="str">
        <f>IF(B293="win",100%-L1,"-100%")</f>
        <v>-100%</v>
      </c>
      <c r="M293" s="9">
        <f>(K293*L293)+(K293*M1)</f>
        <v>0</v>
      </c>
      <c r="N293" s="9"/>
      <c r="O293" s="9">
        <f>Thu!AA42</f>
        <v>0</v>
      </c>
      <c r="P293" s="73" t="str">
        <f>IF(B293="win",100%-P1,"-100%")</f>
        <v>-100%</v>
      </c>
      <c r="Q293" s="9">
        <f>(O293*P293)+(O293*Q1)</f>
        <v>0</v>
      </c>
      <c r="R293" s="9"/>
      <c r="S293" s="9">
        <f>Thu!AB42</f>
        <v>0</v>
      </c>
      <c r="T293" s="73" t="str">
        <f>IF(B293="win",100%-T1,"-100%")</f>
        <v>-100%</v>
      </c>
      <c r="U293" s="9">
        <f>(S293*T293)+(S293*U1)</f>
        <v>0</v>
      </c>
      <c r="V293" s="9"/>
      <c r="W293" s="9">
        <f>Thu!AC42</f>
        <v>0</v>
      </c>
      <c r="X293" s="73" t="str">
        <f>IF(B293="win",100%-X1,"-100%")</f>
        <v>-100%</v>
      </c>
      <c r="Y293" s="9">
        <f>(W293*X293)+(W293*Y1)</f>
        <v>0</v>
      </c>
      <c r="Z293" s="9"/>
      <c r="AA293" s="9">
        <f>Thu!AD42</f>
        <v>0</v>
      </c>
      <c r="AB293" s="73" t="str">
        <f>IF(B293="win",100%-AB1,"-100%")</f>
        <v>-100%</v>
      </c>
      <c r="AC293" s="9">
        <f>(AA293*AB293)+(AA293*AC1)</f>
        <v>0</v>
      </c>
      <c r="AD293" s="9"/>
      <c r="AE293" s="9">
        <f>Thu!AE42</f>
        <v>0</v>
      </c>
      <c r="AF293" s="73" t="str">
        <f>IF(B293="win",100%-AF1,"-100%")</f>
        <v>-100%</v>
      </c>
      <c r="AG293" s="9">
        <f>(AE293*AF293)+(AE293*AG1)</f>
        <v>0</v>
      </c>
      <c r="AH293" s="9"/>
      <c r="AI293" s="9">
        <f>Thu!AF42</f>
        <v>0</v>
      </c>
      <c r="AJ293" s="73" t="str">
        <f>IF(B293="win",100%-AJ1,"-100%")</f>
        <v>-100%</v>
      </c>
      <c r="AK293" s="9">
        <f>(AI293*AJ293)+(AI293*AK1)</f>
        <v>0</v>
      </c>
      <c r="AL293" s="9"/>
      <c r="AM293" s="9">
        <f>Thu!AG42</f>
        <v>0</v>
      </c>
      <c r="AN293" s="73" t="str">
        <f>IF(B293="win",100%-AN1,"-100%")</f>
        <v>-100%</v>
      </c>
      <c r="AO293" s="9">
        <f>(AM293*AN293)+(AM293*AO1)</f>
        <v>0</v>
      </c>
      <c r="AP293" s="9"/>
      <c r="AQ293" s="9">
        <f>Thu!AH42</f>
        <v>0</v>
      </c>
      <c r="AR293" s="73" t="str">
        <f>IF(B293="win",100%-AR1,"-100%")</f>
        <v>-100%</v>
      </c>
      <c r="AS293" s="9">
        <f>(AQ293*AR293)+(AQ293*AS1)</f>
        <v>0</v>
      </c>
      <c r="AT293" s="9"/>
      <c r="AU293" s="9">
        <f>Thu!AI42</f>
        <v>0</v>
      </c>
      <c r="AV293" s="73" t="str">
        <f>IF(B293="win",100%-AV1,"-100%")</f>
        <v>-100%</v>
      </c>
      <c r="AW293" s="9">
        <f>(AU293*AV293)+(AU293*AW1)</f>
        <v>0</v>
      </c>
      <c r="AX293" s="9"/>
      <c r="AY293" s="9">
        <f>Thu!AJ42</f>
        <v>0</v>
      </c>
      <c r="AZ293" s="73" t="str">
        <f>IF(B293="win",100%-AZ1,"-100%")</f>
        <v>-100%</v>
      </c>
      <c r="BA293" s="9">
        <f>(AY293*AZ293)+(AY293*BA1)</f>
        <v>0</v>
      </c>
      <c r="BB293" s="9"/>
      <c r="BC293" s="9">
        <f>Thu!AK42</f>
        <v>0</v>
      </c>
      <c r="BD293" s="73" t="str">
        <f>IF(B293="win",100%-BD1,"-100%")</f>
        <v>-100%</v>
      </c>
      <c r="BE293" s="9">
        <f>(BC293*BD293)+(BC293*BE1)</f>
        <v>0</v>
      </c>
      <c r="BF293" s="9"/>
      <c r="BG293" s="9">
        <f>Thu!AL42</f>
        <v>0</v>
      </c>
      <c r="BH293" s="73" t="str">
        <f>IF(B293="win",100%-BH1,"-100%")</f>
        <v>-100%</v>
      </c>
      <c r="BI293" s="9">
        <f>(BG293*BH293)+(BG293*BI1)</f>
        <v>0</v>
      </c>
      <c r="BJ293" s="9"/>
      <c r="BK293" s="9">
        <f>Thu!AM42</f>
        <v>0</v>
      </c>
      <c r="BL293" s="73" t="str">
        <f>IF(B293="win",100%-BL1,"-100%")</f>
        <v>-100%</v>
      </c>
      <c r="BM293" s="9">
        <f>(BK293*BL293)+(BK293*BM1)</f>
        <v>0</v>
      </c>
      <c r="BN293" s="9"/>
      <c r="BO293" s="9">
        <f>Thu!AN42</f>
        <v>0</v>
      </c>
      <c r="BP293" s="73" t="str">
        <f>IF(B293="win",100%-BP1,"-100%")</f>
        <v>-100%</v>
      </c>
      <c r="BQ293" s="9">
        <f>(BO293*BP293)+(BO293*BQ1)</f>
        <v>0</v>
      </c>
      <c r="BR293" s="9"/>
      <c r="BS293" s="9">
        <f>Thu!AO42</f>
        <v>0</v>
      </c>
      <c r="BT293" s="73" t="str">
        <f>IF(B293="win",100%-BT1,"-100%")</f>
        <v>-100%</v>
      </c>
      <c r="BU293" s="9">
        <f>(BS293*BT293)+(BS293*BU1)</f>
        <v>0</v>
      </c>
      <c r="BV293" s="9"/>
      <c r="BW293" s="9">
        <f>Thu!AP42</f>
        <v>0</v>
      </c>
      <c r="BX293" s="73" t="str">
        <f>IF(B293="win",100%-BX1,"-100%")</f>
        <v>-100%</v>
      </c>
      <c r="BY293" s="9">
        <f>(BW293*BX293)+(BW293*BY1)</f>
        <v>0</v>
      </c>
      <c r="BZ293" s="9"/>
      <c r="CA293" s="9">
        <f>Thu!AQ42</f>
        <v>0</v>
      </c>
      <c r="CB293" s="73" t="str">
        <f>IF(B293="win",100%-CB1,"-100%")</f>
        <v>-100%</v>
      </c>
      <c r="CC293" s="9">
        <f>(CA293*CB293)+(CA293*CC1)</f>
        <v>0</v>
      </c>
      <c r="CD293" s="9"/>
      <c r="CE293" s="9">
        <f>Thu!AR42</f>
        <v>0</v>
      </c>
      <c r="CF293" s="73" t="str">
        <f>IF(B293="win",100%-CF1,"-100%")</f>
        <v>-100%</v>
      </c>
      <c r="CG293" s="9">
        <f>(CE293*CF293)+(CE293*CG1)</f>
        <v>0</v>
      </c>
      <c r="CH293" s="9"/>
      <c r="CI293" s="9">
        <f>Thu!AS42</f>
        <v>0</v>
      </c>
      <c r="CJ293" s="73" t="str">
        <f>IF(B293="win",100%-CJ1,"-100%")</f>
        <v>-100%</v>
      </c>
      <c r="CK293" s="9">
        <f>(CI293*CJ293)+(CI293*CK1)</f>
        <v>0</v>
      </c>
      <c r="CL293" s="9"/>
      <c r="CM293" s="9">
        <f>Thu!AT42</f>
        <v>0</v>
      </c>
      <c r="CN293" s="73" t="str">
        <f>IF(B293="win",100%-CN1,"-100%")</f>
        <v>-100%</v>
      </c>
      <c r="CO293" s="9">
        <f>(CM293*CN293)+(CM293*CO1)</f>
        <v>0</v>
      </c>
      <c r="CP293" s="9"/>
      <c r="CQ293" s="9">
        <f>Thu!AU42</f>
        <v>0</v>
      </c>
      <c r="CR293" s="73" t="str">
        <f>IF(B293="win",100%-CR1,"-100%")</f>
        <v>-100%</v>
      </c>
      <c r="CS293" s="9">
        <f>(CQ293*CR293)+(CQ293*CS1)</f>
        <v>0</v>
      </c>
      <c r="CT293" s="9"/>
      <c r="CU293" s="9">
        <f>Thu!AV42</f>
        <v>0</v>
      </c>
      <c r="CV293" s="73" t="str">
        <f>IF(B293="win",100%-CV1,"-100%")</f>
        <v>-100%</v>
      </c>
      <c r="CW293" s="9">
        <f>(CU293*CV293)+(CU293*CW1)</f>
        <v>0</v>
      </c>
      <c r="CX293" s="9"/>
      <c r="CY293" s="9">
        <f>Thu!AW42</f>
        <v>0</v>
      </c>
      <c r="CZ293" s="73" t="str">
        <f>IF(B293="win",100%-CZ1,"-100%")</f>
        <v>-100%</v>
      </c>
      <c r="DA293" s="9">
        <f>(CY293*CZ293)+(CY293*DA1)</f>
        <v>0</v>
      </c>
      <c r="DB293" s="9"/>
      <c r="DC293" s="9">
        <f>Thu!AX42</f>
        <v>0</v>
      </c>
      <c r="DD293" s="73" t="str">
        <f>IF(B293="win",100%-DD1,"-100%")</f>
        <v>-100%</v>
      </c>
      <c r="DE293" s="9">
        <f>(DC293*DD293)+(DC293*DE1)</f>
        <v>0</v>
      </c>
      <c r="DF293" s="9"/>
      <c r="DG293" s="9">
        <f>Thu!AY42</f>
        <v>0</v>
      </c>
      <c r="DH293" s="73" t="str">
        <f>IF(B293="win",100%-DH1,"-100%")</f>
        <v>-100%</v>
      </c>
      <c r="DI293" s="9">
        <f>(DG293*DH293)+(DG293*DI1)</f>
        <v>0</v>
      </c>
      <c r="DJ293" s="9"/>
      <c r="DK293" s="9">
        <f>Thu!AZ42</f>
        <v>0</v>
      </c>
      <c r="DL293" s="73" t="str">
        <f>IF(B293="win",100%-DL1,"-100%")</f>
        <v>-100%</v>
      </c>
      <c r="DM293" s="9">
        <f>(DK293*DL293)+(DK293*DM1)</f>
        <v>0</v>
      </c>
      <c r="DN293" s="9"/>
      <c r="DO293" s="9">
        <f>Thu!BA42</f>
        <v>0</v>
      </c>
      <c r="DP293" s="73" t="str">
        <f>IF(B293="win",100%-DP1,"-100%")</f>
        <v>-100%</v>
      </c>
      <c r="DQ293" s="9">
        <f>(DO293*DP293)+(DO293*DQ1)</f>
        <v>0</v>
      </c>
      <c r="DR293" s="9"/>
      <c r="DS293" s="9">
        <f>Thu!BB42</f>
        <v>0</v>
      </c>
      <c r="DT293" s="73" t="str">
        <f>IF(B293="win",100%-DT1,"-100%")</f>
        <v>-100%</v>
      </c>
      <c r="DU293" s="9">
        <f>(DS293*DT293)+(DS293*DU1)</f>
        <v>0</v>
      </c>
      <c r="DV293" s="9"/>
      <c r="DW293" s="9">
        <f>Thu!BC42</f>
        <v>0</v>
      </c>
      <c r="DX293" s="73" t="str">
        <f>IF(B293="win",100%-DX1,"-100%")</f>
        <v>-100%</v>
      </c>
      <c r="DY293" s="9">
        <f>(DW293*DX293)+(DW293*DY1)</f>
        <v>0</v>
      </c>
      <c r="DZ293" s="9"/>
      <c r="EA293" s="9">
        <f>Thu!BD42</f>
        <v>0</v>
      </c>
      <c r="EB293" s="73" t="str">
        <f>IF(B293="win",100%-EB1,"-100%")</f>
        <v>-100%</v>
      </c>
      <c r="EC293" s="9">
        <f>(EA293*EB293)+(EA293*EC1)</f>
        <v>0</v>
      </c>
      <c r="ED293" s="9"/>
      <c r="EE293" s="9">
        <f>Thu!BE42</f>
        <v>0</v>
      </c>
      <c r="EF293" s="73" t="str">
        <f>IF(B293="win",100%-EF1,"-100%")</f>
        <v>-100%</v>
      </c>
      <c r="EG293" s="9">
        <f>(EE293*EF293)+(EE293*EG1)</f>
        <v>0</v>
      </c>
      <c r="EH293" s="9"/>
      <c r="EI293" s="9">
        <f>Thu!BF42</f>
        <v>0</v>
      </c>
      <c r="EJ293" s="73" t="str">
        <f>IF(B293="win",100%-EJ1,"-100%")</f>
        <v>-100%</v>
      </c>
      <c r="EK293" s="9">
        <f>(EI293*EJ293)+(EI293*EK1)</f>
        <v>0</v>
      </c>
      <c r="EL293" s="9"/>
      <c r="EM293" s="9">
        <f>Thu!BG42</f>
        <v>0</v>
      </c>
      <c r="EN293" s="73" t="str">
        <f>IF(B293="win",100%-EN1,"-100%")</f>
        <v>-100%</v>
      </c>
      <c r="EO293" s="9">
        <f>(EM293*EN293)+(EM293*EO1)</f>
        <v>0</v>
      </c>
      <c r="EP293" s="9"/>
      <c r="EQ293" s="9">
        <f>Thu!BH42</f>
        <v>0</v>
      </c>
      <c r="ER293" s="73" t="str">
        <f>IF(B293="win",100%-ER1,"-100%")</f>
        <v>-100%</v>
      </c>
      <c r="ES293" s="9">
        <f>(EQ293*ER293)+(EQ293*ES1)</f>
        <v>0</v>
      </c>
      <c r="EU293" s="9">
        <f>Thu!$BI42</f>
        <v>0</v>
      </c>
      <c r="EV293" s="73" t="str">
        <f>IF($B293="win",100%-EV$1,"-100%")</f>
        <v>-100%</v>
      </c>
      <c r="EW293" s="9">
        <f>(EU293*EV293)+(EU293*EW1)</f>
        <v>0</v>
      </c>
      <c r="EY293" s="9">
        <f>Thu!$BI42</f>
        <v>0</v>
      </c>
      <c r="EZ293" s="73" t="str">
        <f>IF($B293="win",100%-EZ$1,"-100%")</f>
        <v>-100%</v>
      </c>
      <c r="FA293" s="9">
        <f>(EY293*EZ293)+(EY293*FA1)</f>
        <v>0</v>
      </c>
      <c r="FC293" s="9">
        <f>Thu!$BK42</f>
        <v>0</v>
      </c>
      <c r="FD293" s="73" t="str">
        <f t="shared" ref="FD293:FD331" si="3450">IF($B293="win",100%-FD$1,"-100%")</f>
        <v>-100%</v>
      </c>
      <c r="FE293" s="9">
        <f>(FC293*FD293)+(FC293*FE1)</f>
        <v>0</v>
      </c>
      <c r="FG293" s="9">
        <f>Thu!$BL42</f>
        <v>0</v>
      </c>
      <c r="FH293" s="73" t="str">
        <f t="shared" ref="FH293:FH331" si="3451">IF($B293="win",100%-FH$1,"-100%")</f>
        <v>-100%</v>
      </c>
      <c r="FI293" s="9">
        <f>(FG293*FH293)+(FG293*FI1)</f>
        <v>0</v>
      </c>
      <c r="FK293" s="9">
        <f>Thu!$BM42</f>
        <v>0</v>
      </c>
      <c r="FL293" s="73" t="str">
        <f t="shared" ref="FL293:FL331" si="3452">IF($B293="win",100%-FL$1,"-100%")</f>
        <v>-100%</v>
      </c>
      <c r="FM293" s="9">
        <f>(FK293*FL293)+(FK293*FM1)</f>
        <v>0</v>
      </c>
      <c r="FO293" s="9">
        <f>Thu!$BN42</f>
        <v>0</v>
      </c>
      <c r="FP293" s="73" t="str">
        <f t="shared" ref="FP293:FP331" si="3453">IF($B293="win",100%-FP$1,"-100%")</f>
        <v>-100%</v>
      </c>
      <c r="FQ293" s="9">
        <f>(FO293*FP293)+(FO293*FQ1)</f>
        <v>0</v>
      </c>
    </row>
    <row r="294" spans="1:173" s="12" customFormat="1" x14ac:dyDescent="0.25">
      <c r="A294" s="9">
        <f>Thu!A43</f>
        <v>0</v>
      </c>
      <c r="B294" s="72">
        <f>Thu!C43</f>
        <v>0</v>
      </c>
      <c r="C294" s="9">
        <f>Thu!X43</f>
        <v>0</v>
      </c>
      <c r="D294" s="73" t="str">
        <f>IF(B294="win",100%-D1,"-100%")</f>
        <v>-100%</v>
      </c>
      <c r="E294" s="9">
        <f>(C294*D294)+(C294*E1)</f>
        <v>0</v>
      </c>
      <c r="G294" s="9">
        <f>Thu!Y43</f>
        <v>0</v>
      </c>
      <c r="H294" s="73" t="str">
        <f t="shared" ref="H294:H296" si="3454">IF($B294="win",100%-H$1,"-100%")</f>
        <v>-100%</v>
      </c>
      <c r="I294" s="9">
        <f>(G294*H294)+(G294*I1)</f>
        <v>0</v>
      </c>
      <c r="K294" s="9">
        <f>Thu!Z43</f>
        <v>0</v>
      </c>
      <c r="L294" s="73" t="str">
        <f>IF(B294="win",100%-L1,"-100%")</f>
        <v>-100%</v>
      </c>
      <c r="M294" s="9">
        <f>(K294*L294)+(K294*M1)</f>
        <v>0</v>
      </c>
      <c r="N294" s="9"/>
      <c r="O294" s="9">
        <f>Thu!AA43</f>
        <v>0</v>
      </c>
      <c r="P294" s="73" t="str">
        <f>IF(B294="win",100%-P1,"-100%")</f>
        <v>-100%</v>
      </c>
      <c r="Q294" s="9">
        <f>(O294*P294)+(O294*Q1)</f>
        <v>0</v>
      </c>
      <c r="R294" s="9"/>
      <c r="S294" s="9">
        <f>Thu!AB43</f>
        <v>0</v>
      </c>
      <c r="T294" s="73" t="str">
        <f>IF(B294="win",100%-T1,"-100%")</f>
        <v>-100%</v>
      </c>
      <c r="U294" s="9">
        <f>(S294*T294)+(S294*U1)</f>
        <v>0</v>
      </c>
      <c r="V294" s="9"/>
      <c r="W294" s="9">
        <f>Thu!AC43</f>
        <v>0</v>
      </c>
      <c r="X294" s="73" t="str">
        <f>IF(B294="win",100%-X1,"-100%")</f>
        <v>-100%</v>
      </c>
      <c r="Y294" s="9">
        <f>(W294*X294)+(W294*Y1)</f>
        <v>0</v>
      </c>
      <c r="Z294" s="9"/>
      <c r="AA294" s="9">
        <f>Thu!AD43</f>
        <v>0</v>
      </c>
      <c r="AB294" s="73" t="str">
        <f>IF(B294="win",100%-AB1,"-100%")</f>
        <v>-100%</v>
      </c>
      <c r="AC294" s="9">
        <f>(AA294*AB294)+(AA294*AC1)</f>
        <v>0</v>
      </c>
      <c r="AD294" s="9"/>
      <c r="AE294" s="9">
        <f>Thu!AE43</f>
        <v>0</v>
      </c>
      <c r="AF294" s="73" t="str">
        <f>IF(B294="win",100%-AF1,"-100%")</f>
        <v>-100%</v>
      </c>
      <c r="AG294" s="9">
        <f>(AE294*AF294)+(AE294*AG1)</f>
        <v>0</v>
      </c>
      <c r="AH294" s="9"/>
      <c r="AI294" s="9">
        <f>Thu!AF43</f>
        <v>0</v>
      </c>
      <c r="AJ294" s="73" t="str">
        <f>IF(B294="win",100%-AJ1,"-100%")</f>
        <v>-100%</v>
      </c>
      <c r="AK294" s="9">
        <f>(AI294*AJ294)+(AI294*AK1)</f>
        <v>0</v>
      </c>
      <c r="AL294" s="9"/>
      <c r="AM294" s="9">
        <f>Thu!AG43</f>
        <v>0</v>
      </c>
      <c r="AN294" s="73" t="str">
        <f>IF(B294="win",100%-AN1,"-100%")</f>
        <v>-100%</v>
      </c>
      <c r="AO294" s="9">
        <f>(AM294*AN294)+(AM294*AO1)</f>
        <v>0</v>
      </c>
      <c r="AP294" s="9"/>
      <c r="AQ294" s="9">
        <f>Thu!AH43</f>
        <v>0</v>
      </c>
      <c r="AR294" s="73" t="str">
        <f>IF(B294="win",100%-AR1,"-100%")</f>
        <v>-100%</v>
      </c>
      <c r="AS294" s="9">
        <f>(AQ294*AR294)+(AQ294*AS1)</f>
        <v>0</v>
      </c>
      <c r="AT294" s="9"/>
      <c r="AU294" s="9">
        <f>Thu!AI43</f>
        <v>0</v>
      </c>
      <c r="AV294" s="73" t="str">
        <f>IF(B294="win",100%-AV1,"-100%")</f>
        <v>-100%</v>
      </c>
      <c r="AW294" s="9">
        <f>(AU294*AV294)+(AU294*AW1)</f>
        <v>0</v>
      </c>
      <c r="AX294" s="9"/>
      <c r="AY294" s="9">
        <f>Thu!AJ43</f>
        <v>0</v>
      </c>
      <c r="AZ294" s="73" t="str">
        <f>IF(B294="win",100%-AZ1,"-100%")</f>
        <v>-100%</v>
      </c>
      <c r="BA294" s="9">
        <f>(AY294*AZ294)+(AY294*BA1)</f>
        <v>0</v>
      </c>
      <c r="BB294" s="9"/>
      <c r="BC294" s="9">
        <f>Thu!AK43</f>
        <v>0</v>
      </c>
      <c r="BD294" s="73" t="str">
        <f>IF(B294="win",100%-BD1,"-100%")</f>
        <v>-100%</v>
      </c>
      <c r="BE294" s="9">
        <f>(BC294*BD294)+(BC294*BE1)</f>
        <v>0</v>
      </c>
      <c r="BF294" s="9"/>
      <c r="BG294" s="9">
        <f>Thu!AL43</f>
        <v>0</v>
      </c>
      <c r="BH294" s="73" t="str">
        <f>IF(B294="win",100%-BH1,"-100%")</f>
        <v>-100%</v>
      </c>
      <c r="BI294" s="9">
        <f>(BG294*BH294)+(BG294*BI1)</f>
        <v>0</v>
      </c>
      <c r="BJ294" s="9"/>
      <c r="BK294" s="9">
        <f>Thu!AM43</f>
        <v>0</v>
      </c>
      <c r="BL294" s="73" t="str">
        <f>IF(B294="win",100%-BL1,"-100%")</f>
        <v>-100%</v>
      </c>
      <c r="BM294" s="9">
        <f>(BK294*BL294)+(BK294*BM1)</f>
        <v>0</v>
      </c>
      <c r="BN294" s="9"/>
      <c r="BO294" s="9">
        <f>Thu!AN43</f>
        <v>0</v>
      </c>
      <c r="BP294" s="73" t="str">
        <f>IF(B294="win",100%-BP1,"-100%")</f>
        <v>-100%</v>
      </c>
      <c r="BQ294" s="9">
        <f>(BO294*BP294)+(BO294*BQ1)</f>
        <v>0</v>
      </c>
      <c r="BR294" s="9"/>
      <c r="BS294" s="9">
        <f>Thu!AO43</f>
        <v>0</v>
      </c>
      <c r="BT294" s="73" t="str">
        <f>IF(B294="win",100%-BT1,"-100%")</f>
        <v>-100%</v>
      </c>
      <c r="BU294" s="9">
        <f>(BS294*BT294)+(BS294*BU1)</f>
        <v>0</v>
      </c>
      <c r="BV294" s="9"/>
      <c r="BW294" s="9">
        <f>Thu!AP43</f>
        <v>0</v>
      </c>
      <c r="BX294" s="73" t="str">
        <f>IF(B294="win",100%-BX1,"-100%")</f>
        <v>-100%</v>
      </c>
      <c r="BY294" s="9">
        <f>(BW294*BX294)+(BW294*BY1)</f>
        <v>0</v>
      </c>
      <c r="BZ294" s="9"/>
      <c r="CA294" s="9">
        <f>Thu!AQ43</f>
        <v>0</v>
      </c>
      <c r="CB294" s="73" t="str">
        <f>IF(B294="win",100%-CB1,"-100%")</f>
        <v>-100%</v>
      </c>
      <c r="CC294" s="9">
        <f>(CA294*CB294)+(CA294*CC1)</f>
        <v>0</v>
      </c>
      <c r="CD294" s="9"/>
      <c r="CE294" s="9">
        <f>Thu!AR43</f>
        <v>0</v>
      </c>
      <c r="CF294" s="73" t="str">
        <f>IF(B294="win",100%-CF1,"-100%")</f>
        <v>-100%</v>
      </c>
      <c r="CG294" s="9">
        <f>(CE294*CF294)+(CE294*CG1)</f>
        <v>0</v>
      </c>
      <c r="CH294" s="9"/>
      <c r="CI294" s="9">
        <f>Thu!AS43</f>
        <v>0</v>
      </c>
      <c r="CJ294" s="73" t="str">
        <f>IF(B294="win",100%-CJ1,"-100%")</f>
        <v>-100%</v>
      </c>
      <c r="CK294" s="9">
        <f>(CI294*CJ294)+(CI294*CK1)</f>
        <v>0</v>
      </c>
      <c r="CL294" s="9"/>
      <c r="CM294" s="9">
        <f>Thu!AT43</f>
        <v>0</v>
      </c>
      <c r="CN294" s="73" t="str">
        <f>IF(B294="win",100%-CN1,"-100%")</f>
        <v>-100%</v>
      </c>
      <c r="CO294" s="9">
        <f>(CM294*CN294)+(CM294*CO1)</f>
        <v>0</v>
      </c>
      <c r="CP294" s="9"/>
      <c r="CQ294" s="9">
        <f>Thu!AU43</f>
        <v>0</v>
      </c>
      <c r="CR294" s="73" t="str">
        <f>IF(B294="win",100%-CR1,"-100%")</f>
        <v>-100%</v>
      </c>
      <c r="CS294" s="9">
        <f>(CQ294*CR294)+(CQ294*CS1)</f>
        <v>0</v>
      </c>
      <c r="CT294" s="9"/>
      <c r="CU294" s="9">
        <f>Thu!AV43</f>
        <v>0</v>
      </c>
      <c r="CV294" s="73" t="str">
        <f>IF(B294="win",100%-CV1,"-100%")</f>
        <v>-100%</v>
      </c>
      <c r="CW294" s="9">
        <f>(CU294*CV294)+(CU294*CW1)</f>
        <v>0</v>
      </c>
      <c r="CX294" s="9"/>
      <c r="CY294" s="9">
        <f>Thu!AW43</f>
        <v>0</v>
      </c>
      <c r="CZ294" s="73" t="str">
        <f>IF(B294="win",100%-CZ1,"-100%")</f>
        <v>-100%</v>
      </c>
      <c r="DA294" s="9">
        <f>(CY294*CZ294)+(CY294*DA1)</f>
        <v>0</v>
      </c>
      <c r="DB294" s="9"/>
      <c r="DC294" s="9">
        <f>Thu!AX43</f>
        <v>0</v>
      </c>
      <c r="DD294" s="73" t="str">
        <f>IF(B294="win",100%-DD1,"-100%")</f>
        <v>-100%</v>
      </c>
      <c r="DE294" s="9">
        <f>(DC294*DD294)+(DC294*DE1)</f>
        <v>0</v>
      </c>
      <c r="DF294" s="9"/>
      <c r="DG294" s="9">
        <f>Thu!AY43</f>
        <v>0</v>
      </c>
      <c r="DH294" s="73" t="str">
        <f>IF(B294="win",100%-DH1,"-100%")</f>
        <v>-100%</v>
      </c>
      <c r="DI294" s="9">
        <f>(DG294*DH294)+(DG294*DI1)</f>
        <v>0</v>
      </c>
      <c r="DJ294" s="9"/>
      <c r="DK294" s="9">
        <f>Thu!AZ43</f>
        <v>0</v>
      </c>
      <c r="DL294" s="73" t="str">
        <f>IF(B294="win",100%-DL1,"-100%")</f>
        <v>-100%</v>
      </c>
      <c r="DM294" s="9">
        <f>(DK294*DL294)+(DK294*DM1)</f>
        <v>0</v>
      </c>
      <c r="DN294" s="9"/>
      <c r="DO294" s="9">
        <f>Thu!BA43</f>
        <v>0</v>
      </c>
      <c r="DP294" s="73" t="str">
        <f>IF(B294="win",100%-DP1,"-100%")</f>
        <v>-100%</v>
      </c>
      <c r="DQ294" s="9">
        <f>(DO294*DP294)+(DO294*DQ1)</f>
        <v>0</v>
      </c>
      <c r="DR294" s="9"/>
      <c r="DS294" s="9">
        <f>Thu!BB43</f>
        <v>0</v>
      </c>
      <c r="DT294" s="73" t="str">
        <f>IF(B294="win",100%-DT1,"-100%")</f>
        <v>-100%</v>
      </c>
      <c r="DU294" s="9">
        <f>(DS294*DT294)+(DS294*DU1)</f>
        <v>0</v>
      </c>
      <c r="DV294" s="9"/>
      <c r="DW294" s="9">
        <f>Thu!BC43</f>
        <v>0</v>
      </c>
      <c r="DX294" s="73" t="str">
        <f>IF(B294="win",100%-DX1,"-100%")</f>
        <v>-100%</v>
      </c>
      <c r="DY294" s="9">
        <f>(DW294*DX294)+(DW294*DY1)</f>
        <v>0</v>
      </c>
      <c r="DZ294" s="9"/>
      <c r="EA294" s="9">
        <f>Thu!BD43</f>
        <v>0</v>
      </c>
      <c r="EB294" s="73" t="str">
        <f>IF(B294="win",100%-EB1,"-100%")</f>
        <v>-100%</v>
      </c>
      <c r="EC294" s="9">
        <f>(EA294*EB294)+(EA294*EC1)</f>
        <v>0</v>
      </c>
      <c r="ED294" s="9"/>
      <c r="EE294" s="9">
        <f>Thu!BE43</f>
        <v>0</v>
      </c>
      <c r="EF294" s="73" t="str">
        <f>IF(B294="win",100%-EF1,"-100%")</f>
        <v>-100%</v>
      </c>
      <c r="EG294" s="9">
        <f>(EE294*EF294)+(EE294*EG1)</f>
        <v>0</v>
      </c>
      <c r="EH294" s="9"/>
      <c r="EI294" s="9">
        <f>Thu!BF43</f>
        <v>0</v>
      </c>
      <c r="EJ294" s="73" t="str">
        <f>IF(B294="win",100%-EJ1,"-100%")</f>
        <v>-100%</v>
      </c>
      <c r="EK294" s="9">
        <f>(EI294*EJ294)+(EI294*EK1)</f>
        <v>0</v>
      </c>
      <c r="EL294" s="9"/>
      <c r="EM294" s="9">
        <f>Thu!BG43</f>
        <v>0</v>
      </c>
      <c r="EN294" s="73" t="str">
        <f>IF(B294="win",100%-EN1,"-100%")</f>
        <v>-100%</v>
      </c>
      <c r="EO294" s="9">
        <f>(EM294*EN294)+(EM294*EO1)</f>
        <v>0</v>
      </c>
      <c r="EP294" s="9"/>
      <c r="EQ294" s="9">
        <f>Thu!BH43</f>
        <v>0</v>
      </c>
      <c r="ER294" s="73" t="str">
        <f>IF(B294="win",100%-ER1,"-100%")</f>
        <v>-100%</v>
      </c>
      <c r="ES294" s="9">
        <f>(EQ294*ER294)+(EQ294*ES1)</f>
        <v>0</v>
      </c>
      <c r="EU294" s="9">
        <f>Thu!$BI43</f>
        <v>0</v>
      </c>
      <c r="EV294" s="73" t="str">
        <f t="shared" ref="EV294:EV296" si="3455">IF($B294="win",100%-EV$1,"-100%")</f>
        <v>-100%</v>
      </c>
      <c r="EW294" s="9">
        <f>(EU294*EV294)+(EU294*EW1)</f>
        <v>0</v>
      </c>
      <c r="EY294" s="9">
        <f>Thu!$BI43</f>
        <v>0</v>
      </c>
      <c r="EZ294" s="73" t="str">
        <f t="shared" ref="EZ294:EZ296" si="3456">IF($B294="win",100%-EZ$1,"-100%")</f>
        <v>-100%</v>
      </c>
      <c r="FA294" s="9">
        <f>(EY294*EZ294)+(EY294*FA1)</f>
        <v>0</v>
      </c>
      <c r="FC294" s="9">
        <f>Thu!$BK43</f>
        <v>0</v>
      </c>
      <c r="FD294" s="73" t="str">
        <f t="shared" si="3450"/>
        <v>-100%</v>
      </c>
      <c r="FE294" s="9">
        <f>(FC294*FD294)+(FC294*FE1)</f>
        <v>0</v>
      </c>
      <c r="FG294" s="9">
        <f>Thu!$BL43</f>
        <v>0</v>
      </c>
      <c r="FH294" s="73" t="str">
        <f t="shared" si="3451"/>
        <v>-100%</v>
      </c>
      <c r="FI294" s="9">
        <f>(FG294*FH294)+(FG294*FI1)</f>
        <v>0</v>
      </c>
      <c r="FK294" s="9">
        <f>Thu!$BM43</f>
        <v>0</v>
      </c>
      <c r="FL294" s="73" t="str">
        <f t="shared" si="3452"/>
        <v>-100%</v>
      </c>
      <c r="FM294" s="9">
        <f>(FK294*FL294)+(FK294*FM1)</f>
        <v>0</v>
      </c>
      <c r="FO294" s="9">
        <f>Thu!$BN43</f>
        <v>0</v>
      </c>
      <c r="FP294" s="73" t="str">
        <f t="shared" si="3453"/>
        <v>-100%</v>
      </c>
      <c r="FQ294" s="9">
        <f>(FO294*FP294)+(FO294*FQ1)</f>
        <v>0</v>
      </c>
    </row>
    <row r="295" spans="1:173" s="12" customFormat="1" x14ac:dyDescent="0.25">
      <c r="A295" s="9" t="str">
        <f>Thu!A44</f>
        <v>UNDER</v>
      </c>
      <c r="B295" s="72">
        <f>Thu!C44</f>
        <v>0</v>
      </c>
      <c r="C295" s="9">
        <f>Thu!X44</f>
        <v>0</v>
      </c>
      <c r="D295" s="73" t="str">
        <f>IF(B295="win",100%-D1,"-100%")</f>
        <v>-100%</v>
      </c>
      <c r="E295" s="9">
        <f>(C295*D295)+(C295*E1)</f>
        <v>0</v>
      </c>
      <c r="G295" s="9">
        <f>Thu!Y44</f>
        <v>0</v>
      </c>
      <c r="H295" s="73" t="str">
        <f t="shared" si="3454"/>
        <v>-100%</v>
      </c>
      <c r="I295" s="9">
        <f>(G295*H295)+(G295*I1)</f>
        <v>0</v>
      </c>
      <c r="K295" s="9">
        <f>Thu!Z44</f>
        <v>0</v>
      </c>
      <c r="L295" s="73" t="str">
        <f>IF(B295="win",100%-L1,"-100%")</f>
        <v>-100%</v>
      </c>
      <c r="M295" s="9">
        <f>(K295*L295)+(K295*M1)</f>
        <v>0</v>
      </c>
      <c r="N295" s="9"/>
      <c r="O295" s="9">
        <f>Thu!AA44</f>
        <v>0</v>
      </c>
      <c r="P295" s="73" t="str">
        <f>IF(B295="win",100%-P1,"-100%")</f>
        <v>-100%</v>
      </c>
      <c r="Q295" s="9">
        <f>(O295*P295)+(O295*Q1)</f>
        <v>0</v>
      </c>
      <c r="R295" s="9"/>
      <c r="S295" s="9">
        <f>Thu!AB44</f>
        <v>0</v>
      </c>
      <c r="T295" s="73" t="str">
        <f>IF(B295="win",100%-T1,"-100%")</f>
        <v>-100%</v>
      </c>
      <c r="U295" s="9">
        <f>(S295*T295)+(S295*U1)</f>
        <v>0</v>
      </c>
      <c r="V295" s="9"/>
      <c r="W295" s="9">
        <f>Thu!AC44</f>
        <v>0</v>
      </c>
      <c r="X295" s="73" t="str">
        <f>IF(B295="win",100%-X1,"-100%")</f>
        <v>-100%</v>
      </c>
      <c r="Y295" s="9">
        <f>(W295*X295)+(W295*Y1)</f>
        <v>0</v>
      </c>
      <c r="Z295" s="9"/>
      <c r="AA295" s="9">
        <f>Thu!AD44</f>
        <v>0</v>
      </c>
      <c r="AB295" s="73" t="str">
        <f>IF(B295="win",100%-AB1,"-100%")</f>
        <v>-100%</v>
      </c>
      <c r="AC295" s="9">
        <f>(AA295*AB295)+(AA295*AC1)</f>
        <v>0</v>
      </c>
      <c r="AD295" s="9"/>
      <c r="AE295" s="9">
        <f>Thu!AE44</f>
        <v>0</v>
      </c>
      <c r="AF295" s="73" t="str">
        <f>IF(B295="win",100%-AF1,"-100%")</f>
        <v>-100%</v>
      </c>
      <c r="AG295" s="9">
        <f>(AE295*AF295)+(AE295*AG1)</f>
        <v>0</v>
      </c>
      <c r="AH295" s="9"/>
      <c r="AI295" s="9">
        <f>Thu!AF44</f>
        <v>0</v>
      </c>
      <c r="AJ295" s="73" t="str">
        <f>IF(B295="win",100%-AJ1,"-100%")</f>
        <v>-100%</v>
      </c>
      <c r="AK295" s="9">
        <f>(AI295*AJ295)+(AI295*AK1)</f>
        <v>0</v>
      </c>
      <c r="AL295" s="9"/>
      <c r="AM295" s="9">
        <f>Thu!AG44</f>
        <v>0</v>
      </c>
      <c r="AN295" s="73" t="str">
        <f>IF(B295="win",100%-AN1,"-100%")</f>
        <v>-100%</v>
      </c>
      <c r="AO295" s="9">
        <f>(AM295*AN295)+(AM295*AO1)</f>
        <v>0</v>
      </c>
      <c r="AP295" s="9"/>
      <c r="AQ295" s="9">
        <f>Thu!AH44</f>
        <v>0</v>
      </c>
      <c r="AR295" s="73" t="str">
        <f>IF(B295="win",100%-AR1,"-100%")</f>
        <v>-100%</v>
      </c>
      <c r="AS295" s="9">
        <f>(AQ295*AR295)+(AQ295*AS1)</f>
        <v>0</v>
      </c>
      <c r="AT295" s="9"/>
      <c r="AU295" s="9">
        <f>Thu!AI44</f>
        <v>0</v>
      </c>
      <c r="AV295" s="73" t="str">
        <f>IF(B295="win",100%-AV1,"-100%")</f>
        <v>-100%</v>
      </c>
      <c r="AW295" s="9">
        <f>(AU295*AV295)+(AU295*AW1)</f>
        <v>0</v>
      </c>
      <c r="AX295" s="9"/>
      <c r="AY295" s="9">
        <f>Thu!AJ44</f>
        <v>0</v>
      </c>
      <c r="AZ295" s="73" t="str">
        <f>IF(B295="win",100%-AZ1,"-100%")</f>
        <v>-100%</v>
      </c>
      <c r="BA295" s="9">
        <f>(AY295*AZ295)+(AY295*BA1)</f>
        <v>0</v>
      </c>
      <c r="BB295" s="9"/>
      <c r="BC295" s="9">
        <f>Thu!AK44</f>
        <v>0</v>
      </c>
      <c r="BD295" s="73" t="str">
        <f>IF(B295="win",100%-BD1,"-100%")</f>
        <v>-100%</v>
      </c>
      <c r="BE295" s="9">
        <f>(BC295*BD295)+(BC295*BE1)</f>
        <v>0</v>
      </c>
      <c r="BF295" s="9"/>
      <c r="BG295" s="9">
        <f>Thu!AL44</f>
        <v>0</v>
      </c>
      <c r="BH295" s="73" t="str">
        <f>IF(B295="win",100%-BH1,"-100%")</f>
        <v>-100%</v>
      </c>
      <c r="BI295" s="9">
        <f>(BG295*BH295)+(BG295*BI1)</f>
        <v>0</v>
      </c>
      <c r="BJ295" s="9"/>
      <c r="BK295" s="9">
        <f>Thu!AM44</f>
        <v>0</v>
      </c>
      <c r="BL295" s="73" t="str">
        <f>IF(B295="win",100%-BL1,"-100%")</f>
        <v>-100%</v>
      </c>
      <c r="BM295" s="9">
        <f>(BK295*BL295)+(BK295*BM1)</f>
        <v>0</v>
      </c>
      <c r="BN295" s="9"/>
      <c r="BO295" s="9">
        <f>Thu!AN44</f>
        <v>0</v>
      </c>
      <c r="BP295" s="73" t="str">
        <f>IF(B295="win",100%-BP1,"-100%")</f>
        <v>-100%</v>
      </c>
      <c r="BQ295" s="9">
        <f>(BO295*BP295)+(BO295*BQ1)</f>
        <v>0</v>
      </c>
      <c r="BR295" s="9"/>
      <c r="BS295" s="9">
        <f>Thu!AO44</f>
        <v>0</v>
      </c>
      <c r="BT295" s="73" t="str">
        <f>IF(B295="win",100%-BT1,"-100%")</f>
        <v>-100%</v>
      </c>
      <c r="BU295" s="9">
        <f>(BS295*BT295)+(BS295*BU1)</f>
        <v>0</v>
      </c>
      <c r="BV295" s="9"/>
      <c r="BW295" s="9">
        <f>Thu!AP44</f>
        <v>0</v>
      </c>
      <c r="BX295" s="73" t="str">
        <f>IF(B295="win",100%-BX1,"-100%")</f>
        <v>-100%</v>
      </c>
      <c r="BY295" s="9">
        <f>(BW295*BX295)+(BW295*BY1)</f>
        <v>0</v>
      </c>
      <c r="BZ295" s="9"/>
      <c r="CA295" s="9">
        <f>Thu!AQ44</f>
        <v>0</v>
      </c>
      <c r="CB295" s="73" t="str">
        <f>IF(B295="win",100%-CB1,"-100%")</f>
        <v>-100%</v>
      </c>
      <c r="CC295" s="9">
        <f>(CA295*CB295)+(CA295*CC1)</f>
        <v>0</v>
      </c>
      <c r="CD295" s="9"/>
      <c r="CE295" s="9">
        <f>Thu!AR44</f>
        <v>0</v>
      </c>
      <c r="CF295" s="73" t="str">
        <f>IF(B295="win",100%-CF1,"-100%")</f>
        <v>-100%</v>
      </c>
      <c r="CG295" s="9">
        <f>(CE295*CF295)+(CE295*CG1)</f>
        <v>0</v>
      </c>
      <c r="CH295" s="9"/>
      <c r="CI295" s="9">
        <f>Thu!AS44</f>
        <v>0</v>
      </c>
      <c r="CJ295" s="73" t="str">
        <f>IF(B295="win",100%-CJ1,"-100%")</f>
        <v>-100%</v>
      </c>
      <c r="CK295" s="9">
        <f>(CI295*CJ295)+(CI295*CK1)</f>
        <v>0</v>
      </c>
      <c r="CL295" s="9"/>
      <c r="CM295" s="9">
        <f>Thu!AT44</f>
        <v>0</v>
      </c>
      <c r="CN295" s="73" t="str">
        <f>IF(B295="win",100%-CN1,"-100%")</f>
        <v>-100%</v>
      </c>
      <c r="CO295" s="9">
        <f>(CM295*CN295)+(CM295*CO1)</f>
        <v>0</v>
      </c>
      <c r="CP295" s="9"/>
      <c r="CQ295" s="9">
        <f>Thu!AU44</f>
        <v>0</v>
      </c>
      <c r="CR295" s="73" t="str">
        <f>IF(B295="win",100%-CR1,"-100%")</f>
        <v>-100%</v>
      </c>
      <c r="CS295" s="9">
        <f>(CQ295*CR295)+(CQ295*CS1)</f>
        <v>0</v>
      </c>
      <c r="CT295" s="9"/>
      <c r="CU295" s="9">
        <f>Thu!AV44</f>
        <v>0</v>
      </c>
      <c r="CV295" s="73" t="str">
        <f>IF(B295="win",100%-CV1,"-100%")</f>
        <v>-100%</v>
      </c>
      <c r="CW295" s="9">
        <f>(CU295*CV295)+(CU295*CW1)</f>
        <v>0</v>
      </c>
      <c r="CX295" s="9"/>
      <c r="CY295" s="9">
        <f>Thu!AW44</f>
        <v>0</v>
      </c>
      <c r="CZ295" s="73" t="str">
        <f>IF(B295="win",100%-CZ1,"-100%")</f>
        <v>-100%</v>
      </c>
      <c r="DA295" s="9">
        <f>(CY295*CZ295)+(CY295*DA1)</f>
        <v>0</v>
      </c>
      <c r="DB295" s="9"/>
      <c r="DC295" s="9">
        <f>Thu!AX44</f>
        <v>0</v>
      </c>
      <c r="DD295" s="73" t="str">
        <f>IF(B295="win",100%-DD1,"-100%")</f>
        <v>-100%</v>
      </c>
      <c r="DE295" s="9">
        <f>(DC295*DD295)+(DC295*DE1)</f>
        <v>0</v>
      </c>
      <c r="DF295" s="9"/>
      <c r="DG295" s="9">
        <f>Thu!AY44</f>
        <v>0</v>
      </c>
      <c r="DH295" s="73" t="str">
        <f>IF(B295="win",100%-DH1,"-100%")</f>
        <v>-100%</v>
      </c>
      <c r="DI295" s="9">
        <f>(DG295*DH295)+(DG295*DI1)</f>
        <v>0</v>
      </c>
      <c r="DJ295" s="9"/>
      <c r="DK295" s="9">
        <f>Thu!AZ44</f>
        <v>0</v>
      </c>
      <c r="DL295" s="73" t="str">
        <f>IF(B295="win",100%-DL1,"-100%")</f>
        <v>-100%</v>
      </c>
      <c r="DM295" s="9">
        <f>(DK295*DL295)+(DK295*DM1)</f>
        <v>0</v>
      </c>
      <c r="DN295" s="9"/>
      <c r="DO295" s="9">
        <f>Thu!BA44</f>
        <v>0</v>
      </c>
      <c r="DP295" s="73" t="str">
        <f>IF(B295="win",100%-DP1,"-100%")</f>
        <v>-100%</v>
      </c>
      <c r="DQ295" s="9">
        <f>(DO295*DP295)+(DO295*DQ1)</f>
        <v>0</v>
      </c>
      <c r="DR295" s="9"/>
      <c r="DS295" s="9">
        <f>Thu!BB44</f>
        <v>0</v>
      </c>
      <c r="DT295" s="73" t="str">
        <f>IF(B295="win",100%-DT1,"-100%")</f>
        <v>-100%</v>
      </c>
      <c r="DU295" s="9">
        <f>(DS295*DT295)+(DS295*DU1)</f>
        <v>0</v>
      </c>
      <c r="DV295" s="9"/>
      <c r="DW295" s="9">
        <f>Thu!BC44</f>
        <v>0</v>
      </c>
      <c r="DX295" s="73" t="str">
        <f>IF(B295="win",100%-DX1,"-100%")</f>
        <v>-100%</v>
      </c>
      <c r="DY295" s="9">
        <f>(DW295*DX295)+(DW295*DY1)</f>
        <v>0</v>
      </c>
      <c r="DZ295" s="9"/>
      <c r="EA295" s="9">
        <f>Thu!BD44</f>
        <v>0</v>
      </c>
      <c r="EB295" s="73" t="str">
        <f>IF(B295="win",100%-EB1,"-100%")</f>
        <v>-100%</v>
      </c>
      <c r="EC295" s="9">
        <f>(EA295*EB295)+(EA295*EC1)</f>
        <v>0</v>
      </c>
      <c r="ED295" s="9"/>
      <c r="EE295" s="9">
        <f>Thu!BE44</f>
        <v>0</v>
      </c>
      <c r="EF295" s="73" t="str">
        <f>IF(B295="win",100%-EF1,"-100%")</f>
        <v>-100%</v>
      </c>
      <c r="EG295" s="9">
        <f>(EE295*EF295)+(EE295*EG1)</f>
        <v>0</v>
      </c>
      <c r="EH295" s="9"/>
      <c r="EI295" s="9">
        <f>Thu!BF44</f>
        <v>0</v>
      </c>
      <c r="EJ295" s="73" t="str">
        <f>IF(B295="win",100%-EJ1,"-100%")</f>
        <v>-100%</v>
      </c>
      <c r="EK295" s="9">
        <f>(EI295*EJ295)+(EI295*EK1)</f>
        <v>0</v>
      </c>
      <c r="EL295" s="9"/>
      <c r="EM295" s="9">
        <f>Thu!BG44</f>
        <v>0</v>
      </c>
      <c r="EN295" s="73" t="str">
        <f>IF(B295="win",100%-EN1,"-100%")</f>
        <v>-100%</v>
      </c>
      <c r="EO295" s="9">
        <f>(EM295*EN295)+(EM295*EO1)</f>
        <v>0</v>
      </c>
      <c r="EP295" s="9"/>
      <c r="EQ295" s="9">
        <f>Thu!BH44</f>
        <v>0</v>
      </c>
      <c r="ER295" s="73" t="str">
        <f>IF(B295="win",100%-ER1,"-100%")</f>
        <v>-100%</v>
      </c>
      <c r="ES295" s="9">
        <f>(EQ295*ER295)+(EQ295*ES1)</f>
        <v>0</v>
      </c>
      <c r="EU295" s="9">
        <f>Thu!$BI44</f>
        <v>0</v>
      </c>
      <c r="EV295" s="73" t="str">
        <f t="shared" si="3455"/>
        <v>-100%</v>
      </c>
      <c r="EW295" s="9">
        <f>(EU295*EV295)+(EU295*EW1)</f>
        <v>0</v>
      </c>
      <c r="EY295" s="9">
        <f>Thu!$BI44</f>
        <v>0</v>
      </c>
      <c r="EZ295" s="73" t="str">
        <f t="shared" si="3456"/>
        <v>-100%</v>
      </c>
      <c r="FA295" s="9">
        <f>(EY295*EZ295)+(EY295*FA1)</f>
        <v>0</v>
      </c>
      <c r="FC295" s="9">
        <f>Thu!$BK44</f>
        <v>0</v>
      </c>
      <c r="FD295" s="73" t="str">
        <f t="shared" si="3450"/>
        <v>-100%</v>
      </c>
      <c r="FE295" s="9">
        <f>(FC295*FD295)+(FC295*FE1)</f>
        <v>0</v>
      </c>
      <c r="FG295" s="9">
        <f>Thu!$BL44</f>
        <v>0</v>
      </c>
      <c r="FH295" s="73" t="str">
        <f t="shared" si="3451"/>
        <v>-100%</v>
      </c>
      <c r="FI295" s="9">
        <f>(FG295*FH295)+(FG295*FI1)</f>
        <v>0</v>
      </c>
      <c r="FK295" s="9">
        <f>Thu!$BM44</f>
        <v>0</v>
      </c>
      <c r="FL295" s="73" t="str">
        <f t="shared" si="3452"/>
        <v>-100%</v>
      </c>
      <c r="FM295" s="9">
        <f>(FK295*FL295)+(FK295*FM1)</f>
        <v>0</v>
      </c>
      <c r="FO295" s="9">
        <f>Thu!$BN44</f>
        <v>0</v>
      </c>
      <c r="FP295" s="73" t="str">
        <f t="shared" si="3453"/>
        <v>-100%</v>
      </c>
      <c r="FQ295" s="9">
        <f>(FO295*FP295)+(FO295*FQ1)</f>
        <v>0</v>
      </c>
    </row>
    <row r="296" spans="1:173" s="12" customFormat="1" x14ac:dyDescent="0.25">
      <c r="A296" s="9" t="str">
        <f>Thu!A45</f>
        <v>OVER</v>
      </c>
      <c r="B296" s="72">
        <f>Thu!C45</f>
        <v>0</v>
      </c>
      <c r="C296" s="9">
        <f>Thu!X45</f>
        <v>0</v>
      </c>
      <c r="D296" s="73" t="str">
        <f>IF(B296="win",100%-D1,"-100%")</f>
        <v>-100%</v>
      </c>
      <c r="E296" s="9">
        <f>(C296*D296)+(C296*E1)</f>
        <v>0</v>
      </c>
      <c r="G296" s="9">
        <f>Thu!Y45</f>
        <v>0</v>
      </c>
      <c r="H296" s="73" t="str">
        <f t="shared" si="3454"/>
        <v>-100%</v>
      </c>
      <c r="I296" s="9">
        <f>(G296*H296)+(G296*I1)</f>
        <v>0</v>
      </c>
      <c r="K296" s="9">
        <f>Thu!Z45</f>
        <v>0</v>
      </c>
      <c r="L296" s="73" t="str">
        <f>IF(B296="win",100%-L1,"-100%")</f>
        <v>-100%</v>
      </c>
      <c r="M296" s="9">
        <f>(K296*L296)+(K296*M1)</f>
        <v>0</v>
      </c>
      <c r="N296" s="9"/>
      <c r="O296" s="9">
        <f>Thu!AA45</f>
        <v>0</v>
      </c>
      <c r="P296" s="73" t="str">
        <f>IF(B296="win",100%-P1,"-100%")</f>
        <v>-100%</v>
      </c>
      <c r="Q296" s="9">
        <f>(O296*P296)+(O296*Q1)</f>
        <v>0</v>
      </c>
      <c r="R296" s="9"/>
      <c r="S296" s="9">
        <f>Thu!AB45</f>
        <v>0</v>
      </c>
      <c r="T296" s="73" t="str">
        <f>IF(B296="win",100%-T1,"-100%")</f>
        <v>-100%</v>
      </c>
      <c r="U296" s="9">
        <f>(S296*T296)+(S296*U1)</f>
        <v>0</v>
      </c>
      <c r="V296" s="9"/>
      <c r="W296" s="9">
        <f>Thu!AC45</f>
        <v>0</v>
      </c>
      <c r="X296" s="73" t="str">
        <f>IF(B296="win",100%-X1,"-100%")</f>
        <v>-100%</v>
      </c>
      <c r="Y296" s="9">
        <f>(W296*X296)+(W296*Y1)</f>
        <v>0</v>
      </c>
      <c r="Z296" s="9"/>
      <c r="AA296" s="9">
        <f>Thu!AD45</f>
        <v>0</v>
      </c>
      <c r="AB296" s="73" t="str">
        <f>IF(B296="win",100%-AB1,"-100%")</f>
        <v>-100%</v>
      </c>
      <c r="AC296" s="9">
        <f>(AA296*AB296)+(AA296*AC1)</f>
        <v>0</v>
      </c>
      <c r="AD296" s="9"/>
      <c r="AE296" s="9">
        <f>Thu!AE45</f>
        <v>0</v>
      </c>
      <c r="AF296" s="73" t="str">
        <f>IF(B296="win",100%-AF1,"-100%")</f>
        <v>-100%</v>
      </c>
      <c r="AG296" s="9">
        <f>(AE296*AF296)+(AE296*AG1)</f>
        <v>0</v>
      </c>
      <c r="AH296" s="9"/>
      <c r="AI296" s="9">
        <f>Thu!AF45</f>
        <v>0</v>
      </c>
      <c r="AJ296" s="73" t="str">
        <f>IF(B296="win",100%-AJ1,"-100%")</f>
        <v>-100%</v>
      </c>
      <c r="AK296" s="9">
        <f>(AI296*AJ296)+(AI296*AK1)</f>
        <v>0</v>
      </c>
      <c r="AL296" s="9"/>
      <c r="AM296" s="9">
        <f>Thu!AG45</f>
        <v>0</v>
      </c>
      <c r="AN296" s="73" t="str">
        <f>IF(B296="win",100%-AN1,"-100%")</f>
        <v>-100%</v>
      </c>
      <c r="AO296" s="9">
        <f>(AM296*AN296)+(AM296*AO1)</f>
        <v>0</v>
      </c>
      <c r="AP296" s="9"/>
      <c r="AQ296" s="9">
        <f>Thu!AH45</f>
        <v>0</v>
      </c>
      <c r="AR296" s="73" t="str">
        <f>IF(B296="win",100%-AR1,"-100%")</f>
        <v>-100%</v>
      </c>
      <c r="AS296" s="9">
        <f>(AQ296*AR296)+(AQ296*AS1)</f>
        <v>0</v>
      </c>
      <c r="AT296" s="9"/>
      <c r="AU296" s="9">
        <f>Thu!AI45</f>
        <v>0</v>
      </c>
      <c r="AV296" s="73" t="str">
        <f>IF(B296="win",100%-AV1,"-100%")</f>
        <v>-100%</v>
      </c>
      <c r="AW296" s="9">
        <f>(AU296*AV296)+(AU296*AW1)</f>
        <v>0</v>
      </c>
      <c r="AX296" s="9"/>
      <c r="AY296" s="9">
        <f>Thu!AJ45</f>
        <v>0</v>
      </c>
      <c r="AZ296" s="73" t="str">
        <f>IF(B296="win",100%-AZ1,"-100%")</f>
        <v>-100%</v>
      </c>
      <c r="BA296" s="9">
        <f>(AY296*AZ296)+(AY296*BA1)</f>
        <v>0</v>
      </c>
      <c r="BB296" s="9"/>
      <c r="BC296" s="9">
        <f>Thu!AK45</f>
        <v>0</v>
      </c>
      <c r="BD296" s="73" t="str">
        <f>IF(B296="win",100%-BD1,"-100%")</f>
        <v>-100%</v>
      </c>
      <c r="BE296" s="9">
        <f>(BC296*BD296)+(BC296*BE1)</f>
        <v>0</v>
      </c>
      <c r="BF296" s="9"/>
      <c r="BG296" s="9">
        <f>Thu!AL45</f>
        <v>0</v>
      </c>
      <c r="BH296" s="73" t="str">
        <f>IF(B296="win",100%-BH1,"-100%")</f>
        <v>-100%</v>
      </c>
      <c r="BI296" s="9">
        <f>(BG296*BH296)+(BG296*BI1)</f>
        <v>0</v>
      </c>
      <c r="BJ296" s="9"/>
      <c r="BK296" s="9">
        <f>Thu!AM45</f>
        <v>0</v>
      </c>
      <c r="BL296" s="73" t="str">
        <f>IF(B296="win",100%-BL1,"-100%")</f>
        <v>-100%</v>
      </c>
      <c r="BM296" s="9">
        <f>(BK296*BL296)+(BK296*BM1)</f>
        <v>0</v>
      </c>
      <c r="BN296" s="9"/>
      <c r="BO296" s="9">
        <f>Thu!AN45</f>
        <v>0</v>
      </c>
      <c r="BP296" s="73" t="str">
        <f>IF(B296="win",100%-BP1,"-100%")</f>
        <v>-100%</v>
      </c>
      <c r="BQ296" s="9">
        <f>(BO296*BP296)+(BO296*BQ1)</f>
        <v>0</v>
      </c>
      <c r="BR296" s="9"/>
      <c r="BS296" s="9">
        <f>Thu!AO45</f>
        <v>0</v>
      </c>
      <c r="BT296" s="73" t="str">
        <f>IF(B296="win",100%-BT1,"-100%")</f>
        <v>-100%</v>
      </c>
      <c r="BU296" s="9">
        <f>(BS296*BT296)+(BS296*BU1)</f>
        <v>0</v>
      </c>
      <c r="BV296" s="9"/>
      <c r="BW296" s="9">
        <f>Thu!AP45</f>
        <v>0</v>
      </c>
      <c r="BX296" s="73" t="str">
        <f>IF(B296="win",100%-BX1,"-100%")</f>
        <v>-100%</v>
      </c>
      <c r="BY296" s="9">
        <f>(BW296*BX296)+(BW296*BY1)</f>
        <v>0</v>
      </c>
      <c r="BZ296" s="9"/>
      <c r="CA296" s="9">
        <f>Thu!AQ45</f>
        <v>0</v>
      </c>
      <c r="CB296" s="73" t="str">
        <f>IF(B296="win",100%-CB1,"-100%")</f>
        <v>-100%</v>
      </c>
      <c r="CC296" s="9">
        <f>(CA296*CB296)+(CA296*CC1)</f>
        <v>0</v>
      </c>
      <c r="CD296" s="9"/>
      <c r="CE296" s="9">
        <f>Thu!AR45</f>
        <v>0</v>
      </c>
      <c r="CF296" s="73" t="str">
        <f>IF(B296="win",100%-CF1,"-100%")</f>
        <v>-100%</v>
      </c>
      <c r="CG296" s="9">
        <f>(CE296*CF296)+(CE296*CG1)</f>
        <v>0</v>
      </c>
      <c r="CH296" s="9"/>
      <c r="CI296" s="9">
        <f>Thu!AS45</f>
        <v>0</v>
      </c>
      <c r="CJ296" s="73" t="str">
        <f>IF(B296="win",100%-CJ1,"-100%")</f>
        <v>-100%</v>
      </c>
      <c r="CK296" s="9">
        <f>(CI296*CJ296)+(CI296*CK1)</f>
        <v>0</v>
      </c>
      <c r="CL296" s="9"/>
      <c r="CM296" s="9">
        <f>Thu!AT45</f>
        <v>0</v>
      </c>
      <c r="CN296" s="73" t="str">
        <f>IF(B296="win",100%-CN1,"-100%")</f>
        <v>-100%</v>
      </c>
      <c r="CO296" s="9">
        <f>(CM296*CN296)+(CM296*CO1)</f>
        <v>0</v>
      </c>
      <c r="CP296" s="9"/>
      <c r="CQ296" s="9">
        <f>Thu!AU45</f>
        <v>0</v>
      </c>
      <c r="CR296" s="73" t="str">
        <f>IF(B296="win",100%-CR1,"-100%")</f>
        <v>-100%</v>
      </c>
      <c r="CS296" s="9">
        <f>(CQ296*CR296)+(CQ296*CS1)</f>
        <v>0</v>
      </c>
      <c r="CT296" s="9"/>
      <c r="CU296" s="9">
        <f>Thu!AV45</f>
        <v>0</v>
      </c>
      <c r="CV296" s="73" t="str">
        <f>IF(B296="win",100%-CV1,"-100%")</f>
        <v>-100%</v>
      </c>
      <c r="CW296" s="9">
        <f>(CU296*CV296)+(CU296*CW1)</f>
        <v>0</v>
      </c>
      <c r="CX296" s="9"/>
      <c r="CY296" s="9">
        <f>Thu!AW45</f>
        <v>0</v>
      </c>
      <c r="CZ296" s="73" t="str">
        <f>IF(B296="win",100%-CZ1,"-100%")</f>
        <v>-100%</v>
      </c>
      <c r="DA296" s="9">
        <f>(CY296*CZ296)+(CY296*DA1)</f>
        <v>0</v>
      </c>
      <c r="DB296" s="9"/>
      <c r="DC296" s="9">
        <f>Thu!AX45</f>
        <v>0</v>
      </c>
      <c r="DD296" s="73" t="str">
        <f>IF(B296="win",100%-DD1,"-100%")</f>
        <v>-100%</v>
      </c>
      <c r="DE296" s="9">
        <f>(DC296*DD296)+(DC296*DE1)</f>
        <v>0</v>
      </c>
      <c r="DF296" s="9"/>
      <c r="DG296" s="9">
        <f>Thu!AY45</f>
        <v>0</v>
      </c>
      <c r="DH296" s="73" t="str">
        <f>IF(B296="win",100%-DH1,"-100%")</f>
        <v>-100%</v>
      </c>
      <c r="DI296" s="9">
        <f>(DG296*DH296)+(DG296*DI1)</f>
        <v>0</v>
      </c>
      <c r="DJ296" s="9"/>
      <c r="DK296" s="9">
        <f>Thu!AZ45</f>
        <v>0</v>
      </c>
      <c r="DL296" s="73" t="str">
        <f>IF(B296="win",100%-DL1,"-100%")</f>
        <v>-100%</v>
      </c>
      <c r="DM296" s="9">
        <f>(DK296*DL296)+(DK296*DM1)</f>
        <v>0</v>
      </c>
      <c r="DN296" s="9"/>
      <c r="DO296" s="9">
        <f>Thu!BA45</f>
        <v>0</v>
      </c>
      <c r="DP296" s="73" t="str">
        <f>IF(B296="win",100%-DP1,"-100%")</f>
        <v>-100%</v>
      </c>
      <c r="DQ296" s="9">
        <f>(DO296*DP296)+(DO296*DQ1)</f>
        <v>0</v>
      </c>
      <c r="DR296" s="9"/>
      <c r="DS296" s="9">
        <f>Thu!BB45</f>
        <v>0</v>
      </c>
      <c r="DT296" s="73" t="str">
        <f>IF(B296="win",100%-DT1,"-100%")</f>
        <v>-100%</v>
      </c>
      <c r="DU296" s="9">
        <f>(DS296*DT296)+(DS296*DU1)</f>
        <v>0</v>
      </c>
      <c r="DV296" s="9"/>
      <c r="DW296" s="9">
        <f>Thu!BC45</f>
        <v>0</v>
      </c>
      <c r="DX296" s="73" t="str">
        <f>IF(B296="win",100%-DX1,"-100%")</f>
        <v>-100%</v>
      </c>
      <c r="DY296" s="9">
        <f>(DW296*DX296)+(DW296*DY1)</f>
        <v>0</v>
      </c>
      <c r="DZ296" s="9"/>
      <c r="EA296" s="9">
        <f>Thu!BD45</f>
        <v>0</v>
      </c>
      <c r="EB296" s="73" t="str">
        <f>IF(B296="win",100%-EB1,"-100%")</f>
        <v>-100%</v>
      </c>
      <c r="EC296" s="9">
        <f>(EA296*EB296)+(EA296*EC1)</f>
        <v>0</v>
      </c>
      <c r="ED296" s="9"/>
      <c r="EE296" s="9">
        <f>Thu!BE45</f>
        <v>0</v>
      </c>
      <c r="EF296" s="73" t="str">
        <f>IF(B296="win",100%-EF1,"-100%")</f>
        <v>-100%</v>
      </c>
      <c r="EG296" s="9">
        <f>(EE296*EF296)+(EE296*EG1)</f>
        <v>0</v>
      </c>
      <c r="EH296" s="9"/>
      <c r="EI296" s="9">
        <f>Thu!BF45</f>
        <v>0</v>
      </c>
      <c r="EJ296" s="73" t="str">
        <f>IF(B296="win",100%-EJ1,"-100%")</f>
        <v>-100%</v>
      </c>
      <c r="EK296" s="9">
        <f>(EI296*EJ296)+(EI296*EK1)</f>
        <v>0</v>
      </c>
      <c r="EL296" s="9"/>
      <c r="EM296" s="9">
        <f>Thu!BG45</f>
        <v>0</v>
      </c>
      <c r="EN296" s="73" t="str">
        <f>IF(B296="win",100%-EN1,"-100%")</f>
        <v>-100%</v>
      </c>
      <c r="EO296" s="9">
        <f>(EM296*EN296)+(EM296*EO1)</f>
        <v>0</v>
      </c>
      <c r="EP296" s="9"/>
      <c r="EQ296" s="9">
        <f>Thu!BH45</f>
        <v>0</v>
      </c>
      <c r="ER296" s="73" t="str">
        <f>IF(B296="win",100%-ER1,"-100%")</f>
        <v>-100%</v>
      </c>
      <c r="ES296" s="9">
        <f>(EQ296*ER296)+(EQ296*ES1)</f>
        <v>0</v>
      </c>
      <c r="EU296" s="9">
        <f>Thu!$BI45</f>
        <v>0</v>
      </c>
      <c r="EV296" s="73" t="str">
        <f t="shared" si="3455"/>
        <v>-100%</v>
      </c>
      <c r="EW296" s="9">
        <f>(EU296*EV296)+(EU296*EW1)</f>
        <v>0</v>
      </c>
      <c r="EY296" s="9">
        <f>Thu!$BI45</f>
        <v>0</v>
      </c>
      <c r="EZ296" s="73" t="str">
        <f t="shared" si="3456"/>
        <v>-100%</v>
      </c>
      <c r="FA296" s="9">
        <f>(EY296*EZ296)+(EY296*FA1)</f>
        <v>0</v>
      </c>
      <c r="FC296" s="9">
        <f>Thu!$BK45</f>
        <v>0</v>
      </c>
      <c r="FD296" s="73" t="str">
        <f t="shared" si="3450"/>
        <v>-100%</v>
      </c>
      <c r="FE296" s="9">
        <f>(FC296*FD296)+(FC296*FE1)</f>
        <v>0</v>
      </c>
      <c r="FG296" s="9">
        <f>Thu!$BL45</f>
        <v>0</v>
      </c>
      <c r="FH296" s="73" t="str">
        <f t="shared" si="3451"/>
        <v>-100%</v>
      </c>
      <c r="FI296" s="9">
        <f>(FG296*FH296)+(FG296*FI1)</f>
        <v>0</v>
      </c>
      <c r="FK296" s="9">
        <f>Thu!$BM45</f>
        <v>0</v>
      </c>
      <c r="FL296" s="73" t="str">
        <f t="shared" si="3452"/>
        <v>-100%</v>
      </c>
      <c r="FM296" s="9">
        <f>(FK296*FL296)+(FK296*FM1)</f>
        <v>0</v>
      </c>
      <c r="FO296" s="9">
        <f>Thu!$BN45</f>
        <v>0</v>
      </c>
      <c r="FP296" s="73" t="str">
        <f t="shared" si="3453"/>
        <v>-100%</v>
      </c>
      <c r="FQ296" s="9">
        <f>(FO296*FP296)+(FO296*FQ1)</f>
        <v>0</v>
      </c>
    </row>
    <row r="297" spans="1:173" s="12" customFormat="1" x14ac:dyDescent="0.25">
      <c r="A297" s="75"/>
      <c r="B297" s="72"/>
      <c r="C297" s="75"/>
      <c r="D297" s="75"/>
      <c r="E297" s="75"/>
      <c r="G297" s="75"/>
      <c r="H297" s="75"/>
      <c r="I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  <c r="BQ297" s="75"/>
      <c r="BR297" s="75"/>
      <c r="BS297" s="75"/>
      <c r="BT297" s="75"/>
      <c r="BU297" s="75"/>
      <c r="BV297" s="75"/>
      <c r="BW297" s="75"/>
      <c r="BX297" s="75"/>
      <c r="BY297" s="75"/>
      <c r="BZ297" s="75"/>
      <c r="CA297" s="75"/>
      <c r="CB297" s="75"/>
      <c r="CC297" s="75"/>
      <c r="CD297" s="75"/>
      <c r="CE297" s="75"/>
      <c r="CF297" s="75"/>
      <c r="CG297" s="75"/>
      <c r="CH297" s="75"/>
      <c r="CI297" s="75"/>
      <c r="CJ297" s="75"/>
      <c r="CK297" s="75"/>
      <c r="CL297" s="75"/>
      <c r="CM297" s="75"/>
      <c r="CN297" s="75"/>
      <c r="CO297" s="75"/>
      <c r="CP297" s="75"/>
      <c r="CQ297" s="75"/>
      <c r="CR297" s="75"/>
      <c r="CS297" s="75"/>
      <c r="CT297" s="75"/>
      <c r="CU297" s="75"/>
      <c r="CV297" s="75"/>
      <c r="CW297" s="75"/>
      <c r="CX297" s="75"/>
      <c r="CY297" s="75"/>
      <c r="CZ297" s="75"/>
      <c r="DA297" s="75"/>
      <c r="DB297" s="75"/>
      <c r="DC297" s="75"/>
      <c r="DD297" s="75"/>
      <c r="DE297" s="75"/>
      <c r="DF297" s="75"/>
      <c r="DG297" s="75"/>
      <c r="DH297" s="75"/>
      <c r="DI297" s="75"/>
      <c r="DJ297" s="75"/>
      <c r="DK297" s="75"/>
      <c r="DL297" s="75"/>
      <c r="DM297" s="75"/>
      <c r="DN297" s="75"/>
      <c r="DO297" s="75"/>
      <c r="DP297" s="75"/>
      <c r="DQ297" s="75"/>
      <c r="DR297" s="75"/>
      <c r="DS297" s="75"/>
      <c r="DT297" s="75"/>
      <c r="DU297" s="75"/>
      <c r="DV297" s="75"/>
      <c r="DW297" s="75"/>
      <c r="DX297" s="75"/>
      <c r="DY297" s="75"/>
      <c r="DZ297" s="75"/>
      <c r="EA297" s="75"/>
      <c r="EB297" s="75"/>
      <c r="EC297" s="75"/>
      <c r="ED297" s="75"/>
      <c r="EE297" s="75"/>
      <c r="EF297" s="75"/>
      <c r="EG297" s="75"/>
      <c r="EH297" s="75"/>
      <c r="EI297" s="75"/>
      <c r="EJ297" s="75"/>
      <c r="EK297" s="75"/>
      <c r="EL297" s="75"/>
      <c r="EM297" s="75"/>
      <c r="EN297" s="75"/>
      <c r="EO297" s="75"/>
      <c r="EP297" s="75"/>
      <c r="EQ297" s="75"/>
      <c r="ER297" s="75"/>
      <c r="ES297" s="75"/>
      <c r="EU297" s="75"/>
      <c r="EV297" s="75"/>
      <c r="EW297" s="75"/>
      <c r="EY297" s="75"/>
      <c r="EZ297" s="75"/>
      <c r="FA297" s="75"/>
      <c r="FC297" s="75"/>
      <c r="FD297" s="75"/>
      <c r="FE297" s="75"/>
      <c r="FG297" s="75"/>
      <c r="FH297" s="75"/>
      <c r="FI297" s="75"/>
      <c r="FK297" s="75"/>
      <c r="FL297" s="75"/>
      <c r="FM297" s="75"/>
      <c r="FO297" s="75"/>
      <c r="FP297" s="75"/>
      <c r="FQ297" s="75"/>
    </row>
    <row r="298" spans="1:173" s="12" customFormat="1" x14ac:dyDescent="0.25">
      <c r="A298" s="9">
        <f>Thu!A47</f>
        <v>0</v>
      </c>
      <c r="B298" s="72">
        <f>Thu!C47</f>
        <v>0</v>
      </c>
      <c r="C298" s="9">
        <f>Thu!X47</f>
        <v>0</v>
      </c>
      <c r="D298" s="73" t="str">
        <f>IF(B298="win",100%-D1,"-100%")</f>
        <v>-100%</v>
      </c>
      <c r="E298" s="9">
        <f>(C298*D298)+(C298*E1)</f>
        <v>0</v>
      </c>
      <c r="G298" s="9">
        <f>Thu!Y47</f>
        <v>0</v>
      </c>
      <c r="H298" s="73" t="str">
        <f>IF($B298="win",100%-H$1,"-100%")</f>
        <v>-100%</v>
      </c>
      <c r="I298" s="9">
        <f>(G298*H298)+(G298*I1)</f>
        <v>0</v>
      </c>
      <c r="K298" s="9">
        <f>Thu!Z47</f>
        <v>0</v>
      </c>
      <c r="L298" s="73" t="str">
        <f>IF(B298="win",100%-L1,"-100%")</f>
        <v>-100%</v>
      </c>
      <c r="M298" s="9">
        <f>(K298*L298)+(K298*M1)</f>
        <v>0</v>
      </c>
      <c r="N298" s="9"/>
      <c r="O298" s="9">
        <f>Thu!AA47</f>
        <v>0</v>
      </c>
      <c r="P298" s="73" t="str">
        <f>IF(B298="win",100%-P1,"-100%")</f>
        <v>-100%</v>
      </c>
      <c r="Q298" s="9">
        <f>(O298*P298)+(O298*Q1)</f>
        <v>0</v>
      </c>
      <c r="R298" s="9"/>
      <c r="S298" s="9">
        <f>Thu!AB47</f>
        <v>0</v>
      </c>
      <c r="T298" s="73" t="str">
        <f>IF(B298="win",100%-T1,"-100%")</f>
        <v>-100%</v>
      </c>
      <c r="U298" s="9">
        <f>(S298*T298)+(S298*U1)</f>
        <v>0</v>
      </c>
      <c r="V298" s="9"/>
      <c r="W298" s="9">
        <f>Thu!AC47</f>
        <v>0</v>
      </c>
      <c r="X298" s="73" t="str">
        <f>IF(B298="win",100%-X1,"-100%")</f>
        <v>-100%</v>
      </c>
      <c r="Y298" s="9">
        <f>(W298*X298)+(W298*Y1)</f>
        <v>0</v>
      </c>
      <c r="Z298" s="9"/>
      <c r="AA298" s="9">
        <f>Thu!AD47</f>
        <v>0</v>
      </c>
      <c r="AB298" s="73" t="str">
        <f>IF(B298="win",100%-AB1,"-100%")</f>
        <v>-100%</v>
      </c>
      <c r="AC298" s="9">
        <f>(AA298*AB298)+(AA298*AC1)</f>
        <v>0</v>
      </c>
      <c r="AD298" s="9"/>
      <c r="AE298" s="9">
        <f>Thu!AE47</f>
        <v>0</v>
      </c>
      <c r="AF298" s="73" t="str">
        <f>IF(B298="win",100%-AF1,"-100%")</f>
        <v>-100%</v>
      </c>
      <c r="AG298" s="9">
        <f>(AE298*AF298)+(AE298*AG1)</f>
        <v>0</v>
      </c>
      <c r="AH298" s="9"/>
      <c r="AI298" s="9">
        <f>Thu!AF47</f>
        <v>0</v>
      </c>
      <c r="AJ298" s="73" t="str">
        <f>IF(B298="win",100%-AJ1,"-100%")</f>
        <v>-100%</v>
      </c>
      <c r="AK298" s="9">
        <f>(AI298*AJ298)+(AI298*AK1)</f>
        <v>0</v>
      </c>
      <c r="AL298" s="9"/>
      <c r="AM298" s="9">
        <f>Thu!AG47</f>
        <v>0</v>
      </c>
      <c r="AN298" s="73" t="str">
        <f>IF(B298="win",100%-AN1,"-100%")</f>
        <v>-100%</v>
      </c>
      <c r="AO298" s="9">
        <f>(AM298*AN298)+(AM298*AO1)</f>
        <v>0</v>
      </c>
      <c r="AP298" s="9"/>
      <c r="AQ298" s="9">
        <f>Thu!AH47</f>
        <v>0</v>
      </c>
      <c r="AR298" s="73" t="str">
        <f>IF(B298="win",100%-AR1,"-100%")</f>
        <v>-100%</v>
      </c>
      <c r="AS298" s="9">
        <f>(AQ298*AR298)+(AQ298*AS1)</f>
        <v>0</v>
      </c>
      <c r="AT298" s="9"/>
      <c r="AU298" s="9">
        <f>Thu!AI47</f>
        <v>0</v>
      </c>
      <c r="AV298" s="73" t="str">
        <f>IF(B298="win",100%-AV1,"-100%")</f>
        <v>-100%</v>
      </c>
      <c r="AW298" s="9">
        <f>(AU298*AV298)+(AU298*AW1)</f>
        <v>0</v>
      </c>
      <c r="AX298" s="9"/>
      <c r="AY298" s="9">
        <f>Thu!AJ47</f>
        <v>0</v>
      </c>
      <c r="AZ298" s="73" t="str">
        <f>IF(B298="win",100%-AZ1,"-100%")</f>
        <v>-100%</v>
      </c>
      <c r="BA298" s="9">
        <f>(AY298*AZ298)+(AY298*BA1)</f>
        <v>0</v>
      </c>
      <c r="BB298" s="9"/>
      <c r="BC298" s="9">
        <f>Thu!AK47</f>
        <v>0</v>
      </c>
      <c r="BD298" s="73" t="str">
        <f>IF(B298="win",100%-BD1,"-100%")</f>
        <v>-100%</v>
      </c>
      <c r="BE298" s="9">
        <f>(BC298*BD298)+(BC298*BE1)</f>
        <v>0</v>
      </c>
      <c r="BF298" s="9"/>
      <c r="BG298" s="9">
        <f>Thu!AL47</f>
        <v>0</v>
      </c>
      <c r="BH298" s="73" t="str">
        <f>IF(B298="win",100%-BH1,"-100%")</f>
        <v>-100%</v>
      </c>
      <c r="BI298" s="9">
        <f>(BG298*BH298)+(BG298*BI1)</f>
        <v>0</v>
      </c>
      <c r="BJ298" s="9"/>
      <c r="BK298" s="9">
        <f>Thu!AM47</f>
        <v>0</v>
      </c>
      <c r="BL298" s="73" t="str">
        <f>IF(B298="win",100%-BL1,"-100%")</f>
        <v>-100%</v>
      </c>
      <c r="BM298" s="9">
        <f>(BK298*BL298)+(BK298*BM1)</f>
        <v>0</v>
      </c>
      <c r="BN298" s="9"/>
      <c r="BO298" s="9">
        <f>Thu!AN47</f>
        <v>0</v>
      </c>
      <c r="BP298" s="73" t="str">
        <f>IF(B298="win",100%-BP1,"-100%")</f>
        <v>-100%</v>
      </c>
      <c r="BQ298" s="9">
        <f>(BO298*BP298)+(BO298*BQ1)</f>
        <v>0</v>
      </c>
      <c r="BR298" s="9"/>
      <c r="BS298" s="9">
        <f>Thu!AO47</f>
        <v>0</v>
      </c>
      <c r="BT298" s="73" t="str">
        <f>IF(B298="win",100%-BT1,"-100%")</f>
        <v>-100%</v>
      </c>
      <c r="BU298" s="9">
        <f>(BS298*BT298)+(BS298*BU1)</f>
        <v>0</v>
      </c>
      <c r="BV298" s="9"/>
      <c r="BW298" s="9">
        <f>Thu!AP47</f>
        <v>0</v>
      </c>
      <c r="BX298" s="73" t="str">
        <f>IF(B298="win",100%-BX1,"-100%")</f>
        <v>-100%</v>
      </c>
      <c r="BY298" s="9">
        <f>(BW298*BX298)+(BW298*BY1)</f>
        <v>0</v>
      </c>
      <c r="BZ298" s="9"/>
      <c r="CA298" s="9">
        <f>Thu!AQ47</f>
        <v>0</v>
      </c>
      <c r="CB298" s="73" t="str">
        <f>IF(B298="win",100%-CB1,"-100%")</f>
        <v>-100%</v>
      </c>
      <c r="CC298" s="9">
        <f>(CA298*CB298)+(CA298*CC1)</f>
        <v>0</v>
      </c>
      <c r="CD298" s="9"/>
      <c r="CE298" s="9">
        <f>Thu!AR47</f>
        <v>0</v>
      </c>
      <c r="CF298" s="73" t="str">
        <f>IF(B298="win",100%-CF1,"-100%")</f>
        <v>-100%</v>
      </c>
      <c r="CG298" s="9">
        <f>(CE298*CF298)+(CE298*CG1)</f>
        <v>0</v>
      </c>
      <c r="CH298" s="9"/>
      <c r="CI298" s="9">
        <f>Thu!AS47</f>
        <v>0</v>
      </c>
      <c r="CJ298" s="73" t="str">
        <f>IF(B298="win",100%-CJ1,"-100%")</f>
        <v>-100%</v>
      </c>
      <c r="CK298" s="9">
        <f>(CI298*CJ298)+(CI298*CK1)</f>
        <v>0</v>
      </c>
      <c r="CL298" s="9"/>
      <c r="CM298" s="9">
        <f>Thu!AT47</f>
        <v>0</v>
      </c>
      <c r="CN298" s="73" t="str">
        <f>IF(B298="win",100%-CN1,"-100%")</f>
        <v>-100%</v>
      </c>
      <c r="CO298" s="9">
        <f>(CM298*CN298)+(CM298*CO1)</f>
        <v>0</v>
      </c>
      <c r="CP298" s="9"/>
      <c r="CQ298" s="9">
        <f>Thu!AU47</f>
        <v>0</v>
      </c>
      <c r="CR298" s="73" t="str">
        <f>IF(B298="win",100%-CR1,"-100%")</f>
        <v>-100%</v>
      </c>
      <c r="CS298" s="9">
        <f>(CQ298*CR298)+(CQ298*CS1)</f>
        <v>0</v>
      </c>
      <c r="CT298" s="9"/>
      <c r="CU298" s="9">
        <f>Thu!AV47</f>
        <v>0</v>
      </c>
      <c r="CV298" s="73" t="str">
        <f>IF(B298="win",100%-CV1,"-100%")</f>
        <v>-100%</v>
      </c>
      <c r="CW298" s="9">
        <f>(CU298*CV298)+(CU298*CW1)</f>
        <v>0</v>
      </c>
      <c r="CX298" s="9"/>
      <c r="CY298" s="9">
        <f>Thu!AW47</f>
        <v>0</v>
      </c>
      <c r="CZ298" s="73" t="str">
        <f>IF(B298="win",100%-CZ1,"-100%")</f>
        <v>-100%</v>
      </c>
      <c r="DA298" s="9">
        <f>(CY298*CZ298)+(CY298*DA1)</f>
        <v>0</v>
      </c>
      <c r="DB298" s="9"/>
      <c r="DC298" s="9">
        <f>Thu!AX47</f>
        <v>0</v>
      </c>
      <c r="DD298" s="73" t="str">
        <f>IF(B298="win",100%-DD1,"-100%")</f>
        <v>-100%</v>
      </c>
      <c r="DE298" s="9">
        <f>(DC298*DD298)+(DC298*DE1)</f>
        <v>0</v>
      </c>
      <c r="DF298" s="9"/>
      <c r="DG298" s="9">
        <f>Thu!AY47</f>
        <v>0</v>
      </c>
      <c r="DH298" s="73" t="str">
        <f>IF(B298="win",100%-DH1,"-100%")</f>
        <v>-100%</v>
      </c>
      <c r="DI298" s="9">
        <f>(DG298*DH298)+(DG298*DI1)</f>
        <v>0</v>
      </c>
      <c r="DJ298" s="9"/>
      <c r="DK298" s="9">
        <f>Thu!AZ47</f>
        <v>0</v>
      </c>
      <c r="DL298" s="73" t="str">
        <f>IF(B298="win",100%-DL1,"-100%")</f>
        <v>-100%</v>
      </c>
      <c r="DM298" s="9">
        <f>(DK298*DL298)+(DK298*DM1)</f>
        <v>0</v>
      </c>
      <c r="DN298" s="9"/>
      <c r="DO298" s="9">
        <f>Thu!BA47</f>
        <v>0</v>
      </c>
      <c r="DP298" s="73" t="str">
        <f>IF(B298="win",100%-DP1,"-100%")</f>
        <v>-100%</v>
      </c>
      <c r="DQ298" s="9">
        <f>(DO298*DP298)+(DO298*DQ1)</f>
        <v>0</v>
      </c>
      <c r="DR298" s="9"/>
      <c r="DS298" s="9">
        <f>Thu!BB47</f>
        <v>0</v>
      </c>
      <c r="DT298" s="73" t="str">
        <f>IF(B298="win",100%-DT1,"-100%")</f>
        <v>-100%</v>
      </c>
      <c r="DU298" s="9">
        <f>(DS298*DT298)+(DS298*DU1)</f>
        <v>0</v>
      </c>
      <c r="DV298" s="9"/>
      <c r="DW298" s="9">
        <f>Thu!BC47</f>
        <v>0</v>
      </c>
      <c r="DX298" s="73" t="str">
        <f>IF(B298="win",100%-DX1,"-100%")</f>
        <v>-100%</v>
      </c>
      <c r="DY298" s="9">
        <f>(DW298*DX298)+(DW298*DY1)</f>
        <v>0</v>
      </c>
      <c r="DZ298" s="9"/>
      <c r="EA298" s="9">
        <f>Thu!BD47</f>
        <v>0</v>
      </c>
      <c r="EB298" s="73" t="str">
        <f>IF(B298="win",100%-EB1,"-100%")</f>
        <v>-100%</v>
      </c>
      <c r="EC298" s="9">
        <f>(EA298*EB298)+(EA298*EC1)</f>
        <v>0</v>
      </c>
      <c r="ED298" s="9"/>
      <c r="EE298" s="9">
        <f>Thu!BE47</f>
        <v>0</v>
      </c>
      <c r="EF298" s="73" t="str">
        <f>IF(B298="win",100%-EF1,"-100%")</f>
        <v>-100%</v>
      </c>
      <c r="EG298" s="9">
        <f>(EE298*EF298)+(EE298*EG1)</f>
        <v>0</v>
      </c>
      <c r="EH298" s="9"/>
      <c r="EI298" s="9">
        <f>Thu!BF47</f>
        <v>0</v>
      </c>
      <c r="EJ298" s="73" t="str">
        <f>IF(B298="win",100%-EJ1,"-100%")</f>
        <v>-100%</v>
      </c>
      <c r="EK298" s="9">
        <f>(EI298*EJ298)+(EI298*EK1)</f>
        <v>0</v>
      </c>
      <c r="EL298" s="9"/>
      <c r="EM298" s="9">
        <f>Thu!BG47</f>
        <v>0</v>
      </c>
      <c r="EN298" s="73" t="str">
        <f>IF(B298="win",100%-EN1,"-100%")</f>
        <v>-100%</v>
      </c>
      <c r="EO298" s="9">
        <f>(EM298*EN298)+(EM298*EO1)</f>
        <v>0</v>
      </c>
      <c r="EP298" s="9"/>
      <c r="EQ298" s="9">
        <f>Thu!BH47</f>
        <v>0</v>
      </c>
      <c r="ER298" s="73" t="str">
        <f>IF(B298="win",100%-ER1,"-100%")</f>
        <v>-100%</v>
      </c>
      <c r="ES298" s="9">
        <f>(EQ298*ER298)+(EQ298*ES1)</f>
        <v>0</v>
      </c>
      <c r="EU298" s="9">
        <f>Thu!$BI47</f>
        <v>0</v>
      </c>
      <c r="EV298" s="73" t="str">
        <f>IF($B298="win",100%-EV$1,"-100%")</f>
        <v>-100%</v>
      </c>
      <c r="EW298" s="9">
        <f>(EU298*EV298)+(EU298*EW1)</f>
        <v>0</v>
      </c>
      <c r="EY298" s="9">
        <f>Thu!$BI47</f>
        <v>0</v>
      </c>
      <c r="EZ298" s="73" t="str">
        <f>IF($B298="win",100%-EZ$1,"-100%")</f>
        <v>-100%</v>
      </c>
      <c r="FA298" s="9">
        <f>(EY298*EZ298)+(EY298*FA1)</f>
        <v>0</v>
      </c>
      <c r="FC298" s="9">
        <f>Thu!$BK47</f>
        <v>0</v>
      </c>
      <c r="FD298" s="73" t="str">
        <f t="shared" si="3450"/>
        <v>-100%</v>
      </c>
      <c r="FE298" s="9">
        <f>(FC298*FD298)+(FC298*FE1)</f>
        <v>0</v>
      </c>
      <c r="FG298" s="9">
        <f>Thu!$BL47</f>
        <v>0</v>
      </c>
      <c r="FH298" s="73" t="str">
        <f t="shared" si="3451"/>
        <v>-100%</v>
      </c>
      <c r="FI298" s="9">
        <f>(FG298*FH298)+(FG298*FI1)</f>
        <v>0</v>
      </c>
      <c r="FK298" s="9">
        <f>Thu!$BM47</f>
        <v>0</v>
      </c>
      <c r="FL298" s="73" t="str">
        <f t="shared" si="3452"/>
        <v>-100%</v>
      </c>
      <c r="FM298" s="9">
        <f>(FK298*FL298)+(FK298*FM1)</f>
        <v>0</v>
      </c>
      <c r="FO298" s="9">
        <f>Thu!$BN47</f>
        <v>0</v>
      </c>
      <c r="FP298" s="73" t="str">
        <f t="shared" si="3453"/>
        <v>-100%</v>
      </c>
      <c r="FQ298" s="9">
        <f>(FO298*FP298)+(FO298*FQ1)</f>
        <v>0</v>
      </c>
    </row>
    <row r="299" spans="1:173" s="12" customFormat="1" x14ac:dyDescent="0.25">
      <c r="A299" s="9">
        <f>Thu!A48</f>
        <v>0</v>
      </c>
      <c r="B299" s="72">
        <f>Thu!C48</f>
        <v>0</v>
      </c>
      <c r="C299" s="9">
        <f>Thu!X48</f>
        <v>0</v>
      </c>
      <c r="D299" s="73" t="str">
        <f>IF(B299="win",100%-D1,"-100%")</f>
        <v>-100%</v>
      </c>
      <c r="E299" s="9">
        <f>(C299*D299)+(C299*E1)</f>
        <v>0</v>
      </c>
      <c r="G299" s="9">
        <f>Thu!Y48</f>
        <v>0</v>
      </c>
      <c r="H299" s="73" t="str">
        <f t="shared" ref="H299:H301" si="3457">IF($B299="win",100%-H$1,"-100%")</f>
        <v>-100%</v>
      </c>
      <c r="I299" s="9">
        <f>(G299*H299)+(G299*I1)</f>
        <v>0</v>
      </c>
      <c r="K299" s="9">
        <f>Thu!Z48</f>
        <v>0</v>
      </c>
      <c r="L299" s="73" t="str">
        <f>IF(B299="win",100%-L1,"-100%")</f>
        <v>-100%</v>
      </c>
      <c r="M299" s="9">
        <f>(K299*L299)+(K299*M1)</f>
        <v>0</v>
      </c>
      <c r="N299" s="9"/>
      <c r="O299" s="9">
        <f>Thu!AA48</f>
        <v>0</v>
      </c>
      <c r="P299" s="73" t="str">
        <f>IF(B299="win",100%-P1,"-100%")</f>
        <v>-100%</v>
      </c>
      <c r="Q299" s="9">
        <f>(O299*P299)+(O299*Q1)</f>
        <v>0</v>
      </c>
      <c r="R299" s="9"/>
      <c r="S299" s="9">
        <f>Thu!AB48</f>
        <v>0</v>
      </c>
      <c r="T299" s="73" t="str">
        <f>IF(B299="win",100%-T1,"-100%")</f>
        <v>-100%</v>
      </c>
      <c r="U299" s="9">
        <f>(S299*T299)+(S299*U1)</f>
        <v>0</v>
      </c>
      <c r="V299" s="9"/>
      <c r="W299" s="9">
        <f>Thu!AC48</f>
        <v>0</v>
      </c>
      <c r="X299" s="73" t="str">
        <f>IF(B299="win",100%-X1,"-100%")</f>
        <v>-100%</v>
      </c>
      <c r="Y299" s="9">
        <f>(W299*X299)+(W299*Y1)</f>
        <v>0</v>
      </c>
      <c r="Z299" s="9"/>
      <c r="AA299" s="9">
        <f>Thu!AD48</f>
        <v>0</v>
      </c>
      <c r="AB299" s="73" t="str">
        <f>IF(B299="win",100%-AB1,"-100%")</f>
        <v>-100%</v>
      </c>
      <c r="AC299" s="9">
        <f>(AA299*AB299)+(AA299*AC1)</f>
        <v>0</v>
      </c>
      <c r="AD299" s="9"/>
      <c r="AE299" s="9">
        <f>Thu!AE48</f>
        <v>0</v>
      </c>
      <c r="AF299" s="73" t="str">
        <f>IF(B299="win",100%-AF1,"-100%")</f>
        <v>-100%</v>
      </c>
      <c r="AG299" s="9">
        <f>(AE299*AF299)+(AE299*AG1)</f>
        <v>0</v>
      </c>
      <c r="AH299" s="9"/>
      <c r="AI299" s="9">
        <f>Thu!AF48</f>
        <v>0</v>
      </c>
      <c r="AJ299" s="73" t="str">
        <f>IF(B299="win",100%-AJ1,"-100%")</f>
        <v>-100%</v>
      </c>
      <c r="AK299" s="9">
        <f>(AI299*AJ299)+(AI299*AK1)</f>
        <v>0</v>
      </c>
      <c r="AL299" s="9"/>
      <c r="AM299" s="9">
        <f>Thu!AG48</f>
        <v>0</v>
      </c>
      <c r="AN299" s="73" t="str">
        <f>IF(B299="win",100%-AN1,"-100%")</f>
        <v>-100%</v>
      </c>
      <c r="AO299" s="9">
        <f>(AM299*AN299)+(AM299*AO1)</f>
        <v>0</v>
      </c>
      <c r="AP299" s="9"/>
      <c r="AQ299" s="9">
        <f>Thu!AH48</f>
        <v>0</v>
      </c>
      <c r="AR299" s="73" t="str">
        <f>IF(B299="win",100%-AR1,"-100%")</f>
        <v>-100%</v>
      </c>
      <c r="AS299" s="9">
        <f>(AQ299*AR299)+(AQ299*AS1)</f>
        <v>0</v>
      </c>
      <c r="AT299" s="9"/>
      <c r="AU299" s="9">
        <f>Thu!AI48</f>
        <v>0</v>
      </c>
      <c r="AV299" s="73" t="str">
        <f>IF(B299="win",100%-AV1,"-100%")</f>
        <v>-100%</v>
      </c>
      <c r="AW299" s="9">
        <f>(AU299*AV299)+(AU299*AW1)</f>
        <v>0</v>
      </c>
      <c r="AX299" s="9"/>
      <c r="AY299" s="9">
        <f>Thu!AJ48</f>
        <v>0</v>
      </c>
      <c r="AZ299" s="73" t="str">
        <f>IF(B299="win",100%-AZ1,"-100%")</f>
        <v>-100%</v>
      </c>
      <c r="BA299" s="9">
        <f>(AY299*AZ299)+(AY299*BA1)</f>
        <v>0</v>
      </c>
      <c r="BB299" s="9"/>
      <c r="BC299" s="9">
        <f>Thu!AK48</f>
        <v>0</v>
      </c>
      <c r="BD299" s="73" t="str">
        <f>IF(B299="win",100%-BD1,"-100%")</f>
        <v>-100%</v>
      </c>
      <c r="BE299" s="9">
        <f>(BC299*BD299)+(BC299*BE1)</f>
        <v>0</v>
      </c>
      <c r="BF299" s="9"/>
      <c r="BG299" s="9">
        <f>Thu!AL48</f>
        <v>0</v>
      </c>
      <c r="BH299" s="73" t="str">
        <f>IF(B299="win",100%-BH1,"-100%")</f>
        <v>-100%</v>
      </c>
      <c r="BI299" s="9">
        <f>(BG299*BH299)+(BG299*BI1)</f>
        <v>0</v>
      </c>
      <c r="BJ299" s="9"/>
      <c r="BK299" s="9">
        <f>Thu!AM48</f>
        <v>0</v>
      </c>
      <c r="BL299" s="73" t="str">
        <f>IF(B299="win",100%-BL1,"-100%")</f>
        <v>-100%</v>
      </c>
      <c r="BM299" s="9">
        <f>(BK299*BL299)+(BK299*BM1)</f>
        <v>0</v>
      </c>
      <c r="BN299" s="9"/>
      <c r="BO299" s="9">
        <f>Thu!AN48</f>
        <v>0</v>
      </c>
      <c r="BP299" s="73" t="str">
        <f>IF(B299="win",100%-BP1,"-100%")</f>
        <v>-100%</v>
      </c>
      <c r="BQ299" s="9">
        <f>(BO299*BP299)+(BO299*BQ1)</f>
        <v>0</v>
      </c>
      <c r="BR299" s="9"/>
      <c r="BS299" s="9">
        <f>Thu!AO48</f>
        <v>0</v>
      </c>
      <c r="BT299" s="73" t="str">
        <f>IF(B299="win",100%-BT1,"-100%")</f>
        <v>-100%</v>
      </c>
      <c r="BU299" s="9">
        <f>(BS299*BT299)+(BS299*BU1)</f>
        <v>0</v>
      </c>
      <c r="BV299" s="9"/>
      <c r="BW299" s="9">
        <f>Thu!AP48</f>
        <v>0</v>
      </c>
      <c r="BX299" s="73" t="str">
        <f>IF(B299="win",100%-BX1,"-100%")</f>
        <v>-100%</v>
      </c>
      <c r="BY299" s="9">
        <f>(BW299*BX299)+(BW299*BY1)</f>
        <v>0</v>
      </c>
      <c r="BZ299" s="9"/>
      <c r="CA299" s="9">
        <f>Thu!AQ48</f>
        <v>0</v>
      </c>
      <c r="CB299" s="73" t="str">
        <f>IF(B299="win",100%-CB1,"-100%")</f>
        <v>-100%</v>
      </c>
      <c r="CC299" s="9">
        <f>(CA299*CB299)+(CA299*CC1)</f>
        <v>0</v>
      </c>
      <c r="CD299" s="9"/>
      <c r="CE299" s="9">
        <f>Thu!AR48</f>
        <v>0</v>
      </c>
      <c r="CF299" s="73" t="str">
        <f>IF(B299="win",100%-CF1,"-100%")</f>
        <v>-100%</v>
      </c>
      <c r="CG299" s="9">
        <f>(CE299*CF299)+(CE299*CG1)</f>
        <v>0</v>
      </c>
      <c r="CH299" s="9"/>
      <c r="CI299" s="9">
        <f>Thu!AS48</f>
        <v>0</v>
      </c>
      <c r="CJ299" s="73" t="str">
        <f>IF(B299="win",100%-CJ1,"-100%")</f>
        <v>-100%</v>
      </c>
      <c r="CK299" s="9">
        <f>(CI299*CJ299)+(CI299*CK1)</f>
        <v>0</v>
      </c>
      <c r="CL299" s="9"/>
      <c r="CM299" s="9">
        <f>Thu!AT48</f>
        <v>0</v>
      </c>
      <c r="CN299" s="73" t="str">
        <f>IF(B299="win",100%-CN1,"-100%")</f>
        <v>-100%</v>
      </c>
      <c r="CO299" s="9">
        <f>(CM299*CN299)+(CM299*CO1)</f>
        <v>0</v>
      </c>
      <c r="CP299" s="9"/>
      <c r="CQ299" s="9">
        <f>Thu!AU48</f>
        <v>0</v>
      </c>
      <c r="CR299" s="73" t="str">
        <f>IF(B299="win",100%-CR1,"-100%")</f>
        <v>-100%</v>
      </c>
      <c r="CS299" s="9">
        <f>(CQ299*CR299)+(CQ299*CS1)</f>
        <v>0</v>
      </c>
      <c r="CT299" s="9"/>
      <c r="CU299" s="9">
        <f>Thu!AV48</f>
        <v>0</v>
      </c>
      <c r="CV299" s="73" t="str">
        <f>IF(B299="win",100%-CV1,"-100%")</f>
        <v>-100%</v>
      </c>
      <c r="CW299" s="9">
        <f>(CU299*CV299)+(CU299*CW1)</f>
        <v>0</v>
      </c>
      <c r="CX299" s="9"/>
      <c r="CY299" s="9">
        <f>Thu!AW48</f>
        <v>0</v>
      </c>
      <c r="CZ299" s="73" t="str">
        <f>IF(B299="win",100%-CZ1,"-100%")</f>
        <v>-100%</v>
      </c>
      <c r="DA299" s="9">
        <f>(CY299*CZ299)+(CY299*DA1)</f>
        <v>0</v>
      </c>
      <c r="DB299" s="9"/>
      <c r="DC299" s="9">
        <f>Thu!AX48</f>
        <v>0</v>
      </c>
      <c r="DD299" s="73" t="str">
        <f>IF(B299="win",100%-DD1,"-100%")</f>
        <v>-100%</v>
      </c>
      <c r="DE299" s="9">
        <f>(DC299*DD299)+(DC299*DE1)</f>
        <v>0</v>
      </c>
      <c r="DF299" s="9"/>
      <c r="DG299" s="9">
        <f>Thu!AY48</f>
        <v>0</v>
      </c>
      <c r="DH299" s="73" t="str">
        <f>IF(B299="win",100%-DH1,"-100%")</f>
        <v>-100%</v>
      </c>
      <c r="DI299" s="9">
        <f>(DG299*DH299)+(DG299*DI1)</f>
        <v>0</v>
      </c>
      <c r="DJ299" s="9"/>
      <c r="DK299" s="9">
        <f>Thu!AZ48</f>
        <v>0</v>
      </c>
      <c r="DL299" s="73" t="str">
        <f>IF(B299="win",100%-DL1,"-100%")</f>
        <v>-100%</v>
      </c>
      <c r="DM299" s="9">
        <f>(DK299*DL299)+(DK299*DM1)</f>
        <v>0</v>
      </c>
      <c r="DN299" s="9"/>
      <c r="DO299" s="9">
        <f>Thu!BA48</f>
        <v>0</v>
      </c>
      <c r="DP299" s="73" t="str">
        <f>IF(B299="win",100%-DP1,"-100%")</f>
        <v>-100%</v>
      </c>
      <c r="DQ299" s="9">
        <f>(DO299*DP299)+(DO299*DQ1)</f>
        <v>0</v>
      </c>
      <c r="DR299" s="9"/>
      <c r="DS299" s="9">
        <f>Thu!BB48</f>
        <v>0</v>
      </c>
      <c r="DT299" s="73" t="str">
        <f>IF(B299="win",100%-DT1,"-100%")</f>
        <v>-100%</v>
      </c>
      <c r="DU299" s="9">
        <f>(DS299*DT299)+(DS299*DU1)</f>
        <v>0</v>
      </c>
      <c r="DV299" s="9"/>
      <c r="DW299" s="9">
        <f>Thu!BC48</f>
        <v>0</v>
      </c>
      <c r="DX299" s="73" t="str">
        <f>IF(B299="win",100%-DX1,"-100%")</f>
        <v>-100%</v>
      </c>
      <c r="DY299" s="9">
        <f>(DW299*DX299)+(DW299*DY1)</f>
        <v>0</v>
      </c>
      <c r="DZ299" s="9"/>
      <c r="EA299" s="9">
        <f>Thu!BD48</f>
        <v>0</v>
      </c>
      <c r="EB299" s="73" t="str">
        <f>IF(B299="win",100%-EB1,"-100%")</f>
        <v>-100%</v>
      </c>
      <c r="EC299" s="9">
        <f>(EA299*EB299)+(EA299*EC1)</f>
        <v>0</v>
      </c>
      <c r="ED299" s="9"/>
      <c r="EE299" s="9">
        <f>Thu!BE48</f>
        <v>0</v>
      </c>
      <c r="EF299" s="73" t="str">
        <f>IF(B299="win",100%-EF1,"-100%")</f>
        <v>-100%</v>
      </c>
      <c r="EG299" s="9">
        <f>(EE299*EF299)+(EE299*EG1)</f>
        <v>0</v>
      </c>
      <c r="EH299" s="9"/>
      <c r="EI299" s="9">
        <f>Thu!BF48</f>
        <v>0</v>
      </c>
      <c r="EJ299" s="73" t="str">
        <f>IF(B299="win",100%-EJ1,"-100%")</f>
        <v>-100%</v>
      </c>
      <c r="EK299" s="9">
        <f>(EI299*EJ299)+(EI299*EK1)</f>
        <v>0</v>
      </c>
      <c r="EL299" s="9"/>
      <c r="EM299" s="9">
        <f>Thu!BG48</f>
        <v>0</v>
      </c>
      <c r="EN299" s="73" t="str">
        <f>IF(B299="win",100%-EN1,"-100%")</f>
        <v>-100%</v>
      </c>
      <c r="EO299" s="9">
        <f>(EM299*EN299)+(EM299*EO1)</f>
        <v>0</v>
      </c>
      <c r="EP299" s="9"/>
      <c r="EQ299" s="9">
        <f>Thu!BH48</f>
        <v>0</v>
      </c>
      <c r="ER299" s="73" t="str">
        <f>IF(B299="win",100%-ER1,"-100%")</f>
        <v>-100%</v>
      </c>
      <c r="ES299" s="9">
        <f>(EQ299*ER299)+(EQ299*ES1)</f>
        <v>0</v>
      </c>
      <c r="EU299" s="9">
        <f>Thu!$BI48</f>
        <v>0</v>
      </c>
      <c r="EV299" s="73" t="str">
        <f t="shared" ref="EV299:EV301" si="3458">IF($B299="win",100%-EV$1,"-100%")</f>
        <v>-100%</v>
      </c>
      <c r="EW299" s="9">
        <f>(EU299*EV299)+(EU299*EW1)</f>
        <v>0</v>
      </c>
      <c r="EY299" s="9">
        <f>Thu!$BI48</f>
        <v>0</v>
      </c>
      <c r="EZ299" s="73" t="str">
        <f t="shared" ref="EZ299:EZ301" si="3459">IF($B299="win",100%-EZ$1,"-100%")</f>
        <v>-100%</v>
      </c>
      <c r="FA299" s="9">
        <f>(EY299*EZ299)+(EY299*FA1)</f>
        <v>0</v>
      </c>
      <c r="FC299" s="9">
        <f>Thu!$BK48</f>
        <v>0</v>
      </c>
      <c r="FD299" s="73" t="str">
        <f t="shared" si="3450"/>
        <v>-100%</v>
      </c>
      <c r="FE299" s="9">
        <f>(FC299*FD299)+(FC299*FE1)</f>
        <v>0</v>
      </c>
      <c r="FG299" s="9">
        <f>Thu!$BL48</f>
        <v>0</v>
      </c>
      <c r="FH299" s="73" t="str">
        <f t="shared" si="3451"/>
        <v>-100%</v>
      </c>
      <c r="FI299" s="9">
        <f>(FG299*FH299)+(FG299*FI1)</f>
        <v>0</v>
      </c>
      <c r="FK299" s="9">
        <f>Thu!$BM48</f>
        <v>0</v>
      </c>
      <c r="FL299" s="73" t="str">
        <f t="shared" si="3452"/>
        <v>-100%</v>
      </c>
      <c r="FM299" s="9">
        <f>(FK299*FL299)+(FK299*FM1)</f>
        <v>0</v>
      </c>
      <c r="FO299" s="9">
        <f>Thu!$BN48</f>
        <v>0</v>
      </c>
      <c r="FP299" s="73" t="str">
        <f t="shared" si="3453"/>
        <v>-100%</v>
      </c>
      <c r="FQ299" s="9">
        <f>(FO299*FP299)+(FO299*FQ1)</f>
        <v>0</v>
      </c>
    </row>
    <row r="300" spans="1:173" s="12" customFormat="1" x14ac:dyDescent="0.25">
      <c r="A300" s="9" t="str">
        <f>Thu!A49</f>
        <v>UNDER</v>
      </c>
      <c r="B300" s="72">
        <f>Thu!C49</f>
        <v>0</v>
      </c>
      <c r="C300" s="9">
        <f>Thu!X49</f>
        <v>0</v>
      </c>
      <c r="D300" s="73" t="str">
        <f>IF(B300="win",100%-D1,"-100%")</f>
        <v>-100%</v>
      </c>
      <c r="E300" s="9">
        <f>(C300*D300)+(C300*E1)</f>
        <v>0</v>
      </c>
      <c r="G300" s="9">
        <f>Thu!Y49</f>
        <v>0</v>
      </c>
      <c r="H300" s="73" t="str">
        <f t="shared" si="3457"/>
        <v>-100%</v>
      </c>
      <c r="I300" s="9">
        <f>(G300*H300)+(G300*I1)</f>
        <v>0</v>
      </c>
      <c r="K300" s="9">
        <f>Thu!Z49</f>
        <v>0</v>
      </c>
      <c r="L300" s="73" t="str">
        <f>IF(B300="win",100%-L1,"-100%")</f>
        <v>-100%</v>
      </c>
      <c r="M300" s="9">
        <f>(K300*L300)+(K300*M1)</f>
        <v>0</v>
      </c>
      <c r="N300" s="9"/>
      <c r="O300" s="9">
        <f>Thu!AA49</f>
        <v>0</v>
      </c>
      <c r="P300" s="73" t="str">
        <f>IF(B300="win",100%-P1,"-100%")</f>
        <v>-100%</v>
      </c>
      <c r="Q300" s="9">
        <f>(O300*P300)+(O300*Q1)</f>
        <v>0</v>
      </c>
      <c r="R300" s="9"/>
      <c r="S300" s="9">
        <f>Thu!AB49</f>
        <v>0</v>
      </c>
      <c r="T300" s="73" t="str">
        <f>IF(B300="win",100%-T1,"-100%")</f>
        <v>-100%</v>
      </c>
      <c r="U300" s="9">
        <f>(S300*T300)+(S300*U1)</f>
        <v>0</v>
      </c>
      <c r="V300" s="9"/>
      <c r="W300" s="9">
        <f>Thu!AC49</f>
        <v>0</v>
      </c>
      <c r="X300" s="73" t="str">
        <f>IF(B300="win",100%-X1,"-100%")</f>
        <v>-100%</v>
      </c>
      <c r="Y300" s="9">
        <f>(W300*X300)+(W300*Y1)</f>
        <v>0</v>
      </c>
      <c r="Z300" s="9"/>
      <c r="AA300" s="9">
        <f>Thu!AD49</f>
        <v>0</v>
      </c>
      <c r="AB300" s="73" t="str">
        <f>IF(B300="win",100%-AB1,"-100%")</f>
        <v>-100%</v>
      </c>
      <c r="AC300" s="9">
        <f>(AA300*AB300)+(AA300*AC1)</f>
        <v>0</v>
      </c>
      <c r="AD300" s="9"/>
      <c r="AE300" s="9">
        <f>Thu!AE49</f>
        <v>0</v>
      </c>
      <c r="AF300" s="73" t="str">
        <f>IF(B300="win",100%-AF1,"-100%")</f>
        <v>-100%</v>
      </c>
      <c r="AG300" s="9">
        <f>(AE300*AF300)+(AE300*AG1)</f>
        <v>0</v>
      </c>
      <c r="AH300" s="9"/>
      <c r="AI300" s="9">
        <f>Thu!AF49</f>
        <v>0</v>
      </c>
      <c r="AJ300" s="73" t="str">
        <f>IF(B300="win",100%-AJ1,"-100%")</f>
        <v>-100%</v>
      </c>
      <c r="AK300" s="9">
        <f>(AI300*AJ300)+(AI300*AK1)</f>
        <v>0</v>
      </c>
      <c r="AL300" s="9"/>
      <c r="AM300" s="9">
        <f>Thu!AG49</f>
        <v>0</v>
      </c>
      <c r="AN300" s="73" t="str">
        <f>IF(B300="win",100%-AN1,"-100%")</f>
        <v>-100%</v>
      </c>
      <c r="AO300" s="9">
        <f>(AM300*AN300)+(AM300*AO1)</f>
        <v>0</v>
      </c>
      <c r="AP300" s="9"/>
      <c r="AQ300" s="9">
        <f>Thu!AH49</f>
        <v>0</v>
      </c>
      <c r="AR300" s="73" t="str">
        <f>IF(B300="win",100%-AR1,"-100%")</f>
        <v>-100%</v>
      </c>
      <c r="AS300" s="9">
        <f>(AQ300*AR300)+(AQ300*AS1)</f>
        <v>0</v>
      </c>
      <c r="AT300" s="9"/>
      <c r="AU300" s="9">
        <f>Thu!AI49</f>
        <v>0</v>
      </c>
      <c r="AV300" s="73" t="str">
        <f>IF(B300="win",100%-AV1,"-100%")</f>
        <v>-100%</v>
      </c>
      <c r="AW300" s="9">
        <f>(AU300*AV300)+(AU300*AW1)</f>
        <v>0</v>
      </c>
      <c r="AX300" s="9"/>
      <c r="AY300" s="9">
        <f>Thu!AJ49</f>
        <v>0</v>
      </c>
      <c r="AZ300" s="73" t="str">
        <f>IF(B300="win",100%-AZ1,"-100%")</f>
        <v>-100%</v>
      </c>
      <c r="BA300" s="9">
        <f>(AY300*AZ300)+(AY300*BA1)</f>
        <v>0</v>
      </c>
      <c r="BB300" s="9"/>
      <c r="BC300" s="9">
        <f>Thu!AK49</f>
        <v>0</v>
      </c>
      <c r="BD300" s="73" t="str">
        <f>IF(B300="win",100%-BD1,"-100%")</f>
        <v>-100%</v>
      </c>
      <c r="BE300" s="9">
        <f>(BC300*BD300)+(BC300*BE1)</f>
        <v>0</v>
      </c>
      <c r="BF300" s="9"/>
      <c r="BG300" s="9">
        <f>Thu!AL49</f>
        <v>0</v>
      </c>
      <c r="BH300" s="73" t="str">
        <f>IF(B300="win",100%-BH1,"-100%")</f>
        <v>-100%</v>
      </c>
      <c r="BI300" s="9">
        <f>(BG300*BH300)+(BG300*BI1)</f>
        <v>0</v>
      </c>
      <c r="BJ300" s="9"/>
      <c r="BK300" s="9">
        <f>Thu!AM49</f>
        <v>0</v>
      </c>
      <c r="BL300" s="73" t="str">
        <f>IF(B300="win",100%-BL1,"-100%")</f>
        <v>-100%</v>
      </c>
      <c r="BM300" s="9">
        <f>(BK300*BL300)+(BK300*BM1)</f>
        <v>0</v>
      </c>
      <c r="BN300" s="9"/>
      <c r="BO300" s="9">
        <f>Thu!AN49</f>
        <v>0</v>
      </c>
      <c r="BP300" s="73" t="str">
        <f>IF(B300="win",100%-BP1,"-100%")</f>
        <v>-100%</v>
      </c>
      <c r="BQ300" s="9">
        <f>(BO300*BP300)+(BO300*BQ1)</f>
        <v>0</v>
      </c>
      <c r="BR300" s="9"/>
      <c r="BS300" s="9">
        <f>Thu!AO49</f>
        <v>0</v>
      </c>
      <c r="BT300" s="73" t="str">
        <f>IF(B300="win",100%-BT1,"-100%")</f>
        <v>-100%</v>
      </c>
      <c r="BU300" s="9">
        <f>(BS300*BT300)+(BS300*BU1)</f>
        <v>0</v>
      </c>
      <c r="BV300" s="9"/>
      <c r="BW300" s="9">
        <f>Thu!AP49</f>
        <v>0</v>
      </c>
      <c r="BX300" s="73" t="str">
        <f>IF(B300="win",100%-BX1,"-100%")</f>
        <v>-100%</v>
      </c>
      <c r="BY300" s="9">
        <f>(BW300*BX300)+(BW300*BY1)</f>
        <v>0</v>
      </c>
      <c r="BZ300" s="9"/>
      <c r="CA300" s="9">
        <f>Thu!AQ49</f>
        <v>0</v>
      </c>
      <c r="CB300" s="73" t="str">
        <f>IF(B300="win",100%-CB1,"-100%")</f>
        <v>-100%</v>
      </c>
      <c r="CC300" s="9">
        <f>(CA300*CB300)+(CA300*CC1)</f>
        <v>0</v>
      </c>
      <c r="CD300" s="9"/>
      <c r="CE300" s="9">
        <f>Thu!AR49</f>
        <v>0</v>
      </c>
      <c r="CF300" s="73" t="str">
        <f>IF(B300="win",100%-CF1,"-100%")</f>
        <v>-100%</v>
      </c>
      <c r="CG300" s="9">
        <f>(CE300*CF300)+(CE300*CG1)</f>
        <v>0</v>
      </c>
      <c r="CH300" s="9"/>
      <c r="CI300" s="9">
        <f>Thu!AS49</f>
        <v>0</v>
      </c>
      <c r="CJ300" s="73" t="str">
        <f>IF(B300="win",100%-CJ1,"-100%")</f>
        <v>-100%</v>
      </c>
      <c r="CK300" s="9">
        <f>(CI300*CJ300)+(CI300*CK1)</f>
        <v>0</v>
      </c>
      <c r="CL300" s="9"/>
      <c r="CM300" s="9">
        <f>Thu!AT49</f>
        <v>0</v>
      </c>
      <c r="CN300" s="73" t="str">
        <f>IF(B300="win",100%-CN1,"-100%")</f>
        <v>-100%</v>
      </c>
      <c r="CO300" s="9">
        <f>(CM300*CN300)+(CM300*CO1)</f>
        <v>0</v>
      </c>
      <c r="CP300" s="9"/>
      <c r="CQ300" s="9">
        <f>Thu!AU49</f>
        <v>0</v>
      </c>
      <c r="CR300" s="73" t="str">
        <f>IF(B300="win",100%-CR1,"-100%")</f>
        <v>-100%</v>
      </c>
      <c r="CS300" s="9">
        <f>(CQ300*CR300)+(CQ300*CS1)</f>
        <v>0</v>
      </c>
      <c r="CT300" s="9"/>
      <c r="CU300" s="9">
        <f>Thu!AV49</f>
        <v>0</v>
      </c>
      <c r="CV300" s="73" t="str">
        <f>IF(B300="win",100%-CV1,"-100%")</f>
        <v>-100%</v>
      </c>
      <c r="CW300" s="9">
        <f>(CU300*CV300)+(CU300*CW1)</f>
        <v>0</v>
      </c>
      <c r="CX300" s="9"/>
      <c r="CY300" s="9">
        <f>Thu!AW49</f>
        <v>0</v>
      </c>
      <c r="CZ300" s="73" t="str">
        <f>IF(B300="win",100%-CZ1,"-100%")</f>
        <v>-100%</v>
      </c>
      <c r="DA300" s="9">
        <f>(CY300*CZ300)+(CY300*DA1)</f>
        <v>0</v>
      </c>
      <c r="DB300" s="9"/>
      <c r="DC300" s="9">
        <f>Thu!AX49</f>
        <v>0</v>
      </c>
      <c r="DD300" s="73" t="str">
        <f>IF(B300="win",100%-DD1,"-100%")</f>
        <v>-100%</v>
      </c>
      <c r="DE300" s="9">
        <f>(DC300*DD300)+(DC300*DE1)</f>
        <v>0</v>
      </c>
      <c r="DF300" s="9"/>
      <c r="DG300" s="9">
        <f>Thu!AY49</f>
        <v>0</v>
      </c>
      <c r="DH300" s="73" t="str">
        <f>IF(B300="win",100%-DH1,"-100%")</f>
        <v>-100%</v>
      </c>
      <c r="DI300" s="9">
        <f>(DG300*DH300)+(DG300*DI1)</f>
        <v>0</v>
      </c>
      <c r="DJ300" s="9"/>
      <c r="DK300" s="9">
        <f>Thu!AZ49</f>
        <v>0</v>
      </c>
      <c r="DL300" s="73" t="str">
        <f>IF(B300="win",100%-DL1,"-100%")</f>
        <v>-100%</v>
      </c>
      <c r="DM300" s="9">
        <f>(DK300*DL300)+(DK300*DM1)</f>
        <v>0</v>
      </c>
      <c r="DN300" s="9"/>
      <c r="DO300" s="9">
        <f>Thu!BA49</f>
        <v>0</v>
      </c>
      <c r="DP300" s="73" t="str">
        <f>IF(B300="win",100%-DP1,"-100%")</f>
        <v>-100%</v>
      </c>
      <c r="DQ300" s="9">
        <f>(DO300*DP300)+(DO300*DQ1)</f>
        <v>0</v>
      </c>
      <c r="DR300" s="9"/>
      <c r="DS300" s="9">
        <f>Thu!BB49</f>
        <v>0</v>
      </c>
      <c r="DT300" s="73" t="str">
        <f>IF(B300="win",100%-DT1,"-100%")</f>
        <v>-100%</v>
      </c>
      <c r="DU300" s="9">
        <f>(DS300*DT300)+(DS300*DU1)</f>
        <v>0</v>
      </c>
      <c r="DV300" s="9"/>
      <c r="DW300" s="9">
        <f>Thu!BC49</f>
        <v>0</v>
      </c>
      <c r="DX300" s="73" t="str">
        <f>IF(B300="win",100%-DX1,"-100%")</f>
        <v>-100%</v>
      </c>
      <c r="DY300" s="9">
        <f>(DW300*DX300)+(DW300*DY1)</f>
        <v>0</v>
      </c>
      <c r="DZ300" s="9"/>
      <c r="EA300" s="9">
        <f>Thu!BD49</f>
        <v>0</v>
      </c>
      <c r="EB300" s="73" t="str">
        <f>IF(B300="win",100%-EB1,"-100%")</f>
        <v>-100%</v>
      </c>
      <c r="EC300" s="9">
        <f>(EA300*EB300)+(EA300*EC1)</f>
        <v>0</v>
      </c>
      <c r="ED300" s="9"/>
      <c r="EE300" s="9">
        <f>Thu!BE49</f>
        <v>0</v>
      </c>
      <c r="EF300" s="73" t="str">
        <f>IF(B300="win",100%-EF1,"-100%")</f>
        <v>-100%</v>
      </c>
      <c r="EG300" s="9">
        <f>(EE300*EF300)+(EE300*EG1)</f>
        <v>0</v>
      </c>
      <c r="EH300" s="9"/>
      <c r="EI300" s="9">
        <f>Thu!BF49</f>
        <v>0</v>
      </c>
      <c r="EJ300" s="73" t="str">
        <f>IF(B300="win",100%-EJ1,"-100%")</f>
        <v>-100%</v>
      </c>
      <c r="EK300" s="9">
        <f>(EI300*EJ300)+(EI300*EK1)</f>
        <v>0</v>
      </c>
      <c r="EL300" s="9"/>
      <c r="EM300" s="9">
        <f>Thu!BG49</f>
        <v>0</v>
      </c>
      <c r="EN300" s="73" t="str">
        <f>IF(B300="win",100%-EN1,"-100%")</f>
        <v>-100%</v>
      </c>
      <c r="EO300" s="9">
        <f>(EM300*EN300)+(EM300*EO1)</f>
        <v>0</v>
      </c>
      <c r="EP300" s="9"/>
      <c r="EQ300" s="9">
        <f>Thu!BH49</f>
        <v>0</v>
      </c>
      <c r="ER300" s="73" t="str">
        <f>IF(B300="win",100%-ER1,"-100%")</f>
        <v>-100%</v>
      </c>
      <c r="ES300" s="9">
        <f>(EQ300*ER300)+(EQ300*ES1)</f>
        <v>0</v>
      </c>
      <c r="EU300" s="9">
        <f>Thu!$BI49</f>
        <v>0</v>
      </c>
      <c r="EV300" s="73" t="str">
        <f t="shared" si="3458"/>
        <v>-100%</v>
      </c>
      <c r="EW300" s="9">
        <f>(EU300*EV300)+(EU300*EW1)</f>
        <v>0</v>
      </c>
      <c r="EY300" s="9">
        <f>Thu!$BI49</f>
        <v>0</v>
      </c>
      <c r="EZ300" s="73" t="str">
        <f t="shared" si="3459"/>
        <v>-100%</v>
      </c>
      <c r="FA300" s="9">
        <f>(EY300*EZ300)+(EY300*FA1)</f>
        <v>0</v>
      </c>
      <c r="FC300" s="9">
        <f>Thu!$BK49</f>
        <v>0</v>
      </c>
      <c r="FD300" s="73" t="str">
        <f t="shared" si="3450"/>
        <v>-100%</v>
      </c>
      <c r="FE300" s="9">
        <f>(FC300*FD300)+(FC300*FE1)</f>
        <v>0</v>
      </c>
      <c r="FG300" s="9">
        <f>Thu!$BL49</f>
        <v>0</v>
      </c>
      <c r="FH300" s="73" t="str">
        <f t="shared" si="3451"/>
        <v>-100%</v>
      </c>
      <c r="FI300" s="9">
        <f>(FG300*FH300)+(FG300*FI1)</f>
        <v>0</v>
      </c>
      <c r="FK300" s="9">
        <f>Thu!$BM49</f>
        <v>0</v>
      </c>
      <c r="FL300" s="73" t="str">
        <f t="shared" si="3452"/>
        <v>-100%</v>
      </c>
      <c r="FM300" s="9">
        <f>(FK300*FL300)+(FK300*FM1)</f>
        <v>0</v>
      </c>
      <c r="FO300" s="9">
        <f>Thu!$BN49</f>
        <v>0</v>
      </c>
      <c r="FP300" s="73" t="str">
        <f t="shared" si="3453"/>
        <v>-100%</v>
      </c>
      <c r="FQ300" s="9">
        <f>(FO300*FP300)+(FO300*FQ1)</f>
        <v>0</v>
      </c>
    </row>
    <row r="301" spans="1:173" s="12" customFormat="1" x14ac:dyDescent="0.25">
      <c r="A301" s="9" t="str">
        <f>Thu!A50</f>
        <v>OVER</v>
      </c>
      <c r="B301" s="72">
        <f>Thu!C50</f>
        <v>0</v>
      </c>
      <c r="C301" s="9">
        <f>Thu!X50</f>
        <v>0</v>
      </c>
      <c r="D301" s="73" t="str">
        <f>IF(B301="win",100%-D1,"-100%")</f>
        <v>-100%</v>
      </c>
      <c r="E301" s="9">
        <f>(C301*D301)+(C301*E1)</f>
        <v>0</v>
      </c>
      <c r="G301" s="9">
        <f>Thu!Y50</f>
        <v>0</v>
      </c>
      <c r="H301" s="73" t="str">
        <f t="shared" si="3457"/>
        <v>-100%</v>
      </c>
      <c r="I301" s="9">
        <f>(G301*H301)+(G301*I1)</f>
        <v>0</v>
      </c>
      <c r="K301" s="9">
        <f>Thu!Z50</f>
        <v>0</v>
      </c>
      <c r="L301" s="73" t="str">
        <f>IF(B301="win",100%-L1,"-100%")</f>
        <v>-100%</v>
      </c>
      <c r="M301" s="9">
        <f>(K301*L301)+(K301*M1)</f>
        <v>0</v>
      </c>
      <c r="N301" s="9"/>
      <c r="O301" s="9">
        <f>Thu!AA50</f>
        <v>0</v>
      </c>
      <c r="P301" s="73" t="str">
        <f>IF(B301="win",100%-P1,"-100%")</f>
        <v>-100%</v>
      </c>
      <c r="Q301" s="9">
        <f>(O301*P301)+(O301*Q1)</f>
        <v>0</v>
      </c>
      <c r="R301" s="9"/>
      <c r="S301" s="9">
        <f>Thu!AB50</f>
        <v>0</v>
      </c>
      <c r="T301" s="73" t="str">
        <f>IF(B301="win",100%-T1,"-100%")</f>
        <v>-100%</v>
      </c>
      <c r="U301" s="9">
        <f>(S301*T301)+(S301*U1)</f>
        <v>0</v>
      </c>
      <c r="V301" s="9"/>
      <c r="W301" s="9">
        <f>Thu!AC50</f>
        <v>0</v>
      </c>
      <c r="X301" s="73" t="str">
        <f>IF(B301="win",100%-X1,"-100%")</f>
        <v>-100%</v>
      </c>
      <c r="Y301" s="9">
        <f>(W301*X301)+(W301*Y1)</f>
        <v>0</v>
      </c>
      <c r="Z301" s="9"/>
      <c r="AA301" s="9">
        <f>Thu!AD50</f>
        <v>0</v>
      </c>
      <c r="AB301" s="73" t="str">
        <f>IF(B301="win",100%-AB1,"-100%")</f>
        <v>-100%</v>
      </c>
      <c r="AC301" s="9">
        <f>(AA301*AB301)+(AA301*AC1)</f>
        <v>0</v>
      </c>
      <c r="AD301" s="9"/>
      <c r="AE301" s="9">
        <f>Thu!AE50</f>
        <v>0</v>
      </c>
      <c r="AF301" s="73" t="str">
        <f>IF(B301="win",100%-AF1,"-100%")</f>
        <v>-100%</v>
      </c>
      <c r="AG301" s="9">
        <f>(AE301*AF301)+(AE301*AG1)</f>
        <v>0</v>
      </c>
      <c r="AH301" s="9"/>
      <c r="AI301" s="9">
        <f>Thu!AF50</f>
        <v>0</v>
      </c>
      <c r="AJ301" s="73" t="str">
        <f>IF(B301="win",100%-AJ1,"-100%")</f>
        <v>-100%</v>
      </c>
      <c r="AK301" s="9">
        <f>(AI301*AJ301)+(AI301*AK1)</f>
        <v>0</v>
      </c>
      <c r="AL301" s="9"/>
      <c r="AM301" s="9">
        <f>Thu!AG50</f>
        <v>0</v>
      </c>
      <c r="AN301" s="73" t="str">
        <f>IF(B301="win",100%-AN1,"-100%")</f>
        <v>-100%</v>
      </c>
      <c r="AO301" s="9">
        <f>(AM301*AN301)+(AM301*AO1)</f>
        <v>0</v>
      </c>
      <c r="AP301" s="9"/>
      <c r="AQ301" s="9">
        <f>Thu!AH50</f>
        <v>0</v>
      </c>
      <c r="AR301" s="73" t="str">
        <f>IF(B301="win",100%-AR1,"-100%")</f>
        <v>-100%</v>
      </c>
      <c r="AS301" s="9">
        <f>(AQ301*AR301)+(AQ301*AS1)</f>
        <v>0</v>
      </c>
      <c r="AT301" s="9"/>
      <c r="AU301" s="9">
        <f>Thu!AI50</f>
        <v>0</v>
      </c>
      <c r="AV301" s="73" t="str">
        <f>IF(B301="win",100%-AV1,"-100%")</f>
        <v>-100%</v>
      </c>
      <c r="AW301" s="9">
        <f>(AU301*AV301)+(AU301*AW1)</f>
        <v>0</v>
      </c>
      <c r="AX301" s="9"/>
      <c r="AY301" s="9">
        <f>Thu!AJ50</f>
        <v>0</v>
      </c>
      <c r="AZ301" s="73" t="str">
        <f>IF(B301="win",100%-AZ1,"-100%")</f>
        <v>-100%</v>
      </c>
      <c r="BA301" s="9">
        <f>(AY301*AZ301)+(AY301*BA1)</f>
        <v>0</v>
      </c>
      <c r="BB301" s="9"/>
      <c r="BC301" s="9">
        <f>Thu!AK50</f>
        <v>0</v>
      </c>
      <c r="BD301" s="73" t="str">
        <f>IF(B301="win",100%-BD1,"-100%")</f>
        <v>-100%</v>
      </c>
      <c r="BE301" s="9">
        <f>(BC301*BD301)+(BC301*BE1)</f>
        <v>0</v>
      </c>
      <c r="BF301" s="9"/>
      <c r="BG301" s="9">
        <f>Thu!AL50</f>
        <v>0</v>
      </c>
      <c r="BH301" s="73" t="str">
        <f>IF(B301="win",100%-BH1,"-100%")</f>
        <v>-100%</v>
      </c>
      <c r="BI301" s="9">
        <f>(BG301*BH301)+(BG301*BI1)</f>
        <v>0</v>
      </c>
      <c r="BJ301" s="9"/>
      <c r="BK301" s="9">
        <f>Thu!AM50</f>
        <v>0</v>
      </c>
      <c r="BL301" s="73" t="str">
        <f>IF(B301="win",100%-BL1,"-100%")</f>
        <v>-100%</v>
      </c>
      <c r="BM301" s="9">
        <f>(BK301*BL301)+(BK301*BM1)</f>
        <v>0</v>
      </c>
      <c r="BN301" s="9"/>
      <c r="BO301" s="9">
        <f>Thu!AN50</f>
        <v>0</v>
      </c>
      <c r="BP301" s="73" t="str">
        <f>IF(B301="win",100%-BP1,"-100%")</f>
        <v>-100%</v>
      </c>
      <c r="BQ301" s="9">
        <f>(BO301*BP301)+(BO301*BQ1)</f>
        <v>0</v>
      </c>
      <c r="BR301" s="9"/>
      <c r="BS301" s="9">
        <f>Thu!AO50</f>
        <v>0</v>
      </c>
      <c r="BT301" s="73" t="str">
        <f>IF(B301="win",100%-BT1,"-100%")</f>
        <v>-100%</v>
      </c>
      <c r="BU301" s="9">
        <f>(BS301*BT301)+(BS301*BU1)</f>
        <v>0</v>
      </c>
      <c r="BV301" s="9"/>
      <c r="BW301" s="9">
        <f>Thu!AP50</f>
        <v>0</v>
      </c>
      <c r="BX301" s="73" t="str">
        <f>IF(B301="win",100%-BX1,"-100%")</f>
        <v>-100%</v>
      </c>
      <c r="BY301" s="9">
        <f>(BW301*BX301)+(BW301*BY1)</f>
        <v>0</v>
      </c>
      <c r="BZ301" s="9"/>
      <c r="CA301" s="9">
        <f>Thu!AQ50</f>
        <v>0</v>
      </c>
      <c r="CB301" s="73" t="str">
        <f>IF(B301="win",100%-CB1,"-100%")</f>
        <v>-100%</v>
      </c>
      <c r="CC301" s="9">
        <f>(CA301*CB301)+(CA301*CC1)</f>
        <v>0</v>
      </c>
      <c r="CD301" s="9"/>
      <c r="CE301" s="9">
        <f>Thu!AR50</f>
        <v>0</v>
      </c>
      <c r="CF301" s="73" t="str">
        <f>IF(B301="win",100%-CF1,"-100%")</f>
        <v>-100%</v>
      </c>
      <c r="CG301" s="9">
        <f>(CE301*CF301)+(CE301*CG1)</f>
        <v>0</v>
      </c>
      <c r="CH301" s="9"/>
      <c r="CI301" s="9">
        <f>Thu!AS50</f>
        <v>0</v>
      </c>
      <c r="CJ301" s="73" t="str">
        <f>IF(B301="win",100%-CJ1,"-100%")</f>
        <v>-100%</v>
      </c>
      <c r="CK301" s="9">
        <f>(CI301*CJ301)+(CI301*CK1)</f>
        <v>0</v>
      </c>
      <c r="CL301" s="9"/>
      <c r="CM301" s="9">
        <f>Thu!AT50</f>
        <v>0</v>
      </c>
      <c r="CN301" s="73" t="str">
        <f>IF(B301="win",100%-CN1,"-100%")</f>
        <v>-100%</v>
      </c>
      <c r="CO301" s="9">
        <f>(CM301*CN301)+(CM301*CO1)</f>
        <v>0</v>
      </c>
      <c r="CP301" s="9"/>
      <c r="CQ301" s="9">
        <f>Thu!AU50</f>
        <v>0</v>
      </c>
      <c r="CR301" s="73" t="str">
        <f>IF(B301="win",100%-CR1,"-100%")</f>
        <v>-100%</v>
      </c>
      <c r="CS301" s="9">
        <f>(CQ301*CR301)+(CQ301*CS1)</f>
        <v>0</v>
      </c>
      <c r="CT301" s="9"/>
      <c r="CU301" s="9">
        <f>Thu!AV50</f>
        <v>0</v>
      </c>
      <c r="CV301" s="73" t="str">
        <f>IF(B301="win",100%-CV1,"-100%")</f>
        <v>-100%</v>
      </c>
      <c r="CW301" s="9">
        <f>(CU301*CV301)+(CU301*CW1)</f>
        <v>0</v>
      </c>
      <c r="CX301" s="9"/>
      <c r="CY301" s="9">
        <f>Thu!AW50</f>
        <v>0</v>
      </c>
      <c r="CZ301" s="73" t="str">
        <f>IF(B301="win",100%-CZ1,"-100%")</f>
        <v>-100%</v>
      </c>
      <c r="DA301" s="9">
        <f>(CY301*CZ301)+(CY301*DA1)</f>
        <v>0</v>
      </c>
      <c r="DB301" s="9"/>
      <c r="DC301" s="9">
        <f>Thu!AX50</f>
        <v>0</v>
      </c>
      <c r="DD301" s="73" t="str">
        <f>IF(B301="win",100%-DD1,"-100%")</f>
        <v>-100%</v>
      </c>
      <c r="DE301" s="9">
        <f>(DC301*DD301)+(DC301*DE1)</f>
        <v>0</v>
      </c>
      <c r="DF301" s="9"/>
      <c r="DG301" s="9">
        <f>Thu!AY50</f>
        <v>0</v>
      </c>
      <c r="DH301" s="73" t="str">
        <f>IF(B301="win",100%-DH1,"-100%")</f>
        <v>-100%</v>
      </c>
      <c r="DI301" s="9">
        <f>(DG301*DH301)+(DG301*DI1)</f>
        <v>0</v>
      </c>
      <c r="DJ301" s="9"/>
      <c r="DK301" s="9">
        <f>Thu!AZ50</f>
        <v>0</v>
      </c>
      <c r="DL301" s="73" t="str">
        <f>IF(B301="win",100%-DL1,"-100%")</f>
        <v>-100%</v>
      </c>
      <c r="DM301" s="9">
        <f>(DK301*DL301)+(DK301*DM1)</f>
        <v>0</v>
      </c>
      <c r="DN301" s="9"/>
      <c r="DO301" s="9">
        <f>Thu!BA50</f>
        <v>0</v>
      </c>
      <c r="DP301" s="73" t="str">
        <f>IF(B301="win",100%-DP1,"-100%")</f>
        <v>-100%</v>
      </c>
      <c r="DQ301" s="9">
        <f>(DO301*DP301)+(DO301*DQ1)</f>
        <v>0</v>
      </c>
      <c r="DR301" s="9"/>
      <c r="DS301" s="9">
        <f>Thu!BB50</f>
        <v>0</v>
      </c>
      <c r="DT301" s="73" t="str">
        <f>IF(B301="win",100%-DT1,"-100%")</f>
        <v>-100%</v>
      </c>
      <c r="DU301" s="9">
        <f>(DS301*DT301)+(DS301*DU1)</f>
        <v>0</v>
      </c>
      <c r="DV301" s="9"/>
      <c r="DW301" s="9">
        <f>Thu!BC50</f>
        <v>0</v>
      </c>
      <c r="DX301" s="73" t="str">
        <f>IF(B301="win",100%-DX1,"-100%")</f>
        <v>-100%</v>
      </c>
      <c r="DY301" s="9">
        <f>(DW301*DX301)+(DW301*DY1)</f>
        <v>0</v>
      </c>
      <c r="DZ301" s="9"/>
      <c r="EA301" s="9">
        <f>Thu!BD50</f>
        <v>0</v>
      </c>
      <c r="EB301" s="73" t="str">
        <f>IF(B301="win",100%-EB1,"-100%")</f>
        <v>-100%</v>
      </c>
      <c r="EC301" s="9">
        <f>(EA301*EB301)+(EA301*EC1)</f>
        <v>0</v>
      </c>
      <c r="ED301" s="9"/>
      <c r="EE301" s="9">
        <f>Thu!BE50</f>
        <v>0</v>
      </c>
      <c r="EF301" s="73" t="str">
        <f>IF(B301="win",100%-EF1,"-100%")</f>
        <v>-100%</v>
      </c>
      <c r="EG301" s="9">
        <f>(EE301*EF301)+(EE301*EG1)</f>
        <v>0</v>
      </c>
      <c r="EH301" s="9"/>
      <c r="EI301" s="9">
        <f>Thu!BF50</f>
        <v>0</v>
      </c>
      <c r="EJ301" s="73" t="str">
        <f>IF(B301="win",100%-EJ1,"-100%")</f>
        <v>-100%</v>
      </c>
      <c r="EK301" s="9">
        <f>(EI301*EJ301)+(EI301*EK1)</f>
        <v>0</v>
      </c>
      <c r="EL301" s="9"/>
      <c r="EM301" s="9">
        <f>Thu!BG50</f>
        <v>0</v>
      </c>
      <c r="EN301" s="73" t="str">
        <f>IF(B301="win",100%-EN1,"-100%")</f>
        <v>-100%</v>
      </c>
      <c r="EO301" s="9">
        <f>(EM301*EN301)+(EM301*EO1)</f>
        <v>0</v>
      </c>
      <c r="EP301" s="9"/>
      <c r="EQ301" s="9">
        <f>Thu!BH50</f>
        <v>0</v>
      </c>
      <c r="ER301" s="73" t="str">
        <f>IF(B301="win",100%-ER1,"-100%")</f>
        <v>-100%</v>
      </c>
      <c r="ES301" s="9">
        <f>(EQ301*ER301)+(EQ301*ES1)</f>
        <v>0</v>
      </c>
      <c r="EU301" s="9">
        <f>Thu!$BI50</f>
        <v>0</v>
      </c>
      <c r="EV301" s="73" t="str">
        <f t="shared" si="3458"/>
        <v>-100%</v>
      </c>
      <c r="EW301" s="9">
        <f>(EU301*EV301)+(EU301*EW1)</f>
        <v>0</v>
      </c>
      <c r="EY301" s="9">
        <f>Thu!$BI50</f>
        <v>0</v>
      </c>
      <c r="EZ301" s="73" t="str">
        <f t="shared" si="3459"/>
        <v>-100%</v>
      </c>
      <c r="FA301" s="9">
        <f>(EY301*EZ301)+(EY301*FA1)</f>
        <v>0</v>
      </c>
      <c r="FC301" s="9">
        <f>Thu!$BK50</f>
        <v>0</v>
      </c>
      <c r="FD301" s="73" t="str">
        <f t="shared" si="3450"/>
        <v>-100%</v>
      </c>
      <c r="FE301" s="9">
        <f>(FC301*FD301)+(FC301*FE1)</f>
        <v>0</v>
      </c>
      <c r="FG301" s="9">
        <f>Thu!$BL50</f>
        <v>0</v>
      </c>
      <c r="FH301" s="73" t="str">
        <f t="shared" si="3451"/>
        <v>-100%</v>
      </c>
      <c r="FI301" s="9">
        <f>(FG301*FH301)+(FG301*FI1)</f>
        <v>0</v>
      </c>
      <c r="FK301" s="9">
        <f>Thu!$BM50</f>
        <v>0</v>
      </c>
      <c r="FL301" s="73" t="str">
        <f t="shared" si="3452"/>
        <v>-100%</v>
      </c>
      <c r="FM301" s="9">
        <f>(FK301*FL301)+(FK301*FM1)</f>
        <v>0</v>
      </c>
      <c r="FO301" s="9">
        <f>Thu!$BN50</f>
        <v>0</v>
      </c>
      <c r="FP301" s="73" t="str">
        <f t="shared" si="3453"/>
        <v>-100%</v>
      </c>
      <c r="FQ301" s="9">
        <f>(FO301*FP301)+(FO301*FQ1)</f>
        <v>0</v>
      </c>
    </row>
    <row r="302" spans="1:173" s="12" customFormat="1" x14ac:dyDescent="0.25">
      <c r="A302" s="75"/>
      <c r="B302" s="72"/>
      <c r="C302" s="75"/>
      <c r="D302" s="75"/>
      <c r="E302" s="75"/>
      <c r="G302" s="75"/>
      <c r="H302" s="75"/>
      <c r="I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  <c r="BN302" s="75"/>
      <c r="BO302" s="75"/>
      <c r="BP302" s="75"/>
      <c r="BQ302" s="75"/>
      <c r="BR302" s="75"/>
      <c r="BS302" s="75"/>
      <c r="BT302" s="75"/>
      <c r="BU302" s="75"/>
      <c r="BV302" s="75"/>
      <c r="BW302" s="75"/>
      <c r="BX302" s="75"/>
      <c r="BY302" s="75"/>
      <c r="BZ302" s="75"/>
      <c r="CA302" s="75"/>
      <c r="CB302" s="75"/>
      <c r="CC302" s="75"/>
      <c r="CD302" s="75"/>
      <c r="CE302" s="75"/>
      <c r="CF302" s="75"/>
      <c r="CG302" s="75"/>
      <c r="CH302" s="75"/>
      <c r="CI302" s="75"/>
      <c r="CJ302" s="75"/>
      <c r="CK302" s="75"/>
      <c r="CL302" s="75"/>
      <c r="CM302" s="75"/>
      <c r="CN302" s="75"/>
      <c r="CO302" s="75"/>
      <c r="CP302" s="75"/>
      <c r="CQ302" s="75"/>
      <c r="CR302" s="75"/>
      <c r="CS302" s="75"/>
      <c r="CT302" s="75"/>
      <c r="CU302" s="75"/>
      <c r="CV302" s="75"/>
      <c r="CW302" s="75"/>
      <c r="CX302" s="75"/>
      <c r="CY302" s="75"/>
      <c r="CZ302" s="75"/>
      <c r="DA302" s="75"/>
      <c r="DB302" s="75"/>
      <c r="DC302" s="75"/>
      <c r="DD302" s="75"/>
      <c r="DE302" s="75"/>
      <c r="DF302" s="75"/>
      <c r="DG302" s="75"/>
      <c r="DH302" s="75"/>
      <c r="DI302" s="75"/>
      <c r="DJ302" s="75"/>
      <c r="DK302" s="75"/>
      <c r="DL302" s="75"/>
      <c r="DM302" s="75"/>
      <c r="DN302" s="75"/>
      <c r="DO302" s="75"/>
      <c r="DP302" s="75"/>
      <c r="DQ302" s="75"/>
      <c r="DR302" s="75"/>
      <c r="DS302" s="75"/>
      <c r="DT302" s="75"/>
      <c r="DU302" s="75"/>
      <c r="DV302" s="75"/>
      <c r="DW302" s="75"/>
      <c r="DX302" s="75"/>
      <c r="DY302" s="75"/>
      <c r="DZ302" s="75"/>
      <c r="EA302" s="75"/>
      <c r="EB302" s="75"/>
      <c r="EC302" s="75"/>
      <c r="ED302" s="75"/>
      <c r="EE302" s="75"/>
      <c r="EF302" s="75"/>
      <c r="EG302" s="75"/>
      <c r="EH302" s="75"/>
      <c r="EI302" s="75"/>
      <c r="EJ302" s="75"/>
      <c r="EK302" s="75"/>
      <c r="EL302" s="75"/>
      <c r="EM302" s="75"/>
      <c r="EN302" s="75"/>
      <c r="EO302" s="75"/>
      <c r="EP302" s="75"/>
      <c r="EQ302" s="75"/>
      <c r="ER302" s="75"/>
      <c r="ES302" s="75"/>
      <c r="EU302" s="75"/>
      <c r="EV302" s="75"/>
      <c r="EW302" s="75"/>
      <c r="EY302" s="75"/>
      <c r="EZ302" s="75"/>
      <c r="FA302" s="75"/>
      <c r="FC302" s="75"/>
      <c r="FD302" s="75"/>
      <c r="FE302" s="75"/>
      <c r="FG302" s="75"/>
      <c r="FH302" s="75"/>
      <c r="FI302" s="75"/>
      <c r="FK302" s="75"/>
      <c r="FL302" s="75"/>
      <c r="FM302" s="75"/>
      <c r="FO302" s="75"/>
      <c r="FP302" s="75"/>
      <c r="FQ302" s="75"/>
    </row>
    <row r="303" spans="1:173" s="12" customFormat="1" x14ac:dyDescent="0.25">
      <c r="A303" s="9">
        <f>Thu!A52</f>
        <v>0</v>
      </c>
      <c r="B303" s="72">
        <f>Thu!C52</f>
        <v>0</v>
      </c>
      <c r="C303" s="9">
        <f>Thu!X52</f>
        <v>0</v>
      </c>
      <c r="D303" s="73" t="str">
        <f>IF(B303="win",100%-D1,"-100%")</f>
        <v>-100%</v>
      </c>
      <c r="E303" s="9">
        <f>(C303*D303)+(C303*E1)</f>
        <v>0</v>
      </c>
      <c r="G303" s="9">
        <f>Thu!Y52</f>
        <v>0</v>
      </c>
      <c r="H303" s="73" t="str">
        <f>IF($B303="win",100%-H$1,"-100%")</f>
        <v>-100%</v>
      </c>
      <c r="I303" s="9">
        <f>(G303*H303)+(G303*I1)</f>
        <v>0</v>
      </c>
      <c r="K303" s="9">
        <f>Thu!Z52</f>
        <v>0</v>
      </c>
      <c r="L303" s="73" t="str">
        <f>IF(B303="win",100%-L1,"-100%")</f>
        <v>-100%</v>
      </c>
      <c r="M303" s="9">
        <f>(K303*L303)+(K303*M1)</f>
        <v>0</v>
      </c>
      <c r="N303" s="9"/>
      <c r="O303" s="9">
        <f>Thu!AA52</f>
        <v>0</v>
      </c>
      <c r="P303" s="73" t="str">
        <f>IF(B303="win",100%-P1,"-100%")</f>
        <v>-100%</v>
      </c>
      <c r="Q303" s="9">
        <f>(O303*P303)+(O303*Q1)</f>
        <v>0</v>
      </c>
      <c r="R303" s="9"/>
      <c r="S303" s="9">
        <f>Thu!AB52</f>
        <v>0</v>
      </c>
      <c r="T303" s="73" t="str">
        <f>IF(B303="win",100%-T1,"-100%")</f>
        <v>-100%</v>
      </c>
      <c r="U303" s="9">
        <f>(S303*T303)+(S303*U1)</f>
        <v>0</v>
      </c>
      <c r="V303" s="9"/>
      <c r="W303" s="9">
        <f>Thu!AC52</f>
        <v>0</v>
      </c>
      <c r="X303" s="73" t="str">
        <f>IF(B303="win",100%-X1,"-100%")</f>
        <v>-100%</v>
      </c>
      <c r="Y303" s="9">
        <f>(W303*X303)+(W303*Y1)</f>
        <v>0</v>
      </c>
      <c r="Z303" s="9"/>
      <c r="AA303" s="9">
        <f>Thu!AD52</f>
        <v>0</v>
      </c>
      <c r="AB303" s="73" t="str">
        <f>IF(B303="win",100%-AB1,"-100%")</f>
        <v>-100%</v>
      </c>
      <c r="AC303" s="9">
        <f>(AA303*AB303)+(AA303*AC1)</f>
        <v>0</v>
      </c>
      <c r="AD303" s="9"/>
      <c r="AE303" s="9">
        <f>Thu!AE52</f>
        <v>0</v>
      </c>
      <c r="AF303" s="73" t="str">
        <f>IF(B303="win",100%-AF1,"-100%")</f>
        <v>-100%</v>
      </c>
      <c r="AG303" s="9">
        <f>(AE303*AF303)+(AE303*AG1)</f>
        <v>0</v>
      </c>
      <c r="AH303" s="9"/>
      <c r="AI303" s="9">
        <f>Thu!AF52</f>
        <v>0</v>
      </c>
      <c r="AJ303" s="73" t="str">
        <f>IF(B303="win",100%-AJ1,"-100%")</f>
        <v>-100%</v>
      </c>
      <c r="AK303" s="9">
        <f>(AI303*AJ303)+(AI303*AK1)</f>
        <v>0</v>
      </c>
      <c r="AL303" s="9"/>
      <c r="AM303" s="9">
        <f>Thu!AG52</f>
        <v>0</v>
      </c>
      <c r="AN303" s="73" t="str">
        <f>IF(B303="win",100%-AN1,"-100%")</f>
        <v>-100%</v>
      </c>
      <c r="AO303" s="9">
        <f>(AM303*AN303)+(AM303*AO1)</f>
        <v>0</v>
      </c>
      <c r="AP303" s="9"/>
      <c r="AQ303" s="9">
        <f>Thu!AH52</f>
        <v>0</v>
      </c>
      <c r="AR303" s="73" t="str">
        <f>IF(B303="win",100%-AR1,"-100%")</f>
        <v>-100%</v>
      </c>
      <c r="AS303" s="9">
        <f>(AQ303*AR303)+(AQ303*AS1)</f>
        <v>0</v>
      </c>
      <c r="AT303" s="9"/>
      <c r="AU303" s="9">
        <f>Thu!AI52</f>
        <v>0</v>
      </c>
      <c r="AV303" s="73" t="str">
        <f>IF(B303="win",100%-AV1,"-100%")</f>
        <v>-100%</v>
      </c>
      <c r="AW303" s="9">
        <f>(AU303*AV303)+(AU303*AW1)</f>
        <v>0</v>
      </c>
      <c r="AX303" s="9"/>
      <c r="AY303" s="9">
        <f>Thu!AJ52</f>
        <v>0</v>
      </c>
      <c r="AZ303" s="73" t="str">
        <f>IF(B303="win",100%-AZ1,"-100%")</f>
        <v>-100%</v>
      </c>
      <c r="BA303" s="9">
        <f>(AY303*AZ303)+(AY303*BA1)</f>
        <v>0</v>
      </c>
      <c r="BB303" s="9"/>
      <c r="BC303" s="9">
        <f>Thu!AK52</f>
        <v>0</v>
      </c>
      <c r="BD303" s="73" t="str">
        <f>IF(B303="win",100%-BD1,"-100%")</f>
        <v>-100%</v>
      </c>
      <c r="BE303" s="9">
        <f>(BC303*BD303)+(BC303*BE1)</f>
        <v>0</v>
      </c>
      <c r="BF303" s="9"/>
      <c r="BG303" s="9">
        <f>Thu!AL52</f>
        <v>0</v>
      </c>
      <c r="BH303" s="73" t="str">
        <f>IF(B303="win",100%-BH1,"-100%")</f>
        <v>-100%</v>
      </c>
      <c r="BI303" s="9">
        <f>(BG303*BH303)+(BG303*BI1)</f>
        <v>0</v>
      </c>
      <c r="BJ303" s="9"/>
      <c r="BK303" s="9">
        <f>Thu!AM52</f>
        <v>0</v>
      </c>
      <c r="BL303" s="73" t="str">
        <f>IF(B303="win",100%-BL1,"-100%")</f>
        <v>-100%</v>
      </c>
      <c r="BM303" s="9">
        <f>(BK303*BL303)+(BK303*BM1)</f>
        <v>0</v>
      </c>
      <c r="BN303" s="9"/>
      <c r="BO303" s="9">
        <f>Thu!AN52</f>
        <v>0</v>
      </c>
      <c r="BP303" s="73" t="str">
        <f>IF(B303="win",100%-BP1,"-100%")</f>
        <v>-100%</v>
      </c>
      <c r="BQ303" s="9">
        <f>(BO303*BP303)+(BO303*BQ1)</f>
        <v>0</v>
      </c>
      <c r="BR303" s="9"/>
      <c r="BS303" s="9">
        <f>Thu!AO52</f>
        <v>0</v>
      </c>
      <c r="BT303" s="73" t="str">
        <f>IF(B303="win",100%-BT1,"-100%")</f>
        <v>-100%</v>
      </c>
      <c r="BU303" s="9">
        <f>(BS303*BT303)+(BS303*BU1)</f>
        <v>0</v>
      </c>
      <c r="BV303" s="9"/>
      <c r="BW303" s="9">
        <f>Thu!AP52</f>
        <v>0</v>
      </c>
      <c r="BX303" s="73" t="str">
        <f>IF(B303="win",100%-BX1,"-100%")</f>
        <v>-100%</v>
      </c>
      <c r="BY303" s="9">
        <f>(BW303*BX303)+(BW303*BY1)</f>
        <v>0</v>
      </c>
      <c r="BZ303" s="9"/>
      <c r="CA303" s="9">
        <f>Thu!AQ52</f>
        <v>0</v>
      </c>
      <c r="CB303" s="73" t="str">
        <f>IF(B303="win",100%-CB1,"-100%")</f>
        <v>-100%</v>
      </c>
      <c r="CC303" s="9">
        <f>(CA303*CB303)+(CA303*CC1)</f>
        <v>0</v>
      </c>
      <c r="CD303" s="9"/>
      <c r="CE303" s="9">
        <f>Thu!AR52</f>
        <v>0</v>
      </c>
      <c r="CF303" s="73" t="str">
        <f>IF(B303="win",100%-CF1,"-100%")</f>
        <v>-100%</v>
      </c>
      <c r="CG303" s="9">
        <f>(CE303*CF303)+(CE303*CG1)</f>
        <v>0</v>
      </c>
      <c r="CH303" s="9"/>
      <c r="CI303" s="9">
        <f>Thu!AS52</f>
        <v>0</v>
      </c>
      <c r="CJ303" s="73" t="str">
        <f>IF(B303="win",100%-CJ1,"-100%")</f>
        <v>-100%</v>
      </c>
      <c r="CK303" s="9">
        <f>(CI303*CJ303)+(CI303*CK1)</f>
        <v>0</v>
      </c>
      <c r="CL303" s="9"/>
      <c r="CM303" s="9">
        <f>Thu!AT52</f>
        <v>0</v>
      </c>
      <c r="CN303" s="73" t="str">
        <f>IF(B303="win",100%-CN1,"-100%")</f>
        <v>-100%</v>
      </c>
      <c r="CO303" s="9">
        <f>(CM303*CN303)+(CM303*CO1)</f>
        <v>0</v>
      </c>
      <c r="CP303" s="9"/>
      <c r="CQ303" s="9">
        <f>Thu!AU52</f>
        <v>0</v>
      </c>
      <c r="CR303" s="73" t="str">
        <f>IF(B303="win",100%-CR1,"-100%")</f>
        <v>-100%</v>
      </c>
      <c r="CS303" s="9">
        <f>(CQ303*CR303)+(CQ303*CS1)</f>
        <v>0</v>
      </c>
      <c r="CT303" s="9"/>
      <c r="CU303" s="9">
        <f>Thu!AV52</f>
        <v>0</v>
      </c>
      <c r="CV303" s="73" t="str">
        <f>IF(B303="win",100%-CV1,"-100%")</f>
        <v>-100%</v>
      </c>
      <c r="CW303" s="9">
        <f>(CU303*CV303)+(CU303*CW1)</f>
        <v>0</v>
      </c>
      <c r="CX303" s="9"/>
      <c r="CY303" s="9">
        <f>Thu!AW52</f>
        <v>0</v>
      </c>
      <c r="CZ303" s="73" t="str">
        <f>IF(B303="win",100%-CZ1,"-100%")</f>
        <v>-100%</v>
      </c>
      <c r="DA303" s="9">
        <f>(CY303*CZ303)+(CY303*DA1)</f>
        <v>0</v>
      </c>
      <c r="DB303" s="9"/>
      <c r="DC303" s="9">
        <f>Thu!AX52</f>
        <v>0</v>
      </c>
      <c r="DD303" s="73" t="str">
        <f>IF(B303="win",100%-DD1,"-100%")</f>
        <v>-100%</v>
      </c>
      <c r="DE303" s="9">
        <f>(DC303*DD303)+(DC303*DE1)</f>
        <v>0</v>
      </c>
      <c r="DF303" s="9"/>
      <c r="DG303" s="9">
        <f>Thu!AY52</f>
        <v>0</v>
      </c>
      <c r="DH303" s="73" t="str">
        <f>IF(B303="win",100%-DH1,"-100%")</f>
        <v>-100%</v>
      </c>
      <c r="DI303" s="9">
        <f>(DG303*DH303)+(DG303*DI1)</f>
        <v>0</v>
      </c>
      <c r="DJ303" s="9"/>
      <c r="DK303" s="9">
        <f>Thu!AZ52</f>
        <v>0</v>
      </c>
      <c r="DL303" s="73" t="str">
        <f>IF(B303="win",100%-DL1,"-100%")</f>
        <v>-100%</v>
      </c>
      <c r="DM303" s="9">
        <f>(DK303*DL303)+(DK303*DM1)</f>
        <v>0</v>
      </c>
      <c r="DN303" s="9"/>
      <c r="DO303" s="9">
        <f>Thu!BA52</f>
        <v>0</v>
      </c>
      <c r="DP303" s="73" t="str">
        <f>IF(B303="win",100%-DP1,"-100%")</f>
        <v>-100%</v>
      </c>
      <c r="DQ303" s="9">
        <f>(DO303*DP303)+(DO303*DQ1)</f>
        <v>0</v>
      </c>
      <c r="DR303" s="9"/>
      <c r="DS303" s="9">
        <f>Thu!BB52</f>
        <v>0</v>
      </c>
      <c r="DT303" s="73" t="str">
        <f>IF(B303="win",100%-DT1,"-100%")</f>
        <v>-100%</v>
      </c>
      <c r="DU303" s="9">
        <f>(DS303*DT303)+(DS303*DU1)</f>
        <v>0</v>
      </c>
      <c r="DV303" s="9"/>
      <c r="DW303" s="9">
        <f>Thu!BC52</f>
        <v>0</v>
      </c>
      <c r="DX303" s="73" t="str">
        <f>IF(B303="win",100%-DX1,"-100%")</f>
        <v>-100%</v>
      </c>
      <c r="DY303" s="9">
        <f>(DW303*DX303)+(DW303*DY1)</f>
        <v>0</v>
      </c>
      <c r="DZ303" s="9"/>
      <c r="EA303" s="9">
        <f>Thu!BD52</f>
        <v>0</v>
      </c>
      <c r="EB303" s="73" t="str">
        <f>IF(B303="win",100%-EB1,"-100%")</f>
        <v>-100%</v>
      </c>
      <c r="EC303" s="9">
        <f>(EA303*EB303)+(EA303*EC1)</f>
        <v>0</v>
      </c>
      <c r="ED303" s="9"/>
      <c r="EE303" s="9">
        <f>Thu!BE52</f>
        <v>0</v>
      </c>
      <c r="EF303" s="73" t="str">
        <f>IF(B303="win",100%-EF1,"-100%")</f>
        <v>-100%</v>
      </c>
      <c r="EG303" s="9">
        <f>(EE303*EF303)+(EE303*EG1)</f>
        <v>0</v>
      </c>
      <c r="EH303" s="9"/>
      <c r="EI303" s="9">
        <f>Thu!BF52</f>
        <v>0</v>
      </c>
      <c r="EJ303" s="73" t="str">
        <f>IF(B303="win",100%-EJ1,"-100%")</f>
        <v>-100%</v>
      </c>
      <c r="EK303" s="9">
        <f>(EI303*EJ303)+(EI303*EK1)</f>
        <v>0</v>
      </c>
      <c r="EL303" s="9"/>
      <c r="EM303" s="9">
        <f>Thu!BG52</f>
        <v>0</v>
      </c>
      <c r="EN303" s="73" t="str">
        <f>IF(B303="win",100%-EN1,"-100%")</f>
        <v>-100%</v>
      </c>
      <c r="EO303" s="9">
        <f>(EM303*EN303)+(EM303*EO1)</f>
        <v>0</v>
      </c>
      <c r="EP303" s="9"/>
      <c r="EQ303" s="9">
        <f>Thu!BH52</f>
        <v>0</v>
      </c>
      <c r="ER303" s="73" t="str">
        <f>IF(B303="win",100%-ER1,"-100%")</f>
        <v>-100%</v>
      </c>
      <c r="ES303" s="9">
        <f>(EQ303*ER303)+(EQ303*ES1)</f>
        <v>0</v>
      </c>
      <c r="EU303" s="9">
        <f>Thu!$BI52</f>
        <v>0</v>
      </c>
      <c r="EV303" s="73" t="str">
        <f>IF($B303="win",100%-EV$1,"-100%")</f>
        <v>-100%</v>
      </c>
      <c r="EW303" s="9">
        <f>(EU303*EV303)+(EU303*EW1)</f>
        <v>0</v>
      </c>
      <c r="EY303" s="9">
        <f>Thu!$BI52</f>
        <v>0</v>
      </c>
      <c r="EZ303" s="73" t="str">
        <f>IF($B303="win",100%-EZ$1,"-100%")</f>
        <v>-100%</v>
      </c>
      <c r="FA303" s="9">
        <f>(EY303*EZ303)+(EY303*FA1)</f>
        <v>0</v>
      </c>
      <c r="FC303" s="9">
        <f>Thu!$BK52</f>
        <v>0</v>
      </c>
      <c r="FD303" s="73" t="str">
        <f t="shared" si="3450"/>
        <v>-100%</v>
      </c>
      <c r="FE303" s="9">
        <f>(FC303*FD303)+(FC303*FE1)</f>
        <v>0</v>
      </c>
      <c r="FG303" s="9">
        <f>Thu!$BL52</f>
        <v>0</v>
      </c>
      <c r="FH303" s="73" t="str">
        <f t="shared" si="3451"/>
        <v>-100%</v>
      </c>
      <c r="FI303" s="9">
        <f>(FG303*FH303)+(FG303*FI1)</f>
        <v>0</v>
      </c>
      <c r="FK303" s="9">
        <f>Thu!$BM52</f>
        <v>0</v>
      </c>
      <c r="FL303" s="73" t="str">
        <f t="shared" si="3452"/>
        <v>-100%</v>
      </c>
      <c r="FM303" s="9">
        <f>(FK303*FL303)+(FK303*FM1)</f>
        <v>0</v>
      </c>
      <c r="FO303" s="9">
        <f>Thu!$BN52</f>
        <v>0</v>
      </c>
      <c r="FP303" s="73" t="str">
        <f t="shared" si="3453"/>
        <v>-100%</v>
      </c>
      <c r="FQ303" s="9">
        <f>(FO303*FP303)+(FO303*FQ1)</f>
        <v>0</v>
      </c>
    </row>
    <row r="304" spans="1:173" s="12" customFormat="1" x14ac:dyDescent="0.25">
      <c r="A304" s="9">
        <f>Thu!A53</f>
        <v>0</v>
      </c>
      <c r="B304" s="72">
        <f>Thu!C53</f>
        <v>0</v>
      </c>
      <c r="C304" s="9">
        <f>Thu!X53</f>
        <v>0</v>
      </c>
      <c r="D304" s="73" t="str">
        <f>IF(B304="win",100%-D1,"-100%")</f>
        <v>-100%</v>
      </c>
      <c r="E304" s="9">
        <f>(C304*D304)+(C304*E1)</f>
        <v>0</v>
      </c>
      <c r="G304" s="9">
        <f>Thu!Y53</f>
        <v>0</v>
      </c>
      <c r="H304" s="73" t="str">
        <f t="shared" ref="H304:H306" si="3460">IF($B304="win",100%-H$1,"-100%")</f>
        <v>-100%</v>
      </c>
      <c r="I304" s="9">
        <f>(G304*H304)+(G304*I1)</f>
        <v>0</v>
      </c>
      <c r="K304" s="9">
        <f>Thu!Z53</f>
        <v>0</v>
      </c>
      <c r="L304" s="73" t="str">
        <f>IF(B304="win",100%-L1,"-100%")</f>
        <v>-100%</v>
      </c>
      <c r="M304" s="9">
        <f>(K304*L304)+(K304*M1)</f>
        <v>0</v>
      </c>
      <c r="N304" s="9"/>
      <c r="O304" s="9">
        <f>Thu!AA53</f>
        <v>0</v>
      </c>
      <c r="P304" s="73" t="str">
        <f>IF(B304="win",100%-P1,"-100%")</f>
        <v>-100%</v>
      </c>
      <c r="Q304" s="9">
        <f>(O304*P304)+(O304*Q1)</f>
        <v>0</v>
      </c>
      <c r="R304" s="9"/>
      <c r="S304" s="9">
        <f>Thu!AB53</f>
        <v>0</v>
      </c>
      <c r="T304" s="73" t="str">
        <f>IF(B304="win",100%-T1,"-100%")</f>
        <v>-100%</v>
      </c>
      <c r="U304" s="9">
        <f>(S304*T304)+(S304*U1)</f>
        <v>0</v>
      </c>
      <c r="V304" s="9"/>
      <c r="W304" s="9">
        <f>Thu!AC53</f>
        <v>0</v>
      </c>
      <c r="X304" s="73" t="str">
        <f>IF(B304="win",100%-X1,"-100%")</f>
        <v>-100%</v>
      </c>
      <c r="Y304" s="9">
        <f>(W304*X304)+(W304*Y1)</f>
        <v>0</v>
      </c>
      <c r="Z304" s="9"/>
      <c r="AA304" s="9">
        <f>Thu!AD53</f>
        <v>0</v>
      </c>
      <c r="AB304" s="73" t="str">
        <f>IF(B304="win",100%-AB1,"-100%")</f>
        <v>-100%</v>
      </c>
      <c r="AC304" s="9">
        <f>(AA304*AB304)+(AA304*AC1)</f>
        <v>0</v>
      </c>
      <c r="AD304" s="9"/>
      <c r="AE304" s="9">
        <f>Thu!AE53</f>
        <v>0</v>
      </c>
      <c r="AF304" s="73" t="str">
        <f>IF(B304="win",100%-AF1,"-100%")</f>
        <v>-100%</v>
      </c>
      <c r="AG304" s="9">
        <f>(AE304*AF304)+(AE304*AG1)</f>
        <v>0</v>
      </c>
      <c r="AH304" s="9"/>
      <c r="AI304" s="9">
        <f>Thu!AF53</f>
        <v>0</v>
      </c>
      <c r="AJ304" s="73" t="str">
        <f>IF(B304="win",100%-AJ1,"-100%")</f>
        <v>-100%</v>
      </c>
      <c r="AK304" s="9">
        <f>(AI304*AJ304)+(AI304*AK1)</f>
        <v>0</v>
      </c>
      <c r="AL304" s="9"/>
      <c r="AM304" s="9">
        <f>Thu!AG53</f>
        <v>0</v>
      </c>
      <c r="AN304" s="73" t="str">
        <f>IF(B304="win",100%-AN1,"-100%")</f>
        <v>-100%</v>
      </c>
      <c r="AO304" s="9">
        <f>(AM304*AN304)+(AM304*AO1)</f>
        <v>0</v>
      </c>
      <c r="AP304" s="9"/>
      <c r="AQ304" s="9">
        <f>Thu!AH53</f>
        <v>0</v>
      </c>
      <c r="AR304" s="73" t="str">
        <f>IF(B304="win",100%-AR1,"-100%")</f>
        <v>-100%</v>
      </c>
      <c r="AS304" s="9">
        <f>(AQ304*AR304)+(AQ304*AS1)</f>
        <v>0</v>
      </c>
      <c r="AT304" s="9"/>
      <c r="AU304" s="9">
        <f>Thu!AI53</f>
        <v>0</v>
      </c>
      <c r="AV304" s="73" t="str">
        <f>IF(B304="win",100%-AV1,"-100%")</f>
        <v>-100%</v>
      </c>
      <c r="AW304" s="9">
        <f>(AU304*AV304)+(AU304*AW1)</f>
        <v>0</v>
      </c>
      <c r="AX304" s="9"/>
      <c r="AY304" s="9">
        <f>Thu!AJ53</f>
        <v>0</v>
      </c>
      <c r="AZ304" s="73" t="str">
        <f>IF(B304="win",100%-AZ1,"-100%")</f>
        <v>-100%</v>
      </c>
      <c r="BA304" s="9">
        <f>(AY304*AZ304)+(AY304*BA1)</f>
        <v>0</v>
      </c>
      <c r="BB304" s="9"/>
      <c r="BC304" s="9">
        <f>Thu!AK53</f>
        <v>0</v>
      </c>
      <c r="BD304" s="73" t="str">
        <f>IF(B304="win",100%-BD1,"-100%")</f>
        <v>-100%</v>
      </c>
      <c r="BE304" s="9">
        <f>(BC304*BD304)+(BC304*BE1)</f>
        <v>0</v>
      </c>
      <c r="BF304" s="9"/>
      <c r="BG304" s="9">
        <f>Thu!AL53</f>
        <v>0</v>
      </c>
      <c r="BH304" s="73" t="str">
        <f>IF(B304="win",100%-BH1,"-100%")</f>
        <v>-100%</v>
      </c>
      <c r="BI304" s="9">
        <f>(BG304*BH304)+(BG304*BI1)</f>
        <v>0</v>
      </c>
      <c r="BJ304" s="9"/>
      <c r="BK304" s="9">
        <f>Thu!AM53</f>
        <v>0</v>
      </c>
      <c r="BL304" s="73" t="str">
        <f>IF(B304="win",100%-BL1,"-100%")</f>
        <v>-100%</v>
      </c>
      <c r="BM304" s="9">
        <f>(BK304*BL304)+(BK304*BM1)</f>
        <v>0</v>
      </c>
      <c r="BN304" s="9"/>
      <c r="BO304" s="9">
        <f>Thu!AN53</f>
        <v>0</v>
      </c>
      <c r="BP304" s="73" t="str">
        <f>IF(B304="win",100%-BP1,"-100%")</f>
        <v>-100%</v>
      </c>
      <c r="BQ304" s="9">
        <f>(BO304*BP304)+(BO304*BQ1)</f>
        <v>0</v>
      </c>
      <c r="BR304" s="9"/>
      <c r="BS304" s="9">
        <f>Thu!AO53</f>
        <v>0</v>
      </c>
      <c r="BT304" s="73" t="str">
        <f>IF(B304="win",100%-BT1,"-100%")</f>
        <v>-100%</v>
      </c>
      <c r="BU304" s="9">
        <f>(BS304*BT304)+(BS304*BU1)</f>
        <v>0</v>
      </c>
      <c r="BV304" s="9"/>
      <c r="BW304" s="9">
        <f>Thu!AP53</f>
        <v>0</v>
      </c>
      <c r="BX304" s="73" t="str">
        <f>IF(B304="win",100%-BX1,"-100%")</f>
        <v>-100%</v>
      </c>
      <c r="BY304" s="9">
        <f>(BW304*BX304)+(BW304*BY1)</f>
        <v>0</v>
      </c>
      <c r="BZ304" s="9"/>
      <c r="CA304" s="9">
        <f>Thu!AQ53</f>
        <v>0</v>
      </c>
      <c r="CB304" s="73" t="str">
        <f>IF(B304="win",100%-CB1,"-100%")</f>
        <v>-100%</v>
      </c>
      <c r="CC304" s="9">
        <f>(CA304*CB304)+(CA304*CC1)</f>
        <v>0</v>
      </c>
      <c r="CD304" s="9"/>
      <c r="CE304" s="9">
        <f>Thu!AR53</f>
        <v>0</v>
      </c>
      <c r="CF304" s="73" t="str">
        <f>IF(B304="win",100%-CF1,"-100%")</f>
        <v>-100%</v>
      </c>
      <c r="CG304" s="9">
        <f>(CE304*CF304)+(CE304*CG1)</f>
        <v>0</v>
      </c>
      <c r="CH304" s="9"/>
      <c r="CI304" s="9">
        <f>Thu!AS53</f>
        <v>0</v>
      </c>
      <c r="CJ304" s="73" t="str">
        <f>IF(B304="win",100%-CJ1,"-100%")</f>
        <v>-100%</v>
      </c>
      <c r="CK304" s="9">
        <f>(CI304*CJ304)+(CI304*CK1)</f>
        <v>0</v>
      </c>
      <c r="CL304" s="9"/>
      <c r="CM304" s="9">
        <f>Thu!AT53</f>
        <v>0</v>
      </c>
      <c r="CN304" s="73" t="str">
        <f>IF(B304="win",100%-CN1,"-100%")</f>
        <v>-100%</v>
      </c>
      <c r="CO304" s="9">
        <f>(CM304*CN304)+(CM304*CO1)</f>
        <v>0</v>
      </c>
      <c r="CP304" s="9"/>
      <c r="CQ304" s="9">
        <f>Thu!AU53</f>
        <v>0</v>
      </c>
      <c r="CR304" s="73" t="str">
        <f>IF(B304="win",100%-CR1,"-100%")</f>
        <v>-100%</v>
      </c>
      <c r="CS304" s="9">
        <f>(CQ304*CR304)+(CQ304*CS1)</f>
        <v>0</v>
      </c>
      <c r="CT304" s="9"/>
      <c r="CU304" s="9">
        <f>Thu!AV53</f>
        <v>0</v>
      </c>
      <c r="CV304" s="73" t="str">
        <f>IF(B304="win",100%-CV1,"-100%")</f>
        <v>-100%</v>
      </c>
      <c r="CW304" s="9">
        <f>(CU304*CV304)+(CU304*CW1)</f>
        <v>0</v>
      </c>
      <c r="CX304" s="9"/>
      <c r="CY304" s="9">
        <f>Thu!AW53</f>
        <v>0</v>
      </c>
      <c r="CZ304" s="73" t="str">
        <f>IF(B304="win",100%-CZ1,"-100%")</f>
        <v>-100%</v>
      </c>
      <c r="DA304" s="9">
        <f>(CY304*CZ304)+(CY304*DA1)</f>
        <v>0</v>
      </c>
      <c r="DB304" s="9"/>
      <c r="DC304" s="9">
        <f>Thu!AX53</f>
        <v>0</v>
      </c>
      <c r="DD304" s="73" t="str">
        <f>IF(B304="win",100%-DD1,"-100%")</f>
        <v>-100%</v>
      </c>
      <c r="DE304" s="9">
        <f>(DC304*DD304)+(DC304*DE1)</f>
        <v>0</v>
      </c>
      <c r="DF304" s="9"/>
      <c r="DG304" s="9">
        <f>Thu!AY53</f>
        <v>0</v>
      </c>
      <c r="DH304" s="73" t="str">
        <f>IF(B304="win",100%-DH1,"-100%")</f>
        <v>-100%</v>
      </c>
      <c r="DI304" s="9">
        <f>(DG304*DH304)+(DG304*DI1)</f>
        <v>0</v>
      </c>
      <c r="DJ304" s="9"/>
      <c r="DK304" s="9">
        <f>Thu!AZ53</f>
        <v>0</v>
      </c>
      <c r="DL304" s="73" t="str">
        <f>IF(B304="win",100%-DL1,"-100%")</f>
        <v>-100%</v>
      </c>
      <c r="DM304" s="9">
        <f>(DK304*DL304)+(DK304*DM1)</f>
        <v>0</v>
      </c>
      <c r="DN304" s="9"/>
      <c r="DO304" s="9">
        <f>Thu!BA53</f>
        <v>0</v>
      </c>
      <c r="DP304" s="73" t="str">
        <f>IF(B304="win",100%-DP1,"-100%")</f>
        <v>-100%</v>
      </c>
      <c r="DQ304" s="9">
        <f>(DO304*DP304)+(DO304*DQ1)</f>
        <v>0</v>
      </c>
      <c r="DR304" s="9"/>
      <c r="DS304" s="9">
        <f>Thu!BB53</f>
        <v>0</v>
      </c>
      <c r="DT304" s="73" t="str">
        <f>IF(B304="win",100%-DT1,"-100%")</f>
        <v>-100%</v>
      </c>
      <c r="DU304" s="9">
        <f>(DS304*DT304)+(DS304*DU1)</f>
        <v>0</v>
      </c>
      <c r="DV304" s="9"/>
      <c r="DW304" s="9">
        <f>Thu!BC53</f>
        <v>0</v>
      </c>
      <c r="DX304" s="73" t="str">
        <f>IF(B304="win",100%-DX1,"-100%")</f>
        <v>-100%</v>
      </c>
      <c r="DY304" s="9">
        <f>(DW304*DX304)+(DW304*DY1)</f>
        <v>0</v>
      </c>
      <c r="DZ304" s="9"/>
      <c r="EA304" s="9">
        <f>Thu!BD53</f>
        <v>0</v>
      </c>
      <c r="EB304" s="73" t="str">
        <f>IF(B304="win",100%-EB1,"-100%")</f>
        <v>-100%</v>
      </c>
      <c r="EC304" s="9">
        <f>(EA304*EB304)+(EA304*EC1)</f>
        <v>0</v>
      </c>
      <c r="ED304" s="9"/>
      <c r="EE304" s="9">
        <f>Thu!BE53</f>
        <v>0</v>
      </c>
      <c r="EF304" s="73" t="str">
        <f>IF(B304="win",100%-EF1,"-100%")</f>
        <v>-100%</v>
      </c>
      <c r="EG304" s="9">
        <f>(EE304*EF304)+(EE304*EG1)</f>
        <v>0</v>
      </c>
      <c r="EH304" s="9"/>
      <c r="EI304" s="9">
        <f>Thu!BF53</f>
        <v>0</v>
      </c>
      <c r="EJ304" s="73" t="str">
        <f>IF(B304="win",100%-EJ1,"-100%")</f>
        <v>-100%</v>
      </c>
      <c r="EK304" s="9">
        <f>(EI304*EJ304)+(EI304*EK1)</f>
        <v>0</v>
      </c>
      <c r="EL304" s="9"/>
      <c r="EM304" s="9">
        <f>Thu!BG53</f>
        <v>0</v>
      </c>
      <c r="EN304" s="73" t="str">
        <f>IF(B304="win",100%-EN1,"-100%")</f>
        <v>-100%</v>
      </c>
      <c r="EO304" s="9">
        <f>(EM304*EN304)+(EM304*EO1)</f>
        <v>0</v>
      </c>
      <c r="EP304" s="9"/>
      <c r="EQ304" s="9">
        <f>Thu!BH53</f>
        <v>0</v>
      </c>
      <c r="ER304" s="73" t="str">
        <f>IF(B304="win",100%-ER1,"-100%")</f>
        <v>-100%</v>
      </c>
      <c r="ES304" s="9">
        <f>(EQ304*ER304)+(EQ304*ES1)</f>
        <v>0</v>
      </c>
      <c r="EU304" s="9">
        <f>Thu!$BI53</f>
        <v>0</v>
      </c>
      <c r="EV304" s="73" t="str">
        <f t="shared" ref="EV304:EV306" si="3461">IF($B304="win",100%-EV$1,"-100%")</f>
        <v>-100%</v>
      </c>
      <c r="EW304" s="9">
        <f>(EU304*EV304)+(EU304*EW1)</f>
        <v>0</v>
      </c>
      <c r="EY304" s="9">
        <f>Thu!$BI53</f>
        <v>0</v>
      </c>
      <c r="EZ304" s="73" t="str">
        <f t="shared" ref="EZ304:EZ306" si="3462">IF($B304="win",100%-EZ$1,"-100%")</f>
        <v>-100%</v>
      </c>
      <c r="FA304" s="9">
        <f>(EY304*EZ304)+(EY304*FA1)</f>
        <v>0</v>
      </c>
      <c r="FC304" s="9">
        <f>Thu!$BK53</f>
        <v>0</v>
      </c>
      <c r="FD304" s="73" t="str">
        <f t="shared" si="3450"/>
        <v>-100%</v>
      </c>
      <c r="FE304" s="9">
        <f>(FC304*FD304)+(FC304*FE1)</f>
        <v>0</v>
      </c>
      <c r="FG304" s="9">
        <f>Thu!$BL53</f>
        <v>0</v>
      </c>
      <c r="FH304" s="73" t="str">
        <f t="shared" si="3451"/>
        <v>-100%</v>
      </c>
      <c r="FI304" s="9">
        <f>(FG304*FH304)+(FG304*FI1)</f>
        <v>0</v>
      </c>
      <c r="FK304" s="9">
        <f>Thu!$BM53</f>
        <v>0</v>
      </c>
      <c r="FL304" s="73" t="str">
        <f t="shared" si="3452"/>
        <v>-100%</v>
      </c>
      <c r="FM304" s="9">
        <f>(FK304*FL304)+(FK304*FM1)</f>
        <v>0</v>
      </c>
      <c r="FO304" s="9">
        <f>Thu!$BN53</f>
        <v>0</v>
      </c>
      <c r="FP304" s="73" t="str">
        <f t="shared" si="3453"/>
        <v>-100%</v>
      </c>
      <c r="FQ304" s="9">
        <f>(FO304*FP304)+(FO304*FQ1)</f>
        <v>0</v>
      </c>
    </row>
    <row r="305" spans="1:173" s="12" customFormat="1" x14ac:dyDescent="0.25">
      <c r="A305" s="9" t="str">
        <f>Thu!A54</f>
        <v>UNDER</v>
      </c>
      <c r="B305" s="72">
        <f>Thu!C54</f>
        <v>0</v>
      </c>
      <c r="C305" s="9">
        <f>Thu!X54</f>
        <v>0</v>
      </c>
      <c r="D305" s="73" t="str">
        <f>IF(B305="win",100%-D1,"-100%")</f>
        <v>-100%</v>
      </c>
      <c r="E305" s="9">
        <f>(C305*D305)+(C305*E1)</f>
        <v>0</v>
      </c>
      <c r="G305" s="9">
        <f>Thu!Y54</f>
        <v>0</v>
      </c>
      <c r="H305" s="73" t="str">
        <f t="shared" si="3460"/>
        <v>-100%</v>
      </c>
      <c r="I305" s="9">
        <f>(G305*H305)+(G305*I12)</f>
        <v>0</v>
      </c>
      <c r="K305" s="9">
        <f>Thu!Z54</f>
        <v>0</v>
      </c>
      <c r="L305" s="73" t="str">
        <f>IF(B305="win",100%-L1,"-100%")</f>
        <v>-100%</v>
      </c>
      <c r="M305" s="9">
        <f>(K305*L305)+(K305*M1)</f>
        <v>0</v>
      </c>
      <c r="N305" s="9"/>
      <c r="O305" s="9">
        <f>Thu!AA54</f>
        <v>0</v>
      </c>
      <c r="P305" s="73" t="str">
        <f>IF(B305="win",100%-P1,"-100%")</f>
        <v>-100%</v>
      </c>
      <c r="Q305" s="9">
        <f>(O305*P305)+(O305*Q1)</f>
        <v>0</v>
      </c>
      <c r="R305" s="9"/>
      <c r="S305" s="9">
        <f>Thu!AB54</f>
        <v>0</v>
      </c>
      <c r="T305" s="73" t="str">
        <f>IF(B305="win",100%-T1,"-100%")</f>
        <v>-100%</v>
      </c>
      <c r="U305" s="9">
        <f>(S305*T305)+(S305*U1)</f>
        <v>0</v>
      </c>
      <c r="V305" s="9"/>
      <c r="W305" s="9">
        <f>Thu!AC54</f>
        <v>0</v>
      </c>
      <c r="X305" s="73" t="str">
        <f>IF(B305="win",100%-X1,"-100%")</f>
        <v>-100%</v>
      </c>
      <c r="Y305" s="9">
        <f>(W305*X305)+(W305*Y1)</f>
        <v>0</v>
      </c>
      <c r="Z305" s="9"/>
      <c r="AA305" s="9">
        <f>Thu!AD54</f>
        <v>0</v>
      </c>
      <c r="AB305" s="73" t="str">
        <f>IF(B305="win",100%-AB1,"-100%")</f>
        <v>-100%</v>
      </c>
      <c r="AC305" s="9">
        <f>(AA305*AB305)+(AA305*AC1)</f>
        <v>0</v>
      </c>
      <c r="AD305" s="9"/>
      <c r="AE305" s="9">
        <f>Thu!AE54</f>
        <v>0</v>
      </c>
      <c r="AF305" s="73" t="str">
        <f>IF(B305="win",100%-AF1,"-100%")</f>
        <v>-100%</v>
      </c>
      <c r="AG305" s="9">
        <f>(AE305*AF305)+(AE305*AG1)</f>
        <v>0</v>
      </c>
      <c r="AH305" s="9"/>
      <c r="AI305" s="9">
        <f>Thu!AF54</f>
        <v>0</v>
      </c>
      <c r="AJ305" s="73" t="str">
        <f>IF(B305="win",100%-AJ1,"-100%")</f>
        <v>-100%</v>
      </c>
      <c r="AK305" s="9">
        <f>(AI305*AJ305)+(AI305*AK1)</f>
        <v>0</v>
      </c>
      <c r="AL305" s="9"/>
      <c r="AM305" s="9">
        <f>Thu!AG54</f>
        <v>0</v>
      </c>
      <c r="AN305" s="73" t="str">
        <f>IF(B305="win",100%-AN1,"-100%")</f>
        <v>-100%</v>
      </c>
      <c r="AO305" s="9">
        <f>(AM305*AN305)+(AM305*AO1)</f>
        <v>0</v>
      </c>
      <c r="AP305" s="9"/>
      <c r="AQ305" s="9">
        <f>Thu!AH54</f>
        <v>0</v>
      </c>
      <c r="AR305" s="73" t="str">
        <f>IF(B305="win",100%-AR1,"-100%")</f>
        <v>-100%</v>
      </c>
      <c r="AS305" s="9">
        <f>(AQ305*AR305)+(AQ305*AS1)</f>
        <v>0</v>
      </c>
      <c r="AT305" s="9"/>
      <c r="AU305" s="9">
        <f>Thu!AI54</f>
        <v>0</v>
      </c>
      <c r="AV305" s="73" t="str">
        <f>IF(B305="win",100%-AV1,"-100%")</f>
        <v>-100%</v>
      </c>
      <c r="AW305" s="9">
        <f>(AU305*AV305)+(AU305*AW1)</f>
        <v>0</v>
      </c>
      <c r="AX305" s="9"/>
      <c r="AY305" s="9">
        <f>Thu!AJ54</f>
        <v>0</v>
      </c>
      <c r="AZ305" s="73" t="str">
        <f>IF(B305="win",100%-AZ1,"-100%")</f>
        <v>-100%</v>
      </c>
      <c r="BA305" s="9">
        <f>(AY305*AZ305)+(AY305*BA1)</f>
        <v>0</v>
      </c>
      <c r="BB305" s="9"/>
      <c r="BC305" s="9">
        <f>Thu!AK54</f>
        <v>0</v>
      </c>
      <c r="BD305" s="73" t="str">
        <f>IF(B305="win",100%-BD1,"-100%")</f>
        <v>-100%</v>
      </c>
      <c r="BE305" s="9">
        <f>(BC305*BD305)+(BC305*BE1)</f>
        <v>0</v>
      </c>
      <c r="BF305" s="9"/>
      <c r="BG305" s="9">
        <f>Thu!AL54</f>
        <v>0</v>
      </c>
      <c r="BH305" s="73" t="str">
        <f>IF(B305="win",100%-BH1,"-100%")</f>
        <v>-100%</v>
      </c>
      <c r="BI305" s="9">
        <f>(BG305*BH305)+(BG305*BI1)</f>
        <v>0</v>
      </c>
      <c r="BJ305" s="9"/>
      <c r="BK305" s="9">
        <f>Thu!AM54</f>
        <v>0</v>
      </c>
      <c r="BL305" s="73" t="str">
        <f>IF(B305="win",100%-BL1,"-100%")</f>
        <v>-100%</v>
      </c>
      <c r="BM305" s="9">
        <f>(BK305*BL305)+(BK305*BM1)</f>
        <v>0</v>
      </c>
      <c r="BN305" s="9"/>
      <c r="BO305" s="9">
        <f>Thu!AN54</f>
        <v>0</v>
      </c>
      <c r="BP305" s="73" t="str">
        <f>IF(B305="win",100%-BP1,"-100%")</f>
        <v>-100%</v>
      </c>
      <c r="BQ305" s="9">
        <f>(BO305*BP305)+(BO305*BQ1)</f>
        <v>0</v>
      </c>
      <c r="BR305" s="9"/>
      <c r="BS305" s="9">
        <f>Thu!AO54</f>
        <v>0</v>
      </c>
      <c r="BT305" s="73" t="str">
        <f>IF(B305="win",100%-BT1,"-100%")</f>
        <v>-100%</v>
      </c>
      <c r="BU305" s="9">
        <f>(BS305*BT305)+(BS305*BU1)</f>
        <v>0</v>
      </c>
      <c r="BV305" s="9"/>
      <c r="BW305" s="9">
        <f>Thu!AP54</f>
        <v>0</v>
      </c>
      <c r="BX305" s="73" t="str">
        <f>IF(B305="win",100%-BX1,"-100%")</f>
        <v>-100%</v>
      </c>
      <c r="BY305" s="9">
        <f>(BW305*BX305)+(BW305*BY1)</f>
        <v>0</v>
      </c>
      <c r="BZ305" s="9"/>
      <c r="CA305" s="9">
        <f>Thu!AQ54</f>
        <v>0</v>
      </c>
      <c r="CB305" s="73" t="str">
        <f>IF(B305="win",100%-CB1,"-100%")</f>
        <v>-100%</v>
      </c>
      <c r="CC305" s="9">
        <f>(CA305*CB305)+(CA305*CC1)</f>
        <v>0</v>
      </c>
      <c r="CD305" s="9"/>
      <c r="CE305" s="9">
        <f>Thu!AR54</f>
        <v>0</v>
      </c>
      <c r="CF305" s="73" t="str">
        <f>IF(B305="win",100%-CF1,"-100%")</f>
        <v>-100%</v>
      </c>
      <c r="CG305" s="9">
        <f>(CE305*CF305)+(CE305*CG1)</f>
        <v>0</v>
      </c>
      <c r="CH305" s="9"/>
      <c r="CI305" s="9">
        <f>Thu!AS54</f>
        <v>0</v>
      </c>
      <c r="CJ305" s="73" t="str">
        <f>IF(B305="win",100%-CJ1,"-100%")</f>
        <v>-100%</v>
      </c>
      <c r="CK305" s="9">
        <f>(CI305*CJ305)+(CI305*CK1)</f>
        <v>0</v>
      </c>
      <c r="CL305" s="9"/>
      <c r="CM305" s="9">
        <f>Thu!AT54</f>
        <v>0</v>
      </c>
      <c r="CN305" s="73" t="str">
        <f>IF(B305="win",100%-CN1,"-100%")</f>
        <v>-100%</v>
      </c>
      <c r="CO305" s="9">
        <f>(CM305*CN305)+(CM305*CO1)</f>
        <v>0</v>
      </c>
      <c r="CP305" s="9"/>
      <c r="CQ305" s="9">
        <f>Thu!AU54</f>
        <v>0</v>
      </c>
      <c r="CR305" s="73" t="str">
        <f>IF(B305="win",100%-CR1,"-100%")</f>
        <v>-100%</v>
      </c>
      <c r="CS305" s="9">
        <f>(CQ305*CR305)+(CQ305*CS1)</f>
        <v>0</v>
      </c>
      <c r="CT305" s="9"/>
      <c r="CU305" s="9">
        <f>Thu!AV54</f>
        <v>0</v>
      </c>
      <c r="CV305" s="73" t="str">
        <f>IF(B305="win",100%-CV1,"-100%")</f>
        <v>-100%</v>
      </c>
      <c r="CW305" s="9">
        <f>(CU305*CV305)+(CU305*CW1)</f>
        <v>0</v>
      </c>
      <c r="CX305" s="9"/>
      <c r="CY305" s="9">
        <f>Thu!AW54</f>
        <v>0</v>
      </c>
      <c r="CZ305" s="73" t="str">
        <f>IF(B305="win",100%-CZ1,"-100%")</f>
        <v>-100%</v>
      </c>
      <c r="DA305" s="9">
        <f>(CY305*CZ305)+(CY305*DA1)</f>
        <v>0</v>
      </c>
      <c r="DB305" s="9"/>
      <c r="DC305" s="9">
        <f>Thu!AX54</f>
        <v>0</v>
      </c>
      <c r="DD305" s="73" t="str">
        <f>IF(B305="win",100%-DD1,"-100%")</f>
        <v>-100%</v>
      </c>
      <c r="DE305" s="9">
        <f>(DC305*DD305)+(DC305*DE1)</f>
        <v>0</v>
      </c>
      <c r="DF305" s="9"/>
      <c r="DG305" s="9">
        <f>Thu!AY54</f>
        <v>0</v>
      </c>
      <c r="DH305" s="73" t="str">
        <f>IF(B305="win",100%-DH1,"-100%")</f>
        <v>-100%</v>
      </c>
      <c r="DI305" s="9">
        <f>(DG305*DH305)+(DG305*DI1)</f>
        <v>0</v>
      </c>
      <c r="DJ305" s="9"/>
      <c r="DK305" s="9">
        <f>Thu!AZ54</f>
        <v>0</v>
      </c>
      <c r="DL305" s="73" t="str">
        <f>IF(B305="win",100%-DL1,"-100%")</f>
        <v>-100%</v>
      </c>
      <c r="DM305" s="9">
        <f>(DK305*DL305)+(DK305*DM1)</f>
        <v>0</v>
      </c>
      <c r="DN305" s="9"/>
      <c r="DO305" s="9">
        <f>Thu!BA54</f>
        <v>0</v>
      </c>
      <c r="DP305" s="73" t="str">
        <f>IF(B305="win",100%-DP1,"-100%")</f>
        <v>-100%</v>
      </c>
      <c r="DQ305" s="9">
        <f>(DO305*DP305)+(DO305*DQ1)</f>
        <v>0</v>
      </c>
      <c r="DR305" s="9"/>
      <c r="DS305" s="9">
        <f>Thu!BB54</f>
        <v>0</v>
      </c>
      <c r="DT305" s="73" t="str">
        <f>IF(B305="win",100%-DT1,"-100%")</f>
        <v>-100%</v>
      </c>
      <c r="DU305" s="9">
        <f>(DS305*DT305)+(DS305*DU1)</f>
        <v>0</v>
      </c>
      <c r="DV305" s="9"/>
      <c r="DW305" s="9">
        <f>Thu!BC54</f>
        <v>0</v>
      </c>
      <c r="DX305" s="73" t="str">
        <f>IF(B305="win",100%-DX1,"-100%")</f>
        <v>-100%</v>
      </c>
      <c r="DY305" s="9">
        <f>(DW305*DX305)+(DW305*DY1)</f>
        <v>0</v>
      </c>
      <c r="DZ305" s="9"/>
      <c r="EA305" s="9">
        <f>Thu!BD54</f>
        <v>0</v>
      </c>
      <c r="EB305" s="73" t="str">
        <f>IF(B305="win",100%-EB1,"-100%")</f>
        <v>-100%</v>
      </c>
      <c r="EC305" s="9">
        <f>(EA305*EB305)+(EA305*EC1)</f>
        <v>0</v>
      </c>
      <c r="ED305" s="9"/>
      <c r="EE305" s="9">
        <f>Thu!BE54</f>
        <v>0</v>
      </c>
      <c r="EF305" s="73" t="str">
        <f>IF(B305="win",100%-EF1,"-100%")</f>
        <v>-100%</v>
      </c>
      <c r="EG305" s="9">
        <f>(EE305*EF305)+(EE305*EG1)</f>
        <v>0</v>
      </c>
      <c r="EH305" s="9"/>
      <c r="EI305" s="9">
        <f>Thu!BF54</f>
        <v>0</v>
      </c>
      <c r="EJ305" s="73" t="str">
        <f>IF(B305="win",100%-EJ1,"-100%")</f>
        <v>-100%</v>
      </c>
      <c r="EK305" s="9">
        <f>(EI305*EJ305)+(EI305*EK1)</f>
        <v>0</v>
      </c>
      <c r="EL305" s="9"/>
      <c r="EM305" s="9">
        <f>Thu!BG54</f>
        <v>0</v>
      </c>
      <c r="EN305" s="73" t="str">
        <f>IF(B305="win",100%-EN1,"-100%")</f>
        <v>-100%</v>
      </c>
      <c r="EO305" s="9">
        <f>(EM305*EN305)+(EM305*EO1)</f>
        <v>0</v>
      </c>
      <c r="EP305" s="9"/>
      <c r="EQ305" s="9">
        <f>Thu!BH54</f>
        <v>0</v>
      </c>
      <c r="ER305" s="73" t="str">
        <f>IF(B305="win",100%-ER1,"-100%")</f>
        <v>-100%</v>
      </c>
      <c r="ES305" s="9">
        <f>(EQ305*ER305)+(EQ305*ES1)</f>
        <v>0</v>
      </c>
      <c r="EU305" s="9">
        <f>Thu!$BI54</f>
        <v>0</v>
      </c>
      <c r="EV305" s="73" t="str">
        <f t="shared" si="3461"/>
        <v>-100%</v>
      </c>
      <c r="EW305" s="9">
        <f>(EU305*EV305)+(EU305*EW1)</f>
        <v>0</v>
      </c>
      <c r="EY305" s="9">
        <f>Thu!$BI54</f>
        <v>0</v>
      </c>
      <c r="EZ305" s="73" t="str">
        <f t="shared" si="3462"/>
        <v>-100%</v>
      </c>
      <c r="FA305" s="9">
        <f>(EY305*EZ305)+(EY305*FA1)</f>
        <v>0</v>
      </c>
      <c r="FC305" s="9">
        <f>Thu!$BK54</f>
        <v>0</v>
      </c>
      <c r="FD305" s="73" t="str">
        <f t="shared" si="3450"/>
        <v>-100%</v>
      </c>
      <c r="FE305" s="9">
        <f>(FC305*FD305)+(FC305*FE1)</f>
        <v>0</v>
      </c>
      <c r="FG305" s="9">
        <f>Thu!$BL54</f>
        <v>0</v>
      </c>
      <c r="FH305" s="73" t="str">
        <f t="shared" si="3451"/>
        <v>-100%</v>
      </c>
      <c r="FI305" s="9">
        <f>(FG305*FH305)+(FG305*FI1)</f>
        <v>0</v>
      </c>
      <c r="FK305" s="9">
        <f>Thu!$BM54</f>
        <v>0</v>
      </c>
      <c r="FL305" s="73" t="str">
        <f t="shared" si="3452"/>
        <v>-100%</v>
      </c>
      <c r="FM305" s="9">
        <f>(FK305*FL305)+(FK305*FM1)</f>
        <v>0</v>
      </c>
      <c r="FO305" s="9">
        <f>Thu!$BN54</f>
        <v>0</v>
      </c>
      <c r="FP305" s="73" t="str">
        <f t="shared" si="3453"/>
        <v>-100%</v>
      </c>
      <c r="FQ305" s="9">
        <f>(FO305*FP305)+(FO305*FQ1)</f>
        <v>0</v>
      </c>
    </row>
    <row r="306" spans="1:173" s="12" customFormat="1" x14ac:dyDescent="0.25">
      <c r="A306" s="9" t="str">
        <f>Thu!A55</f>
        <v>OVER</v>
      </c>
      <c r="B306" s="72">
        <f>Thu!C55</f>
        <v>0</v>
      </c>
      <c r="C306" s="9">
        <f>Thu!X55</f>
        <v>0</v>
      </c>
      <c r="D306" s="73" t="str">
        <f>IF(B306="win",100%-D1,"-100%")</f>
        <v>-100%</v>
      </c>
      <c r="E306" s="9">
        <f>(C306*D306)+(C306*E1)</f>
        <v>0</v>
      </c>
      <c r="G306" s="9">
        <f>Thu!Y55</f>
        <v>0</v>
      </c>
      <c r="H306" s="73" t="str">
        <f t="shared" si="3460"/>
        <v>-100%</v>
      </c>
      <c r="I306" s="9">
        <f>(G306*H306)+(G306*I13)</f>
        <v>0</v>
      </c>
      <c r="K306" s="9">
        <f>Thu!Z55</f>
        <v>0</v>
      </c>
      <c r="L306" s="73" t="str">
        <f>IF(B306="win",100%-L1,"-100%")</f>
        <v>-100%</v>
      </c>
      <c r="M306" s="9">
        <f>(K306*L306)+(K306*M1)</f>
        <v>0</v>
      </c>
      <c r="N306" s="9"/>
      <c r="O306" s="9">
        <f>Thu!AA55</f>
        <v>0</v>
      </c>
      <c r="P306" s="73" t="str">
        <f>IF(B306="win",100%-P1,"-100%")</f>
        <v>-100%</v>
      </c>
      <c r="Q306" s="9">
        <f>(O306*P306)+(O306*Q1)</f>
        <v>0</v>
      </c>
      <c r="R306" s="9"/>
      <c r="S306" s="9">
        <f>Thu!AB55</f>
        <v>0</v>
      </c>
      <c r="T306" s="73" t="str">
        <f>IF(B306="win",100%-T1,"-100%")</f>
        <v>-100%</v>
      </c>
      <c r="U306" s="9">
        <f>(S306*T306)+(S306*U1)</f>
        <v>0</v>
      </c>
      <c r="V306" s="9"/>
      <c r="W306" s="9">
        <f>Thu!AC55</f>
        <v>0</v>
      </c>
      <c r="X306" s="73" t="str">
        <f>IF(B306="win",100%-X1,"-100%")</f>
        <v>-100%</v>
      </c>
      <c r="Y306" s="9">
        <f>(W306*X306)+(W306*Y1)</f>
        <v>0</v>
      </c>
      <c r="Z306" s="9"/>
      <c r="AA306" s="9">
        <f>Thu!AD55</f>
        <v>0</v>
      </c>
      <c r="AB306" s="73" t="str">
        <f>IF(B306="win",100%-AB1,"-100%")</f>
        <v>-100%</v>
      </c>
      <c r="AC306" s="9">
        <f>(AA306*AB306)+(AA306*AC1)</f>
        <v>0</v>
      </c>
      <c r="AD306" s="9"/>
      <c r="AE306" s="9">
        <f>Thu!AE55</f>
        <v>0</v>
      </c>
      <c r="AF306" s="73" t="str">
        <f>IF(B306="win",100%-AF1,"-100%")</f>
        <v>-100%</v>
      </c>
      <c r="AG306" s="9">
        <f>(AE306*AF306)+(AE306*AG1)</f>
        <v>0</v>
      </c>
      <c r="AH306" s="9"/>
      <c r="AI306" s="9">
        <f>Thu!AF55</f>
        <v>0</v>
      </c>
      <c r="AJ306" s="73" t="str">
        <f>IF(B306="win",100%-AJ1,"-100%")</f>
        <v>-100%</v>
      </c>
      <c r="AK306" s="9">
        <f>(AI306*AJ306)+(AI306*AK1)</f>
        <v>0</v>
      </c>
      <c r="AL306" s="9"/>
      <c r="AM306" s="9">
        <f>Thu!AG55</f>
        <v>0</v>
      </c>
      <c r="AN306" s="73" t="str">
        <f>IF(B306="win",100%-AN1,"-100%")</f>
        <v>-100%</v>
      </c>
      <c r="AO306" s="9">
        <f>(AM306*AN306)+(AM306*AO1)</f>
        <v>0</v>
      </c>
      <c r="AP306" s="9"/>
      <c r="AQ306" s="9">
        <f>Thu!AH55</f>
        <v>0</v>
      </c>
      <c r="AR306" s="73" t="str">
        <f>IF(B306="win",100%-AR1,"-100%")</f>
        <v>-100%</v>
      </c>
      <c r="AS306" s="9">
        <f>(AQ306*AR306)+(AQ306*AS1)</f>
        <v>0</v>
      </c>
      <c r="AT306" s="9"/>
      <c r="AU306" s="9">
        <f>Thu!AI55</f>
        <v>0</v>
      </c>
      <c r="AV306" s="73" t="str">
        <f>IF(B306="win",100%-AV1,"-100%")</f>
        <v>-100%</v>
      </c>
      <c r="AW306" s="9">
        <f>(AU306*AV306)+(AU306*AW1)</f>
        <v>0</v>
      </c>
      <c r="AX306" s="9"/>
      <c r="AY306" s="9">
        <f>Thu!AJ55</f>
        <v>0</v>
      </c>
      <c r="AZ306" s="73" t="str">
        <f>IF(B306="win",100%-AZ1,"-100%")</f>
        <v>-100%</v>
      </c>
      <c r="BA306" s="9">
        <f>(AY306*AZ306)+(AY306*BA1)</f>
        <v>0</v>
      </c>
      <c r="BB306" s="9"/>
      <c r="BC306" s="9">
        <f>Thu!AK55</f>
        <v>0</v>
      </c>
      <c r="BD306" s="73" t="str">
        <f>IF(B306="win",100%-BD1,"-100%")</f>
        <v>-100%</v>
      </c>
      <c r="BE306" s="9">
        <f>(BC306*BD306)+(BC306*BE1)</f>
        <v>0</v>
      </c>
      <c r="BF306" s="9"/>
      <c r="BG306" s="9">
        <f>Thu!AL55</f>
        <v>0</v>
      </c>
      <c r="BH306" s="73" t="str">
        <f>IF(B306="win",100%-BH1,"-100%")</f>
        <v>-100%</v>
      </c>
      <c r="BI306" s="9">
        <f>(BG306*BH306)+(BG306*BI1)</f>
        <v>0</v>
      </c>
      <c r="BJ306" s="9"/>
      <c r="BK306" s="9">
        <f>Thu!AM55</f>
        <v>0</v>
      </c>
      <c r="BL306" s="73" t="str">
        <f>IF(B306="win",100%-BL1,"-100%")</f>
        <v>-100%</v>
      </c>
      <c r="BM306" s="9">
        <f>(BK306*BL306)+(BK306*BM1)</f>
        <v>0</v>
      </c>
      <c r="BN306" s="9"/>
      <c r="BO306" s="9">
        <f>Thu!AN55</f>
        <v>0</v>
      </c>
      <c r="BP306" s="73" t="str">
        <f>IF(B306="win",100%-BP1,"-100%")</f>
        <v>-100%</v>
      </c>
      <c r="BQ306" s="9">
        <f>(BO306*BP306)+(BO306*BQ1)</f>
        <v>0</v>
      </c>
      <c r="BR306" s="9"/>
      <c r="BS306" s="9">
        <f>Thu!AO55</f>
        <v>0</v>
      </c>
      <c r="BT306" s="73" t="str">
        <f>IF(B306="win",100%-BT1,"-100%")</f>
        <v>-100%</v>
      </c>
      <c r="BU306" s="9">
        <f>(BS306*BT306)+(BS306*BU1)</f>
        <v>0</v>
      </c>
      <c r="BV306" s="9"/>
      <c r="BW306" s="9">
        <f>Thu!AP55</f>
        <v>0</v>
      </c>
      <c r="BX306" s="73" t="str">
        <f>IF(B306="win",100%-BX1,"-100%")</f>
        <v>-100%</v>
      </c>
      <c r="BY306" s="9">
        <f>(BW306*BX306)+(BW306*BY1)</f>
        <v>0</v>
      </c>
      <c r="BZ306" s="9"/>
      <c r="CA306" s="9">
        <f>Thu!AQ55</f>
        <v>0</v>
      </c>
      <c r="CB306" s="73" t="str">
        <f>IF(B306="win",100%-CB1,"-100%")</f>
        <v>-100%</v>
      </c>
      <c r="CC306" s="9">
        <f>(CA306*CB306)+(CA306*CC1)</f>
        <v>0</v>
      </c>
      <c r="CD306" s="9"/>
      <c r="CE306" s="9">
        <f>Thu!AR55</f>
        <v>0</v>
      </c>
      <c r="CF306" s="73" t="str">
        <f>IF(B306="win",100%-CF1,"-100%")</f>
        <v>-100%</v>
      </c>
      <c r="CG306" s="9">
        <f>(CE306*CF306)+(CE306*CG1)</f>
        <v>0</v>
      </c>
      <c r="CH306" s="9"/>
      <c r="CI306" s="9">
        <f>Thu!AS55</f>
        <v>0</v>
      </c>
      <c r="CJ306" s="73" t="str">
        <f>IF(B306="win",100%-CJ1,"-100%")</f>
        <v>-100%</v>
      </c>
      <c r="CK306" s="9">
        <f>(CI306*CJ306)+(CI306*CK1)</f>
        <v>0</v>
      </c>
      <c r="CL306" s="9"/>
      <c r="CM306" s="9">
        <f>Thu!AT55</f>
        <v>0</v>
      </c>
      <c r="CN306" s="73" t="str">
        <f>IF(B306="win",100%-CN1,"-100%")</f>
        <v>-100%</v>
      </c>
      <c r="CO306" s="9">
        <f>(CM306*CN306)+(CM306*CO1)</f>
        <v>0</v>
      </c>
      <c r="CP306" s="9"/>
      <c r="CQ306" s="9">
        <f>Thu!AU55</f>
        <v>0</v>
      </c>
      <c r="CR306" s="73" t="str">
        <f>IF(B306="win",100%-CR1,"-100%")</f>
        <v>-100%</v>
      </c>
      <c r="CS306" s="9">
        <f>(CQ306*CR306)+(CQ306*CS1)</f>
        <v>0</v>
      </c>
      <c r="CT306" s="9"/>
      <c r="CU306" s="9">
        <f>Thu!AV55</f>
        <v>0</v>
      </c>
      <c r="CV306" s="73" t="str">
        <f>IF(B306="win",100%-CV1,"-100%")</f>
        <v>-100%</v>
      </c>
      <c r="CW306" s="9">
        <f>(CU306*CV306)+(CU306*CW1)</f>
        <v>0</v>
      </c>
      <c r="CX306" s="9"/>
      <c r="CY306" s="9">
        <f>Thu!AW55</f>
        <v>0</v>
      </c>
      <c r="CZ306" s="73" t="str">
        <f>IF(B306="win",100%-CZ1,"-100%")</f>
        <v>-100%</v>
      </c>
      <c r="DA306" s="9">
        <f>(CY306*CZ306)+(CY306*DA1)</f>
        <v>0</v>
      </c>
      <c r="DB306" s="9"/>
      <c r="DC306" s="9">
        <f>Thu!AX55</f>
        <v>0</v>
      </c>
      <c r="DD306" s="73" t="str">
        <f>IF(B306="win",100%-DD1,"-100%")</f>
        <v>-100%</v>
      </c>
      <c r="DE306" s="9">
        <f>(DC306*DD306)+(DC306*DE1)</f>
        <v>0</v>
      </c>
      <c r="DF306" s="9"/>
      <c r="DG306" s="9">
        <f>Thu!AY55</f>
        <v>0</v>
      </c>
      <c r="DH306" s="73" t="str">
        <f>IF(B306="win",100%-DH1,"-100%")</f>
        <v>-100%</v>
      </c>
      <c r="DI306" s="9">
        <f>(DG306*DH306)+(DG306*DI1)</f>
        <v>0</v>
      </c>
      <c r="DJ306" s="9"/>
      <c r="DK306" s="9">
        <f>Thu!AZ55</f>
        <v>0</v>
      </c>
      <c r="DL306" s="73" t="str">
        <f>IF(B306="win",100%-DL1,"-100%")</f>
        <v>-100%</v>
      </c>
      <c r="DM306" s="9">
        <f>(DK306*DL306)+(DK306*DM1)</f>
        <v>0</v>
      </c>
      <c r="DN306" s="9"/>
      <c r="DO306" s="9">
        <f>Thu!BA55</f>
        <v>0</v>
      </c>
      <c r="DP306" s="73" t="str">
        <f>IF(B306="win",100%-DP1,"-100%")</f>
        <v>-100%</v>
      </c>
      <c r="DQ306" s="9">
        <f>(DO306*DP306)+(DO306*DQ1)</f>
        <v>0</v>
      </c>
      <c r="DR306" s="9"/>
      <c r="DS306" s="9">
        <f>Thu!BB55</f>
        <v>0</v>
      </c>
      <c r="DT306" s="73" t="str">
        <f>IF(B306="win",100%-DT1,"-100%")</f>
        <v>-100%</v>
      </c>
      <c r="DU306" s="9">
        <f>(DS306*DT306)+(DS306*DU1)</f>
        <v>0</v>
      </c>
      <c r="DV306" s="9"/>
      <c r="DW306" s="9">
        <f>Thu!BC55</f>
        <v>0</v>
      </c>
      <c r="DX306" s="73" t="str">
        <f>IF(B306="win",100%-DX1,"-100%")</f>
        <v>-100%</v>
      </c>
      <c r="DY306" s="9">
        <f>(DW306*DX306)+(DW306*DY1)</f>
        <v>0</v>
      </c>
      <c r="DZ306" s="9"/>
      <c r="EA306" s="9">
        <f>Thu!BD55</f>
        <v>0</v>
      </c>
      <c r="EB306" s="73" t="str">
        <f>IF(B306="win",100%-EB1,"-100%")</f>
        <v>-100%</v>
      </c>
      <c r="EC306" s="9">
        <f>(EA306*EB306)+(EA306*EC1)</f>
        <v>0</v>
      </c>
      <c r="ED306" s="9"/>
      <c r="EE306" s="9">
        <f>Thu!BE55</f>
        <v>0</v>
      </c>
      <c r="EF306" s="73" t="str">
        <f>IF(B306="win",100%-EF1,"-100%")</f>
        <v>-100%</v>
      </c>
      <c r="EG306" s="9">
        <f>(EE306*EF306)+(EE306*EG1)</f>
        <v>0</v>
      </c>
      <c r="EH306" s="9"/>
      <c r="EI306" s="9">
        <f>Thu!BF55</f>
        <v>0</v>
      </c>
      <c r="EJ306" s="73" t="str">
        <f>IF(B306="win",100%-EJ1,"-100%")</f>
        <v>-100%</v>
      </c>
      <c r="EK306" s="9">
        <f>(EI306*EJ306)+(EI306*EK1)</f>
        <v>0</v>
      </c>
      <c r="EL306" s="9"/>
      <c r="EM306" s="9">
        <f>Thu!BG55</f>
        <v>0</v>
      </c>
      <c r="EN306" s="73" t="str">
        <f>IF(B306="win",100%-EN1,"-100%")</f>
        <v>-100%</v>
      </c>
      <c r="EO306" s="9">
        <f>(EM306*EN306)+(EM306*EO1)</f>
        <v>0</v>
      </c>
      <c r="EP306" s="9"/>
      <c r="EQ306" s="9">
        <f>Thu!BH55</f>
        <v>0</v>
      </c>
      <c r="ER306" s="73" t="str">
        <f>IF(B306="win",100%-ER1,"-100%")</f>
        <v>-100%</v>
      </c>
      <c r="ES306" s="9">
        <f>(EQ306*ER306)+(EQ306*ES1)</f>
        <v>0</v>
      </c>
      <c r="EU306" s="9">
        <f>Thu!$BI55</f>
        <v>0</v>
      </c>
      <c r="EV306" s="73" t="str">
        <f t="shared" si="3461"/>
        <v>-100%</v>
      </c>
      <c r="EW306" s="9">
        <f>(EU306*EV306)+(EU306*EW1)</f>
        <v>0</v>
      </c>
      <c r="EY306" s="9">
        <f>Thu!$BI55</f>
        <v>0</v>
      </c>
      <c r="EZ306" s="73" t="str">
        <f t="shared" si="3462"/>
        <v>-100%</v>
      </c>
      <c r="FA306" s="9">
        <f>(EY306*EZ306)+(EY306*FA1)</f>
        <v>0</v>
      </c>
      <c r="FC306" s="9">
        <f>Thu!$BK55</f>
        <v>0</v>
      </c>
      <c r="FD306" s="73" t="str">
        <f t="shared" si="3450"/>
        <v>-100%</v>
      </c>
      <c r="FE306" s="9">
        <f>(FC306*FD306)+(FC306*FE1)</f>
        <v>0</v>
      </c>
      <c r="FG306" s="9">
        <f>Thu!$BL55</f>
        <v>0</v>
      </c>
      <c r="FH306" s="73" t="str">
        <f t="shared" si="3451"/>
        <v>-100%</v>
      </c>
      <c r="FI306" s="9">
        <f>(FG306*FH306)+(FG306*FI1)</f>
        <v>0</v>
      </c>
      <c r="FK306" s="9">
        <f>Thu!$BM55</f>
        <v>0</v>
      </c>
      <c r="FL306" s="73" t="str">
        <f t="shared" si="3452"/>
        <v>-100%</v>
      </c>
      <c r="FM306" s="9">
        <f>(FK306*FL306)+(FK306*FM1)</f>
        <v>0</v>
      </c>
      <c r="FO306" s="9">
        <f>Thu!$BN55</f>
        <v>0</v>
      </c>
      <c r="FP306" s="73" t="str">
        <f t="shared" si="3453"/>
        <v>-100%</v>
      </c>
      <c r="FQ306" s="9">
        <f>(FO306*FP306)+(FO306*FQ1)</f>
        <v>0</v>
      </c>
    </row>
    <row r="307" spans="1:173" s="12" customFormat="1" x14ac:dyDescent="0.25">
      <c r="A307" s="75"/>
      <c r="B307" s="72"/>
      <c r="C307" s="75"/>
      <c r="D307" s="75"/>
      <c r="E307" s="75"/>
      <c r="G307" s="75"/>
      <c r="H307" s="75"/>
      <c r="I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5"/>
      <c r="BK307" s="75"/>
      <c r="BL307" s="75"/>
      <c r="BM307" s="75"/>
      <c r="BN307" s="75"/>
      <c r="BO307" s="75"/>
      <c r="BP307" s="75"/>
      <c r="BQ307" s="75"/>
      <c r="BR307" s="75"/>
      <c r="BS307" s="75"/>
      <c r="BT307" s="75"/>
      <c r="BU307" s="75"/>
      <c r="BV307" s="75"/>
      <c r="BW307" s="75"/>
      <c r="BX307" s="75"/>
      <c r="BY307" s="75"/>
      <c r="BZ307" s="75"/>
      <c r="CA307" s="75"/>
      <c r="CB307" s="75"/>
      <c r="CC307" s="75"/>
      <c r="CD307" s="75"/>
      <c r="CE307" s="75"/>
      <c r="CF307" s="75"/>
      <c r="CG307" s="75"/>
      <c r="CH307" s="75"/>
      <c r="CI307" s="75"/>
      <c r="CJ307" s="75"/>
      <c r="CK307" s="75"/>
      <c r="CL307" s="75"/>
      <c r="CM307" s="75"/>
      <c r="CN307" s="75"/>
      <c r="CO307" s="75"/>
      <c r="CP307" s="75"/>
      <c r="CQ307" s="75"/>
      <c r="CR307" s="75"/>
      <c r="CS307" s="75"/>
      <c r="CT307" s="75"/>
      <c r="CU307" s="75"/>
      <c r="CV307" s="75"/>
      <c r="CW307" s="75"/>
      <c r="CX307" s="75"/>
      <c r="CY307" s="75"/>
      <c r="CZ307" s="75"/>
      <c r="DA307" s="75"/>
      <c r="DB307" s="75"/>
      <c r="DC307" s="75"/>
      <c r="DD307" s="75"/>
      <c r="DE307" s="75"/>
      <c r="DF307" s="75"/>
      <c r="DG307" s="75"/>
      <c r="DH307" s="75"/>
      <c r="DI307" s="75"/>
      <c r="DJ307" s="75"/>
      <c r="DK307" s="75"/>
      <c r="DL307" s="75"/>
      <c r="DM307" s="75"/>
      <c r="DN307" s="75"/>
      <c r="DO307" s="75"/>
      <c r="DP307" s="75"/>
      <c r="DQ307" s="75"/>
      <c r="DR307" s="75"/>
      <c r="DS307" s="75"/>
      <c r="DT307" s="75"/>
      <c r="DU307" s="75"/>
      <c r="DV307" s="75"/>
      <c r="DW307" s="75"/>
      <c r="DX307" s="75"/>
      <c r="DY307" s="75"/>
      <c r="DZ307" s="75"/>
      <c r="EA307" s="75"/>
      <c r="EB307" s="75"/>
      <c r="EC307" s="75"/>
      <c r="ED307" s="75"/>
      <c r="EE307" s="75"/>
      <c r="EF307" s="75"/>
      <c r="EG307" s="75"/>
      <c r="EH307" s="75"/>
      <c r="EI307" s="75"/>
      <c r="EJ307" s="75"/>
      <c r="EK307" s="75"/>
      <c r="EL307" s="75"/>
      <c r="EM307" s="75"/>
      <c r="EN307" s="75"/>
      <c r="EO307" s="75"/>
      <c r="EP307" s="75"/>
      <c r="EQ307" s="75"/>
      <c r="ER307" s="75"/>
      <c r="ES307" s="75"/>
      <c r="EU307" s="75"/>
      <c r="EV307" s="75"/>
      <c r="EW307" s="75"/>
      <c r="EY307" s="75"/>
      <c r="EZ307" s="75"/>
      <c r="FA307" s="75"/>
      <c r="FC307" s="75"/>
      <c r="FD307" s="75"/>
      <c r="FE307" s="75"/>
      <c r="FG307" s="75"/>
      <c r="FH307" s="75"/>
      <c r="FI307" s="75"/>
      <c r="FK307" s="75"/>
      <c r="FL307" s="75"/>
      <c r="FM307" s="75"/>
      <c r="FO307" s="75"/>
      <c r="FP307" s="75"/>
      <c r="FQ307" s="75"/>
    </row>
    <row r="308" spans="1:173" s="12" customFormat="1" x14ac:dyDescent="0.25">
      <c r="A308" s="9">
        <f>Thu!A57</f>
        <v>0</v>
      </c>
      <c r="B308" s="72">
        <f>Thu!C57</f>
        <v>0</v>
      </c>
      <c r="C308" s="9">
        <f>Thu!X57</f>
        <v>0</v>
      </c>
      <c r="D308" s="73" t="str">
        <f>IF(B308="win",100%-D1,"-100%")</f>
        <v>-100%</v>
      </c>
      <c r="E308" s="9">
        <f>(C308*D308)+(C308*E1)</f>
        <v>0</v>
      </c>
      <c r="G308" s="9">
        <f>Thu!Y57</f>
        <v>0</v>
      </c>
      <c r="H308" s="73" t="str">
        <f>IF($B308="win",100%-H$1,"-100%")</f>
        <v>-100%</v>
      </c>
      <c r="I308" s="9">
        <f>(G308*H308)+(G308*I1)</f>
        <v>0</v>
      </c>
      <c r="K308" s="9">
        <f>Thu!Z57</f>
        <v>0</v>
      </c>
      <c r="L308" s="73" t="str">
        <f>IF(B308="win",100%-L1,"-100%")</f>
        <v>-100%</v>
      </c>
      <c r="M308" s="9">
        <f>(K308*L308)+(K308*M1)</f>
        <v>0</v>
      </c>
      <c r="N308" s="9"/>
      <c r="O308" s="9">
        <f>Thu!AA57</f>
        <v>0</v>
      </c>
      <c r="P308" s="73" t="str">
        <f>IF(B308="win",100%-P1,"-100%")</f>
        <v>-100%</v>
      </c>
      <c r="Q308" s="9">
        <f>(O308*P308)+(O308*Q1)</f>
        <v>0</v>
      </c>
      <c r="R308" s="9"/>
      <c r="S308" s="9">
        <f>Thu!AB57</f>
        <v>0</v>
      </c>
      <c r="T308" s="73" t="str">
        <f>IF(B308="win",100%-T1,"-100%")</f>
        <v>-100%</v>
      </c>
      <c r="U308" s="9">
        <f>(S308*T308)+(S308*U1)</f>
        <v>0</v>
      </c>
      <c r="V308" s="9"/>
      <c r="W308" s="9">
        <f>Thu!AC57</f>
        <v>0</v>
      </c>
      <c r="X308" s="73" t="str">
        <f>IF(B308="win",100%-X1,"-100%")</f>
        <v>-100%</v>
      </c>
      <c r="Y308" s="9">
        <f>(W308*X308)+(W308*Y1)</f>
        <v>0</v>
      </c>
      <c r="Z308" s="9"/>
      <c r="AA308" s="9">
        <f>Thu!AD57</f>
        <v>0</v>
      </c>
      <c r="AB308" s="73" t="str">
        <f>IF(B308="win",100%-AB1,"-100%")</f>
        <v>-100%</v>
      </c>
      <c r="AC308" s="9">
        <f>(AA308*AB308)+(AA308*AC1)</f>
        <v>0</v>
      </c>
      <c r="AD308" s="9"/>
      <c r="AE308" s="9">
        <f>Thu!AE57</f>
        <v>0</v>
      </c>
      <c r="AF308" s="73" t="str">
        <f>IF(B308="win",100%-AF1,"-100%")</f>
        <v>-100%</v>
      </c>
      <c r="AG308" s="9">
        <f>(AE308*AF308)+(AE308*AG1)</f>
        <v>0</v>
      </c>
      <c r="AH308" s="9"/>
      <c r="AI308" s="9">
        <f>Thu!AF57</f>
        <v>0</v>
      </c>
      <c r="AJ308" s="73" t="str">
        <f>IF(B308="win",100%-AJ1,"-100%")</f>
        <v>-100%</v>
      </c>
      <c r="AK308" s="9">
        <f>(AI308*AJ308)+(AI308*AK1)</f>
        <v>0</v>
      </c>
      <c r="AL308" s="9"/>
      <c r="AM308" s="9">
        <f>Thu!AG57</f>
        <v>0</v>
      </c>
      <c r="AN308" s="73" t="str">
        <f>IF(B308="win",100%-AN1,"-100%")</f>
        <v>-100%</v>
      </c>
      <c r="AO308" s="9">
        <f>(AM308*AN308)+(AM308*AO1)</f>
        <v>0</v>
      </c>
      <c r="AP308" s="9"/>
      <c r="AQ308" s="9">
        <f>Thu!AH57</f>
        <v>0</v>
      </c>
      <c r="AR308" s="73" t="str">
        <f>IF(B308="win",100%-AR1,"-100%")</f>
        <v>-100%</v>
      </c>
      <c r="AS308" s="9">
        <f>(AQ308*AR308)+(AQ308*AS1)</f>
        <v>0</v>
      </c>
      <c r="AT308" s="9"/>
      <c r="AU308" s="9">
        <f>Thu!AI57</f>
        <v>0</v>
      </c>
      <c r="AV308" s="73" t="str">
        <f>IF(B308="win",100%-AV1,"-100%")</f>
        <v>-100%</v>
      </c>
      <c r="AW308" s="9">
        <f>(AU308*AV308)+(AU308*AW1)</f>
        <v>0</v>
      </c>
      <c r="AX308" s="9"/>
      <c r="AY308" s="9">
        <f>Thu!AJ57</f>
        <v>0</v>
      </c>
      <c r="AZ308" s="73" t="str">
        <f>IF(B308="win",100%-AZ1,"-100%")</f>
        <v>-100%</v>
      </c>
      <c r="BA308" s="9">
        <f>(AY308*AZ308)+(AY308*BA1)</f>
        <v>0</v>
      </c>
      <c r="BB308" s="9"/>
      <c r="BC308" s="9">
        <f>Thu!AK57</f>
        <v>0</v>
      </c>
      <c r="BD308" s="73" t="str">
        <f>IF(B308="win",100%-BD1,"-100%")</f>
        <v>-100%</v>
      </c>
      <c r="BE308" s="9">
        <f>(BC308*BD308)+(BC308*BE1)</f>
        <v>0</v>
      </c>
      <c r="BF308" s="9"/>
      <c r="BG308" s="9">
        <f>Thu!AL57</f>
        <v>0</v>
      </c>
      <c r="BH308" s="73" t="str">
        <f>IF(B308="win",100%-BH1,"-100%")</f>
        <v>-100%</v>
      </c>
      <c r="BI308" s="9">
        <f>(BG308*BH308)+(BG308*BI1)</f>
        <v>0</v>
      </c>
      <c r="BJ308" s="9"/>
      <c r="BK308" s="9">
        <f>Thu!AM57</f>
        <v>0</v>
      </c>
      <c r="BL308" s="73" t="str">
        <f>IF(B308="win",100%-BL1,"-100%")</f>
        <v>-100%</v>
      </c>
      <c r="BM308" s="9">
        <f>(BK308*BL308)+(BK308*BM1)</f>
        <v>0</v>
      </c>
      <c r="BN308" s="9"/>
      <c r="BO308" s="9">
        <f>Thu!AN57</f>
        <v>0</v>
      </c>
      <c r="BP308" s="73" t="str">
        <f>IF(B308="win",100%-BP1,"-100%")</f>
        <v>-100%</v>
      </c>
      <c r="BQ308" s="9">
        <f>(BO308*BP308)+(BO308*BQ1)</f>
        <v>0</v>
      </c>
      <c r="BR308" s="9"/>
      <c r="BS308" s="9">
        <f>Thu!AO57</f>
        <v>0</v>
      </c>
      <c r="BT308" s="73" t="str">
        <f>IF(B308="win",100%-BT1,"-100%")</f>
        <v>-100%</v>
      </c>
      <c r="BU308" s="9">
        <f>(BS308*BT308)+(BS308*BU1)</f>
        <v>0</v>
      </c>
      <c r="BV308" s="9"/>
      <c r="BW308" s="9">
        <f>Thu!AP57</f>
        <v>0</v>
      </c>
      <c r="BX308" s="73" t="str">
        <f>IF(B308="win",100%-BX1,"-100%")</f>
        <v>-100%</v>
      </c>
      <c r="BY308" s="9">
        <f>(BW308*BX308)+(BW308*BY1)</f>
        <v>0</v>
      </c>
      <c r="BZ308" s="9"/>
      <c r="CA308" s="9">
        <f>Thu!AQ57</f>
        <v>0</v>
      </c>
      <c r="CB308" s="73" t="str">
        <f>IF(B308="win",100%-CB1,"-100%")</f>
        <v>-100%</v>
      </c>
      <c r="CC308" s="9">
        <f>(CA308*CB308)+(CA308*CC1)</f>
        <v>0</v>
      </c>
      <c r="CD308" s="9"/>
      <c r="CE308" s="9">
        <f>Thu!AR57</f>
        <v>0</v>
      </c>
      <c r="CF308" s="73" t="str">
        <f>IF(B308="win",100%-CF1,"-100%")</f>
        <v>-100%</v>
      </c>
      <c r="CG308" s="9">
        <f>(CE308*CF308)+(CE308*CG1)</f>
        <v>0</v>
      </c>
      <c r="CH308" s="9"/>
      <c r="CI308" s="9">
        <f>Thu!AS57</f>
        <v>0</v>
      </c>
      <c r="CJ308" s="73" t="str">
        <f>IF(B308="win",100%-CJ1,"-100%")</f>
        <v>-100%</v>
      </c>
      <c r="CK308" s="9">
        <f>(CI308*CJ308)+(CI308*CK1)</f>
        <v>0</v>
      </c>
      <c r="CL308" s="9"/>
      <c r="CM308" s="9">
        <f>Thu!AT57</f>
        <v>0</v>
      </c>
      <c r="CN308" s="73" t="str">
        <f>IF(B308="win",100%-CN1,"-100%")</f>
        <v>-100%</v>
      </c>
      <c r="CO308" s="9">
        <f>(CM308*CN308)+(CM308*CO1)</f>
        <v>0</v>
      </c>
      <c r="CP308" s="9"/>
      <c r="CQ308" s="9">
        <f>Thu!AU57</f>
        <v>0</v>
      </c>
      <c r="CR308" s="73" t="str">
        <f>IF(B308="win",100%-CR1,"-100%")</f>
        <v>-100%</v>
      </c>
      <c r="CS308" s="9">
        <f>(CQ308*CR308)+(CQ308*CS1)</f>
        <v>0</v>
      </c>
      <c r="CT308" s="9"/>
      <c r="CU308" s="9">
        <f>Thu!AV57</f>
        <v>0</v>
      </c>
      <c r="CV308" s="73" t="str">
        <f>IF(B308="win",100%-CV1,"-100%")</f>
        <v>-100%</v>
      </c>
      <c r="CW308" s="9">
        <f>(CU308*CV308)+(CU308*CW1)</f>
        <v>0</v>
      </c>
      <c r="CX308" s="9"/>
      <c r="CY308" s="9">
        <f>Thu!AW57</f>
        <v>0</v>
      </c>
      <c r="CZ308" s="73" t="str">
        <f>IF(B308="win",100%-CZ1,"-100%")</f>
        <v>-100%</v>
      </c>
      <c r="DA308" s="9">
        <f>(CY308*CZ308)+(CY308*DA1)</f>
        <v>0</v>
      </c>
      <c r="DB308" s="9"/>
      <c r="DC308" s="9">
        <f>Thu!AX57</f>
        <v>0</v>
      </c>
      <c r="DD308" s="73" t="str">
        <f>IF(B308="win",100%-DD1,"-100%")</f>
        <v>-100%</v>
      </c>
      <c r="DE308" s="9">
        <f>(DC308*DD308)+(DC308*DE1)</f>
        <v>0</v>
      </c>
      <c r="DF308" s="9"/>
      <c r="DG308" s="9">
        <f>Thu!AY57</f>
        <v>0</v>
      </c>
      <c r="DH308" s="73" t="str">
        <f>IF(B308="win",100%-DH1,"-100%")</f>
        <v>-100%</v>
      </c>
      <c r="DI308" s="9">
        <f>(DG308*DH308)+(DG308*DI1)</f>
        <v>0</v>
      </c>
      <c r="DJ308" s="9"/>
      <c r="DK308" s="9">
        <f>Thu!AZ57</f>
        <v>0</v>
      </c>
      <c r="DL308" s="73" t="str">
        <f>IF(B308="win",100%-DL1,"-100%")</f>
        <v>-100%</v>
      </c>
      <c r="DM308" s="9">
        <f>(DK308*DL308)+(DK308*DM1)</f>
        <v>0</v>
      </c>
      <c r="DN308" s="9"/>
      <c r="DO308" s="9">
        <f>Thu!BA57</f>
        <v>0</v>
      </c>
      <c r="DP308" s="73" t="str">
        <f>IF(B308="win",100%-DP1,"-100%")</f>
        <v>-100%</v>
      </c>
      <c r="DQ308" s="9">
        <f>(DO308*DP308)+(DO308*DQ1)</f>
        <v>0</v>
      </c>
      <c r="DR308" s="9"/>
      <c r="DS308" s="9">
        <f>Thu!BB57</f>
        <v>0</v>
      </c>
      <c r="DT308" s="73" t="str">
        <f>IF(B308="win",100%-DT1,"-100%")</f>
        <v>-100%</v>
      </c>
      <c r="DU308" s="9">
        <f>(DS308*DT308)+(DS308*DU1)</f>
        <v>0</v>
      </c>
      <c r="DV308" s="9"/>
      <c r="DW308" s="9">
        <f>Thu!BC57</f>
        <v>0</v>
      </c>
      <c r="DX308" s="73" t="str">
        <f>IF(B308="win",100%-DX1,"-100%")</f>
        <v>-100%</v>
      </c>
      <c r="DY308" s="9">
        <f>(DW308*DX308)+(DW308*DY1)</f>
        <v>0</v>
      </c>
      <c r="DZ308" s="9"/>
      <c r="EA308" s="9">
        <f>Thu!BD57</f>
        <v>0</v>
      </c>
      <c r="EB308" s="73" t="str">
        <f>IF(B308="win",100%-EB1,"-100%")</f>
        <v>-100%</v>
      </c>
      <c r="EC308" s="9">
        <f>(EA308*EB308)+(EA308*EC1)</f>
        <v>0</v>
      </c>
      <c r="ED308" s="9"/>
      <c r="EE308" s="9">
        <f>Thu!BE57</f>
        <v>0</v>
      </c>
      <c r="EF308" s="73" t="str">
        <f>IF(B308="win",100%-EF1,"-100%")</f>
        <v>-100%</v>
      </c>
      <c r="EG308" s="9">
        <f>(EE308*EF308)+(EE308*EG1)</f>
        <v>0</v>
      </c>
      <c r="EH308" s="9"/>
      <c r="EI308" s="9">
        <f>Thu!BF57</f>
        <v>0</v>
      </c>
      <c r="EJ308" s="73" t="str">
        <f>IF(B308="win",100%-EJ1,"-100%")</f>
        <v>-100%</v>
      </c>
      <c r="EK308" s="9">
        <f>(EI308*EJ308)+(EI308*EK1)</f>
        <v>0</v>
      </c>
      <c r="EL308" s="9"/>
      <c r="EM308" s="9">
        <f>Thu!BG57</f>
        <v>0</v>
      </c>
      <c r="EN308" s="73" t="str">
        <f>IF(B308="win",100%-EN1,"-100%")</f>
        <v>-100%</v>
      </c>
      <c r="EO308" s="9">
        <f>(EM308*EN308)+(EM308*EO1)</f>
        <v>0</v>
      </c>
      <c r="EP308" s="9"/>
      <c r="EQ308" s="9">
        <f>Thu!BH57</f>
        <v>0</v>
      </c>
      <c r="ER308" s="73" t="str">
        <f>IF(B308="win",100%-ER1,"-100%")</f>
        <v>-100%</v>
      </c>
      <c r="ES308" s="9">
        <f>(EQ308*ER308)+(EQ308*ES1)</f>
        <v>0</v>
      </c>
      <c r="EU308" s="9">
        <f>Thu!$BI57</f>
        <v>0</v>
      </c>
      <c r="EV308" s="73" t="str">
        <f>IF($B308="win",100%-EV$1,"-100%")</f>
        <v>-100%</v>
      </c>
      <c r="EW308" s="9">
        <f>(EU308*EV308)+(EU308*EW1)</f>
        <v>0</v>
      </c>
      <c r="EY308" s="9">
        <f>Thu!$BI57</f>
        <v>0</v>
      </c>
      <c r="EZ308" s="73" t="str">
        <f>IF($B308="win",100%-EZ$1,"-100%")</f>
        <v>-100%</v>
      </c>
      <c r="FA308" s="9">
        <f>(EY308*EZ308)+(EY308*FA1)</f>
        <v>0</v>
      </c>
      <c r="FC308" s="9">
        <f>Thu!$BK57</f>
        <v>0</v>
      </c>
      <c r="FD308" s="73" t="str">
        <f t="shared" si="3450"/>
        <v>-100%</v>
      </c>
      <c r="FE308" s="9">
        <f>(FC308*FD308)+(FC308*FE1)</f>
        <v>0</v>
      </c>
      <c r="FG308" s="9">
        <f>Thu!$BL57</f>
        <v>0</v>
      </c>
      <c r="FH308" s="73" t="str">
        <f t="shared" si="3451"/>
        <v>-100%</v>
      </c>
      <c r="FI308" s="9">
        <f>(FG308*FH308)+(FG308*FI1)</f>
        <v>0</v>
      </c>
      <c r="FK308" s="9">
        <f>Thu!$BM57</f>
        <v>0</v>
      </c>
      <c r="FL308" s="73" t="str">
        <f t="shared" si="3452"/>
        <v>-100%</v>
      </c>
      <c r="FM308" s="9">
        <f>(FK308*FL308)+(FK308*FM1)</f>
        <v>0</v>
      </c>
      <c r="FO308" s="9">
        <f>Thu!$BN57</f>
        <v>0</v>
      </c>
      <c r="FP308" s="73" t="str">
        <f t="shared" si="3453"/>
        <v>-100%</v>
      </c>
      <c r="FQ308" s="9">
        <f>(FO308*FP308)+(FO308*FQ1)</f>
        <v>0</v>
      </c>
    </row>
    <row r="309" spans="1:173" s="12" customFormat="1" x14ac:dyDescent="0.25">
      <c r="A309" s="9">
        <f>Thu!A58</f>
        <v>0</v>
      </c>
      <c r="B309" s="72">
        <f>Thu!C58</f>
        <v>0</v>
      </c>
      <c r="C309" s="9">
        <f>Thu!X58</f>
        <v>0</v>
      </c>
      <c r="D309" s="73" t="str">
        <f>IF(B309="win",100%-D1,"-100%")</f>
        <v>-100%</v>
      </c>
      <c r="E309" s="9">
        <f>(C309*D309)+(C309*E1)</f>
        <v>0</v>
      </c>
      <c r="G309" s="9">
        <f>Thu!Y58</f>
        <v>0</v>
      </c>
      <c r="H309" s="73" t="str">
        <f t="shared" ref="H309:H311" si="3463">IF($B309="win",100%-H$1,"-100%")</f>
        <v>-100%</v>
      </c>
      <c r="I309" s="9">
        <f>(G309*H309)+(G309*I1)</f>
        <v>0</v>
      </c>
      <c r="K309" s="9">
        <f>Thu!Z58</f>
        <v>0</v>
      </c>
      <c r="L309" s="73" t="str">
        <f>IF(B309="win",100%-L1,"-100%")</f>
        <v>-100%</v>
      </c>
      <c r="M309" s="9">
        <f>(K309*L309)+(K309*M1)</f>
        <v>0</v>
      </c>
      <c r="N309" s="9"/>
      <c r="O309" s="9">
        <f>Thu!AA58</f>
        <v>0</v>
      </c>
      <c r="P309" s="73" t="str">
        <f>IF(B309="win",100%-P1,"-100%")</f>
        <v>-100%</v>
      </c>
      <c r="Q309" s="9">
        <f>(O309*P309)+(O309*Q1)</f>
        <v>0</v>
      </c>
      <c r="R309" s="9"/>
      <c r="S309" s="9">
        <f>Thu!AB58</f>
        <v>0</v>
      </c>
      <c r="T309" s="73" t="str">
        <f>IF(B309="win",100%-T1,"-100%")</f>
        <v>-100%</v>
      </c>
      <c r="U309" s="9">
        <f>(S309*T309)+(S309*U1)</f>
        <v>0</v>
      </c>
      <c r="V309" s="9"/>
      <c r="W309" s="9">
        <f>Thu!AC58</f>
        <v>0</v>
      </c>
      <c r="X309" s="73" t="str">
        <f>IF(B309="win",100%-X1,"-100%")</f>
        <v>-100%</v>
      </c>
      <c r="Y309" s="9">
        <f>(W309*X309)+(W309*Y1)</f>
        <v>0</v>
      </c>
      <c r="Z309" s="9"/>
      <c r="AA309" s="9">
        <f>Thu!AD58</f>
        <v>0</v>
      </c>
      <c r="AB309" s="73" t="str">
        <f>IF(B309="win",100%-AB1,"-100%")</f>
        <v>-100%</v>
      </c>
      <c r="AC309" s="9">
        <f>(AA309*AB309)+(AA309*AC1)</f>
        <v>0</v>
      </c>
      <c r="AD309" s="9"/>
      <c r="AE309" s="9">
        <f>Thu!AE58</f>
        <v>0</v>
      </c>
      <c r="AF309" s="73" t="str">
        <f>IF(B309="win",100%-AF1,"-100%")</f>
        <v>-100%</v>
      </c>
      <c r="AG309" s="9">
        <f>(AE309*AF309)+(AE309*AG1)</f>
        <v>0</v>
      </c>
      <c r="AH309" s="9"/>
      <c r="AI309" s="9">
        <f>Thu!AF58</f>
        <v>0</v>
      </c>
      <c r="AJ309" s="73" t="str">
        <f>IF(B309="win",100%-AJ1,"-100%")</f>
        <v>-100%</v>
      </c>
      <c r="AK309" s="9">
        <f>(AI309*AJ309)+(AI309*AK1)</f>
        <v>0</v>
      </c>
      <c r="AL309" s="9"/>
      <c r="AM309" s="9">
        <f>Thu!AG58</f>
        <v>0</v>
      </c>
      <c r="AN309" s="73" t="str">
        <f>IF(B309="win",100%-AN1,"-100%")</f>
        <v>-100%</v>
      </c>
      <c r="AO309" s="9">
        <f>(AM309*AN309)+(AM309*AO1)</f>
        <v>0</v>
      </c>
      <c r="AP309" s="9"/>
      <c r="AQ309" s="9">
        <f>Thu!AH58</f>
        <v>0</v>
      </c>
      <c r="AR309" s="73" t="str">
        <f>IF(B309="win",100%-AR1,"-100%")</f>
        <v>-100%</v>
      </c>
      <c r="AS309" s="9">
        <f>(AQ309*AR309)+(AQ309*AS1)</f>
        <v>0</v>
      </c>
      <c r="AT309" s="9"/>
      <c r="AU309" s="9">
        <f>Thu!AI58</f>
        <v>0</v>
      </c>
      <c r="AV309" s="73" t="str">
        <f>IF(B309="win",100%-AV1,"-100%")</f>
        <v>-100%</v>
      </c>
      <c r="AW309" s="9">
        <f>(AU309*AV309)+(AU309*AW1)</f>
        <v>0</v>
      </c>
      <c r="AX309" s="9"/>
      <c r="AY309" s="9">
        <f>Thu!AJ58</f>
        <v>0</v>
      </c>
      <c r="AZ309" s="73" t="str">
        <f>IF(B309="win",100%-AZ1,"-100%")</f>
        <v>-100%</v>
      </c>
      <c r="BA309" s="9">
        <f>(AY309*AZ309)+(AY309*BA1)</f>
        <v>0</v>
      </c>
      <c r="BB309" s="9"/>
      <c r="BC309" s="9">
        <f>Thu!AK58</f>
        <v>0</v>
      </c>
      <c r="BD309" s="73" t="str">
        <f>IF(B309="win",100%-BD1,"-100%")</f>
        <v>-100%</v>
      </c>
      <c r="BE309" s="9">
        <f>(BC309*BD309)+(BC309*BE1)</f>
        <v>0</v>
      </c>
      <c r="BF309" s="9"/>
      <c r="BG309" s="9">
        <f>Thu!AL58</f>
        <v>0</v>
      </c>
      <c r="BH309" s="73" t="str">
        <f>IF(B309="win",100%-BH1,"-100%")</f>
        <v>-100%</v>
      </c>
      <c r="BI309" s="9">
        <f>(BG309*BH309)+(BG309*BI1)</f>
        <v>0</v>
      </c>
      <c r="BJ309" s="9"/>
      <c r="BK309" s="9">
        <f>Thu!AM58</f>
        <v>0</v>
      </c>
      <c r="BL309" s="73" t="str">
        <f>IF(B309="win",100%-BL1,"-100%")</f>
        <v>-100%</v>
      </c>
      <c r="BM309" s="9">
        <f>(BK309*BL309)+(BK309*BM1)</f>
        <v>0</v>
      </c>
      <c r="BN309" s="9"/>
      <c r="BO309" s="9">
        <f>Thu!AN58</f>
        <v>0</v>
      </c>
      <c r="BP309" s="73" t="str">
        <f>IF(B309="win",100%-BP1,"-100%")</f>
        <v>-100%</v>
      </c>
      <c r="BQ309" s="9">
        <f>(BO309*BP309)+(BO309*BQ1)</f>
        <v>0</v>
      </c>
      <c r="BR309" s="9"/>
      <c r="BS309" s="9">
        <f>Thu!AO58</f>
        <v>0</v>
      </c>
      <c r="BT309" s="73" t="str">
        <f>IF(B309="win",100%-BT1,"-100%")</f>
        <v>-100%</v>
      </c>
      <c r="BU309" s="9">
        <f>(BS309*BT309)+(BS309*BU1)</f>
        <v>0</v>
      </c>
      <c r="BV309" s="9"/>
      <c r="BW309" s="9">
        <f>Thu!AP58</f>
        <v>0</v>
      </c>
      <c r="BX309" s="73" t="str">
        <f>IF(B309="win",100%-BX1,"-100%")</f>
        <v>-100%</v>
      </c>
      <c r="BY309" s="9">
        <f>(BW309*BX309)+(BW309*BY1)</f>
        <v>0</v>
      </c>
      <c r="BZ309" s="9"/>
      <c r="CA309" s="9">
        <f>Thu!AQ58</f>
        <v>0</v>
      </c>
      <c r="CB309" s="73" t="str">
        <f>IF(B309="win",100%-CB1,"-100%")</f>
        <v>-100%</v>
      </c>
      <c r="CC309" s="9">
        <f>(CA309*CB309)+(CA309*CC1)</f>
        <v>0</v>
      </c>
      <c r="CD309" s="9"/>
      <c r="CE309" s="9">
        <f>Thu!AR58</f>
        <v>0</v>
      </c>
      <c r="CF309" s="73" t="str">
        <f>IF(B309="win",100%-CF1,"-100%")</f>
        <v>-100%</v>
      </c>
      <c r="CG309" s="9">
        <f>(CE309*CF309)+(CE309*CG1)</f>
        <v>0</v>
      </c>
      <c r="CH309" s="9"/>
      <c r="CI309" s="9">
        <f>Thu!AS58</f>
        <v>0</v>
      </c>
      <c r="CJ309" s="73" t="str">
        <f>IF(B309="win",100%-CJ1,"-100%")</f>
        <v>-100%</v>
      </c>
      <c r="CK309" s="9">
        <f>(CI309*CJ309)+(CI309*CK1)</f>
        <v>0</v>
      </c>
      <c r="CL309" s="9"/>
      <c r="CM309" s="9">
        <f>Thu!AT58</f>
        <v>0</v>
      </c>
      <c r="CN309" s="73" t="str">
        <f>IF(B309="win",100%-CN1,"-100%")</f>
        <v>-100%</v>
      </c>
      <c r="CO309" s="9">
        <f>(CM309*CN309)+(CM309*CO1)</f>
        <v>0</v>
      </c>
      <c r="CP309" s="9"/>
      <c r="CQ309" s="9">
        <f>Thu!AU58</f>
        <v>0</v>
      </c>
      <c r="CR309" s="73" t="str">
        <f>IF(B309="win",100%-CR1,"-100%")</f>
        <v>-100%</v>
      </c>
      <c r="CS309" s="9">
        <f>(CQ309*CR309)+(CQ309*CS1)</f>
        <v>0</v>
      </c>
      <c r="CT309" s="9"/>
      <c r="CU309" s="9">
        <f>Thu!AV58</f>
        <v>0</v>
      </c>
      <c r="CV309" s="73" t="str">
        <f>IF(B309="win",100%-CV1,"-100%")</f>
        <v>-100%</v>
      </c>
      <c r="CW309" s="9">
        <f>(CU309*CV309)+(CU309*CW1)</f>
        <v>0</v>
      </c>
      <c r="CX309" s="9"/>
      <c r="CY309" s="9">
        <f>Thu!AW58</f>
        <v>0</v>
      </c>
      <c r="CZ309" s="73" t="str">
        <f>IF(B309="win",100%-CZ1,"-100%")</f>
        <v>-100%</v>
      </c>
      <c r="DA309" s="9">
        <f>(CY309*CZ309)+(CY309*DA1)</f>
        <v>0</v>
      </c>
      <c r="DB309" s="9"/>
      <c r="DC309" s="9">
        <f>Thu!AX58</f>
        <v>0</v>
      </c>
      <c r="DD309" s="73" t="str">
        <f>IF(B309="win",100%-DD1,"-100%")</f>
        <v>-100%</v>
      </c>
      <c r="DE309" s="9">
        <f>(DC309*DD309)+(DC309*DE1)</f>
        <v>0</v>
      </c>
      <c r="DF309" s="9"/>
      <c r="DG309" s="9">
        <f>Thu!AY58</f>
        <v>0</v>
      </c>
      <c r="DH309" s="73" t="str">
        <f>IF(B309="win",100%-DH1,"-100%")</f>
        <v>-100%</v>
      </c>
      <c r="DI309" s="9">
        <f>(DG309*DH309)+(DG309*DI1)</f>
        <v>0</v>
      </c>
      <c r="DJ309" s="9"/>
      <c r="DK309" s="9">
        <f>Thu!AZ58</f>
        <v>0</v>
      </c>
      <c r="DL309" s="73" t="str">
        <f>IF(B309="win",100%-DL1,"-100%")</f>
        <v>-100%</v>
      </c>
      <c r="DM309" s="9">
        <f>(DK309*DL309)+(DK309*DM1)</f>
        <v>0</v>
      </c>
      <c r="DN309" s="9"/>
      <c r="DO309" s="9">
        <f>Thu!BA58</f>
        <v>0</v>
      </c>
      <c r="DP309" s="73" t="str">
        <f>IF(B309="win",100%-DP1,"-100%")</f>
        <v>-100%</v>
      </c>
      <c r="DQ309" s="9">
        <f>(DO309*DP309)+(DO309*DQ1)</f>
        <v>0</v>
      </c>
      <c r="DR309" s="9"/>
      <c r="DS309" s="9">
        <f>Thu!BB58</f>
        <v>0</v>
      </c>
      <c r="DT309" s="73" t="str">
        <f>IF(B309="win",100%-DT1,"-100%")</f>
        <v>-100%</v>
      </c>
      <c r="DU309" s="9">
        <f>(DS309*DT309)+(DS309*DU1)</f>
        <v>0</v>
      </c>
      <c r="DV309" s="9"/>
      <c r="DW309" s="9">
        <f>Thu!BC58</f>
        <v>0</v>
      </c>
      <c r="DX309" s="73" t="str">
        <f>IF(B309="win",100%-DX1,"-100%")</f>
        <v>-100%</v>
      </c>
      <c r="DY309" s="9">
        <f>(DW309*DX309)+(DW309*DY1)</f>
        <v>0</v>
      </c>
      <c r="DZ309" s="9"/>
      <c r="EA309" s="9">
        <f>Thu!BD58</f>
        <v>0</v>
      </c>
      <c r="EB309" s="73" t="str">
        <f>IF(B309="win",100%-EB1,"-100%")</f>
        <v>-100%</v>
      </c>
      <c r="EC309" s="9">
        <f>(EA309*EB309)+(EA309*EC1)</f>
        <v>0</v>
      </c>
      <c r="ED309" s="9"/>
      <c r="EE309" s="9">
        <f>Thu!BE58</f>
        <v>0</v>
      </c>
      <c r="EF309" s="73" t="str">
        <f>IF(B309="win",100%-EF1,"-100%")</f>
        <v>-100%</v>
      </c>
      <c r="EG309" s="9">
        <f>(EE309*EF309)+(EE309*EG1)</f>
        <v>0</v>
      </c>
      <c r="EH309" s="9"/>
      <c r="EI309" s="9">
        <f>Thu!BF58</f>
        <v>0</v>
      </c>
      <c r="EJ309" s="73" t="str">
        <f>IF(B309="win",100%-EJ1,"-100%")</f>
        <v>-100%</v>
      </c>
      <c r="EK309" s="9">
        <f>(EI309*EJ309)+(EI309*EK1)</f>
        <v>0</v>
      </c>
      <c r="EL309" s="9"/>
      <c r="EM309" s="9">
        <f>Thu!BG58</f>
        <v>0</v>
      </c>
      <c r="EN309" s="73" t="str">
        <f>IF(B309="win",100%-EN1,"-100%")</f>
        <v>-100%</v>
      </c>
      <c r="EO309" s="9">
        <f>(EM309*EN309)+(EM309*EO1)</f>
        <v>0</v>
      </c>
      <c r="EP309" s="9"/>
      <c r="EQ309" s="9">
        <f>Thu!BH58</f>
        <v>0</v>
      </c>
      <c r="ER309" s="73" t="str">
        <f>IF(B309="win",100%-ER1,"-100%")</f>
        <v>-100%</v>
      </c>
      <c r="ES309" s="9">
        <f>(EQ309*ER309)+(EQ309*ES1)</f>
        <v>0</v>
      </c>
      <c r="EU309" s="9">
        <f>Thu!$BI58</f>
        <v>0</v>
      </c>
      <c r="EV309" s="73" t="str">
        <f t="shared" ref="EV309:EV311" si="3464">IF($B309="win",100%-EV$1,"-100%")</f>
        <v>-100%</v>
      </c>
      <c r="EW309" s="9">
        <f>(EU309*EV309)+(EU309*EW1)</f>
        <v>0</v>
      </c>
      <c r="EY309" s="9">
        <f>Thu!$BI58</f>
        <v>0</v>
      </c>
      <c r="EZ309" s="73" t="str">
        <f t="shared" ref="EZ309:EZ311" si="3465">IF($B309="win",100%-EZ$1,"-100%")</f>
        <v>-100%</v>
      </c>
      <c r="FA309" s="9">
        <f>(EY309*EZ309)+(EY309*FA1)</f>
        <v>0</v>
      </c>
      <c r="FC309" s="9">
        <f>Thu!$BK58</f>
        <v>0</v>
      </c>
      <c r="FD309" s="73" t="str">
        <f t="shared" si="3450"/>
        <v>-100%</v>
      </c>
      <c r="FE309" s="9">
        <f>(FC309*FD309)+(FC309*FE1)</f>
        <v>0</v>
      </c>
      <c r="FG309" s="9">
        <f>Thu!$BL58</f>
        <v>0</v>
      </c>
      <c r="FH309" s="73" t="str">
        <f t="shared" si="3451"/>
        <v>-100%</v>
      </c>
      <c r="FI309" s="9">
        <f>(FG309*FH309)+(FG309*FI1)</f>
        <v>0</v>
      </c>
      <c r="FK309" s="9">
        <f>Thu!$BM58</f>
        <v>0</v>
      </c>
      <c r="FL309" s="73" t="str">
        <f t="shared" si="3452"/>
        <v>-100%</v>
      </c>
      <c r="FM309" s="9">
        <f>(FK309*FL309)+(FK309*FM1)</f>
        <v>0</v>
      </c>
      <c r="FO309" s="9">
        <f>Thu!$BN58</f>
        <v>0</v>
      </c>
      <c r="FP309" s="73" t="str">
        <f t="shared" si="3453"/>
        <v>-100%</v>
      </c>
      <c r="FQ309" s="9">
        <f>(FO309*FP309)+(FO309*FQ1)</f>
        <v>0</v>
      </c>
    </row>
    <row r="310" spans="1:173" s="12" customFormat="1" x14ac:dyDescent="0.25">
      <c r="A310" s="9" t="str">
        <f>Thu!A59</f>
        <v>UNDER</v>
      </c>
      <c r="B310" s="72">
        <f>Thu!C59</f>
        <v>0</v>
      </c>
      <c r="C310" s="9">
        <f>Thu!X59</f>
        <v>0</v>
      </c>
      <c r="D310" s="73" t="str">
        <f>IF(B310="win",100%-D1,"-100%")</f>
        <v>-100%</v>
      </c>
      <c r="E310" s="9">
        <f>(C310*D310)+(C310*E1)</f>
        <v>0</v>
      </c>
      <c r="G310" s="9">
        <f>Thu!Y59</f>
        <v>0</v>
      </c>
      <c r="H310" s="73" t="str">
        <f t="shared" si="3463"/>
        <v>-100%</v>
      </c>
      <c r="I310" s="9">
        <f>(G310*H310)+(G310*I1)</f>
        <v>0</v>
      </c>
      <c r="K310" s="9">
        <f>Thu!Z59</f>
        <v>0</v>
      </c>
      <c r="L310" s="73" t="str">
        <f>IF(B310="win",100%-L1,"-100%")</f>
        <v>-100%</v>
      </c>
      <c r="M310" s="9">
        <f>(K310*L310)+(K310*M1)</f>
        <v>0</v>
      </c>
      <c r="N310" s="9"/>
      <c r="O310" s="9">
        <f>Thu!AA59</f>
        <v>0</v>
      </c>
      <c r="P310" s="73" t="str">
        <f>IF(B310="win",100%-P1,"-100%")</f>
        <v>-100%</v>
      </c>
      <c r="Q310" s="9">
        <f>(O310*P310)+(O310*Q1)</f>
        <v>0</v>
      </c>
      <c r="R310" s="9"/>
      <c r="S310" s="9">
        <f>Thu!AB59</f>
        <v>0</v>
      </c>
      <c r="T310" s="73" t="str">
        <f>IF(B310="win",100%-T1,"-100%")</f>
        <v>-100%</v>
      </c>
      <c r="U310" s="9">
        <f>(S310*T310)+(S310*U1)</f>
        <v>0</v>
      </c>
      <c r="V310" s="9"/>
      <c r="W310" s="9">
        <f>Thu!AC59</f>
        <v>0</v>
      </c>
      <c r="X310" s="73" t="str">
        <f>IF(B310="win",100%-X1,"-100%")</f>
        <v>-100%</v>
      </c>
      <c r="Y310" s="9">
        <f>(W310*X310)+(W310*Y1)</f>
        <v>0</v>
      </c>
      <c r="Z310" s="9"/>
      <c r="AA310" s="9">
        <f>Thu!AD59</f>
        <v>0</v>
      </c>
      <c r="AB310" s="73" t="str">
        <f>IF(B310="win",100%-AB1,"-100%")</f>
        <v>-100%</v>
      </c>
      <c r="AC310" s="9">
        <f>(AA310*AB310)+(AA310*AC1)</f>
        <v>0</v>
      </c>
      <c r="AD310" s="9"/>
      <c r="AE310" s="9">
        <f>Thu!AE59</f>
        <v>0</v>
      </c>
      <c r="AF310" s="73" t="str">
        <f>IF(B310="win",100%-AF1,"-100%")</f>
        <v>-100%</v>
      </c>
      <c r="AG310" s="9">
        <f>(AE310*AF310)+(AE310*AG1)</f>
        <v>0</v>
      </c>
      <c r="AH310" s="9"/>
      <c r="AI310" s="9">
        <f>Thu!AF59</f>
        <v>0</v>
      </c>
      <c r="AJ310" s="73" t="str">
        <f>IF(B310="win",100%-AJ1,"-100%")</f>
        <v>-100%</v>
      </c>
      <c r="AK310" s="9">
        <f>(AI310*AJ310)+(AI310*AK1)</f>
        <v>0</v>
      </c>
      <c r="AL310" s="9"/>
      <c r="AM310" s="9">
        <f>Thu!AG59</f>
        <v>0</v>
      </c>
      <c r="AN310" s="73" t="str">
        <f>IF(B310="win",100%-AN1,"-100%")</f>
        <v>-100%</v>
      </c>
      <c r="AO310" s="9">
        <f>(AM310*AN310)+(AM310*AO1)</f>
        <v>0</v>
      </c>
      <c r="AP310" s="9"/>
      <c r="AQ310" s="9">
        <f>Thu!AH59</f>
        <v>0</v>
      </c>
      <c r="AR310" s="73" t="str">
        <f>IF(B310="win",100%-AR1,"-100%")</f>
        <v>-100%</v>
      </c>
      <c r="AS310" s="9">
        <f>(AQ310*AR310)+(AQ310*AS1)</f>
        <v>0</v>
      </c>
      <c r="AT310" s="9"/>
      <c r="AU310" s="9">
        <f>Thu!AI59</f>
        <v>0</v>
      </c>
      <c r="AV310" s="73" t="str">
        <f>IF(B310="win",100%-AV1,"-100%")</f>
        <v>-100%</v>
      </c>
      <c r="AW310" s="9">
        <f>(AU310*AV310)+(AU310*AW1)</f>
        <v>0</v>
      </c>
      <c r="AX310" s="9"/>
      <c r="AY310" s="9">
        <f>Thu!AJ59</f>
        <v>0</v>
      </c>
      <c r="AZ310" s="73" t="str">
        <f>IF(B310="win",100%-AZ1,"-100%")</f>
        <v>-100%</v>
      </c>
      <c r="BA310" s="9">
        <f>(AY310*AZ310)+(AY310*BA1)</f>
        <v>0</v>
      </c>
      <c r="BB310" s="9"/>
      <c r="BC310" s="9">
        <f>Thu!AK59</f>
        <v>0</v>
      </c>
      <c r="BD310" s="73" t="str">
        <f>IF(B310="win",100%-BD1,"-100%")</f>
        <v>-100%</v>
      </c>
      <c r="BE310" s="9">
        <f>(BC310*BD310)+(BC310*BE1)</f>
        <v>0</v>
      </c>
      <c r="BF310" s="9"/>
      <c r="BG310" s="9">
        <f>Thu!AL59</f>
        <v>0</v>
      </c>
      <c r="BH310" s="73" t="str">
        <f>IF(B310="win",100%-BH1,"-100%")</f>
        <v>-100%</v>
      </c>
      <c r="BI310" s="9">
        <f>(BG310*BH310)+(BG310*BI1)</f>
        <v>0</v>
      </c>
      <c r="BJ310" s="9"/>
      <c r="BK310" s="9">
        <f>Thu!AM59</f>
        <v>0</v>
      </c>
      <c r="BL310" s="73" t="str">
        <f>IF(B310="win",100%-BL1,"-100%")</f>
        <v>-100%</v>
      </c>
      <c r="BM310" s="9">
        <f>(BK310*BL310)+(BK310*BM1)</f>
        <v>0</v>
      </c>
      <c r="BN310" s="9"/>
      <c r="BO310" s="9">
        <f>Thu!AN59</f>
        <v>0</v>
      </c>
      <c r="BP310" s="73" t="str">
        <f>IF(B310="win",100%-BP1,"-100%")</f>
        <v>-100%</v>
      </c>
      <c r="BQ310" s="9">
        <f>(BO310*BP310)+(BO310*BQ1)</f>
        <v>0</v>
      </c>
      <c r="BR310" s="9"/>
      <c r="BS310" s="9">
        <f>Thu!AO59</f>
        <v>0</v>
      </c>
      <c r="BT310" s="73" t="str">
        <f>IF(B310="win",100%-BT1,"-100%")</f>
        <v>-100%</v>
      </c>
      <c r="BU310" s="9">
        <f>(BS310*BT310)+(BS310*BU1)</f>
        <v>0</v>
      </c>
      <c r="BV310" s="9"/>
      <c r="BW310" s="9">
        <f>Thu!AP59</f>
        <v>0</v>
      </c>
      <c r="BX310" s="73" t="str">
        <f>IF(B310="win",100%-BX1,"-100%")</f>
        <v>-100%</v>
      </c>
      <c r="BY310" s="9">
        <f>(BW310*BX310)+(BW310*BY1)</f>
        <v>0</v>
      </c>
      <c r="BZ310" s="9"/>
      <c r="CA310" s="9">
        <f>Thu!AQ59</f>
        <v>0</v>
      </c>
      <c r="CB310" s="73" t="str">
        <f>IF(B310="win",100%-CB1,"-100%")</f>
        <v>-100%</v>
      </c>
      <c r="CC310" s="9">
        <f>(CA310*CB310)+(CA310*CC1)</f>
        <v>0</v>
      </c>
      <c r="CD310" s="9"/>
      <c r="CE310" s="9">
        <f>Thu!AR59</f>
        <v>0</v>
      </c>
      <c r="CF310" s="73" t="str">
        <f>IF(B310="win",100%-CF1,"-100%")</f>
        <v>-100%</v>
      </c>
      <c r="CG310" s="9">
        <f>(CE310*CF310)+(CE310*CG1)</f>
        <v>0</v>
      </c>
      <c r="CH310" s="9"/>
      <c r="CI310" s="9">
        <f>Thu!AS59</f>
        <v>0</v>
      </c>
      <c r="CJ310" s="73" t="str">
        <f>IF(B310="win",100%-CJ1,"-100%")</f>
        <v>-100%</v>
      </c>
      <c r="CK310" s="9">
        <f>(CI310*CJ310)+(CI310*CK1)</f>
        <v>0</v>
      </c>
      <c r="CL310" s="9"/>
      <c r="CM310" s="9">
        <f>Thu!AT59</f>
        <v>0</v>
      </c>
      <c r="CN310" s="73" t="str">
        <f>IF(B310="win",100%-CN1,"-100%")</f>
        <v>-100%</v>
      </c>
      <c r="CO310" s="9">
        <f>(CM310*CN310)+(CM310*CO1)</f>
        <v>0</v>
      </c>
      <c r="CP310" s="9"/>
      <c r="CQ310" s="9">
        <f>Thu!AU59</f>
        <v>0</v>
      </c>
      <c r="CR310" s="73" t="str">
        <f>IF(B310="win",100%-CR1,"-100%")</f>
        <v>-100%</v>
      </c>
      <c r="CS310" s="9">
        <f>(CQ310*CR310)+(CQ310*CS1)</f>
        <v>0</v>
      </c>
      <c r="CT310" s="9"/>
      <c r="CU310" s="9">
        <f>Thu!AV59</f>
        <v>0</v>
      </c>
      <c r="CV310" s="73" t="str">
        <f>IF(B310="win",100%-CV1,"-100%")</f>
        <v>-100%</v>
      </c>
      <c r="CW310" s="9">
        <f>(CU310*CV310)+(CU310*CW1)</f>
        <v>0</v>
      </c>
      <c r="CX310" s="9"/>
      <c r="CY310" s="9">
        <f>Thu!AW59</f>
        <v>0</v>
      </c>
      <c r="CZ310" s="73" t="str">
        <f>IF(B310="win",100%-CZ1,"-100%")</f>
        <v>-100%</v>
      </c>
      <c r="DA310" s="9">
        <f>(CY310*CZ310)+(CY310*DA1)</f>
        <v>0</v>
      </c>
      <c r="DB310" s="9"/>
      <c r="DC310" s="9">
        <f>Thu!AX59</f>
        <v>0</v>
      </c>
      <c r="DD310" s="73" t="str">
        <f>IF(B310="win",100%-DD1,"-100%")</f>
        <v>-100%</v>
      </c>
      <c r="DE310" s="9">
        <f>(DC310*DD310)+(DC310*DE1)</f>
        <v>0</v>
      </c>
      <c r="DF310" s="9"/>
      <c r="DG310" s="9">
        <f>Thu!AY59</f>
        <v>0</v>
      </c>
      <c r="DH310" s="73" t="str">
        <f>IF(B310="win",100%-DH1,"-100%")</f>
        <v>-100%</v>
      </c>
      <c r="DI310" s="9">
        <f>(DG310*DH310)+(DG310*DI1)</f>
        <v>0</v>
      </c>
      <c r="DJ310" s="9"/>
      <c r="DK310" s="9">
        <f>Thu!AZ59</f>
        <v>0</v>
      </c>
      <c r="DL310" s="73" t="str">
        <f>IF(B310="win",100%-DL1,"-100%")</f>
        <v>-100%</v>
      </c>
      <c r="DM310" s="9">
        <f>(DK310*DL310)+(DK310*DM1)</f>
        <v>0</v>
      </c>
      <c r="DN310" s="9"/>
      <c r="DO310" s="9">
        <f>Thu!BA59</f>
        <v>0</v>
      </c>
      <c r="DP310" s="73" t="str">
        <f>IF(B310="win",100%-DP1,"-100%")</f>
        <v>-100%</v>
      </c>
      <c r="DQ310" s="9">
        <f>(DO310*DP310)+(DO310*DQ1)</f>
        <v>0</v>
      </c>
      <c r="DR310" s="9"/>
      <c r="DS310" s="9">
        <f>Thu!BB59</f>
        <v>0</v>
      </c>
      <c r="DT310" s="73" t="str">
        <f>IF(B310="win",100%-DT1,"-100%")</f>
        <v>-100%</v>
      </c>
      <c r="DU310" s="9">
        <f>(DS310*DT310)+(DS310*DU1)</f>
        <v>0</v>
      </c>
      <c r="DV310" s="9"/>
      <c r="DW310" s="9">
        <f>Thu!BC59</f>
        <v>0</v>
      </c>
      <c r="DX310" s="73" t="str">
        <f>IF(B310="win",100%-DX1,"-100%")</f>
        <v>-100%</v>
      </c>
      <c r="DY310" s="9">
        <f>(DW310*DX310)+(DW310*DY1)</f>
        <v>0</v>
      </c>
      <c r="DZ310" s="9"/>
      <c r="EA310" s="9">
        <f>Thu!BD59</f>
        <v>0</v>
      </c>
      <c r="EB310" s="73" t="str">
        <f>IF(B310="win",100%-EB1,"-100%")</f>
        <v>-100%</v>
      </c>
      <c r="EC310" s="9">
        <f>(EA310*EB310)+(EA310*EC1)</f>
        <v>0</v>
      </c>
      <c r="ED310" s="9"/>
      <c r="EE310" s="9">
        <f>Thu!BE59</f>
        <v>0</v>
      </c>
      <c r="EF310" s="73" t="str">
        <f>IF(B310="win",100%-EF1,"-100%")</f>
        <v>-100%</v>
      </c>
      <c r="EG310" s="9">
        <f>(EE310*EF310)+(EE310*EG1)</f>
        <v>0</v>
      </c>
      <c r="EH310" s="9"/>
      <c r="EI310" s="9">
        <f>Thu!BF59</f>
        <v>0</v>
      </c>
      <c r="EJ310" s="73" t="str">
        <f>IF(B310="win",100%-EJ1,"-100%")</f>
        <v>-100%</v>
      </c>
      <c r="EK310" s="9">
        <f>(EI310*EJ310)+(EI310*EK1)</f>
        <v>0</v>
      </c>
      <c r="EL310" s="9"/>
      <c r="EM310" s="9">
        <f>Thu!BG59</f>
        <v>0</v>
      </c>
      <c r="EN310" s="73" t="str">
        <f>IF(B310="win",100%-EN1,"-100%")</f>
        <v>-100%</v>
      </c>
      <c r="EO310" s="9">
        <f>(EM310*EN310)+(EM310*EO1)</f>
        <v>0</v>
      </c>
      <c r="EP310" s="9"/>
      <c r="EQ310" s="9">
        <f>Thu!BH59</f>
        <v>0</v>
      </c>
      <c r="ER310" s="73" t="str">
        <f>IF(B310="win",100%-ER1,"-100%")</f>
        <v>-100%</v>
      </c>
      <c r="ES310" s="9">
        <f>(EQ310*ER310)+(EQ310*ES1)</f>
        <v>0</v>
      </c>
      <c r="EU310" s="9">
        <f>Thu!$BI59</f>
        <v>0</v>
      </c>
      <c r="EV310" s="73" t="str">
        <f t="shared" si="3464"/>
        <v>-100%</v>
      </c>
      <c r="EW310" s="9">
        <f>(EU310*EV310)+(EU310*EW1)</f>
        <v>0</v>
      </c>
      <c r="EY310" s="9">
        <f>Thu!$BI59</f>
        <v>0</v>
      </c>
      <c r="EZ310" s="73" t="str">
        <f t="shared" si="3465"/>
        <v>-100%</v>
      </c>
      <c r="FA310" s="9">
        <f>(EY310*EZ310)+(EY310*FA1)</f>
        <v>0</v>
      </c>
      <c r="FC310" s="9">
        <f>Thu!$BK59</f>
        <v>0</v>
      </c>
      <c r="FD310" s="73" t="str">
        <f t="shared" si="3450"/>
        <v>-100%</v>
      </c>
      <c r="FE310" s="9">
        <f>(FC310*FD310)+(FC310*FE1)</f>
        <v>0</v>
      </c>
      <c r="FG310" s="9">
        <f>Thu!$BL59</f>
        <v>0</v>
      </c>
      <c r="FH310" s="73" t="str">
        <f t="shared" si="3451"/>
        <v>-100%</v>
      </c>
      <c r="FI310" s="9">
        <f>(FG310*FH310)+(FG310*FI1)</f>
        <v>0</v>
      </c>
      <c r="FK310" s="9">
        <f>Thu!$BM59</f>
        <v>0</v>
      </c>
      <c r="FL310" s="73" t="str">
        <f t="shared" si="3452"/>
        <v>-100%</v>
      </c>
      <c r="FM310" s="9">
        <f>(FK310*FL310)+(FK310*FM1)</f>
        <v>0</v>
      </c>
      <c r="FO310" s="9">
        <f>Thu!$BN59</f>
        <v>0</v>
      </c>
      <c r="FP310" s="73" t="str">
        <f t="shared" si="3453"/>
        <v>-100%</v>
      </c>
      <c r="FQ310" s="9">
        <f>(FO310*FP310)+(FO310*FQ1)</f>
        <v>0</v>
      </c>
    </row>
    <row r="311" spans="1:173" s="12" customFormat="1" x14ac:dyDescent="0.25">
      <c r="A311" s="9" t="str">
        <f>Thu!A60</f>
        <v>OVER</v>
      </c>
      <c r="B311" s="72">
        <f>Thu!C60</f>
        <v>0</v>
      </c>
      <c r="C311" s="9">
        <f>Thu!X60</f>
        <v>0</v>
      </c>
      <c r="D311" s="73" t="str">
        <f>IF(B311="win",100%-D1,"-100%")</f>
        <v>-100%</v>
      </c>
      <c r="E311" s="9">
        <f>(C311*D311)+(C311*E1)</f>
        <v>0</v>
      </c>
      <c r="G311" s="9">
        <f>Thu!Y60</f>
        <v>0</v>
      </c>
      <c r="H311" s="73" t="str">
        <f t="shared" si="3463"/>
        <v>-100%</v>
      </c>
      <c r="I311" s="9">
        <f>(G311*H311)+(G311*I1)</f>
        <v>0</v>
      </c>
      <c r="K311" s="9">
        <f>Thu!Z60</f>
        <v>0</v>
      </c>
      <c r="L311" s="73" t="str">
        <f>IF(B311="win",100%-L1,"-100%")</f>
        <v>-100%</v>
      </c>
      <c r="M311" s="9">
        <f>(K311*L311)+(K311*M1)</f>
        <v>0</v>
      </c>
      <c r="N311" s="9"/>
      <c r="O311" s="9">
        <f>Thu!AA60</f>
        <v>0</v>
      </c>
      <c r="P311" s="73" t="str">
        <f>IF(B311="win",100%-P1,"-100%")</f>
        <v>-100%</v>
      </c>
      <c r="Q311" s="9">
        <f>(O311*P311)+(O311*Q1)</f>
        <v>0</v>
      </c>
      <c r="R311" s="9"/>
      <c r="S311" s="9">
        <f>Thu!AB60</f>
        <v>0</v>
      </c>
      <c r="T311" s="73" t="str">
        <f>IF(B311="win",100%-T1,"-100%")</f>
        <v>-100%</v>
      </c>
      <c r="U311" s="9">
        <f>(S311*T311)+(S311*U1)</f>
        <v>0</v>
      </c>
      <c r="V311" s="9"/>
      <c r="W311" s="9">
        <f>Thu!AC60</f>
        <v>0</v>
      </c>
      <c r="X311" s="73" t="str">
        <f>IF(B311="win",100%-X1,"-100%")</f>
        <v>-100%</v>
      </c>
      <c r="Y311" s="9">
        <f>(W311*X311)+(W311*Y1)</f>
        <v>0</v>
      </c>
      <c r="Z311" s="9"/>
      <c r="AA311" s="9">
        <f>Thu!AD60</f>
        <v>0</v>
      </c>
      <c r="AB311" s="73" t="str">
        <f>IF(B311="win",100%-AB1,"-100%")</f>
        <v>-100%</v>
      </c>
      <c r="AC311" s="9">
        <f>(AA311*AB311)+(AA311*AC1)</f>
        <v>0</v>
      </c>
      <c r="AD311" s="9"/>
      <c r="AE311" s="9">
        <f>Thu!AE60</f>
        <v>0</v>
      </c>
      <c r="AF311" s="73" t="str">
        <f>IF(B311="win",100%-AF1,"-100%")</f>
        <v>-100%</v>
      </c>
      <c r="AG311" s="9">
        <f>(AE311*AF311)+(AE311*AG1)</f>
        <v>0</v>
      </c>
      <c r="AH311" s="9"/>
      <c r="AI311" s="9">
        <f>Thu!AF60</f>
        <v>0</v>
      </c>
      <c r="AJ311" s="73" t="str">
        <f>IF(B311="win",100%-AJ1,"-100%")</f>
        <v>-100%</v>
      </c>
      <c r="AK311" s="9">
        <f>(AI311*AJ311)+(AI311*AK1)</f>
        <v>0</v>
      </c>
      <c r="AL311" s="9"/>
      <c r="AM311" s="9">
        <f>Thu!AG60</f>
        <v>0</v>
      </c>
      <c r="AN311" s="73" t="str">
        <f>IF(B311="win",100%-AN1,"-100%")</f>
        <v>-100%</v>
      </c>
      <c r="AO311" s="9">
        <f>(AM311*AN311)+(AM311*AO1)</f>
        <v>0</v>
      </c>
      <c r="AP311" s="9"/>
      <c r="AQ311" s="9">
        <f>Thu!AH60</f>
        <v>0</v>
      </c>
      <c r="AR311" s="73" t="str">
        <f>IF(B311="win",100%-AR1,"-100%")</f>
        <v>-100%</v>
      </c>
      <c r="AS311" s="9">
        <f>(AQ311*AR311)+(AQ311*AS1)</f>
        <v>0</v>
      </c>
      <c r="AT311" s="9"/>
      <c r="AU311" s="9">
        <f>Thu!AI60</f>
        <v>0</v>
      </c>
      <c r="AV311" s="73" t="str">
        <f>IF(B311="win",100%-AV1,"-100%")</f>
        <v>-100%</v>
      </c>
      <c r="AW311" s="9">
        <f>(AU311*AV311)+(AU311*AW1)</f>
        <v>0</v>
      </c>
      <c r="AX311" s="9"/>
      <c r="AY311" s="9">
        <f>Thu!AJ60</f>
        <v>0</v>
      </c>
      <c r="AZ311" s="73" t="str">
        <f>IF(B311="win",100%-AZ1,"-100%")</f>
        <v>-100%</v>
      </c>
      <c r="BA311" s="9">
        <f>(AY311*AZ311)+(AY311*BA1)</f>
        <v>0</v>
      </c>
      <c r="BB311" s="9"/>
      <c r="BC311" s="9">
        <f>Thu!AK60</f>
        <v>0</v>
      </c>
      <c r="BD311" s="73" t="str">
        <f>IF(B311="win",100%-BD1,"-100%")</f>
        <v>-100%</v>
      </c>
      <c r="BE311" s="9">
        <f>(BC311*BD311)+(BC311*BE1)</f>
        <v>0</v>
      </c>
      <c r="BF311" s="9"/>
      <c r="BG311" s="9">
        <f>Thu!AL60</f>
        <v>0</v>
      </c>
      <c r="BH311" s="73" t="str">
        <f>IF(B311="win",100%-BH1,"-100%")</f>
        <v>-100%</v>
      </c>
      <c r="BI311" s="9">
        <f>(BG311*BH311)+(BG311*BI1)</f>
        <v>0</v>
      </c>
      <c r="BJ311" s="9"/>
      <c r="BK311" s="9">
        <f>Thu!AM60</f>
        <v>0</v>
      </c>
      <c r="BL311" s="73" t="str">
        <f>IF(B311="win",100%-BL1,"-100%")</f>
        <v>-100%</v>
      </c>
      <c r="BM311" s="9">
        <f>(BK311*BL311)+(BK311*BM1)</f>
        <v>0</v>
      </c>
      <c r="BN311" s="9"/>
      <c r="BO311" s="9">
        <f>Thu!AN60</f>
        <v>0</v>
      </c>
      <c r="BP311" s="73" t="str">
        <f>IF(B311="win",100%-BP1,"-100%")</f>
        <v>-100%</v>
      </c>
      <c r="BQ311" s="9">
        <f>(BO311*BP311)+(BO311*BQ1)</f>
        <v>0</v>
      </c>
      <c r="BR311" s="9"/>
      <c r="BS311" s="9">
        <f>Thu!AO60</f>
        <v>0</v>
      </c>
      <c r="BT311" s="73" t="str">
        <f>IF(B311="win",100%-BT1,"-100%")</f>
        <v>-100%</v>
      </c>
      <c r="BU311" s="9">
        <f>(BS311*BT311)+(BS311*BU1)</f>
        <v>0</v>
      </c>
      <c r="BV311" s="9"/>
      <c r="BW311" s="9">
        <f>Thu!AP60</f>
        <v>0</v>
      </c>
      <c r="BX311" s="73" t="str">
        <f>IF(B311="win",100%-BX1,"-100%")</f>
        <v>-100%</v>
      </c>
      <c r="BY311" s="9">
        <f>(BW311*BX311)+(BW311*BY1)</f>
        <v>0</v>
      </c>
      <c r="BZ311" s="9"/>
      <c r="CA311" s="9">
        <f>Thu!AQ60</f>
        <v>0</v>
      </c>
      <c r="CB311" s="73" t="str">
        <f>IF(B311="win",100%-CB1,"-100%")</f>
        <v>-100%</v>
      </c>
      <c r="CC311" s="9">
        <f>(CA311*CB311)+(CA311*CC1)</f>
        <v>0</v>
      </c>
      <c r="CD311" s="9"/>
      <c r="CE311" s="9">
        <f>Thu!AR60</f>
        <v>0</v>
      </c>
      <c r="CF311" s="73" t="str">
        <f>IF(B311="win",100%-CF1,"-100%")</f>
        <v>-100%</v>
      </c>
      <c r="CG311" s="9">
        <f>(CE311*CF311)+(CE311*CG1)</f>
        <v>0</v>
      </c>
      <c r="CH311" s="9"/>
      <c r="CI311" s="9">
        <f>Thu!AS60</f>
        <v>0</v>
      </c>
      <c r="CJ311" s="73" t="str">
        <f>IF(B311="win",100%-CJ1,"-100%")</f>
        <v>-100%</v>
      </c>
      <c r="CK311" s="9">
        <f>(CI311*CJ311)+(CI311*CK1)</f>
        <v>0</v>
      </c>
      <c r="CL311" s="9"/>
      <c r="CM311" s="9">
        <f>Thu!AT60</f>
        <v>0</v>
      </c>
      <c r="CN311" s="73" t="str">
        <f>IF(B311="win",100%-CN1,"-100%")</f>
        <v>-100%</v>
      </c>
      <c r="CO311" s="9">
        <f>(CM311*CN311)+(CM311*CO1)</f>
        <v>0</v>
      </c>
      <c r="CP311" s="9"/>
      <c r="CQ311" s="9">
        <f>Thu!AU60</f>
        <v>0</v>
      </c>
      <c r="CR311" s="73" t="str">
        <f>IF(B311="win",100%-CR1,"-100%")</f>
        <v>-100%</v>
      </c>
      <c r="CS311" s="9">
        <f>(CQ311*CR311)+(CQ311*CS1)</f>
        <v>0</v>
      </c>
      <c r="CT311" s="9"/>
      <c r="CU311" s="9">
        <f>Thu!AV60</f>
        <v>0</v>
      </c>
      <c r="CV311" s="73" t="str">
        <f>IF(B311="win",100%-CV1,"-100%")</f>
        <v>-100%</v>
      </c>
      <c r="CW311" s="9">
        <f>(CU311*CV311)+(CU311*CW1)</f>
        <v>0</v>
      </c>
      <c r="CX311" s="9"/>
      <c r="CY311" s="9">
        <f>Thu!AW60</f>
        <v>0</v>
      </c>
      <c r="CZ311" s="73" t="str">
        <f>IF(B311="win",100%-CZ1,"-100%")</f>
        <v>-100%</v>
      </c>
      <c r="DA311" s="9">
        <f>(CY311*CZ311)+(CY311*DA1)</f>
        <v>0</v>
      </c>
      <c r="DB311" s="9"/>
      <c r="DC311" s="9">
        <f>Thu!AX60</f>
        <v>0</v>
      </c>
      <c r="DD311" s="73" t="str">
        <f>IF(B311="win",100%-DD1,"-100%")</f>
        <v>-100%</v>
      </c>
      <c r="DE311" s="9">
        <f>(DC311*DD311)+(DC311*DE1)</f>
        <v>0</v>
      </c>
      <c r="DF311" s="9"/>
      <c r="DG311" s="9">
        <f>Thu!AY60</f>
        <v>0</v>
      </c>
      <c r="DH311" s="73" t="str">
        <f>IF(B311="win",100%-DH1,"-100%")</f>
        <v>-100%</v>
      </c>
      <c r="DI311" s="9">
        <f>(DG311*DH311)+(DG311*DI1)</f>
        <v>0</v>
      </c>
      <c r="DJ311" s="9"/>
      <c r="DK311" s="9">
        <f>Thu!AZ60</f>
        <v>0</v>
      </c>
      <c r="DL311" s="73" t="str">
        <f>IF(B311="win",100%-DL1,"-100%")</f>
        <v>-100%</v>
      </c>
      <c r="DM311" s="9">
        <f>(DK311*DL311)+(DK311*DM1)</f>
        <v>0</v>
      </c>
      <c r="DN311" s="9"/>
      <c r="DO311" s="9">
        <f>Thu!BA60</f>
        <v>0</v>
      </c>
      <c r="DP311" s="73" t="str">
        <f>IF(B311="win",100%-DP1,"-100%")</f>
        <v>-100%</v>
      </c>
      <c r="DQ311" s="9">
        <f>(DO311*DP311)+(DO311*DQ1)</f>
        <v>0</v>
      </c>
      <c r="DR311" s="9"/>
      <c r="DS311" s="9">
        <f>Thu!BB60</f>
        <v>0</v>
      </c>
      <c r="DT311" s="73" t="str">
        <f>IF(B311="win",100%-DT1,"-100%")</f>
        <v>-100%</v>
      </c>
      <c r="DU311" s="9">
        <f>(DS311*DT311)+(DS311*DU1)</f>
        <v>0</v>
      </c>
      <c r="DV311" s="9"/>
      <c r="DW311" s="9">
        <f>Thu!BC60</f>
        <v>0</v>
      </c>
      <c r="DX311" s="73" t="str">
        <f>IF(B311="win",100%-DX1,"-100%")</f>
        <v>-100%</v>
      </c>
      <c r="DY311" s="9">
        <f>(DW311*DX311)+(DW311*DY1)</f>
        <v>0</v>
      </c>
      <c r="DZ311" s="9"/>
      <c r="EA311" s="9">
        <f>Thu!BD60</f>
        <v>0</v>
      </c>
      <c r="EB311" s="73" t="str">
        <f>IF(B311="win",100%-EB1,"-100%")</f>
        <v>-100%</v>
      </c>
      <c r="EC311" s="9">
        <f>(EA311*EB311)+(EA311*EC1)</f>
        <v>0</v>
      </c>
      <c r="ED311" s="9"/>
      <c r="EE311" s="9">
        <f>Thu!BE60</f>
        <v>0</v>
      </c>
      <c r="EF311" s="73" t="str">
        <f>IF(B311="win",100%-EF1,"-100%")</f>
        <v>-100%</v>
      </c>
      <c r="EG311" s="9">
        <f>(EE311*EF311)+(EE311*EG1)</f>
        <v>0</v>
      </c>
      <c r="EH311" s="9"/>
      <c r="EI311" s="9">
        <f>Thu!BF60</f>
        <v>0</v>
      </c>
      <c r="EJ311" s="73" t="str">
        <f>IF(B311="win",100%-EJ1,"-100%")</f>
        <v>-100%</v>
      </c>
      <c r="EK311" s="9">
        <f>(EI311*EJ311)+(EI311*EK1)</f>
        <v>0</v>
      </c>
      <c r="EL311" s="9"/>
      <c r="EM311" s="9">
        <f>Thu!BG60</f>
        <v>0</v>
      </c>
      <c r="EN311" s="73" t="str">
        <f>IF(B311="win",100%-EN1,"-100%")</f>
        <v>-100%</v>
      </c>
      <c r="EO311" s="9">
        <f>(EM311*EN311)+(EM311*EO1)</f>
        <v>0</v>
      </c>
      <c r="EP311" s="9"/>
      <c r="EQ311" s="9">
        <f>Thu!BH60</f>
        <v>0</v>
      </c>
      <c r="ER311" s="73" t="str">
        <f>IF(B311="win",100%-ER1,"-100%")</f>
        <v>-100%</v>
      </c>
      <c r="ES311" s="9">
        <f>(EQ311*ER311)+(EQ311*ES1)</f>
        <v>0</v>
      </c>
      <c r="EU311" s="9">
        <f>Thu!$BI60</f>
        <v>0</v>
      </c>
      <c r="EV311" s="73" t="str">
        <f t="shared" si="3464"/>
        <v>-100%</v>
      </c>
      <c r="EW311" s="9">
        <f>(EU311*EV311)+(EU311*EW1)</f>
        <v>0</v>
      </c>
      <c r="EY311" s="9">
        <f>Thu!$BI60</f>
        <v>0</v>
      </c>
      <c r="EZ311" s="73" t="str">
        <f t="shared" si="3465"/>
        <v>-100%</v>
      </c>
      <c r="FA311" s="9">
        <f>(EY311*EZ311)+(EY311*FA1)</f>
        <v>0</v>
      </c>
      <c r="FC311" s="9">
        <f>Thu!$BK60</f>
        <v>0</v>
      </c>
      <c r="FD311" s="73" t="str">
        <f t="shared" si="3450"/>
        <v>-100%</v>
      </c>
      <c r="FE311" s="9">
        <f>(FC311*FD311)+(FC311*FE1)</f>
        <v>0</v>
      </c>
      <c r="FG311" s="9">
        <f>Thu!$BL60</f>
        <v>0</v>
      </c>
      <c r="FH311" s="73" t="str">
        <f t="shared" si="3451"/>
        <v>-100%</v>
      </c>
      <c r="FI311" s="9">
        <f>(FG311*FH311)+(FG311*FI1)</f>
        <v>0</v>
      </c>
      <c r="FK311" s="9">
        <f>Thu!$BM60</f>
        <v>0</v>
      </c>
      <c r="FL311" s="73" t="str">
        <f t="shared" si="3452"/>
        <v>-100%</v>
      </c>
      <c r="FM311" s="9">
        <f>(FK311*FL311)+(FK311*FM1)</f>
        <v>0</v>
      </c>
      <c r="FO311" s="9">
        <f>Thu!$BN60</f>
        <v>0</v>
      </c>
      <c r="FP311" s="73" t="str">
        <f t="shared" si="3453"/>
        <v>-100%</v>
      </c>
      <c r="FQ311" s="9">
        <f>(FO311*FP311)+(FO311*FQ1)</f>
        <v>0</v>
      </c>
    </row>
    <row r="312" spans="1:173" s="12" customFormat="1" x14ac:dyDescent="0.25">
      <c r="A312" s="75"/>
      <c r="B312" s="72"/>
      <c r="C312" s="75"/>
      <c r="D312" s="75"/>
      <c r="E312" s="75"/>
      <c r="G312" s="75"/>
      <c r="H312" s="75"/>
      <c r="I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  <c r="BJ312" s="75"/>
      <c r="BK312" s="75"/>
      <c r="BL312" s="75"/>
      <c r="BM312" s="75"/>
      <c r="BN312" s="75"/>
      <c r="BO312" s="75"/>
      <c r="BP312" s="75"/>
      <c r="BQ312" s="75"/>
      <c r="BR312" s="75"/>
      <c r="BS312" s="75"/>
      <c r="BT312" s="75"/>
      <c r="BU312" s="75"/>
      <c r="BV312" s="75"/>
      <c r="BW312" s="75"/>
      <c r="BX312" s="75"/>
      <c r="BY312" s="75"/>
      <c r="BZ312" s="75"/>
      <c r="CA312" s="75"/>
      <c r="CB312" s="75"/>
      <c r="CC312" s="75"/>
      <c r="CD312" s="75"/>
      <c r="CE312" s="75"/>
      <c r="CF312" s="75"/>
      <c r="CG312" s="75"/>
      <c r="CH312" s="75"/>
      <c r="CI312" s="75"/>
      <c r="CJ312" s="75"/>
      <c r="CK312" s="75"/>
      <c r="CL312" s="75"/>
      <c r="CM312" s="75"/>
      <c r="CN312" s="75"/>
      <c r="CO312" s="75"/>
      <c r="CP312" s="75"/>
      <c r="CQ312" s="75"/>
      <c r="CR312" s="75"/>
      <c r="CS312" s="75"/>
      <c r="CT312" s="75"/>
      <c r="CU312" s="75"/>
      <c r="CV312" s="75"/>
      <c r="CW312" s="75"/>
      <c r="CX312" s="75"/>
      <c r="CY312" s="75"/>
      <c r="CZ312" s="75"/>
      <c r="DA312" s="75"/>
      <c r="DB312" s="75"/>
      <c r="DC312" s="75"/>
      <c r="DD312" s="75"/>
      <c r="DE312" s="75"/>
      <c r="DF312" s="75"/>
      <c r="DG312" s="75"/>
      <c r="DH312" s="75"/>
      <c r="DI312" s="75"/>
      <c r="DJ312" s="75"/>
      <c r="DK312" s="75"/>
      <c r="DL312" s="75"/>
      <c r="DM312" s="75"/>
      <c r="DN312" s="75"/>
      <c r="DO312" s="75"/>
      <c r="DP312" s="75"/>
      <c r="DQ312" s="75"/>
      <c r="DR312" s="75"/>
      <c r="DS312" s="75"/>
      <c r="DT312" s="75"/>
      <c r="DU312" s="75"/>
      <c r="DV312" s="75"/>
      <c r="DW312" s="75"/>
      <c r="DX312" s="75"/>
      <c r="DY312" s="75"/>
      <c r="DZ312" s="75"/>
      <c r="EA312" s="75"/>
      <c r="EB312" s="75"/>
      <c r="EC312" s="75"/>
      <c r="ED312" s="75"/>
      <c r="EE312" s="75"/>
      <c r="EF312" s="75"/>
      <c r="EG312" s="75"/>
      <c r="EH312" s="75"/>
      <c r="EI312" s="75"/>
      <c r="EJ312" s="75"/>
      <c r="EK312" s="75"/>
      <c r="EL312" s="75"/>
      <c r="EM312" s="75"/>
      <c r="EN312" s="75"/>
      <c r="EO312" s="75"/>
      <c r="EP312" s="75"/>
      <c r="EQ312" s="75"/>
      <c r="ER312" s="75"/>
      <c r="ES312" s="75"/>
      <c r="EU312" s="75"/>
      <c r="EV312" s="75"/>
      <c r="EW312" s="75"/>
      <c r="EY312" s="75"/>
      <c r="EZ312" s="75"/>
      <c r="FA312" s="75"/>
      <c r="FC312" s="75"/>
      <c r="FD312" s="75"/>
      <c r="FE312" s="75"/>
      <c r="FG312" s="75"/>
      <c r="FH312" s="75"/>
      <c r="FI312" s="75"/>
      <c r="FK312" s="75"/>
      <c r="FL312" s="75"/>
      <c r="FM312" s="75"/>
      <c r="FO312" s="75"/>
      <c r="FP312" s="75"/>
      <c r="FQ312" s="75"/>
    </row>
    <row r="313" spans="1:173" s="12" customFormat="1" x14ac:dyDescent="0.25">
      <c r="A313" s="9">
        <f>Thu!A62</f>
        <v>0</v>
      </c>
      <c r="B313" s="72">
        <f>Thu!C62</f>
        <v>0</v>
      </c>
      <c r="C313" s="9">
        <f>Thu!X62</f>
        <v>0</v>
      </c>
      <c r="D313" s="73" t="str">
        <f>IF(B313="win",100%-D1,"-100%")</f>
        <v>-100%</v>
      </c>
      <c r="E313" s="9">
        <f>(C313*D313)+(C313*E1)</f>
        <v>0</v>
      </c>
      <c r="G313" s="9">
        <f>Thu!Y62</f>
        <v>0</v>
      </c>
      <c r="H313" s="73" t="str">
        <f>IF($B313="win",100%-H$1,"-100%")</f>
        <v>-100%</v>
      </c>
      <c r="I313" s="9">
        <f>(G313*H313)+(G313*I1)</f>
        <v>0</v>
      </c>
      <c r="K313" s="9">
        <f>Thu!Z62</f>
        <v>0</v>
      </c>
      <c r="L313" s="73" t="str">
        <f>IF(B313="win",100%-L1,"-100%")</f>
        <v>-100%</v>
      </c>
      <c r="M313" s="9">
        <f>(K313*L313)+(K313*M1)</f>
        <v>0</v>
      </c>
      <c r="N313" s="9"/>
      <c r="O313" s="9">
        <f>Thu!AA62</f>
        <v>0</v>
      </c>
      <c r="P313" s="73" t="str">
        <f>IF(B313="win",100%-P1,"-100%")</f>
        <v>-100%</v>
      </c>
      <c r="Q313" s="9">
        <f>(O313*P313)+(O313*Q1)</f>
        <v>0</v>
      </c>
      <c r="R313" s="9"/>
      <c r="S313" s="9">
        <f>Thu!AB62</f>
        <v>0</v>
      </c>
      <c r="T313" s="73" t="str">
        <f>IF(B313="win",100%-T1,"-100%")</f>
        <v>-100%</v>
      </c>
      <c r="U313" s="9">
        <f>(S313*T313)+(S313*U1)</f>
        <v>0</v>
      </c>
      <c r="V313" s="9"/>
      <c r="W313" s="9">
        <f>Thu!AC62</f>
        <v>0</v>
      </c>
      <c r="X313" s="73" t="str">
        <f>IF(B313="win",100%-X1,"-100%")</f>
        <v>-100%</v>
      </c>
      <c r="Y313" s="9">
        <f>(W313*X313)+(W313*Y1)</f>
        <v>0</v>
      </c>
      <c r="Z313" s="9"/>
      <c r="AA313" s="9">
        <f>Thu!AD62</f>
        <v>0</v>
      </c>
      <c r="AB313" s="73" t="str">
        <f>IF(B313="win",100%-AB1,"-100%")</f>
        <v>-100%</v>
      </c>
      <c r="AC313" s="9">
        <f>(AA313*AB313)+(AA313*AC1)</f>
        <v>0</v>
      </c>
      <c r="AD313" s="9"/>
      <c r="AE313" s="9">
        <f>Thu!AE62</f>
        <v>0</v>
      </c>
      <c r="AF313" s="73" t="str">
        <f>IF(B313="win",100%-AF1,"-100%")</f>
        <v>-100%</v>
      </c>
      <c r="AG313" s="9">
        <f>(AE313*AF313)+(AE313*AG1)</f>
        <v>0</v>
      </c>
      <c r="AH313" s="9"/>
      <c r="AI313" s="9">
        <f>Thu!AF62</f>
        <v>0</v>
      </c>
      <c r="AJ313" s="73" t="str">
        <f>IF(B313="win",100%-AJ1,"-100%")</f>
        <v>-100%</v>
      </c>
      <c r="AK313" s="9">
        <f>(AI313*AJ313)+(AI313*AK1)</f>
        <v>0</v>
      </c>
      <c r="AL313" s="9"/>
      <c r="AM313" s="9">
        <f>Thu!AG62</f>
        <v>0</v>
      </c>
      <c r="AN313" s="73" t="str">
        <f>IF(B313="win",100%-AN1,"-100%")</f>
        <v>-100%</v>
      </c>
      <c r="AO313" s="9">
        <f>(AM313*AN313)+(AM313*AO1)</f>
        <v>0</v>
      </c>
      <c r="AP313" s="9"/>
      <c r="AQ313" s="9">
        <f>Thu!AH62</f>
        <v>0</v>
      </c>
      <c r="AR313" s="73" t="str">
        <f>IF(B313="win",100%-AR1,"-100%")</f>
        <v>-100%</v>
      </c>
      <c r="AS313" s="9">
        <f>(AQ313*AR313)+(AQ313*AS1)</f>
        <v>0</v>
      </c>
      <c r="AT313" s="9"/>
      <c r="AU313" s="9">
        <f>Thu!AI62</f>
        <v>0</v>
      </c>
      <c r="AV313" s="73" t="str">
        <f>IF(B313="win",100%-AV1,"-100%")</f>
        <v>-100%</v>
      </c>
      <c r="AW313" s="9">
        <f>(AU313*AV313)+(AU313*AW1)</f>
        <v>0</v>
      </c>
      <c r="AX313" s="9"/>
      <c r="AY313" s="9">
        <f>Thu!AJ62</f>
        <v>0</v>
      </c>
      <c r="AZ313" s="73" t="str">
        <f>IF(B313="win",100%-AZ1,"-100%")</f>
        <v>-100%</v>
      </c>
      <c r="BA313" s="9">
        <f>(AY313*AZ313)+(AY313*BA1)</f>
        <v>0</v>
      </c>
      <c r="BB313" s="9"/>
      <c r="BC313" s="9">
        <f>Thu!AK62</f>
        <v>0</v>
      </c>
      <c r="BD313" s="73" t="str">
        <f>IF(B313="win",100%-BD1,"-100%")</f>
        <v>-100%</v>
      </c>
      <c r="BE313" s="9">
        <f>(BC313*BD313)+(BC313*BE1)</f>
        <v>0</v>
      </c>
      <c r="BF313" s="9"/>
      <c r="BG313" s="9">
        <f>Thu!AL62</f>
        <v>0</v>
      </c>
      <c r="BH313" s="73" t="str">
        <f>IF(B313="win",100%-BH1,"-100%")</f>
        <v>-100%</v>
      </c>
      <c r="BI313" s="9">
        <f>(BG313*BH313)+(BG313*BI1)</f>
        <v>0</v>
      </c>
      <c r="BJ313" s="9"/>
      <c r="BK313" s="9">
        <f>Thu!AM62</f>
        <v>0</v>
      </c>
      <c r="BL313" s="73" t="str">
        <f>IF(B313="win",100%-BL1,"-100%")</f>
        <v>-100%</v>
      </c>
      <c r="BM313" s="9">
        <f>(BK313*BL313)+(BK313*BM1)</f>
        <v>0</v>
      </c>
      <c r="BN313" s="9"/>
      <c r="BO313" s="9">
        <f>Thu!AN62</f>
        <v>0</v>
      </c>
      <c r="BP313" s="73" t="str">
        <f>IF(B313="win",100%-BP1,"-100%")</f>
        <v>-100%</v>
      </c>
      <c r="BQ313" s="9">
        <f>(BO313*BP313)+(BO313*BQ1)</f>
        <v>0</v>
      </c>
      <c r="BR313" s="9"/>
      <c r="BS313" s="9">
        <f>Thu!AO62</f>
        <v>0</v>
      </c>
      <c r="BT313" s="73" t="str">
        <f>IF(B313="win",100%-BT1,"-100%")</f>
        <v>-100%</v>
      </c>
      <c r="BU313" s="9">
        <f>(BS313*BT313)+(BS313*BU1)</f>
        <v>0</v>
      </c>
      <c r="BV313" s="9"/>
      <c r="BW313" s="9">
        <f>Thu!AP62</f>
        <v>0</v>
      </c>
      <c r="BX313" s="73" t="str">
        <f>IF(B313="win",100%-BX1,"-100%")</f>
        <v>-100%</v>
      </c>
      <c r="BY313" s="9">
        <f>(BW313*BX313)+(BW313*BY1)</f>
        <v>0</v>
      </c>
      <c r="BZ313" s="9"/>
      <c r="CA313" s="9">
        <f>Thu!AQ62</f>
        <v>0</v>
      </c>
      <c r="CB313" s="73" t="str">
        <f>IF(B313="win",100%-CB1,"-100%")</f>
        <v>-100%</v>
      </c>
      <c r="CC313" s="9">
        <f>(CA313*CB313)+(CA313*CC1)</f>
        <v>0</v>
      </c>
      <c r="CD313" s="9"/>
      <c r="CE313" s="9">
        <f>Thu!AR62</f>
        <v>0</v>
      </c>
      <c r="CF313" s="73" t="str">
        <f>IF(B313="win",100%-CF1,"-100%")</f>
        <v>-100%</v>
      </c>
      <c r="CG313" s="9">
        <f>(CE313*CF313)+(CE313*CG1)</f>
        <v>0</v>
      </c>
      <c r="CH313" s="9"/>
      <c r="CI313" s="9">
        <f>Thu!AS62</f>
        <v>0</v>
      </c>
      <c r="CJ313" s="73" t="str">
        <f>IF(B313="win",100%-CJ1,"-100%")</f>
        <v>-100%</v>
      </c>
      <c r="CK313" s="9">
        <f>(CI313*CJ313)+(CI313*CK1)</f>
        <v>0</v>
      </c>
      <c r="CL313" s="9"/>
      <c r="CM313" s="9">
        <f>Thu!AT62</f>
        <v>0</v>
      </c>
      <c r="CN313" s="73" t="str">
        <f>IF(B313="win",100%-CN1,"-100%")</f>
        <v>-100%</v>
      </c>
      <c r="CO313" s="9">
        <f>(CM313*CN313)+(CM313*CO1)</f>
        <v>0</v>
      </c>
      <c r="CP313" s="9"/>
      <c r="CQ313" s="9">
        <f>Thu!AU62</f>
        <v>0</v>
      </c>
      <c r="CR313" s="73" t="str">
        <f>IF(B313="win",100%-CR1,"-100%")</f>
        <v>-100%</v>
      </c>
      <c r="CS313" s="9">
        <f>(CQ313*CR313)+(CQ313*CS1)</f>
        <v>0</v>
      </c>
      <c r="CT313" s="9"/>
      <c r="CU313" s="9">
        <f>Thu!AV62</f>
        <v>0</v>
      </c>
      <c r="CV313" s="73" t="str">
        <f>IF(B313="win",100%-CV1,"-100%")</f>
        <v>-100%</v>
      </c>
      <c r="CW313" s="9">
        <f>(CU313*CV313)+(CU313*CW1)</f>
        <v>0</v>
      </c>
      <c r="CX313" s="9"/>
      <c r="CY313" s="9">
        <f>Thu!AW62</f>
        <v>0</v>
      </c>
      <c r="CZ313" s="73" t="str">
        <f>IF(B313="win",100%-CZ1,"-100%")</f>
        <v>-100%</v>
      </c>
      <c r="DA313" s="9">
        <f>(CY313*CZ313)+(CY313*DA1)</f>
        <v>0</v>
      </c>
      <c r="DB313" s="9"/>
      <c r="DC313" s="9">
        <f>Thu!AX62</f>
        <v>0</v>
      </c>
      <c r="DD313" s="73" t="str">
        <f>IF(B313="win",100%-DD1,"-100%")</f>
        <v>-100%</v>
      </c>
      <c r="DE313" s="9">
        <f>(DC313*DD313)+(DC313*DE1)</f>
        <v>0</v>
      </c>
      <c r="DF313" s="9"/>
      <c r="DG313" s="9">
        <f>Thu!AY62</f>
        <v>0</v>
      </c>
      <c r="DH313" s="73" t="str">
        <f>IF(B313="win",100%-DH1,"-100%")</f>
        <v>-100%</v>
      </c>
      <c r="DI313" s="9">
        <f>(DG313*DH313)+(DG313*DI1)</f>
        <v>0</v>
      </c>
      <c r="DJ313" s="9"/>
      <c r="DK313" s="9">
        <f>Thu!AZ62</f>
        <v>0</v>
      </c>
      <c r="DL313" s="73" t="str">
        <f>IF(B313="win",100%-DL1,"-100%")</f>
        <v>-100%</v>
      </c>
      <c r="DM313" s="9">
        <f>(DK313*DL313)+(DK313*DM1)</f>
        <v>0</v>
      </c>
      <c r="DN313" s="9"/>
      <c r="DO313" s="9">
        <f>Thu!BA62</f>
        <v>0</v>
      </c>
      <c r="DP313" s="73" t="str">
        <f>IF(B313="win",100%-DP1,"-100%")</f>
        <v>-100%</v>
      </c>
      <c r="DQ313" s="9">
        <f>(DO313*DP313)+(DO313*DQ1)</f>
        <v>0</v>
      </c>
      <c r="DR313" s="9"/>
      <c r="DS313" s="9">
        <f>Thu!BB62</f>
        <v>0</v>
      </c>
      <c r="DT313" s="73" t="str">
        <f>IF(B313="win",100%-DT1,"-100%")</f>
        <v>-100%</v>
      </c>
      <c r="DU313" s="9">
        <f>(DS313*DT313)+(DS313*DU1)</f>
        <v>0</v>
      </c>
      <c r="DV313" s="9"/>
      <c r="DW313" s="9">
        <f>Thu!BC62</f>
        <v>0</v>
      </c>
      <c r="DX313" s="73" t="str">
        <f>IF(B313="win",100%-DX1,"-100%")</f>
        <v>-100%</v>
      </c>
      <c r="DY313" s="9">
        <f>(DW313*DX313)+(DW313*DY1)</f>
        <v>0</v>
      </c>
      <c r="DZ313" s="9"/>
      <c r="EA313" s="9">
        <f>Thu!BD62</f>
        <v>0</v>
      </c>
      <c r="EB313" s="73" t="str">
        <f>IF(B313="win",100%-EB1,"-100%")</f>
        <v>-100%</v>
      </c>
      <c r="EC313" s="9">
        <f>(EA313*EB313)+(EA313*EC1)</f>
        <v>0</v>
      </c>
      <c r="ED313" s="9"/>
      <c r="EE313" s="9">
        <f>Thu!BE62</f>
        <v>0</v>
      </c>
      <c r="EF313" s="73" t="str">
        <f>IF(B313="win",100%-EF1,"-100%")</f>
        <v>-100%</v>
      </c>
      <c r="EG313" s="9">
        <f>(EE313*EF313)+(EE313*EG1)</f>
        <v>0</v>
      </c>
      <c r="EH313" s="9"/>
      <c r="EI313" s="9">
        <f>Thu!BF62</f>
        <v>0</v>
      </c>
      <c r="EJ313" s="73" t="str">
        <f>IF(B313="win",100%-EJ1,"-100%")</f>
        <v>-100%</v>
      </c>
      <c r="EK313" s="9">
        <f>(EI313*EJ313)+(EI313*EK1)</f>
        <v>0</v>
      </c>
      <c r="EL313" s="9"/>
      <c r="EM313" s="9">
        <f>Thu!BG62</f>
        <v>0</v>
      </c>
      <c r="EN313" s="73" t="str">
        <f>IF(B313="win",100%-EN1,"-100%")</f>
        <v>-100%</v>
      </c>
      <c r="EO313" s="9">
        <f>(EM313*EN313)+(EM313*EO1)</f>
        <v>0</v>
      </c>
      <c r="EP313" s="9"/>
      <c r="EQ313" s="9">
        <f>Thu!BH62</f>
        <v>0</v>
      </c>
      <c r="ER313" s="73" t="str">
        <f>IF(B313="win",100%-ER1,"-100%")</f>
        <v>-100%</v>
      </c>
      <c r="ES313" s="9">
        <f>(EQ313*ER313)+(EQ313*ES1)</f>
        <v>0</v>
      </c>
      <c r="EU313" s="9">
        <f>Thu!$BI62</f>
        <v>0</v>
      </c>
      <c r="EV313" s="73" t="str">
        <f>IF($B313="win",100%-EV$1,"-100%")</f>
        <v>-100%</v>
      </c>
      <c r="EW313" s="9">
        <f>(EU313*EV313)+(EU313*EW1)</f>
        <v>0</v>
      </c>
      <c r="EY313" s="9">
        <f>Thu!$BI62</f>
        <v>0</v>
      </c>
      <c r="EZ313" s="73" t="str">
        <f>IF($B313="win",100%-EZ$1,"-100%")</f>
        <v>-100%</v>
      </c>
      <c r="FA313" s="9">
        <f>(EY313*EZ313)+(EY313*FA1)</f>
        <v>0</v>
      </c>
      <c r="FC313" s="9">
        <f>Thu!$BK62</f>
        <v>0</v>
      </c>
      <c r="FD313" s="73" t="str">
        <f t="shared" si="3450"/>
        <v>-100%</v>
      </c>
      <c r="FE313" s="9">
        <f>(FC313*FD313)+(FC313*FE1)</f>
        <v>0</v>
      </c>
      <c r="FG313" s="9">
        <f>Thu!$BL62</f>
        <v>0</v>
      </c>
      <c r="FH313" s="73" t="str">
        <f t="shared" si="3451"/>
        <v>-100%</v>
      </c>
      <c r="FI313" s="9">
        <f>(FG313*FH313)+(FG313*FI1)</f>
        <v>0</v>
      </c>
      <c r="FK313" s="9">
        <f>Thu!$BM62</f>
        <v>0</v>
      </c>
      <c r="FL313" s="73" t="str">
        <f t="shared" si="3452"/>
        <v>-100%</v>
      </c>
      <c r="FM313" s="9">
        <f>(FK313*FL313)+(FK313*FM1)</f>
        <v>0</v>
      </c>
      <c r="FO313" s="9">
        <f>Thu!$BN62</f>
        <v>0</v>
      </c>
      <c r="FP313" s="73" t="str">
        <f t="shared" si="3453"/>
        <v>-100%</v>
      </c>
      <c r="FQ313" s="9">
        <f>(FO313*FP313)+(FO313*FQ1)</f>
        <v>0</v>
      </c>
    </row>
    <row r="314" spans="1:173" s="12" customFormat="1" x14ac:dyDescent="0.25">
      <c r="A314" s="9">
        <f>Thu!A63</f>
        <v>0</v>
      </c>
      <c r="B314" s="72">
        <f>Thu!C63</f>
        <v>0</v>
      </c>
      <c r="C314" s="9">
        <f>Thu!X63</f>
        <v>0</v>
      </c>
      <c r="D314" s="73" t="str">
        <f>IF(B314="win",100%-D1,"-100%")</f>
        <v>-100%</v>
      </c>
      <c r="E314" s="9">
        <f>(C314*D314)+(C314*E1)</f>
        <v>0</v>
      </c>
      <c r="G314" s="9">
        <f>Thu!Y63</f>
        <v>0</v>
      </c>
      <c r="H314" s="73" t="str">
        <f t="shared" ref="H314:H316" si="3466">IF($B314="win",100%-H$1,"-100%")</f>
        <v>-100%</v>
      </c>
      <c r="I314" s="9">
        <f>(G314*H314)+(G314*I1)</f>
        <v>0</v>
      </c>
      <c r="K314" s="9">
        <f>Thu!Z63</f>
        <v>0</v>
      </c>
      <c r="L314" s="73" t="str">
        <f>IF(B314="win",100%-L1,"-100%")</f>
        <v>-100%</v>
      </c>
      <c r="M314" s="9">
        <f>(K314*L314)+(K314*M1)</f>
        <v>0</v>
      </c>
      <c r="N314" s="9"/>
      <c r="O314" s="9">
        <f>Thu!AA63</f>
        <v>0</v>
      </c>
      <c r="P314" s="73" t="str">
        <f>IF(B314="win",100%-P1,"-100%")</f>
        <v>-100%</v>
      </c>
      <c r="Q314" s="9">
        <f>(O314*P314)+(O314*Q1)</f>
        <v>0</v>
      </c>
      <c r="R314" s="9"/>
      <c r="S314" s="9">
        <f>Thu!AB63</f>
        <v>0</v>
      </c>
      <c r="T314" s="73" t="str">
        <f>IF(B314="win",100%-T1,"-100%")</f>
        <v>-100%</v>
      </c>
      <c r="U314" s="9">
        <f>(S314*T314)+(S314*U1)</f>
        <v>0</v>
      </c>
      <c r="V314" s="9"/>
      <c r="W314" s="9">
        <f>Thu!AC63</f>
        <v>0</v>
      </c>
      <c r="X314" s="73" t="str">
        <f>IF(B314="win",100%-X1,"-100%")</f>
        <v>-100%</v>
      </c>
      <c r="Y314" s="9">
        <f>(W314*X314)+(W314*Y1)</f>
        <v>0</v>
      </c>
      <c r="Z314" s="9"/>
      <c r="AA314" s="9">
        <f>Thu!AD63</f>
        <v>0</v>
      </c>
      <c r="AB314" s="73" t="str">
        <f>IF(B314="win",100%-AB1,"-100%")</f>
        <v>-100%</v>
      </c>
      <c r="AC314" s="9">
        <f>(AA314*AB314)+(AA314*AC1)</f>
        <v>0</v>
      </c>
      <c r="AD314" s="9"/>
      <c r="AE314" s="9">
        <f>Thu!AE63</f>
        <v>0</v>
      </c>
      <c r="AF314" s="73" t="str">
        <f>IF(B314="win",100%-AF1,"-100%")</f>
        <v>-100%</v>
      </c>
      <c r="AG314" s="9">
        <f>(AE314*AF314)+(AE314*AG1)</f>
        <v>0</v>
      </c>
      <c r="AH314" s="9"/>
      <c r="AI314" s="9">
        <f>Thu!AF63</f>
        <v>0</v>
      </c>
      <c r="AJ314" s="73" t="str">
        <f>IF(B314="win",100%-AJ1,"-100%")</f>
        <v>-100%</v>
      </c>
      <c r="AK314" s="9">
        <f>(AI314*AJ314)+(AI314*AK1)</f>
        <v>0</v>
      </c>
      <c r="AL314" s="9"/>
      <c r="AM314" s="9">
        <f>Thu!AG63</f>
        <v>0</v>
      </c>
      <c r="AN314" s="73" t="str">
        <f>IF(B314="win",100%-AN1,"-100%")</f>
        <v>-100%</v>
      </c>
      <c r="AO314" s="9">
        <f>(AM314*AN314)+(AM314*AO1)</f>
        <v>0</v>
      </c>
      <c r="AP314" s="9"/>
      <c r="AQ314" s="9">
        <f>Thu!AH63</f>
        <v>0</v>
      </c>
      <c r="AR314" s="73" t="str">
        <f>IF(B314="win",100%-AR1,"-100%")</f>
        <v>-100%</v>
      </c>
      <c r="AS314" s="9">
        <f>(AQ314*AR314)+(AQ314*AS1)</f>
        <v>0</v>
      </c>
      <c r="AT314" s="9"/>
      <c r="AU314" s="9">
        <f>Thu!AI63</f>
        <v>0</v>
      </c>
      <c r="AV314" s="73" t="str">
        <f>IF(B314="win",100%-AV1,"-100%")</f>
        <v>-100%</v>
      </c>
      <c r="AW314" s="9">
        <f>(AU314*AV314)+(AU314*AW1)</f>
        <v>0</v>
      </c>
      <c r="AX314" s="9"/>
      <c r="AY314" s="9">
        <f>Thu!AJ63</f>
        <v>0</v>
      </c>
      <c r="AZ314" s="73" t="str">
        <f>IF(B314="win",100%-AZ1,"-100%")</f>
        <v>-100%</v>
      </c>
      <c r="BA314" s="9">
        <f>(AY314*AZ314)+(AY314*BA1)</f>
        <v>0</v>
      </c>
      <c r="BB314" s="9"/>
      <c r="BC314" s="9">
        <f>Thu!AK63</f>
        <v>0</v>
      </c>
      <c r="BD314" s="73" t="str">
        <f>IF(B314="win",100%-BD1,"-100%")</f>
        <v>-100%</v>
      </c>
      <c r="BE314" s="9">
        <f>(BC314*BD314)+(BC314*BE1)</f>
        <v>0</v>
      </c>
      <c r="BF314" s="9"/>
      <c r="BG314" s="9">
        <f>Thu!AL63</f>
        <v>0</v>
      </c>
      <c r="BH314" s="73" t="str">
        <f>IF(B314="win",100%-BH1,"-100%")</f>
        <v>-100%</v>
      </c>
      <c r="BI314" s="9">
        <f>(BG314*BH314)+(BG314*BI1)</f>
        <v>0</v>
      </c>
      <c r="BJ314" s="9"/>
      <c r="BK314" s="9">
        <f>Thu!AM63</f>
        <v>0</v>
      </c>
      <c r="BL314" s="73" t="str">
        <f>IF(B314="win",100%-BL1,"-100%")</f>
        <v>-100%</v>
      </c>
      <c r="BM314" s="9">
        <f>(BK314*BL314)+(BK314*BM1)</f>
        <v>0</v>
      </c>
      <c r="BN314" s="9"/>
      <c r="BO314" s="9">
        <f>Thu!AN63</f>
        <v>0</v>
      </c>
      <c r="BP314" s="73" t="str">
        <f>IF(B314="win",100%-BP1,"-100%")</f>
        <v>-100%</v>
      </c>
      <c r="BQ314" s="9">
        <f>(BO314*BP314)+(BO314*BQ1)</f>
        <v>0</v>
      </c>
      <c r="BR314" s="9"/>
      <c r="BS314" s="9">
        <f>Thu!AO63</f>
        <v>0</v>
      </c>
      <c r="BT314" s="73" t="str">
        <f>IF(B314="win",100%-BT1,"-100%")</f>
        <v>-100%</v>
      </c>
      <c r="BU314" s="9">
        <f>(BS314*BT314)+(BS314*BU1)</f>
        <v>0</v>
      </c>
      <c r="BV314" s="9"/>
      <c r="BW314" s="9">
        <f>Thu!AP63</f>
        <v>0</v>
      </c>
      <c r="BX314" s="73" t="str">
        <f>IF(B314="win",100%-BX1,"-100%")</f>
        <v>-100%</v>
      </c>
      <c r="BY314" s="9">
        <f>(BW314*BX314)+(BW314*BY1)</f>
        <v>0</v>
      </c>
      <c r="BZ314" s="9"/>
      <c r="CA314" s="9">
        <f>Thu!AQ63</f>
        <v>0</v>
      </c>
      <c r="CB314" s="73" t="str">
        <f>IF(B314="win",100%-CB1,"-100%")</f>
        <v>-100%</v>
      </c>
      <c r="CC314" s="9">
        <f>(CA314*CB314)+(CA314*CC1)</f>
        <v>0</v>
      </c>
      <c r="CD314" s="9"/>
      <c r="CE314" s="9">
        <f>Thu!AR63</f>
        <v>0</v>
      </c>
      <c r="CF314" s="73" t="str">
        <f>IF(B314="win",100%-CF1,"-100%")</f>
        <v>-100%</v>
      </c>
      <c r="CG314" s="9">
        <f>(CE314*CF314)+(CE314*CG1)</f>
        <v>0</v>
      </c>
      <c r="CH314" s="9"/>
      <c r="CI314" s="9">
        <f>Thu!AS63</f>
        <v>0</v>
      </c>
      <c r="CJ314" s="73" t="str">
        <f>IF(B314="win",100%-CJ1,"-100%")</f>
        <v>-100%</v>
      </c>
      <c r="CK314" s="9">
        <f>(CI314*CJ314)+(CI314*CK1)</f>
        <v>0</v>
      </c>
      <c r="CL314" s="9"/>
      <c r="CM314" s="9">
        <f>Thu!AT63</f>
        <v>0</v>
      </c>
      <c r="CN314" s="73" t="str">
        <f>IF(B314="win",100%-CN1,"-100%")</f>
        <v>-100%</v>
      </c>
      <c r="CO314" s="9">
        <f>(CM314*CN314)+(CM314*CO1)</f>
        <v>0</v>
      </c>
      <c r="CP314" s="9"/>
      <c r="CQ314" s="9">
        <f>Thu!AU63</f>
        <v>0</v>
      </c>
      <c r="CR314" s="73" t="str">
        <f>IF(B314="win",100%-CR1,"-100%")</f>
        <v>-100%</v>
      </c>
      <c r="CS314" s="9">
        <f>(CQ314*CR314)+(CQ314*CS1)</f>
        <v>0</v>
      </c>
      <c r="CT314" s="9"/>
      <c r="CU314" s="9">
        <f>Thu!AV63</f>
        <v>0</v>
      </c>
      <c r="CV314" s="73" t="str">
        <f>IF(B314="win",100%-CV1,"-100%")</f>
        <v>-100%</v>
      </c>
      <c r="CW314" s="9">
        <f>(CU314*CV314)+(CU314*CW1)</f>
        <v>0</v>
      </c>
      <c r="CX314" s="9"/>
      <c r="CY314" s="9">
        <f>Thu!AW63</f>
        <v>0</v>
      </c>
      <c r="CZ314" s="73" t="str">
        <f>IF(B314="win",100%-CZ1,"-100%")</f>
        <v>-100%</v>
      </c>
      <c r="DA314" s="9">
        <f>(CY314*CZ314)+(CY314*DA1)</f>
        <v>0</v>
      </c>
      <c r="DB314" s="9"/>
      <c r="DC314" s="9">
        <f>Thu!AX63</f>
        <v>0</v>
      </c>
      <c r="DD314" s="73" t="str">
        <f>IF(B314="win",100%-DD1,"-100%")</f>
        <v>-100%</v>
      </c>
      <c r="DE314" s="9">
        <f>(DC314*DD314)+(DC314*DE1)</f>
        <v>0</v>
      </c>
      <c r="DF314" s="9"/>
      <c r="DG314" s="9">
        <f>Thu!AY63</f>
        <v>0</v>
      </c>
      <c r="DH314" s="73" t="str">
        <f>IF(B314="win",100%-DH1,"-100%")</f>
        <v>-100%</v>
      </c>
      <c r="DI314" s="9">
        <f>(DG314*DH314)+(DG314*DI1)</f>
        <v>0</v>
      </c>
      <c r="DJ314" s="9"/>
      <c r="DK314" s="9">
        <f>Thu!AZ63</f>
        <v>0</v>
      </c>
      <c r="DL314" s="73" t="str">
        <f>IF(B314="win",100%-DL1,"-100%")</f>
        <v>-100%</v>
      </c>
      <c r="DM314" s="9">
        <f>(DK314*DL314)+(DK314*DM1)</f>
        <v>0</v>
      </c>
      <c r="DN314" s="9"/>
      <c r="DO314" s="9">
        <f>Thu!BA63</f>
        <v>0</v>
      </c>
      <c r="DP314" s="73" t="str">
        <f>IF(B314="win",100%-DP1,"-100%")</f>
        <v>-100%</v>
      </c>
      <c r="DQ314" s="9">
        <f>(DO314*DP314)+(DO314*DQ1)</f>
        <v>0</v>
      </c>
      <c r="DR314" s="9"/>
      <c r="DS314" s="9">
        <f>Thu!BB63</f>
        <v>0</v>
      </c>
      <c r="DT314" s="73" t="str">
        <f>IF(B314="win",100%-DT1,"-100%")</f>
        <v>-100%</v>
      </c>
      <c r="DU314" s="9">
        <f>(DS314*DT314)+(DS314*DU1)</f>
        <v>0</v>
      </c>
      <c r="DV314" s="9"/>
      <c r="DW314" s="9">
        <f>Thu!BC63</f>
        <v>0</v>
      </c>
      <c r="DX314" s="73" t="str">
        <f>IF(B314="win",100%-DX1,"-100%")</f>
        <v>-100%</v>
      </c>
      <c r="DY314" s="9">
        <f>(DW314*DX314)+(DW314*DY1)</f>
        <v>0</v>
      </c>
      <c r="DZ314" s="9"/>
      <c r="EA314" s="9">
        <f>Thu!BD63</f>
        <v>0</v>
      </c>
      <c r="EB314" s="73" t="str">
        <f>IF(B314="win",100%-EB1,"-100%")</f>
        <v>-100%</v>
      </c>
      <c r="EC314" s="9">
        <f>(EA314*EB314)+(EA314*EC1)</f>
        <v>0</v>
      </c>
      <c r="ED314" s="9"/>
      <c r="EE314" s="9">
        <f>Thu!BE63</f>
        <v>0</v>
      </c>
      <c r="EF314" s="73" t="str">
        <f>IF(B314="win",100%-EF1,"-100%")</f>
        <v>-100%</v>
      </c>
      <c r="EG314" s="9">
        <f>(EE314*EF314)+(EE314*EG1)</f>
        <v>0</v>
      </c>
      <c r="EH314" s="9"/>
      <c r="EI314" s="9">
        <f>Thu!BF63</f>
        <v>0</v>
      </c>
      <c r="EJ314" s="73" t="str">
        <f>IF(B314="win",100%-EJ1,"-100%")</f>
        <v>-100%</v>
      </c>
      <c r="EK314" s="9">
        <f>(EI314*EJ314)+(EI314*EK1)</f>
        <v>0</v>
      </c>
      <c r="EL314" s="9"/>
      <c r="EM314" s="9">
        <f>Thu!BG63</f>
        <v>0</v>
      </c>
      <c r="EN314" s="73" t="str">
        <f>IF(B314="win",100%-EN1,"-100%")</f>
        <v>-100%</v>
      </c>
      <c r="EO314" s="9">
        <f>(EM314*EN314)+(EM314*EO1)</f>
        <v>0</v>
      </c>
      <c r="EP314" s="9"/>
      <c r="EQ314" s="9">
        <f>Thu!BH63</f>
        <v>0</v>
      </c>
      <c r="ER314" s="73" t="str">
        <f>IF(B314="win",100%-ER1,"-100%")</f>
        <v>-100%</v>
      </c>
      <c r="ES314" s="9">
        <f>(EQ314*ER314)+(EQ314*ES1)</f>
        <v>0</v>
      </c>
      <c r="EU314" s="9">
        <f>Thu!$BI63</f>
        <v>0</v>
      </c>
      <c r="EV314" s="73" t="str">
        <f t="shared" ref="EV314:EV316" si="3467">IF($B314="win",100%-EV$1,"-100%")</f>
        <v>-100%</v>
      </c>
      <c r="EW314" s="9">
        <f>(EU314*EV314)+(EU314*EW1)</f>
        <v>0</v>
      </c>
      <c r="EY314" s="9">
        <f>Thu!$BI63</f>
        <v>0</v>
      </c>
      <c r="EZ314" s="73" t="str">
        <f t="shared" ref="EZ314:EZ316" si="3468">IF($B314="win",100%-EZ$1,"-100%")</f>
        <v>-100%</v>
      </c>
      <c r="FA314" s="9">
        <f>(EY314*EZ314)+(EY314*FA1)</f>
        <v>0</v>
      </c>
      <c r="FC314" s="9">
        <f>Thu!$BK63</f>
        <v>0</v>
      </c>
      <c r="FD314" s="73" t="str">
        <f t="shared" si="3450"/>
        <v>-100%</v>
      </c>
      <c r="FE314" s="9">
        <f>(FC314*FD314)+(FC314*FE1)</f>
        <v>0</v>
      </c>
      <c r="FG314" s="9">
        <f>Thu!$BL63</f>
        <v>0</v>
      </c>
      <c r="FH314" s="73" t="str">
        <f t="shared" si="3451"/>
        <v>-100%</v>
      </c>
      <c r="FI314" s="9">
        <f>(FG314*FH314)+(FG314*FI1)</f>
        <v>0</v>
      </c>
      <c r="FK314" s="9">
        <f>Thu!$BM63</f>
        <v>0</v>
      </c>
      <c r="FL314" s="73" t="str">
        <f t="shared" si="3452"/>
        <v>-100%</v>
      </c>
      <c r="FM314" s="9">
        <f>(FK314*FL314)+(FK314*FM1)</f>
        <v>0</v>
      </c>
      <c r="FO314" s="9">
        <f>Thu!$BN63</f>
        <v>0</v>
      </c>
      <c r="FP314" s="73" t="str">
        <f t="shared" si="3453"/>
        <v>-100%</v>
      </c>
      <c r="FQ314" s="9">
        <f>(FO314*FP314)+(FO314*FQ1)</f>
        <v>0</v>
      </c>
    </row>
    <row r="315" spans="1:173" s="12" customFormat="1" x14ac:dyDescent="0.25">
      <c r="A315" s="9" t="str">
        <f>Thu!A64</f>
        <v>UNDER</v>
      </c>
      <c r="B315" s="72">
        <f>Thu!C64</f>
        <v>0</v>
      </c>
      <c r="C315" s="9">
        <f>Thu!X64</f>
        <v>0</v>
      </c>
      <c r="D315" s="73" t="str">
        <f>IF(B315="win",100%-D1,"-100%")</f>
        <v>-100%</v>
      </c>
      <c r="E315" s="9">
        <f>(C315*D315)+(C315*E1)</f>
        <v>0</v>
      </c>
      <c r="G315" s="9">
        <f>Thu!Y64</f>
        <v>0</v>
      </c>
      <c r="H315" s="73" t="str">
        <f t="shared" si="3466"/>
        <v>-100%</v>
      </c>
      <c r="I315" s="9">
        <f>(G315*H315)+(G315*I1)</f>
        <v>0</v>
      </c>
      <c r="K315" s="9">
        <f>Thu!Z64</f>
        <v>0</v>
      </c>
      <c r="L315" s="73" t="str">
        <f>IF(B315="win",100%-L1,"-100%")</f>
        <v>-100%</v>
      </c>
      <c r="M315" s="9">
        <f>(K315*L315)+(K315*M1)</f>
        <v>0</v>
      </c>
      <c r="N315" s="9"/>
      <c r="O315" s="9">
        <f>Thu!AA64</f>
        <v>0</v>
      </c>
      <c r="P315" s="73" t="str">
        <f>IF(B315="win",100%-P1,"-100%")</f>
        <v>-100%</v>
      </c>
      <c r="Q315" s="9">
        <f>(O315*P315)+(O315*Q1)</f>
        <v>0</v>
      </c>
      <c r="R315" s="9"/>
      <c r="S315" s="9">
        <f>Thu!AB64</f>
        <v>0</v>
      </c>
      <c r="T315" s="73" t="str">
        <f>IF(B315="win",100%-T1,"-100%")</f>
        <v>-100%</v>
      </c>
      <c r="U315" s="9">
        <f>(S315*T315)+(S315*U1)</f>
        <v>0</v>
      </c>
      <c r="V315" s="9"/>
      <c r="W315" s="9">
        <f>Thu!AC64</f>
        <v>0</v>
      </c>
      <c r="X315" s="73" t="str">
        <f>IF(B315="win",100%-X1,"-100%")</f>
        <v>-100%</v>
      </c>
      <c r="Y315" s="9">
        <f>(W315*X315)+(W315*Y1)</f>
        <v>0</v>
      </c>
      <c r="Z315" s="9"/>
      <c r="AA315" s="9">
        <f>Thu!AD64</f>
        <v>0</v>
      </c>
      <c r="AB315" s="73" t="str">
        <f>IF(B315="win",100%-AB1,"-100%")</f>
        <v>-100%</v>
      </c>
      <c r="AC315" s="9">
        <f>(AA315*AB315)+(AA315*AC1)</f>
        <v>0</v>
      </c>
      <c r="AD315" s="9"/>
      <c r="AE315" s="9">
        <f>Thu!AE64</f>
        <v>0</v>
      </c>
      <c r="AF315" s="73" t="str">
        <f>IF(B315="win",100%-AF1,"-100%")</f>
        <v>-100%</v>
      </c>
      <c r="AG315" s="9">
        <f>(AE315*AF315)+(AE315*AG1)</f>
        <v>0</v>
      </c>
      <c r="AH315" s="9"/>
      <c r="AI315" s="9">
        <f>Thu!AF64</f>
        <v>0</v>
      </c>
      <c r="AJ315" s="73" t="str">
        <f>IF(B315="win",100%-AJ1,"-100%")</f>
        <v>-100%</v>
      </c>
      <c r="AK315" s="9">
        <f>(AI315*AJ315)+(AI315*AK1)</f>
        <v>0</v>
      </c>
      <c r="AL315" s="9"/>
      <c r="AM315" s="9">
        <f>Thu!AG64</f>
        <v>0</v>
      </c>
      <c r="AN315" s="73" t="str">
        <f>IF(B315="win",100%-AN1,"-100%")</f>
        <v>-100%</v>
      </c>
      <c r="AO315" s="9">
        <f>(AM315*AN315)+(AM315*AO1)</f>
        <v>0</v>
      </c>
      <c r="AP315" s="9"/>
      <c r="AQ315" s="9">
        <f>Thu!AH64</f>
        <v>0</v>
      </c>
      <c r="AR315" s="73" t="str">
        <f>IF(B315="win",100%-AR1,"-100%")</f>
        <v>-100%</v>
      </c>
      <c r="AS315" s="9">
        <f>(AQ315*AR315)+(AQ315*AS1)</f>
        <v>0</v>
      </c>
      <c r="AT315" s="9"/>
      <c r="AU315" s="9">
        <f>Thu!AI64</f>
        <v>0</v>
      </c>
      <c r="AV315" s="73" t="str">
        <f>IF(B315="win",100%-AV1,"-100%")</f>
        <v>-100%</v>
      </c>
      <c r="AW315" s="9">
        <f>(AU315*AV315)+(AU315*AW1)</f>
        <v>0</v>
      </c>
      <c r="AX315" s="9"/>
      <c r="AY315" s="9">
        <f>Thu!AJ64</f>
        <v>0</v>
      </c>
      <c r="AZ315" s="73" t="str">
        <f>IF(B315="win",100%-AZ1,"-100%")</f>
        <v>-100%</v>
      </c>
      <c r="BA315" s="9">
        <f>(AY315*AZ315)+(AY315*BA1)</f>
        <v>0</v>
      </c>
      <c r="BB315" s="9"/>
      <c r="BC315" s="9">
        <f>Thu!AK64</f>
        <v>0</v>
      </c>
      <c r="BD315" s="73" t="str">
        <f>IF(B315="win",100%-BD1,"-100%")</f>
        <v>-100%</v>
      </c>
      <c r="BE315" s="9">
        <f>(BC315*BD315)+(BC315*BE1)</f>
        <v>0</v>
      </c>
      <c r="BF315" s="9"/>
      <c r="BG315" s="9">
        <f>Thu!AL64</f>
        <v>0</v>
      </c>
      <c r="BH315" s="73" t="str">
        <f>IF(B315="win",100%-BH1,"-100%")</f>
        <v>-100%</v>
      </c>
      <c r="BI315" s="9">
        <f>(BG315*BH315)+(BG315*BI1)</f>
        <v>0</v>
      </c>
      <c r="BJ315" s="9"/>
      <c r="BK315" s="9">
        <f>Thu!AM64</f>
        <v>0</v>
      </c>
      <c r="BL315" s="73" t="str">
        <f>IF(B315="win",100%-BL1,"-100%")</f>
        <v>-100%</v>
      </c>
      <c r="BM315" s="9">
        <f>(BK315*BL315)+(BK315*BM1)</f>
        <v>0</v>
      </c>
      <c r="BN315" s="9"/>
      <c r="BO315" s="9">
        <f>Thu!AN64</f>
        <v>0</v>
      </c>
      <c r="BP315" s="73" t="str">
        <f>IF(B315="win",100%-BP1,"-100%")</f>
        <v>-100%</v>
      </c>
      <c r="BQ315" s="9">
        <f>(BO315*BP315)+(BO315*BQ1)</f>
        <v>0</v>
      </c>
      <c r="BR315" s="9"/>
      <c r="BS315" s="9">
        <f>Thu!AO64</f>
        <v>0</v>
      </c>
      <c r="BT315" s="73" t="str">
        <f>IF(B315="win",100%-BT1,"-100%")</f>
        <v>-100%</v>
      </c>
      <c r="BU315" s="9">
        <f>(BS315*BT315)+(BS315*BU1)</f>
        <v>0</v>
      </c>
      <c r="BV315" s="9"/>
      <c r="BW315" s="9">
        <f>Thu!AP64</f>
        <v>0</v>
      </c>
      <c r="BX315" s="73" t="str">
        <f>IF(B315="win",100%-BX1,"-100%")</f>
        <v>-100%</v>
      </c>
      <c r="BY315" s="9">
        <f>(BW315*BX315)+(BW315*BY1)</f>
        <v>0</v>
      </c>
      <c r="BZ315" s="9"/>
      <c r="CA315" s="9">
        <f>Thu!AQ64</f>
        <v>0</v>
      </c>
      <c r="CB315" s="73" t="str">
        <f>IF(B315="win",100%-CB1,"-100%")</f>
        <v>-100%</v>
      </c>
      <c r="CC315" s="9">
        <f>(CA315*CB315)+(CA315*CC1)</f>
        <v>0</v>
      </c>
      <c r="CD315" s="9"/>
      <c r="CE315" s="9">
        <f>Thu!AR64</f>
        <v>0</v>
      </c>
      <c r="CF315" s="73" t="str">
        <f>IF(B315="win",100%-CF1,"-100%")</f>
        <v>-100%</v>
      </c>
      <c r="CG315" s="9">
        <f>(CE315*CF315)+(CE315*CG1)</f>
        <v>0</v>
      </c>
      <c r="CH315" s="9"/>
      <c r="CI315" s="9">
        <f>Thu!AS64</f>
        <v>0</v>
      </c>
      <c r="CJ315" s="73" t="str">
        <f>IF(B315="win",100%-CJ1,"-100%")</f>
        <v>-100%</v>
      </c>
      <c r="CK315" s="9">
        <f>(CI315*CJ315)+(CI315*CK1)</f>
        <v>0</v>
      </c>
      <c r="CL315" s="9"/>
      <c r="CM315" s="9">
        <f>Thu!AT64</f>
        <v>0</v>
      </c>
      <c r="CN315" s="73" t="str">
        <f>IF(B315="win",100%-CN1,"-100%")</f>
        <v>-100%</v>
      </c>
      <c r="CO315" s="9">
        <f>(CM315*CN315)+(CM315*CO1)</f>
        <v>0</v>
      </c>
      <c r="CP315" s="9"/>
      <c r="CQ315" s="9">
        <f>Thu!AU64</f>
        <v>0</v>
      </c>
      <c r="CR315" s="73" t="str">
        <f>IF(B315="win",100%-CR1,"-100%")</f>
        <v>-100%</v>
      </c>
      <c r="CS315" s="9">
        <f>(CQ315*CR315)+(CQ315*CS1)</f>
        <v>0</v>
      </c>
      <c r="CT315" s="9"/>
      <c r="CU315" s="9">
        <f>Thu!AV64</f>
        <v>0</v>
      </c>
      <c r="CV315" s="73" t="str">
        <f>IF(B315="win",100%-CV1,"-100%")</f>
        <v>-100%</v>
      </c>
      <c r="CW315" s="9">
        <f>(CU315*CV315)+(CU315*CW1)</f>
        <v>0</v>
      </c>
      <c r="CX315" s="9"/>
      <c r="CY315" s="9">
        <f>Thu!AW64</f>
        <v>0</v>
      </c>
      <c r="CZ315" s="73" t="str">
        <f>IF(B315="win",100%-CZ1,"-100%")</f>
        <v>-100%</v>
      </c>
      <c r="DA315" s="9">
        <f>(CY315*CZ315)+(CY315*DA1)</f>
        <v>0</v>
      </c>
      <c r="DB315" s="9"/>
      <c r="DC315" s="9">
        <f>Thu!AX64</f>
        <v>0</v>
      </c>
      <c r="DD315" s="73" t="str">
        <f>IF(B315="win",100%-DD1,"-100%")</f>
        <v>-100%</v>
      </c>
      <c r="DE315" s="9">
        <f>(DC315*DD315)+(DC315*DE1)</f>
        <v>0</v>
      </c>
      <c r="DF315" s="9"/>
      <c r="DG315" s="9">
        <f>Thu!AY64</f>
        <v>0</v>
      </c>
      <c r="DH315" s="73" t="str">
        <f>IF(B315="win",100%-DH1,"-100%")</f>
        <v>-100%</v>
      </c>
      <c r="DI315" s="9">
        <f>(DG315*DH315)+(DG315*DI1)</f>
        <v>0</v>
      </c>
      <c r="DJ315" s="9"/>
      <c r="DK315" s="9">
        <f>Thu!AZ64</f>
        <v>0</v>
      </c>
      <c r="DL315" s="73" t="str">
        <f>IF(B315="win",100%-DL1,"-100%")</f>
        <v>-100%</v>
      </c>
      <c r="DM315" s="9">
        <f>(DK315*DL315)+(DK315*DM1)</f>
        <v>0</v>
      </c>
      <c r="DN315" s="9"/>
      <c r="DO315" s="9">
        <f>Thu!BA64</f>
        <v>0</v>
      </c>
      <c r="DP315" s="73" t="str">
        <f>IF(B315="win",100%-DP1,"-100%")</f>
        <v>-100%</v>
      </c>
      <c r="DQ315" s="9">
        <f>(DO315*DP315)+(DO315*DQ1)</f>
        <v>0</v>
      </c>
      <c r="DR315" s="9"/>
      <c r="DS315" s="9">
        <f>Thu!BB64</f>
        <v>0</v>
      </c>
      <c r="DT315" s="73" t="str">
        <f>IF(B315="win",100%-DT1,"-100%")</f>
        <v>-100%</v>
      </c>
      <c r="DU315" s="9">
        <f>(DS315*DT315)+(DS315*DU1)</f>
        <v>0</v>
      </c>
      <c r="DV315" s="9"/>
      <c r="DW315" s="9">
        <f>Thu!BC64</f>
        <v>0</v>
      </c>
      <c r="DX315" s="73" t="str">
        <f>IF(B315="win",100%-DX1,"-100%")</f>
        <v>-100%</v>
      </c>
      <c r="DY315" s="9">
        <f>(DW315*DX315)+(DW315*DY1)</f>
        <v>0</v>
      </c>
      <c r="DZ315" s="9"/>
      <c r="EA315" s="9">
        <f>Thu!BD64</f>
        <v>0</v>
      </c>
      <c r="EB315" s="73" t="str">
        <f>IF(B315="win",100%-EB1,"-100%")</f>
        <v>-100%</v>
      </c>
      <c r="EC315" s="9">
        <f>(EA315*EB315)+(EA315*EC1)</f>
        <v>0</v>
      </c>
      <c r="ED315" s="9"/>
      <c r="EE315" s="9">
        <f>Thu!BE64</f>
        <v>0</v>
      </c>
      <c r="EF315" s="73" t="str">
        <f>IF(B315="win",100%-EF1,"-100%")</f>
        <v>-100%</v>
      </c>
      <c r="EG315" s="9">
        <f>(EE315*EF315)+(EE315*EG1)</f>
        <v>0</v>
      </c>
      <c r="EH315" s="9"/>
      <c r="EI315" s="9">
        <f>Thu!BF64</f>
        <v>0</v>
      </c>
      <c r="EJ315" s="73" t="str">
        <f>IF(B315="win",100%-EJ1,"-100%")</f>
        <v>-100%</v>
      </c>
      <c r="EK315" s="9">
        <f>(EI315*EJ315)+(EI315*EK1)</f>
        <v>0</v>
      </c>
      <c r="EL315" s="9"/>
      <c r="EM315" s="9">
        <f>Thu!BG64</f>
        <v>0</v>
      </c>
      <c r="EN315" s="73" t="str">
        <f>IF(B315="win",100%-EN1,"-100%")</f>
        <v>-100%</v>
      </c>
      <c r="EO315" s="9">
        <f>(EM315*EN315)+(EM315*EO1)</f>
        <v>0</v>
      </c>
      <c r="EP315" s="9"/>
      <c r="EQ315" s="9">
        <f>Thu!BH64</f>
        <v>0</v>
      </c>
      <c r="ER315" s="73" t="str">
        <f>IF(B315="win",100%-ER1,"-100%")</f>
        <v>-100%</v>
      </c>
      <c r="ES315" s="9">
        <f>(EQ315*ER315)+(EQ315*ES1)</f>
        <v>0</v>
      </c>
      <c r="EU315" s="9">
        <f>Thu!$BI64</f>
        <v>0</v>
      </c>
      <c r="EV315" s="73" t="str">
        <f t="shared" si="3467"/>
        <v>-100%</v>
      </c>
      <c r="EW315" s="9">
        <f>(EU315*EV315)+(EU315*EW1)</f>
        <v>0</v>
      </c>
      <c r="EY315" s="9">
        <f>Thu!$BI64</f>
        <v>0</v>
      </c>
      <c r="EZ315" s="73" t="str">
        <f t="shared" si="3468"/>
        <v>-100%</v>
      </c>
      <c r="FA315" s="9">
        <f>(EY315*EZ315)+(EY315*FA1)</f>
        <v>0</v>
      </c>
      <c r="FC315" s="9">
        <f>Thu!$BK64</f>
        <v>0</v>
      </c>
      <c r="FD315" s="73" t="str">
        <f t="shared" si="3450"/>
        <v>-100%</v>
      </c>
      <c r="FE315" s="9">
        <f>(FC315*FD315)+(FC315*FE1)</f>
        <v>0</v>
      </c>
      <c r="FG315" s="9">
        <f>Thu!$BL64</f>
        <v>0</v>
      </c>
      <c r="FH315" s="73" t="str">
        <f t="shared" si="3451"/>
        <v>-100%</v>
      </c>
      <c r="FI315" s="9">
        <f>(FG315*FH315)+(FG315*FI1)</f>
        <v>0</v>
      </c>
      <c r="FK315" s="9">
        <f>Thu!$BM64</f>
        <v>0</v>
      </c>
      <c r="FL315" s="73" t="str">
        <f t="shared" si="3452"/>
        <v>-100%</v>
      </c>
      <c r="FM315" s="9">
        <f>(FK315*FL315)+(FK315*FM1)</f>
        <v>0</v>
      </c>
      <c r="FO315" s="9">
        <f>Thu!$BN64</f>
        <v>0</v>
      </c>
      <c r="FP315" s="73" t="str">
        <f t="shared" si="3453"/>
        <v>-100%</v>
      </c>
      <c r="FQ315" s="9">
        <f>(FO315*FP315)+(FO315*FQ1)</f>
        <v>0</v>
      </c>
    </row>
    <row r="316" spans="1:173" s="12" customFormat="1" x14ac:dyDescent="0.25">
      <c r="A316" s="9" t="str">
        <f>Thu!A65</f>
        <v>OVER</v>
      </c>
      <c r="B316" s="72">
        <f>Thu!C65</f>
        <v>0</v>
      </c>
      <c r="C316" s="9">
        <f>Thu!X65</f>
        <v>0</v>
      </c>
      <c r="D316" s="73" t="str">
        <f>IF(B316="win",100%-D1,"-100%")</f>
        <v>-100%</v>
      </c>
      <c r="E316" s="9">
        <f>(C316*D316)+(C316*E1)</f>
        <v>0</v>
      </c>
      <c r="G316" s="9">
        <f>Thu!Y65</f>
        <v>0</v>
      </c>
      <c r="H316" s="73" t="str">
        <f t="shared" si="3466"/>
        <v>-100%</v>
      </c>
      <c r="I316" s="9">
        <f>(G316*H316)+(G316*I1)</f>
        <v>0</v>
      </c>
      <c r="K316" s="9">
        <f>Thu!Z65</f>
        <v>0</v>
      </c>
      <c r="L316" s="73" t="str">
        <f>IF(B316="win",100%-L1,"-100%")</f>
        <v>-100%</v>
      </c>
      <c r="M316" s="9">
        <f>(K316*L316)+(K316*M1)</f>
        <v>0</v>
      </c>
      <c r="N316" s="9"/>
      <c r="O316" s="9">
        <f>Thu!AA65</f>
        <v>0</v>
      </c>
      <c r="P316" s="73" t="str">
        <f>IF(B316="win",100%-P1,"-100%")</f>
        <v>-100%</v>
      </c>
      <c r="Q316" s="9">
        <f>(O316*P316)+(O316*Q1)</f>
        <v>0</v>
      </c>
      <c r="R316" s="9"/>
      <c r="S316" s="9">
        <f>Thu!AB65</f>
        <v>0</v>
      </c>
      <c r="T316" s="73" t="str">
        <f>IF(B316="win",100%-T1,"-100%")</f>
        <v>-100%</v>
      </c>
      <c r="U316" s="9">
        <f>(S316*T316)+(S316*U1)</f>
        <v>0</v>
      </c>
      <c r="V316" s="9"/>
      <c r="W316" s="9">
        <f>Thu!AC65</f>
        <v>0</v>
      </c>
      <c r="X316" s="73" t="str">
        <f>IF(B316="win",100%-X1,"-100%")</f>
        <v>-100%</v>
      </c>
      <c r="Y316" s="9">
        <f>(W316*X316)+(W316*Y1)</f>
        <v>0</v>
      </c>
      <c r="Z316" s="9"/>
      <c r="AA316" s="9">
        <f>Thu!AD65</f>
        <v>0</v>
      </c>
      <c r="AB316" s="73" t="str">
        <f>IF(B316="win",100%-AB1,"-100%")</f>
        <v>-100%</v>
      </c>
      <c r="AC316" s="9">
        <f>(AA316*AB316)+(AA316*AC1)</f>
        <v>0</v>
      </c>
      <c r="AD316" s="9"/>
      <c r="AE316" s="9">
        <f>Thu!AE65</f>
        <v>0</v>
      </c>
      <c r="AF316" s="73" t="str">
        <f>IF(B316="win",100%-AF1,"-100%")</f>
        <v>-100%</v>
      </c>
      <c r="AG316" s="9">
        <f>(AE316*AF316)+(AE316*AG1)</f>
        <v>0</v>
      </c>
      <c r="AH316" s="9"/>
      <c r="AI316" s="9">
        <f>Thu!AF65</f>
        <v>0</v>
      </c>
      <c r="AJ316" s="73" t="str">
        <f>IF(B316="win",100%-AJ1,"-100%")</f>
        <v>-100%</v>
      </c>
      <c r="AK316" s="9">
        <f>(AI316*AJ316)+(AI316*AK1)</f>
        <v>0</v>
      </c>
      <c r="AL316" s="9"/>
      <c r="AM316" s="9">
        <f>Thu!AG65</f>
        <v>0</v>
      </c>
      <c r="AN316" s="73" t="str">
        <f>IF(B316="win",100%-AN1,"-100%")</f>
        <v>-100%</v>
      </c>
      <c r="AO316" s="9">
        <f>(AM316*AN316)+(AM316*AO1)</f>
        <v>0</v>
      </c>
      <c r="AP316" s="9"/>
      <c r="AQ316" s="9">
        <f>Thu!AH65</f>
        <v>0</v>
      </c>
      <c r="AR316" s="73" t="str">
        <f>IF(B316="win",100%-AR1,"-100%")</f>
        <v>-100%</v>
      </c>
      <c r="AS316" s="9">
        <f>(AQ316*AR316)+(AQ316*AS1)</f>
        <v>0</v>
      </c>
      <c r="AT316" s="9"/>
      <c r="AU316" s="9">
        <f>Thu!AI65</f>
        <v>0</v>
      </c>
      <c r="AV316" s="73" t="str">
        <f>IF(B316="win",100%-AV1,"-100%")</f>
        <v>-100%</v>
      </c>
      <c r="AW316" s="9">
        <f>(AU316*AV316)+(AU316*AW1)</f>
        <v>0</v>
      </c>
      <c r="AX316" s="9"/>
      <c r="AY316" s="9">
        <f>Thu!AJ65</f>
        <v>0</v>
      </c>
      <c r="AZ316" s="73" t="str">
        <f>IF(B316="win",100%-AZ1,"-100%")</f>
        <v>-100%</v>
      </c>
      <c r="BA316" s="9">
        <f>(AY316*AZ316)+(AY316*BA1)</f>
        <v>0</v>
      </c>
      <c r="BB316" s="9"/>
      <c r="BC316" s="9">
        <f>Thu!AK65</f>
        <v>0</v>
      </c>
      <c r="BD316" s="73" t="str">
        <f>IF(B316="win",100%-BD1,"-100%")</f>
        <v>-100%</v>
      </c>
      <c r="BE316" s="9">
        <f>(BC316*BD316)+(BC316*BE1)</f>
        <v>0</v>
      </c>
      <c r="BF316" s="9"/>
      <c r="BG316" s="9">
        <f>Thu!AL65</f>
        <v>0</v>
      </c>
      <c r="BH316" s="73" t="str">
        <f>IF(B316="win",100%-BH1,"-100%")</f>
        <v>-100%</v>
      </c>
      <c r="BI316" s="9">
        <f>(BG316*BH316)+(BG316*BI1)</f>
        <v>0</v>
      </c>
      <c r="BJ316" s="9"/>
      <c r="BK316" s="9">
        <f>Thu!AM65</f>
        <v>0</v>
      </c>
      <c r="BL316" s="73" t="str">
        <f>IF(B316="win",100%-BL1,"-100%")</f>
        <v>-100%</v>
      </c>
      <c r="BM316" s="9">
        <f>(BK316*BL316)+(BK316*BM1)</f>
        <v>0</v>
      </c>
      <c r="BN316" s="9"/>
      <c r="BO316" s="9">
        <f>Thu!AN65</f>
        <v>0</v>
      </c>
      <c r="BP316" s="73" t="str">
        <f>IF(B316="win",100%-BP1,"-100%")</f>
        <v>-100%</v>
      </c>
      <c r="BQ316" s="9">
        <f>(BO316*BP316)+(BO316*BQ1)</f>
        <v>0</v>
      </c>
      <c r="BR316" s="9"/>
      <c r="BS316" s="9">
        <f>Thu!AO65</f>
        <v>0</v>
      </c>
      <c r="BT316" s="73" t="str">
        <f>IF(B316="win",100%-BT1,"-100%")</f>
        <v>-100%</v>
      </c>
      <c r="BU316" s="9">
        <f>(BS316*BT316)+(BS316*BU1)</f>
        <v>0</v>
      </c>
      <c r="BV316" s="9"/>
      <c r="BW316" s="9">
        <f>Thu!AP65</f>
        <v>0</v>
      </c>
      <c r="BX316" s="73" t="str">
        <f>IF(B316="win",100%-BX1,"-100%")</f>
        <v>-100%</v>
      </c>
      <c r="BY316" s="9">
        <f>(BW316*BX316)+(BW316*BY1)</f>
        <v>0</v>
      </c>
      <c r="BZ316" s="9"/>
      <c r="CA316" s="9">
        <f>Thu!AQ65</f>
        <v>0</v>
      </c>
      <c r="CB316" s="73" t="str">
        <f>IF(B316="win",100%-CB1,"-100%")</f>
        <v>-100%</v>
      </c>
      <c r="CC316" s="9">
        <f>(CA316*CB316)+(CA316*CC1)</f>
        <v>0</v>
      </c>
      <c r="CD316" s="9"/>
      <c r="CE316" s="9">
        <f>Thu!AR65</f>
        <v>0</v>
      </c>
      <c r="CF316" s="73" t="str">
        <f>IF(B316="win",100%-CF1,"-100%")</f>
        <v>-100%</v>
      </c>
      <c r="CG316" s="9">
        <f>(CE316*CF316)+(CE316*CG1)</f>
        <v>0</v>
      </c>
      <c r="CH316" s="9"/>
      <c r="CI316" s="9">
        <f>Thu!AS65</f>
        <v>0</v>
      </c>
      <c r="CJ316" s="73" t="str">
        <f>IF(B316="win",100%-CJ1,"-100%")</f>
        <v>-100%</v>
      </c>
      <c r="CK316" s="9">
        <f>(CI316*CJ316)+(CI316*CK1)</f>
        <v>0</v>
      </c>
      <c r="CL316" s="9"/>
      <c r="CM316" s="9">
        <f>Thu!AT65</f>
        <v>0</v>
      </c>
      <c r="CN316" s="73" t="str">
        <f>IF(B316="win",100%-CN1,"-100%")</f>
        <v>-100%</v>
      </c>
      <c r="CO316" s="9">
        <f>(CM316*CN316)+(CM316*CO1)</f>
        <v>0</v>
      </c>
      <c r="CP316" s="9"/>
      <c r="CQ316" s="9">
        <f>Thu!AU65</f>
        <v>0</v>
      </c>
      <c r="CR316" s="73" t="str">
        <f>IF(B316="win",100%-CR1,"-100%")</f>
        <v>-100%</v>
      </c>
      <c r="CS316" s="9">
        <f>(CQ316*CR316)+(CQ316*CS1)</f>
        <v>0</v>
      </c>
      <c r="CT316" s="9"/>
      <c r="CU316" s="9">
        <f>Thu!AV65</f>
        <v>0</v>
      </c>
      <c r="CV316" s="73" t="str">
        <f>IF(B316="win",100%-CV1,"-100%")</f>
        <v>-100%</v>
      </c>
      <c r="CW316" s="9">
        <f>(CU316*CV316)+(CU316*CW1)</f>
        <v>0</v>
      </c>
      <c r="CX316" s="9"/>
      <c r="CY316" s="9">
        <f>Thu!AW65</f>
        <v>0</v>
      </c>
      <c r="CZ316" s="73" t="str">
        <f>IF(B316="win",100%-CZ1,"-100%")</f>
        <v>-100%</v>
      </c>
      <c r="DA316" s="9">
        <f>(CY316*CZ316)+(CY316*DA1)</f>
        <v>0</v>
      </c>
      <c r="DB316" s="9"/>
      <c r="DC316" s="9">
        <f>Thu!AX65</f>
        <v>0</v>
      </c>
      <c r="DD316" s="73" t="str">
        <f>IF(B316="win",100%-DD1,"-100%")</f>
        <v>-100%</v>
      </c>
      <c r="DE316" s="9">
        <f>(DC316*DD316)+(DC316*DE1)</f>
        <v>0</v>
      </c>
      <c r="DF316" s="9"/>
      <c r="DG316" s="9">
        <f>Thu!AY65</f>
        <v>0</v>
      </c>
      <c r="DH316" s="73" t="str">
        <f>IF(B316="win",100%-DH1,"-100%")</f>
        <v>-100%</v>
      </c>
      <c r="DI316" s="9">
        <f>(DG316*DH316)+(DG316*DI1)</f>
        <v>0</v>
      </c>
      <c r="DJ316" s="9"/>
      <c r="DK316" s="9">
        <f>Thu!AZ65</f>
        <v>0</v>
      </c>
      <c r="DL316" s="73" t="str">
        <f>IF(B316="win",100%-DL1,"-100%")</f>
        <v>-100%</v>
      </c>
      <c r="DM316" s="9">
        <f>(DK316*DL316)+(DK316*DM1)</f>
        <v>0</v>
      </c>
      <c r="DN316" s="9"/>
      <c r="DO316" s="9">
        <f>Thu!BA65</f>
        <v>0</v>
      </c>
      <c r="DP316" s="73" t="str">
        <f>IF(B316="win",100%-DP1,"-100%")</f>
        <v>-100%</v>
      </c>
      <c r="DQ316" s="9">
        <f>(DO316*DP316)+(DO316*DQ1)</f>
        <v>0</v>
      </c>
      <c r="DR316" s="9"/>
      <c r="DS316" s="9">
        <f>Thu!BB65</f>
        <v>0</v>
      </c>
      <c r="DT316" s="73" t="str">
        <f>IF(B316="win",100%-DT1,"-100%")</f>
        <v>-100%</v>
      </c>
      <c r="DU316" s="9">
        <f>(DS316*DT316)+(DS316*DU1)</f>
        <v>0</v>
      </c>
      <c r="DV316" s="9"/>
      <c r="DW316" s="9">
        <f>Thu!BC65</f>
        <v>0</v>
      </c>
      <c r="DX316" s="73" t="str">
        <f>IF(B316="win",100%-DX1,"-100%")</f>
        <v>-100%</v>
      </c>
      <c r="DY316" s="9">
        <f>(DW316*DX316)+(DW316*DY1)</f>
        <v>0</v>
      </c>
      <c r="DZ316" s="9"/>
      <c r="EA316" s="9">
        <f>Thu!BD65</f>
        <v>0</v>
      </c>
      <c r="EB316" s="73" t="str">
        <f>IF(B316="win",100%-EB1,"-100%")</f>
        <v>-100%</v>
      </c>
      <c r="EC316" s="9">
        <f>(EA316*EB316)+(EA316*EC1)</f>
        <v>0</v>
      </c>
      <c r="ED316" s="9"/>
      <c r="EE316" s="9">
        <f>Thu!BE65</f>
        <v>0</v>
      </c>
      <c r="EF316" s="73" t="str">
        <f>IF(B316="win",100%-EF1,"-100%")</f>
        <v>-100%</v>
      </c>
      <c r="EG316" s="9">
        <f>(EE316*EF316)+(EE316*EG1)</f>
        <v>0</v>
      </c>
      <c r="EH316" s="9"/>
      <c r="EI316" s="9">
        <f>Thu!BF65</f>
        <v>0</v>
      </c>
      <c r="EJ316" s="73" t="str">
        <f>IF(B316="win",100%-EJ1,"-100%")</f>
        <v>-100%</v>
      </c>
      <c r="EK316" s="9">
        <f>(EI316*EJ316)+(EI316*EK1)</f>
        <v>0</v>
      </c>
      <c r="EL316" s="9"/>
      <c r="EM316" s="9">
        <f>Thu!BG65</f>
        <v>0</v>
      </c>
      <c r="EN316" s="73" t="str">
        <f>IF(B316="win",100%-EN1,"-100%")</f>
        <v>-100%</v>
      </c>
      <c r="EO316" s="9">
        <f>(EM316*EN316)+(EM316*EO1)</f>
        <v>0</v>
      </c>
      <c r="EP316" s="9"/>
      <c r="EQ316" s="9">
        <f>Thu!BH65</f>
        <v>0</v>
      </c>
      <c r="ER316" s="73" t="str">
        <f>IF(B316="win",100%-ER1,"-100%")</f>
        <v>-100%</v>
      </c>
      <c r="ES316" s="9">
        <f>(EQ316*ER316)+(EQ316*ES1)</f>
        <v>0</v>
      </c>
      <c r="EU316" s="9">
        <f>Thu!$BI65</f>
        <v>0</v>
      </c>
      <c r="EV316" s="73" t="str">
        <f t="shared" si="3467"/>
        <v>-100%</v>
      </c>
      <c r="EW316" s="9">
        <f>(EU316*EV316)+(EU316*EW1)</f>
        <v>0</v>
      </c>
      <c r="EY316" s="9">
        <f>Thu!$BI65</f>
        <v>0</v>
      </c>
      <c r="EZ316" s="73" t="str">
        <f t="shared" si="3468"/>
        <v>-100%</v>
      </c>
      <c r="FA316" s="9">
        <f>(EY316*EZ316)+(EY316*FA1)</f>
        <v>0</v>
      </c>
      <c r="FC316" s="9">
        <f>Thu!$BK65</f>
        <v>0</v>
      </c>
      <c r="FD316" s="73" t="str">
        <f t="shared" si="3450"/>
        <v>-100%</v>
      </c>
      <c r="FE316" s="9">
        <f>(FC316*FD316)+(FC316*FE1)</f>
        <v>0</v>
      </c>
      <c r="FG316" s="9">
        <f>Thu!$BL65</f>
        <v>0</v>
      </c>
      <c r="FH316" s="73" t="str">
        <f t="shared" si="3451"/>
        <v>-100%</v>
      </c>
      <c r="FI316" s="9">
        <f>(FG316*FH316)+(FG316*FI1)</f>
        <v>0</v>
      </c>
      <c r="FK316" s="9">
        <f>Thu!$BM65</f>
        <v>0</v>
      </c>
      <c r="FL316" s="73" t="str">
        <f t="shared" si="3452"/>
        <v>-100%</v>
      </c>
      <c r="FM316" s="9">
        <f>(FK316*FL316)+(FK316*FM1)</f>
        <v>0</v>
      </c>
      <c r="FO316" s="9">
        <f>Thu!$BN65</f>
        <v>0</v>
      </c>
      <c r="FP316" s="73" t="str">
        <f t="shared" si="3453"/>
        <v>-100%</v>
      </c>
      <c r="FQ316" s="9">
        <f>(FO316*FP316)+(FO316*FQ1)</f>
        <v>0</v>
      </c>
    </row>
    <row r="317" spans="1:173" s="12" customFormat="1" x14ac:dyDescent="0.25">
      <c r="A317" s="75"/>
      <c r="B317" s="72"/>
      <c r="C317" s="75"/>
      <c r="D317" s="75"/>
      <c r="E317" s="75"/>
      <c r="G317" s="75"/>
      <c r="H317" s="75"/>
      <c r="I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  <c r="BN317" s="75"/>
      <c r="BO317" s="75"/>
      <c r="BP317" s="75"/>
      <c r="BQ317" s="75"/>
      <c r="BR317" s="75"/>
      <c r="BS317" s="75"/>
      <c r="BT317" s="75"/>
      <c r="BU317" s="75"/>
      <c r="BV317" s="75"/>
      <c r="BW317" s="75"/>
      <c r="BX317" s="75"/>
      <c r="BY317" s="75"/>
      <c r="BZ317" s="75"/>
      <c r="CA317" s="75"/>
      <c r="CB317" s="75"/>
      <c r="CC317" s="75"/>
      <c r="CD317" s="75"/>
      <c r="CE317" s="75"/>
      <c r="CF317" s="75"/>
      <c r="CG317" s="75"/>
      <c r="CH317" s="75"/>
      <c r="CI317" s="75"/>
      <c r="CJ317" s="75"/>
      <c r="CK317" s="75"/>
      <c r="CL317" s="75"/>
      <c r="CM317" s="75"/>
      <c r="CN317" s="75"/>
      <c r="CO317" s="75"/>
      <c r="CP317" s="75"/>
      <c r="CQ317" s="75"/>
      <c r="CR317" s="75"/>
      <c r="CS317" s="75"/>
      <c r="CT317" s="75"/>
      <c r="CU317" s="75"/>
      <c r="CV317" s="75"/>
      <c r="CW317" s="75"/>
      <c r="CX317" s="75"/>
      <c r="CY317" s="75"/>
      <c r="CZ317" s="75"/>
      <c r="DA317" s="75"/>
      <c r="DB317" s="75"/>
      <c r="DC317" s="75"/>
      <c r="DD317" s="75"/>
      <c r="DE317" s="75"/>
      <c r="DF317" s="75"/>
      <c r="DG317" s="75"/>
      <c r="DH317" s="75"/>
      <c r="DI317" s="75"/>
      <c r="DJ317" s="75"/>
      <c r="DK317" s="75"/>
      <c r="DL317" s="75"/>
      <c r="DM317" s="75"/>
      <c r="DN317" s="75"/>
      <c r="DO317" s="75"/>
      <c r="DP317" s="75"/>
      <c r="DQ317" s="75"/>
      <c r="DR317" s="75"/>
      <c r="DS317" s="75"/>
      <c r="DT317" s="75"/>
      <c r="DU317" s="75"/>
      <c r="DV317" s="75"/>
      <c r="DW317" s="75"/>
      <c r="DX317" s="75"/>
      <c r="DY317" s="75"/>
      <c r="DZ317" s="75"/>
      <c r="EA317" s="75"/>
      <c r="EB317" s="75"/>
      <c r="EC317" s="75"/>
      <c r="ED317" s="75"/>
      <c r="EE317" s="75"/>
      <c r="EF317" s="75"/>
      <c r="EG317" s="75"/>
      <c r="EH317" s="75"/>
      <c r="EI317" s="75"/>
      <c r="EJ317" s="75"/>
      <c r="EK317" s="75"/>
      <c r="EL317" s="75"/>
      <c r="EM317" s="75"/>
      <c r="EN317" s="75"/>
      <c r="EO317" s="75"/>
      <c r="EP317" s="75"/>
      <c r="EQ317" s="75"/>
      <c r="ER317" s="75"/>
      <c r="ES317" s="75"/>
      <c r="EU317" s="75"/>
      <c r="EV317" s="75"/>
      <c r="EW317" s="75"/>
      <c r="EY317" s="75"/>
      <c r="EZ317" s="75"/>
      <c r="FA317" s="75"/>
      <c r="FC317" s="75"/>
      <c r="FD317" s="75"/>
      <c r="FE317" s="75"/>
      <c r="FG317" s="75"/>
      <c r="FH317" s="75"/>
      <c r="FI317" s="75"/>
      <c r="FK317" s="75"/>
      <c r="FL317" s="75"/>
      <c r="FM317" s="75"/>
      <c r="FO317" s="75"/>
      <c r="FP317" s="75"/>
      <c r="FQ317" s="75"/>
    </row>
    <row r="318" spans="1:173" s="12" customFormat="1" x14ac:dyDescent="0.25">
      <c r="A318" s="9">
        <f>Thu!A67</f>
        <v>0</v>
      </c>
      <c r="B318" s="72">
        <f>Thu!C67</f>
        <v>0</v>
      </c>
      <c r="C318" s="9">
        <f>Thu!X67</f>
        <v>0</v>
      </c>
      <c r="D318" s="73" t="str">
        <f>IF(B318="win",100%-D1,"-100%")</f>
        <v>-100%</v>
      </c>
      <c r="E318" s="9">
        <f>(C318*D318)+(C318*E1)</f>
        <v>0</v>
      </c>
      <c r="G318" s="9">
        <f>Thu!Y67</f>
        <v>0</v>
      </c>
      <c r="H318" s="73" t="str">
        <f>IF($B318="win",100%-H$1,"-100%")</f>
        <v>-100%</v>
      </c>
      <c r="I318" s="9">
        <f>(G318*H318)+(G318*I1)</f>
        <v>0</v>
      </c>
      <c r="K318" s="9">
        <f>Thu!Z67</f>
        <v>0</v>
      </c>
      <c r="L318" s="73" t="str">
        <f>IF(B318="win",100%-L1,"-100%")</f>
        <v>-100%</v>
      </c>
      <c r="M318" s="9">
        <f>(K318*L318)+(K318*M1)</f>
        <v>0</v>
      </c>
      <c r="N318" s="9"/>
      <c r="O318" s="9">
        <f>Thu!AA67</f>
        <v>0</v>
      </c>
      <c r="P318" s="73" t="str">
        <f>IF(B318="win",100%-P1,"-100%")</f>
        <v>-100%</v>
      </c>
      <c r="Q318" s="9">
        <f>(O318*P318)+(O318*Q1)</f>
        <v>0</v>
      </c>
      <c r="R318" s="9"/>
      <c r="S318" s="9">
        <f>Thu!AB67</f>
        <v>0</v>
      </c>
      <c r="T318" s="73" t="str">
        <f>IF(B318="win",100%-T1,"-100%")</f>
        <v>-100%</v>
      </c>
      <c r="U318" s="9">
        <f>(S318*T318)+(S318*U1)</f>
        <v>0</v>
      </c>
      <c r="V318" s="9"/>
      <c r="W318" s="9">
        <f>Thu!AC67</f>
        <v>0</v>
      </c>
      <c r="X318" s="73" t="str">
        <f>IF(B318="win",100%-X1,"-100%")</f>
        <v>-100%</v>
      </c>
      <c r="Y318" s="9">
        <f>(W318*X318)+(W318*Y1)</f>
        <v>0</v>
      </c>
      <c r="Z318" s="9"/>
      <c r="AA318" s="9">
        <f>Thu!AD67</f>
        <v>0</v>
      </c>
      <c r="AB318" s="73" t="str">
        <f>IF(B318="win",100%-AB1,"-100%")</f>
        <v>-100%</v>
      </c>
      <c r="AC318" s="9">
        <f>(AA318*AB318)+(AA318*AC1)</f>
        <v>0</v>
      </c>
      <c r="AD318" s="9"/>
      <c r="AE318" s="9">
        <f>Thu!AE67</f>
        <v>0</v>
      </c>
      <c r="AF318" s="73" t="str">
        <f>IF(B318="win",100%-AF1,"-100%")</f>
        <v>-100%</v>
      </c>
      <c r="AG318" s="9">
        <f>(AE318*AF318)+(AE318*AG1)</f>
        <v>0</v>
      </c>
      <c r="AH318" s="9"/>
      <c r="AI318" s="9">
        <f>Thu!AF67</f>
        <v>0</v>
      </c>
      <c r="AJ318" s="73" t="str">
        <f>IF(B318="win",100%-AJ1,"-100%")</f>
        <v>-100%</v>
      </c>
      <c r="AK318" s="9">
        <f>(AI318*AJ318)+(AI318*AK1)</f>
        <v>0</v>
      </c>
      <c r="AL318" s="9"/>
      <c r="AM318" s="9">
        <f>Thu!AG67</f>
        <v>0</v>
      </c>
      <c r="AN318" s="73" t="str">
        <f>IF(B318="win",100%-AN1,"-100%")</f>
        <v>-100%</v>
      </c>
      <c r="AO318" s="9">
        <f>(AM318*AN318)+(AM318*AO1)</f>
        <v>0</v>
      </c>
      <c r="AP318" s="9"/>
      <c r="AQ318" s="9">
        <f>Thu!AH67</f>
        <v>0</v>
      </c>
      <c r="AR318" s="73" t="str">
        <f>IF(B318="win",100%-AR1,"-100%")</f>
        <v>-100%</v>
      </c>
      <c r="AS318" s="9">
        <f>(AQ318*AR318)+(AQ318*AS1)</f>
        <v>0</v>
      </c>
      <c r="AT318" s="9"/>
      <c r="AU318" s="9">
        <f>Thu!AI67</f>
        <v>0</v>
      </c>
      <c r="AV318" s="73" t="str">
        <f>IF(B318="win",100%-AV1,"-100%")</f>
        <v>-100%</v>
      </c>
      <c r="AW318" s="9">
        <f>(AU318*AV318)+(AU318*AW1)</f>
        <v>0</v>
      </c>
      <c r="AX318" s="9"/>
      <c r="AY318" s="9">
        <f>Thu!AJ67</f>
        <v>0</v>
      </c>
      <c r="AZ318" s="73" t="str">
        <f>IF(B318="win",100%-AZ1,"-100%")</f>
        <v>-100%</v>
      </c>
      <c r="BA318" s="9">
        <f>(AY318*AZ318)+(AY318*BA1)</f>
        <v>0</v>
      </c>
      <c r="BB318" s="9"/>
      <c r="BC318" s="9">
        <f>Thu!AK67</f>
        <v>0</v>
      </c>
      <c r="BD318" s="73" t="str">
        <f>IF(B318="win",100%-BD1,"-100%")</f>
        <v>-100%</v>
      </c>
      <c r="BE318" s="9">
        <f>(BC318*BD318)+(BC318*BE1)</f>
        <v>0</v>
      </c>
      <c r="BF318" s="9"/>
      <c r="BG318" s="9">
        <f>Thu!AL67</f>
        <v>0</v>
      </c>
      <c r="BH318" s="73" t="str">
        <f>IF(B318="win",100%-BH1,"-100%")</f>
        <v>-100%</v>
      </c>
      <c r="BI318" s="9">
        <f>(BG318*BH318)+(BG318*BI1)</f>
        <v>0</v>
      </c>
      <c r="BJ318" s="9"/>
      <c r="BK318" s="9">
        <f>Thu!AM67</f>
        <v>0</v>
      </c>
      <c r="BL318" s="73" t="str">
        <f>IF(B318="win",100%-BL1,"-100%")</f>
        <v>-100%</v>
      </c>
      <c r="BM318" s="9">
        <f>(BK318*BL318)+(BK318*BM1)</f>
        <v>0</v>
      </c>
      <c r="BN318" s="9"/>
      <c r="BO318" s="9">
        <f>Thu!AN67</f>
        <v>0</v>
      </c>
      <c r="BP318" s="73" t="str">
        <f>IF(B318="win",100%-BP1,"-100%")</f>
        <v>-100%</v>
      </c>
      <c r="BQ318" s="9">
        <f>(BO318*BP318)+(BO318*BQ1)</f>
        <v>0</v>
      </c>
      <c r="BR318" s="9"/>
      <c r="BS318" s="9">
        <f>Thu!AO67</f>
        <v>0</v>
      </c>
      <c r="BT318" s="73" t="str">
        <f>IF(B318="win",100%-BT1,"-100%")</f>
        <v>-100%</v>
      </c>
      <c r="BU318" s="9">
        <f>(BS318*BT318)+(BS318*BU1)</f>
        <v>0</v>
      </c>
      <c r="BV318" s="9"/>
      <c r="BW318" s="9">
        <f>Thu!AP67</f>
        <v>0</v>
      </c>
      <c r="BX318" s="73" t="str">
        <f>IF(B318="win",100%-BX1,"-100%")</f>
        <v>-100%</v>
      </c>
      <c r="BY318" s="9">
        <f>(BW318*BX318)+(BW318*BY1)</f>
        <v>0</v>
      </c>
      <c r="BZ318" s="9"/>
      <c r="CA318" s="9">
        <f>Thu!AQ67</f>
        <v>0</v>
      </c>
      <c r="CB318" s="73" t="str">
        <f>IF(B318="win",100%-CB1,"-100%")</f>
        <v>-100%</v>
      </c>
      <c r="CC318" s="9">
        <f>(CA318*CB318)+(CA318*CC1)</f>
        <v>0</v>
      </c>
      <c r="CD318" s="9"/>
      <c r="CE318" s="9">
        <f>Thu!AR67</f>
        <v>0</v>
      </c>
      <c r="CF318" s="73" t="str">
        <f>IF(B318="win",100%-CF1,"-100%")</f>
        <v>-100%</v>
      </c>
      <c r="CG318" s="9">
        <f>(CE318*CF318)+(CE318*CG1)</f>
        <v>0</v>
      </c>
      <c r="CH318" s="9"/>
      <c r="CI318" s="9">
        <f>Thu!AS67</f>
        <v>0</v>
      </c>
      <c r="CJ318" s="73" t="str">
        <f>IF(B318="win",100%-CJ1,"-100%")</f>
        <v>-100%</v>
      </c>
      <c r="CK318" s="9">
        <f>(CI318*CJ318)+(CI318*CK1)</f>
        <v>0</v>
      </c>
      <c r="CL318" s="9"/>
      <c r="CM318" s="9">
        <f>Thu!AT67</f>
        <v>0</v>
      </c>
      <c r="CN318" s="73" t="str">
        <f>IF(B318="win",100%-CN1,"-100%")</f>
        <v>-100%</v>
      </c>
      <c r="CO318" s="9">
        <f>(CM318*CN318)+(CM318*CO1)</f>
        <v>0</v>
      </c>
      <c r="CP318" s="9"/>
      <c r="CQ318" s="9">
        <f>Thu!AU67</f>
        <v>0</v>
      </c>
      <c r="CR318" s="73" t="str">
        <f>IF(B318="win",100%-CR1,"-100%")</f>
        <v>-100%</v>
      </c>
      <c r="CS318" s="9">
        <f>(CQ318*CR318)+(CQ318*CS1)</f>
        <v>0</v>
      </c>
      <c r="CT318" s="9"/>
      <c r="CU318" s="9">
        <f>Thu!AV67</f>
        <v>0</v>
      </c>
      <c r="CV318" s="73" t="str">
        <f>IF(B318="win",100%-CV1,"-100%")</f>
        <v>-100%</v>
      </c>
      <c r="CW318" s="9">
        <f>(CU318*CV318)+(CU318*CW1)</f>
        <v>0</v>
      </c>
      <c r="CX318" s="9"/>
      <c r="CY318" s="9">
        <f>Thu!AW67</f>
        <v>0</v>
      </c>
      <c r="CZ318" s="73" t="str">
        <f>IF(B318="win",100%-CZ1,"-100%")</f>
        <v>-100%</v>
      </c>
      <c r="DA318" s="9">
        <f>(CY318*CZ318)+(CY318*DA1)</f>
        <v>0</v>
      </c>
      <c r="DB318" s="9"/>
      <c r="DC318" s="9">
        <f>Thu!AX67</f>
        <v>0</v>
      </c>
      <c r="DD318" s="73" t="str">
        <f>IF(B318="win",100%-DD1,"-100%")</f>
        <v>-100%</v>
      </c>
      <c r="DE318" s="9">
        <f>(DC318*DD318)+(DC318*DE1)</f>
        <v>0</v>
      </c>
      <c r="DF318" s="9"/>
      <c r="DG318" s="9">
        <f>Thu!AY67</f>
        <v>0</v>
      </c>
      <c r="DH318" s="73" t="str">
        <f>IF(B318="win",100%-DH1,"-100%")</f>
        <v>-100%</v>
      </c>
      <c r="DI318" s="9">
        <f>(DG318*DH318)+(DG318*DI1)</f>
        <v>0</v>
      </c>
      <c r="DJ318" s="9"/>
      <c r="DK318" s="9">
        <f>Thu!AZ67</f>
        <v>0</v>
      </c>
      <c r="DL318" s="73" t="str">
        <f>IF(B318="win",100%-DL1,"-100%")</f>
        <v>-100%</v>
      </c>
      <c r="DM318" s="9">
        <f>(DK318*DL318)+(DK318*DM1)</f>
        <v>0</v>
      </c>
      <c r="DN318" s="9"/>
      <c r="DO318" s="9">
        <f>Thu!BA67</f>
        <v>0</v>
      </c>
      <c r="DP318" s="73" t="str">
        <f>IF(B318="win",100%-DP1,"-100%")</f>
        <v>-100%</v>
      </c>
      <c r="DQ318" s="9">
        <f>(DO318*DP318)+(DO318*DQ1)</f>
        <v>0</v>
      </c>
      <c r="DR318" s="9"/>
      <c r="DS318" s="9">
        <f>Thu!BB67</f>
        <v>0</v>
      </c>
      <c r="DT318" s="73" t="str">
        <f>IF(B318="win",100%-DT1,"-100%")</f>
        <v>-100%</v>
      </c>
      <c r="DU318" s="9">
        <f>(DS318*DT318)+(DS318*DU1)</f>
        <v>0</v>
      </c>
      <c r="DV318" s="9"/>
      <c r="DW318" s="9">
        <f>Thu!BC67</f>
        <v>0</v>
      </c>
      <c r="DX318" s="73" t="str">
        <f>IF(B318="win",100%-DX1,"-100%")</f>
        <v>-100%</v>
      </c>
      <c r="DY318" s="9">
        <f>(DW318*DX318)+(DW318*DY1)</f>
        <v>0</v>
      </c>
      <c r="DZ318" s="9"/>
      <c r="EA318" s="9">
        <f>Thu!BD67</f>
        <v>0</v>
      </c>
      <c r="EB318" s="73" t="str">
        <f>IF(B318="win",100%-EB1,"-100%")</f>
        <v>-100%</v>
      </c>
      <c r="EC318" s="9">
        <f>(EA318*EB318)+(EA318*EC1)</f>
        <v>0</v>
      </c>
      <c r="ED318" s="9"/>
      <c r="EE318" s="9">
        <f>Thu!BE67</f>
        <v>0</v>
      </c>
      <c r="EF318" s="73" t="str">
        <f>IF(B318="win",100%-EF1,"-100%")</f>
        <v>-100%</v>
      </c>
      <c r="EG318" s="9">
        <f>(EE318*EF318)+(EE318*EG1)</f>
        <v>0</v>
      </c>
      <c r="EH318" s="9"/>
      <c r="EI318" s="9">
        <f>Thu!BF67</f>
        <v>0</v>
      </c>
      <c r="EJ318" s="73" t="str">
        <f>IF(B318="win",100%-EJ1,"-100%")</f>
        <v>-100%</v>
      </c>
      <c r="EK318" s="9">
        <f>(EI318*EJ318)+(EI318*EK1)</f>
        <v>0</v>
      </c>
      <c r="EL318" s="9"/>
      <c r="EM318" s="9">
        <f>Thu!BG67</f>
        <v>0</v>
      </c>
      <c r="EN318" s="73" t="str">
        <f>IF(B318="win",100%-EN1,"-100%")</f>
        <v>-100%</v>
      </c>
      <c r="EO318" s="9">
        <f>(EM318*EN318)+(EM318*EO1)</f>
        <v>0</v>
      </c>
      <c r="EP318" s="9"/>
      <c r="EQ318" s="9">
        <f>Thu!BH67</f>
        <v>0</v>
      </c>
      <c r="ER318" s="73" t="str">
        <f>IF(B318="win",100%-ER1,"-100%")</f>
        <v>-100%</v>
      </c>
      <c r="ES318" s="9">
        <f>(EQ318*ER318)+(EQ318*ES1)</f>
        <v>0</v>
      </c>
      <c r="EU318" s="9">
        <f>Thu!$BI67</f>
        <v>0</v>
      </c>
      <c r="EV318" s="73" t="str">
        <f>IF($B318="win",100%-EV$1,"-100%")</f>
        <v>-100%</v>
      </c>
      <c r="EW318" s="9">
        <f>(EU318*EV318)+(EU318*EW1)</f>
        <v>0</v>
      </c>
      <c r="EY318" s="9">
        <f>Thu!$BI67</f>
        <v>0</v>
      </c>
      <c r="EZ318" s="73" t="str">
        <f>IF($B318="win",100%-EZ$1,"-100%")</f>
        <v>-100%</v>
      </c>
      <c r="FA318" s="9">
        <f>(EY318*EZ318)+(EY318*FA1)</f>
        <v>0</v>
      </c>
      <c r="FC318" s="9">
        <f>Thu!$BK67</f>
        <v>0</v>
      </c>
      <c r="FD318" s="73" t="str">
        <f t="shared" si="3450"/>
        <v>-100%</v>
      </c>
      <c r="FE318" s="9">
        <f>(FC318*FD318)+(FC318*FE1)</f>
        <v>0</v>
      </c>
      <c r="FG318" s="9">
        <f>Thu!$BL67</f>
        <v>0</v>
      </c>
      <c r="FH318" s="73" t="str">
        <f t="shared" si="3451"/>
        <v>-100%</v>
      </c>
      <c r="FI318" s="9">
        <f>(FG318*FH318)+(FG318*FI1)</f>
        <v>0</v>
      </c>
      <c r="FK318" s="9">
        <f>Thu!$BM67</f>
        <v>0</v>
      </c>
      <c r="FL318" s="73" t="str">
        <f t="shared" si="3452"/>
        <v>-100%</v>
      </c>
      <c r="FM318" s="9">
        <f>(FK318*FL318)+(FK318*FM1)</f>
        <v>0</v>
      </c>
      <c r="FO318" s="9">
        <f>Thu!$BN67</f>
        <v>0</v>
      </c>
      <c r="FP318" s="73" t="str">
        <f t="shared" si="3453"/>
        <v>-100%</v>
      </c>
      <c r="FQ318" s="9">
        <f>(FO318*FP318)+(FO318*FQ1)</f>
        <v>0</v>
      </c>
    </row>
    <row r="319" spans="1:173" s="12" customFormat="1" x14ac:dyDescent="0.25">
      <c r="A319" s="9">
        <f>Thu!A68</f>
        <v>0</v>
      </c>
      <c r="B319" s="72">
        <f>Thu!C68</f>
        <v>0</v>
      </c>
      <c r="C319" s="9">
        <f>Thu!X68</f>
        <v>0</v>
      </c>
      <c r="D319" s="73" t="str">
        <f>IF(B319="win",100%-D1,"-100%")</f>
        <v>-100%</v>
      </c>
      <c r="E319" s="9">
        <f>(C319*D319)+(C319*E1)</f>
        <v>0</v>
      </c>
      <c r="G319" s="9">
        <f>Thu!Y68</f>
        <v>0</v>
      </c>
      <c r="H319" s="73" t="str">
        <f t="shared" ref="H319:H321" si="3469">IF($B319="win",100%-H$1,"-100%")</f>
        <v>-100%</v>
      </c>
      <c r="I319" s="9">
        <f>(G319*H319)+(G319*I1)</f>
        <v>0</v>
      </c>
      <c r="K319" s="9">
        <f>Thu!Z68</f>
        <v>0</v>
      </c>
      <c r="L319" s="73" t="str">
        <f>IF(B319="win",100%-L1,"-100%")</f>
        <v>-100%</v>
      </c>
      <c r="M319" s="9">
        <f>(K319*L319)+(K319*M1)</f>
        <v>0</v>
      </c>
      <c r="N319" s="9"/>
      <c r="O319" s="9">
        <f>Thu!AA68</f>
        <v>0</v>
      </c>
      <c r="P319" s="73" t="str">
        <f>IF(B319="win",100%-P1,"-100%")</f>
        <v>-100%</v>
      </c>
      <c r="Q319" s="9">
        <f>(O319*P319)+(O319*Q1)</f>
        <v>0</v>
      </c>
      <c r="R319" s="9"/>
      <c r="S319" s="9">
        <f>Thu!AB68</f>
        <v>0</v>
      </c>
      <c r="T319" s="73" t="str">
        <f>IF(B319="win",100%-T1,"-100%")</f>
        <v>-100%</v>
      </c>
      <c r="U319" s="9">
        <f>(S319*T319)+(S319*U1)</f>
        <v>0</v>
      </c>
      <c r="V319" s="9"/>
      <c r="W319" s="9">
        <f>Thu!AC68</f>
        <v>0</v>
      </c>
      <c r="X319" s="73" t="str">
        <f>IF(B319="win",100%-X1,"-100%")</f>
        <v>-100%</v>
      </c>
      <c r="Y319" s="9">
        <f>(W319*X319)+(W319*Y1)</f>
        <v>0</v>
      </c>
      <c r="Z319" s="9"/>
      <c r="AA319" s="9">
        <f>Thu!AD68</f>
        <v>0</v>
      </c>
      <c r="AB319" s="73" t="str">
        <f>IF(B319="win",100%-AB1,"-100%")</f>
        <v>-100%</v>
      </c>
      <c r="AC319" s="9">
        <f>(AA319*AB319)+(AA319*AC1)</f>
        <v>0</v>
      </c>
      <c r="AD319" s="9"/>
      <c r="AE319" s="9">
        <f>Thu!AE68</f>
        <v>0</v>
      </c>
      <c r="AF319" s="73" t="str">
        <f>IF(B319="win",100%-AF1,"-100%")</f>
        <v>-100%</v>
      </c>
      <c r="AG319" s="9">
        <f>(AE319*AF319)+(AE319*AG1)</f>
        <v>0</v>
      </c>
      <c r="AH319" s="9"/>
      <c r="AI319" s="9">
        <f>Thu!AF68</f>
        <v>0</v>
      </c>
      <c r="AJ319" s="73" t="str">
        <f>IF(B319="win",100%-AJ1,"-100%")</f>
        <v>-100%</v>
      </c>
      <c r="AK319" s="9">
        <f>(AI319*AJ319)+(AI319*AK1)</f>
        <v>0</v>
      </c>
      <c r="AL319" s="9"/>
      <c r="AM319" s="9">
        <f>Thu!AG68</f>
        <v>0</v>
      </c>
      <c r="AN319" s="73" t="str">
        <f>IF(B319="win",100%-AN1,"-100%")</f>
        <v>-100%</v>
      </c>
      <c r="AO319" s="9">
        <f>(AM319*AN319)+(AM319*AO1)</f>
        <v>0</v>
      </c>
      <c r="AP319" s="9"/>
      <c r="AQ319" s="9">
        <f>Thu!AH68</f>
        <v>0</v>
      </c>
      <c r="AR319" s="73" t="str">
        <f>IF(B319="win",100%-AR1,"-100%")</f>
        <v>-100%</v>
      </c>
      <c r="AS319" s="9">
        <f>(AQ319*AR319)+(AQ319*AS1)</f>
        <v>0</v>
      </c>
      <c r="AT319" s="9"/>
      <c r="AU319" s="9">
        <f>Thu!AI68</f>
        <v>0</v>
      </c>
      <c r="AV319" s="73" t="str">
        <f>IF(B319="win",100%-AV1,"-100%")</f>
        <v>-100%</v>
      </c>
      <c r="AW319" s="9">
        <f>(AU319*AV319)+(AU319*AW1)</f>
        <v>0</v>
      </c>
      <c r="AX319" s="9"/>
      <c r="AY319" s="9">
        <f>Thu!AJ68</f>
        <v>0</v>
      </c>
      <c r="AZ319" s="73" t="str">
        <f>IF(B319="win",100%-AZ1,"-100%")</f>
        <v>-100%</v>
      </c>
      <c r="BA319" s="9">
        <f>(AY319*AZ319)+(AY319*BA1)</f>
        <v>0</v>
      </c>
      <c r="BB319" s="9"/>
      <c r="BC319" s="9">
        <f>Thu!AK68</f>
        <v>0</v>
      </c>
      <c r="BD319" s="73" t="str">
        <f>IF(B319="win",100%-BD1,"-100%")</f>
        <v>-100%</v>
      </c>
      <c r="BE319" s="9">
        <f>(BC319*BD319)+(BC319*BE1)</f>
        <v>0</v>
      </c>
      <c r="BF319" s="9"/>
      <c r="BG319" s="9">
        <f>Thu!AL68</f>
        <v>0</v>
      </c>
      <c r="BH319" s="73" t="str">
        <f>IF(B319="win",100%-BH1,"-100%")</f>
        <v>-100%</v>
      </c>
      <c r="BI319" s="9">
        <f>(BG319*BH319)+(BG319*BI1)</f>
        <v>0</v>
      </c>
      <c r="BJ319" s="9"/>
      <c r="BK319" s="9">
        <f>Thu!AM68</f>
        <v>0</v>
      </c>
      <c r="BL319" s="73" t="str">
        <f>IF(B319="win",100%-BL1,"-100%")</f>
        <v>-100%</v>
      </c>
      <c r="BM319" s="9">
        <f>(BK319*BL319)+(BK319*BM1)</f>
        <v>0</v>
      </c>
      <c r="BN319" s="9"/>
      <c r="BO319" s="9">
        <f>Thu!AN68</f>
        <v>0</v>
      </c>
      <c r="BP319" s="73" t="str">
        <f>IF(B319="win",100%-BP1,"-100%")</f>
        <v>-100%</v>
      </c>
      <c r="BQ319" s="9">
        <f>(BO319*BP319)+(BO319*BQ1)</f>
        <v>0</v>
      </c>
      <c r="BR319" s="9"/>
      <c r="BS319" s="9">
        <f>Thu!AO68</f>
        <v>0</v>
      </c>
      <c r="BT319" s="73" t="str">
        <f>IF(B319="win",100%-BT1,"-100%")</f>
        <v>-100%</v>
      </c>
      <c r="BU319" s="9">
        <f>(BS319*BT319)+(BS319*BU1)</f>
        <v>0</v>
      </c>
      <c r="BV319" s="9"/>
      <c r="BW319" s="9">
        <f>Thu!AP68</f>
        <v>0</v>
      </c>
      <c r="BX319" s="73" t="str">
        <f>IF(B319="win",100%-BX1,"-100%")</f>
        <v>-100%</v>
      </c>
      <c r="BY319" s="9">
        <f>(BW319*BX319)+(BW319*BY1)</f>
        <v>0</v>
      </c>
      <c r="BZ319" s="9"/>
      <c r="CA319" s="9">
        <f>Thu!AQ68</f>
        <v>0</v>
      </c>
      <c r="CB319" s="73" t="str">
        <f>IF(B319="win",100%-CB1,"-100%")</f>
        <v>-100%</v>
      </c>
      <c r="CC319" s="9">
        <f>(CA319*CB319)+(CA319*CC1)</f>
        <v>0</v>
      </c>
      <c r="CD319" s="9"/>
      <c r="CE319" s="9">
        <f>Thu!AR68</f>
        <v>0</v>
      </c>
      <c r="CF319" s="73" t="str">
        <f>IF(B319="win",100%-CF1,"-100%")</f>
        <v>-100%</v>
      </c>
      <c r="CG319" s="9">
        <f>(CE319*CF319)+(CE319*CG1)</f>
        <v>0</v>
      </c>
      <c r="CH319" s="9"/>
      <c r="CI319" s="9">
        <f>Thu!AS68</f>
        <v>0</v>
      </c>
      <c r="CJ319" s="73" t="str">
        <f>IF(B319="win",100%-CJ1,"-100%")</f>
        <v>-100%</v>
      </c>
      <c r="CK319" s="9">
        <f>(CI319*CJ319)+(CI319*CK1)</f>
        <v>0</v>
      </c>
      <c r="CL319" s="9"/>
      <c r="CM319" s="9">
        <f>Thu!AT68</f>
        <v>0</v>
      </c>
      <c r="CN319" s="73" t="str">
        <f>IF(B319="win",100%-CN1,"-100%")</f>
        <v>-100%</v>
      </c>
      <c r="CO319" s="9">
        <f>(CM319*CN319)+(CM319*CO1)</f>
        <v>0</v>
      </c>
      <c r="CP319" s="9"/>
      <c r="CQ319" s="9">
        <f>Thu!AU68</f>
        <v>0</v>
      </c>
      <c r="CR319" s="73" t="str">
        <f>IF(B319="win",100%-CR1,"-100%")</f>
        <v>-100%</v>
      </c>
      <c r="CS319" s="9">
        <f>(CQ319*CR319)+(CQ319*CS1)</f>
        <v>0</v>
      </c>
      <c r="CT319" s="9"/>
      <c r="CU319" s="9">
        <f>Thu!AV68</f>
        <v>0</v>
      </c>
      <c r="CV319" s="73" t="str">
        <f>IF(B319="win",100%-CV1,"-100%")</f>
        <v>-100%</v>
      </c>
      <c r="CW319" s="9">
        <f>(CU319*CV319)+(CU319*CW1)</f>
        <v>0</v>
      </c>
      <c r="CX319" s="9"/>
      <c r="CY319" s="9">
        <f>Thu!AW68</f>
        <v>0</v>
      </c>
      <c r="CZ319" s="73" t="str">
        <f>IF(B319="win",100%-CZ1,"-100%")</f>
        <v>-100%</v>
      </c>
      <c r="DA319" s="9">
        <f>(CY319*CZ319)+(CY319*DA1)</f>
        <v>0</v>
      </c>
      <c r="DB319" s="9"/>
      <c r="DC319" s="9">
        <f>Thu!AX68</f>
        <v>0</v>
      </c>
      <c r="DD319" s="73" t="str">
        <f>IF(B319="win",100%-DD1,"-100%")</f>
        <v>-100%</v>
      </c>
      <c r="DE319" s="9">
        <f>(DC319*DD319)+(DC319*DE1)</f>
        <v>0</v>
      </c>
      <c r="DF319" s="9"/>
      <c r="DG319" s="9">
        <f>Thu!AY68</f>
        <v>0</v>
      </c>
      <c r="DH319" s="73" t="str">
        <f>IF(B319="win",100%-DH1,"-100%")</f>
        <v>-100%</v>
      </c>
      <c r="DI319" s="9">
        <f>(DG319*DH319)+(DG319*DI1)</f>
        <v>0</v>
      </c>
      <c r="DJ319" s="9"/>
      <c r="DK319" s="9">
        <f>Thu!AZ68</f>
        <v>0</v>
      </c>
      <c r="DL319" s="73" t="str">
        <f>IF(B319="win",100%-DL1,"-100%")</f>
        <v>-100%</v>
      </c>
      <c r="DM319" s="9">
        <f>(DK319*DL319)+(DK319*DM1)</f>
        <v>0</v>
      </c>
      <c r="DN319" s="9"/>
      <c r="DO319" s="9">
        <f>Thu!BA68</f>
        <v>0</v>
      </c>
      <c r="DP319" s="73" t="str">
        <f>IF(B319="win",100%-DP1,"-100%")</f>
        <v>-100%</v>
      </c>
      <c r="DQ319" s="9">
        <f>(DO319*DP319)+(DO319*DQ1)</f>
        <v>0</v>
      </c>
      <c r="DR319" s="9"/>
      <c r="DS319" s="9">
        <f>Thu!BB68</f>
        <v>0</v>
      </c>
      <c r="DT319" s="73" t="str">
        <f>IF(B319="win",100%-DT1,"-100%")</f>
        <v>-100%</v>
      </c>
      <c r="DU319" s="9">
        <f>(DS319*DT319)+(DS319*DU1)</f>
        <v>0</v>
      </c>
      <c r="DV319" s="9"/>
      <c r="DW319" s="9">
        <f>Thu!BC68</f>
        <v>0</v>
      </c>
      <c r="DX319" s="73" t="str">
        <f>IF(B319="win",100%-DX1,"-100%")</f>
        <v>-100%</v>
      </c>
      <c r="DY319" s="9">
        <f>(DW319*DX319)+(DW319*DY1)</f>
        <v>0</v>
      </c>
      <c r="DZ319" s="9"/>
      <c r="EA319" s="9">
        <f>Thu!BD68</f>
        <v>0</v>
      </c>
      <c r="EB319" s="73" t="str">
        <f>IF(B319="win",100%-EB1,"-100%")</f>
        <v>-100%</v>
      </c>
      <c r="EC319" s="9">
        <f>(EA319*EB319)+(EA319*EC1)</f>
        <v>0</v>
      </c>
      <c r="ED319" s="9"/>
      <c r="EE319" s="9">
        <f>Thu!BE68</f>
        <v>0</v>
      </c>
      <c r="EF319" s="73" t="str">
        <f>IF(B319="win",100%-EF1,"-100%")</f>
        <v>-100%</v>
      </c>
      <c r="EG319" s="9">
        <f>(EE319*EF319)+(EE319*EG1)</f>
        <v>0</v>
      </c>
      <c r="EH319" s="9"/>
      <c r="EI319" s="9">
        <f>Thu!BF68</f>
        <v>0</v>
      </c>
      <c r="EJ319" s="73" t="str">
        <f>IF(B319="win",100%-EJ1,"-100%")</f>
        <v>-100%</v>
      </c>
      <c r="EK319" s="9">
        <f>(EI319*EJ319)+(EI319*EK1)</f>
        <v>0</v>
      </c>
      <c r="EL319" s="9"/>
      <c r="EM319" s="9">
        <f>Thu!BG68</f>
        <v>0</v>
      </c>
      <c r="EN319" s="73" t="str">
        <f>IF(B319="win",100%-EN1,"-100%")</f>
        <v>-100%</v>
      </c>
      <c r="EO319" s="9">
        <f>(EM319*EN319)+(EM319*EO1)</f>
        <v>0</v>
      </c>
      <c r="EP319" s="9"/>
      <c r="EQ319" s="9">
        <f>Thu!BH68</f>
        <v>0</v>
      </c>
      <c r="ER319" s="73" t="str">
        <f>IF(B319="win",100%-ER1,"-100%")</f>
        <v>-100%</v>
      </c>
      <c r="ES319" s="9">
        <f>(EQ319*ER319)+(EQ319*ES1)</f>
        <v>0</v>
      </c>
      <c r="EU319" s="9">
        <f>Thu!$BI68</f>
        <v>0</v>
      </c>
      <c r="EV319" s="73" t="str">
        <f t="shared" ref="EV319:EV321" si="3470">IF($B319="win",100%-EV$1,"-100%")</f>
        <v>-100%</v>
      </c>
      <c r="EW319" s="9">
        <f>(EU319*EV319)+(EU319*EW1)</f>
        <v>0</v>
      </c>
      <c r="EY319" s="9">
        <f>Thu!$BI68</f>
        <v>0</v>
      </c>
      <c r="EZ319" s="73" t="str">
        <f t="shared" ref="EZ319:EZ321" si="3471">IF($B319="win",100%-EZ$1,"-100%")</f>
        <v>-100%</v>
      </c>
      <c r="FA319" s="9">
        <f>(EY319*EZ319)+(EY319*FA1)</f>
        <v>0</v>
      </c>
      <c r="FC319" s="9">
        <f>Thu!$BK68</f>
        <v>0</v>
      </c>
      <c r="FD319" s="73" t="str">
        <f t="shared" si="3450"/>
        <v>-100%</v>
      </c>
      <c r="FE319" s="9">
        <f>(FC319*FD319)+(FC319*FE1)</f>
        <v>0</v>
      </c>
      <c r="FG319" s="9">
        <f>Thu!$BL68</f>
        <v>0</v>
      </c>
      <c r="FH319" s="73" t="str">
        <f t="shared" si="3451"/>
        <v>-100%</v>
      </c>
      <c r="FI319" s="9">
        <f>(FG319*FH319)+(FG319*FI1)</f>
        <v>0</v>
      </c>
      <c r="FK319" s="9">
        <f>Thu!$BM68</f>
        <v>0</v>
      </c>
      <c r="FL319" s="73" t="str">
        <f t="shared" si="3452"/>
        <v>-100%</v>
      </c>
      <c r="FM319" s="9">
        <f>(FK319*FL319)+(FK319*FM1)</f>
        <v>0</v>
      </c>
      <c r="FO319" s="9">
        <f>Thu!$BN68</f>
        <v>0</v>
      </c>
      <c r="FP319" s="73" t="str">
        <f t="shared" si="3453"/>
        <v>-100%</v>
      </c>
      <c r="FQ319" s="9">
        <f>(FO319*FP319)+(FO319*FQ1)</f>
        <v>0</v>
      </c>
    </row>
    <row r="320" spans="1:173" s="12" customFormat="1" x14ac:dyDescent="0.25">
      <c r="A320" s="9" t="str">
        <f>Thu!A69</f>
        <v>UNDER</v>
      </c>
      <c r="B320" s="72">
        <f>Thu!C69</f>
        <v>0</v>
      </c>
      <c r="C320" s="9">
        <f>Thu!X69</f>
        <v>0</v>
      </c>
      <c r="D320" s="73" t="str">
        <f>IF(B320="win",100%-D1,"-100%")</f>
        <v>-100%</v>
      </c>
      <c r="E320" s="9">
        <f>(C320*D320)+(C320*E1)</f>
        <v>0</v>
      </c>
      <c r="G320" s="9">
        <f>Thu!Y69</f>
        <v>0</v>
      </c>
      <c r="H320" s="73" t="str">
        <f t="shared" si="3469"/>
        <v>-100%</v>
      </c>
      <c r="I320" s="9">
        <f>(G320*H320)+(G320*I27)</f>
        <v>0</v>
      </c>
      <c r="K320" s="9">
        <f>Thu!Z69</f>
        <v>0</v>
      </c>
      <c r="L320" s="73" t="str">
        <f>IF(B320="win",100%-L1,"-100%")</f>
        <v>-100%</v>
      </c>
      <c r="M320" s="9">
        <f>(K320*L320)+(K320*M1)</f>
        <v>0</v>
      </c>
      <c r="N320" s="9"/>
      <c r="O320" s="9">
        <f>Thu!AA69</f>
        <v>0</v>
      </c>
      <c r="P320" s="73" t="str">
        <f>IF(B320="win",100%-P1,"-100%")</f>
        <v>-100%</v>
      </c>
      <c r="Q320" s="9">
        <f>(O320*P320)+(O320*Q1)</f>
        <v>0</v>
      </c>
      <c r="R320" s="9"/>
      <c r="S320" s="9">
        <f>Thu!AB69</f>
        <v>0</v>
      </c>
      <c r="T320" s="73" t="str">
        <f>IF(B320="win",100%-T1,"-100%")</f>
        <v>-100%</v>
      </c>
      <c r="U320" s="9">
        <f>(S320*T320)+(S320*U1)</f>
        <v>0</v>
      </c>
      <c r="V320" s="9"/>
      <c r="W320" s="9">
        <f>Thu!AC69</f>
        <v>0</v>
      </c>
      <c r="X320" s="73" t="str">
        <f>IF(B320="win",100%-X1,"-100%")</f>
        <v>-100%</v>
      </c>
      <c r="Y320" s="9">
        <f>(W320*X320)+(W320*Y1)</f>
        <v>0</v>
      </c>
      <c r="Z320" s="9"/>
      <c r="AA320" s="9">
        <f>Thu!AD69</f>
        <v>0</v>
      </c>
      <c r="AB320" s="73" t="str">
        <f>IF(B320="win",100%-AB1,"-100%")</f>
        <v>-100%</v>
      </c>
      <c r="AC320" s="9">
        <f>(AA320*AB320)+(AA320*AC1)</f>
        <v>0</v>
      </c>
      <c r="AD320" s="9"/>
      <c r="AE320" s="9">
        <f>Thu!AE69</f>
        <v>0</v>
      </c>
      <c r="AF320" s="73" t="str">
        <f>IF(B320="win",100%-AF1,"-100%")</f>
        <v>-100%</v>
      </c>
      <c r="AG320" s="9">
        <f>(AE320*AF320)+(AE320*AG1)</f>
        <v>0</v>
      </c>
      <c r="AH320" s="9"/>
      <c r="AI320" s="9">
        <f>Thu!AF69</f>
        <v>0</v>
      </c>
      <c r="AJ320" s="73" t="str">
        <f>IF(B320="win",100%-AJ1,"-100%")</f>
        <v>-100%</v>
      </c>
      <c r="AK320" s="9">
        <f>(AI320*AJ320)+(AI320*AK1)</f>
        <v>0</v>
      </c>
      <c r="AL320" s="9"/>
      <c r="AM320" s="9">
        <f>Thu!AG69</f>
        <v>0</v>
      </c>
      <c r="AN320" s="73" t="str">
        <f>IF(B320="win",100%-AN1,"-100%")</f>
        <v>-100%</v>
      </c>
      <c r="AO320" s="9">
        <f>(AM320*AN320)+(AM320*AO1)</f>
        <v>0</v>
      </c>
      <c r="AP320" s="9"/>
      <c r="AQ320" s="9">
        <f>Thu!AH69</f>
        <v>0</v>
      </c>
      <c r="AR320" s="73" t="str">
        <f>IF(B320="win",100%-AR1,"-100%")</f>
        <v>-100%</v>
      </c>
      <c r="AS320" s="9">
        <f>(AQ320*AR320)+(AQ320*AS1)</f>
        <v>0</v>
      </c>
      <c r="AT320" s="9"/>
      <c r="AU320" s="9">
        <f>Thu!AI69</f>
        <v>0</v>
      </c>
      <c r="AV320" s="73" t="str">
        <f>IF(B320="win",100%-AV1,"-100%")</f>
        <v>-100%</v>
      </c>
      <c r="AW320" s="9">
        <f>(AU320*AV320)+(AU320*AW1)</f>
        <v>0</v>
      </c>
      <c r="AX320" s="9"/>
      <c r="AY320" s="9">
        <f>Thu!AJ69</f>
        <v>0</v>
      </c>
      <c r="AZ320" s="73" t="str">
        <f>IF(B320="win",100%-AZ1,"-100%")</f>
        <v>-100%</v>
      </c>
      <c r="BA320" s="9">
        <f>(AY320*AZ320)+(AY320*BA1)</f>
        <v>0</v>
      </c>
      <c r="BB320" s="9"/>
      <c r="BC320" s="9">
        <f>Thu!AK69</f>
        <v>0</v>
      </c>
      <c r="BD320" s="73" t="str">
        <f>IF(B320="win",100%-BD1,"-100%")</f>
        <v>-100%</v>
      </c>
      <c r="BE320" s="9">
        <f>(BC320*BD320)+(BC320*BE1)</f>
        <v>0</v>
      </c>
      <c r="BF320" s="9"/>
      <c r="BG320" s="9">
        <f>Thu!AL69</f>
        <v>0</v>
      </c>
      <c r="BH320" s="73" t="str">
        <f>IF(B320="win",100%-BH1,"-100%")</f>
        <v>-100%</v>
      </c>
      <c r="BI320" s="9">
        <f>(BG320*BH320)+(BG320*BI1)</f>
        <v>0</v>
      </c>
      <c r="BJ320" s="9"/>
      <c r="BK320" s="9">
        <f>Thu!AM69</f>
        <v>0</v>
      </c>
      <c r="BL320" s="73" t="str">
        <f>IF(B320="win",100%-BL1,"-100%")</f>
        <v>-100%</v>
      </c>
      <c r="BM320" s="9">
        <f>(BK320*BL320)+(BK320*BM1)</f>
        <v>0</v>
      </c>
      <c r="BN320" s="9"/>
      <c r="BO320" s="9">
        <f>Thu!AN69</f>
        <v>0</v>
      </c>
      <c r="BP320" s="73" t="str">
        <f>IF(B320="win",100%-BP1,"-100%")</f>
        <v>-100%</v>
      </c>
      <c r="BQ320" s="9">
        <f>(BO320*BP320)+(BO320*BQ1)</f>
        <v>0</v>
      </c>
      <c r="BR320" s="9"/>
      <c r="BS320" s="9">
        <f>Thu!AO69</f>
        <v>0</v>
      </c>
      <c r="BT320" s="73" t="str">
        <f>IF(B320="win",100%-BT1,"-100%")</f>
        <v>-100%</v>
      </c>
      <c r="BU320" s="9">
        <f>(BS320*BT320)+(BS320*BU1)</f>
        <v>0</v>
      </c>
      <c r="BV320" s="9"/>
      <c r="BW320" s="9">
        <f>Thu!AP69</f>
        <v>0</v>
      </c>
      <c r="BX320" s="73" t="str">
        <f>IF(B320="win",100%-BX1,"-100%")</f>
        <v>-100%</v>
      </c>
      <c r="BY320" s="9">
        <f>(BW320*BX320)+(BW320*BY1)</f>
        <v>0</v>
      </c>
      <c r="BZ320" s="9"/>
      <c r="CA320" s="9">
        <f>Thu!AQ69</f>
        <v>0</v>
      </c>
      <c r="CB320" s="73" t="str">
        <f>IF(B320="win",100%-CB1,"-100%")</f>
        <v>-100%</v>
      </c>
      <c r="CC320" s="9">
        <f>(CA320*CB320)+(CA320*CC1)</f>
        <v>0</v>
      </c>
      <c r="CD320" s="9"/>
      <c r="CE320" s="9">
        <f>Thu!AR69</f>
        <v>0</v>
      </c>
      <c r="CF320" s="73" t="str">
        <f>IF(B320="win",100%-CF1,"-100%")</f>
        <v>-100%</v>
      </c>
      <c r="CG320" s="9">
        <f>(CE320*CF320)+(CE320*CG1)</f>
        <v>0</v>
      </c>
      <c r="CH320" s="9"/>
      <c r="CI320" s="9">
        <f>Thu!AS69</f>
        <v>0</v>
      </c>
      <c r="CJ320" s="73" t="str">
        <f>IF(B320="win",100%-CJ1,"-100%")</f>
        <v>-100%</v>
      </c>
      <c r="CK320" s="9">
        <f>(CI320*CJ320)+(CI320*CK1)</f>
        <v>0</v>
      </c>
      <c r="CL320" s="9"/>
      <c r="CM320" s="9">
        <f>Thu!AT69</f>
        <v>0</v>
      </c>
      <c r="CN320" s="73" t="str">
        <f>IF(B320="win",100%-CN1,"-100%")</f>
        <v>-100%</v>
      </c>
      <c r="CO320" s="9">
        <f>(CM320*CN320)+(CM320*CO1)</f>
        <v>0</v>
      </c>
      <c r="CP320" s="9"/>
      <c r="CQ320" s="9">
        <f>Thu!AU69</f>
        <v>0</v>
      </c>
      <c r="CR320" s="73" t="str">
        <f>IF(B320="win",100%-CR1,"-100%")</f>
        <v>-100%</v>
      </c>
      <c r="CS320" s="9">
        <f>(CQ320*CR320)+(CQ320*CS1)</f>
        <v>0</v>
      </c>
      <c r="CT320" s="9"/>
      <c r="CU320" s="9">
        <f>Thu!AV69</f>
        <v>0</v>
      </c>
      <c r="CV320" s="73" t="str">
        <f>IF(B320="win",100%-CV1,"-100%")</f>
        <v>-100%</v>
      </c>
      <c r="CW320" s="9">
        <f>(CU320*CV320)+(CU320*CW1)</f>
        <v>0</v>
      </c>
      <c r="CX320" s="9"/>
      <c r="CY320" s="9">
        <f>Thu!AW69</f>
        <v>0</v>
      </c>
      <c r="CZ320" s="73" t="str">
        <f>IF(B320="win",100%-CZ1,"-100%")</f>
        <v>-100%</v>
      </c>
      <c r="DA320" s="9">
        <f>(CY320*CZ320)+(CY320*DA1)</f>
        <v>0</v>
      </c>
      <c r="DB320" s="9"/>
      <c r="DC320" s="9">
        <f>Thu!AX69</f>
        <v>0</v>
      </c>
      <c r="DD320" s="73" t="str">
        <f>IF(B320="win",100%-DD1,"-100%")</f>
        <v>-100%</v>
      </c>
      <c r="DE320" s="9">
        <f>(DC320*DD320)+(DC320*DE1)</f>
        <v>0</v>
      </c>
      <c r="DF320" s="9"/>
      <c r="DG320" s="9">
        <f>Thu!AY69</f>
        <v>0</v>
      </c>
      <c r="DH320" s="73" t="str">
        <f>IF(B320="win",100%-DH1,"-100%")</f>
        <v>-100%</v>
      </c>
      <c r="DI320" s="9">
        <f>(DG320*DH320)+(DG320*DI1)</f>
        <v>0</v>
      </c>
      <c r="DJ320" s="9"/>
      <c r="DK320" s="9">
        <f>Thu!AZ69</f>
        <v>0</v>
      </c>
      <c r="DL320" s="73" t="str">
        <f>IF(B320="win",100%-DL1,"-100%")</f>
        <v>-100%</v>
      </c>
      <c r="DM320" s="9">
        <f>(DK320*DL320)+(DK320*DM1)</f>
        <v>0</v>
      </c>
      <c r="DN320" s="9"/>
      <c r="DO320" s="9">
        <f>Thu!BA69</f>
        <v>0</v>
      </c>
      <c r="DP320" s="73" t="str">
        <f>IF(B320="win",100%-DP1,"-100%")</f>
        <v>-100%</v>
      </c>
      <c r="DQ320" s="9">
        <f>(DO320*DP320)+(DO320*DQ1)</f>
        <v>0</v>
      </c>
      <c r="DR320" s="9"/>
      <c r="DS320" s="9">
        <f>Thu!BB69</f>
        <v>0</v>
      </c>
      <c r="DT320" s="73" t="str">
        <f>IF(B320="win",100%-DT1,"-100%")</f>
        <v>-100%</v>
      </c>
      <c r="DU320" s="9">
        <f>(DS320*DT320)+(DS320*DU1)</f>
        <v>0</v>
      </c>
      <c r="DV320" s="9"/>
      <c r="DW320" s="9">
        <f>Thu!BC69</f>
        <v>0</v>
      </c>
      <c r="DX320" s="73" t="str">
        <f>IF(B320="win",100%-DX1,"-100%")</f>
        <v>-100%</v>
      </c>
      <c r="DY320" s="9">
        <f>(DW320*DX320)+(DW320*DY1)</f>
        <v>0</v>
      </c>
      <c r="DZ320" s="9"/>
      <c r="EA320" s="9">
        <f>Thu!BD69</f>
        <v>0</v>
      </c>
      <c r="EB320" s="73" t="str">
        <f>IF(B320="win",100%-EB1,"-100%")</f>
        <v>-100%</v>
      </c>
      <c r="EC320" s="9">
        <f>(EA320*EB320)+(EA320*EC1)</f>
        <v>0</v>
      </c>
      <c r="ED320" s="9"/>
      <c r="EE320" s="9">
        <f>Thu!BE69</f>
        <v>0</v>
      </c>
      <c r="EF320" s="73" t="str">
        <f>IF(B320="win",100%-EF1,"-100%")</f>
        <v>-100%</v>
      </c>
      <c r="EG320" s="9">
        <f>(EE320*EF320)+(EE320*EG1)</f>
        <v>0</v>
      </c>
      <c r="EH320" s="9"/>
      <c r="EI320" s="9">
        <f>Thu!BF69</f>
        <v>0</v>
      </c>
      <c r="EJ320" s="73" t="str">
        <f>IF(B320="win",100%-EJ1,"-100%")</f>
        <v>-100%</v>
      </c>
      <c r="EK320" s="9">
        <f>(EI320*EJ320)+(EI320*EK1)</f>
        <v>0</v>
      </c>
      <c r="EL320" s="9"/>
      <c r="EM320" s="9">
        <f>Thu!BG69</f>
        <v>0</v>
      </c>
      <c r="EN320" s="73" t="str">
        <f>IF(B320="win",100%-EN1,"-100%")</f>
        <v>-100%</v>
      </c>
      <c r="EO320" s="9">
        <f>(EM320*EN320)+(EM320*EO1)</f>
        <v>0</v>
      </c>
      <c r="EP320" s="9"/>
      <c r="EQ320" s="9">
        <f>Thu!BH69</f>
        <v>0</v>
      </c>
      <c r="ER320" s="73" t="str">
        <f>IF(B320="win",100%-ER1,"-100%")</f>
        <v>-100%</v>
      </c>
      <c r="ES320" s="9">
        <f>(EQ320*ER320)+(EQ320*ES1)</f>
        <v>0</v>
      </c>
      <c r="EU320" s="9">
        <f>Thu!$BI69</f>
        <v>0</v>
      </c>
      <c r="EV320" s="73" t="str">
        <f t="shared" si="3470"/>
        <v>-100%</v>
      </c>
      <c r="EW320" s="9">
        <f>(EU320*EV320)+(EU320*EW1)</f>
        <v>0</v>
      </c>
      <c r="EY320" s="9">
        <f>Thu!$BI69</f>
        <v>0</v>
      </c>
      <c r="EZ320" s="73" t="str">
        <f t="shared" si="3471"/>
        <v>-100%</v>
      </c>
      <c r="FA320" s="9">
        <f>(EY320*EZ320)+(EY320*FA1)</f>
        <v>0</v>
      </c>
      <c r="FC320" s="9">
        <f>Thu!$BK69</f>
        <v>0</v>
      </c>
      <c r="FD320" s="73" t="str">
        <f t="shared" si="3450"/>
        <v>-100%</v>
      </c>
      <c r="FE320" s="9">
        <f>(FC320*FD320)+(FC320*FE1)</f>
        <v>0</v>
      </c>
      <c r="FG320" s="9">
        <f>Thu!$BL69</f>
        <v>0</v>
      </c>
      <c r="FH320" s="73" t="str">
        <f t="shared" si="3451"/>
        <v>-100%</v>
      </c>
      <c r="FI320" s="9">
        <f>(FG320*FH320)+(FG320*FI1)</f>
        <v>0</v>
      </c>
      <c r="FK320" s="9">
        <f>Thu!$BM69</f>
        <v>0</v>
      </c>
      <c r="FL320" s="73" t="str">
        <f t="shared" si="3452"/>
        <v>-100%</v>
      </c>
      <c r="FM320" s="9">
        <f>(FK320*FL320)+(FK320*FM1)</f>
        <v>0</v>
      </c>
      <c r="FO320" s="9">
        <f>Thu!$BN69</f>
        <v>0</v>
      </c>
      <c r="FP320" s="73" t="str">
        <f t="shared" si="3453"/>
        <v>-100%</v>
      </c>
      <c r="FQ320" s="9">
        <f>(FO320*FP320)+(FO320*FQ1)</f>
        <v>0</v>
      </c>
    </row>
    <row r="321" spans="1:173" s="12" customFormat="1" x14ac:dyDescent="0.25">
      <c r="A321" s="9" t="str">
        <f>Thu!A70</f>
        <v>OVER</v>
      </c>
      <c r="B321" s="72">
        <f>Thu!C70</f>
        <v>0</v>
      </c>
      <c r="C321" s="9">
        <f>Thu!X70</f>
        <v>0</v>
      </c>
      <c r="D321" s="73" t="str">
        <f>IF(B321="win",100%-D1,"-100%")</f>
        <v>-100%</v>
      </c>
      <c r="E321" s="9">
        <f>(C321*D321)+(C321*E1)</f>
        <v>0</v>
      </c>
      <c r="G321" s="9">
        <f>Thu!Y70</f>
        <v>0</v>
      </c>
      <c r="H321" s="73" t="str">
        <f t="shared" si="3469"/>
        <v>-100%</v>
      </c>
      <c r="I321" s="9">
        <f>(G321*H321)+(G321*I1)</f>
        <v>0</v>
      </c>
      <c r="K321" s="9">
        <f>Thu!Z70</f>
        <v>0</v>
      </c>
      <c r="L321" s="73" t="str">
        <f>IF(B321="win",100%-L1,"-100%")</f>
        <v>-100%</v>
      </c>
      <c r="M321" s="9">
        <f>(K321*L321)+(K321*M1)</f>
        <v>0</v>
      </c>
      <c r="N321" s="9"/>
      <c r="O321" s="9">
        <f>Thu!AA70</f>
        <v>0</v>
      </c>
      <c r="P321" s="73" t="str">
        <f>IF(B321="win",100%-P1,"-100%")</f>
        <v>-100%</v>
      </c>
      <c r="Q321" s="9">
        <f>(O321*P321)+(O321*Q1)</f>
        <v>0</v>
      </c>
      <c r="R321" s="9"/>
      <c r="S321" s="9">
        <f>Thu!AB70</f>
        <v>0</v>
      </c>
      <c r="T321" s="73" t="str">
        <f>IF(B321="win",100%-T1,"-100%")</f>
        <v>-100%</v>
      </c>
      <c r="U321" s="9">
        <f>(S321*T321)+(S321*U1)</f>
        <v>0</v>
      </c>
      <c r="V321" s="9"/>
      <c r="W321" s="9">
        <f>Thu!AC70</f>
        <v>0</v>
      </c>
      <c r="X321" s="73" t="str">
        <f>IF(B321="win",100%-X1,"-100%")</f>
        <v>-100%</v>
      </c>
      <c r="Y321" s="9">
        <f>(W321*X321)+(W321*Y1)</f>
        <v>0</v>
      </c>
      <c r="Z321" s="9"/>
      <c r="AA321" s="9">
        <f>Thu!AD70</f>
        <v>0</v>
      </c>
      <c r="AB321" s="73" t="str">
        <f>IF(B321="win",100%-AB1,"-100%")</f>
        <v>-100%</v>
      </c>
      <c r="AC321" s="9">
        <f>(AA321*AB321)+(AA321*AC1)</f>
        <v>0</v>
      </c>
      <c r="AD321" s="9"/>
      <c r="AE321" s="9">
        <f>Thu!AE70</f>
        <v>0</v>
      </c>
      <c r="AF321" s="73" t="str">
        <f>IF(B321="win",100%-AF1,"-100%")</f>
        <v>-100%</v>
      </c>
      <c r="AG321" s="9">
        <f>(AE321*AF321)+(AE321*AG1)</f>
        <v>0</v>
      </c>
      <c r="AH321" s="9"/>
      <c r="AI321" s="9">
        <f>Thu!AF70</f>
        <v>0</v>
      </c>
      <c r="AJ321" s="73" t="str">
        <f>IF(B321="win",100%-AJ1,"-100%")</f>
        <v>-100%</v>
      </c>
      <c r="AK321" s="9">
        <f>(AI321*AJ321)+(AI321*AK1)</f>
        <v>0</v>
      </c>
      <c r="AL321" s="9"/>
      <c r="AM321" s="9">
        <f>Thu!AG70</f>
        <v>0</v>
      </c>
      <c r="AN321" s="73" t="str">
        <f>IF(B321="win",100%-AN1,"-100%")</f>
        <v>-100%</v>
      </c>
      <c r="AO321" s="9">
        <f>(AM321*AN321)+(AM321*AO1)</f>
        <v>0</v>
      </c>
      <c r="AP321" s="9"/>
      <c r="AQ321" s="9">
        <f>Thu!AH70</f>
        <v>0</v>
      </c>
      <c r="AR321" s="73" t="str">
        <f>IF(B321="win",100%-AR1,"-100%")</f>
        <v>-100%</v>
      </c>
      <c r="AS321" s="9">
        <f>(AQ321*AR321)+(AQ321*AS1)</f>
        <v>0</v>
      </c>
      <c r="AT321" s="9"/>
      <c r="AU321" s="9">
        <f>Thu!AI70</f>
        <v>0</v>
      </c>
      <c r="AV321" s="73" t="str">
        <f>IF(B321="win",100%-AV1,"-100%")</f>
        <v>-100%</v>
      </c>
      <c r="AW321" s="9">
        <f>(AU321*AV321)+(AU321*AW1)</f>
        <v>0</v>
      </c>
      <c r="AX321" s="9"/>
      <c r="AY321" s="9">
        <f>Thu!AJ70</f>
        <v>0</v>
      </c>
      <c r="AZ321" s="73" t="str">
        <f>IF(B321="win",100%-AZ1,"-100%")</f>
        <v>-100%</v>
      </c>
      <c r="BA321" s="9">
        <f>(AY321*AZ321)+(AY321*BA1)</f>
        <v>0</v>
      </c>
      <c r="BB321" s="9"/>
      <c r="BC321" s="9">
        <f>Thu!AK70</f>
        <v>0</v>
      </c>
      <c r="BD321" s="73" t="str">
        <f>IF(B321="win",100%-BD1,"-100%")</f>
        <v>-100%</v>
      </c>
      <c r="BE321" s="9">
        <f>(BC321*BD321)+(BC321*BE1)</f>
        <v>0</v>
      </c>
      <c r="BF321" s="9"/>
      <c r="BG321" s="9">
        <f>Thu!AL70</f>
        <v>0</v>
      </c>
      <c r="BH321" s="73" t="str">
        <f>IF(B321="win",100%-BH1,"-100%")</f>
        <v>-100%</v>
      </c>
      <c r="BI321" s="9">
        <f>(BG321*BH321)+(BG321*BI1)</f>
        <v>0</v>
      </c>
      <c r="BJ321" s="9"/>
      <c r="BK321" s="9">
        <f>Thu!AM70</f>
        <v>0</v>
      </c>
      <c r="BL321" s="73" t="str">
        <f>IF(B321="win",100%-BL1,"-100%")</f>
        <v>-100%</v>
      </c>
      <c r="BM321" s="9">
        <f>(BK321*BL321)+(BK321*BM1)</f>
        <v>0</v>
      </c>
      <c r="BN321" s="9"/>
      <c r="BO321" s="9">
        <f>Thu!AN70</f>
        <v>0</v>
      </c>
      <c r="BP321" s="73" t="str">
        <f>IF(B321="win",100%-BP1,"-100%")</f>
        <v>-100%</v>
      </c>
      <c r="BQ321" s="9">
        <f>(BO321*BP321)+(BO321*BQ1)</f>
        <v>0</v>
      </c>
      <c r="BR321" s="9"/>
      <c r="BS321" s="9">
        <f>Thu!AO70</f>
        <v>0</v>
      </c>
      <c r="BT321" s="73" t="str">
        <f>IF(B321="win",100%-BT1,"-100%")</f>
        <v>-100%</v>
      </c>
      <c r="BU321" s="9">
        <f>(BS321*BT321)+(BS321*BU1)</f>
        <v>0</v>
      </c>
      <c r="BV321" s="9"/>
      <c r="BW321" s="9">
        <f>Thu!AP70</f>
        <v>0</v>
      </c>
      <c r="BX321" s="73" t="str">
        <f>IF(B321="win",100%-BX1,"-100%")</f>
        <v>-100%</v>
      </c>
      <c r="BY321" s="9">
        <f>(BW321*BX321)+(BW321*BY1)</f>
        <v>0</v>
      </c>
      <c r="BZ321" s="9"/>
      <c r="CA321" s="9">
        <f>Thu!AQ70</f>
        <v>0</v>
      </c>
      <c r="CB321" s="73" t="str">
        <f>IF(B321="win",100%-CB1,"-100%")</f>
        <v>-100%</v>
      </c>
      <c r="CC321" s="9">
        <f>(CA321*CB321)+(CA321*CC1)</f>
        <v>0</v>
      </c>
      <c r="CD321" s="9"/>
      <c r="CE321" s="9">
        <f>Thu!AR70</f>
        <v>0</v>
      </c>
      <c r="CF321" s="73" t="str">
        <f>IF(B321="win",100%-CF1,"-100%")</f>
        <v>-100%</v>
      </c>
      <c r="CG321" s="9">
        <f>(CE321*CF321)+(CE321*CG1)</f>
        <v>0</v>
      </c>
      <c r="CH321" s="9"/>
      <c r="CI321" s="9">
        <f>Thu!AS70</f>
        <v>0</v>
      </c>
      <c r="CJ321" s="73" t="str">
        <f>IF(B321="win",100%-CJ1,"-100%")</f>
        <v>-100%</v>
      </c>
      <c r="CK321" s="9">
        <f>(CI321*CJ321)+(CI321*CK1)</f>
        <v>0</v>
      </c>
      <c r="CL321" s="9"/>
      <c r="CM321" s="9">
        <f>Thu!AT70</f>
        <v>0</v>
      </c>
      <c r="CN321" s="73" t="str">
        <f>IF(B321="win",100%-CN1,"-100%")</f>
        <v>-100%</v>
      </c>
      <c r="CO321" s="9">
        <f>(CM321*CN321)+(CM321*CO1)</f>
        <v>0</v>
      </c>
      <c r="CP321" s="9"/>
      <c r="CQ321" s="9">
        <f>Thu!AU70</f>
        <v>0</v>
      </c>
      <c r="CR321" s="73" t="str">
        <f>IF(B321="win",100%-CR1,"-100%")</f>
        <v>-100%</v>
      </c>
      <c r="CS321" s="9">
        <f>(CQ321*CR321)+(CQ321*CS1)</f>
        <v>0</v>
      </c>
      <c r="CT321" s="9"/>
      <c r="CU321" s="9">
        <f>Thu!AV70</f>
        <v>0</v>
      </c>
      <c r="CV321" s="73" t="str">
        <f>IF(B321="win",100%-CV1,"-100%")</f>
        <v>-100%</v>
      </c>
      <c r="CW321" s="9">
        <f>(CU321*CV321)+(CU321*CW1)</f>
        <v>0</v>
      </c>
      <c r="CX321" s="9"/>
      <c r="CY321" s="9">
        <f>Thu!AW70</f>
        <v>0</v>
      </c>
      <c r="CZ321" s="73" t="str">
        <f>IF(B321="win",100%-CZ1,"-100%")</f>
        <v>-100%</v>
      </c>
      <c r="DA321" s="9">
        <f>(CY321*CZ321)+(CY321*DA1)</f>
        <v>0</v>
      </c>
      <c r="DB321" s="9"/>
      <c r="DC321" s="9">
        <f>Thu!AX70</f>
        <v>0</v>
      </c>
      <c r="DD321" s="73" t="str">
        <f>IF(B321="win",100%-DD1,"-100%")</f>
        <v>-100%</v>
      </c>
      <c r="DE321" s="9">
        <f>(DC321*DD321)+(DC321*DE1)</f>
        <v>0</v>
      </c>
      <c r="DF321" s="9"/>
      <c r="DG321" s="9">
        <f>Thu!AY70</f>
        <v>0</v>
      </c>
      <c r="DH321" s="73" t="str">
        <f>IF(B321="win",100%-DH1,"-100%")</f>
        <v>-100%</v>
      </c>
      <c r="DI321" s="9">
        <f>(DG321*DH321)+(DG321*DI1)</f>
        <v>0</v>
      </c>
      <c r="DJ321" s="9"/>
      <c r="DK321" s="9">
        <f>Thu!AZ70</f>
        <v>0</v>
      </c>
      <c r="DL321" s="73" t="str">
        <f>IF(B321="win",100%-DL1,"-100%")</f>
        <v>-100%</v>
      </c>
      <c r="DM321" s="9">
        <f>(DK321*DL321)+(DK321*DM1)</f>
        <v>0</v>
      </c>
      <c r="DN321" s="9"/>
      <c r="DO321" s="9">
        <f>Thu!BA70</f>
        <v>0</v>
      </c>
      <c r="DP321" s="73" t="str">
        <f>IF(B321="win",100%-DP1,"-100%")</f>
        <v>-100%</v>
      </c>
      <c r="DQ321" s="9">
        <f>(DO321*DP321)+(DO321*DQ1)</f>
        <v>0</v>
      </c>
      <c r="DR321" s="9"/>
      <c r="DS321" s="9">
        <f>Thu!BB70</f>
        <v>0</v>
      </c>
      <c r="DT321" s="73" t="str">
        <f>IF(B321="win",100%-DT1,"-100%")</f>
        <v>-100%</v>
      </c>
      <c r="DU321" s="9">
        <f>(DS321*DT321)+(DS321*DU1)</f>
        <v>0</v>
      </c>
      <c r="DV321" s="9"/>
      <c r="DW321" s="9">
        <f>Thu!BC70</f>
        <v>0</v>
      </c>
      <c r="DX321" s="73" t="str">
        <f>IF(B321="win",100%-DX1,"-100%")</f>
        <v>-100%</v>
      </c>
      <c r="DY321" s="9">
        <f>(DW321*DX321)+(DW321*DY1)</f>
        <v>0</v>
      </c>
      <c r="DZ321" s="9"/>
      <c r="EA321" s="9">
        <f>Thu!BD70</f>
        <v>0</v>
      </c>
      <c r="EB321" s="73" t="str">
        <f>IF(B321="win",100%-EB1,"-100%")</f>
        <v>-100%</v>
      </c>
      <c r="EC321" s="9">
        <f>(EA321*EB321)+(EA321*EC1)</f>
        <v>0</v>
      </c>
      <c r="ED321" s="9"/>
      <c r="EE321" s="9">
        <f>Thu!BE70</f>
        <v>0</v>
      </c>
      <c r="EF321" s="73" t="str">
        <f>IF(B321="win",100%-EF1,"-100%")</f>
        <v>-100%</v>
      </c>
      <c r="EG321" s="9">
        <f>(EE321*EF321)+(EE321*EG1)</f>
        <v>0</v>
      </c>
      <c r="EH321" s="9"/>
      <c r="EI321" s="9">
        <f>Thu!BF70</f>
        <v>0</v>
      </c>
      <c r="EJ321" s="73" t="str">
        <f>IF(B321="win",100%-EJ1,"-100%")</f>
        <v>-100%</v>
      </c>
      <c r="EK321" s="9">
        <f>(EI321*EJ321)+(EI321*EK1)</f>
        <v>0</v>
      </c>
      <c r="EL321" s="9"/>
      <c r="EM321" s="9">
        <f>Thu!BG70</f>
        <v>0</v>
      </c>
      <c r="EN321" s="73" t="str">
        <f>IF(B321="win",100%-EN1,"-100%")</f>
        <v>-100%</v>
      </c>
      <c r="EO321" s="9">
        <f>(EM321*EN321)+(EM321*EO1)</f>
        <v>0</v>
      </c>
      <c r="EP321" s="9"/>
      <c r="EQ321" s="9">
        <f>Thu!BH70</f>
        <v>0</v>
      </c>
      <c r="ER321" s="73" t="str">
        <f>IF(B321="win",100%-ER1,"-100%")</f>
        <v>-100%</v>
      </c>
      <c r="ES321" s="9">
        <f>(EQ321*ER321)+(EQ321*ES1)</f>
        <v>0</v>
      </c>
      <c r="EU321" s="9">
        <f>Thu!$BI70</f>
        <v>0</v>
      </c>
      <c r="EV321" s="73" t="str">
        <f t="shared" si="3470"/>
        <v>-100%</v>
      </c>
      <c r="EW321" s="9">
        <f>(EU321*EV321)+(EU321*EW1)</f>
        <v>0</v>
      </c>
      <c r="EY321" s="9">
        <f>Thu!$BI70</f>
        <v>0</v>
      </c>
      <c r="EZ321" s="73" t="str">
        <f t="shared" si="3471"/>
        <v>-100%</v>
      </c>
      <c r="FA321" s="9">
        <f>(EY321*EZ321)+(EY321*FA1)</f>
        <v>0</v>
      </c>
      <c r="FC321" s="9">
        <f>Thu!$BK70</f>
        <v>0</v>
      </c>
      <c r="FD321" s="73" t="str">
        <f t="shared" si="3450"/>
        <v>-100%</v>
      </c>
      <c r="FE321" s="9">
        <f>(FC321*FD321)+(FC321*FE1)</f>
        <v>0</v>
      </c>
      <c r="FG321" s="9">
        <f>Thu!$BL70</f>
        <v>0</v>
      </c>
      <c r="FH321" s="73" t="str">
        <f t="shared" si="3451"/>
        <v>-100%</v>
      </c>
      <c r="FI321" s="9">
        <f>(FG321*FH321)+(FG321*FI1)</f>
        <v>0</v>
      </c>
      <c r="FK321" s="9">
        <f>Thu!$BM70</f>
        <v>0</v>
      </c>
      <c r="FL321" s="73" t="str">
        <f t="shared" si="3452"/>
        <v>-100%</v>
      </c>
      <c r="FM321" s="9">
        <f>(FK321*FL321)+(FK321*FM1)</f>
        <v>0</v>
      </c>
      <c r="FO321" s="9">
        <f>Thu!$BN70</f>
        <v>0</v>
      </c>
      <c r="FP321" s="73" t="str">
        <f t="shared" si="3453"/>
        <v>-100%</v>
      </c>
      <c r="FQ321" s="9">
        <f>(FO321*FP321)+(FO321*FQ1)</f>
        <v>0</v>
      </c>
    </row>
    <row r="322" spans="1:173" s="12" customFormat="1" x14ac:dyDescent="0.25">
      <c r="A322" s="75"/>
      <c r="B322" s="72"/>
      <c r="C322" s="75"/>
      <c r="D322" s="75"/>
      <c r="E322" s="75"/>
      <c r="G322" s="75"/>
      <c r="H322" s="75"/>
      <c r="I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75"/>
      <c r="CI322" s="75"/>
      <c r="CJ322" s="75"/>
      <c r="CK322" s="75"/>
      <c r="CL322" s="75"/>
      <c r="CM322" s="75"/>
      <c r="CN322" s="75"/>
      <c r="CO322" s="75"/>
      <c r="CP322" s="75"/>
      <c r="CQ322" s="75"/>
      <c r="CR322" s="75"/>
      <c r="CS322" s="75"/>
      <c r="CT322" s="75"/>
      <c r="CU322" s="75"/>
      <c r="CV322" s="75"/>
      <c r="CW322" s="75"/>
      <c r="CX322" s="75"/>
      <c r="CY322" s="75"/>
      <c r="CZ322" s="75"/>
      <c r="DA322" s="75"/>
      <c r="DB322" s="75"/>
      <c r="DC322" s="75"/>
      <c r="DD322" s="75"/>
      <c r="DE322" s="75"/>
      <c r="DF322" s="75"/>
      <c r="DG322" s="75"/>
      <c r="DH322" s="75"/>
      <c r="DI322" s="75"/>
      <c r="DJ322" s="75"/>
      <c r="DK322" s="75"/>
      <c r="DL322" s="75"/>
      <c r="DM322" s="75"/>
      <c r="DN322" s="75"/>
      <c r="DO322" s="75"/>
      <c r="DP322" s="75"/>
      <c r="DQ322" s="75"/>
      <c r="DR322" s="75"/>
      <c r="DS322" s="75"/>
      <c r="DT322" s="75"/>
      <c r="DU322" s="75"/>
      <c r="DV322" s="75"/>
      <c r="DW322" s="75"/>
      <c r="DX322" s="75"/>
      <c r="DY322" s="75"/>
      <c r="DZ322" s="75"/>
      <c r="EA322" s="75"/>
      <c r="EB322" s="75"/>
      <c r="EC322" s="75"/>
      <c r="ED322" s="75"/>
      <c r="EE322" s="75"/>
      <c r="EF322" s="75"/>
      <c r="EG322" s="75"/>
      <c r="EH322" s="75"/>
      <c r="EI322" s="75"/>
      <c r="EJ322" s="75"/>
      <c r="EK322" s="75"/>
      <c r="EL322" s="75"/>
      <c r="EM322" s="75"/>
      <c r="EN322" s="75"/>
      <c r="EO322" s="75"/>
      <c r="EP322" s="75"/>
      <c r="EQ322" s="75"/>
      <c r="ER322" s="75"/>
      <c r="ES322" s="75"/>
      <c r="EU322" s="75"/>
      <c r="EV322" s="75"/>
      <c r="EW322" s="75"/>
      <c r="EY322" s="75"/>
      <c r="EZ322" s="75"/>
      <c r="FA322" s="75"/>
      <c r="FC322" s="75"/>
      <c r="FD322" s="75"/>
      <c r="FE322" s="75"/>
      <c r="FG322" s="75"/>
      <c r="FH322" s="75"/>
      <c r="FI322" s="75"/>
      <c r="FK322" s="75"/>
      <c r="FL322" s="75"/>
      <c r="FM322" s="75"/>
      <c r="FO322" s="75"/>
      <c r="FP322" s="75"/>
      <c r="FQ322" s="75"/>
    </row>
    <row r="323" spans="1:173" s="12" customFormat="1" x14ac:dyDescent="0.25">
      <c r="A323" s="9">
        <f>Thu!A72</f>
        <v>0</v>
      </c>
      <c r="B323" s="72">
        <f>Thu!C72</f>
        <v>0</v>
      </c>
      <c r="C323" s="9">
        <f>Thu!X72</f>
        <v>0</v>
      </c>
      <c r="D323" s="73" t="str">
        <f>IF(B323="win",100%-D1,"-100%")</f>
        <v>-100%</v>
      </c>
      <c r="E323" s="9">
        <f>(C323*D323)+(C323*E1)</f>
        <v>0</v>
      </c>
      <c r="G323" s="9">
        <f>Thu!Y72</f>
        <v>0</v>
      </c>
      <c r="H323" s="73" t="str">
        <f>IF($B323="win",100%-H$1,"-100%")</f>
        <v>-100%</v>
      </c>
      <c r="I323" s="9">
        <f>(G323*H323)+(G323*I1)</f>
        <v>0</v>
      </c>
      <c r="K323" s="9">
        <f>Thu!Z72</f>
        <v>0</v>
      </c>
      <c r="L323" s="73" t="str">
        <f>IF(B323="win",100%-L1,"-100%")</f>
        <v>-100%</v>
      </c>
      <c r="M323" s="9">
        <f>(K323*L323)+(K323*M1)</f>
        <v>0</v>
      </c>
      <c r="N323" s="9"/>
      <c r="O323" s="9">
        <f>Thu!AA72</f>
        <v>0</v>
      </c>
      <c r="P323" s="73" t="str">
        <f>IF(B323="win",100%-P1,"-100%")</f>
        <v>-100%</v>
      </c>
      <c r="Q323" s="9">
        <f>(O323*P323)+(O323*Q1)</f>
        <v>0</v>
      </c>
      <c r="R323" s="9"/>
      <c r="S323" s="9">
        <f>Thu!AB72</f>
        <v>0</v>
      </c>
      <c r="T323" s="73" t="str">
        <f>IF(B323="win",100%-T1,"-100%")</f>
        <v>-100%</v>
      </c>
      <c r="U323" s="9">
        <f>(S323*T323)+(S323*U1)</f>
        <v>0</v>
      </c>
      <c r="V323" s="9"/>
      <c r="W323" s="9">
        <f>Thu!AC72</f>
        <v>0</v>
      </c>
      <c r="X323" s="73" t="str">
        <f>IF(B323="win",100%-X1,"-100%")</f>
        <v>-100%</v>
      </c>
      <c r="Y323" s="9">
        <f>(W323*X323)+(W323*Y1)</f>
        <v>0</v>
      </c>
      <c r="Z323" s="9"/>
      <c r="AA323" s="9">
        <f>Thu!AD72</f>
        <v>0</v>
      </c>
      <c r="AB323" s="73" t="str">
        <f>IF(B323="win",100%-AB1,"-100%")</f>
        <v>-100%</v>
      </c>
      <c r="AC323" s="9">
        <f>(AA323*AB323)+(AA323*AC1)</f>
        <v>0</v>
      </c>
      <c r="AD323" s="9"/>
      <c r="AE323" s="9">
        <f>Thu!AE72</f>
        <v>0</v>
      </c>
      <c r="AF323" s="73" t="str">
        <f>IF(B323="win",100%-AF1,"-100%")</f>
        <v>-100%</v>
      </c>
      <c r="AG323" s="9">
        <f>(AE323*AF323)+(AE323*AG1)</f>
        <v>0</v>
      </c>
      <c r="AH323" s="9"/>
      <c r="AI323" s="9">
        <f>Thu!AF72</f>
        <v>0</v>
      </c>
      <c r="AJ323" s="73" t="str">
        <f>IF(B323="win",100%-AJ1,"-100%")</f>
        <v>-100%</v>
      </c>
      <c r="AK323" s="9">
        <f>(AI323*AJ323)+(AI323*AK1)</f>
        <v>0</v>
      </c>
      <c r="AL323" s="9"/>
      <c r="AM323" s="9">
        <f>Thu!AG72</f>
        <v>0</v>
      </c>
      <c r="AN323" s="73" t="str">
        <f>IF(B323="win",100%-AN1,"-100%")</f>
        <v>-100%</v>
      </c>
      <c r="AO323" s="9">
        <f>(AM323*AN323)+(AM323*AO1)</f>
        <v>0</v>
      </c>
      <c r="AP323" s="9"/>
      <c r="AQ323" s="9">
        <f>Thu!AH72</f>
        <v>0</v>
      </c>
      <c r="AR323" s="73" t="str">
        <f>IF(B323="win",100%-AR1,"-100%")</f>
        <v>-100%</v>
      </c>
      <c r="AS323" s="9">
        <f>(AQ323*AR323)+(AQ323*AS1)</f>
        <v>0</v>
      </c>
      <c r="AT323" s="9"/>
      <c r="AU323" s="9">
        <f>Thu!AI72</f>
        <v>0</v>
      </c>
      <c r="AV323" s="73" t="str">
        <f>IF(B323="win",100%-AV1,"-100%")</f>
        <v>-100%</v>
      </c>
      <c r="AW323" s="9">
        <f>(AU323*AV323)+(AU323*AW1)</f>
        <v>0</v>
      </c>
      <c r="AX323" s="9"/>
      <c r="AY323" s="9">
        <f>Thu!AJ72</f>
        <v>0</v>
      </c>
      <c r="AZ323" s="73" t="str">
        <f>IF(B323="win",100%-AZ1,"-100%")</f>
        <v>-100%</v>
      </c>
      <c r="BA323" s="9">
        <f>(AY323*AZ323)+(AY323*BA1)</f>
        <v>0</v>
      </c>
      <c r="BB323" s="9"/>
      <c r="BC323" s="9">
        <f>Thu!AK72</f>
        <v>0</v>
      </c>
      <c r="BD323" s="73" t="str">
        <f>IF(B323="win",100%-BD1,"-100%")</f>
        <v>-100%</v>
      </c>
      <c r="BE323" s="9">
        <f>(BC323*BD323)+(BC323*BE1)</f>
        <v>0</v>
      </c>
      <c r="BF323" s="9"/>
      <c r="BG323" s="9">
        <f>Thu!AL72</f>
        <v>0</v>
      </c>
      <c r="BH323" s="73" t="str">
        <f>IF(B323="win",100%-BH1,"-100%")</f>
        <v>-100%</v>
      </c>
      <c r="BI323" s="9">
        <f>(BG323*BH323)+(BG323*BI1)</f>
        <v>0</v>
      </c>
      <c r="BJ323" s="9"/>
      <c r="BK323" s="9">
        <f>Thu!AM72</f>
        <v>0</v>
      </c>
      <c r="BL323" s="73" t="str">
        <f>IF(B323="win",100%-BL1,"-100%")</f>
        <v>-100%</v>
      </c>
      <c r="BM323" s="9">
        <f>(BK323*BL323)+(BK323*BM1)</f>
        <v>0</v>
      </c>
      <c r="BN323" s="9"/>
      <c r="BO323" s="9">
        <f>Thu!AN72</f>
        <v>0</v>
      </c>
      <c r="BP323" s="73" t="str">
        <f>IF(B323="win",100%-BP1,"-100%")</f>
        <v>-100%</v>
      </c>
      <c r="BQ323" s="9">
        <f>(BO323*BP323)+(BO323*BQ1)</f>
        <v>0</v>
      </c>
      <c r="BR323" s="9"/>
      <c r="BS323" s="9">
        <f>Thu!AO72</f>
        <v>0</v>
      </c>
      <c r="BT323" s="73" t="str">
        <f>IF(B323="win",100%-BT1,"-100%")</f>
        <v>-100%</v>
      </c>
      <c r="BU323" s="9">
        <f>(BS323*BT323)+(BS323*BU1)</f>
        <v>0</v>
      </c>
      <c r="BV323" s="9"/>
      <c r="BW323" s="9">
        <f>Thu!AP72</f>
        <v>0</v>
      </c>
      <c r="BX323" s="73" t="str">
        <f>IF(B323="win",100%-BX1,"-100%")</f>
        <v>-100%</v>
      </c>
      <c r="BY323" s="9">
        <f>(BW323*BX323)+(BW323*BY1)</f>
        <v>0</v>
      </c>
      <c r="BZ323" s="9"/>
      <c r="CA323" s="9">
        <f>Thu!AQ72</f>
        <v>0</v>
      </c>
      <c r="CB323" s="73" t="str">
        <f>IF(B323="win",100%-CB1,"-100%")</f>
        <v>-100%</v>
      </c>
      <c r="CC323" s="9">
        <f>(CA323*CB323)+(CA323*CC1)</f>
        <v>0</v>
      </c>
      <c r="CD323" s="9"/>
      <c r="CE323" s="9">
        <f>Thu!AR72</f>
        <v>0</v>
      </c>
      <c r="CF323" s="73" t="str">
        <f>IF(B323="win",100%-CF1,"-100%")</f>
        <v>-100%</v>
      </c>
      <c r="CG323" s="9">
        <f>(CE323*CF323)+(CE323*CG1)</f>
        <v>0</v>
      </c>
      <c r="CH323" s="9"/>
      <c r="CI323" s="9">
        <f>Thu!AS72</f>
        <v>0</v>
      </c>
      <c r="CJ323" s="73" t="str">
        <f>IF(B323="win",100%-CJ1,"-100%")</f>
        <v>-100%</v>
      </c>
      <c r="CK323" s="9">
        <f>(CI323*CJ323)+(CI323*CK1)</f>
        <v>0</v>
      </c>
      <c r="CL323" s="9"/>
      <c r="CM323" s="9">
        <f>Thu!AT72</f>
        <v>0</v>
      </c>
      <c r="CN323" s="73" t="str">
        <f>IF(B323="win",100%-CN1,"-100%")</f>
        <v>-100%</v>
      </c>
      <c r="CO323" s="9">
        <f>(CM323*CN323)+(CM323*CO1)</f>
        <v>0</v>
      </c>
      <c r="CP323" s="9"/>
      <c r="CQ323" s="9">
        <f>Thu!AU72</f>
        <v>0</v>
      </c>
      <c r="CR323" s="73" t="str">
        <f>IF(B323="win",100%-CR1,"-100%")</f>
        <v>-100%</v>
      </c>
      <c r="CS323" s="9">
        <f>(CQ323*CR323)+(CQ323*CS1)</f>
        <v>0</v>
      </c>
      <c r="CT323" s="9"/>
      <c r="CU323" s="9">
        <f>Thu!AV72</f>
        <v>0</v>
      </c>
      <c r="CV323" s="73" t="str">
        <f>IF(B323="win",100%-CV1,"-100%")</f>
        <v>-100%</v>
      </c>
      <c r="CW323" s="9">
        <f>(CU323*CV323)+(CU323*CW1)</f>
        <v>0</v>
      </c>
      <c r="CX323" s="9"/>
      <c r="CY323" s="9">
        <f>Thu!AW72</f>
        <v>0</v>
      </c>
      <c r="CZ323" s="73" t="str">
        <f>IF(B323="win",100%-CZ1,"-100%")</f>
        <v>-100%</v>
      </c>
      <c r="DA323" s="9">
        <f>(CY323*CZ323)+(CY323*DA1)</f>
        <v>0</v>
      </c>
      <c r="DB323" s="9"/>
      <c r="DC323" s="9">
        <f>Thu!AX72</f>
        <v>0</v>
      </c>
      <c r="DD323" s="73" t="str">
        <f>IF(B323="win",100%-DD1,"-100%")</f>
        <v>-100%</v>
      </c>
      <c r="DE323" s="9">
        <f>(DC323*DD323)+(DC323*DE1)</f>
        <v>0</v>
      </c>
      <c r="DF323" s="9"/>
      <c r="DG323" s="9">
        <f>Thu!AY72</f>
        <v>0</v>
      </c>
      <c r="DH323" s="73" t="str">
        <f>IF(B323="win",100%-DH1,"-100%")</f>
        <v>-100%</v>
      </c>
      <c r="DI323" s="9">
        <f>(DG323*DH323)+(DG323*DI1)</f>
        <v>0</v>
      </c>
      <c r="DJ323" s="9"/>
      <c r="DK323" s="9">
        <f>Thu!AZ72</f>
        <v>0</v>
      </c>
      <c r="DL323" s="73" t="str">
        <f>IF(B323="win",100%-DL1,"-100%")</f>
        <v>-100%</v>
      </c>
      <c r="DM323" s="9">
        <f>(DK323*DL323)+(DK323*DM1)</f>
        <v>0</v>
      </c>
      <c r="DN323" s="9"/>
      <c r="DO323" s="9">
        <f>Thu!BA72</f>
        <v>0</v>
      </c>
      <c r="DP323" s="73" t="str">
        <f>IF(B323="win",100%-DP1,"-100%")</f>
        <v>-100%</v>
      </c>
      <c r="DQ323" s="9">
        <f>(DO323*DP323)+(DO323*DQ1)</f>
        <v>0</v>
      </c>
      <c r="DR323" s="9"/>
      <c r="DS323" s="9">
        <f>Thu!BB72</f>
        <v>0</v>
      </c>
      <c r="DT323" s="73" t="str">
        <f>IF(B323="win",100%-DT1,"-100%")</f>
        <v>-100%</v>
      </c>
      <c r="DU323" s="9">
        <f>(DS323*DT323)+(DS323*DU1)</f>
        <v>0</v>
      </c>
      <c r="DV323" s="9"/>
      <c r="DW323" s="9">
        <f>Thu!BC72</f>
        <v>0</v>
      </c>
      <c r="DX323" s="73" t="str">
        <f>IF(B323="win",100%-DX1,"-100%")</f>
        <v>-100%</v>
      </c>
      <c r="DY323" s="9">
        <f>(DW323*DX323)+(DW323*DY1)</f>
        <v>0</v>
      </c>
      <c r="DZ323" s="9"/>
      <c r="EA323" s="9">
        <f>Thu!BD72</f>
        <v>0</v>
      </c>
      <c r="EB323" s="73" t="str">
        <f>IF(B323="win",100%-EB1,"-100%")</f>
        <v>-100%</v>
      </c>
      <c r="EC323" s="9">
        <f>(EA323*EB323)+(EA323*EC1)</f>
        <v>0</v>
      </c>
      <c r="ED323" s="9"/>
      <c r="EE323" s="9">
        <f>Thu!BE72</f>
        <v>0</v>
      </c>
      <c r="EF323" s="73" t="str">
        <f>IF(B323="win",100%-EF1,"-100%")</f>
        <v>-100%</v>
      </c>
      <c r="EG323" s="9">
        <f>(EE323*EF323)+(EE323*EG1)</f>
        <v>0</v>
      </c>
      <c r="EH323" s="9"/>
      <c r="EI323" s="9">
        <f>Thu!BF72</f>
        <v>0</v>
      </c>
      <c r="EJ323" s="73" t="str">
        <f>IF(B323="win",100%-EJ1,"-100%")</f>
        <v>-100%</v>
      </c>
      <c r="EK323" s="9">
        <f>(EI323*EJ323)+(EI323*EK1)</f>
        <v>0</v>
      </c>
      <c r="EL323" s="9"/>
      <c r="EM323" s="9">
        <f>Thu!BG72</f>
        <v>0</v>
      </c>
      <c r="EN323" s="73" t="str">
        <f>IF(B323="win",100%-EN1,"-100%")</f>
        <v>-100%</v>
      </c>
      <c r="EO323" s="9">
        <f>(EM323*EN323)+(EM323*EO1)</f>
        <v>0</v>
      </c>
      <c r="EP323" s="9"/>
      <c r="EQ323" s="9">
        <f>Thu!BH72</f>
        <v>0</v>
      </c>
      <c r="ER323" s="73" t="str">
        <f>IF(B323="win",100%-ER1,"-100%")</f>
        <v>-100%</v>
      </c>
      <c r="ES323" s="9">
        <f>(EQ323*ER323)+(EQ323*ES1)</f>
        <v>0</v>
      </c>
      <c r="EU323" s="9">
        <f>Thu!$BI72</f>
        <v>0</v>
      </c>
      <c r="EV323" s="73" t="str">
        <f>IF($B323="win",100%-EV$1,"-100%")</f>
        <v>-100%</v>
      </c>
      <c r="EW323" s="9">
        <f>(EU323*EV323)+(EU323*EW1)</f>
        <v>0</v>
      </c>
      <c r="EY323" s="9">
        <f>Thu!$BI72</f>
        <v>0</v>
      </c>
      <c r="EZ323" s="73" t="str">
        <f>IF($B323="win",100%-EZ$1,"-100%")</f>
        <v>-100%</v>
      </c>
      <c r="FA323" s="9">
        <f>(EY323*EZ323)+(EY323*FA1)</f>
        <v>0</v>
      </c>
      <c r="FC323" s="9">
        <f>Thu!$BK72</f>
        <v>0</v>
      </c>
      <c r="FD323" s="73" t="str">
        <f t="shared" si="3450"/>
        <v>-100%</v>
      </c>
      <c r="FE323" s="9">
        <f>(FC323*FD323)+(FC323*FE1)</f>
        <v>0</v>
      </c>
      <c r="FG323" s="9">
        <f>Thu!$BL72</f>
        <v>0</v>
      </c>
      <c r="FH323" s="73" t="str">
        <f t="shared" si="3451"/>
        <v>-100%</v>
      </c>
      <c r="FI323" s="9">
        <f>(FG323*FH323)+(FG323*FI1)</f>
        <v>0</v>
      </c>
      <c r="FK323" s="9">
        <f>Thu!$BM72</f>
        <v>0</v>
      </c>
      <c r="FL323" s="73" t="str">
        <f t="shared" si="3452"/>
        <v>-100%</v>
      </c>
      <c r="FM323" s="9">
        <f>(FK323*FL323)+(FK323*FM1)</f>
        <v>0</v>
      </c>
      <c r="FO323" s="9">
        <f>Thu!$BN72</f>
        <v>0</v>
      </c>
      <c r="FP323" s="73" t="str">
        <f t="shared" si="3453"/>
        <v>-100%</v>
      </c>
      <c r="FQ323" s="9">
        <f>(FO323*FP323)+(FO323*FQ1)</f>
        <v>0</v>
      </c>
    </row>
    <row r="324" spans="1:173" s="12" customFormat="1" x14ac:dyDescent="0.25">
      <c r="A324" s="9">
        <f>Thu!A73</f>
        <v>0</v>
      </c>
      <c r="B324" s="72">
        <f>Thu!C73</f>
        <v>0</v>
      </c>
      <c r="C324" s="9">
        <f>Thu!X73</f>
        <v>0</v>
      </c>
      <c r="D324" s="73" t="str">
        <f>IF(B324="win",100%-D1,"-100%")</f>
        <v>-100%</v>
      </c>
      <c r="E324" s="9">
        <f>(C324*D324)+(C324*E1)</f>
        <v>0</v>
      </c>
      <c r="G324" s="9">
        <f>Thu!Y73</f>
        <v>0</v>
      </c>
      <c r="H324" s="73" t="str">
        <f t="shared" ref="H324:H326" si="3472">IF($B324="win",100%-H$1,"-100%")</f>
        <v>-100%</v>
      </c>
      <c r="I324" s="9">
        <f>(G324*H324)+(G324*I1)</f>
        <v>0</v>
      </c>
      <c r="K324" s="9">
        <f>Thu!Z73</f>
        <v>0</v>
      </c>
      <c r="L324" s="73" t="str">
        <f>IF(B324="win",100%-L1,"-100%")</f>
        <v>-100%</v>
      </c>
      <c r="M324" s="9">
        <f>(K324*L324)+(K324*M1)</f>
        <v>0</v>
      </c>
      <c r="N324" s="9"/>
      <c r="O324" s="9">
        <f>Thu!AA73</f>
        <v>0</v>
      </c>
      <c r="P324" s="73" t="str">
        <f>IF(B324="win",100%-P1,"-100%")</f>
        <v>-100%</v>
      </c>
      <c r="Q324" s="9">
        <f>(O324*P324)+(O324*Q1)</f>
        <v>0</v>
      </c>
      <c r="R324" s="9"/>
      <c r="S324" s="9">
        <f>Thu!AB73</f>
        <v>0</v>
      </c>
      <c r="T324" s="73" t="str">
        <f>IF(B324="win",100%-T1,"-100%")</f>
        <v>-100%</v>
      </c>
      <c r="U324" s="9">
        <f>(S324*T324)+(S324*U1)</f>
        <v>0</v>
      </c>
      <c r="V324" s="9"/>
      <c r="W324" s="9">
        <f>Thu!AC73</f>
        <v>0</v>
      </c>
      <c r="X324" s="73" t="str">
        <f>IF(B324="win",100%-X1,"-100%")</f>
        <v>-100%</v>
      </c>
      <c r="Y324" s="9">
        <f>(W324*X324)+(W324*Y1)</f>
        <v>0</v>
      </c>
      <c r="Z324" s="9"/>
      <c r="AA324" s="9">
        <f>Thu!AD73</f>
        <v>0</v>
      </c>
      <c r="AB324" s="73" t="str">
        <f>IF(B324="win",100%-AB1,"-100%")</f>
        <v>-100%</v>
      </c>
      <c r="AC324" s="9">
        <f>(AA324*AB324)+(AA324*AC1)</f>
        <v>0</v>
      </c>
      <c r="AD324" s="9"/>
      <c r="AE324" s="9">
        <f>Thu!AE73</f>
        <v>0</v>
      </c>
      <c r="AF324" s="73" t="str">
        <f>IF(B324="win",100%-AF1,"-100%")</f>
        <v>-100%</v>
      </c>
      <c r="AG324" s="9">
        <f>(AE324*AF324)+(AE324*AG1)</f>
        <v>0</v>
      </c>
      <c r="AH324" s="9"/>
      <c r="AI324" s="9">
        <f>Thu!AF73</f>
        <v>0</v>
      </c>
      <c r="AJ324" s="73" t="str">
        <f>IF(B324="win",100%-AJ1,"-100%")</f>
        <v>-100%</v>
      </c>
      <c r="AK324" s="9">
        <f>(AI324*AJ324)+(AI324*AK1)</f>
        <v>0</v>
      </c>
      <c r="AL324" s="9"/>
      <c r="AM324" s="9">
        <f>Thu!AG73</f>
        <v>0</v>
      </c>
      <c r="AN324" s="73" t="str">
        <f>IF(B324="win",100%-AN1,"-100%")</f>
        <v>-100%</v>
      </c>
      <c r="AO324" s="9">
        <f>(AM324*AN324)+(AM324*AO1)</f>
        <v>0</v>
      </c>
      <c r="AP324" s="9"/>
      <c r="AQ324" s="9">
        <f>Thu!AH73</f>
        <v>0</v>
      </c>
      <c r="AR324" s="73" t="str">
        <f>IF(B324="win",100%-AR1,"-100%")</f>
        <v>-100%</v>
      </c>
      <c r="AS324" s="9">
        <f>(AQ324*AR324)+(AQ324*AS1)</f>
        <v>0</v>
      </c>
      <c r="AT324" s="9"/>
      <c r="AU324" s="9">
        <f>Thu!AI73</f>
        <v>0</v>
      </c>
      <c r="AV324" s="73" t="str">
        <f>IF(B324="win",100%-AV1,"-100%")</f>
        <v>-100%</v>
      </c>
      <c r="AW324" s="9">
        <f>(AU324*AV324)+(AU324*AW1)</f>
        <v>0</v>
      </c>
      <c r="AX324" s="9"/>
      <c r="AY324" s="9">
        <f>Thu!AJ73</f>
        <v>0</v>
      </c>
      <c r="AZ324" s="73" t="str">
        <f>IF(B324="win",100%-AZ1,"-100%")</f>
        <v>-100%</v>
      </c>
      <c r="BA324" s="9">
        <f>(AY324*AZ324)+(AY324*BA1)</f>
        <v>0</v>
      </c>
      <c r="BB324" s="9"/>
      <c r="BC324" s="9">
        <f>Thu!AK73</f>
        <v>0</v>
      </c>
      <c r="BD324" s="73" t="str">
        <f>IF(B324="win",100%-BD1,"-100%")</f>
        <v>-100%</v>
      </c>
      <c r="BE324" s="9">
        <f>(BC324*BD324)+(BC324*BE1)</f>
        <v>0</v>
      </c>
      <c r="BF324" s="9"/>
      <c r="BG324" s="9">
        <f>Thu!AL73</f>
        <v>0</v>
      </c>
      <c r="BH324" s="73" t="str">
        <f>IF(B324="win",100%-BH1,"-100%")</f>
        <v>-100%</v>
      </c>
      <c r="BI324" s="9">
        <f>(BG324*BH324)+(BG324*BI1)</f>
        <v>0</v>
      </c>
      <c r="BJ324" s="9"/>
      <c r="BK324" s="9">
        <f>Thu!AM73</f>
        <v>0</v>
      </c>
      <c r="BL324" s="73" t="str">
        <f>IF(B324="win",100%-BL1,"-100%")</f>
        <v>-100%</v>
      </c>
      <c r="BM324" s="9">
        <f>(BK324*BL324)+(BK324*BM1)</f>
        <v>0</v>
      </c>
      <c r="BN324" s="9"/>
      <c r="BO324" s="9">
        <f>Thu!AN73</f>
        <v>0</v>
      </c>
      <c r="BP324" s="73" t="str">
        <f>IF(B324="win",100%-BP1,"-100%")</f>
        <v>-100%</v>
      </c>
      <c r="BQ324" s="9">
        <f>(BO324*BP324)+(BO324*BQ1)</f>
        <v>0</v>
      </c>
      <c r="BR324" s="9"/>
      <c r="BS324" s="9">
        <f>Thu!AO73</f>
        <v>0</v>
      </c>
      <c r="BT324" s="73" t="str">
        <f>IF(B324="win",100%-BT1,"-100%")</f>
        <v>-100%</v>
      </c>
      <c r="BU324" s="9">
        <f>(BS324*BT324)+(BS324*BU1)</f>
        <v>0</v>
      </c>
      <c r="BV324" s="9"/>
      <c r="BW324" s="9">
        <f>Thu!AP73</f>
        <v>0</v>
      </c>
      <c r="BX324" s="73" t="str">
        <f>IF(B324="win",100%-BX1,"-100%")</f>
        <v>-100%</v>
      </c>
      <c r="BY324" s="9">
        <f>(BW324*BX324)+(BW324*BY1)</f>
        <v>0</v>
      </c>
      <c r="BZ324" s="9"/>
      <c r="CA324" s="9">
        <f>Thu!AQ73</f>
        <v>0</v>
      </c>
      <c r="CB324" s="73" t="str">
        <f>IF(B324="win",100%-CB1,"-100%")</f>
        <v>-100%</v>
      </c>
      <c r="CC324" s="9">
        <f>(CA324*CB324)+(CA324*CC1)</f>
        <v>0</v>
      </c>
      <c r="CD324" s="9"/>
      <c r="CE324" s="9">
        <f>Thu!AR73</f>
        <v>0</v>
      </c>
      <c r="CF324" s="73" t="str">
        <f>IF(B324="win",100%-CF1,"-100%")</f>
        <v>-100%</v>
      </c>
      <c r="CG324" s="9">
        <f>(CE324*CF324)+(CE324*CG1)</f>
        <v>0</v>
      </c>
      <c r="CH324" s="9"/>
      <c r="CI324" s="9">
        <f>Thu!AS73</f>
        <v>0</v>
      </c>
      <c r="CJ324" s="73" t="str">
        <f>IF(B324="win",100%-CJ1,"-100%")</f>
        <v>-100%</v>
      </c>
      <c r="CK324" s="9">
        <f>(CI324*CJ324)+(CI324*CK1)</f>
        <v>0</v>
      </c>
      <c r="CL324" s="9"/>
      <c r="CM324" s="9">
        <f>Thu!AT73</f>
        <v>0</v>
      </c>
      <c r="CN324" s="73" t="str">
        <f>IF(B324="win",100%-CN1,"-100%")</f>
        <v>-100%</v>
      </c>
      <c r="CO324" s="9">
        <f>(CM324*CN324)+(CM324*CO1)</f>
        <v>0</v>
      </c>
      <c r="CP324" s="9"/>
      <c r="CQ324" s="9">
        <f>Thu!AU73</f>
        <v>0</v>
      </c>
      <c r="CR324" s="73" t="str">
        <f>IF(B324="win",100%-CR1,"-100%")</f>
        <v>-100%</v>
      </c>
      <c r="CS324" s="9">
        <f>(CQ324*CR324)+(CQ324*CS1)</f>
        <v>0</v>
      </c>
      <c r="CT324" s="9"/>
      <c r="CU324" s="9">
        <f>Thu!AV73</f>
        <v>0</v>
      </c>
      <c r="CV324" s="73" t="str">
        <f>IF(B324="win",100%-CV1,"-100%")</f>
        <v>-100%</v>
      </c>
      <c r="CW324" s="9">
        <f>(CU324*CV324)+(CU324*CW1)</f>
        <v>0</v>
      </c>
      <c r="CX324" s="9"/>
      <c r="CY324" s="9">
        <f>Thu!AW73</f>
        <v>0</v>
      </c>
      <c r="CZ324" s="73" t="str">
        <f>IF(B324="win",100%-CZ1,"-100%")</f>
        <v>-100%</v>
      </c>
      <c r="DA324" s="9">
        <f>(CY324*CZ324)+(CY324*DA1)</f>
        <v>0</v>
      </c>
      <c r="DB324" s="9"/>
      <c r="DC324" s="9">
        <f>Thu!AX73</f>
        <v>0</v>
      </c>
      <c r="DD324" s="73" t="str">
        <f>IF(B324="win",100%-DD1,"-100%")</f>
        <v>-100%</v>
      </c>
      <c r="DE324" s="9">
        <f>(DC324*DD324)+(DC324*DE1)</f>
        <v>0</v>
      </c>
      <c r="DF324" s="9"/>
      <c r="DG324" s="9">
        <f>Thu!AY73</f>
        <v>0</v>
      </c>
      <c r="DH324" s="73" t="str">
        <f>IF(B324="win",100%-DH1,"-100%")</f>
        <v>-100%</v>
      </c>
      <c r="DI324" s="9">
        <f>(DG324*DH324)+(DG324*DI1)</f>
        <v>0</v>
      </c>
      <c r="DJ324" s="9"/>
      <c r="DK324" s="9">
        <f>Thu!AZ73</f>
        <v>0</v>
      </c>
      <c r="DL324" s="73" t="str">
        <f>IF(B324="win",100%-DL1,"-100%")</f>
        <v>-100%</v>
      </c>
      <c r="DM324" s="9">
        <f>(DK324*DL324)+(DK324*DM1)</f>
        <v>0</v>
      </c>
      <c r="DN324" s="9"/>
      <c r="DO324" s="9">
        <f>Thu!BA73</f>
        <v>0</v>
      </c>
      <c r="DP324" s="73" t="str">
        <f>IF(B324="win",100%-DP1,"-100%")</f>
        <v>-100%</v>
      </c>
      <c r="DQ324" s="9">
        <f>(DO324*DP324)+(DO324*DQ1)</f>
        <v>0</v>
      </c>
      <c r="DR324" s="9"/>
      <c r="DS324" s="9">
        <f>Thu!BB73</f>
        <v>0</v>
      </c>
      <c r="DT324" s="73" t="str">
        <f>IF(B324="win",100%-DT1,"-100%")</f>
        <v>-100%</v>
      </c>
      <c r="DU324" s="9">
        <f>(DS324*DT324)+(DS324*DU1)</f>
        <v>0</v>
      </c>
      <c r="DV324" s="9"/>
      <c r="DW324" s="9">
        <f>Thu!BC73</f>
        <v>0</v>
      </c>
      <c r="DX324" s="73" t="str">
        <f>IF(B324="win",100%-DX1,"-100%")</f>
        <v>-100%</v>
      </c>
      <c r="DY324" s="9">
        <f>(DW324*DX324)+(DW324*DY1)</f>
        <v>0</v>
      </c>
      <c r="DZ324" s="9"/>
      <c r="EA324" s="9">
        <f>Thu!BD73</f>
        <v>0</v>
      </c>
      <c r="EB324" s="73" t="str">
        <f>IF(B324="win",100%-EB1,"-100%")</f>
        <v>-100%</v>
      </c>
      <c r="EC324" s="9">
        <f>(EA324*EB324)+(EA324*EC1)</f>
        <v>0</v>
      </c>
      <c r="ED324" s="9"/>
      <c r="EE324" s="9">
        <f>Thu!BE73</f>
        <v>0</v>
      </c>
      <c r="EF324" s="73" t="str">
        <f>IF(B324="win",100%-EF1,"-100%")</f>
        <v>-100%</v>
      </c>
      <c r="EG324" s="9">
        <f>(EE324*EF324)+(EE324*EG1)</f>
        <v>0</v>
      </c>
      <c r="EH324" s="9"/>
      <c r="EI324" s="9">
        <f>Thu!BF73</f>
        <v>0</v>
      </c>
      <c r="EJ324" s="73" t="str">
        <f>IF(B324="win",100%-EJ1,"-100%")</f>
        <v>-100%</v>
      </c>
      <c r="EK324" s="9">
        <f>(EI324*EJ324)+(EI324*EK1)</f>
        <v>0</v>
      </c>
      <c r="EL324" s="9"/>
      <c r="EM324" s="9">
        <f>Thu!BG73</f>
        <v>0</v>
      </c>
      <c r="EN324" s="73" t="str">
        <f>IF(B324="win",100%-EN1,"-100%")</f>
        <v>-100%</v>
      </c>
      <c r="EO324" s="9">
        <f>(EM324*EN324)+(EM324*EO1)</f>
        <v>0</v>
      </c>
      <c r="EP324" s="9"/>
      <c r="EQ324" s="9">
        <f>Thu!BH73</f>
        <v>0</v>
      </c>
      <c r="ER324" s="73" t="str">
        <f>IF(B324="win",100%-ER1,"-100%")</f>
        <v>-100%</v>
      </c>
      <c r="ES324" s="9">
        <f>(EQ324*ER324)+(EQ324*ES1)</f>
        <v>0</v>
      </c>
      <c r="EU324" s="9">
        <f>Thu!$BI73</f>
        <v>0</v>
      </c>
      <c r="EV324" s="73" t="str">
        <f t="shared" ref="EV324:EV326" si="3473">IF($B324="win",100%-EV$1,"-100%")</f>
        <v>-100%</v>
      </c>
      <c r="EW324" s="9">
        <f>(EU324*EV324)+(EU324*EW1)</f>
        <v>0</v>
      </c>
      <c r="EY324" s="9">
        <f>Thu!$BI73</f>
        <v>0</v>
      </c>
      <c r="EZ324" s="73" t="str">
        <f t="shared" ref="EZ324:EZ326" si="3474">IF($B324="win",100%-EZ$1,"-100%")</f>
        <v>-100%</v>
      </c>
      <c r="FA324" s="9">
        <f>(EY324*EZ324)+(EY324*FA1)</f>
        <v>0</v>
      </c>
      <c r="FC324" s="9">
        <f>Thu!$BK73</f>
        <v>0</v>
      </c>
      <c r="FD324" s="73" t="str">
        <f t="shared" si="3450"/>
        <v>-100%</v>
      </c>
      <c r="FE324" s="9">
        <f>(FC324*FD324)+(FC324*FE1)</f>
        <v>0</v>
      </c>
      <c r="FG324" s="9">
        <f>Thu!$BL73</f>
        <v>0</v>
      </c>
      <c r="FH324" s="73" t="str">
        <f t="shared" si="3451"/>
        <v>-100%</v>
      </c>
      <c r="FI324" s="9">
        <f>(FG324*FH324)+(FG324*FI1)</f>
        <v>0</v>
      </c>
      <c r="FK324" s="9">
        <f>Thu!$BM73</f>
        <v>0</v>
      </c>
      <c r="FL324" s="73" t="str">
        <f t="shared" si="3452"/>
        <v>-100%</v>
      </c>
      <c r="FM324" s="9">
        <f>(FK324*FL324)+(FK324*FM1)</f>
        <v>0</v>
      </c>
      <c r="FO324" s="9">
        <f>Thu!$BN73</f>
        <v>0</v>
      </c>
      <c r="FP324" s="73" t="str">
        <f t="shared" si="3453"/>
        <v>-100%</v>
      </c>
      <c r="FQ324" s="9">
        <f>(FO324*FP324)+(FO324*FQ1)</f>
        <v>0</v>
      </c>
    </row>
    <row r="325" spans="1:173" s="12" customFormat="1" x14ac:dyDescent="0.25">
      <c r="A325" s="9" t="str">
        <f>Thu!A74</f>
        <v>UNDER</v>
      </c>
      <c r="B325" s="72">
        <f>Thu!C74</f>
        <v>0</v>
      </c>
      <c r="C325" s="9">
        <f>Thu!X74</f>
        <v>0</v>
      </c>
      <c r="D325" s="73" t="str">
        <f>IF(B325="win",100%-D1,"-100%")</f>
        <v>-100%</v>
      </c>
      <c r="E325" s="9">
        <f>(C325*D325)+(C325*E1)</f>
        <v>0</v>
      </c>
      <c r="G325" s="9">
        <f>Thu!Y74</f>
        <v>0</v>
      </c>
      <c r="H325" s="73" t="str">
        <f t="shared" si="3472"/>
        <v>-100%</v>
      </c>
      <c r="I325" s="9">
        <f>(G325*H325)+(G325*I1)</f>
        <v>0</v>
      </c>
      <c r="K325" s="9">
        <f>Thu!Z74</f>
        <v>0</v>
      </c>
      <c r="L325" s="73" t="str">
        <f>IF(B325="win",100%-L1,"-100%")</f>
        <v>-100%</v>
      </c>
      <c r="M325" s="9">
        <f>(K325*L325)+(K325*M1)</f>
        <v>0</v>
      </c>
      <c r="N325" s="9"/>
      <c r="O325" s="9">
        <f>Thu!AA74</f>
        <v>0</v>
      </c>
      <c r="P325" s="73" t="str">
        <f>IF(B325="win",100%-P1,"-100%")</f>
        <v>-100%</v>
      </c>
      <c r="Q325" s="9">
        <f>(O325*P325)+(O325*Q1)</f>
        <v>0</v>
      </c>
      <c r="R325" s="9"/>
      <c r="S325" s="9">
        <f>Thu!AB74</f>
        <v>0</v>
      </c>
      <c r="T325" s="73" t="str">
        <f>IF(B325="win",100%-T1,"-100%")</f>
        <v>-100%</v>
      </c>
      <c r="U325" s="9">
        <f>(S325*T325)+(S325*U1)</f>
        <v>0</v>
      </c>
      <c r="V325" s="9"/>
      <c r="W325" s="9">
        <f>Thu!AC74</f>
        <v>0</v>
      </c>
      <c r="X325" s="73" t="str">
        <f>IF(B325="win",100%-X1,"-100%")</f>
        <v>-100%</v>
      </c>
      <c r="Y325" s="9">
        <f>(W325*X325)+(W325*Y1)</f>
        <v>0</v>
      </c>
      <c r="Z325" s="9"/>
      <c r="AA325" s="9">
        <f>Thu!AD74</f>
        <v>0</v>
      </c>
      <c r="AB325" s="73" t="str">
        <f>IF(B325="win",100%-AB1,"-100%")</f>
        <v>-100%</v>
      </c>
      <c r="AC325" s="9">
        <f>(AA325*AB325)+(AA325*AC1)</f>
        <v>0</v>
      </c>
      <c r="AD325" s="9"/>
      <c r="AE325" s="9">
        <f>Thu!AE74</f>
        <v>0</v>
      </c>
      <c r="AF325" s="73" t="str">
        <f>IF(B325="win",100%-AF1,"-100%")</f>
        <v>-100%</v>
      </c>
      <c r="AG325" s="9">
        <f>(AE325*AF325)+(AE325*AG1)</f>
        <v>0</v>
      </c>
      <c r="AH325" s="9"/>
      <c r="AI325" s="9">
        <f>Thu!AF74</f>
        <v>0</v>
      </c>
      <c r="AJ325" s="73" t="str">
        <f>IF(B325="win",100%-AJ1,"-100%")</f>
        <v>-100%</v>
      </c>
      <c r="AK325" s="9">
        <f>(AI325*AJ325)+(AI325*AK1)</f>
        <v>0</v>
      </c>
      <c r="AL325" s="9"/>
      <c r="AM325" s="9">
        <f>Thu!AG74</f>
        <v>0</v>
      </c>
      <c r="AN325" s="73" t="str">
        <f>IF(B325="win",100%-AN1,"-100%")</f>
        <v>-100%</v>
      </c>
      <c r="AO325" s="9">
        <f>(AM325*AN325)+(AM325*AO1)</f>
        <v>0</v>
      </c>
      <c r="AP325" s="9"/>
      <c r="AQ325" s="9">
        <f>Thu!AH74</f>
        <v>0</v>
      </c>
      <c r="AR325" s="73" t="str">
        <f>IF(B325="win",100%-AR1,"-100%")</f>
        <v>-100%</v>
      </c>
      <c r="AS325" s="9">
        <f>(AQ325*AR325)+(AQ325*AS1)</f>
        <v>0</v>
      </c>
      <c r="AT325" s="9"/>
      <c r="AU325" s="9">
        <f>Thu!AI74</f>
        <v>0</v>
      </c>
      <c r="AV325" s="73" t="str">
        <f>IF(B325="win",100%-AV1,"-100%")</f>
        <v>-100%</v>
      </c>
      <c r="AW325" s="9">
        <f>(AU325*AV325)+(AU325*AW1)</f>
        <v>0</v>
      </c>
      <c r="AX325" s="9"/>
      <c r="AY325" s="9">
        <f>Thu!AJ74</f>
        <v>0</v>
      </c>
      <c r="AZ325" s="73" t="str">
        <f>IF(B325="win",100%-AZ1,"-100%")</f>
        <v>-100%</v>
      </c>
      <c r="BA325" s="9">
        <f>(AY325*AZ325)+(AY325*BA1)</f>
        <v>0</v>
      </c>
      <c r="BB325" s="9"/>
      <c r="BC325" s="9">
        <f>Thu!AK74</f>
        <v>0</v>
      </c>
      <c r="BD325" s="73" t="str">
        <f>IF(B325="win",100%-BD1,"-100%")</f>
        <v>-100%</v>
      </c>
      <c r="BE325" s="9">
        <f>(BC325*BD325)+(BC325*BE1)</f>
        <v>0</v>
      </c>
      <c r="BF325" s="9"/>
      <c r="BG325" s="9">
        <f>Thu!AL74</f>
        <v>0</v>
      </c>
      <c r="BH325" s="73" t="str">
        <f>IF(B325="win",100%-BH1,"-100%")</f>
        <v>-100%</v>
      </c>
      <c r="BI325" s="9">
        <f>(BG325*BH325)+(BG325*BI1)</f>
        <v>0</v>
      </c>
      <c r="BJ325" s="9"/>
      <c r="BK325" s="9">
        <f>Thu!AM74</f>
        <v>0</v>
      </c>
      <c r="BL325" s="73" t="str">
        <f>IF(B325="win",100%-BL1,"-100%")</f>
        <v>-100%</v>
      </c>
      <c r="BM325" s="9">
        <f>(BK325*BL325)+(BK325*BM1)</f>
        <v>0</v>
      </c>
      <c r="BN325" s="9"/>
      <c r="BO325" s="9">
        <f>Thu!AN74</f>
        <v>0</v>
      </c>
      <c r="BP325" s="73" t="str">
        <f>IF(B325="win",100%-BP1,"-100%")</f>
        <v>-100%</v>
      </c>
      <c r="BQ325" s="9">
        <f>(BO325*BP325)+(BO325*BQ1)</f>
        <v>0</v>
      </c>
      <c r="BR325" s="9"/>
      <c r="BS325" s="9">
        <f>Thu!AO74</f>
        <v>0</v>
      </c>
      <c r="BT325" s="73" t="str">
        <f>IF(B325="win",100%-BT1,"-100%")</f>
        <v>-100%</v>
      </c>
      <c r="BU325" s="9">
        <f>(BS325*BT325)+(BS325*BU1)</f>
        <v>0</v>
      </c>
      <c r="BV325" s="9"/>
      <c r="BW325" s="9">
        <f>Thu!AP74</f>
        <v>0</v>
      </c>
      <c r="BX325" s="73" t="str">
        <f>IF(B325="win",100%-BX1,"-100%")</f>
        <v>-100%</v>
      </c>
      <c r="BY325" s="9">
        <f>(BW325*BX325)+(BW325*BY1)</f>
        <v>0</v>
      </c>
      <c r="BZ325" s="9"/>
      <c r="CA325" s="9">
        <f>Thu!AQ74</f>
        <v>0</v>
      </c>
      <c r="CB325" s="73" t="str">
        <f>IF(B325="win",100%-CB1,"-100%")</f>
        <v>-100%</v>
      </c>
      <c r="CC325" s="9">
        <f>(CA325*CB325)+(CA325*CC1)</f>
        <v>0</v>
      </c>
      <c r="CD325" s="9"/>
      <c r="CE325" s="9">
        <f>Thu!AR74</f>
        <v>0</v>
      </c>
      <c r="CF325" s="73" t="str">
        <f>IF(B325="win",100%-CF1,"-100%")</f>
        <v>-100%</v>
      </c>
      <c r="CG325" s="9">
        <f>(CE325*CF325)+(CE325*CG1)</f>
        <v>0</v>
      </c>
      <c r="CH325" s="9"/>
      <c r="CI325" s="9">
        <f>Thu!AS74</f>
        <v>0</v>
      </c>
      <c r="CJ325" s="73" t="str">
        <f>IF(B325="win",100%-CJ1,"-100%")</f>
        <v>-100%</v>
      </c>
      <c r="CK325" s="9">
        <f>(CI325*CJ325)+(CI325*CK1)</f>
        <v>0</v>
      </c>
      <c r="CL325" s="9"/>
      <c r="CM325" s="9">
        <f>Thu!AT74</f>
        <v>0</v>
      </c>
      <c r="CN325" s="73" t="str">
        <f>IF(B325="win",100%-CN1,"-100%")</f>
        <v>-100%</v>
      </c>
      <c r="CO325" s="9">
        <f>(CM325*CN325)+(CM325*CO1)</f>
        <v>0</v>
      </c>
      <c r="CP325" s="9"/>
      <c r="CQ325" s="9">
        <f>Thu!AU74</f>
        <v>0</v>
      </c>
      <c r="CR325" s="73" t="str">
        <f>IF(B325="win",100%-CR1,"-100%")</f>
        <v>-100%</v>
      </c>
      <c r="CS325" s="9">
        <f>(CQ325*CR325)+(CQ325*CS1)</f>
        <v>0</v>
      </c>
      <c r="CT325" s="9"/>
      <c r="CU325" s="9">
        <f>Thu!AV74</f>
        <v>0</v>
      </c>
      <c r="CV325" s="73" t="str">
        <f>IF(B325="win",100%-CV1,"-100%")</f>
        <v>-100%</v>
      </c>
      <c r="CW325" s="9">
        <f>(CU325*CV325)+(CU325*CW1)</f>
        <v>0</v>
      </c>
      <c r="CX325" s="9"/>
      <c r="CY325" s="9">
        <f>Thu!AW74</f>
        <v>0</v>
      </c>
      <c r="CZ325" s="73" t="str">
        <f>IF(B325="win",100%-CZ1,"-100%")</f>
        <v>-100%</v>
      </c>
      <c r="DA325" s="9">
        <f>(CY325*CZ325)+(CY325*DA1)</f>
        <v>0</v>
      </c>
      <c r="DB325" s="9"/>
      <c r="DC325" s="9">
        <f>Thu!AX74</f>
        <v>0</v>
      </c>
      <c r="DD325" s="73" t="str">
        <f>IF(B325="win",100%-DD1,"-100%")</f>
        <v>-100%</v>
      </c>
      <c r="DE325" s="9">
        <f>(DC325*DD325)+(DC325*DE1)</f>
        <v>0</v>
      </c>
      <c r="DF325" s="9"/>
      <c r="DG325" s="9">
        <f>Thu!AY74</f>
        <v>0</v>
      </c>
      <c r="DH325" s="73" t="str">
        <f>IF(B325="win",100%-DH1,"-100%")</f>
        <v>-100%</v>
      </c>
      <c r="DI325" s="9">
        <f>(DG325*DH325)+(DG325*DI1)</f>
        <v>0</v>
      </c>
      <c r="DJ325" s="9"/>
      <c r="DK325" s="9">
        <f>Thu!AZ74</f>
        <v>0</v>
      </c>
      <c r="DL325" s="73" t="str">
        <f>IF(B325="win",100%-DL1,"-100%")</f>
        <v>-100%</v>
      </c>
      <c r="DM325" s="9">
        <f>(DK325*DL325)+(DK325*DM1)</f>
        <v>0</v>
      </c>
      <c r="DN325" s="9"/>
      <c r="DO325" s="9">
        <f>Thu!BA74</f>
        <v>0</v>
      </c>
      <c r="DP325" s="73" t="str">
        <f>IF(B325="win",100%-DP1,"-100%")</f>
        <v>-100%</v>
      </c>
      <c r="DQ325" s="9">
        <f>(DO325*DP325)+(DO325*DQ1)</f>
        <v>0</v>
      </c>
      <c r="DR325" s="9"/>
      <c r="DS325" s="9">
        <f>Thu!BB74</f>
        <v>0</v>
      </c>
      <c r="DT325" s="73" t="str">
        <f>IF(B325="win",100%-DT1,"-100%")</f>
        <v>-100%</v>
      </c>
      <c r="DU325" s="9">
        <f>(DS325*DT325)+(DS325*DU1)</f>
        <v>0</v>
      </c>
      <c r="DV325" s="9"/>
      <c r="DW325" s="9">
        <f>Thu!BC74</f>
        <v>0</v>
      </c>
      <c r="DX325" s="73" t="str">
        <f>IF(B325="win",100%-DX1,"-100%")</f>
        <v>-100%</v>
      </c>
      <c r="DY325" s="9">
        <f>(DW325*DX325)+(DW325*DY1)</f>
        <v>0</v>
      </c>
      <c r="DZ325" s="9"/>
      <c r="EA325" s="9">
        <f>Thu!BD74</f>
        <v>0</v>
      </c>
      <c r="EB325" s="73" t="str">
        <f>IF(B325="win",100%-EB1,"-100%")</f>
        <v>-100%</v>
      </c>
      <c r="EC325" s="9">
        <f>(EA325*EB325)+(EA325*EC1)</f>
        <v>0</v>
      </c>
      <c r="ED325" s="9"/>
      <c r="EE325" s="9">
        <f>Thu!BE74</f>
        <v>0</v>
      </c>
      <c r="EF325" s="73" t="str">
        <f>IF(B325="win",100%-EF1,"-100%")</f>
        <v>-100%</v>
      </c>
      <c r="EG325" s="9">
        <f>(EE325*EF325)+(EE325*EG1)</f>
        <v>0</v>
      </c>
      <c r="EH325" s="9"/>
      <c r="EI325" s="9">
        <f>Thu!BF74</f>
        <v>0</v>
      </c>
      <c r="EJ325" s="73" t="str">
        <f>IF(B325="win",100%-EJ1,"-100%")</f>
        <v>-100%</v>
      </c>
      <c r="EK325" s="9">
        <f>(EI325*EJ325)+(EI325*EK1)</f>
        <v>0</v>
      </c>
      <c r="EL325" s="9"/>
      <c r="EM325" s="9">
        <f>Thu!BG74</f>
        <v>0</v>
      </c>
      <c r="EN325" s="73" t="str">
        <f>IF(B325="win",100%-EN1,"-100%")</f>
        <v>-100%</v>
      </c>
      <c r="EO325" s="9">
        <f>(EM325*EN325)+(EM325*EO1)</f>
        <v>0</v>
      </c>
      <c r="EP325" s="9"/>
      <c r="EQ325" s="9">
        <f>Thu!BH74</f>
        <v>0</v>
      </c>
      <c r="ER325" s="73" t="str">
        <f>IF(B325="win",100%-ER1,"-100%")</f>
        <v>-100%</v>
      </c>
      <c r="ES325" s="9">
        <f>(EQ325*ER325)+(EQ325*ES1)</f>
        <v>0</v>
      </c>
      <c r="EU325" s="9">
        <f>Thu!$BI74</f>
        <v>0</v>
      </c>
      <c r="EV325" s="73" t="str">
        <f t="shared" si="3473"/>
        <v>-100%</v>
      </c>
      <c r="EW325" s="9">
        <f>(EU325*EV325)+(EU325*EW1)</f>
        <v>0</v>
      </c>
      <c r="EY325" s="9">
        <f>Thu!$BI74</f>
        <v>0</v>
      </c>
      <c r="EZ325" s="73" t="str">
        <f t="shared" si="3474"/>
        <v>-100%</v>
      </c>
      <c r="FA325" s="9">
        <f>(EY325*EZ325)+(EY325*FA1)</f>
        <v>0</v>
      </c>
      <c r="FC325" s="9">
        <f>Thu!$BK74</f>
        <v>0</v>
      </c>
      <c r="FD325" s="73" t="str">
        <f t="shared" si="3450"/>
        <v>-100%</v>
      </c>
      <c r="FE325" s="9">
        <f>(FC325*FD325)+(FC325*FE1)</f>
        <v>0</v>
      </c>
      <c r="FG325" s="9">
        <f>Thu!$BL74</f>
        <v>0</v>
      </c>
      <c r="FH325" s="73" t="str">
        <f t="shared" si="3451"/>
        <v>-100%</v>
      </c>
      <c r="FI325" s="9">
        <f>(FG325*FH325)+(FG325*FI1)</f>
        <v>0</v>
      </c>
      <c r="FK325" s="9">
        <f>Thu!$BM74</f>
        <v>0</v>
      </c>
      <c r="FL325" s="73" t="str">
        <f t="shared" si="3452"/>
        <v>-100%</v>
      </c>
      <c r="FM325" s="9">
        <f>(FK325*FL325)+(FK325*FM1)</f>
        <v>0</v>
      </c>
      <c r="FO325" s="9">
        <f>Thu!$BN74</f>
        <v>0</v>
      </c>
      <c r="FP325" s="73" t="str">
        <f t="shared" si="3453"/>
        <v>-100%</v>
      </c>
      <c r="FQ325" s="9">
        <f>(FO325*FP325)+(FO325*FQ1)</f>
        <v>0</v>
      </c>
    </row>
    <row r="326" spans="1:173" s="12" customFormat="1" x14ac:dyDescent="0.25">
      <c r="A326" s="9" t="str">
        <f>Thu!A75</f>
        <v>OVER</v>
      </c>
      <c r="B326" s="72">
        <f>Thu!C75</f>
        <v>0</v>
      </c>
      <c r="C326" s="9">
        <f>Thu!X75</f>
        <v>0</v>
      </c>
      <c r="D326" s="73" t="str">
        <f>IF(B326="win",100%-D1,"-100%")</f>
        <v>-100%</v>
      </c>
      <c r="E326" s="9">
        <f>(C326*D326)+(C326*E1)</f>
        <v>0</v>
      </c>
      <c r="G326" s="9">
        <f>Thu!Y75</f>
        <v>0</v>
      </c>
      <c r="H326" s="73" t="str">
        <f t="shared" si="3472"/>
        <v>-100%</v>
      </c>
      <c r="I326" s="9">
        <f>(G326*H326)+(G326*I1)</f>
        <v>0</v>
      </c>
      <c r="K326" s="9">
        <f>Thu!Z75</f>
        <v>0</v>
      </c>
      <c r="L326" s="73" t="str">
        <f>IF(B326="win",100%-L1,"-100%")</f>
        <v>-100%</v>
      </c>
      <c r="M326" s="9">
        <f>(K326*L326)+(K326*M1)</f>
        <v>0</v>
      </c>
      <c r="N326" s="9"/>
      <c r="O326" s="9">
        <f>Thu!AA75</f>
        <v>0</v>
      </c>
      <c r="P326" s="73" t="str">
        <f>IF(B326="win",100%-P1,"-100%")</f>
        <v>-100%</v>
      </c>
      <c r="Q326" s="9">
        <f>(O326*P326)+(O326*Q1)</f>
        <v>0</v>
      </c>
      <c r="R326" s="9"/>
      <c r="S326" s="9">
        <f>Thu!AB75</f>
        <v>0</v>
      </c>
      <c r="T326" s="73" t="str">
        <f>IF(B326="win",100%-T1,"-100%")</f>
        <v>-100%</v>
      </c>
      <c r="U326" s="9">
        <f>(S326*T326)+(S326*U1)</f>
        <v>0</v>
      </c>
      <c r="V326" s="9"/>
      <c r="W326" s="9">
        <f>Thu!AC75</f>
        <v>0</v>
      </c>
      <c r="X326" s="73" t="str">
        <f>IF(B326="win",100%-X1,"-100%")</f>
        <v>-100%</v>
      </c>
      <c r="Y326" s="9">
        <f>(W326*X326)+(W326*Y1)</f>
        <v>0</v>
      </c>
      <c r="Z326" s="9"/>
      <c r="AA326" s="9">
        <f>Thu!AD75</f>
        <v>0</v>
      </c>
      <c r="AB326" s="73" t="str">
        <f>IF(B326="win",100%-AB1,"-100%")</f>
        <v>-100%</v>
      </c>
      <c r="AC326" s="9">
        <f>(AA326*AB326)+(AA326*AC1)</f>
        <v>0</v>
      </c>
      <c r="AD326" s="9"/>
      <c r="AE326" s="9">
        <f>Thu!AE75</f>
        <v>0</v>
      </c>
      <c r="AF326" s="73" t="str">
        <f>IF(B326="win",100%-AF1,"-100%")</f>
        <v>-100%</v>
      </c>
      <c r="AG326" s="9">
        <f>(AE326*AF326)+(AE326*AG1)</f>
        <v>0</v>
      </c>
      <c r="AH326" s="9"/>
      <c r="AI326" s="9">
        <f>Thu!AF75</f>
        <v>0</v>
      </c>
      <c r="AJ326" s="73" t="str">
        <f>IF(B326="win",100%-AJ1,"-100%")</f>
        <v>-100%</v>
      </c>
      <c r="AK326" s="9">
        <f>(AI326*AJ326)+(AI326*AK1)</f>
        <v>0</v>
      </c>
      <c r="AL326" s="9"/>
      <c r="AM326" s="9">
        <f>Thu!AG75</f>
        <v>0</v>
      </c>
      <c r="AN326" s="73" t="str">
        <f>IF(B326="win",100%-AN1,"-100%")</f>
        <v>-100%</v>
      </c>
      <c r="AO326" s="9">
        <f>(AM326*AN326)+(AM326*AO1)</f>
        <v>0</v>
      </c>
      <c r="AP326" s="9"/>
      <c r="AQ326" s="9">
        <f>Thu!AH75</f>
        <v>0</v>
      </c>
      <c r="AR326" s="73" t="str">
        <f>IF(B326="win",100%-AR1,"-100%")</f>
        <v>-100%</v>
      </c>
      <c r="AS326" s="9">
        <f>(AQ326*AR326)+(AQ326*AS1)</f>
        <v>0</v>
      </c>
      <c r="AT326" s="9"/>
      <c r="AU326" s="9">
        <f>Thu!AI75</f>
        <v>0</v>
      </c>
      <c r="AV326" s="73" t="str">
        <f>IF(B326="win",100%-AV1,"-100%")</f>
        <v>-100%</v>
      </c>
      <c r="AW326" s="9">
        <f>(AU326*AV326)+(AU326*AW1)</f>
        <v>0</v>
      </c>
      <c r="AX326" s="9"/>
      <c r="AY326" s="9">
        <f>Thu!AJ75</f>
        <v>0</v>
      </c>
      <c r="AZ326" s="73" t="str">
        <f>IF(B326="win",100%-AZ1,"-100%")</f>
        <v>-100%</v>
      </c>
      <c r="BA326" s="9">
        <f>(AY326*AZ326)+(AY326*BA1)</f>
        <v>0</v>
      </c>
      <c r="BB326" s="9"/>
      <c r="BC326" s="9">
        <f>Thu!AK75</f>
        <v>0</v>
      </c>
      <c r="BD326" s="73" t="str">
        <f>IF(B326="win",100%-BD1,"-100%")</f>
        <v>-100%</v>
      </c>
      <c r="BE326" s="9">
        <f>(BC326*BD326)+(BC326*BE1)</f>
        <v>0</v>
      </c>
      <c r="BF326" s="9"/>
      <c r="BG326" s="9">
        <f>Thu!AL75</f>
        <v>0</v>
      </c>
      <c r="BH326" s="73" t="str">
        <f>IF(B326="win",100%-BH1,"-100%")</f>
        <v>-100%</v>
      </c>
      <c r="BI326" s="9">
        <f>(BG326*BH326)+(BG326*BI1)</f>
        <v>0</v>
      </c>
      <c r="BJ326" s="9"/>
      <c r="BK326" s="9">
        <f>Thu!AM75</f>
        <v>0</v>
      </c>
      <c r="BL326" s="73" t="str">
        <f>IF(B326="win",100%-BL1,"-100%")</f>
        <v>-100%</v>
      </c>
      <c r="BM326" s="9">
        <f>(BK326*BL326)+(BK326*BM1)</f>
        <v>0</v>
      </c>
      <c r="BN326" s="9"/>
      <c r="BO326" s="9">
        <f>Thu!AN75</f>
        <v>0</v>
      </c>
      <c r="BP326" s="73" t="str">
        <f>IF(B326="win",100%-BP1,"-100%")</f>
        <v>-100%</v>
      </c>
      <c r="BQ326" s="9">
        <f>(BO326*BP326)+(BO326*BQ1)</f>
        <v>0</v>
      </c>
      <c r="BR326" s="9"/>
      <c r="BS326" s="9">
        <f>Thu!AO75</f>
        <v>0</v>
      </c>
      <c r="BT326" s="73" t="str">
        <f>IF(B326="win",100%-BT1,"-100%")</f>
        <v>-100%</v>
      </c>
      <c r="BU326" s="9">
        <f>(BS326*BT326)+(BS326*BU1)</f>
        <v>0</v>
      </c>
      <c r="BV326" s="9"/>
      <c r="BW326" s="9">
        <f>Thu!AP75</f>
        <v>0</v>
      </c>
      <c r="BX326" s="73" t="str">
        <f>IF(B326="win",100%-BX1,"-100%")</f>
        <v>-100%</v>
      </c>
      <c r="BY326" s="9">
        <f>(BW326*BX326)+(BW326*BY1)</f>
        <v>0</v>
      </c>
      <c r="BZ326" s="9"/>
      <c r="CA326" s="9">
        <f>Thu!AQ75</f>
        <v>0</v>
      </c>
      <c r="CB326" s="73" t="str">
        <f>IF(B326="win",100%-CB1,"-100%")</f>
        <v>-100%</v>
      </c>
      <c r="CC326" s="9">
        <f>(CA326*CB326)+(CA326*CC1)</f>
        <v>0</v>
      </c>
      <c r="CD326" s="9"/>
      <c r="CE326" s="9">
        <f>Thu!AR75</f>
        <v>0</v>
      </c>
      <c r="CF326" s="73" t="str">
        <f>IF(B326="win",100%-CF1,"-100%")</f>
        <v>-100%</v>
      </c>
      <c r="CG326" s="9">
        <f>(CE326*CF326)+(CE326*CG1)</f>
        <v>0</v>
      </c>
      <c r="CH326" s="9"/>
      <c r="CI326" s="9">
        <f>Thu!AS75</f>
        <v>0</v>
      </c>
      <c r="CJ326" s="73" t="str">
        <f>IF(B326="win",100%-CJ1,"-100%")</f>
        <v>-100%</v>
      </c>
      <c r="CK326" s="9">
        <f>(CI326*CJ326)+(CI326*CK1)</f>
        <v>0</v>
      </c>
      <c r="CL326" s="9"/>
      <c r="CM326" s="9">
        <f>Thu!AT75</f>
        <v>0</v>
      </c>
      <c r="CN326" s="73" t="str">
        <f>IF(B326="win",100%-CN1,"-100%")</f>
        <v>-100%</v>
      </c>
      <c r="CO326" s="9">
        <f>(CM326*CN326)+(CM326*CO1)</f>
        <v>0</v>
      </c>
      <c r="CP326" s="9"/>
      <c r="CQ326" s="9">
        <f>Thu!AU75</f>
        <v>0</v>
      </c>
      <c r="CR326" s="73" t="str">
        <f>IF(B326="win",100%-CR1,"-100%")</f>
        <v>-100%</v>
      </c>
      <c r="CS326" s="9">
        <f>(CQ326*CR326)+(CQ326*CS1)</f>
        <v>0</v>
      </c>
      <c r="CT326" s="9"/>
      <c r="CU326" s="9">
        <f>Thu!AV75</f>
        <v>0</v>
      </c>
      <c r="CV326" s="73" t="str">
        <f>IF(B326="win",100%-CV1,"-100%")</f>
        <v>-100%</v>
      </c>
      <c r="CW326" s="9">
        <f>(CU326*CV326)+(CU326*CW1)</f>
        <v>0</v>
      </c>
      <c r="CX326" s="9"/>
      <c r="CY326" s="9">
        <f>Thu!AW75</f>
        <v>0</v>
      </c>
      <c r="CZ326" s="73" t="str">
        <f>IF(B326="win",100%-CZ1,"-100%")</f>
        <v>-100%</v>
      </c>
      <c r="DA326" s="9">
        <f>(CY326*CZ326)+(CY326*DA1)</f>
        <v>0</v>
      </c>
      <c r="DB326" s="9"/>
      <c r="DC326" s="9">
        <f>Thu!AX75</f>
        <v>0</v>
      </c>
      <c r="DD326" s="73" t="str">
        <f>IF(B326="win",100%-DD1,"-100%")</f>
        <v>-100%</v>
      </c>
      <c r="DE326" s="9">
        <f>(DC326*DD326)+(DC326*DE1)</f>
        <v>0</v>
      </c>
      <c r="DF326" s="9"/>
      <c r="DG326" s="9">
        <f>Thu!AY75</f>
        <v>0</v>
      </c>
      <c r="DH326" s="73" t="str">
        <f>IF(B326="win",100%-DH1,"-100%")</f>
        <v>-100%</v>
      </c>
      <c r="DI326" s="9">
        <f>(DG326*DH326)+(DG326*DI1)</f>
        <v>0</v>
      </c>
      <c r="DJ326" s="9"/>
      <c r="DK326" s="9">
        <f>Thu!AZ75</f>
        <v>0</v>
      </c>
      <c r="DL326" s="73" t="str">
        <f>IF(B326="win",100%-DL1,"-100%")</f>
        <v>-100%</v>
      </c>
      <c r="DM326" s="9">
        <f>(DK326*DL326)+(DK326*DM1)</f>
        <v>0</v>
      </c>
      <c r="DN326" s="9"/>
      <c r="DO326" s="9">
        <f>Thu!BA75</f>
        <v>0</v>
      </c>
      <c r="DP326" s="73" t="str">
        <f>IF(B326="win",100%-DP1,"-100%")</f>
        <v>-100%</v>
      </c>
      <c r="DQ326" s="9">
        <f>(DO326*DP326)+(DO326*DQ1)</f>
        <v>0</v>
      </c>
      <c r="DR326" s="9"/>
      <c r="DS326" s="9">
        <f>Thu!BB75</f>
        <v>0</v>
      </c>
      <c r="DT326" s="73" t="str">
        <f>IF(B326="win",100%-DT1,"-100%")</f>
        <v>-100%</v>
      </c>
      <c r="DU326" s="9">
        <f>(DS326*DT326)+(DS326*DU1)</f>
        <v>0</v>
      </c>
      <c r="DV326" s="9"/>
      <c r="DW326" s="9">
        <f>Thu!BC75</f>
        <v>0</v>
      </c>
      <c r="DX326" s="73" t="str">
        <f>IF(B326="win",100%-DX1,"-100%")</f>
        <v>-100%</v>
      </c>
      <c r="DY326" s="9">
        <f>(DW326*DX326)+(DW326*DY1)</f>
        <v>0</v>
      </c>
      <c r="DZ326" s="9"/>
      <c r="EA326" s="9">
        <f>Thu!BD75</f>
        <v>0</v>
      </c>
      <c r="EB326" s="73" t="str">
        <f>IF(B326="win",100%-EB1,"-100%")</f>
        <v>-100%</v>
      </c>
      <c r="EC326" s="9">
        <f>(EA326*EB326)+(EA326*EC1)</f>
        <v>0</v>
      </c>
      <c r="ED326" s="9"/>
      <c r="EE326" s="9">
        <f>Thu!BE75</f>
        <v>0</v>
      </c>
      <c r="EF326" s="73" t="str">
        <f>IF(B326="win",100%-EF1,"-100%")</f>
        <v>-100%</v>
      </c>
      <c r="EG326" s="9">
        <f>(EE326*EF326)+(EE326*EG1)</f>
        <v>0</v>
      </c>
      <c r="EH326" s="9"/>
      <c r="EI326" s="9">
        <f>Thu!BF75</f>
        <v>0</v>
      </c>
      <c r="EJ326" s="73" t="str">
        <f>IF(B326="win",100%-EJ1,"-100%")</f>
        <v>-100%</v>
      </c>
      <c r="EK326" s="9">
        <f>(EI326*EJ326)+(EI326*EK1)</f>
        <v>0</v>
      </c>
      <c r="EL326" s="9"/>
      <c r="EM326" s="9">
        <f>Thu!BG75</f>
        <v>0</v>
      </c>
      <c r="EN326" s="73" t="str">
        <f>IF(B326="win",100%-EN1,"-100%")</f>
        <v>-100%</v>
      </c>
      <c r="EO326" s="9">
        <f>(EM326*EN326)+(EM326*EO1)</f>
        <v>0</v>
      </c>
      <c r="EP326" s="9"/>
      <c r="EQ326" s="9">
        <f>Thu!BH75</f>
        <v>0</v>
      </c>
      <c r="ER326" s="73" t="str">
        <f>IF(B326="win",100%-ER1,"-100%")</f>
        <v>-100%</v>
      </c>
      <c r="ES326" s="9">
        <f>(EQ326*ER326)+(EQ326*ES1)</f>
        <v>0</v>
      </c>
      <c r="EU326" s="9">
        <f>Thu!$BI75</f>
        <v>0</v>
      </c>
      <c r="EV326" s="73" t="str">
        <f t="shared" si="3473"/>
        <v>-100%</v>
      </c>
      <c r="EW326" s="9">
        <f>(EU326*EV326)+(EU326*EW1)</f>
        <v>0</v>
      </c>
      <c r="EY326" s="9">
        <f>Thu!$BI75</f>
        <v>0</v>
      </c>
      <c r="EZ326" s="73" t="str">
        <f t="shared" si="3474"/>
        <v>-100%</v>
      </c>
      <c r="FA326" s="9">
        <f>(EY326*EZ326)+(EY326*FA1)</f>
        <v>0</v>
      </c>
      <c r="FC326" s="9">
        <f>Thu!$BK75</f>
        <v>0</v>
      </c>
      <c r="FD326" s="73" t="str">
        <f t="shared" si="3450"/>
        <v>-100%</v>
      </c>
      <c r="FE326" s="9">
        <f>(FC326*FD326)+(FC326*FE1)</f>
        <v>0</v>
      </c>
      <c r="FG326" s="9">
        <f>Thu!$BL75</f>
        <v>0</v>
      </c>
      <c r="FH326" s="73" t="str">
        <f t="shared" si="3451"/>
        <v>-100%</v>
      </c>
      <c r="FI326" s="9">
        <f>(FG326*FH326)+(FG326*FI1)</f>
        <v>0</v>
      </c>
      <c r="FK326" s="9">
        <f>Thu!$BM75</f>
        <v>0</v>
      </c>
      <c r="FL326" s="73" t="str">
        <f t="shared" si="3452"/>
        <v>-100%</v>
      </c>
      <c r="FM326" s="9">
        <f>(FK326*FL326)+(FK326*FM1)</f>
        <v>0</v>
      </c>
      <c r="FO326" s="9">
        <f>Thu!$BN75</f>
        <v>0</v>
      </c>
      <c r="FP326" s="73" t="str">
        <f t="shared" si="3453"/>
        <v>-100%</v>
      </c>
      <c r="FQ326" s="9">
        <f>(FO326*FP326)+(FO326*FQ1)</f>
        <v>0</v>
      </c>
    </row>
    <row r="327" spans="1:173" s="12" customFormat="1" x14ac:dyDescent="0.25">
      <c r="A327" s="75"/>
      <c r="B327" s="72"/>
      <c r="C327" s="75"/>
      <c r="D327" s="75"/>
      <c r="E327" s="75"/>
      <c r="G327" s="75"/>
      <c r="H327" s="75"/>
      <c r="I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75"/>
      <c r="CI327" s="75"/>
      <c r="CJ327" s="75"/>
      <c r="CK327" s="75"/>
      <c r="CL327" s="75"/>
      <c r="CM327" s="75"/>
      <c r="CN327" s="75"/>
      <c r="CO327" s="75"/>
      <c r="CP327" s="75"/>
      <c r="CQ327" s="75"/>
      <c r="CR327" s="75"/>
      <c r="CS327" s="75"/>
      <c r="CT327" s="75"/>
      <c r="CU327" s="75"/>
      <c r="CV327" s="75"/>
      <c r="CW327" s="75"/>
      <c r="CX327" s="75"/>
      <c r="CY327" s="75"/>
      <c r="CZ327" s="75"/>
      <c r="DA327" s="75"/>
      <c r="DB327" s="75"/>
      <c r="DC327" s="75"/>
      <c r="DD327" s="75"/>
      <c r="DE327" s="75"/>
      <c r="DF327" s="75"/>
      <c r="DG327" s="75"/>
      <c r="DH327" s="75"/>
      <c r="DI327" s="75"/>
      <c r="DJ327" s="75"/>
      <c r="DK327" s="75"/>
      <c r="DL327" s="75"/>
      <c r="DM327" s="75"/>
      <c r="DN327" s="75"/>
      <c r="DO327" s="75"/>
      <c r="DP327" s="75"/>
      <c r="DQ327" s="75"/>
      <c r="DR327" s="75"/>
      <c r="DS327" s="75"/>
      <c r="DT327" s="75"/>
      <c r="DU327" s="75"/>
      <c r="DV327" s="75"/>
      <c r="DW327" s="75"/>
      <c r="DX327" s="75"/>
      <c r="DY327" s="75"/>
      <c r="DZ327" s="75"/>
      <c r="EA327" s="75"/>
      <c r="EB327" s="75"/>
      <c r="EC327" s="75"/>
      <c r="ED327" s="75"/>
      <c r="EE327" s="75"/>
      <c r="EF327" s="75"/>
      <c r="EG327" s="75"/>
      <c r="EH327" s="75"/>
      <c r="EI327" s="75"/>
      <c r="EJ327" s="75"/>
      <c r="EK327" s="75"/>
      <c r="EL327" s="75"/>
      <c r="EM327" s="75"/>
      <c r="EN327" s="75"/>
      <c r="EO327" s="75"/>
      <c r="EP327" s="75"/>
      <c r="EQ327" s="75"/>
      <c r="ER327" s="75"/>
      <c r="ES327" s="75"/>
      <c r="EU327" s="75"/>
      <c r="EV327" s="75"/>
      <c r="EW327" s="75"/>
      <c r="EY327" s="75"/>
      <c r="EZ327" s="75"/>
      <c r="FA327" s="75"/>
      <c r="FC327" s="75"/>
      <c r="FD327" s="75"/>
      <c r="FE327" s="75"/>
      <c r="FG327" s="75"/>
      <c r="FH327" s="75"/>
      <c r="FI327" s="75"/>
      <c r="FK327" s="75"/>
      <c r="FL327" s="75"/>
      <c r="FM327" s="75"/>
      <c r="FO327" s="75"/>
      <c r="FP327" s="75"/>
      <c r="FQ327" s="75"/>
    </row>
    <row r="328" spans="1:173" s="12" customFormat="1" x14ac:dyDescent="0.25">
      <c r="A328" s="9">
        <f>Thu!A77</f>
        <v>0</v>
      </c>
      <c r="B328" s="72">
        <f>Thu!C77</f>
        <v>0</v>
      </c>
      <c r="C328" s="9">
        <f>Thu!X77</f>
        <v>0</v>
      </c>
      <c r="D328" s="73" t="str">
        <f>IF(B328="win",100%-D1,"-100%")</f>
        <v>-100%</v>
      </c>
      <c r="E328" s="9">
        <f>(C328*D328)+(C328*E1)</f>
        <v>0</v>
      </c>
      <c r="G328" s="9">
        <f>Thu!Y77</f>
        <v>0</v>
      </c>
      <c r="H328" s="73" t="str">
        <f>IF($B328="win",100%-H$1,"-100%")</f>
        <v>-100%</v>
      </c>
      <c r="I328" s="9">
        <f>(G328*H328)+(G328*I1)</f>
        <v>0</v>
      </c>
      <c r="K328" s="9">
        <f>Thu!Z77</f>
        <v>0</v>
      </c>
      <c r="L328" s="73" t="str">
        <f>IF(B328="win",100%-L1,"-100%")</f>
        <v>-100%</v>
      </c>
      <c r="M328" s="9">
        <f>(K328*L328)+(K328*M1)</f>
        <v>0</v>
      </c>
      <c r="N328" s="9"/>
      <c r="O328" s="9">
        <f>Thu!AA77</f>
        <v>0</v>
      </c>
      <c r="P328" s="73" t="str">
        <f>IF(B328="win",100%-P1,"-100%")</f>
        <v>-100%</v>
      </c>
      <c r="Q328" s="9">
        <f>(O328*P328)+(O328*Q1)</f>
        <v>0</v>
      </c>
      <c r="R328" s="9"/>
      <c r="S328" s="9">
        <f>Thu!AB77</f>
        <v>0</v>
      </c>
      <c r="T328" s="73" t="str">
        <f>IF(B328="win",100%-T1,"-100%")</f>
        <v>-100%</v>
      </c>
      <c r="U328" s="9">
        <f>(S328*T328)+(S328*U1)</f>
        <v>0</v>
      </c>
      <c r="V328" s="9"/>
      <c r="W328" s="9">
        <f>Thu!AC77</f>
        <v>0</v>
      </c>
      <c r="X328" s="73" t="str">
        <f>IF(B328="win",100%-X1,"-100%")</f>
        <v>-100%</v>
      </c>
      <c r="Y328" s="9">
        <f>(W328*X328)+(W328*Y1)</f>
        <v>0</v>
      </c>
      <c r="Z328" s="9"/>
      <c r="AA328" s="9">
        <f>Thu!AD77</f>
        <v>0</v>
      </c>
      <c r="AB328" s="73" t="str">
        <f>IF(B328="win",100%-AB1,"-100%")</f>
        <v>-100%</v>
      </c>
      <c r="AC328" s="9">
        <f>(AA328*AB328)+(AA328*AC1)</f>
        <v>0</v>
      </c>
      <c r="AD328" s="9"/>
      <c r="AE328" s="9">
        <f>Thu!AE77</f>
        <v>0</v>
      </c>
      <c r="AF328" s="73" t="str">
        <f>IF(B328="win",100%-AF1,"-100%")</f>
        <v>-100%</v>
      </c>
      <c r="AG328" s="9">
        <f>(AE328*AF328)+(AE328*AG1)</f>
        <v>0</v>
      </c>
      <c r="AH328" s="9"/>
      <c r="AI328" s="9">
        <f>Thu!AF77</f>
        <v>0</v>
      </c>
      <c r="AJ328" s="73" t="str">
        <f>IF(B328="win",100%-AJ1,"-100%")</f>
        <v>-100%</v>
      </c>
      <c r="AK328" s="9">
        <f>(AI328*AJ328)+(AI328*AK1)</f>
        <v>0</v>
      </c>
      <c r="AL328" s="9"/>
      <c r="AM328" s="9">
        <f>Thu!AG77</f>
        <v>0</v>
      </c>
      <c r="AN328" s="73" t="str">
        <f>IF(B328="win",100%-AN1,"-100%")</f>
        <v>-100%</v>
      </c>
      <c r="AO328" s="9">
        <f>(AM328*AN328)+(AM328*AO1)</f>
        <v>0</v>
      </c>
      <c r="AP328" s="9"/>
      <c r="AQ328" s="9">
        <f>Thu!AH77</f>
        <v>0</v>
      </c>
      <c r="AR328" s="73" t="str">
        <f>IF(B328="win",100%-AR1,"-100%")</f>
        <v>-100%</v>
      </c>
      <c r="AS328" s="9">
        <f>(AQ328*AR328)+(AQ328*AS1)</f>
        <v>0</v>
      </c>
      <c r="AT328" s="9"/>
      <c r="AU328" s="9">
        <f>Thu!AI77</f>
        <v>0</v>
      </c>
      <c r="AV328" s="73" t="str">
        <f>IF(B328="win",100%-AV1,"-100%")</f>
        <v>-100%</v>
      </c>
      <c r="AW328" s="9">
        <f>(AU328*AV328)+(AU328*AW1)</f>
        <v>0</v>
      </c>
      <c r="AX328" s="9"/>
      <c r="AY328" s="9">
        <f>Thu!AJ77</f>
        <v>0</v>
      </c>
      <c r="AZ328" s="73" t="str">
        <f>IF(B328="win",100%-AZ1,"-100%")</f>
        <v>-100%</v>
      </c>
      <c r="BA328" s="9">
        <f>(AY328*AZ328)+(AY328*BA1)</f>
        <v>0</v>
      </c>
      <c r="BB328" s="9"/>
      <c r="BC328" s="9">
        <f>Thu!AK77</f>
        <v>0</v>
      </c>
      <c r="BD328" s="73" t="str">
        <f>IF(B328="win",100%-BD1,"-100%")</f>
        <v>-100%</v>
      </c>
      <c r="BE328" s="9">
        <f>(BC328*BD328)+(BC328*BE1)</f>
        <v>0</v>
      </c>
      <c r="BF328" s="9"/>
      <c r="BG328" s="9">
        <f>Thu!AL77</f>
        <v>0</v>
      </c>
      <c r="BH328" s="73" t="str">
        <f>IF(B328="win",100%-BH1,"-100%")</f>
        <v>-100%</v>
      </c>
      <c r="BI328" s="9">
        <f>(BG328*BH328)+(BG328*BI1)</f>
        <v>0</v>
      </c>
      <c r="BJ328" s="9"/>
      <c r="BK328" s="9">
        <f>Thu!AM77</f>
        <v>0</v>
      </c>
      <c r="BL328" s="73" t="str">
        <f>IF(B328="win",100%-BL1,"-100%")</f>
        <v>-100%</v>
      </c>
      <c r="BM328" s="9">
        <f>(BK328*BL328)+(BK328*BM1)</f>
        <v>0</v>
      </c>
      <c r="BN328" s="9"/>
      <c r="BO328" s="9">
        <f>Thu!AN77</f>
        <v>0</v>
      </c>
      <c r="BP328" s="73" t="str">
        <f>IF(B328="win",100%-BP1,"-100%")</f>
        <v>-100%</v>
      </c>
      <c r="BQ328" s="9">
        <f>(BO328*BP328)+(BO328*BQ1)</f>
        <v>0</v>
      </c>
      <c r="BR328" s="9"/>
      <c r="BS328" s="9">
        <f>Thu!AO77</f>
        <v>0</v>
      </c>
      <c r="BT328" s="73" t="str">
        <f>IF(B328="win",100%-BT1,"-100%")</f>
        <v>-100%</v>
      </c>
      <c r="BU328" s="9">
        <f>(BS328*BT328)+(BS328*BU1)</f>
        <v>0</v>
      </c>
      <c r="BV328" s="9"/>
      <c r="BW328" s="9">
        <f>Thu!AP77</f>
        <v>0</v>
      </c>
      <c r="BX328" s="73" t="str">
        <f>IF(B328="win",100%-BX1,"-100%")</f>
        <v>-100%</v>
      </c>
      <c r="BY328" s="9">
        <f>(BW328*BX328)+(BW328*BY1)</f>
        <v>0</v>
      </c>
      <c r="BZ328" s="9"/>
      <c r="CA328" s="9">
        <f>Thu!AQ77</f>
        <v>0</v>
      </c>
      <c r="CB328" s="73" t="str">
        <f>IF(B328="win",100%-CB1,"-100%")</f>
        <v>-100%</v>
      </c>
      <c r="CC328" s="9">
        <f>(CA328*CB328)+(CA328*CC1)</f>
        <v>0</v>
      </c>
      <c r="CD328" s="9"/>
      <c r="CE328" s="9">
        <f>Thu!AR77</f>
        <v>0</v>
      </c>
      <c r="CF328" s="73" t="str">
        <f>IF(B328="win",100%-CF1,"-100%")</f>
        <v>-100%</v>
      </c>
      <c r="CG328" s="9">
        <f>(CE328*CF328)+(CE328*CG1)</f>
        <v>0</v>
      </c>
      <c r="CH328" s="9"/>
      <c r="CI328" s="9">
        <f>Thu!AS77</f>
        <v>0</v>
      </c>
      <c r="CJ328" s="73" t="str">
        <f>IF(B328="win",100%-CJ1,"-100%")</f>
        <v>-100%</v>
      </c>
      <c r="CK328" s="9">
        <f>(CI328*CJ328)+(CI328*CK1)</f>
        <v>0</v>
      </c>
      <c r="CL328" s="9"/>
      <c r="CM328" s="9">
        <f>Thu!AT77</f>
        <v>0</v>
      </c>
      <c r="CN328" s="73" t="str">
        <f>IF(B328="win",100%-CN1,"-100%")</f>
        <v>-100%</v>
      </c>
      <c r="CO328" s="9">
        <f>(CM328*CN328)+(CM328*CO1)</f>
        <v>0</v>
      </c>
      <c r="CP328" s="9"/>
      <c r="CQ328" s="9">
        <f>Thu!AU77</f>
        <v>0</v>
      </c>
      <c r="CR328" s="73" t="str">
        <f>IF(B328="win",100%-CR1,"-100%")</f>
        <v>-100%</v>
      </c>
      <c r="CS328" s="9">
        <f>(CQ328*CR328)+(CQ328*CS1)</f>
        <v>0</v>
      </c>
      <c r="CT328" s="9"/>
      <c r="CU328" s="9">
        <f>Thu!AV77</f>
        <v>0</v>
      </c>
      <c r="CV328" s="73" t="str">
        <f>IF(B328="win",100%-CV1,"-100%")</f>
        <v>-100%</v>
      </c>
      <c r="CW328" s="9">
        <f>(CU328*CV328)+(CU328*CW1)</f>
        <v>0</v>
      </c>
      <c r="CX328" s="9"/>
      <c r="CY328" s="9">
        <f>Thu!AW77</f>
        <v>0</v>
      </c>
      <c r="CZ328" s="73" t="str">
        <f>IF(B328="win",100%-CZ1,"-100%")</f>
        <v>-100%</v>
      </c>
      <c r="DA328" s="9">
        <f>(CY328*CZ328)+(CY328*DA1)</f>
        <v>0</v>
      </c>
      <c r="DB328" s="9"/>
      <c r="DC328" s="9">
        <f>Thu!AX77</f>
        <v>0</v>
      </c>
      <c r="DD328" s="73" t="str">
        <f>IF(B328="win",100%-DD1,"-100%")</f>
        <v>-100%</v>
      </c>
      <c r="DE328" s="9">
        <f>(DC328*DD328)+(DC328*DE1)</f>
        <v>0</v>
      </c>
      <c r="DF328" s="9"/>
      <c r="DG328" s="9">
        <f>Thu!AY77</f>
        <v>0</v>
      </c>
      <c r="DH328" s="73" t="str">
        <f>IF(B328="win",100%-DH1,"-100%")</f>
        <v>-100%</v>
      </c>
      <c r="DI328" s="9">
        <f>(DG328*DH328)+(DG328*DI1)</f>
        <v>0</v>
      </c>
      <c r="DJ328" s="9"/>
      <c r="DK328" s="9">
        <f>Thu!AZ77</f>
        <v>0</v>
      </c>
      <c r="DL328" s="73" t="str">
        <f>IF(B328="win",100%-DL1,"-100%")</f>
        <v>-100%</v>
      </c>
      <c r="DM328" s="9">
        <f>(DK328*DL328)+(DK328*DM1)</f>
        <v>0</v>
      </c>
      <c r="DN328" s="9"/>
      <c r="DO328" s="9">
        <f>Thu!BA77</f>
        <v>0</v>
      </c>
      <c r="DP328" s="73" t="str">
        <f>IF(B328="win",100%-DP1,"-100%")</f>
        <v>-100%</v>
      </c>
      <c r="DQ328" s="9">
        <f>(DO328*DP328)+(DO328*DQ1)</f>
        <v>0</v>
      </c>
      <c r="DR328" s="9"/>
      <c r="DS328" s="9">
        <f>Thu!BB77</f>
        <v>0</v>
      </c>
      <c r="DT328" s="73" t="str">
        <f>IF(B328="win",100%-DT1,"-100%")</f>
        <v>-100%</v>
      </c>
      <c r="DU328" s="9">
        <f>(DS328*DT328)+(DS328*DU1)</f>
        <v>0</v>
      </c>
      <c r="DV328" s="9"/>
      <c r="DW328" s="9">
        <f>Thu!BC77</f>
        <v>0</v>
      </c>
      <c r="DX328" s="73" t="str">
        <f>IF(B328="win",100%-DX1,"-100%")</f>
        <v>-100%</v>
      </c>
      <c r="DY328" s="9">
        <f>(DW328*DX328)+(DW328*DY1)</f>
        <v>0</v>
      </c>
      <c r="DZ328" s="9"/>
      <c r="EA328" s="9">
        <f>Thu!BD77</f>
        <v>0</v>
      </c>
      <c r="EB328" s="73" t="str">
        <f>IF(B328="win",100%-EB1,"-100%")</f>
        <v>-100%</v>
      </c>
      <c r="EC328" s="9">
        <f>(EA328*EB328)+(EA328*EC1)</f>
        <v>0</v>
      </c>
      <c r="ED328" s="9"/>
      <c r="EE328" s="9">
        <f>Thu!BE77</f>
        <v>0</v>
      </c>
      <c r="EF328" s="73" t="str">
        <f>IF(B328="win",100%-EF1,"-100%")</f>
        <v>-100%</v>
      </c>
      <c r="EG328" s="9">
        <f>(EE328*EF328)+(EE328*EG1)</f>
        <v>0</v>
      </c>
      <c r="EH328" s="9"/>
      <c r="EI328" s="9">
        <f>Thu!BF77</f>
        <v>0</v>
      </c>
      <c r="EJ328" s="73" t="str">
        <f>IF(B328="win",100%-EJ1,"-100%")</f>
        <v>-100%</v>
      </c>
      <c r="EK328" s="9">
        <f>(EI328*EJ328)+(EI328*EK1)</f>
        <v>0</v>
      </c>
      <c r="EL328" s="9"/>
      <c r="EM328" s="9">
        <f>Thu!BG77</f>
        <v>0</v>
      </c>
      <c r="EN328" s="73" t="str">
        <f>IF(B328="win",100%-EN1,"-100%")</f>
        <v>-100%</v>
      </c>
      <c r="EO328" s="9">
        <f>(EM328*EN328)+(EM328*EO1)</f>
        <v>0</v>
      </c>
      <c r="EP328" s="9"/>
      <c r="EQ328" s="9">
        <f>Thu!BH77</f>
        <v>0</v>
      </c>
      <c r="ER328" s="73" t="str">
        <f>IF(B328="win",100%-ER1,"-100%")</f>
        <v>-100%</v>
      </c>
      <c r="ES328" s="9">
        <f>(EQ328*ER328)+(EQ328*ES1)</f>
        <v>0</v>
      </c>
      <c r="EU328" s="9">
        <f>Thu!$BI77</f>
        <v>0</v>
      </c>
      <c r="EV328" s="73" t="str">
        <f>IF($B328="win",100%-EV$1,"-100%")</f>
        <v>-100%</v>
      </c>
      <c r="EW328" s="9">
        <f>(EU328*EV328)+(EU328*EW1)</f>
        <v>0</v>
      </c>
      <c r="EY328" s="9">
        <f>Thu!$BI77</f>
        <v>0</v>
      </c>
      <c r="EZ328" s="73" t="str">
        <f>IF($B328="win",100%-EZ$1,"-100%")</f>
        <v>-100%</v>
      </c>
      <c r="FA328" s="9">
        <f>(EY328*EZ328)+(EY328*FA1)</f>
        <v>0</v>
      </c>
      <c r="FC328" s="9">
        <f>Thu!$BK77</f>
        <v>0</v>
      </c>
      <c r="FD328" s="73" t="str">
        <f t="shared" si="3450"/>
        <v>-100%</v>
      </c>
      <c r="FE328" s="9">
        <f>(FC328*FD328)+(FC328*FE1)</f>
        <v>0</v>
      </c>
      <c r="FG328" s="9">
        <f>Thu!$BL77</f>
        <v>0</v>
      </c>
      <c r="FH328" s="73" t="str">
        <f t="shared" si="3451"/>
        <v>-100%</v>
      </c>
      <c r="FI328" s="9">
        <f>(FG328*FH328)+(FG328*FI1)</f>
        <v>0</v>
      </c>
      <c r="FK328" s="9">
        <f>Thu!$BM77</f>
        <v>0</v>
      </c>
      <c r="FL328" s="73" t="str">
        <f t="shared" si="3452"/>
        <v>-100%</v>
      </c>
      <c r="FM328" s="9">
        <f>(FK328*FL328)+(FK328*FM1)</f>
        <v>0</v>
      </c>
      <c r="FO328" s="9">
        <f>Thu!$BN77</f>
        <v>0</v>
      </c>
      <c r="FP328" s="73" t="str">
        <f t="shared" si="3453"/>
        <v>-100%</v>
      </c>
      <c r="FQ328" s="9">
        <f>(FO328*FP328)+(FO328*FQ1)</f>
        <v>0</v>
      </c>
    </row>
    <row r="329" spans="1:173" s="12" customFormat="1" x14ac:dyDescent="0.25">
      <c r="A329" s="9">
        <f>Thu!A78</f>
        <v>0</v>
      </c>
      <c r="B329" s="72">
        <f>Thu!C78</f>
        <v>0</v>
      </c>
      <c r="C329" s="9">
        <f>Thu!X78</f>
        <v>0</v>
      </c>
      <c r="D329" s="73" t="str">
        <f>IF(B329="win",100%-D1,"-100%")</f>
        <v>-100%</v>
      </c>
      <c r="E329" s="9">
        <f>(C329*D329)+(C329*E1)</f>
        <v>0</v>
      </c>
      <c r="G329" s="9">
        <f>Thu!Y78</f>
        <v>0</v>
      </c>
      <c r="H329" s="73" t="str">
        <f t="shared" ref="H329:H331" si="3475">IF($B329="win",100%-H$1,"-100%")</f>
        <v>-100%</v>
      </c>
      <c r="I329" s="9">
        <f>(G329*H329)+(G329*I1)</f>
        <v>0</v>
      </c>
      <c r="K329" s="9">
        <f>Thu!Z78</f>
        <v>0</v>
      </c>
      <c r="L329" s="73" t="str">
        <f>IF(B329="win",100%-L1,"-100%")</f>
        <v>-100%</v>
      </c>
      <c r="M329" s="9">
        <f>(K329*L329)+(K329*M1)</f>
        <v>0</v>
      </c>
      <c r="N329" s="9"/>
      <c r="O329" s="9">
        <f>Thu!AA78</f>
        <v>0</v>
      </c>
      <c r="P329" s="73" t="str">
        <f>IF(B329="win",100%-P1,"-100%")</f>
        <v>-100%</v>
      </c>
      <c r="Q329" s="9">
        <f>(O329*P329)+(O329*Q1)</f>
        <v>0</v>
      </c>
      <c r="R329" s="9"/>
      <c r="S329" s="9">
        <f>Thu!AB78</f>
        <v>0</v>
      </c>
      <c r="T329" s="73" t="str">
        <f>IF(B329="win",100%-T1,"-100%")</f>
        <v>-100%</v>
      </c>
      <c r="U329" s="9">
        <f>(S329*T329)+(S329*U1)</f>
        <v>0</v>
      </c>
      <c r="V329" s="9"/>
      <c r="W329" s="9">
        <f>Thu!AC78</f>
        <v>0</v>
      </c>
      <c r="X329" s="73" t="str">
        <f>IF(B329="win",100%-X1,"-100%")</f>
        <v>-100%</v>
      </c>
      <c r="Y329" s="9">
        <f>(W329*X329)+(W329*Y1)</f>
        <v>0</v>
      </c>
      <c r="Z329" s="9"/>
      <c r="AA329" s="9">
        <f>Thu!AD78</f>
        <v>0</v>
      </c>
      <c r="AB329" s="73" t="str">
        <f>IF(B329="win",100%-AB1,"-100%")</f>
        <v>-100%</v>
      </c>
      <c r="AC329" s="9">
        <f>(AA329*AB329)+(AA329*AC1)</f>
        <v>0</v>
      </c>
      <c r="AD329" s="9"/>
      <c r="AE329" s="9">
        <f>Thu!AE78</f>
        <v>0</v>
      </c>
      <c r="AF329" s="73" t="str">
        <f>IF(B329="win",100%-AF1,"-100%")</f>
        <v>-100%</v>
      </c>
      <c r="AG329" s="9">
        <f>(AE329*AF329)+(AE329*AG1)</f>
        <v>0</v>
      </c>
      <c r="AH329" s="9"/>
      <c r="AI329" s="9">
        <f>Thu!AF78</f>
        <v>0</v>
      </c>
      <c r="AJ329" s="73" t="str">
        <f>IF(B329="win",100%-AJ1,"-100%")</f>
        <v>-100%</v>
      </c>
      <c r="AK329" s="9">
        <f>(AI329*AJ329)+(AI329*AK1)</f>
        <v>0</v>
      </c>
      <c r="AL329" s="9"/>
      <c r="AM329" s="9">
        <f>Thu!AG78</f>
        <v>0</v>
      </c>
      <c r="AN329" s="73" t="str">
        <f>IF(B329="win",100%-AN1,"-100%")</f>
        <v>-100%</v>
      </c>
      <c r="AO329" s="9">
        <f>(AM329*AN329)+(AM329*AO1)</f>
        <v>0</v>
      </c>
      <c r="AP329" s="9"/>
      <c r="AQ329" s="9">
        <f>Thu!AH78</f>
        <v>0</v>
      </c>
      <c r="AR329" s="73" t="str">
        <f>IF(B329="win",100%-AR1,"-100%")</f>
        <v>-100%</v>
      </c>
      <c r="AS329" s="9">
        <f>(AQ329*AR329)+(AQ329*AS1)</f>
        <v>0</v>
      </c>
      <c r="AT329" s="9"/>
      <c r="AU329" s="9">
        <f>Thu!AI78</f>
        <v>0</v>
      </c>
      <c r="AV329" s="73" t="str">
        <f>IF(B329="win",100%-AV1,"-100%")</f>
        <v>-100%</v>
      </c>
      <c r="AW329" s="9">
        <f>(AU329*AV329)+(AU329*AW1)</f>
        <v>0</v>
      </c>
      <c r="AX329" s="9"/>
      <c r="AY329" s="9">
        <f>Thu!AJ78</f>
        <v>0</v>
      </c>
      <c r="AZ329" s="73" t="str">
        <f>IF(B329="win",100%-AZ1,"-100%")</f>
        <v>-100%</v>
      </c>
      <c r="BA329" s="9">
        <f>(AY329*AZ329)+(AY329*BA1)</f>
        <v>0</v>
      </c>
      <c r="BB329" s="9"/>
      <c r="BC329" s="9">
        <f>Thu!AK78</f>
        <v>0</v>
      </c>
      <c r="BD329" s="73" t="str">
        <f>IF(B329="win",100%-BD1,"-100%")</f>
        <v>-100%</v>
      </c>
      <c r="BE329" s="9">
        <f>(BC329*BD329)+(BC329*BE1)</f>
        <v>0</v>
      </c>
      <c r="BF329" s="9"/>
      <c r="BG329" s="9">
        <f>Thu!AL78</f>
        <v>0</v>
      </c>
      <c r="BH329" s="73" t="str">
        <f>IF(B329="win",100%-BH1,"-100%")</f>
        <v>-100%</v>
      </c>
      <c r="BI329" s="9">
        <f>(BG329*BH329)+(BG329*BI1)</f>
        <v>0</v>
      </c>
      <c r="BJ329" s="9"/>
      <c r="BK329" s="9">
        <f>Thu!AM78</f>
        <v>0</v>
      </c>
      <c r="BL329" s="73" t="str">
        <f>IF(B329="win",100%-BL1,"-100%")</f>
        <v>-100%</v>
      </c>
      <c r="BM329" s="9">
        <f>(BK329*BL329)+(BK329*BM1)</f>
        <v>0</v>
      </c>
      <c r="BN329" s="9"/>
      <c r="BO329" s="9">
        <f>Thu!AN78</f>
        <v>0</v>
      </c>
      <c r="BP329" s="73" t="str">
        <f>IF(B329="win",100%-BP1,"-100%")</f>
        <v>-100%</v>
      </c>
      <c r="BQ329" s="9">
        <f>(BO329*BP329)+(BO329*BQ1)</f>
        <v>0</v>
      </c>
      <c r="BR329" s="9"/>
      <c r="BS329" s="9">
        <f>Thu!AO78</f>
        <v>0</v>
      </c>
      <c r="BT329" s="73" t="str">
        <f>IF(B329="win",100%-BT1,"-100%")</f>
        <v>-100%</v>
      </c>
      <c r="BU329" s="9">
        <f>(BS329*BT329)+(BS329*BU1)</f>
        <v>0</v>
      </c>
      <c r="BV329" s="9"/>
      <c r="BW329" s="9">
        <f>Thu!AP78</f>
        <v>0</v>
      </c>
      <c r="BX329" s="73" t="str">
        <f>IF(B329="win",100%-BX1,"-100%")</f>
        <v>-100%</v>
      </c>
      <c r="BY329" s="9">
        <f>(BW329*BX329)+(BW329*BY1)</f>
        <v>0</v>
      </c>
      <c r="BZ329" s="9"/>
      <c r="CA329" s="9">
        <f>Thu!AQ78</f>
        <v>0</v>
      </c>
      <c r="CB329" s="73" t="str">
        <f>IF(B329="win",100%-CB1,"-100%")</f>
        <v>-100%</v>
      </c>
      <c r="CC329" s="9">
        <f>(CA329*CB329)+(CA329*CC1)</f>
        <v>0</v>
      </c>
      <c r="CD329" s="9"/>
      <c r="CE329" s="9">
        <f>Thu!AR78</f>
        <v>0</v>
      </c>
      <c r="CF329" s="73" t="str">
        <f>IF(B329="win",100%-CF1,"-100%")</f>
        <v>-100%</v>
      </c>
      <c r="CG329" s="9">
        <f>(CE329*CF329)+(CE329*CG1)</f>
        <v>0</v>
      </c>
      <c r="CH329" s="9"/>
      <c r="CI329" s="9">
        <f>Thu!AS78</f>
        <v>0</v>
      </c>
      <c r="CJ329" s="73" t="str">
        <f>IF(B329="win",100%-CJ1,"-100%")</f>
        <v>-100%</v>
      </c>
      <c r="CK329" s="9">
        <f>(CI329*CJ329)+(CI329*CK1)</f>
        <v>0</v>
      </c>
      <c r="CL329" s="9"/>
      <c r="CM329" s="9">
        <f>Thu!AT78</f>
        <v>0</v>
      </c>
      <c r="CN329" s="73" t="str">
        <f>IF(B329="win",100%-CN1,"-100%")</f>
        <v>-100%</v>
      </c>
      <c r="CO329" s="9">
        <f>(CM329*CN329)+(CM329*CO1)</f>
        <v>0</v>
      </c>
      <c r="CP329" s="9"/>
      <c r="CQ329" s="9">
        <f>Thu!AU78</f>
        <v>0</v>
      </c>
      <c r="CR329" s="73" t="str">
        <f>IF(B329="win",100%-CR1,"-100%")</f>
        <v>-100%</v>
      </c>
      <c r="CS329" s="9">
        <f>(CQ329*CR329)+(CQ329*CS1)</f>
        <v>0</v>
      </c>
      <c r="CT329" s="9"/>
      <c r="CU329" s="9">
        <f>Thu!AV78</f>
        <v>0</v>
      </c>
      <c r="CV329" s="73" t="str">
        <f>IF(B329="win",100%-CV1,"-100%")</f>
        <v>-100%</v>
      </c>
      <c r="CW329" s="9">
        <f>(CU329*CV329)+(CU329*CW1)</f>
        <v>0</v>
      </c>
      <c r="CX329" s="9"/>
      <c r="CY329" s="9">
        <f>Thu!AW78</f>
        <v>0</v>
      </c>
      <c r="CZ329" s="73" t="str">
        <f>IF(B329="win",100%-CZ1,"-100%")</f>
        <v>-100%</v>
      </c>
      <c r="DA329" s="9">
        <f>(CY329*CZ329)+(CY329*DA1)</f>
        <v>0</v>
      </c>
      <c r="DB329" s="9"/>
      <c r="DC329" s="9">
        <f>Thu!AX78</f>
        <v>0</v>
      </c>
      <c r="DD329" s="73" t="str">
        <f>IF(B329="win",100%-DD1,"-100%")</f>
        <v>-100%</v>
      </c>
      <c r="DE329" s="9">
        <f>(DC329*DD329)+(DC329*DE1)</f>
        <v>0</v>
      </c>
      <c r="DF329" s="9"/>
      <c r="DG329" s="9">
        <f>Thu!AY78</f>
        <v>0</v>
      </c>
      <c r="DH329" s="73" t="str">
        <f>IF(B329="win",100%-DH1,"-100%")</f>
        <v>-100%</v>
      </c>
      <c r="DI329" s="9">
        <f>(DG329*DH329)+(DG329*DI1)</f>
        <v>0</v>
      </c>
      <c r="DJ329" s="9"/>
      <c r="DK329" s="9">
        <f>Thu!AZ78</f>
        <v>0</v>
      </c>
      <c r="DL329" s="73" t="str">
        <f>IF(B329="win",100%-DL1,"-100%")</f>
        <v>-100%</v>
      </c>
      <c r="DM329" s="9">
        <f>(DK329*DL329)+(DK329*DM1)</f>
        <v>0</v>
      </c>
      <c r="DN329" s="9"/>
      <c r="DO329" s="9">
        <f>Thu!BA78</f>
        <v>0</v>
      </c>
      <c r="DP329" s="73" t="str">
        <f>IF(B329="win",100%-DP1,"-100%")</f>
        <v>-100%</v>
      </c>
      <c r="DQ329" s="9">
        <f>(DO329*DP329)+(DO329*DQ1)</f>
        <v>0</v>
      </c>
      <c r="DR329" s="9"/>
      <c r="DS329" s="9">
        <f>Thu!BB78</f>
        <v>0</v>
      </c>
      <c r="DT329" s="73" t="str">
        <f>IF(B329="win",100%-DT1,"-100%")</f>
        <v>-100%</v>
      </c>
      <c r="DU329" s="9">
        <f>(DS329*DT329)+(DS329*DU1)</f>
        <v>0</v>
      </c>
      <c r="DV329" s="9"/>
      <c r="DW329" s="9">
        <f>Thu!BC78</f>
        <v>0</v>
      </c>
      <c r="DX329" s="73" t="str">
        <f>IF(B329="win",100%-DX1,"-100%")</f>
        <v>-100%</v>
      </c>
      <c r="DY329" s="9">
        <f>(DW329*DX329)+(DW329*DY1)</f>
        <v>0</v>
      </c>
      <c r="DZ329" s="9"/>
      <c r="EA329" s="9">
        <f>Thu!BD78</f>
        <v>0</v>
      </c>
      <c r="EB329" s="73" t="str">
        <f>IF(B329="win",100%-EB1,"-100%")</f>
        <v>-100%</v>
      </c>
      <c r="EC329" s="9">
        <f>(EA329*EB329)+(EA329*EC1)</f>
        <v>0</v>
      </c>
      <c r="ED329" s="9"/>
      <c r="EE329" s="9">
        <f>Thu!BE78</f>
        <v>0</v>
      </c>
      <c r="EF329" s="73" t="str">
        <f>IF(B329="win",100%-EF1,"-100%")</f>
        <v>-100%</v>
      </c>
      <c r="EG329" s="9">
        <f>(EE329*EF329)+(EE329*EG1)</f>
        <v>0</v>
      </c>
      <c r="EH329" s="9"/>
      <c r="EI329" s="9">
        <f>Thu!BF78</f>
        <v>0</v>
      </c>
      <c r="EJ329" s="73" t="str">
        <f>IF(B329="win",100%-EJ1,"-100%")</f>
        <v>-100%</v>
      </c>
      <c r="EK329" s="9">
        <f>(EI329*EJ329)+(EI329*EK1)</f>
        <v>0</v>
      </c>
      <c r="EL329" s="9"/>
      <c r="EM329" s="9">
        <f>Thu!BG78</f>
        <v>0</v>
      </c>
      <c r="EN329" s="73" t="str">
        <f>IF(B329="win",100%-EN1,"-100%")</f>
        <v>-100%</v>
      </c>
      <c r="EO329" s="9">
        <f>(EM329*EN329)+(EM329*EO1)</f>
        <v>0</v>
      </c>
      <c r="EP329" s="9"/>
      <c r="EQ329" s="9">
        <f>Thu!BH78</f>
        <v>0</v>
      </c>
      <c r="ER329" s="73" t="str">
        <f>IF(B329="win",100%-ER1,"-100%")</f>
        <v>-100%</v>
      </c>
      <c r="ES329" s="9">
        <f>(EQ329*ER329)+(EQ329*ES1)</f>
        <v>0</v>
      </c>
      <c r="EU329" s="9">
        <f>Thu!$BI78</f>
        <v>0</v>
      </c>
      <c r="EV329" s="73" t="str">
        <f t="shared" ref="EV329:EV331" si="3476">IF($B329="win",100%-EV$1,"-100%")</f>
        <v>-100%</v>
      </c>
      <c r="EW329" s="9">
        <f>(EU329*EV329)+(EU329*EW1)</f>
        <v>0</v>
      </c>
      <c r="EY329" s="9">
        <f>Thu!$BI78</f>
        <v>0</v>
      </c>
      <c r="EZ329" s="73" t="str">
        <f t="shared" ref="EZ329:EZ331" si="3477">IF($B329="win",100%-EZ$1,"-100%")</f>
        <v>-100%</v>
      </c>
      <c r="FA329" s="9">
        <f>(EY329*EZ329)+(EY329*FA1)</f>
        <v>0</v>
      </c>
      <c r="FC329" s="9">
        <f>Thu!$BK78</f>
        <v>0</v>
      </c>
      <c r="FD329" s="73" t="str">
        <f t="shared" si="3450"/>
        <v>-100%</v>
      </c>
      <c r="FE329" s="9">
        <f>(FC329*FD329)+(FC329*FE1)</f>
        <v>0</v>
      </c>
      <c r="FG329" s="9">
        <f>Thu!$BL78</f>
        <v>0</v>
      </c>
      <c r="FH329" s="73" t="str">
        <f t="shared" si="3451"/>
        <v>-100%</v>
      </c>
      <c r="FI329" s="9">
        <f>(FG329*FH329)+(FG329*FI1)</f>
        <v>0</v>
      </c>
      <c r="FK329" s="9">
        <f>Thu!$BM78</f>
        <v>0</v>
      </c>
      <c r="FL329" s="73" t="str">
        <f t="shared" si="3452"/>
        <v>-100%</v>
      </c>
      <c r="FM329" s="9">
        <f>(FK329*FL329)+(FK329*FM1)</f>
        <v>0</v>
      </c>
      <c r="FO329" s="9">
        <f>Thu!$BN78</f>
        <v>0</v>
      </c>
      <c r="FP329" s="73" t="str">
        <f t="shared" si="3453"/>
        <v>-100%</v>
      </c>
      <c r="FQ329" s="9">
        <f>(FO329*FP329)+(FO329*FQ1)</f>
        <v>0</v>
      </c>
    </row>
    <row r="330" spans="1:173" s="12" customFormat="1" x14ac:dyDescent="0.25">
      <c r="A330" s="9" t="str">
        <f>Thu!A79</f>
        <v>UNDER</v>
      </c>
      <c r="B330" s="72">
        <f>Thu!C79</f>
        <v>0</v>
      </c>
      <c r="C330" s="9">
        <f>Thu!X79</f>
        <v>0</v>
      </c>
      <c r="D330" s="73" t="str">
        <f>IF(B330="win",100%-D1,"-100%")</f>
        <v>-100%</v>
      </c>
      <c r="E330" s="9">
        <f>(C330*D330)+(C330*E1)</f>
        <v>0</v>
      </c>
      <c r="G330" s="9">
        <f>Thu!Y79</f>
        <v>0</v>
      </c>
      <c r="H330" s="73" t="str">
        <f t="shared" si="3475"/>
        <v>-100%</v>
      </c>
      <c r="I330" s="9">
        <f>(G330*H330)+(G330*I1)</f>
        <v>0</v>
      </c>
      <c r="K330" s="9">
        <f>Thu!Z79</f>
        <v>0</v>
      </c>
      <c r="L330" s="73" t="str">
        <f>IF(B330="win",100%-L1,"-100%")</f>
        <v>-100%</v>
      </c>
      <c r="M330" s="9">
        <f>(K330*L330)+(K330*M1)</f>
        <v>0</v>
      </c>
      <c r="N330" s="9"/>
      <c r="O330" s="9">
        <f>Thu!AA79</f>
        <v>0</v>
      </c>
      <c r="P330" s="73" t="str">
        <f>IF(B330="win",100%-P1,"-100%")</f>
        <v>-100%</v>
      </c>
      <c r="Q330" s="9">
        <f>(O330*P330)+(O330*Q1)</f>
        <v>0</v>
      </c>
      <c r="R330" s="9"/>
      <c r="S330" s="9">
        <f>Thu!AB79</f>
        <v>0</v>
      </c>
      <c r="T330" s="73" t="str">
        <f>IF(B330="win",100%-T1,"-100%")</f>
        <v>-100%</v>
      </c>
      <c r="U330" s="9">
        <f>(S330*T330)+(S330*U1)</f>
        <v>0</v>
      </c>
      <c r="V330" s="9"/>
      <c r="W330" s="9">
        <f>Thu!AC79</f>
        <v>0</v>
      </c>
      <c r="X330" s="73" t="str">
        <f>IF(B330="win",100%-X1,"-100%")</f>
        <v>-100%</v>
      </c>
      <c r="Y330" s="9">
        <f>(W330*X330)+(W330*Y1)</f>
        <v>0</v>
      </c>
      <c r="Z330" s="9"/>
      <c r="AA330" s="9">
        <f>Thu!AD79</f>
        <v>0</v>
      </c>
      <c r="AB330" s="73" t="str">
        <f>IF(B330="win",100%-AB1,"-100%")</f>
        <v>-100%</v>
      </c>
      <c r="AC330" s="9">
        <f>(AA330*AB330)+(AA330*AC1)</f>
        <v>0</v>
      </c>
      <c r="AD330" s="9"/>
      <c r="AE330" s="9">
        <f>Thu!AE79</f>
        <v>0</v>
      </c>
      <c r="AF330" s="73" t="str">
        <f>IF(B330="win",100%-AF1,"-100%")</f>
        <v>-100%</v>
      </c>
      <c r="AG330" s="9">
        <f>(AE330*AF330)+(AE330*AG1)</f>
        <v>0</v>
      </c>
      <c r="AH330" s="9"/>
      <c r="AI330" s="9">
        <f>Thu!AF79</f>
        <v>0</v>
      </c>
      <c r="AJ330" s="73" t="str">
        <f>IF(B330="win",100%-AJ1,"-100%")</f>
        <v>-100%</v>
      </c>
      <c r="AK330" s="9">
        <f>(AI330*AJ330)+(AI330*AK1)</f>
        <v>0</v>
      </c>
      <c r="AL330" s="9"/>
      <c r="AM330" s="9">
        <f>Thu!AG79</f>
        <v>0</v>
      </c>
      <c r="AN330" s="73" t="str">
        <f>IF(B330="win",100%-AN1,"-100%")</f>
        <v>-100%</v>
      </c>
      <c r="AO330" s="9">
        <f>(AM330*AN330)+(AM330*AO1)</f>
        <v>0</v>
      </c>
      <c r="AP330" s="9"/>
      <c r="AQ330" s="9">
        <f>Thu!AH79</f>
        <v>0</v>
      </c>
      <c r="AR330" s="73" t="str">
        <f>IF(B330="win",100%-AR1,"-100%")</f>
        <v>-100%</v>
      </c>
      <c r="AS330" s="9">
        <f>(AQ330*AR330)+(AQ330*AS1)</f>
        <v>0</v>
      </c>
      <c r="AT330" s="9"/>
      <c r="AU330" s="9">
        <f>Thu!AI79</f>
        <v>0</v>
      </c>
      <c r="AV330" s="73" t="str">
        <f>IF(B330="win",100%-AV1,"-100%")</f>
        <v>-100%</v>
      </c>
      <c r="AW330" s="9">
        <f>(AU330*AV330)+(AU330*AW1)</f>
        <v>0</v>
      </c>
      <c r="AX330" s="9"/>
      <c r="AY330" s="9">
        <f>Thu!AJ79</f>
        <v>0</v>
      </c>
      <c r="AZ330" s="73" t="str">
        <f>IF(B330="win",100%-AZ1,"-100%")</f>
        <v>-100%</v>
      </c>
      <c r="BA330" s="9">
        <f>(AY330*AZ330)+(AY330*BA1)</f>
        <v>0</v>
      </c>
      <c r="BB330" s="9"/>
      <c r="BC330" s="9">
        <f>Thu!AK79</f>
        <v>0</v>
      </c>
      <c r="BD330" s="73" t="str">
        <f>IF(B330="win",100%-BD1,"-100%")</f>
        <v>-100%</v>
      </c>
      <c r="BE330" s="9">
        <f>(BC330*BD330)+(BC330*BE1)</f>
        <v>0</v>
      </c>
      <c r="BF330" s="9"/>
      <c r="BG330" s="9">
        <f>Thu!AL79</f>
        <v>0</v>
      </c>
      <c r="BH330" s="73" t="str">
        <f>IF(B330="win",100%-BH1,"-100%")</f>
        <v>-100%</v>
      </c>
      <c r="BI330" s="9">
        <f>(BG330*BH330)+(BG330*BI1)</f>
        <v>0</v>
      </c>
      <c r="BJ330" s="9"/>
      <c r="BK330" s="9">
        <f>Thu!AM79</f>
        <v>0</v>
      </c>
      <c r="BL330" s="73" t="str">
        <f>IF(B330="win",100%-BL1,"-100%")</f>
        <v>-100%</v>
      </c>
      <c r="BM330" s="9">
        <f>(BK330*BL330)+(BK330*BM1)</f>
        <v>0</v>
      </c>
      <c r="BN330" s="9"/>
      <c r="BO330" s="9">
        <f>Thu!AN79</f>
        <v>0</v>
      </c>
      <c r="BP330" s="73" t="str">
        <f>IF(B330="win",100%-BP1,"-100%")</f>
        <v>-100%</v>
      </c>
      <c r="BQ330" s="9">
        <f>(BO330*BP330)+(BO330*BQ1)</f>
        <v>0</v>
      </c>
      <c r="BR330" s="9"/>
      <c r="BS330" s="9">
        <f>Thu!AO79</f>
        <v>0</v>
      </c>
      <c r="BT330" s="73" t="str">
        <f>IF(B330="win",100%-BT1,"-100%")</f>
        <v>-100%</v>
      </c>
      <c r="BU330" s="9">
        <f>(BS330*BT330)+(BS330*BU1)</f>
        <v>0</v>
      </c>
      <c r="BV330" s="9"/>
      <c r="BW330" s="9">
        <f>Thu!AP79</f>
        <v>0</v>
      </c>
      <c r="BX330" s="73" t="str">
        <f>IF(B330="win",100%-BX1,"-100%")</f>
        <v>-100%</v>
      </c>
      <c r="BY330" s="9">
        <f>(BW330*BX330)+(BW330*BY1)</f>
        <v>0</v>
      </c>
      <c r="BZ330" s="9"/>
      <c r="CA330" s="9">
        <f>Thu!AQ79</f>
        <v>0</v>
      </c>
      <c r="CB330" s="73" t="str">
        <f>IF(B330="win",100%-CB1,"-100%")</f>
        <v>-100%</v>
      </c>
      <c r="CC330" s="9">
        <f>(CA330*CB330)+(CA330*CC1)</f>
        <v>0</v>
      </c>
      <c r="CD330" s="9"/>
      <c r="CE330" s="9">
        <f>Thu!AR79</f>
        <v>0</v>
      </c>
      <c r="CF330" s="73" t="str">
        <f>IF(B330="win",100%-CF1,"-100%")</f>
        <v>-100%</v>
      </c>
      <c r="CG330" s="9">
        <f>(CE330*CF330)+(CE330*CG1)</f>
        <v>0</v>
      </c>
      <c r="CH330" s="9"/>
      <c r="CI330" s="9">
        <f>Thu!AS79</f>
        <v>0</v>
      </c>
      <c r="CJ330" s="73" t="str">
        <f>IF(B330="win",100%-CJ1,"-100%")</f>
        <v>-100%</v>
      </c>
      <c r="CK330" s="9">
        <f>(CI330*CJ330)+(CI330*CK1)</f>
        <v>0</v>
      </c>
      <c r="CL330" s="9"/>
      <c r="CM330" s="9">
        <f>Thu!AT79</f>
        <v>0</v>
      </c>
      <c r="CN330" s="73" t="str">
        <f>IF(B330="win",100%-CN1,"-100%")</f>
        <v>-100%</v>
      </c>
      <c r="CO330" s="9">
        <f>(CM330*CN330)+(CM330*CO1)</f>
        <v>0</v>
      </c>
      <c r="CP330" s="9"/>
      <c r="CQ330" s="9">
        <f>Thu!AU79</f>
        <v>0</v>
      </c>
      <c r="CR330" s="73" t="str">
        <f>IF(B330="win",100%-CR1,"-100%")</f>
        <v>-100%</v>
      </c>
      <c r="CS330" s="9">
        <f>(CQ330*CR330)+(CQ330*CS1)</f>
        <v>0</v>
      </c>
      <c r="CT330" s="9"/>
      <c r="CU330" s="9">
        <f>Thu!AV79</f>
        <v>0</v>
      </c>
      <c r="CV330" s="73" t="str">
        <f>IF(B330="win",100%-CV1,"-100%")</f>
        <v>-100%</v>
      </c>
      <c r="CW330" s="9">
        <f>(CU330*CV330)+(CU330*CW1)</f>
        <v>0</v>
      </c>
      <c r="CX330" s="9"/>
      <c r="CY330" s="9">
        <f>Thu!AW79</f>
        <v>0</v>
      </c>
      <c r="CZ330" s="73" t="str">
        <f>IF(B330="win",100%-CZ1,"-100%")</f>
        <v>-100%</v>
      </c>
      <c r="DA330" s="9">
        <f>(CY330*CZ330)+(CY330*DA1)</f>
        <v>0</v>
      </c>
      <c r="DB330" s="9"/>
      <c r="DC330" s="9">
        <f>Thu!AX79</f>
        <v>0</v>
      </c>
      <c r="DD330" s="73" t="str">
        <f>IF(B330="win",100%-DD1,"-100%")</f>
        <v>-100%</v>
      </c>
      <c r="DE330" s="9">
        <f>(DC330*DD330)+(DC330*DE1)</f>
        <v>0</v>
      </c>
      <c r="DF330" s="9"/>
      <c r="DG330" s="9">
        <f>Thu!AY79</f>
        <v>0</v>
      </c>
      <c r="DH330" s="73" t="str">
        <f>IF(B330="win",100%-DH1,"-100%")</f>
        <v>-100%</v>
      </c>
      <c r="DI330" s="9">
        <f>(DG330*DH330)+(DG330*DI1)</f>
        <v>0</v>
      </c>
      <c r="DJ330" s="9"/>
      <c r="DK330" s="9">
        <f>Thu!AZ79</f>
        <v>0</v>
      </c>
      <c r="DL330" s="73" t="str">
        <f>IF(B330="win",100%-DL1,"-100%")</f>
        <v>-100%</v>
      </c>
      <c r="DM330" s="9">
        <f>(DK330*DL330)+(DK330*DM1)</f>
        <v>0</v>
      </c>
      <c r="DN330" s="9"/>
      <c r="DO330" s="9">
        <f>Thu!BA79</f>
        <v>0</v>
      </c>
      <c r="DP330" s="73" t="str">
        <f>IF(B330="win",100%-DP1,"-100%")</f>
        <v>-100%</v>
      </c>
      <c r="DQ330" s="9">
        <f>(DO330*DP330)+(DO330*DQ1)</f>
        <v>0</v>
      </c>
      <c r="DR330" s="9"/>
      <c r="DS330" s="9">
        <f>Thu!BB79</f>
        <v>0</v>
      </c>
      <c r="DT330" s="73" t="str">
        <f>IF(B330="win",100%-DT1,"-100%")</f>
        <v>-100%</v>
      </c>
      <c r="DU330" s="9">
        <f>(DS330*DT330)+(DS330*DU1)</f>
        <v>0</v>
      </c>
      <c r="DV330" s="9"/>
      <c r="DW330" s="9">
        <f>Thu!BC79</f>
        <v>0</v>
      </c>
      <c r="DX330" s="73" t="str">
        <f>IF(B330="win",100%-DX1,"-100%")</f>
        <v>-100%</v>
      </c>
      <c r="DY330" s="9">
        <f>(DW330*DX330)+(DW330*DY1)</f>
        <v>0</v>
      </c>
      <c r="DZ330" s="9"/>
      <c r="EA330" s="9">
        <f>Thu!BD79</f>
        <v>0</v>
      </c>
      <c r="EB330" s="73" t="str">
        <f>IF(B330="win",100%-EB1,"-100%")</f>
        <v>-100%</v>
      </c>
      <c r="EC330" s="9">
        <f>(EA330*EB330)+(EA330*EC1)</f>
        <v>0</v>
      </c>
      <c r="ED330" s="9"/>
      <c r="EE330" s="9">
        <f>Thu!BE79</f>
        <v>0</v>
      </c>
      <c r="EF330" s="73" t="str">
        <f>IF(B330="win",100%-EF1,"-100%")</f>
        <v>-100%</v>
      </c>
      <c r="EG330" s="9">
        <f>(EE330*EF330)+(EE330*EG1)</f>
        <v>0</v>
      </c>
      <c r="EH330" s="9"/>
      <c r="EI330" s="9">
        <f>Thu!BF79</f>
        <v>0</v>
      </c>
      <c r="EJ330" s="73" t="str">
        <f>IF(B330="win",100%-EJ1,"-100%")</f>
        <v>-100%</v>
      </c>
      <c r="EK330" s="9">
        <f>(EI330*EJ330)+(EI330*EK1)</f>
        <v>0</v>
      </c>
      <c r="EL330" s="9"/>
      <c r="EM330" s="9">
        <f>Thu!BG79</f>
        <v>0</v>
      </c>
      <c r="EN330" s="73" t="str">
        <f>IF(B330="win",100%-EN1,"-100%")</f>
        <v>-100%</v>
      </c>
      <c r="EO330" s="9">
        <f>(EM330*EN330)+(EM330*EO1)</f>
        <v>0</v>
      </c>
      <c r="EP330" s="9"/>
      <c r="EQ330" s="9">
        <f>Thu!BH79</f>
        <v>0</v>
      </c>
      <c r="ER330" s="73" t="str">
        <f>IF(B330="win",100%-ER1,"-100%")</f>
        <v>-100%</v>
      </c>
      <c r="ES330" s="9">
        <f>(EQ330*ER330)+(EQ330*ES1)</f>
        <v>0</v>
      </c>
      <c r="EU330" s="9">
        <f>Thu!$BI79</f>
        <v>0</v>
      </c>
      <c r="EV330" s="73" t="str">
        <f t="shared" si="3476"/>
        <v>-100%</v>
      </c>
      <c r="EW330" s="9">
        <f>(EU330*EV330)+(EU330*EW1)</f>
        <v>0</v>
      </c>
      <c r="EY330" s="9">
        <f>Thu!$BI79</f>
        <v>0</v>
      </c>
      <c r="EZ330" s="73" t="str">
        <f t="shared" si="3477"/>
        <v>-100%</v>
      </c>
      <c r="FA330" s="9">
        <f>(EY330*EZ330)+(EY330*FA1)</f>
        <v>0</v>
      </c>
      <c r="FC330" s="9">
        <f>Thu!$BK79</f>
        <v>0</v>
      </c>
      <c r="FD330" s="73" t="str">
        <f t="shared" si="3450"/>
        <v>-100%</v>
      </c>
      <c r="FE330" s="9">
        <f>(FC330*FD330)+(FC330*FE1)</f>
        <v>0</v>
      </c>
      <c r="FG330" s="9">
        <f>Thu!$BL79</f>
        <v>0</v>
      </c>
      <c r="FH330" s="73" t="str">
        <f t="shared" si="3451"/>
        <v>-100%</v>
      </c>
      <c r="FI330" s="9">
        <f>(FG330*FH330)+(FG330*FI1)</f>
        <v>0</v>
      </c>
      <c r="FK330" s="9">
        <f>Thu!$BM79</f>
        <v>0</v>
      </c>
      <c r="FL330" s="73" t="str">
        <f t="shared" si="3452"/>
        <v>-100%</v>
      </c>
      <c r="FM330" s="9">
        <f>(FK330*FL330)+(FK330*FM1)</f>
        <v>0</v>
      </c>
      <c r="FO330" s="9">
        <f>Thu!$BN79</f>
        <v>0</v>
      </c>
      <c r="FP330" s="73" t="str">
        <f t="shared" si="3453"/>
        <v>-100%</v>
      </c>
      <c r="FQ330" s="9">
        <f>(FO330*FP330)+(FO330*FQ1)</f>
        <v>0</v>
      </c>
    </row>
    <row r="331" spans="1:173" s="12" customFormat="1" x14ac:dyDescent="0.25">
      <c r="A331" s="9" t="str">
        <f>Thu!A80</f>
        <v>OVER</v>
      </c>
      <c r="B331" s="72">
        <f>Thu!C80</f>
        <v>0</v>
      </c>
      <c r="C331" s="9">
        <f>Thu!X80</f>
        <v>0</v>
      </c>
      <c r="D331" s="73" t="str">
        <f>IF(B331="win",100%-D1,"-100%")</f>
        <v>-100%</v>
      </c>
      <c r="E331" s="9">
        <f>(C331*D331)+(C331*E1)</f>
        <v>0</v>
      </c>
      <c r="G331" s="9">
        <f>Thu!Y80</f>
        <v>0</v>
      </c>
      <c r="H331" s="73" t="str">
        <f t="shared" si="3475"/>
        <v>-100%</v>
      </c>
      <c r="I331" s="9">
        <f>(G331*H331)+(G331*I1)</f>
        <v>0</v>
      </c>
      <c r="K331" s="9">
        <f>Thu!Z80</f>
        <v>0</v>
      </c>
      <c r="L331" s="73" t="str">
        <f>IF(B331="win",100%-L1,"-100%")</f>
        <v>-100%</v>
      </c>
      <c r="M331" s="9">
        <f>(K331*L331)+(K331*M1)</f>
        <v>0</v>
      </c>
      <c r="N331" s="9"/>
      <c r="O331" s="9">
        <f>Thu!AA80</f>
        <v>0</v>
      </c>
      <c r="P331" s="73" t="str">
        <f>IF(B331="win",100%-P1,"-100%")</f>
        <v>-100%</v>
      </c>
      <c r="Q331" s="9">
        <f>(O331*P331)+(O331*Q1)</f>
        <v>0</v>
      </c>
      <c r="R331" s="9"/>
      <c r="S331" s="9">
        <f>Thu!AB80</f>
        <v>0</v>
      </c>
      <c r="T331" s="73" t="str">
        <f>IF(B331="win",100%-T1,"-100%")</f>
        <v>-100%</v>
      </c>
      <c r="U331" s="9">
        <f>(S331*T331)+(S331*U1)</f>
        <v>0</v>
      </c>
      <c r="V331" s="9"/>
      <c r="W331" s="9">
        <f>Thu!AC80</f>
        <v>0</v>
      </c>
      <c r="X331" s="73" t="str">
        <f>IF(B331="win",100%-X1,"-100%")</f>
        <v>-100%</v>
      </c>
      <c r="Y331" s="9">
        <f>(W331*X331)+(W331*Y1)</f>
        <v>0</v>
      </c>
      <c r="Z331" s="9"/>
      <c r="AA331" s="9">
        <f>Thu!AD80</f>
        <v>0</v>
      </c>
      <c r="AB331" s="73" t="str">
        <f>IF(B331="win",100%-AB1,"-100%")</f>
        <v>-100%</v>
      </c>
      <c r="AC331" s="9">
        <f>(AA331*AB331)+(AA331*AC1)</f>
        <v>0</v>
      </c>
      <c r="AD331" s="9"/>
      <c r="AE331" s="9">
        <f>Thu!AE80</f>
        <v>0</v>
      </c>
      <c r="AF331" s="73" t="str">
        <f>IF(B331="win",100%-AF1,"-100%")</f>
        <v>-100%</v>
      </c>
      <c r="AG331" s="9">
        <f>(AE331*AF331)+(AE331*AG1)</f>
        <v>0</v>
      </c>
      <c r="AH331" s="9"/>
      <c r="AI331" s="9">
        <f>Thu!AF80</f>
        <v>0</v>
      </c>
      <c r="AJ331" s="73" t="str">
        <f>IF(B331="win",100%-AJ1,"-100%")</f>
        <v>-100%</v>
      </c>
      <c r="AK331" s="9">
        <f>(AI331*AJ331)+(AI331*AK1)</f>
        <v>0</v>
      </c>
      <c r="AL331" s="9"/>
      <c r="AM331" s="9">
        <f>Thu!AG80</f>
        <v>0</v>
      </c>
      <c r="AN331" s="73" t="str">
        <f>IF(B331="win",100%-AN1,"-100%")</f>
        <v>-100%</v>
      </c>
      <c r="AO331" s="9">
        <f>(AM331*AN331)+(AM331*AO1)</f>
        <v>0</v>
      </c>
      <c r="AP331" s="9"/>
      <c r="AQ331" s="9">
        <f>Thu!AH80</f>
        <v>0</v>
      </c>
      <c r="AR331" s="73" t="str">
        <f>IF(B331="win",100%-AR1,"-100%")</f>
        <v>-100%</v>
      </c>
      <c r="AS331" s="9">
        <f>(AQ331*AR331)+(AQ331*AS1)</f>
        <v>0</v>
      </c>
      <c r="AT331" s="9"/>
      <c r="AU331" s="9">
        <f>Thu!AI80</f>
        <v>0</v>
      </c>
      <c r="AV331" s="73" t="str">
        <f>IF(B331="win",100%-AV1,"-100%")</f>
        <v>-100%</v>
      </c>
      <c r="AW331" s="9">
        <f>(AU331*AV331)+(AU331*AW1)</f>
        <v>0</v>
      </c>
      <c r="AX331" s="9"/>
      <c r="AY331" s="9">
        <f>Thu!AJ80</f>
        <v>0</v>
      </c>
      <c r="AZ331" s="73" t="str">
        <f>IF(B331="win",100%-AZ1,"-100%")</f>
        <v>-100%</v>
      </c>
      <c r="BA331" s="9">
        <f>(AY331*AZ331)+(AY331*BA1)</f>
        <v>0</v>
      </c>
      <c r="BB331" s="9"/>
      <c r="BC331" s="9">
        <f>Thu!AK80</f>
        <v>0</v>
      </c>
      <c r="BD331" s="73" t="str">
        <f>IF(B331="win",100%-BD1,"-100%")</f>
        <v>-100%</v>
      </c>
      <c r="BE331" s="9">
        <f>(BC331*BD331)+(BC331*BE1)</f>
        <v>0</v>
      </c>
      <c r="BF331" s="9"/>
      <c r="BG331" s="9">
        <f>Thu!AL80</f>
        <v>0</v>
      </c>
      <c r="BH331" s="73" t="str">
        <f>IF(B331="win",100%-BH1,"-100%")</f>
        <v>-100%</v>
      </c>
      <c r="BI331" s="9">
        <f>(BG331*BH331)+(BG331*BI1)</f>
        <v>0</v>
      </c>
      <c r="BJ331" s="9"/>
      <c r="BK331" s="9">
        <f>Thu!AM80</f>
        <v>0</v>
      </c>
      <c r="BL331" s="73" t="str">
        <f>IF(B331="win",100%-BL1,"-100%")</f>
        <v>-100%</v>
      </c>
      <c r="BM331" s="9">
        <f>(BK331*BL331)+(BK331*BM1)</f>
        <v>0</v>
      </c>
      <c r="BN331" s="9"/>
      <c r="BO331" s="9">
        <f>Thu!AN80</f>
        <v>0</v>
      </c>
      <c r="BP331" s="73" t="str">
        <f>IF(B331="win",100%-BP1,"-100%")</f>
        <v>-100%</v>
      </c>
      <c r="BQ331" s="9">
        <f>(BO331*BP331)+(BO331*BQ1)</f>
        <v>0</v>
      </c>
      <c r="BR331" s="9"/>
      <c r="BS331" s="9">
        <f>Thu!AO80</f>
        <v>0</v>
      </c>
      <c r="BT331" s="73" t="str">
        <f>IF(B331="win",100%-BT1,"-100%")</f>
        <v>-100%</v>
      </c>
      <c r="BU331" s="9">
        <f>(BS331*BT331)+(BS331*BU1)</f>
        <v>0</v>
      </c>
      <c r="BV331" s="9"/>
      <c r="BW331" s="9">
        <f>Thu!AP80</f>
        <v>0</v>
      </c>
      <c r="BX331" s="73" t="str">
        <f>IF(B331="win",100%-BX1,"-100%")</f>
        <v>-100%</v>
      </c>
      <c r="BY331" s="9">
        <f>(BW331*BX331)+(BW331*BY1)</f>
        <v>0</v>
      </c>
      <c r="BZ331" s="9"/>
      <c r="CA331" s="9">
        <f>Thu!AQ80</f>
        <v>0</v>
      </c>
      <c r="CB331" s="73" t="str">
        <f>IF(B331="win",100%-CB1,"-100%")</f>
        <v>-100%</v>
      </c>
      <c r="CC331" s="9">
        <f>(CA331*CB331)+(CA331*CC1)</f>
        <v>0</v>
      </c>
      <c r="CD331" s="9"/>
      <c r="CE331" s="9">
        <f>Thu!AR80</f>
        <v>0</v>
      </c>
      <c r="CF331" s="73" t="str">
        <f>IF(B331="win",100%-CF1,"-100%")</f>
        <v>-100%</v>
      </c>
      <c r="CG331" s="9">
        <f>(CE331*CF331)+(CE331*CG1)</f>
        <v>0</v>
      </c>
      <c r="CH331" s="9"/>
      <c r="CI331" s="9">
        <f>Thu!AS80</f>
        <v>0</v>
      </c>
      <c r="CJ331" s="73" t="str">
        <f>IF(B331="win",100%-CJ1,"-100%")</f>
        <v>-100%</v>
      </c>
      <c r="CK331" s="9">
        <f>(CI331*CJ331)+(CI331*CK1)</f>
        <v>0</v>
      </c>
      <c r="CL331" s="9"/>
      <c r="CM331" s="9">
        <f>Thu!AT80</f>
        <v>0</v>
      </c>
      <c r="CN331" s="73" t="str">
        <f>IF(B331="win",100%-CN1,"-100%")</f>
        <v>-100%</v>
      </c>
      <c r="CO331" s="9">
        <f>(CM331*CN331)+(CM331*CO1)</f>
        <v>0</v>
      </c>
      <c r="CP331" s="9"/>
      <c r="CQ331" s="9">
        <f>Thu!AU80</f>
        <v>0</v>
      </c>
      <c r="CR331" s="73" t="str">
        <f>IF(B331="win",100%-CR1,"-100%")</f>
        <v>-100%</v>
      </c>
      <c r="CS331" s="9">
        <f>(CQ331*CR331)+(CQ331*CS1)</f>
        <v>0</v>
      </c>
      <c r="CT331" s="9"/>
      <c r="CU331" s="9">
        <f>Thu!AV80</f>
        <v>0</v>
      </c>
      <c r="CV331" s="73" t="str">
        <f>IF(B331="win",100%-CV1,"-100%")</f>
        <v>-100%</v>
      </c>
      <c r="CW331" s="9">
        <f>(CU331*CV331)+(CU331*CW1)</f>
        <v>0</v>
      </c>
      <c r="CX331" s="9"/>
      <c r="CY331" s="9">
        <f>Thu!AW80</f>
        <v>0</v>
      </c>
      <c r="CZ331" s="73" t="str">
        <f>IF(B331="win",100%-CZ1,"-100%")</f>
        <v>-100%</v>
      </c>
      <c r="DA331" s="9">
        <f>(CY331*CZ331)+(CY331*DA1)</f>
        <v>0</v>
      </c>
      <c r="DB331" s="9"/>
      <c r="DC331" s="9">
        <f>Thu!AX80</f>
        <v>0</v>
      </c>
      <c r="DD331" s="73" t="str">
        <f>IF(B331="win",100%-DD1,"-100%")</f>
        <v>-100%</v>
      </c>
      <c r="DE331" s="9">
        <f>(DC331*DD331)+(DC331*DE1)</f>
        <v>0</v>
      </c>
      <c r="DF331" s="9"/>
      <c r="DG331" s="9">
        <f>Thu!AY80</f>
        <v>0</v>
      </c>
      <c r="DH331" s="73" t="str">
        <f>IF(B331="win",100%-DH1,"-100%")</f>
        <v>-100%</v>
      </c>
      <c r="DI331" s="9">
        <f>(DG331*DH331)+(DG331*DI1)</f>
        <v>0</v>
      </c>
      <c r="DJ331" s="9"/>
      <c r="DK331" s="9">
        <f>Thu!AZ80</f>
        <v>0</v>
      </c>
      <c r="DL331" s="73" t="str">
        <f>IF(B331="win",100%-DL1,"-100%")</f>
        <v>-100%</v>
      </c>
      <c r="DM331" s="9">
        <f>(DK331*DL331)+(DK331*DM1)</f>
        <v>0</v>
      </c>
      <c r="DN331" s="9"/>
      <c r="DO331" s="9">
        <f>Thu!BA80</f>
        <v>0</v>
      </c>
      <c r="DP331" s="73" t="str">
        <f>IF(B331="win",100%-DP1,"-100%")</f>
        <v>-100%</v>
      </c>
      <c r="DQ331" s="9">
        <f>(DO331*DP331)+(DO331*DQ1)</f>
        <v>0</v>
      </c>
      <c r="DR331" s="9"/>
      <c r="DS331" s="9">
        <f>Thu!BB80</f>
        <v>0</v>
      </c>
      <c r="DT331" s="73" t="str">
        <f>IF(B331="win",100%-DT1,"-100%")</f>
        <v>-100%</v>
      </c>
      <c r="DU331" s="9">
        <f>(DS331*DT331)+(DS331*DU1)</f>
        <v>0</v>
      </c>
      <c r="DV331" s="9"/>
      <c r="DW331" s="9">
        <f>Thu!BC80</f>
        <v>0</v>
      </c>
      <c r="DX331" s="73" t="str">
        <f>IF(B331="win",100%-DX1,"-100%")</f>
        <v>-100%</v>
      </c>
      <c r="DY331" s="9">
        <f>(DW331*DX331)+(DW331*DY1)</f>
        <v>0</v>
      </c>
      <c r="DZ331" s="9"/>
      <c r="EA331" s="9">
        <f>Thu!BD80</f>
        <v>0</v>
      </c>
      <c r="EB331" s="73" t="str">
        <f>IF(B331="win",100%-EB1,"-100%")</f>
        <v>-100%</v>
      </c>
      <c r="EC331" s="9">
        <f>(EA331*EB331)+(EA331*EC1)</f>
        <v>0</v>
      </c>
      <c r="ED331" s="9"/>
      <c r="EE331" s="9">
        <f>Thu!BE80</f>
        <v>0</v>
      </c>
      <c r="EF331" s="73" t="str">
        <f>IF(B331="win",100%-EF1,"-100%")</f>
        <v>-100%</v>
      </c>
      <c r="EG331" s="9">
        <f>(EE331*EF331)+(EE331*EG1)</f>
        <v>0</v>
      </c>
      <c r="EH331" s="9"/>
      <c r="EI331" s="9">
        <f>Thu!BF80</f>
        <v>0</v>
      </c>
      <c r="EJ331" s="73" t="str">
        <f>IF(B331="win",100%-EJ1,"-100%")</f>
        <v>-100%</v>
      </c>
      <c r="EK331" s="9">
        <f>(EI331*EJ331)+(EI331*EK1)</f>
        <v>0</v>
      </c>
      <c r="EL331" s="9"/>
      <c r="EM331" s="9">
        <f>Thu!BG80</f>
        <v>0</v>
      </c>
      <c r="EN331" s="73" t="str">
        <f>IF(B331="win",100%-EN1,"-100%")</f>
        <v>-100%</v>
      </c>
      <c r="EO331" s="9">
        <f>(EM331*EN331)+(EM331*EO1)</f>
        <v>0</v>
      </c>
      <c r="EP331" s="9"/>
      <c r="EQ331" s="9">
        <f>Thu!BH80</f>
        <v>0</v>
      </c>
      <c r="ER331" s="73" t="str">
        <f>IF(B331="win",100%-ER1,"-100%")</f>
        <v>-100%</v>
      </c>
      <c r="ES331" s="9">
        <f>(EQ331*ER331)+(EQ331*ES1)</f>
        <v>0</v>
      </c>
      <c r="EU331" s="9">
        <f>Thu!$BI80</f>
        <v>0</v>
      </c>
      <c r="EV331" s="73" t="str">
        <f t="shared" si="3476"/>
        <v>-100%</v>
      </c>
      <c r="EW331" s="9">
        <f>(EU331*EV331)+(EU331*EW1)</f>
        <v>0</v>
      </c>
      <c r="EY331" s="9">
        <f>Thu!$BI80</f>
        <v>0</v>
      </c>
      <c r="EZ331" s="73" t="str">
        <f t="shared" si="3477"/>
        <v>-100%</v>
      </c>
      <c r="FA331" s="9">
        <f>(EY331*EZ331)+(EY331*FA1)</f>
        <v>0</v>
      </c>
      <c r="FC331" s="9">
        <f>Thu!$BK80</f>
        <v>0</v>
      </c>
      <c r="FD331" s="73" t="str">
        <f t="shared" si="3450"/>
        <v>-100%</v>
      </c>
      <c r="FE331" s="9">
        <f>(FC331*FD331)+(FC331*FE1)</f>
        <v>0</v>
      </c>
      <c r="FG331" s="9">
        <f>Thu!$BL80</f>
        <v>0</v>
      </c>
      <c r="FH331" s="73" t="str">
        <f t="shared" si="3451"/>
        <v>-100%</v>
      </c>
      <c r="FI331" s="9">
        <f>(FG331*FH331)+(FG331*FI1)</f>
        <v>0</v>
      </c>
      <c r="FK331" s="9">
        <f>Thu!$BM80</f>
        <v>0</v>
      </c>
      <c r="FL331" s="73" t="str">
        <f t="shared" si="3452"/>
        <v>-100%</v>
      </c>
      <c r="FM331" s="9">
        <f>(FK331*FL331)+(FK331*FM1)</f>
        <v>0</v>
      </c>
      <c r="FO331" s="9">
        <f>Thu!$BN80</f>
        <v>0</v>
      </c>
      <c r="FP331" s="73" t="str">
        <f t="shared" si="3453"/>
        <v>-100%</v>
      </c>
      <c r="FQ331" s="9">
        <f>(FO331*FP331)+(FO331*FQ1)</f>
        <v>0</v>
      </c>
    </row>
    <row r="332" ht="13.5" customHeight="1" spans="2:2" s="12" customFormat="1" x14ac:dyDescent="0.25">
      <c r="B332" s="61"/>
    </row>
    <row r="333" ht="16.5" customHeight="1" spans="1:173" s="67" customFormat="1" x14ac:dyDescent="0.25">
      <c r="A333" s="80">
        <f>Summary!B6</f>
        <v>NaN</v>
      </c>
      <c r="B333" s="81"/>
      <c r="C333" s="82">
        <f>Summary!A6</f>
        <v>41817</v>
      </c>
      <c r="E333" s="67">
        <f>SUM(E334:E412)</f>
        <v>-350000</v>
      </c>
      <c r="G333" s="80">
        <f>$A$333</f>
        <v>NaN</v>
      </c>
      <c r="I333" s="67">
        <f>SUM(I334:I412)</f>
        <v>0</v>
      </c>
      <c r="K333" s="80">
        <f>$C$333</f>
        <v>41817</v>
      </c>
      <c r="M333" s="67">
        <f>SUM(M334:M412)</f>
        <v>0</v>
      </c>
      <c r="O333" s="80">
        <f>$A$333</f>
        <v>NaN</v>
      </c>
      <c r="Q333" s="67">
        <f>SUM(Q334:Q412)</f>
        <v>0</v>
      </c>
      <c r="S333" s="80">
        <f>K333</f>
        <v>41817</v>
      </c>
      <c r="U333" s="67">
        <f>SUM(U334:U412)</f>
        <v>0</v>
      </c>
      <c r="W333" s="80">
        <f>$A$333</f>
        <v>NaN</v>
      </c>
      <c r="Y333" s="67">
        <f>SUM(Y334:Y412)</f>
        <v>0</v>
      </c>
      <c r="AA333" s="80">
        <f>S333</f>
        <v>41817</v>
      </c>
      <c r="AC333" s="67">
        <f>SUM(AC334:AC412)</f>
        <v>18000</v>
      </c>
      <c r="AE333" s="80">
        <f>$A$333</f>
        <v>NaN</v>
      </c>
      <c r="AG333" s="67">
        <f>SUM(AG334:AG412)</f>
        <v>0</v>
      </c>
      <c r="AI333" s="80">
        <f>AA333</f>
        <v>41817</v>
      </c>
      <c r="AK333" s="67">
        <f>SUM(AK334:AK412)</f>
        <v>-200</v>
      </c>
      <c r="AM333" s="80">
        <f>$A$333</f>
        <v>NaN</v>
      </c>
      <c r="AO333" s="67">
        <f>SUM(AO334:AO412)</f>
        <v>2250</v>
      </c>
      <c r="AQ333" s="80">
        <f>AI333</f>
        <v>41817</v>
      </c>
      <c r="AS333" s="67">
        <f>SUM(AS334:AS412)</f>
        <v>4950</v>
      </c>
      <c r="AU333" s="80">
        <f>$A$333</f>
        <v>NaN</v>
      </c>
      <c r="AW333" s="67">
        <f>SUM(AW334:AW412)</f>
        <v>100800</v>
      </c>
      <c r="AY333" s="80">
        <f>AQ333</f>
        <v>41817</v>
      </c>
      <c r="BA333" s="67">
        <f>SUM(BA334:BA412)</f>
        <v>0</v>
      </c>
      <c r="BC333" s="80">
        <f>$A$333</f>
        <v>NaN</v>
      </c>
      <c r="BE333" s="67">
        <f>SUM(BE334:BE412)</f>
        <v>0</v>
      </c>
      <c r="BG333" s="80">
        <f>AY333</f>
        <v>41817</v>
      </c>
      <c r="BI333" s="67">
        <f>SUM(BI334:BI412)</f>
        <v>2700</v>
      </c>
      <c r="BK333" s="80">
        <f>$A$333</f>
        <v>NaN</v>
      </c>
      <c r="BM333" s="67">
        <f>SUM(BM334:BM412)</f>
        <v>170000</v>
      </c>
      <c r="BO333" s="80">
        <f>BG333</f>
        <v>41817</v>
      </c>
      <c r="BQ333" s="67">
        <f>SUM(BQ334:BQ412)</f>
        <v>0</v>
      </c>
      <c r="BS333" s="80">
        <f>$A$333</f>
        <v>NaN</v>
      </c>
      <c r="BU333" s="67">
        <f>SUM(BU334:BU412)</f>
        <v>35100</v>
      </c>
      <c r="BW333" s="80">
        <f>BO333</f>
        <v>41817</v>
      </c>
      <c r="BY333" s="67">
        <f>SUM(BY334:BY412)</f>
        <v>0</v>
      </c>
      <c r="CA333" s="80">
        <f>$A$333</f>
        <v>NaN</v>
      </c>
      <c r="CC333" s="67">
        <f>SUM(CC334:CC412)</f>
        <v>0</v>
      </c>
      <c r="CE333" s="80">
        <f>BW333</f>
        <v>41817</v>
      </c>
      <c r="CG333" s="67">
        <f>SUM(CG334:CG412)</f>
        <v>27000</v>
      </c>
      <c r="CI333" s="80">
        <f>$A$333</f>
        <v>NaN</v>
      </c>
      <c r="CK333" s="67">
        <f>SUM(CK334:CK412)</f>
        <v>10800</v>
      </c>
      <c r="CM333" s="80">
        <f>CE333</f>
        <v>41817</v>
      </c>
      <c r="CO333" s="67">
        <f>SUM(CO334:CO412)</f>
        <v>0</v>
      </c>
      <c r="CQ333" s="80">
        <f>$A$333</f>
        <v>NaN</v>
      </c>
      <c r="CS333" s="67">
        <f>SUM(CS334:CS412)</f>
        <v>0</v>
      </c>
      <c r="CU333" s="80">
        <f>CM333</f>
        <v>41817</v>
      </c>
      <c r="CW333" s="67">
        <f>SUM(CW334:CW412)</f>
        <v>0</v>
      </c>
      <c r="CY333" s="80">
        <f>$A$333</f>
        <v>NaN</v>
      </c>
      <c r="DA333" s="67">
        <f>SUM(DA334:DA412)</f>
        <v>132300</v>
      </c>
      <c r="DC333" s="80">
        <f>CU333</f>
        <v>41817</v>
      </c>
      <c r="DE333" s="67">
        <f>SUM(DE334:DE412)</f>
        <v>0</v>
      </c>
      <c r="DG333" s="80">
        <f>$A$333</f>
        <v>NaN</v>
      </c>
      <c r="DI333" s="67">
        <f>SUM(DI334:DI412)</f>
        <v>20250</v>
      </c>
      <c r="DK333" s="80">
        <f>DC333</f>
        <v>41817</v>
      </c>
      <c r="DM333" s="67">
        <f>SUM(DM334:DM412)</f>
        <v>-2300</v>
      </c>
      <c r="DO333" s="80">
        <f>$A$333</f>
        <v>NaN</v>
      </c>
      <c r="DQ333" s="67">
        <f>SUM(DQ334:DQ412)</f>
        <v>-2000</v>
      </c>
      <c r="DS333" s="80">
        <f>DK333</f>
        <v>41817</v>
      </c>
      <c r="DU333" s="67">
        <f>SUM(DU334:DU412)</f>
        <v>0</v>
      </c>
      <c r="DW333" s="80">
        <f>$A$333</f>
        <v>NaN</v>
      </c>
      <c r="DY333" s="67">
        <f>SUM(DY334:DY412)</f>
        <v>0</v>
      </c>
      <c r="EA333" s="80">
        <f>DS333</f>
        <v>41817</v>
      </c>
      <c r="EC333" s="67">
        <f>SUM(EC334:EC412)</f>
        <v>0</v>
      </c>
      <c r="EE333" s="80">
        <f>$A$333</f>
        <v>NaN</v>
      </c>
      <c r="EG333" s="67">
        <f>SUM(EG334:EG412)</f>
        <v>54000</v>
      </c>
      <c r="EI333" s="80">
        <f>EA333</f>
        <v>41817</v>
      </c>
      <c r="EK333" s="67">
        <f>SUM(EK334:EK412)</f>
        <v>42300</v>
      </c>
      <c r="EM333" s="80">
        <f>$A$333</f>
        <v>NaN</v>
      </c>
      <c r="EO333" s="67">
        <f>SUM(EO334:EO412)</f>
        <v>13500</v>
      </c>
      <c r="EQ333" s="80">
        <f>EI333</f>
        <v>41817</v>
      </c>
      <c r="ES333" s="67">
        <f>SUM(ES334:ES412)</f>
        <v>80000</v>
      </c>
      <c r="EU333" s="80">
        <f>EM333</f>
        <v>NaN</v>
      </c>
      <c r="EW333" s="67">
        <f>SUM(EW334:EW412)</f>
        <v>48600</v>
      </c>
      <c r="EY333" s="80">
        <f>EQ333</f>
        <v>41817</v>
      </c>
      <c r="FA333" s="67">
        <f>SUM(FA334:FA412)</f>
        <v>34200</v>
      </c>
      <c r="FC333" s="80">
        <f>EU333</f>
        <v>NaN</v>
      </c>
      <c r="FE333" s="67">
        <f>SUM(FE334:FE412)</f>
        <v>-4000</v>
      </c>
      <c r="FG333" s="80">
        <f>EY333</f>
        <v>41817</v>
      </c>
      <c r="FI333" s="67">
        <f>SUM(FI334:FI412)</f>
        <v>21600</v>
      </c>
      <c r="FK333" s="80">
        <f>FC333</f>
        <v>NaN</v>
      </c>
      <c r="FM333" s="67">
        <f>SUM(FM334:FM412)</f>
        <v>-10000</v>
      </c>
      <c r="FO333" s="80">
        <f>FG333</f>
        <v>41817</v>
      </c>
      <c r="FQ333" s="67">
        <f>SUM(FQ334:FQ412)</f>
        <v>15200</v>
      </c>
    </row>
    <row r="334" spans="1:173" s="12" customFormat="1" x14ac:dyDescent="0.25">
      <c r="A334" s="9" t="str">
        <f>Fri!$A$2</f>
        <v>evening</v>
      </c>
      <c r="B334" s="72" t="str">
        <f>Fri!$C$2</f>
        <v>lose</v>
      </c>
      <c r="C334" s="9">
        <f>Fri!$X$2</f>
        <v>0</v>
      </c>
      <c r="D334" s="73" t="str">
        <f>IF($B334="win",100%-D$1,"-100%")</f>
        <v>-100%</v>
      </c>
      <c r="E334" s="9">
        <f>(C334*D334)+(C334*E$1)</f>
        <v>0</v>
      </c>
      <c r="G334" s="9">
        <f>Fri!$Y$2</f>
        <v>0</v>
      </c>
      <c r="H334" s="73" t="str">
        <f>IF($B334="win",100%-H$1,"-100%")</f>
        <v>-100%</v>
      </c>
      <c r="I334" s="9">
        <f>(G334*H334)+(G334*I$1)</f>
        <v>0</v>
      </c>
      <c r="K334" s="9">
        <f>Fri!$Z$2</f>
        <v>0</v>
      </c>
      <c r="L334" s="73" t="str">
        <f>IF($B334="win",100%-L$1,"-100%")</f>
        <v>-100%</v>
      </c>
      <c r="M334" s="9">
        <f>(K334*L334)+(K334*M$1)</f>
        <v>0</v>
      </c>
      <c r="N334" s="9"/>
      <c r="O334" s="9">
        <f>Fri!$AA$2</f>
        <v>0</v>
      </c>
      <c r="P334" s="73" t="str">
        <f>IF($B334="win",100%-P$1,"-100%")</f>
        <v>-100%</v>
      </c>
      <c r="Q334" s="9">
        <f>(O334*P334)+(O334*Q$1)</f>
        <v>0</v>
      </c>
      <c r="R334" s="9"/>
      <c r="S334" s="9">
        <f>Fri!$AB$2</f>
        <v>0</v>
      </c>
      <c r="T334" s="73" t="str">
        <f>IF($B334="win",100%-T$1,"-100%")</f>
        <v>-100%</v>
      </c>
      <c r="U334" s="9">
        <f>(S334*T334)+(S334*U$1)</f>
        <v>0</v>
      </c>
      <c r="V334" s="9"/>
      <c r="W334" s="9">
        <f>Fri!$AC$2</f>
        <v>0</v>
      </c>
      <c r="X334" s="73" t="str">
        <f>IF($B334="win",100%-X$1,"-100%")</f>
        <v>-100%</v>
      </c>
      <c r="Y334" s="9">
        <f>(W334*X334)+(W334*Y$1)</f>
        <v>0</v>
      </c>
      <c r="Z334" s="9"/>
      <c r="AA334" s="9">
        <f>Fri!$AD$2</f>
        <v>0</v>
      </c>
      <c r="AB334" s="73" t="str">
        <f>IF($B334="win",100%-AB$1,"-100%")</f>
        <v>-100%</v>
      </c>
      <c r="AC334" s="9">
        <f>(AA334*AB334)+(AA334*AC$1)</f>
        <v>0</v>
      </c>
      <c r="AD334" s="9"/>
      <c r="AE334" s="9">
        <f>Fri!$AE$2</f>
        <v>0</v>
      </c>
      <c r="AF334" s="73" t="str">
        <f>IF($B334="win",100%-AF$1,"-100%")</f>
        <v>-100%</v>
      </c>
      <c r="AG334" s="9">
        <f>(AE334*AF334)+(AE334*AG$1)</f>
        <v>0</v>
      </c>
      <c r="AH334" s="9"/>
      <c r="AI334" s="9">
        <f>Fri!$AF$2</f>
        <v>0</v>
      </c>
      <c r="AJ334" s="73" t="str">
        <f>IF($B334="win",100%-AJ$1,"-100%")</f>
        <v>-100%</v>
      </c>
      <c r="AK334" s="9">
        <f>(AI334*AJ334)+(AI334*AK$1)</f>
        <v>0</v>
      </c>
      <c r="AL334" s="9"/>
      <c r="AM334" s="9">
        <f>Fri!$AG$2</f>
        <v>0</v>
      </c>
      <c r="AN334" s="73" t="str">
        <f>IF($B334="win",100%-AN$1,"-100%")</f>
        <v>-100%</v>
      </c>
      <c r="AO334" s="9">
        <f>(AM334*AN334)+(AM334*AO$1)</f>
        <v>0</v>
      </c>
      <c r="AP334" s="9"/>
      <c r="AQ334" s="9">
        <f>Fri!$AH$2</f>
        <v>0</v>
      </c>
      <c r="AR334" s="73" t="str">
        <f>IF($B334="win",100%-AR$1,"-100%")</f>
        <v>-100%</v>
      </c>
      <c r="AS334" s="9">
        <f>(AQ334*AR334)+(AQ334*AS$1)</f>
        <v>0</v>
      </c>
      <c r="AT334" s="9"/>
      <c r="AU334" s="9">
        <f>Fri!$AI$2</f>
        <v>0</v>
      </c>
      <c r="AV334" s="73" t="str">
        <f>IF($B334="win",100%-AV$1,"-100%")</f>
        <v>-100%</v>
      </c>
      <c r="AW334" s="9">
        <f>(AU334*AV334)+(AU334*AW$1)</f>
        <v>0</v>
      </c>
      <c r="AX334" s="9"/>
      <c r="AY334" s="9">
        <f>Fri!$AJ$2</f>
        <v>0</v>
      </c>
      <c r="AZ334" s="73" t="str">
        <f>IF($B334="win",100%-AZ$1,"-100%")</f>
        <v>-100%</v>
      </c>
      <c r="BA334" s="9">
        <f>(AY334*AZ334)+(AY334*BA$1)</f>
        <v>0</v>
      </c>
      <c r="BB334" s="9"/>
      <c r="BC334" s="9">
        <f>Fri!$AK$2</f>
        <v>0</v>
      </c>
      <c r="BD334" s="73" t="str">
        <f>IF($B334="win",100%-BD$1,"-100%")</f>
        <v>-100%</v>
      </c>
      <c r="BE334" s="9">
        <f>(BC334*BD334)+(BC334*BE$1)</f>
        <v>0</v>
      </c>
      <c r="BF334" s="9"/>
      <c r="BG334" s="9">
        <f>Fri!$AL$2</f>
        <v>0</v>
      </c>
      <c r="BH334" s="73" t="str">
        <f>IF($B334="win",100%-BH$1,"-100%")</f>
        <v>-100%</v>
      </c>
      <c r="BI334" s="9">
        <f>(BG334*BH334)+(BG334*BI$1)</f>
        <v>0</v>
      </c>
      <c r="BJ334" s="9"/>
      <c r="BK334" s="9">
        <f>Fri!$AM$2</f>
        <v>0</v>
      </c>
      <c r="BL334" s="73" t="str">
        <f>IF($B334="win",100%-BL$1,"-100%")</f>
        <v>-100%</v>
      </c>
      <c r="BM334" s="9">
        <f>(BK334*BL334)+(BK334*BM$1)</f>
        <v>0</v>
      </c>
      <c r="BN334" s="9"/>
      <c r="BO334" s="9">
        <f>Fri!$AN$2</f>
        <v>0</v>
      </c>
      <c r="BP334" s="73" t="str">
        <f>IF($B334="win",100%-BP$1,"-100%")</f>
        <v>-100%</v>
      </c>
      <c r="BQ334" s="9">
        <f>(BO334*BP334)+(BO334*BQ$1)</f>
        <v>0</v>
      </c>
      <c r="BR334" s="9"/>
      <c r="BS334" s="9">
        <f>Fri!$AO$2</f>
        <v>0</v>
      </c>
      <c r="BT334" s="73" t="str">
        <f>IF($B334="win",100%-BT$1,"-100%")</f>
        <v>-100%</v>
      </c>
      <c r="BU334" s="9">
        <f>(BS334*BT334)+(BS334*BU$1)</f>
        <v>0</v>
      </c>
      <c r="BV334" s="9"/>
      <c r="BW334" s="9">
        <f>Fri!$AP$2</f>
        <v>0</v>
      </c>
      <c r="BX334" s="73" t="str">
        <f>IF($B334="win",100%-BX$1,"-100%")</f>
        <v>-100%</v>
      </c>
      <c r="BY334" s="9">
        <f>(BW334*BX334)+(BW334*BY$1)</f>
        <v>0</v>
      </c>
      <c r="BZ334" s="9"/>
      <c r="CA334" s="9">
        <f>Fri!$AQ$2</f>
        <v>0</v>
      </c>
      <c r="CB334" s="73" t="str">
        <f>IF($B334="win",100%-CB$1,"-100%")</f>
        <v>-100%</v>
      </c>
      <c r="CC334" s="9">
        <f>(CA334*CB334)+(CA334*CC$1)</f>
        <v>0</v>
      </c>
      <c r="CD334" s="9"/>
      <c r="CE334" s="9">
        <f>Fri!$AR$2</f>
        <v>0</v>
      </c>
      <c r="CF334" s="73" t="str">
        <f>IF($B334="win",100%-CF$1,"-100%")</f>
        <v>-100%</v>
      </c>
      <c r="CG334" s="9">
        <f>(CE334*CF334)+(CE334*CG$1)</f>
        <v>0</v>
      </c>
      <c r="CH334" s="9"/>
      <c r="CI334" s="9">
        <f>Fri!$AS$2</f>
        <v>0</v>
      </c>
      <c r="CJ334" s="73" t="str">
        <f>IF($B334="win",100%-CJ$1,"-100%")</f>
        <v>-100%</v>
      </c>
      <c r="CK334" s="9">
        <f>(CI334*CJ334)+(CI334*CK$1)</f>
        <v>0</v>
      </c>
      <c r="CL334" s="9"/>
      <c r="CM334" s="9">
        <f>Fri!$AT$2</f>
        <v>0</v>
      </c>
      <c r="CN334" s="73" t="str">
        <f>IF($B334="win",100%-CN$1,"-100%")</f>
        <v>-100%</v>
      </c>
      <c r="CO334" s="9">
        <f>(CM334*CN334)+(CM334*CO$1)</f>
        <v>0</v>
      </c>
      <c r="CP334" s="9"/>
      <c r="CQ334" s="9">
        <f>Fri!$AU$2</f>
        <v>0</v>
      </c>
      <c r="CR334" s="73" t="str">
        <f>IF($B334="win",100%-CR$1,"-100%")</f>
        <v>-100%</v>
      </c>
      <c r="CS334" s="9">
        <f>(CQ334*CR334)+(CQ334*CS$1)</f>
        <v>0</v>
      </c>
      <c r="CT334" s="9"/>
      <c r="CU334" s="9">
        <f>Fri!$AV$2</f>
        <v>0</v>
      </c>
      <c r="CV334" s="73" t="str">
        <f>IF($B334="win",100%-CV$1,"-100%")</f>
        <v>-100%</v>
      </c>
      <c r="CW334" s="9">
        <f>(CU334*CV334)+(CU334*CW$1)</f>
        <v>0</v>
      </c>
      <c r="CX334" s="9"/>
      <c r="CY334" s="9">
        <f>Fri!$AW$2</f>
        <v>0</v>
      </c>
      <c r="CZ334" s="73" t="str">
        <f>IF($B334="win",100%-CZ$1,"-100%")</f>
        <v>-100%</v>
      </c>
      <c r="DA334" s="9">
        <f>(CY334*CZ334)+(CY334*DA$1)</f>
        <v>0</v>
      </c>
      <c r="DB334" s="9"/>
      <c r="DC334" s="9">
        <f>Fri!$AX$2</f>
        <v>0</v>
      </c>
      <c r="DD334" s="73" t="str">
        <f>IF($B334="win",100%-DD$1,"-100%")</f>
        <v>-100%</v>
      </c>
      <c r="DE334" s="9">
        <f>(DC334*DD334)+(DC334*DE$1)</f>
        <v>0</v>
      </c>
      <c r="DF334" s="9"/>
      <c r="DG334" s="9">
        <f>Fri!$AY$2</f>
        <v>0</v>
      </c>
      <c r="DH334" s="73" t="str">
        <f>IF($B334="win",100%-DH$1,"-100%")</f>
        <v>-100%</v>
      </c>
      <c r="DI334" s="9">
        <f>(DG334*DH334)+(DG334*DI$1)</f>
        <v>0</v>
      </c>
      <c r="DJ334" s="9"/>
      <c r="DK334" s="9">
        <f>Fri!$AZ$2</f>
        <v>0</v>
      </c>
      <c r="DL334" s="73" t="str">
        <f>IF($B334="win",100%-DL$1,"-100%")</f>
        <v>-100%</v>
      </c>
      <c r="DM334" s="9">
        <f>(DK334*DL334)+(DK334*DM$1)</f>
        <v>0</v>
      </c>
      <c r="DN334" s="9"/>
      <c r="DO334" s="9">
        <f>Fri!$BA$2</f>
        <v>0</v>
      </c>
      <c r="DP334" s="73" t="str">
        <f>IF($B334="win",100%-DP$1,"-100%")</f>
        <v>-100%</v>
      </c>
      <c r="DQ334" s="9">
        <f>(DO334*DP334)+(DO334*DQ$1)</f>
        <v>0</v>
      </c>
      <c r="DR334" s="9"/>
      <c r="DS334" s="9">
        <f>Fri!$BB$2</f>
        <v>0</v>
      </c>
      <c r="DT334" s="73" t="str">
        <f>IF($B334="win",100%-DT$1,"-100%")</f>
        <v>-100%</v>
      </c>
      <c r="DU334" s="9">
        <f>(DS334*DT334)+(DS334*DU$1)</f>
        <v>0</v>
      </c>
      <c r="DV334" s="9"/>
      <c r="DW334" s="9">
        <f>Fri!$BC$2</f>
        <v>0</v>
      </c>
      <c r="DX334" s="73" t="str">
        <f>IF($B334="win",100%-DX$1,"-100%")</f>
        <v>-100%</v>
      </c>
      <c r="DY334" s="9">
        <f>(DW334*DX334)+(DW334*DY$1)</f>
        <v>0</v>
      </c>
      <c r="DZ334" s="9"/>
      <c r="EA334" s="9">
        <f>Fri!$BD$2</f>
        <v>0</v>
      </c>
      <c r="EB334" s="73" t="str">
        <f>IF($B334="win",100%-EB$1,"-100%")</f>
        <v>-100%</v>
      </c>
      <c r="EC334" s="9">
        <f>(EA334*EB334)+(EA334*EC$1)</f>
        <v>0</v>
      </c>
      <c r="ED334" s="9"/>
      <c r="EE334" s="9">
        <f>Fri!$BE$2</f>
        <v>0</v>
      </c>
      <c r="EF334" s="73" t="str">
        <f>IF($B334="win",100%-EF$1,"-100%")</f>
        <v>-100%</v>
      </c>
      <c r="EG334" s="9">
        <f>(EE334*EF334)+(EE334*EG$1)</f>
        <v>0</v>
      </c>
      <c r="EH334" s="9"/>
      <c r="EI334" s="9">
        <f>Fri!$BF$2</f>
        <v>0</v>
      </c>
      <c r="EJ334" s="73" t="str">
        <f>IF($B334="win",100%-EJ$1,"-100%")</f>
        <v>-100%</v>
      </c>
      <c r="EK334" s="9">
        <f>(EI334*EJ334)+(EI334*EK$1)</f>
        <v>0</v>
      </c>
      <c r="EL334" s="9"/>
      <c r="EM334" s="9">
        <f>Fri!$BG$2</f>
        <v>0</v>
      </c>
      <c r="EN334" s="73" t="str">
        <f>IF($B334="win",100%-EN$1,"-100%")</f>
        <v>-100%</v>
      </c>
      <c r="EO334" s="9">
        <f>(EM334*EN334)+(EM334*EO$1)</f>
        <v>0</v>
      </c>
      <c r="EP334" s="9"/>
      <c r="EQ334" s="9">
        <f>Fri!$BH$2</f>
        <v>0</v>
      </c>
      <c r="ER334" s="73" t="str">
        <f>IF($B334="win",100%-ER$1,"-100%")</f>
        <v>-100%</v>
      </c>
      <c r="ES334" s="9">
        <f>(EQ334*ER334)+(EQ334*ES$1)</f>
        <v>0</v>
      </c>
      <c r="EU334" s="9">
        <f>Fri!$BI$2</f>
        <v>0</v>
      </c>
      <c r="EV334" s="73" t="str">
        <f>IF($B334="win",100%-EV$1,"-100%")</f>
        <v>-100%</v>
      </c>
      <c r="EW334" s="9">
        <f>(EU334*EV334)+(EU334*EW$1)</f>
        <v>0</v>
      </c>
      <c r="EY334" s="9">
        <f>Fri!$BJ$2</f>
        <v>0</v>
      </c>
      <c r="EZ334" s="73" t="str">
        <f>IF($B334="win",100%-EZ$1,"-100%")</f>
        <v>-100%</v>
      </c>
      <c r="FA334" s="9">
        <f>(EY334*EZ334)+(EY334*FA$1)</f>
        <v>0</v>
      </c>
      <c r="FC334" s="9">
        <f>Fri!$BK$2</f>
        <v>0</v>
      </c>
      <c r="FD334" s="73" t="str">
        <f>IF($B334="win",100%-FD$1,"-100%")</f>
        <v>-100%</v>
      </c>
      <c r="FE334" s="9">
        <f>(FC334*FD334)+(FC334*FE$1)</f>
        <v>0</v>
      </c>
      <c r="FG334" s="9">
        <f>Fri!$BL$2</f>
        <v>0</v>
      </c>
      <c r="FH334" s="73" t="str">
        <f>IF($B334="win",100%-FH$1,"-100%")</f>
        <v>-100%</v>
      </c>
      <c r="FI334" s="9">
        <f>(FG334*FH334)+(FG334*FI$1)</f>
        <v>0</v>
      </c>
      <c r="FK334" s="9">
        <f>Fri!$BM$2</f>
        <v>0</v>
      </c>
      <c r="FL334" s="73" t="str">
        <f>IF($B334="win",100%-FL$1,"-100%")</f>
        <v>-100%</v>
      </c>
      <c r="FM334" s="9">
        <f>(FK334*FL334)+(FK334*FM$1)</f>
        <v>0</v>
      </c>
      <c r="FO334" s="9">
        <f>Fri!$BN$2</f>
        <v>0</v>
      </c>
      <c r="FP334" s="73" t="str">
        <f>IF($B334="win",100%-FP$1,"-100%")</f>
        <v>-100%</v>
      </c>
      <c r="FQ334" s="9">
        <f>(FO334*FP334)+(FO334*FQ$1)</f>
        <v>0</v>
      </c>
    </row>
    <row r="335" spans="1:173" s="12" customFormat="1" x14ac:dyDescent="0.25">
      <c r="A335" s="9" t="str">
        <f>Fri!$A$3</f>
        <v>morning</v>
      </c>
      <c r="B335" s="72" t="str">
        <f>Fri!$C$3</f>
        <v>lose</v>
      </c>
      <c r="C335" s="9">
        <f>Fri!$X$3</f>
        <v>0</v>
      </c>
      <c r="D335" s="73" t="str">
        <f t="shared" ref="D335:D337" si="3478">IF($B335="win",100%-D$1,"-100%")</f>
        <v>-100%</v>
      </c>
      <c r="E335" s="9">
        <f t="shared" ref="E335:E337" si="3479">(C335*D335)+(C335*E$1)</f>
        <v>0</v>
      </c>
      <c r="G335" s="9">
        <f>Fri!$Y$3</f>
        <v>0</v>
      </c>
      <c r="H335" s="73" t="str">
        <f t="shared" ref="H335:H337" si="3480">IF($B335="win",100%-H$1,"-100%")</f>
        <v>-100%</v>
      </c>
      <c r="I335" s="9">
        <f t="shared" ref="I335:I337" si="3481">(G335*H335)+(G335*I$1)</f>
        <v>0</v>
      </c>
      <c r="K335" s="9">
        <f>Fri!$Z$3</f>
        <v>0</v>
      </c>
      <c r="L335" s="73" t="str">
        <f t="shared" ref="L335:L337" si="3482">IF($B335="win",100%-L$1,"-100%")</f>
        <v>-100%</v>
      </c>
      <c r="M335" s="9">
        <f t="shared" ref="M335:M337" si="3483">(K335*L335)+(K335*M$1)</f>
        <v>0</v>
      </c>
      <c r="N335" s="9"/>
      <c r="O335" s="9">
        <f>Fri!$AA$3</f>
        <v>0</v>
      </c>
      <c r="P335" s="73" t="str">
        <f t="shared" ref="P335:P337" si="3484">IF($B335="win",100%-P$1,"-100%")</f>
        <v>-100%</v>
      </c>
      <c r="Q335" s="9">
        <f t="shared" ref="Q335:Q337" si="3485">(O335*P335)+(O335*Q$1)</f>
        <v>0</v>
      </c>
      <c r="R335" s="9"/>
      <c r="S335" s="9">
        <f>Fri!$AB$3</f>
        <v>0</v>
      </c>
      <c r="T335" s="73" t="str">
        <f t="shared" ref="T335:T337" si="3486">IF($B335="win",100%-T$1,"-100%")</f>
        <v>-100%</v>
      </c>
      <c r="U335" s="9">
        <f t="shared" ref="U335:U337" si="3487">(S335*T335)+(S335*U$1)</f>
        <v>0</v>
      </c>
      <c r="V335" s="9"/>
      <c r="W335" s="9">
        <f>Fri!$AC$3</f>
        <v>0</v>
      </c>
      <c r="X335" s="73" t="str">
        <f t="shared" ref="X335:X337" si="3488">IF($B335="win",100%-X$1,"-100%")</f>
        <v>-100%</v>
      </c>
      <c r="Y335" s="9">
        <f t="shared" ref="Y335:Y337" si="3489">(W335*X335)+(W335*Y$1)</f>
        <v>0</v>
      </c>
      <c r="Z335" s="9"/>
      <c r="AA335" s="9">
        <f>Fri!$AD$3</f>
        <v>0</v>
      </c>
      <c r="AB335" s="73" t="str">
        <f t="shared" ref="AB335:AB337" si="3490">IF($B335="win",100%-AB$1,"-100%")</f>
        <v>-100%</v>
      </c>
      <c r="AC335" s="9">
        <f t="shared" ref="AC335:AC337" si="3491">(AA335*AB335)+(AA335*AC$1)</f>
        <v>0</v>
      </c>
      <c r="AD335" s="9"/>
      <c r="AE335" s="9">
        <f>Fri!$AE$3</f>
        <v>0</v>
      </c>
      <c r="AF335" s="73" t="str">
        <f t="shared" ref="AF335:AF337" si="3492">IF($B335="win",100%-AF$1,"-100%")</f>
        <v>-100%</v>
      </c>
      <c r="AG335" s="9">
        <f t="shared" ref="AG335:AG337" si="3493">(AE335*AF335)+(AE335*AG$1)</f>
        <v>0</v>
      </c>
      <c r="AH335" s="9"/>
      <c r="AI335" s="9">
        <f>Fri!$AF$3</f>
        <v>0</v>
      </c>
      <c r="AJ335" s="73" t="str">
        <f t="shared" ref="AJ335:AJ337" si="3494">IF($B335="win",100%-AJ$1,"-100%")</f>
        <v>-100%</v>
      </c>
      <c r="AK335" s="9">
        <f t="shared" ref="AK335:AK337" si="3495">(AI335*AJ335)+(AI335*AK$1)</f>
        <v>0</v>
      </c>
      <c r="AL335" s="9"/>
      <c r="AM335" s="9">
        <f>Fri!$AG$3</f>
        <v>0</v>
      </c>
      <c r="AN335" s="73" t="str">
        <f t="shared" ref="AN335:AN337" si="3496">IF($B335="win",100%-AN$1,"-100%")</f>
        <v>-100%</v>
      </c>
      <c r="AO335" s="9">
        <f t="shared" ref="AO335:AO337" si="3497">(AM335*AN335)+(AM335*AO$1)</f>
        <v>0</v>
      </c>
      <c r="AP335" s="9"/>
      <c r="AQ335" s="9">
        <f>Fri!$AH$3</f>
        <v>0</v>
      </c>
      <c r="AR335" s="73" t="str">
        <f t="shared" ref="AR335:AR337" si="3498">IF($B335="win",100%-AR$1,"-100%")</f>
        <v>-100%</v>
      </c>
      <c r="AS335" s="9">
        <f t="shared" ref="AS335:AS337" si="3499">(AQ335*AR335)+(AQ335*AS$1)</f>
        <v>0</v>
      </c>
      <c r="AT335" s="9"/>
      <c r="AU335" s="9">
        <f>Fri!$AI$3</f>
        <v>0</v>
      </c>
      <c r="AV335" s="73" t="str">
        <f t="shared" ref="AV335:AV337" si="3500">IF($B335="win",100%-AV$1,"-100%")</f>
        <v>-100%</v>
      </c>
      <c r="AW335" s="9">
        <f t="shared" ref="AW335:AW337" si="3501">(AU335*AV335)+(AU335*AW$1)</f>
        <v>0</v>
      </c>
      <c r="AX335" s="9"/>
      <c r="AY335" s="9">
        <f>Fri!$AJ$3</f>
        <v>0</v>
      </c>
      <c r="AZ335" s="73" t="str">
        <f t="shared" ref="AZ335:AZ337" si="3502">IF($B335="win",100%-AZ$1,"-100%")</f>
        <v>-100%</v>
      </c>
      <c r="BA335" s="9">
        <f t="shared" ref="BA335:BA337" si="3503">(AY335*AZ335)+(AY335*BA$1)</f>
        <v>0</v>
      </c>
      <c r="BB335" s="9"/>
      <c r="BC335" s="9">
        <f>Fri!$AK$3</f>
        <v>0</v>
      </c>
      <c r="BD335" s="73" t="str">
        <f t="shared" ref="BD335:BD337" si="3504">IF($B335="win",100%-BD$1,"-100%")</f>
        <v>-100%</v>
      </c>
      <c r="BE335" s="9">
        <f t="shared" ref="BE335:BE337" si="3505">(BC335*BD335)+(BC335*BE$1)</f>
        <v>0</v>
      </c>
      <c r="BF335" s="9"/>
      <c r="BG335" s="9">
        <f>Fri!$AL$3</f>
        <v>0</v>
      </c>
      <c r="BH335" s="73" t="str">
        <f t="shared" ref="BH335:BH337" si="3506">IF($B335="win",100%-BH$1,"-100%")</f>
        <v>-100%</v>
      </c>
      <c r="BI335" s="9">
        <f t="shared" ref="BI335:BI337" si="3507">(BG335*BH335)+(BG335*BI$1)</f>
        <v>0</v>
      </c>
      <c r="BJ335" s="9"/>
      <c r="BK335" s="9">
        <f>Fri!$AM$3</f>
        <v>0</v>
      </c>
      <c r="BL335" s="73" t="str">
        <f t="shared" ref="BL335:BL337" si="3508">IF($B335="win",100%-BL$1,"-100%")</f>
        <v>-100%</v>
      </c>
      <c r="BM335" s="9">
        <f t="shared" ref="BM335:BM337" si="3509">(BK335*BL335)+(BK335*BM$1)</f>
        <v>0</v>
      </c>
      <c r="BN335" s="9"/>
      <c r="BO335" s="9">
        <f>Fri!$AN$3</f>
        <v>0</v>
      </c>
      <c r="BP335" s="73" t="str">
        <f t="shared" ref="BP335:BP337" si="3510">IF($B335="win",100%-BP$1,"-100%")</f>
        <v>-100%</v>
      </c>
      <c r="BQ335" s="9">
        <f t="shared" ref="BQ335:BQ337" si="3511">(BO335*BP335)+(BO335*BQ$1)</f>
        <v>0</v>
      </c>
      <c r="BR335" s="9"/>
      <c r="BS335" s="9">
        <f>Fri!$AO$3</f>
        <v>0</v>
      </c>
      <c r="BT335" s="73" t="str">
        <f t="shared" ref="BT335:BT337" si="3512">IF($B335="win",100%-BT$1,"-100%")</f>
        <v>-100%</v>
      </c>
      <c r="BU335" s="9">
        <f t="shared" ref="BU335:BU337" si="3513">(BS335*BT335)+(BS335*BU$1)</f>
        <v>0</v>
      </c>
      <c r="BV335" s="9"/>
      <c r="BW335" s="9">
        <f>Fri!$AP$3</f>
        <v>0</v>
      </c>
      <c r="BX335" s="73" t="str">
        <f t="shared" ref="BX335:BX337" si="3514">IF($B335="win",100%-BX$1,"-100%")</f>
        <v>-100%</v>
      </c>
      <c r="BY335" s="9">
        <f t="shared" ref="BY335:BY337" si="3515">(BW335*BX335)+(BW335*BY$1)</f>
        <v>0</v>
      </c>
      <c r="BZ335" s="9"/>
      <c r="CA335" s="9">
        <f>Fri!$AQ$3</f>
        <v>0</v>
      </c>
      <c r="CB335" s="73" t="str">
        <f t="shared" ref="CB335:CB337" si="3516">IF($B335="win",100%-CB$1,"-100%")</f>
        <v>-100%</v>
      </c>
      <c r="CC335" s="9">
        <f t="shared" ref="CC335:CC337" si="3517">(CA335*CB335)+(CA335*CC$1)</f>
        <v>0</v>
      </c>
      <c r="CD335" s="9"/>
      <c r="CE335" s="9">
        <f>Fri!$AR$3</f>
        <v>0</v>
      </c>
      <c r="CF335" s="73" t="str">
        <f t="shared" ref="CF335:CF337" si="3518">IF($B335="win",100%-CF$1,"-100%")</f>
        <v>-100%</v>
      </c>
      <c r="CG335" s="9">
        <f t="shared" ref="CG335:CG337" si="3519">(CE335*CF335)+(CE335*CG$1)</f>
        <v>0</v>
      </c>
      <c r="CH335" s="9"/>
      <c r="CI335" s="9">
        <f>Fri!$AS$3</f>
        <v>0</v>
      </c>
      <c r="CJ335" s="73" t="str">
        <f t="shared" ref="CJ335:CJ337" si="3520">IF($B335="win",100%-CJ$1,"-100%")</f>
        <v>-100%</v>
      </c>
      <c r="CK335" s="9">
        <f t="shared" ref="CK335:CK337" si="3521">(CI335*CJ335)+(CI335*CK$1)</f>
        <v>0</v>
      </c>
      <c r="CL335" s="9"/>
      <c r="CM335" s="9">
        <f>Fri!$AT$3</f>
        <v>0</v>
      </c>
      <c r="CN335" s="73" t="str">
        <f t="shared" ref="CN335:CN337" si="3522">IF($B335="win",100%-CN$1,"-100%")</f>
        <v>-100%</v>
      </c>
      <c r="CO335" s="9">
        <f t="shared" ref="CO335:CO337" si="3523">(CM335*CN335)+(CM335*CO$1)</f>
        <v>0</v>
      </c>
      <c r="CP335" s="9"/>
      <c r="CQ335" s="9">
        <f>Fri!$AU$3</f>
        <v>0</v>
      </c>
      <c r="CR335" s="73" t="str">
        <f t="shared" ref="CR335:CR337" si="3524">IF($B335="win",100%-CR$1,"-100%")</f>
        <v>-100%</v>
      </c>
      <c r="CS335" s="9">
        <f t="shared" ref="CS335:CS337" si="3525">(CQ335*CR335)+(CQ335*CS$1)</f>
        <v>0</v>
      </c>
      <c r="CT335" s="9"/>
      <c r="CU335" s="9">
        <f>Fri!$AV$3</f>
        <v>0</v>
      </c>
      <c r="CV335" s="73" t="str">
        <f t="shared" ref="CV335:CV337" si="3526">IF($B335="win",100%-CV$1,"-100%")</f>
        <v>-100%</v>
      </c>
      <c r="CW335" s="9">
        <f t="shared" ref="CW335:CW337" si="3527">(CU335*CV335)+(CU335*CW$1)</f>
        <v>0</v>
      </c>
      <c r="CX335" s="9"/>
      <c r="CY335" s="9">
        <f>Fri!$AW$3</f>
        <v>0</v>
      </c>
      <c r="CZ335" s="73" t="str">
        <f t="shared" ref="CZ335:CZ337" si="3528">IF($B335="win",100%-CZ$1,"-100%")</f>
        <v>-100%</v>
      </c>
      <c r="DA335" s="9">
        <f t="shared" ref="DA335:DA337" si="3529">(CY335*CZ335)+(CY335*DA$1)</f>
        <v>0</v>
      </c>
      <c r="DB335" s="9"/>
      <c r="DC335" s="9">
        <f>Fri!$AX$3</f>
        <v>0</v>
      </c>
      <c r="DD335" s="73" t="str">
        <f t="shared" ref="DD335:DD337" si="3530">IF($B335="win",100%-DD$1,"-100%")</f>
        <v>-100%</v>
      </c>
      <c r="DE335" s="9">
        <f t="shared" ref="DE335:DE337" si="3531">(DC335*DD335)+(DC335*DE$1)</f>
        <v>0</v>
      </c>
      <c r="DF335" s="9"/>
      <c r="DG335" s="9">
        <f>Fri!$AY$3</f>
        <v>0</v>
      </c>
      <c r="DH335" s="73" t="str">
        <f t="shared" ref="DH335:DH337" si="3532">IF($B335="win",100%-DH$1,"-100%")</f>
        <v>-100%</v>
      </c>
      <c r="DI335" s="9">
        <f t="shared" ref="DI335:DI337" si="3533">(DG335*DH335)+(DG335*DI$1)</f>
        <v>0</v>
      </c>
      <c r="DJ335" s="9"/>
      <c r="DK335" s="9">
        <f>Fri!$AZ$3</f>
        <v>0</v>
      </c>
      <c r="DL335" s="73" t="str">
        <f t="shared" ref="DL335:DL337" si="3534">IF($B335="win",100%-DL$1,"-100%")</f>
        <v>-100%</v>
      </c>
      <c r="DM335" s="9">
        <f t="shared" ref="DM335:DM337" si="3535">(DK335*DL335)+(DK335*DM$1)</f>
        <v>0</v>
      </c>
      <c r="DN335" s="9"/>
      <c r="DO335" s="9">
        <f>Fri!$BA$3</f>
        <v>0</v>
      </c>
      <c r="DP335" s="73" t="str">
        <f t="shared" ref="DP335:DP337" si="3536">IF($B335="win",100%-DP$1,"-100%")</f>
        <v>-100%</v>
      </c>
      <c r="DQ335" s="9">
        <f t="shared" ref="DQ335:DQ337" si="3537">(DO335*DP335)+(DO335*DQ$1)</f>
        <v>0</v>
      </c>
      <c r="DR335" s="9"/>
      <c r="DS335" s="9">
        <f>Fri!$BB$3</f>
        <v>0</v>
      </c>
      <c r="DT335" s="73" t="str">
        <f t="shared" ref="DT335:DT337" si="3538">IF($B335="win",100%-DT$1,"-100%")</f>
        <v>-100%</v>
      </c>
      <c r="DU335" s="9">
        <f t="shared" ref="DU335:DU337" si="3539">(DS335*DT335)+(DS335*DU$1)</f>
        <v>0</v>
      </c>
      <c r="DV335" s="9"/>
      <c r="DW335" s="9">
        <f>Fri!$BC$3</f>
        <v>0</v>
      </c>
      <c r="DX335" s="73" t="str">
        <f t="shared" ref="DX335:DX337" si="3540">IF($B335="win",100%-DX$1,"-100%")</f>
        <v>-100%</v>
      </c>
      <c r="DY335" s="9">
        <f t="shared" ref="DY335:DY337" si="3541">(DW335*DX335)+(DW335*DY$1)</f>
        <v>0</v>
      </c>
      <c r="DZ335" s="9"/>
      <c r="EA335" s="9">
        <f>Fri!$BD$3</f>
        <v>0</v>
      </c>
      <c r="EB335" s="73" t="str">
        <f t="shared" ref="EB335:EB337" si="3542">IF($B335="win",100%-EB$1,"-100%")</f>
        <v>-100%</v>
      </c>
      <c r="EC335" s="9">
        <f t="shared" ref="EC335:EC337" si="3543">(EA335*EB335)+(EA335*EC$1)</f>
        <v>0</v>
      </c>
      <c r="ED335" s="9"/>
      <c r="EE335" s="9">
        <f>Fri!$BE$3</f>
        <v>0</v>
      </c>
      <c r="EF335" s="73" t="str">
        <f t="shared" ref="EF335:EF337" si="3544">IF($B335="win",100%-EF$1,"-100%")</f>
        <v>-100%</v>
      </c>
      <c r="EG335" s="9">
        <f t="shared" ref="EG335:EG337" si="3545">(EE335*EF335)+(EE335*EG$1)</f>
        <v>0</v>
      </c>
      <c r="EH335" s="9"/>
      <c r="EI335" s="9">
        <f>Fri!$BF$3</f>
        <v>0</v>
      </c>
      <c r="EJ335" s="73" t="str">
        <f t="shared" ref="EJ335:EJ337" si="3546">IF($B335="win",100%-EJ$1,"-100%")</f>
        <v>-100%</v>
      </c>
      <c r="EK335" s="9">
        <f t="shared" ref="EK335:EK337" si="3547">(EI335*EJ335)+(EI335*EK$1)</f>
        <v>0</v>
      </c>
      <c r="EL335" s="9"/>
      <c r="EM335" s="9">
        <f>Fri!$BG$3</f>
        <v>0</v>
      </c>
      <c r="EN335" s="73" t="str">
        <f t="shared" ref="EN335:EN337" si="3548">IF($B335="win",100%-EN$1,"-100%")</f>
        <v>-100%</v>
      </c>
      <c r="EO335" s="9">
        <f t="shared" ref="EO335:EO337" si="3549">(EM335*EN335)+(EM335*EO$1)</f>
        <v>0</v>
      </c>
      <c r="EP335" s="9"/>
      <c r="EQ335" s="9">
        <f>Fri!$BH$3</f>
        <v>0</v>
      </c>
      <c r="ER335" s="73" t="str">
        <f t="shared" ref="ER335:ER337" si="3550">IF($B335="win",100%-ER$1,"-100%")</f>
        <v>-100%</v>
      </c>
      <c r="ES335" s="9">
        <f t="shared" ref="ES335:ES337" si="3551">(EQ335*ER335)+(EQ335*ES$1)</f>
        <v>0</v>
      </c>
      <c r="EU335" s="9">
        <f>Fri!$BI$3</f>
        <v>0</v>
      </c>
      <c r="EV335" s="73" t="str">
        <f t="shared" ref="EV335:EV337" si="3552">IF($B335="win",100%-EV$1,"-100%")</f>
        <v>-100%</v>
      </c>
      <c r="EW335" s="9">
        <f t="shared" ref="EW335:EW337" si="3553">(EU335*EV335)+(EU335*EW$1)</f>
        <v>0</v>
      </c>
      <c r="EY335" s="9">
        <f>Fri!$BJ$3</f>
        <v>0</v>
      </c>
      <c r="EZ335" s="73" t="str">
        <f t="shared" ref="EZ335:EZ337" si="3554">IF($B335="win",100%-EZ$1,"-100%")</f>
        <v>-100%</v>
      </c>
      <c r="FA335" s="9">
        <f t="shared" ref="FA335:FA337" si="3555">(EY335*EZ335)+(EY335*FA$1)</f>
        <v>0</v>
      </c>
      <c r="FC335" s="9">
        <f>Fri!$BK$3</f>
        <v>0</v>
      </c>
      <c r="FD335" s="73" t="str">
        <f t="shared" ref="FD335:FD337" si="3556">IF($B335="win",100%-FD$1,"-100%")</f>
        <v>-100%</v>
      </c>
      <c r="FE335" s="9">
        <f t="shared" ref="FE335:FE337" si="3557">(FC335*FD335)+(FC335*FE$1)</f>
        <v>0</v>
      </c>
      <c r="FG335" s="9">
        <f>Fri!$BL$3</f>
        <v>0</v>
      </c>
      <c r="FH335" s="73" t="str">
        <f t="shared" ref="FH335:FH337" si="3558">IF($B335="win",100%-FH$1,"-100%")</f>
        <v>-100%</v>
      </c>
      <c r="FI335" s="9">
        <f t="shared" ref="FI335:FI337" si="3559">(FG335*FH335)+(FG335*FI$1)</f>
        <v>0</v>
      </c>
      <c r="FK335" s="9">
        <f>Fri!$BM$3</f>
        <v>0</v>
      </c>
      <c r="FL335" s="73" t="str">
        <f t="shared" ref="FL335:FL337" si="3560">IF($B335="win",100%-FL$1,"-100%")</f>
        <v>-100%</v>
      </c>
      <c r="FM335" s="9">
        <f t="shared" ref="FM335:FM337" si="3561">(FK335*FL335)+(FK335*FM$1)</f>
        <v>0</v>
      </c>
      <c r="FO335" s="9">
        <f>Fri!$BN$3</f>
        <v>0</v>
      </c>
      <c r="FP335" s="73" t="str">
        <f t="shared" ref="FP335:FP337" si="3562">IF($B335="win",100%-FP$1,"-100%")</f>
        <v>-100%</v>
      </c>
      <c r="FQ335" s="9">
        <f t="shared" ref="FQ335:FQ337" si="3563">(FO335*FP335)+(FO335*FQ$1)</f>
        <v>0</v>
      </c>
    </row>
    <row r="336" spans="1:173" s="12" customFormat="1" x14ac:dyDescent="0.25">
      <c r="A336" s="9" t="str">
        <f>Fri!$A$4</f>
        <v>UNDER</v>
      </c>
      <c r="B336" s="72" t="str">
        <f>Fri!$C$4</f>
        <v>win</v>
      </c>
      <c r="C336" s="9">
        <f>Fri!$X$4</f>
        <v>0</v>
      </c>
      <c r="D336" s="73">
        <f t="shared" si="3478"/>
        <v>1</v>
      </c>
      <c r="E336" s="9">
        <f t="shared" si="3479"/>
        <v>0</v>
      </c>
      <c r="G336" s="9">
        <f>Fri!$Y$4</f>
        <v>0</v>
      </c>
      <c r="H336" s="73">
        <f t="shared" si="3480"/>
        <v>0.9</v>
      </c>
      <c r="I336" s="9">
        <f t="shared" si="3481"/>
        <v>0</v>
      </c>
      <c r="K336" s="9">
        <f>Fri!$Z$4</f>
        <v>0</v>
      </c>
      <c r="L336" s="73">
        <f t="shared" si="3482"/>
        <v>0.9</v>
      </c>
      <c r="M336" s="9">
        <f t="shared" si="3483"/>
        <v>0</v>
      </c>
      <c r="N336" s="9"/>
      <c r="O336" s="9">
        <f>Fri!$AA$4</f>
        <v>0</v>
      </c>
      <c r="P336" s="73">
        <f t="shared" si="3484"/>
        <v>0.9</v>
      </c>
      <c r="Q336" s="9">
        <f t="shared" si="3485"/>
        <v>0</v>
      </c>
      <c r="R336" s="9"/>
      <c r="S336" s="9">
        <f>Fri!$AB$4</f>
        <v>0</v>
      </c>
      <c r="T336" s="73">
        <f t="shared" si="3486"/>
        <v>0.9</v>
      </c>
      <c r="U336" s="9">
        <f t="shared" si="3487"/>
        <v>0</v>
      </c>
      <c r="V336" s="9"/>
      <c r="W336" s="9">
        <f>Fri!$AC$4</f>
        <v>0</v>
      </c>
      <c r="X336" s="73">
        <f t="shared" si="3488"/>
        <v>0.9</v>
      </c>
      <c r="Y336" s="9">
        <f t="shared" si="3489"/>
        <v>0</v>
      </c>
      <c r="Z336" s="9"/>
      <c r="AA336" s="9">
        <f>Fri!$AD$4</f>
        <v>0</v>
      </c>
      <c r="AB336" s="73">
        <f t="shared" si="3490"/>
        <v>0.9</v>
      </c>
      <c r="AC336" s="9">
        <f t="shared" si="3491"/>
        <v>0</v>
      </c>
      <c r="AD336" s="9"/>
      <c r="AE336" s="9">
        <f>Fri!$AE$4</f>
        <v>0</v>
      </c>
      <c r="AF336" s="73">
        <f t="shared" si="3492"/>
        <v>0.9</v>
      </c>
      <c r="AG336" s="9">
        <f t="shared" si="3493"/>
        <v>0</v>
      </c>
      <c r="AH336" s="9"/>
      <c r="AI336" s="9">
        <f>Fri!$AF$4</f>
        <v>0</v>
      </c>
      <c r="AJ336" s="73">
        <f t="shared" si="3494"/>
        <v>0.9</v>
      </c>
      <c r="AK336" s="9">
        <f t="shared" si="3495"/>
        <v>0</v>
      </c>
      <c r="AL336" s="9"/>
      <c r="AM336" s="9">
        <f>Fri!$AG$4</f>
        <v>0</v>
      </c>
      <c r="AN336" s="73">
        <f t="shared" si="3496"/>
        <v>0.9</v>
      </c>
      <c r="AO336" s="9">
        <f t="shared" si="3497"/>
        <v>0</v>
      </c>
      <c r="AP336" s="9"/>
      <c r="AQ336" s="9">
        <f>Fri!$AH$4</f>
        <v>0</v>
      </c>
      <c r="AR336" s="73">
        <f t="shared" si="3498"/>
        <v>0.9</v>
      </c>
      <c r="AS336" s="9">
        <f t="shared" si="3499"/>
        <v>0</v>
      </c>
      <c r="AT336" s="9"/>
      <c r="AU336" s="9">
        <f>Fri!$AI$4</f>
        <v>0</v>
      </c>
      <c r="AV336" s="73">
        <f t="shared" si="3500"/>
        <v>0.9</v>
      </c>
      <c r="AW336" s="9">
        <f t="shared" si="3501"/>
        <v>0</v>
      </c>
      <c r="AX336" s="9"/>
      <c r="AY336" s="9">
        <f>Fri!$AJ$4</f>
        <v>0</v>
      </c>
      <c r="AZ336" s="73">
        <f t="shared" si="3502"/>
        <v>0.9</v>
      </c>
      <c r="BA336" s="9">
        <f t="shared" si="3503"/>
        <v>0</v>
      </c>
      <c r="BB336" s="9"/>
      <c r="BC336" s="9">
        <f>Fri!$AK$4</f>
        <v>0</v>
      </c>
      <c r="BD336" s="73">
        <f t="shared" si="3504"/>
        <v>0.9</v>
      </c>
      <c r="BE336" s="9">
        <f t="shared" si="3505"/>
        <v>0</v>
      </c>
      <c r="BF336" s="9"/>
      <c r="BG336" s="9">
        <f>Fri!$AL$4</f>
        <v>0</v>
      </c>
      <c r="BH336" s="73">
        <f t="shared" si="3506"/>
        <v>0.9</v>
      </c>
      <c r="BI336" s="9">
        <f t="shared" si="3507"/>
        <v>0</v>
      </c>
      <c r="BJ336" s="9"/>
      <c r="BK336" s="9">
        <f>Fri!$AM$4</f>
        <v>0</v>
      </c>
      <c r="BL336" s="73">
        <f t="shared" si="3508"/>
        <v>0.9</v>
      </c>
      <c r="BM336" s="9">
        <f t="shared" si="3509"/>
        <v>0</v>
      </c>
      <c r="BN336" s="9"/>
      <c r="BO336" s="9">
        <f>Fri!$AN$4</f>
        <v>0</v>
      </c>
      <c r="BP336" s="73">
        <f t="shared" si="3510"/>
        <v>0.92</v>
      </c>
      <c r="BQ336" s="9">
        <f t="shared" si="3511"/>
        <v>0</v>
      </c>
      <c r="BR336" s="9"/>
      <c r="BS336" s="9">
        <f>Fri!$AO$4</f>
        <v>0</v>
      </c>
      <c r="BT336" s="73">
        <f t="shared" si="3512"/>
        <v>0.9</v>
      </c>
      <c r="BU336" s="9">
        <f t="shared" si="3513"/>
        <v>0</v>
      </c>
      <c r="BV336" s="9"/>
      <c r="BW336" s="9">
        <f>Fri!$AP$4</f>
        <v>0</v>
      </c>
      <c r="BX336" s="73">
        <f t="shared" si="3514"/>
        <v>0.9</v>
      </c>
      <c r="BY336" s="9">
        <f t="shared" si="3515"/>
        <v>0</v>
      </c>
      <c r="BZ336" s="9"/>
      <c r="CA336" s="9">
        <f>Fri!$AQ$4</f>
        <v>0</v>
      </c>
      <c r="CB336" s="73">
        <f t="shared" si="3516"/>
        <v>0.9</v>
      </c>
      <c r="CC336" s="9">
        <f t="shared" si="3517"/>
        <v>0</v>
      </c>
      <c r="CD336" s="9"/>
      <c r="CE336" s="9">
        <f>Fri!$AR$4</f>
        <v>0</v>
      </c>
      <c r="CF336" s="73">
        <f t="shared" si="3518"/>
        <v>0.9</v>
      </c>
      <c r="CG336" s="9">
        <f t="shared" si="3519"/>
        <v>0</v>
      </c>
      <c r="CH336" s="9"/>
      <c r="CI336" s="9">
        <f>Fri!$AS$4</f>
        <v>0</v>
      </c>
      <c r="CJ336" s="73">
        <f t="shared" si="3520"/>
        <v>0.9</v>
      </c>
      <c r="CK336" s="9">
        <f t="shared" si="3521"/>
        <v>0</v>
      </c>
      <c r="CL336" s="9"/>
      <c r="CM336" s="9">
        <f>Fri!$AT$4</f>
        <v>0</v>
      </c>
      <c r="CN336" s="73">
        <f t="shared" si="3522"/>
        <v>0.9</v>
      </c>
      <c r="CO336" s="9">
        <f t="shared" si="3523"/>
        <v>0</v>
      </c>
      <c r="CP336" s="9"/>
      <c r="CQ336" s="9">
        <f>Fri!$AU$4</f>
        <v>0</v>
      </c>
      <c r="CR336" s="73">
        <f t="shared" si="3524"/>
        <v>0.9</v>
      </c>
      <c r="CS336" s="9">
        <f t="shared" si="3525"/>
        <v>0</v>
      </c>
      <c r="CT336" s="9"/>
      <c r="CU336" s="9">
        <f>Fri!$AV$4</f>
        <v>0</v>
      </c>
      <c r="CV336" s="73">
        <f t="shared" si="3526"/>
        <v>0.9</v>
      </c>
      <c r="CW336" s="9">
        <f t="shared" si="3527"/>
        <v>0</v>
      </c>
      <c r="CX336" s="9"/>
      <c r="CY336" s="9">
        <f>Fri!$AW$4</f>
        <v>0</v>
      </c>
      <c r="CZ336" s="73">
        <f t="shared" si="3528"/>
        <v>0.9</v>
      </c>
      <c r="DA336" s="9">
        <f t="shared" si="3529"/>
        <v>0</v>
      </c>
      <c r="DB336" s="9"/>
      <c r="DC336" s="9">
        <f>Fri!$AX$4</f>
        <v>0</v>
      </c>
      <c r="DD336" s="73">
        <f t="shared" si="3530"/>
        <v>0.9</v>
      </c>
      <c r="DE336" s="9">
        <f t="shared" si="3531"/>
        <v>0</v>
      </c>
      <c r="DF336" s="9"/>
      <c r="DG336" s="9">
        <f>Fri!$AY$4</f>
        <v>0</v>
      </c>
      <c r="DH336" s="73">
        <f t="shared" si="3532"/>
        <v>0.9</v>
      </c>
      <c r="DI336" s="9">
        <f t="shared" si="3533"/>
        <v>0</v>
      </c>
      <c r="DJ336" s="9"/>
      <c r="DK336" s="9">
        <f>Fri!$AZ$4</f>
        <v>0</v>
      </c>
      <c r="DL336" s="73">
        <f t="shared" si="3534"/>
        <v>0.9</v>
      </c>
      <c r="DM336" s="9">
        <f t="shared" si="3535"/>
        <v>0</v>
      </c>
      <c r="DN336" s="9"/>
      <c r="DO336" s="9">
        <f>Fri!$BA$4</f>
        <v>0</v>
      </c>
      <c r="DP336" s="73">
        <f t="shared" si="3536"/>
        <v>0.9</v>
      </c>
      <c r="DQ336" s="9">
        <f t="shared" si="3537"/>
        <v>0</v>
      </c>
      <c r="DR336" s="9"/>
      <c r="DS336" s="9">
        <f>Fri!$BB$4</f>
        <v>0</v>
      </c>
      <c r="DT336" s="73">
        <f t="shared" si="3538"/>
        <v>0.9</v>
      </c>
      <c r="DU336" s="9">
        <f t="shared" si="3539"/>
        <v>0</v>
      </c>
      <c r="DV336" s="9"/>
      <c r="DW336" s="9">
        <f>Fri!$BC$4</f>
        <v>0</v>
      </c>
      <c r="DX336" s="73">
        <f t="shared" si="3540"/>
        <v>0.9</v>
      </c>
      <c r="DY336" s="9">
        <f t="shared" si="3541"/>
        <v>0</v>
      </c>
      <c r="DZ336" s="9"/>
      <c r="EA336" s="9">
        <f>Fri!$BD$4</f>
        <v>0</v>
      </c>
      <c r="EB336" s="73">
        <f t="shared" si="3542"/>
        <v>0.9</v>
      </c>
      <c r="EC336" s="9">
        <f t="shared" si="3543"/>
        <v>0</v>
      </c>
      <c r="ED336" s="9"/>
      <c r="EE336" s="9">
        <f>Fri!$BE$4</f>
        <v>0</v>
      </c>
      <c r="EF336" s="73">
        <f t="shared" si="3544"/>
        <v>0.9</v>
      </c>
      <c r="EG336" s="9">
        <f t="shared" si="3545"/>
        <v>0</v>
      </c>
      <c r="EH336" s="9"/>
      <c r="EI336" s="9">
        <f>Fri!$BF$4</f>
        <v>0</v>
      </c>
      <c r="EJ336" s="73">
        <f t="shared" si="3546"/>
        <v>0.9</v>
      </c>
      <c r="EK336" s="9">
        <f t="shared" si="3547"/>
        <v>0</v>
      </c>
      <c r="EL336" s="9"/>
      <c r="EM336" s="9">
        <f>Fri!$BG$4</f>
        <v>0</v>
      </c>
      <c r="EN336" s="73">
        <f t="shared" si="3548"/>
        <v>0.9</v>
      </c>
      <c r="EO336" s="9">
        <f t="shared" si="3549"/>
        <v>0</v>
      </c>
      <c r="EP336" s="9"/>
      <c r="EQ336" s="9">
        <f>Fri!$BH$4</f>
        <v>0</v>
      </c>
      <c r="ER336" s="73">
        <f t="shared" si="3550"/>
        <v>0.9</v>
      </c>
      <c r="ES336" s="9">
        <f t="shared" si="3551"/>
        <v>0</v>
      </c>
      <c r="EU336" s="9">
        <f>Fri!$BI$4</f>
        <v>0</v>
      </c>
      <c r="EV336" s="73">
        <f t="shared" si="3552"/>
        <v>0.9</v>
      </c>
      <c r="EW336" s="9">
        <f t="shared" si="3553"/>
        <v>0</v>
      </c>
      <c r="EY336" s="9">
        <f>Fri!$BJ$4</f>
        <v>0</v>
      </c>
      <c r="EZ336" s="73">
        <f t="shared" si="3554"/>
        <v>0.9</v>
      </c>
      <c r="FA336" s="9">
        <f t="shared" si="3555"/>
        <v>0</v>
      </c>
      <c r="FC336" s="9">
        <f>Fri!$BK$4</f>
        <v>0</v>
      </c>
      <c r="FD336" s="73">
        <f t="shared" si="3556"/>
        <v>0.9</v>
      </c>
      <c r="FE336" s="9">
        <f t="shared" si="3557"/>
        <v>0</v>
      </c>
      <c r="FG336" s="9">
        <f>Fri!$BL$4</f>
        <v>0</v>
      </c>
      <c r="FH336" s="73">
        <f t="shared" si="3558"/>
        <v>0.9</v>
      </c>
      <c r="FI336" s="9">
        <f t="shared" si="3559"/>
        <v>0</v>
      </c>
      <c r="FK336" s="9">
        <f>Fri!$BM$4</f>
        <v>0</v>
      </c>
      <c r="FL336" s="73">
        <f t="shared" si="3560"/>
        <v>0.9</v>
      </c>
      <c r="FM336" s="9">
        <f t="shared" si="3561"/>
        <v>0</v>
      </c>
      <c r="FO336" s="9">
        <f>Fri!$BN$4</f>
        <v>0</v>
      </c>
      <c r="FP336" s="73">
        <f t="shared" si="3562"/>
        <v>0.9</v>
      </c>
      <c r="FQ336" s="9">
        <f t="shared" si="3563"/>
        <v>0</v>
      </c>
    </row>
    <row r="337" spans="1:173" s="43" customFormat="1" x14ac:dyDescent="0.25">
      <c r="A337" s="9" t="str">
        <f>Fri!$A$5</f>
        <v>OVER</v>
      </c>
      <c r="B337" s="72">
        <f>Fri!$C$5</f>
        <v>0</v>
      </c>
      <c r="C337" s="9">
        <f>Fri!$X$5</f>
        <v>0</v>
      </c>
      <c r="D337" s="73" t="str">
        <f t="shared" si="3478"/>
        <v>-100%</v>
      </c>
      <c r="E337" s="9">
        <f t="shared" si="3479"/>
        <v>0</v>
      </c>
      <c r="F337" s="12"/>
      <c r="G337" s="9">
        <f>Fri!$Y$5</f>
        <v>0</v>
      </c>
      <c r="H337" s="73" t="str">
        <f t="shared" si="3480"/>
        <v>-100%</v>
      </c>
      <c r="I337" s="9">
        <f t="shared" si="3481"/>
        <v>0</v>
      </c>
      <c r="J337" s="12"/>
      <c r="K337" s="9">
        <f>Fri!$Z$5</f>
        <v>0</v>
      </c>
      <c r="L337" s="73" t="str">
        <f t="shared" si="3482"/>
        <v>-100%</v>
      </c>
      <c r="M337" s="9">
        <f t="shared" si="3483"/>
        <v>0</v>
      </c>
      <c r="N337" s="9"/>
      <c r="O337" s="9">
        <f>Fri!$AA$5</f>
        <v>0</v>
      </c>
      <c r="P337" s="73" t="str">
        <f t="shared" si="3484"/>
        <v>-100%</v>
      </c>
      <c r="Q337" s="9">
        <f t="shared" si="3485"/>
        <v>0</v>
      </c>
      <c r="R337" s="9"/>
      <c r="S337" s="9">
        <f>Fri!$AB$5</f>
        <v>0</v>
      </c>
      <c r="T337" s="73" t="str">
        <f t="shared" si="3486"/>
        <v>-100%</v>
      </c>
      <c r="U337" s="9">
        <f t="shared" si="3487"/>
        <v>0</v>
      </c>
      <c r="V337" s="9"/>
      <c r="W337" s="9">
        <f>Fri!$AC$5</f>
        <v>0</v>
      </c>
      <c r="X337" s="73" t="str">
        <f t="shared" si="3488"/>
        <v>-100%</v>
      </c>
      <c r="Y337" s="9">
        <f t="shared" si="3489"/>
        <v>0</v>
      </c>
      <c r="Z337" s="9"/>
      <c r="AA337" s="9">
        <f>Fri!$AD$5</f>
        <v>0</v>
      </c>
      <c r="AB337" s="73" t="str">
        <f t="shared" si="3490"/>
        <v>-100%</v>
      </c>
      <c r="AC337" s="9">
        <f t="shared" si="3491"/>
        <v>0</v>
      </c>
      <c r="AD337" s="9"/>
      <c r="AE337" s="9">
        <f>Fri!$AE$5</f>
        <v>0</v>
      </c>
      <c r="AF337" s="73" t="str">
        <f t="shared" si="3492"/>
        <v>-100%</v>
      </c>
      <c r="AG337" s="9">
        <f t="shared" si="3493"/>
        <v>0</v>
      </c>
      <c r="AH337" s="9"/>
      <c r="AI337" s="9">
        <f>Fri!$AF$5</f>
        <v>0</v>
      </c>
      <c r="AJ337" s="73" t="str">
        <f t="shared" si="3494"/>
        <v>-100%</v>
      </c>
      <c r="AK337" s="9">
        <f t="shared" si="3495"/>
        <v>0</v>
      </c>
      <c r="AL337" s="9"/>
      <c r="AM337" s="9">
        <f>Fri!$AG$5</f>
        <v>0</v>
      </c>
      <c r="AN337" s="73" t="str">
        <f t="shared" si="3496"/>
        <v>-100%</v>
      </c>
      <c r="AO337" s="9">
        <f t="shared" si="3497"/>
        <v>0</v>
      </c>
      <c r="AP337" s="9"/>
      <c r="AQ337" s="9">
        <f>Fri!$AH$5</f>
        <v>0</v>
      </c>
      <c r="AR337" s="73" t="str">
        <f t="shared" si="3498"/>
        <v>-100%</v>
      </c>
      <c r="AS337" s="9">
        <f t="shared" si="3499"/>
        <v>0</v>
      </c>
      <c r="AT337" s="9"/>
      <c r="AU337" s="9">
        <f>Fri!$AI$5</f>
        <v>0</v>
      </c>
      <c r="AV337" s="73" t="str">
        <f t="shared" si="3500"/>
        <v>-100%</v>
      </c>
      <c r="AW337" s="9">
        <f t="shared" si="3501"/>
        <v>0</v>
      </c>
      <c r="AX337" s="9"/>
      <c r="AY337" s="9">
        <f>Fri!$AJ$5</f>
        <v>0</v>
      </c>
      <c r="AZ337" s="73" t="str">
        <f t="shared" si="3502"/>
        <v>-100%</v>
      </c>
      <c r="BA337" s="9">
        <f t="shared" si="3503"/>
        <v>0</v>
      </c>
      <c r="BB337" s="9"/>
      <c r="BC337" s="9">
        <f>Fri!$AK$5</f>
        <v>0</v>
      </c>
      <c r="BD337" s="73" t="str">
        <f t="shared" si="3504"/>
        <v>-100%</v>
      </c>
      <c r="BE337" s="9">
        <f t="shared" si="3505"/>
        <v>0</v>
      </c>
      <c r="BF337" s="9"/>
      <c r="BG337" s="9">
        <f>Fri!$AL$5</f>
        <v>0</v>
      </c>
      <c r="BH337" s="73" t="str">
        <f t="shared" si="3506"/>
        <v>-100%</v>
      </c>
      <c r="BI337" s="9">
        <f t="shared" si="3507"/>
        <v>0</v>
      </c>
      <c r="BJ337" s="9"/>
      <c r="BK337" s="9">
        <f>Fri!$AM$5</f>
        <v>0</v>
      </c>
      <c r="BL337" s="73" t="str">
        <f t="shared" si="3508"/>
        <v>-100%</v>
      </c>
      <c r="BM337" s="9">
        <f t="shared" si="3509"/>
        <v>0</v>
      </c>
      <c r="BN337" s="9"/>
      <c r="BO337" s="9">
        <f>Fri!$AN$5</f>
        <v>0</v>
      </c>
      <c r="BP337" s="73" t="str">
        <f t="shared" si="3510"/>
        <v>-100%</v>
      </c>
      <c r="BQ337" s="9">
        <f t="shared" si="3511"/>
        <v>0</v>
      </c>
      <c r="BR337" s="9"/>
      <c r="BS337" s="9">
        <f>Fri!$AO$5</f>
        <v>0</v>
      </c>
      <c r="BT337" s="73" t="str">
        <f t="shared" si="3512"/>
        <v>-100%</v>
      </c>
      <c r="BU337" s="9">
        <f t="shared" si="3513"/>
        <v>0</v>
      </c>
      <c r="BV337" s="9"/>
      <c r="BW337" s="9">
        <f>Fri!$AP$5</f>
        <v>0</v>
      </c>
      <c r="BX337" s="73" t="str">
        <f t="shared" si="3514"/>
        <v>-100%</v>
      </c>
      <c r="BY337" s="9">
        <f t="shared" si="3515"/>
        <v>0</v>
      </c>
      <c r="BZ337" s="9"/>
      <c r="CA337" s="9">
        <f>Fri!$AQ$5</f>
        <v>0</v>
      </c>
      <c r="CB337" s="73" t="str">
        <f t="shared" si="3516"/>
        <v>-100%</v>
      </c>
      <c r="CC337" s="9">
        <f t="shared" si="3517"/>
        <v>0</v>
      </c>
      <c r="CD337" s="9"/>
      <c r="CE337" s="9">
        <f>Fri!$AR$5</f>
        <v>0</v>
      </c>
      <c r="CF337" s="73" t="str">
        <f t="shared" si="3518"/>
        <v>-100%</v>
      </c>
      <c r="CG337" s="9">
        <f t="shared" si="3519"/>
        <v>0</v>
      </c>
      <c r="CH337" s="9"/>
      <c r="CI337" s="9">
        <f>Fri!$AS$5</f>
        <v>0</v>
      </c>
      <c r="CJ337" s="73" t="str">
        <f t="shared" si="3520"/>
        <v>-100%</v>
      </c>
      <c r="CK337" s="9">
        <f t="shared" si="3521"/>
        <v>0</v>
      </c>
      <c r="CL337" s="9"/>
      <c r="CM337" s="9">
        <f>Fri!$AT$5</f>
        <v>0</v>
      </c>
      <c r="CN337" s="73" t="str">
        <f t="shared" si="3522"/>
        <v>-100%</v>
      </c>
      <c r="CO337" s="9">
        <f t="shared" si="3523"/>
        <v>0</v>
      </c>
      <c r="CP337" s="9"/>
      <c r="CQ337" s="9">
        <f>Fri!$AU$5</f>
        <v>0</v>
      </c>
      <c r="CR337" s="73" t="str">
        <f t="shared" si="3524"/>
        <v>-100%</v>
      </c>
      <c r="CS337" s="9">
        <f t="shared" si="3525"/>
        <v>0</v>
      </c>
      <c r="CT337" s="9"/>
      <c r="CU337" s="9">
        <f>Fri!$AV$5</f>
        <v>0</v>
      </c>
      <c r="CV337" s="73" t="str">
        <f t="shared" si="3526"/>
        <v>-100%</v>
      </c>
      <c r="CW337" s="9">
        <f t="shared" si="3527"/>
        <v>0</v>
      </c>
      <c r="CX337" s="9"/>
      <c r="CY337" s="9">
        <f>Fri!$AW$5</f>
        <v>0</v>
      </c>
      <c r="CZ337" s="73" t="str">
        <f t="shared" si="3528"/>
        <v>-100%</v>
      </c>
      <c r="DA337" s="9">
        <f t="shared" si="3529"/>
        <v>0</v>
      </c>
      <c r="DB337" s="9"/>
      <c r="DC337" s="9">
        <f>Fri!$AX$5</f>
        <v>0</v>
      </c>
      <c r="DD337" s="73" t="str">
        <f t="shared" si="3530"/>
        <v>-100%</v>
      </c>
      <c r="DE337" s="9">
        <f t="shared" si="3531"/>
        <v>0</v>
      </c>
      <c r="DF337" s="9"/>
      <c r="DG337" s="9">
        <f>Fri!$AY$5</f>
        <v>0</v>
      </c>
      <c r="DH337" s="73" t="str">
        <f t="shared" si="3532"/>
        <v>-100%</v>
      </c>
      <c r="DI337" s="9">
        <f t="shared" si="3533"/>
        <v>0</v>
      </c>
      <c r="DJ337" s="9"/>
      <c r="DK337" s="9">
        <f>Fri!$AZ$5</f>
        <v>0</v>
      </c>
      <c r="DL337" s="73" t="str">
        <f t="shared" si="3534"/>
        <v>-100%</v>
      </c>
      <c r="DM337" s="9">
        <f t="shared" si="3535"/>
        <v>0</v>
      </c>
      <c r="DN337" s="9"/>
      <c r="DO337" s="9">
        <f>Fri!$BA$5</f>
        <v>0</v>
      </c>
      <c r="DP337" s="73" t="str">
        <f t="shared" si="3536"/>
        <v>-100%</v>
      </c>
      <c r="DQ337" s="9">
        <f t="shared" si="3537"/>
        <v>0</v>
      </c>
      <c r="DR337" s="9"/>
      <c r="DS337" s="9">
        <f>Fri!$BB$5</f>
        <v>0</v>
      </c>
      <c r="DT337" s="73" t="str">
        <f t="shared" si="3538"/>
        <v>-100%</v>
      </c>
      <c r="DU337" s="9">
        <f t="shared" si="3539"/>
        <v>0</v>
      </c>
      <c r="DV337" s="9"/>
      <c r="DW337" s="9">
        <f>Fri!$BC$5</f>
        <v>0</v>
      </c>
      <c r="DX337" s="73" t="str">
        <f t="shared" si="3540"/>
        <v>-100%</v>
      </c>
      <c r="DY337" s="9">
        <f t="shared" si="3541"/>
        <v>0</v>
      </c>
      <c r="DZ337" s="9"/>
      <c r="EA337" s="9">
        <f>Fri!$BD$5</f>
        <v>0</v>
      </c>
      <c r="EB337" s="73" t="str">
        <f t="shared" si="3542"/>
        <v>-100%</v>
      </c>
      <c r="EC337" s="9">
        <f t="shared" si="3543"/>
        <v>0</v>
      </c>
      <c r="ED337" s="9"/>
      <c r="EE337" s="9">
        <f>Fri!$BE$5</f>
        <v>0</v>
      </c>
      <c r="EF337" s="73" t="str">
        <f t="shared" si="3544"/>
        <v>-100%</v>
      </c>
      <c r="EG337" s="9">
        <f t="shared" si="3545"/>
        <v>0</v>
      </c>
      <c r="EH337" s="9"/>
      <c r="EI337" s="9">
        <f>Fri!$BF$5</f>
        <v>0</v>
      </c>
      <c r="EJ337" s="73" t="str">
        <f t="shared" si="3546"/>
        <v>-100%</v>
      </c>
      <c r="EK337" s="9">
        <f t="shared" si="3547"/>
        <v>0</v>
      </c>
      <c r="EL337" s="9"/>
      <c r="EM337" s="9">
        <f>Fri!$BG$5</f>
        <v>0</v>
      </c>
      <c r="EN337" s="73" t="str">
        <f t="shared" si="3548"/>
        <v>-100%</v>
      </c>
      <c r="EO337" s="9">
        <f t="shared" si="3549"/>
        <v>0</v>
      </c>
      <c r="EP337" s="9"/>
      <c r="EQ337" s="9">
        <f>Fri!$BH$5</f>
        <v>0</v>
      </c>
      <c r="ER337" s="73" t="str">
        <f t="shared" si="3550"/>
        <v>-100%</v>
      </c>
      <c r="ES337" s="9">
        <f t="shared" si="3551"/>
        <v>0</v>
      </c>
      <c r="EU337" s="9">
        <f>Fri!$BI$5</f>
        <v>0</v>
      </c>
      <c r="EV337" s="73" t="str">
        <f t="shared" si="3552"/>
        <v>-100%</v>
      </c>
      <c r="EW337" s="9">
        <f t="shared" si="3553"/>
        <v>0</v>
      </c>
      <c r="EY337" s="9">
        <f>Fri!$BJ$5</f>
        <v>0</v>
      </c>
      <c r="EZ337" s="73" t="str">
        <f t="shared" si="3554"/>
        <v>-100%</v>
      </c>
      <c r="FA337" s="9">
        <f t="shared" si="3555"/>
        <v>0</v>
      </c>
      <c r="FC337" s="9">
        <f>Fri!$BK$5</f>
        <v>0</v>
      </c>
      <c r="FD337" s="73" t="str">
        <f t="shared" si="3556"/>
        <v>-100%</v>
      </c>
      <c r="FE337" s="9">
        <f t="shared" si="3557"/>
        <v>0</v>
      </c>
      <c r="FG337" s="9">
        <f>Fri!$BL$5</f>
        <v>0</v>
      </c>
      <c r="FH337" s="73" t="str">
        <f t="shared" si="3558"/>
        <v>-100%</v>
      </c>
      <c r="FI337" s="9">
        <f t="shared" si="3559"/>
        <v>0</v>
      </c>
      <c r="FK337" s="9">
        <f>Fri!$BM$5</f>
        <v>0</v>
      </c>
      <c r="FL337" s="73" t="str">
        <f t="shared" si="3560"/>
        <v>-100%</v>
      </c>
      <c r="FM337" s="9">
        <f t="shared" si="3561"/>
        <v>0</v>
      </c>
      <c r="FO337" s="9">
        <f>Fri!$BN$5</f>
        <v>0</v>
      </c>
      <c r="FP337" s="73" t="str">
        <f t="shared" si="3562"/>
        <v>-100%</v>
      </c>
      <c r="FQ337" s="9">
        <f t="shared" si="3563"/>
        <v>0</v>
      </c>
    </row>
    <row r="338" spans="1:173" s="12" customFormat="1" x14ac:dyDescent="0.25">
      <c r="A338" s="75"/>
      <c r="B338" s="72"/>
      <c r="C338" s="75"/>
      <c r="D338" s="75"/>
      <c r="E338" s="75"/>
      <c r="G338" s="75"/>
      <c r="H338" s="75"/>
      <c r="I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5"/>
      <c r="BK338" s="75"/>
      <c r="BL338" s="75"/>
      <c r="BM338" s="75"/>
      <c r="BN338" s="75"/>
      <c r="BO338" s="75"/>
      <c r="BP338" s="75"/>
      <c r="BQ338" s="75"/>
      <c r="BR338" s="75"/>
      <c r="BS338" s="75"/>
      <c r="BT338" s="75"/>
      <c r="BU338" s="75"/>
      <c r="BV338" s="75"/>
      <c r="BW338" s="75"/>
      <c r="BX338" s="75"/>
      <c r="BY338" s="75"/>
      <c r="BZ338" s="75"/>
      <c r="CA338" s="75"/>
      <c r="CB338" s="75"/>
      <c r="CC338" s="75"/>
      <c r="CD338" s="75"/>
      <c r="CE338" s="75"/>
      <c r="CF338" s="75"/>
      <c r="CG338" s="75"/>
      <c r="CH338" s="75"/>
      <c r="CI338" s="75"/>
      <c r="CJ338" s="75"/>
      <c r="CK338" s="75"/>
      <c r="CL338" s="75"/>
      <c r="CM338" s="75"/>
      <c r="CN338" s="75"/>
      <c r="CO338" s="75"/>
      <c r="CP338" s="75"/>
      <c r="CQ338" s="75"/>
      <c r="CR338" s="75"/>
      <c r="CS338" s="75"/>
      <c r="CT338" s="75"/>
      <c r="CU338" s="75"/>
      <c r="CV338" s="75"/>
      <c r="CW338" s="75"/>
      <c r="CX338" s="75"/>
      <c r="CY338" s="75"/>
      <c r="CZ338" s="75"/>
      <c r="DA338" s="75"/>
      <c r="DB338" s="75"/>
      <c r="DC338" s="75"/>
      <c r="DD338" s="75"/>
      <c r="DE338" s="75"/>
      <c r="DF338" s="75"/>
      <c r="DG338" s="75"/>
      <c r="DH338" s="75"/>
      <c r="DI338" s="75"/>
      <c r="DJ338" s="75"/>
      <c r="DK338" s="75"/>
      <c r="DL338" s="75"/>
      <c r="DM338" s="75"/>
      <c r="DN338" s="75"/>
      <c r="DO338" s="75"/>
      <c r="DP338" s="75"/>
      <c r="DQ338" s="75"/>
      <c r="DR338" s="75"/>
      <c r="DS338" s="75"/>
      <c r="DT338" s="75"/>
      <c r="DU338" s="75"/>
      <c r="DV338" s="75"/>
      <c r="DW338" s="75"/>
      <c r="DX338" s="75"/>
      <c r="DY338" s="75"/>
      <c r="DZ338" s="75"/>
      <c r="EA338" s="75"/>
      <c r="EB338" s="75"/>
      <c r="EC338" s="75"/>
      <c r="ED338" s="75"/>
      <c r="EE338" s="75"/>
      <c r="EF338" s="75"/>
      <c r="EG338" s="75"/>
      <c r="EH338" s="75"/>
      <c r="EI338" s="75"/>
      <c r="EJ338" s="75"/>
      <c r="EK338" s="75"/>
      <c r="EL338" s="75"/>
      <c r="EM338" s="75"/>
      <c r="EN338" s="75"/>
      <c r="EO338" s="75"/>
      <c r="EP338" s="75"/>
      <c r="EQ338" s="75"/>
      <c r="ER338" s="75"/>
      <c r="ES338" s="75"/>
      <c r="EU338" s="75"/>
      <c r="EV338" s="75"/>
      <c r="EW338" s="75"/>
      <c r="EY338" s="75"/>
      <c r="EZ338" s="75"/>
      <c r="FA338" s="75"/>
      <c r="FC338" s="75"/>
      <c r="FD338" s="75"/>
      <c r="FE338" s="75"/>
      <c r="FG338" s="75"/>
      <c r="FH338" s="75"/>
      <c r="FI338" s="75"/>
      <c r="FK338" s="75"/>
      <c r="FL338" s="75"/>
      <c r="FM338" s="75"/>
      <c r="FO338" s="75"/>
      <c r="FP338" s="75"/>
      <c r="FQ338" s="75"/>
    </row>
    <row r="339" spans="1:173" s="12" customFormat="1" x14ac:dyDescent="0.25">
      <c r="A339" s="9" t="str">
        <f>Fri!$A$7</f>
        <v>lva</v>
      </c>
      <c r="B339" s="72" t="str">
        <f>Fri!$C$7</f>
        <v>lose</v>
      </c>
      <c r="C339" s="9">
        <f>Fri!$X$7</f>
        <v>200000</v>
      </c>
      <c r="D339" s="73" t="str">
        <f>IF($B339="win",100%-D$1,"-100%")</f>
        <v>-100%</v>
      </c>
      <c r="E339" s="9">
        <f>(C339*D339)+(C339*E$1)</f>
        <v>-200000</v>
      </c>
      <c r="G339" s="9">
        <f>Fri!$Y$7</f>
        <v>0</v>
      </c>
      <c r="H339" s="73" t="str">
        <f>IF($B339="win",100%-H$1,"-100%")</f>
        <v>-100%</v>
      </c>
      <c r="I339" s="9">
        <f>(G339*H339)+(G339*I$1)</f>
        <v>0</v>
      </c>
      <c r="K339" s="9">
        <f>Fri!$Z$7</f>
        <v>0</v>
      </c>
      <c r="L339" s="73" t="str">
        <f>IF($B339="win",100%-L$1,"-100%")</f>
        <v>-100%</v>
      </c>
      <c r="M339" s="9">
        <f>(K339*L339)+(K339*M$1)</f>
        <v>0</v>
      </c>
      <c r="N339" s="9"/>
      <c r="O339" s="9">
        <f>Fri!$AA$7</f>
        <v>0</v>
      </c>
      <c r="P339" s="73" t="str">
        <f>IF($B339="win",100%-P$1,"-100%")</f>
        <v>-100%</v>
      </c>
      <c r="Q339" s="9">
        <f>(O339*P339)+(O339*Q$1)</f>
        <v>0</v>
      </c>
      <c r="R339" s="9"/>
      <c r="S339" s="9">
        <f>Fri!$AB$7</f>
        <v>0</v>
      </c>
      <c r="T339" s="73" t="str">
        <f>IF($B339="win",100%-T$1,"-100%")</f>
        <v>-100%</v>
      </c>
      <c r="U339" s="9">
        <f>(S339*T339)+(S339*U$1)</f>
        <v>0</v>
      </c>
      <c r="V339" s="9"/>
      <c r="W339" s="9">
        <f>Fri!$AC$7</f>
        <v>0</v>
      </c>
      <c r="X339" s="73" t="str">
        <f>IF($B339="win",100%-X$1,"-100%")</f>
        <v>-100%</v>
      </c>
      <c r="Y339" s="9">
        <f>(W339*X339)+(W339*Y$1)</f>
        <v>0</v>
      </c>
      <c r="Z339" s="9"/>
      <c r="AA339" s="9">
        <f>Fri!$AD$7</f>
        <v>0</v>
      </c>
      <c r="AB339" s="73" t="str">
        <f>IF($B339="win",100%-AB$1,"-100%")</f>
        <v>-100%</v>
      </c>
      <c r="AC339" s="9">
        <f>(AA339*AB339)+(AA339*AC$1)</f>
        <v>0</v>
      </c>
      <c r="AD339" s="9"/>
      <c r="AE339" s="9">
        <f>Fri!$AE$7</f>
        <v>0</v>
      </c>
      <c r="AF339" s="73" t="str">
        <f>IF($B339="win",100%-AF$1,"-100%")</f>
        <v>-100%</v>
      </c>
      <c r="AG339" s="9">
        <f>(AE339*AF339)+(AE339*AG$1)</f>
        <v>0</v>
      </c>
      <c r="AH339" s="9"/>
      <c r="AI339" s="9">
        <f>Fri!$AF$7</f>
        <v>0</v>
      </c>
      <c r="AJ339" s="73" t="str">
        <f>IF($B339="win",100%-AJ$1,"-100%")</f>
        <v>-100%</v>
      </c>
      <c r="AK339" s="9">
        <f>(AI339*AJ339)+(AI339*AK$1)</f>
        <v>0</v>
      </c>
      <c r="AL339" s="9"/>
      <c r="AM339" s="9">
        <f>Fri!$AG$7</f>
        <v>0</v>
      </c>
      <c r="AN339" s="73" t="str">
        <f>IF($B339="win",100%-AN$1,"-100%")</f>
        <v>-100%</v>
      </c>
      <c r="AO339" s="9">
        <f>(AM339*AN339)+(AM339*AO$1)</f>
        <v>0</v>
      </c>
      <c r="AP339" s="9"/>
      <c r="AQ339" s="9">
        <f>Fri!$AH$7</f>
        <v>0</v>
      </c>
      <c r="AR339" s="73" t="str">
        <f>IF($B339="win",100%-AR$1,"-100%")</f>
        <v>-100%</v>
      </c>
      <c r="AS339" s="9">
        <f>(AQ339*AR339)+(AQ339*AS$1)</f>
        <v>0</v>
      </c>
      <c r="AT339" s="9"/>
      <c r="AU339" s="9">
        <f>Fri!$AI$7</f>
        <v>0</v>
      </c>
      <c r="AV339" s="73" t="str">
        <f>IF($B339="win",100%-AV$1,"-100%")</f>
        <v>-100%</v>
      </c>
      <c r="AW339" s="9">
        <f>(AU339*AV339)+(AU339*AW$1)</f>
        <v>0</v>
      </c>
      <c r="AX339" s="9"/>
      <c r="AY339" s="9">
        <f>Fri!$AJ$7</f>
        <v>0</v>
      </c>
      <c r="AZ339" s="73" t="str">
        <f>IF($B339="win",100%-AZ$1,"-100%")</f>
        <v>-100%</v>
      </c>
      <c r="BA339" s="9">
        <f>(AY339*AZ339)+(AY339*BA$1)</f>
        <v>0</v>
      </c>
      <c r="BB339" s="9"/>
      <c r="BC339" s="9">
        <f>Fri!$AK$7</f>
        <v>0</v>
      </c>
      <c r="BD339" s="73" t="str">
        <f>IF($B339="win",100%-BD$1,"-100%")</f>
        <v>-100%</v>
      </c>
      <c r="BE339" s="9">
        <f>(BC339*BD339)+(BC339*BE$1)</f>
        <v>0</v>
      </c>
      <c r="BF339" s="9"/>
      <c r="BG339" s="9">
        <f>Fri!$AL$7</f>
        <v>0</v>
      </c>
      <c r="BH339" s="73" t="str">
        <f>IF($B339="win",100%-BH$1,"-100%")</f>
        <v>-100%</v>
      </c>
      <c r="BI339" s="9">
        <f>(BG339*BH339)+(BG339*BI$1)</f>
        <v>0</v>
      </c>
      <c r="BJ339" s="9"/>
      <c r="BK339" s="9">
        <f>Fri!$AM$7</f>
        <v>100000</v>
      </c>
      <c r="BL339" s="73" t="str">
        <f>IF($B339="win",100%-BL$1,"-100%")</f>
        <v>-100%</v>
      </c>
      <c r="BM339" s="9">
        <f>(BK339*BL339)+(BK339*BM$1)</f>
        <v>-100000</v>
      </c>
      <c r="BN339" s="9"/>
      <c r="BO339" s="9">
        <f>Fri!$AN$7</f>
        <v>0</v>
      </c>
      <c r="BP339" s="73" t="str">
        <f>IF($B339="win",100%-BP$1,"-100%")</f>
        <v>-100%</v>
      </c>
      <c r="BQ339" s="9">
        <f>(BO339*BP339)+(BO339*BQ$1)</f>
        <v>0</v>
      </c>
      <c r="BR339" s="9"/>
      <c r="BS339" s="9">
        <f>Fri!$AO$7</f>
        <v>0</v>
      </c>
      <c r="BT339" s="73" t="str">
        <f>IF($B339="win",100%-BT$1,"-100%")</f>
        <v>-100%</v>
      </c>
      <c r="BU339" s="9">
        <f>(BS339*BT339)+(BS339*BU$1)</f>
        <v>0</v>
      </c>
      <c r="BV339" s="9"/>
      <c r="BW339" s="9">
        <f>Fri!$AP$7</f>
        <v>0</v>
      </c>
      <c r="BX339" s="73" t="str">
        <f>IF($B339="win",100%-BX$1,"-100%")</f>
        <v>-100%</v>
      </c>
      <c r="BY339" s="9">
        <f>(BW339*BX339)+(BW339*BY$1)</f>
        <v>0</v>
      </c>
      <c r="BZ339" s="9"/>
      <c r="CA339" s="9">
        <f>Fri!$AQ$7</f>
        <v>0</v>
      </c>
      <c r="CB339" s="73" t="str">
        <f>IF($B339="win",100%-CB$1,"-100%")</f>
        <v>-100%</v>
      </c>
      <c r="CC339" s="9">
        <f>(CA339*CB339)+(CA339*CC$1)</f>
        <v>0</v>
      </c>
      <c r="CD339" s="9"/>
      <c r="CE339" s="9">
        <f>Fri!$AR$7</f>
        <v>0</v>
      </c>
      <c r="CF339" s="73" t="str">
        <f>IF($B339="win",100%-CF$1,"-100%")</f>
        <v>-100%</v>
      </c>
      <c r="CG339" s="9">
        <f>(CE339*CF339)+(CE339*CG$1)</f>
        <v>0</v>
      </c>
      <c r="CH339" s="9"/>
      <c r="CI339" s="9">
        <f>Fri!$AS$7</f>
        <v>0</v>
      </c>
      <c r="CJ339" s="73" t="str">
        <f>IF($B339="win",100%-CJ$1,"-100%")</f>
        <v>-100%</v>
      </c>
      <c r="CK339" s="9">
        <f>(CI339*CJ339)+(CI339*CK$1)</f>
        <v>0</v>
      </c>
      <c r="CL339" s="9"/>
      <c r="CM339" s="9">
        <f>Fri!$AT$7</f>
        <v>0</v>
      </c>
      <c r="CN339" s="73" t="str">
        <f>IF($B339="win",100%-CN$1,"-100%")</f>
        <v>-100%</v>
      </c>
      <c r="CO339" s="9">
        <f>(CM339*CN339)+(CM339*CO$1)</f>
        <v>0</v>
      </c>
      <c r="CP339" s="9"/>
      <c r="CQ339" s="9">
        <f>Fri!$AU$7</f>
        <v>0</v>
      </c>
      <c r="CR339" s="73" t="str">
        <f>IF($B339="win",100%-CR$1,"-100%")</f>
        <v>-100%</v>
      </c>
      <c r="CS339" s="9">
        <f>(CQ339*CR339)+(CQ339*CS$1)</f>
        <v>0</v>
      </c>
      <c r="CT339" s="9"/>
      <c r="CU339" s="9">
        <f>Fri!$AV$7</f>
        <v>0</v>
      </c>
      <c r="CV339" s="73" t="str">
        <f>IF($B339="win",100%-CV$1,"-100%")</f>
        <v>-100%</v>
      </c>
      <c r="CW339" s="9">
        <f>(CU339*CV339)+(CU339*CW$1)</f>
        <v>0</v>
      </c>
      <c r="CX339" s="9"/>
      <c r="CY339" s="9">
        <f>Fri!$AW$7</f>
        <v>0</v>
      </c>
      <c r="CZ339" s="73" t="str">
        <f>IF($B339="win",100%-CZ$1,"-100%")</f>
        <v>-100%</v>
      </c>
      <c r="DA339" s="9">
        <f>(CY339*CZ339)+(CY339*DA$1)</f>
        <v>0</v>
      </c>
      <c r="DB339" s="9"/>
      <c r="DC339" s="9">
        <f>Fri!$AX$7</f>
        <v>0</v>
      </c>
      <c r="DD339" s="73" t="str">
        <f>IF($B339="win",100%-DD$1,"-100%")</f>
        <v>-100%</v>
      </c>
      <c r="DE339" s="9">
        <f>(DC339*DD339)+(DC339*DE$1)</f>
        <v>0</v>
      </c>
      <c r="DF339" s="9"/>
      <c r="DG339" s="9">
        <f>Fri!$AY$7</f>
        <v>0</v>
      </c>
      <c r="DH339" s="73" t="str">
        <f>IF($B339="win",100%-DH$1,"-100%")</f>
        <v>-100%</v>
      </c>
      <c r="DI339" s="9">
        <f>(DG339*DH339)+(DG339*DI$1)</f>
        <v>0</v>
      </c>
      <c r="DJ339" s="9"/>
      <c r="DK339" s="9">
        <f>Fri!$AZ$7</f>
        <v>5000</v>
      </c>
      <c r="DL339" s="73" t="str">
        <f>IF($B339="win",100%-DL$1,"-100%")</f>
        <v>-100%</v>
      </c>
      <c r="DM339" s="9">
        <f>(DK339*DL339)+(DK339*DM$1)</f>
        <v>-5000</v>
      </c>
      <c r="DN339" s="9"/>
      <c r="DO339" s="9">
        <f>Fri!$BA$7</f>
        <v>2000</v>
      </c>
      <c r="DP339" s="73" t="str">
        <f>IF($B339="win",100%-DP$1,"-100%")</f>
        <v>-100%</v>
      </c>
      <c r="DQ339" s="9">
        <f>(DO339*DP339)+(DO339*DQ$1)</f>
        <v>-2000</v>
      </c>
      <c r="DR339" s="9"/>
      <c r="DS339" s="9">
        <f>Fri!$BB$7</f>
        <v>0</v>
      </c>
      <c r="DT339" s="73" t="str">
        <f>IF($B339="win",100%-DT$1,"-100%")</f>
        <v>-100%</v>
      </c>
      <c r="DU339" s="9">
        <f>(DS339*DT339)+(DS339*DU$1)</f>
        <v>0</v>
      </c>
      <c r="DV339" s="9"/>
      <c r="DW339" s="9">
        <f>Fri!$BC$7</f>
        <v>0</v>
      </c>
      <c r="DX339" s="73" t="str">
        <f>IF($B339="win",100%-DX$1,"-100%")</f>
        <v>-100%</v>
      </c>
      <c r="DY339" s="9">
        <f>(DW339*DX339)+(DW339*DY$1)</f>
        <v>0</v>
      </c>
      <c r="DZ339" s="9"/>
      <c r="EA339" s="9">
        <f>Fri!$BD$7</f>
        <v>0</v>
      </c>
      <c r="EB339" s="73" t="str">
        <f>IF($B339="win",100%-EB$1,"-100%")</f>
        <v>-100%</v>
      </c>
      <c r="EC339" s="9">
        <f>(EA339*EB339)+(EA339*EC$1)</f>
        <v>0</v>
      </c>
      <c r="ED339" s="9"/>
      <c r="EE339" s="9">
        <f>Fri!$BE$7</f>
        <v>0</v>
      </c>
      <c r="EF339" s="73" t="str">
        <f>IF($B339="win",100%-EF$1,"-100%")</f>
        <v>-100%</v>
      </c>
      <c r="EG339" s="9">
        <f>(EE339*EF339)+(EE339*EG$1)</f>
        <v>0</v>
      </c>
      <c r="EH339" s="9"/>
      <c r="EI339" s="9">
        <f>Fri!$BF$7</f>
        <v>0</v>
      </c>
      <c r="EJ339" s="73" t="str">
        <f>IF($B339="win",100%-EJ$1,"-100%")</f>
        <v>-100%</v>
      </c>
      <c r="EK339" s="9">
        <f>(EI339*EJ339)+(EI339*EK$1)</f>
        <v>0</v>
      </c>
      <c r="EL339" s="9"/>
      <c r="EM339" s="9">
        <f>Fri!$BG$7</f>
        <v>0</v>
      </c>
      <c r="EN339" s="73" t="str">
        <f>IF($B339="win",100%-EN$1,"-100%")</f>
        <v>-100%</v>
      </c>
      <c r="EO339" s="9">
        <f>(EM339*EN339)+(EM339*EO$1)</f>
        <v>0</v>
      </c>
      <c r="EP339" s="9"/>
      <c r="EQ339" s="9">
        <f>Fri!$BH$7</f>
        <v>0</v>
      </c>
      <c r="ER339" s="73" t="str">
        <f>IF($B339="win",100%-ER$1,"-100%")</f>
        <v>-100%</v>
      </c>
      <c r="ES339" s="9">
        <f>(EQ339*ER339)+(EQ339*ES$1)</f>
        <v>0</v>
      </c>
      <c r="EU339" s="9">
        <f>Fri!$BI$7</f>
        <v>0</v>
      </c>
      <c r="EV339" s="73" t="str">
        <f>IF($B339="win",100%-EV$1,"-100%")</f>
        <v>-100%</v>
      </c>
      <c r="EW339" s="9">
        <f>(EU339*EV339)+(EU339*EW$1)</f>
        <v>0</v>
      </c>
      <c r="EY339" s="9">
        <f>Fri!$BJ$7</f>
        <v>0</v>
      </c>
      <c r="EZ339" s="73" t="str">
        <f>IF($B339="win",100%-EZ$1,"-100%")</f>
        <v>-100%</v>
      </c>
      <c r="FA339" s="9">
        <f>(EY339*EZ339)+(EY339*FA$1)</f>
        <v>0</v>
      </c>
      <c r="FC339" s="9">
        <f>Fri!$BK$7</f>
        <v>4000</v>
      </c>
      <c r="FD339" s="73" t="str">
        <f>IF($B339="win",100%-FD$1,"-100%")</f>
        <v>-100%</v>
      </c>
      <c r="FE339" s="9">
        <f>(FC339*FD339)+(FC339*FE$1)</f>
        <v>-4000</v>
      </c>
      <c r="FG339" s="9">
        <f>Fri!$BL$7</f>
        <v>0</v>
      </c>
      <c r="FH339" s="73" t="str">
        <f>IF($B339="win",100%-FH$1,"-100%")</f>
        <v>-100%</v>
      </c>
      <c r="FI339" s="9">
        <f>(FG339*FH339)+(FG339*FI$1)</f>
        <v>0</v>
      </c>
      <c r="FK339" s="9">
        <f>Fri!$BM$7</f>
        <v>10000</v>
      </c>
      <c r="FL339" s="73" t="str">
        <f>IF($B339="win",100%-FL$1,"-100%")</f>
        <v>-100%</v>
      </c>
      <c r="FM339" s="9">
        <f>(FK339*FL339)+(FK339*FM$1)</f>
        <v>-10000</v>
      </c>
      <c r="FO339" s="9">
        <f>Fri!$BN$7</f>
        <v>0</v>
      </c>
      <c r="FP339" s="73" t="str">
        <f>IF($B339="win",100%-FP$1,"-100%")</f>
        <v>-100%</v>
      </c>
      <c r="FQ339" s="9">
        <f>(FO339*FP339)+(FO339*FQ$1)</f>
        <v>0</v>
      </c>
    </row>
    <row r="340" spans="1:173" s="12" customFormat="1" x14ac:dyDescent="0.25">
      <c r="A340" s="9" t="str">
        <f>Fri!$A$8</f>
        <v>con</v>
      </c>
      <c r="B340" s="72" t="str">
        <f>Fri!$C$8</f>
        <v>win</v>
      </c>
      <c r="C340" s="9">
        <f>Fri!$X$8</f>
        <v>0</v>
      </c>
      <c r="D340" s="73">
        <f t="shared" ref="D340:D342" si="3564">IF($B340="win",100%-D$1,"-100%")</f>
        <v>1</v>
      </c>
      <c r="E340" s="9">
        <f t="shared" ref="E340:E342" si="3565">(C340*D340)+(C340*E$1)</f>
        <v>0</v>
      </c>
      <c r="G340" s="9">
        <f>Fri!$Y$8</f>
        <v>0</v>
      </c>
      <c r="H340" s="73">
        <f t="shared" ref="H340:H342" si="3566">IF($B340="win",100%-H$1,"-100%")</f>
        <v>0.9</v>
      </c>
      <c r="I340" s="9">
        <f t="shared" ref="I340:I342" si="3567">(G340*H340)+(G340*I$1)</f>
        <v>0</v>
      </c>
      <c r="K340" s="9">
        <f>Fri!$Z$8</f>
        <v>0</v>
      </c>
      <c r="L340" s="73">
        <f t="shared" ref="L340:L342" si="3568">IF($B340="win",100%-L$1,"-100%")</f>
        <v>0.9</v>
      </c>
      <c r="M340" s="9">
        <f t="shared" ref="M340:M342" si="3569">(K340*L340)+(K340*M$1)</f>
        <v>0</v>
      </c>
      <c r="N340" s="9"/>
      <c r="O340" s="9">
        <f>Fri!$AA$8</f>
        <v>0</v>
      </c>
      <c r="P340" s="73">
        <f t="shared" ref="P340:P342" si="3570">IF($B340="win",100%-P$1,"-100%")</f>
        <v>0.9</v>
      </c>
      <c r="Q340" s="9">
        <f t="shared" ref="Q340:Q342" si="3571">(O340*P340)+(O340*Q$1)</f>
        <v>0</v>
      </c>
      <c r="R340" s="9"/>
      <c r="S340" s="9">
        <f>Fri!$AB$8</f>
        <v>0</v>
      </c>
      <c r="T340" s="73">
        <f t="shared" ref="T340:T342" si="3572">IF($B340="win",100%-T$1,"-100%")</f>
        <v>0.9</v>
      </c>
      <c r="U340" s="9">
        <f t="shared" ref="U340:U342" si="3573">(S340*T340)+(S340*U$1)</f>
        <v>0</v>
      </c>
      <c r="V340" s="9"/>
      <c r="W340" s="9">
        <f>Fri!$AC$8</f>
        <v>0</v>
      </c>
      <c r="X340" s="73">
        <f t="shared" ref="X340:X342" si="3574">IF($B340="win",100%-X$1,"-100%")</f>
        <v>0.9</v>
      </c>
      <c r="Y340" s="9">
        <f t="shared" ref="Y340:Y342" si="3575">(W340*X340)+(W340*Y$1)</f>
        <v>0</v>
      </c>
      <c r="Z340" s="9"/>
      <c r="AA340" s="9">
        <f>Fri!$AD$8</f>
        <v>20000</v>
      </c>
      <c r="AB340" s="73">
        <f t="shared" ref="AB340:AB342" si="3576">IF($B340="win",100%-AB$1,"-100%")</f>
        <v>0.9</v>
      </c>
      <c r="AC340" s="9">
        <f t="shared" ref="AC340:AC342" si="3577">(AA340*AB340)+(AA340*AC$1)</f>
        <v>18000</v>
      </c>
      <c r="AD340" s="9"/>
      <c r="AE340" s="9">
        <f>Fri!$AE$8</f>
        <v>0</v>
      </c>
      <c r="AF340" s="73">
        <f t="shared" ref="AF340:AF342" si="3578">IF($B340="win",100%-AF$1,"-100%")</f>
        <v>0.9</v>
      </c>
      <c r="AG340" s="9">
        <f t="shared" ref="AG340:AG342" si="3579">(AE340*AF340)+(AE340*AG$1)</f>
        <v>0</v>
      </c>
      <c r="AH340" s="9"/>
      <c r="AI340" s="9">
        <f>Fri!$AF$8</f>
        <v>2000</v>
      </c>
      <c r="AJ340" s="73">
        <f t="shared" ref="AJ340:AJ342" si="3580">IF($B340="win",100%-AJ$1,"-100%")</f>
        <v>0.9</v>
      </c>
      <c r="AK340" s="9">
        <f t="shared" ref="AK340:AK342" si="3581">(AI340*AJ340)+(AI340*AK$1)</f>
        <v>1800</v>
      </c>
      <c r="AL340" s="9"/>
      <c r="AM340" s="9">
        <f>Fri!$AG$8</f>
        <v>1000</v>
      </c>
      <c r="AN340" s="73">
        <f t="shared" ref="AN340:AN342" si="3582">IF($B340="win",100%-AN$1,"-100%")</f>
        <v>0.9</v>
      </c>
      <c r="AO340" s="9">
        <f t="shared" ref="AO340:AO342" si="3583">(AM340*AN340)+(AM340*AO$1)</f>
        <v>900</v>
      </c>
      <c r="AP340" s="9"/>
      <c r="AQ340" s="9">
        <f>Fri!$AH$8</f>
        <v>4000</v>
      </c>
      <c r="AR340" s="73">
        <f t="shared" ref="AR340:AR342" si="3584">IF($B340="win",100%-AR$1,"-100%")</f>
        <v>0.9</v>
      </c>
      <c r="AS340" s="9">
        <f t="shared" ref="AS340:AS342" si="3585">(AQ340*AR340)+(AQ340*AS$1)</f>
        <v>3600</v>
      </c>
      <c r="AT340" s="9"/>
      <c r="AU340" s="9">
        <f>Fri!$AI$8</f>
        <v>108000</v>
      </c>
      <c r="AV340" s="73">
        <f t="shared" ref="AV340:AV342" si="3586">IF($B340="win",100%-AV$1,"-100%")</f>
        <v>0.9</v>
      </c>
      <c r="AW340" s="9">
        <f t="shared" ref="AW340:AW342" si="3587">(AU340*AV340)+(AU340*AW$1)</f>
        <v>97200</v>
      </c>
      <c r="AX340" s="9"/>
      <c r="AY340" s="9">
        <f>Fri!$AJ$8</f>
        <v>0</v>
      </c>
      <c r="AZ340" s="73">
        <f t="shared" ref="AZ340:AZ342" si="3588">IF($B340="win",100%-AZ$1,"-100%")</f>
        <v>0.9</v>
      </c>
      <c r="BA340" s="9">
        <f t="shared" ref="BA340:BA342" si="3589">(AY340*AZ340)+(AY340*BA$1)</f>
        <v>0</v>
      </c>
      <c r="BB340" s="9"/>
      <c r="BC340" s="9">
        <f>Fri!$AK$8</f>
        <v>0</v>
      </c>
      <c r="BD340" s="73">
        <f t="shared" ref="BD340:BD342" si="3590">IF($B340="win",100%-BD$1,"-100%")</f>
        <v>0.9</v>
      </c>
      <c r="BE340" s="9">
        <f t="shared" ref="BE340:BE342" si="3591">(BC340*BD340)+(BC340*BE$1)</f>
        <v>0</v>
      </c>
      <c r="BF340" s="9"/>
      <c r="BG340" s="9">
        <f>Fri!$AL$8</f>
        <v>3000</v>
      </c>
      <c r="BH340" s="73">
        <f t="shared" ref="BH340:BH342" si="3592">IF($B340="win",100%-BH$1,"-100%")</f>
        <v>0.9</v>
      </c>
      <c r="BI340" s="9">
        <f t="shared" ref="BI340:BI342" si="3593">(BG340*BH340)+(BG340*BI$1)</f>
        <v>2700</v>
      </c>
      <c r="BJ340" s="9"/>
      <c r="BK340" s="9">
        <f>Fri!$AM$8</f>
        <v>0</v>
      </c>
      <c r="BL340" s="73">
        <f t="shared" ref="BL340:BL342" si="3594">IF($B340="win",100%-BL$1,"-100%")</f>
        <v>0.9</v>
      </c>
      <c r="BM340" s="9">
        <f t="shared" ref="BM340:BM342" si="3595">(BK340*BL340)+(BK340*BM$1)</f>
        <v>0</v>
      </c>
      <c r="BN340" s="9"/>
      <c r="BO340" s="9">
        <f>Fri!$AN$8</f>
        <v>0</v>
      </c>
      <c r="BP340" s="73">
        <f t="shared" ref="BP340:BP342" si="3596">IF($B340="win",100%-BP$1,"-100%")</f>
        <v>0.92</v>
      </c>
      <c r="BQ340" s="9">
        <f t="shared" ref="BQ340:BQ342" si="3597">(BO340*BP340)+(BO340*BQ$1)</f>
        <v>0</v>
      </c>
      <c r="BR340" s="9"/>
      <c r="BS340" s="9">
        <f>Fri!$AO$8</f>
        <v>16500</v>
      </c>
      <c r="BT340" s="73">
        <f t="shared" ref="BT340:BT342" si="3598">IF($B340="win",100%-BT$1,"-100%")</f>
        <v>0.9</v>
      </c>
      <c r="BU340" s="9">
        <f t="shared" ref="BU340:BU342" si="3599">(BS340*BT340)+(BS340*BU$1)</f>
        <v>14850</v>
      </c>
      <c r="BV340" s="9"/>
      <c r="BW340" s="9">
        <f>Fri!$AP$8</f>
        <v>0</v>
      </c>
      <c r="BX340" s="73">
        <f t="shared" ref="BX340:BX342" si="3600">IF($B340="win",100%-BX$1,"-100%")</f>
        <v>0.9</v>
      </c>
      <c r="BY340" s="9">
        <f t="shared" ref="BY340:BY342" si="3601">(BW340*BX340)+(BW340*BY$1)</f>
        <v>0</v>
      </c>
      <c r="BZ340" s="9"/>
      <c r="CA340" s="9">
        <f>Fri!$AQ$8</f>
        <v>0</v>
      </c>
      <c r="CB340" s="73">
        <f t="shared" ref="CB340:CB342" si="3602">IF($B340="win",100%-CB$1,"-100%")</f>
        <v>0.9</v>
      </c>
      <c r="CC340" s="9">
        <f t="shared" ref="CC340:CC342" si="3603">(CA340*CB340)+(CA340*CC$1)</f>
        <v>0</v>
      </c>
      <c r="CD340" s="9"/>
      <c r="CE340" s="9">
        <f>Fri!$AR$8</f>
        <v>30000</v>
      </c>
      <c r="CF340" s="73">
        <f t="shared" ref="CF340:CF342" si="3604">IF($B340="win",100%-CF$1,"-100%")</f>
        <v>0.9</v>
      </c>
      <c r="CG340" s="9">
        <f t="shared" ref="CG340:CG342" si="3605">(CE340*CF340)+(CE340*CG$1)</f>
        <v>27000</v>
      </c>
      <c r="CH340" s="9"/>
      <c r="CI340" s="9">
        <f>Fri!$AS$8</f>
        <v>0</v>
      </c>
      <c r="CJ340" s="73">
        <f t="shared" ref="CJ340:CJ342" si="3606">IF($B340="win",100%-CJ$1,"-100%")</f>
        <v>0.9</v>
      </c>
      <c r="CK340" s="9">
        <f t="shared" ref="CK340:CK342" si="3607">(CI340*CJ340)+(CI340*CK$1)</f>
        <v>0</v>
      </c>
      <c r="CL340" s="9"/>
      <c r="CM340" s="9">
        <f>Fri!$AT$8</f>
        <v>0</v>
      </c>
      <c r="CN340" s="73">
        <f t="shared" ref="CN340:CN342" si="3608">IF($B340="win",100%-CN$1,"-100%")</f>
        <v>0.9</v>
      </c>
      <c r="CO340" s="9">
        <f t="shared" ref="CO340:CO342" si="3609">(CM340*CN340)+(CM340*CO$1)</f>
        <v>0</v>
      </c>
      <c r="CP340" s="9"/>
      <c r="CQ340" s="9">
        <f>Fri!$AU$8</f>
        <v>0</v>
      </c>
      <c r="CR340" s="73">
        <f t="shared" ref="CR340:CR342" si="3610">IF($B340="win",100%-CR$1,"-100%")</f>
        <v>0.9</v>
      </c>
      <c r="CS340" s="9">
        <f t="shared" ref="CS340:CS342" si="3611">(CQ340*CR340)+(CQ340*CS$1)</f>
        <v>0</v>
      </c>
      <c r="CT340" s="9"/>
      <c r="CU340" s="9">
        <f>Fri!$AV$8</f>
        <v>0</v>
      </c>
      <c r="CV340" s="73">
        <f t="shared" ref="CV340:CV342" si="3612">IF($B340="win",100%-CV$1,"-100%")</f>
        <v>0.9</v>
      </c>
      <c r="CW340" s="9">
        <f t="shared" ref="CW340:CW342" si="3613">(CU340*CV340)+(CU340*CW$1)</f>
        <v>0</v>
      </c>
      <c r="CX340" s="9"/>
      <c r="CY340" s="9">
        <f>Fri!$AW$8</f>
        <v>138000</v>
      </c>
      <c r="CZ340" s="73">
        <f t="shared" ref="CZ340:CZ342" si="3614">IF($B340="win",100%-CZ$1,"-100%")</f>
        <v>0.9</v>
      </c>
      <c r="DA340" s="9">
        <f t="shared" ref="DA340:DA342" si="3615">(CY340*CZ340)+(CY340*DA$1)</f>
        <v>124200</v>
      </c>
      <c r="DB340" s="9"/>
      <c r="DC340" s="9">
        <f>Fri!$AX$8</f>
        <v>0</v>
      </c>
      <c r="DD340" s="73">
        <f t="shared" ref="DD340:DD342" si="3616">IF($B340="win",100%-DD$1,"-100%")</f>
        <v>0.9</v>
      </c>
      <c r="DE340" s="9">
        <f t="shared" ref="DE340:DE342" si="3617">(DC340*DD340)+(DC340*DE$1)</f>
        <v>0</v>
      </c>
      <c r="DF340" s="9"/>
      <c r="DG340" s="9">
        <f>Fri!$AY$8</f>
        <v>20000</v>
      </c>
      <c r="DH340" s="73">
        <f t="shared" ref="DH340:DH342" si="3618">IF($B340="win",100%-DH$1,"-100%")</f>
        <v>0.9</v>
      </c>
      <c r="DI340" s="9">
        <f t="shared" ref="DI340:DI342" si="3619">(DG340*DH340)+(DG340*DI$1)</f>
        <v>18000</v>
      </c>
      <c r="DJ340" s="9"/>
      <c r="DK340" s="9">
        <f>Fri!$AZ$8</f>
        <v>0</v>
      </c>
      <c r="DL340" s="73">
        <f t="shared" ref="DL340:DL342" si="3620">IF($B340="win",100%-DL$1,"-100%")</f>
        <v>0.9</v>
      </c>
      <c r="DM340" s="9">
        <f t="shared" ref="DM340:DM342" si="3621">(DK340*DL340)+(DK340*DM$1)</f>
        <v>0</v>
      </c>
      <c r="DN340" s="9"/>
      <c r="DO340" s="9">
        <f>Fri!$BA$8</f>
        <v>0</v>
      </c>
      <c r="DP340" s="73">
        <f t="shared" ref="DP340:DP342" si="3622">IF($B340="win",100%-DP$1,"-100%")</f>
        <v>0.9</v>
      </c>
      <c r="DQ340" s="9">
        <f t="shared" ref="DQ340:DQ342" si="3623">(DO340*DP340)+(DO340*DQ$1)</f>
        <v>0</v>
      </c>
      <c r="DR340" s="9"/>
      <c r="DS340" s="9">
        <f>Fri!$BB$8</f>
        <v>0</v>
      </c>
      <c r="DT340" s="73">
        <f t="shared" ref="DT340:DT342" si="3624">IF($B340="win",100%-DT$1,"-100%")</f>
        <v>0.9</v>
      </c>
      <c r="DU340" s="9">
        <f t="shared" ref="DU340:DU342" si="3625">(DS340*DT340)+(DS340*DU$1)</f>
        <v>0</v>
      </c>
      <c r="DV340" s="9"/>
      <c r="DW340" s="9">
        <f>Fri!$BC$8</f>
        <v>0</v>
      </c>
      <c r="DX340" s="73">
        <f t="shared" ref="DX340:DX342" si="3626">IF($B340="win",100%-DX$1,"-100%")</f>
        <v>0.9</v>
      </c>
      <c r="DY340" s="9">
        <f t="shared" ref="DY340:DY342" si="3627">(DW340*DX340)+(DW340*DY$1)</f>
        <v>0</v>
      </c>
      <c r="DZ340" s="9"/>
      <c r="EA340" s="9">
        <f>Fri!$BD$8</f>
        <v>0</v>
      </c>
      <c r="EB340" s="73">
        <f t="shared" ref="EB340:EB342" si="3628">IF($B340="win",100%-EB$1,"-100%")</f>
        <v>0.9</v>
      </c>
      <c r="EC340" s="9">
        <f t="shared" ref="EC340:EC342" si="3629">(EA340*EB340)+(EA340*EC$1)</f>
        <v>0</v>
      </c>
      <c r="ED340" s="9"/>
      <c r="EE340" s="9">
        <f>Fri!$BE$8</f>
        <v>35000</v>
      </c>
      <c r="EF340" s="73">
        <f t="shared" ref="EF340:EF342" si="3630">IF($B340="win",100%-EF$1,"-100%")</f>
        <v>0.9</v>
      </c>
      <c r="EG340" s="9">
        <f t="shared" ref="EG340:EG342" si="3631">(EE340*EF340)+(EE340*EG$1)</f>
        <v>31500</v>
      </c>
      <c r="EH340" s="9"/>
      <c r="EI340" s="9">
        <f>Fri!$BF$8</f>
        <v>47000</v>
      </c>
      <c r="EJ340" s="73">
        <f t="shared" ref="EJ340:EJ342" si="3632">IF($B340="win",100%-EJ$1,"-100%")</f>
        <v>0.9</v>
      </c>
      <c r="EK340" s="9">
        <f t="shared" ref="EK340:EK342" si="3633">(EI340*EJ340)+(EI340*EK$1)</f>
        <v>42300</v>
      </c>
      <c r="EL340" s="9"/>
      <c r="EM340" s="9">
        <f>Fri!$BG$8</f>
        <v>11000</v>
      </c>
      <c r="EN340" s="73">
        <f t="shared" ref="EN340:EN342" si="3634">IF($B340="win",100%-EN$1,"-100%")</f>
        <v>0.9</v>
      </c>
      <c r="EO340" s="9">
        <f t="shared" ref="EO340:EO342" si="3635">(EM340*EN340)+(EM340*EO$1)</f>
        <v>9900</v>
      </c>
      <c r="EP340" s="9"/>
      <c r="EQ340" s="9">
        <f>Fri!$BH$8</f>
        <v>100000</v>
      </c>
      <c r="ER340" s="73">
        <f t="shared" ref="ER340:ER342" si="3636">IF($B340="win",100%-ER$1,"-100%")</f>
        <v>0.9</v>
      </c>
      <c r="ES340" s="9">
        <f t="shared" ref="ES340:ES342" si="3637">(EQ340*ER340)+(EQ340*ES$1)</f>
        <v>90000</v>
      </c>
      <c r="EU340" s="9">
        <f>Fri!$BI$8</f>
        <v>32000</v>
      </c>
      <c r="EV340" s="73">
        <f t="shared" ref="EV340:EV342" si="3638">IF($B340="win",100%-EV$1,"-100%")</f>
        <v>0.9</v>
      </c>
      <c r="EW340" s="9">
        <f t="shared" ref="EW340:EW342" si="3639">(EU340*EV340)+(EU340*EW$1)</f>
        <v>28800</v>
      </c>
      <c r="EY340" s="9">
        <f>Fri!$BJ$8</f>
        <v>38000</v>
      </c>
      <c r="EZ340" s="73">
        <f t="shared" ref="EZ340:EZ342" si="3640">IF($B340="win",100%-EZ$1,"-100%")</f>
        <v>0.9</v>
      </c>
      <c r="FA340" s="9">
        <f t="shared" ref="FA340:FA342" si="3641">(EY340*EZ340)+(EY340*FA$1)</f>
        <v>34200</v>
      </c>
      <c r="FC340" s="9">
        <f>Fri!$BK$8</f>
        <v>0</v>
      </c>
      <c r="FD340" s="73">
        <f t="shared" ref="FD340:FD342" si="3642">IF($B340="win",100%-FD$1,"-100%")</f>
        <v>0.9</v>
      </c>
      <c r="FE340" s="9">
        <f t="shared" ref="FE340:FE342" si="3643">(FC340*FD340)+(FC340*FE$1)</f>
        <v>0</v>
      </c>
      <c r="FG340" s="9">
        <f>Fri!$BL$8</f>
        <v>15000</v>
      </c>
      <c r="FH340" s="73">
        <f t="shared" ref="FH340:FH342" si="3644">IF($B340="win",100%-FH$1,"-100%")</f>
        <v>0.9</v>
      </c>
      <c r="FI340" s="9">
        <f t="shared" ref="FI340:FI342" si="3645">(FG340*FH340)+(FG340*FI$1)</f>
        <v>13500</v>
      </c>
      <c r="FK340" s="9">
        <f>Fri!$BM$8</f>
        <v>0</v>
      </c>
      <c r="FL340" s="73">
        <f t="shared" ref="FL340:FL342" si="3646">IF($B340="win",100%-FL$1,"-100%")</f>
        <v>0.9</v>
      </c>
      <c r="FM340" s="9">
        <f t="shared" ref="FM340:FM342" si="3647">(FK340*FL340)+(FK340*FM$1)</f>
        <v>0</v>
      </c>
      <c r="FO340" s="9">
        <f>Fri!$BN$8</f>
        <v>18000</v>
      </c>
      <c r="FP340" s="73">
        <f t="shared" ref="FP340:FP342" si="3648">IF($B340="win",100%-FP$1,"-100%")</f>
        <v>0.9</v>
      </c>
      <c r="FQ340" s="9">
        <f t="shared" ref="FQ340:FQ342" si="3649">(FO340*FP340)+(FO340*FQ$1)</f>
        <v>16200</v>
      </c>
    </row>
    <row r="341" spans="1:173" s="12" customFormat="1" x14ac:dyDescent="0.25">
      <c r="A341" s="9" t="str">
        <f>Fri!$A$9</f>
        <v>lva under</v>
      </c>
      <c r="B341" s="72" t="str">
        <f>Fri!$C$9</f>
        <v>lose</v>
      </c>
      <c r="C341" s="9">
        <f>Fri!$X$9</f>
        <v>150000</v>
      </c>
      <c r="D341" s="73" t="str">
        <f t="shared" si="3564"/>
        <v>-100%</v>
      </c>
      <c r="E341" s="9">
        <f t="shared" si="3565"/>
        <v>-150000</v>
      </c>
      <c r="G341" s="9">
        <f>Fri!$Y$9</f>
        <v>0</v>
      </c>
      <c r="H341" s="73" t="str">
        <f t="shared" si="3566"/>
        <v>-100%</v>
      </c>
      <c r="I341" s="9">
        <f t="shared" si="3567"/>
        <v>0</v>
      </c>
      <c r="K341" s="9">
        <f>Fri!$Z$9</f>
        <v>0</v>
      </c>
      <c r="L341" s="73" t="str">
        <f t="shared" si="3568"/>
        <v>-100%</v>
      </c>
      <c r="M341" s="9">
        <f t="shared" si="3569"/>
        <v>0</v>
      </c>
      <c r="N341" s="9"/>
      <c r="O341" s="9">
        <f>Fri!$AA$9</f>
        <v>0</v>
      </c>
      <c r="P341" s="73" t="str">
        <f t="shared" si="3570"/>
        <v>-100%</v>
      </c>
      <c r="Q341" s="9">
        <f t="shared" si="3571"/>
        <v>0</v>
      </c>
      <c r="R341" s="9"/>
      <c r="S341" s="9">
        <f>Fri!$AB$9</f>
        <v>0</v>
      </c>
      <c r="T341" s="73" t="str">
        <f t="shared" si="3572"/>
        <v>-100%</v>
      </c>
      <c r="U341" s="9">
        <f t="shared" si="3573"/>
        <v>0</v>
      </c>
      <c r="V341" s="9"/>
      <c r="W341" s="9">
        <f>Fri!$AC$9</f>
        <v>0</v>
      </c>
      <c r="X341" s="73" t="str">
        <f t="shared" si="3574"/>
        <v>-100%</v>
      </c>
      <c r="Y341" s="9">
        <f t="shared" si="3575"/>
        <v>0</v>
      </c>
      <c r="Z341" s="9"/>
      <c r="AA341" s="9">
        <f>Fri!$AD$9</f>
        <v>0</v>
      </c>
      <c r="AB341" s="73" t="str">
        <f t="shared" si="3576"/>
        <v>-100%</v>
      </c>
      <c r="AC341" s="9">
        <f t="shared" si="3577"/>
        <v>0</v>
      </c>
      <c r="AD341" s="9"/>
      <c r="AE341" s="9">
        <f>Fri!$AE$9</f>
        <v>0</v>
      </c>
      <c r="AF341" s="73" t="str">
        <f t="shared" si="3578"/>
        <v>-100%</v>
      </c>
      <c r="AG341" s="9">
        <f t="shared" si="3579"/>
        <v>0</v>
      </c>
      <c r="AH341" s="9"/>
      <c r="AI341" s="9">
        <f>Fri!$AF$9</f>
        <v>2000</v>
      </c>
      <c r="AJ341" s="73" t="str">
        <f t="shared" si="3580"/>
        <v>-100%</v>
      </c>
      <c r="AK341" s="9">
        <f t="shared" si="3581"/>
        <v>-2000</v>
      </c>
      <c r="AL341" s="9"/>
      <c r="AM341" s="9">
        <f>Fri!$AG$9</f>
        <v>0</v>
      </c>
      <c r="AN341" s="73" t="str">
        <f t="shared" si="3582"/>
        <v>-100%</v>
      </c>
      <c r="AO341" s="9">
        <f t="shared" si="3583"/>
        <v>0</v>
      </c>
      <c r="AP341" s="9"/>
      <c r="AQ341" s="9">
        <f>Fri!$AH$9</f>
        <v>0</v>
      </c>
      <c r="AR341" s="73" t="str">
        <f t="shared" si="3584"/>
        <v>-100%</v>
      </c>
      <c r="AS341" s="9">
        <f t="shared" si="3585"/>
        <v>0</v>
      </c>
      <c r="AT341" s="9"/>
      <c r="AU341" s="9">
        <f>Fri!$AI$9</f>
        <v>0</v>
      </c>
      <c r="AV341" s="73" t="str">
        <f t="shared" si="3586"/>
        <v>-100%</v>
      </c>
      <c r="AW341" s="9">
        <f t="shared" si="3587"/>
        <v>0</v>
      </c>
      <c r="AX341" s="9"/>
      <c r="AY341" s="9">
        <f>Fri!$AJ$9</f>
        <v>0</v>
      </c>
      <c r="AZ341" s="73" t="str">
        <f t="shared" si="3588"/>
        <v>-100%</v>
      </c>
      <c r="BA341" s="9">
        <f t="shared" si="3589"/>
        <v>0</v>
      </c>
      <c r="BB341" s="9"/>
      <c r="BC341" s="9">
        <f>Fri!$AK$9</f>
        <v>0</v>
      </c>
      <c r="BD341" s="73" t="str">
        <f t="shared" si="3590"/>
        <v>-100%</v>
      </c>
      <c r="BE341" s="9">
        <f t="shared" si="3591"/>
        <v>0</v>
      </c>
      <c r="BF341" s="9"/>
      <c r="BG341" s="9">
        <f>Fri!$AL$9</f>
        <v>0</v>
      </c>
      <c r="BH341" s="73" t="str">
        <f t="shared" si="3592"/>
        <v>-100%</v>
      </c>
      <c r="BI341" s="9">
        <f t="shared" si="3593"/>
        <v>0</v>
      </c>
      <c r="BJ341" s="9"/>
      <c r="BK341" s="9">
        <f>Fri!$AM$9</f>
        <v>0</v>
      </c>
      <c r="BL341" s="73" t="str">
        <f t="shared" si="3594"/>
        <v>-100%</v>
      </c>
      <c r="BM341" s="9">
        <f t="shared" si="3595"/>
        <v>0</v>
      </c>
      <c r="BN341" s="9"/>
      <c r="BO341" s="9">
        <f>Fri!$AN$9</f>
        <v>0</v>
      </c>
      <c r="BP341" s="73" t="str">
        <f t="shared" si="3596"/>
        <v>-100%</v>
      </c>
      <c r="BQ341" s="9">
        <f t="shared" si="3597"/>
        <v>0</v>
      </c>
      <c r="BR341" s="9"/>
      <c r="BS341" s="9">
        <f>Fri!$AO$9</f>
        <v>0</v>
      </c>
      <c r="BT341" s="73" t="str">
        <f t="shared" si="3598"/>
        <v>-100%</v>
      </c>
      <c r="BU341" s="9">
        <f t="shared" si="3599"/>
        <v>0</v>
      </c>
      <c r="BV341" s="9"/>
      <c r="BW341" s="9">
        <f>Fri!$AP$9</f>
        <v>0</v>
      </c>
      <c r="BX341" s="73" t="str">
        <f t="shared" si="3600"/>
        <v>-100%</v>
      </c>
      <c r="BY341" s="9">
        <f t="shared" si="3601"/>
        <v>0</v>
      </c>
      <c r="BZ341" s="9"/>
      <c r="CA341" s="9">
        <f>Fri!$AQ$9</f>
        <v>0</v>
      </c>
      <c r="CB341" s="73" t="str">
        <f t="shared" si="3602"/>
        <v>-100%</v>
      </c>
      <c r="CC341" s="9">
        <f t="shared" si="3603"/>
        <v>0</v>
      </c>
      <c r="CD341" s="9"/>
      <c r="CE341" s="9">
        <f>Fri!$AR$9</f>
        <v>0</v>
      </c>
      <c r="CF341" s="73" t="str">
        <f t="shared" si="3604"/>
        <v>-100%</v>
      </c>
      <c r="CG341" s="9">
        <f t="shared" si="3605"/>
        <v>0</v>
      </c>
      <c r="CH341" s="9"/>
      <c r="CI341" s="9">
        <f>Fri!$AS$9</f>
        <v>0</v>
      </c>
      <c r="CJ341" s="73" t="str">
        <f t="shared" si="3606"/>
        <v>-100%</v>
      </c>
      <c r="CK341" s="9">
        <f t="shared" si="3607"/>
        <v>0</v>
      </c>
      <c r="CL341" s="9"/>
      <c r="CM341" s="9">
        <f>Fri!$AT$9</f>
        <v>0</v>
      </c>
      <c r="CN341" s="73" t="str">
        <f t="shared" si="3608"/>
        <v>-100%</v>
      </c>
      <c r="CO341" s="9">
        <f t="shared" si="3609"/>
        <v>0</v>
      </c>
      <c r="CP341" s="9"/>
      <c r="CQ341" s="9">
        <f>Fri!$AU$9</f>
        <v>0</v>
      </c>
      <c r="CR341" s="73" t="str">
        <f t="shared" si="3610"/>
        <v>-100%</v>
      </c>
      <c r="CS341" s="9">
        <f t="shared" si="3611"/>
        <v>0</v>
      </c>
      <c r="CT341" s="9"/>
      <c r="CU341" s="9">
        <f>Fri!$AV$9</f>
        <v>0</v>
      </c>
      <c r="CV341" s="73" t="str">
        <f t="shared" si="3612"/>
        <v>-100%</v>
      </c>
      <c r="CW341" s="9">
        <f t="shared" si="3613"/>
        <v>0</v>
      </c>
      <c r="CX341" s="9"/>
      <c r="CY341" s="9">
        <f>Fri!$AW$9</f>
        <v>0</v>
      </c>
      <c r="CZ341" s="73" t="str">
        <f t="shared" si="3614"/>
        <v>-100%</v>
      </c>
      <c r="DA341" s="9">
        <f t="shared" si="3615"/>
        <v>0</v>
      </c>
      <c r="DB341" s="9"/>
      <c r="DC341" s="9">
        <f>Fri!$AX$9</f>
        <v>0</v>
      </c>
      <c r="DD341" s="73" t="str">
        <f t="shared" si="3616"/>
        <v>-100%</v>
      </c>
      <c r="DE341" s="9">
        <f t="shared" si="3617"/>
        <v>0</v>
      </c>
      <c r="DF341" s="9"/>
      <c r="DG341" s="9">
        <f>Fri!$AY$9</f>
        <v>0</v>
      </c>
      <c r="DH341" s="73" t="str">
        <f t="shared" si="3618"/>
        <v>-100%</v>
      </c>
      <c r="DI341" s="9">
        <f t="shared" si="3619"/>
        <v>0</v>
      </c>
      <c r="DJ341" s="9"/>
      <c r="DK341" s="9">
        <f>Fri!$AZ$9</f>
        <v>0</v>
      </c>
      <c r="DL341" s="73" t="str">
        <f t="shared" si="3620"/>
        <v>-100%</v>
      </c>
      <c r="DM341" s="9">
        <f t="shared" si="3621"/>
        <v>0</v>
      </c>
      <c r="DN341" s="9"/>
      <c r="DO341" s="9">
        <f>Fri!$BA$9</f>
        <v>0</v>
      </c>
      <c r="DP341" s="73" t="str">
        <f t="shared" si="3622"/>
        <v>-100%</v>
      </c>
      <c r="DQ341" s="9">
        <f t="shared" si="3623"/>
        <v>0</v>
      </c>
      <c r="DR341" s="9"/>
      <c r="DS341" s="9">
        <f>Fri!$BB$9</f>
        <v>0</v>
      </c>
      <c r="DT341" s="73" t="str">
        <f t="shared" si="3624"/>
        <v>-100%</v>
      </c>
      <c r="DU341" s="9">
        <f t="shared" si="3625"/>
        <v>0</v>
      </c>
      <c r="DV341" s="9"/>
      <c r="DW341" s="9">
        <f>Fri!$BC$9</f>
        <v>0</v>
      </c>
      <c r="DX341" s="73" t="str">
        <f t="shared" si="3626"/>
        <v>-100%</v>
      </c>
      <c r="DY341" s="9">
        <f t="shared" si="3627"/>
        <v>0</v>
      </c>
      <c r="DZ341" s="9"/>
      <c r="EA341" s="9">
        <f>Fri!$BD$9</f>
        <v>0</v>
      </c>
      <c r="EB341" s="73" t="str">
        <f t="shared" si="3628"/>
        <v>-100%</v>
      </c>
      <c r="EC341" s="9">
        <f t="shared" si="3629"/>
        <v>0</v>
      </c>
      <c r="ED341" s="9"/>
      <c r="EE341" s="9">
        <f>Fri!$BE$9</f>
        <v>0</v>
      </c>
      <c r="EF341" s="73" t="str">
        <f t="shared" si="3630"/>
        <v>-100%</v>
      </c>
      <c r="EG341" s="9">
        <f t="shared" si="3631"/>
        <v>0</v>
      </c>
      <c r="EH341" s="9"/>
      <c r="EI341" s="9">
        <f>Fri!$BF$9</f>
        <v>0</v>
      </c>
      <c r="EJ341" s="73" t="str">
        <f t="shared" si="3632"/>
        <v>-100%</v>
      </c>
      <c r="EK341" s="9">
        <f t="shared" si="3633"/>
        <v>0</v>
      </c>
      <c r="EL341" s="9"/>
      <c r="EM341" s="9">
        <f>Fri!$BG$9</f>
        <v>0</v>
      </c>
      <c r="EN341" s="73" t="str">
        <f t="shared" si="3634"/>
        <v>-100%</v>
      </c>
      <c r="EO341" s="9">
        <f t="shared" si="3635"/>
        <v>0</v>
      </c>
      <c r="EP341" s="9"/>
      <c r="EQ341" s="9">
        <f>Fri!$BH$9</f>
        <v>10000</v>
      </c>
      <c r="ER341" s="73" t="str">
        <f t="shared" si="3636"/>
        <v>-100%</v>
      </c>
      <c r="ES341" s="9">
        <f t="shared" si="3637"/>
        <v>-10000</v>
      </c>
      <c r="EU341" s="9">
        <f>Fri!$BI$9</f>
        <v>0</v>
      </c>
      <c r="EV341" s="73" t="str">
        <f t="shared" si="3638"/>
        <v>-100%</v>
      </c>
      <c r="EW341" s="9">
        <f t="shared" si="3639"/>
        <v>0</v>
      </c>
      <c r="EY341" s="9">
        <f>Fri!$BJ$9</f>
        <v>0</v>
      </c>
      <c r="EZ341" s="73" t="str">
        <f t="shared" si="3640"/>
        <v>-100%</v>
      </c>
      <c r="FA341" s="9">
        <f t="shared" si="3641"/>
        <v>0</v>
      </c>
      <c r="FC341" s="9">
        <f>Fri!$BK$9</f>
        <v>0</v>
      </c>
      <c r="FD341" s="73" t="str">
        <f t="shared" si="3642"/>
        <v>-100%</v>
      </c>
      <c r="FE341" s="9">
        <f t="shared" si="3643"/>
        <v>0</v>
      </c>
      <c r="FG341" s="9">
        <f>Fri!$BL$9</f>
        <v>0</v>
      </c>
      <c r="FH341" s="73" t="str">
        <f t="shared" si="3644"/>
        <v>-100%</v>
      </c>
      <c r="FI341" s="9">
        <f t="shared" si="3645"/>
        <v>0</v>
      </c>
      <c r="FK341" s="9">
        <f>Fri!$BM$9</f>
        <v>0</v>
      </c>
      <c r="FL341" s="73" t="str">
        <f t="shared" si="3646"/>
        <v>-100%</v>
      </c>
      <c r="FM341" s="9">
        <f t="shared" si="3647"/>
        <v>0</v>
      </c>
      <c r="FO341" s="9">
        <f>Fri!$BN$9</f>
        <v>1000</v>
      </c>
      <c r="FP341" s="73" t="str">
        <f t="shared" si="3648"/>
        <v>-100%</v>
      </c>
      <c r="FQ341" s="9">
        <f t="shared" si="3649"/>
        <v>-1000</v>
      </c>
    </row>
    <row r="342" spans="1:173" s="12" customFormat="1" x14ac:dyDescent="0.25">
      <c r="A342" s="9" t="str">
        <f>Fri!$A$10</f>
        <v>lva over</v>
      </c>
      <c r="B342" s="72" t="str">
        <f>Fri!$C$10</f>
        <v>win</v>
      </c>
      <c r="C342" s="9">
        <f>Fri!$X$10</f>
        <v>0</v>
      </c>
      <c r="D342" s="73">
        <f t="shared" si="3564"/>
        <v>1</v>
      </c>
      <c r="E342" s="9">
        <f t="shared" si="3565"/>
        <v>0</v>
      </c>
      <c r="G342" s="9">
        <f>Fri!$Y$10</f>
        <v>0</v>
      </c>
      <c r="H342" s="73">
        <f t="shared" si="3566"/>
        <v>0.9</v>
      </c>
      <c r="I342" s="9">
        <f t="shared" si="3567"/>
        <v>0</v>
      </c>
      <c r="K342" s="9">
        <f>Fri!$Z$10</f>
        <v>0</v>
      </c>
      <c r="L342" s="73">
        <f t="shared" si="3568"/>
        <v>0.9</v>
      </c>
      <c r="M342" s="9">
        <f t="shared" si="3569"/>
        <v>0</v>
      </c>
      <c r="N342" s="9"/>
      <c r="O342" s="9">
        <f>Fri!$AA$10</f>
        <v>0</v>
      </c>
      <c r="P342" s="73">
        <f t="shared" si="3570"/>
        <v>0.9</v>
      </c>
      <c r="Q342" s="9">
        <f t="shared" si="3571"/>
        <v>0</v>
      </c>
      <c r="R342" s="9"/>
      <c r="S342" s="9">
        <f>Fri!$AB$10</f>
        <v>0</v>
      </c>
      <c r="T342" s="73">
        <f t="shared" si="3572"/>
        <v>0.9</v>
      </c>
      <c r="U342" s="9">
        <f t="shared" si="3573"/>
        <v>0</v>
      </c>
      <c r="V342" s="9"/>
      <c r="W342" s="9">
        <f>Fri!$AC$10</f>
        <v>0</v>
      </c>
      <c r="X342" s="73">
        <f t="shared" si="3574"/>
        <v>0.9</v>
      </c>
      <c r="Y342" s="9">
        <f t="shared" si="3575"/>
        <v>0</v>
      </c>
      <c r="Z342" s="9"/>
      <c r="AA342" s="9">
        <f>Fri!$AD$10</f>
        <v>0</v>
      </c>
      <c r="AB342" s="73">
        <f t="shared" si="3576"/>
        <v>0.9</v>
      </c>
      <c r="AC342" s="9">
        <f t="shared" si="3577"/>
        <v>0</v>
      </c>
      <c r="AD342" s="9"/>
      <c r="AE342" s="9">
        <f>Fri!$AE$10</f>
        <v>0</v>
      </c>
      <c r="AF342" s="73">
        <f t="shared" si="3578"/>
        <v>0.9</v>
      </c>
      <c r="AG342" s="9">
        <f t="shared" si="3579"/>
        <v>0</v>
      </c>
      <c r="AH342" s="9"/>
      <c r="AI342" s="9">
        <f>Fri!$AF$10</f>
        <v>0</v>
      </c>
      <c r="AJ342" s="73">
        <f t="shared" si="3580"/>
        <v>0.9</v>
      </c>
      <c r="AK342" s="9">
        <f t="shared" si="3581"/>
        <v>0</v>
      </c>
      <c r="AL342" s="9"/>
      <c r="AM342" s="9">
        <f>Fri!$AG$10</f>
        <v>1500</v>
      </c>
      <c r="AN342" s="73">
        <f t="shared" si="3582"/>
        <v>0.9</v>
      </c>
      <c r="AO342" s="9">
        <f t="shared" si="3583"/>
        <v>1350</v>
      </c>
      <c r="AP342" s="9"/>
      <c r="AQ342" s="9">
        <f>Fri!$AH$10</f>
        <v>1500</v>
      </c>
      <c r="AR342" s="73">
        <f t="shared" si="3584"/>
        <v>0.9</v>
      </c>
      <c r="AS342" s="9">
        <f t="shared" si="3585"/>
        <v>1350</v>
      </c>
      <c r="AT342" s="9"/>
      <c r="AU342" s="9">
        <f>Fri!$AI$10</f>
        <v>4000</v>
      </c>
      <c r="AV342" s="73">
        <f t="shared" si="3586"/>
        <v>0.9</v>
      </c>
      <c r="AW342" s="9">
        <f t="shared" si="3587"/>
        <v>3600</v>
      </c>
      <c r="AX342" s="9"/>
      <c r="AY342" s="9">
        <f>Fri!$AJ$10</f>
        <v>0</v>
      </c>
      <c r="AZ342" s="73">
        <f t="shared" si="3588"/>
        <v>0.9</v>
      </c>
      <c r="BA342" s="9">
        <f t="shared" si="3589"/>
        <v>0</v>
      </c>
      <c r="BB342" s="9"/>
      <c r="BC342" s="9">
        <f>Fri!$AK$10</f>
        <v>0</v>
      </c>
      <c r="BD342" s="73">
        <f t="shared" si="3590"/>
        <v>0.9</v>
      </c>
      <c r="BE342" s="9">
        <f t="shared" si="3591"/>
        <v>0</v>
      </c>
      <c r="BF342" s="9"/>
      <c r="BG342" s="9">
        <f>Fri!$AL$10</f>
        <v>0</v>
      </c>
      <c r="BH342" s="73">
        <f t="shared" si="3592"/>
        <v>0.9</v>
      </c>
      <c r="BI342" s="9">
        <f t="shared" si="3593"/>
        <v>0</v>
      </c>
      <c r="BJ342" s="9"/>
      <c r="BK342" s="9">
        <f>Fri!$AM$10</f>
        <v>300000</v>
      </c>
      <c r="BL342" s="73">
        <f t="shared" si="3594"/>
        <v>0.9</v>
      </c>
      <c r="BM342" s="9">
        <f t="shared" si="3595"/>
        <v>270000</v>
      </c>
      <c r="BN342" s="9"/>
      <c r="BO342" s="9">
        <f>Fri!$AN$10</f>
        <v>0</v>
      </c>
      <c r="BP342" s="73">
        <f t="shared" si="3596"/>
        <v>0.92</v>
      </c>
      <c r="BQ342" s="9">
        <f t="shared" si="3597"/>
        <v>0</v>
      </c>
      <c r="BR342" s="9"/>
      <c r="BS342" s="9">
        <f>Fri!$AO$10</f>
        <v>22500</v>
      </c>
      <c r="BT342" s="73">
        <f t="shared" si="3598"/>
        <v>0.9</v>
      </c>
      <c r="BU342" s="9">
        <f t="shared" si="3599"/>
        <v>20250</v>
      </c>
      <c r="BV342" s="9"/>
      <c r="BW342" s="9">
        <f>Fri!$AP$10</f>
        <v>0</v>
      </c>
      <c r="BX342" s="73">
        <f t="shared" si="3600"/>
        <v>0.9</v>
      </c>
      <c r="BY342" s="9">
        <f t="shared" si="3601"/>
        <v>0</v>
      </c>
      <c r="BZ342" s="9"/>
      <c r="CA342" s="9">
        <f>Fri!$AQ$10</f>
        <v>0</v>
      </c>
      <c r="CB342" s="73">
        <f t="shared" si="3602"/>
        <v>0.9</v>
      </c>
      <c r="CC342" s="9">
        <f t="shared" si="3603"/>
        <v>0</v>
      </c>
      <c r="CD342" s="9"/>
      <c r="CE342" s="9">
        <f>Fri!$AR$10</f>
        <v>0</v>
      </c>
      <c r="CF342" s="73">
        <f t="shared" si="3604"/>
        <v>0.9</v>
      </c>
      <c r="CG342" s="9">
        <f t="shared" si="3605"/>
        <v>0</v>
      </c>
      <c r="CH342" s="9"/>
      <c r="CI342" s="9">
        <f>Fri!$AS$10</f>
        <v>12000</v>
      </c>
      <c r="CJ342" s="73">
        <f t="shared" si="3606"/>
        <v>0.9</v>
      </c>
      <c r="CK342" s="9">
        <f t="shared" si="3607"/>
        <v>10800</v>
      </c>
      <c r="CL342" s="9"/>
      <c r="CM342" s="9">
        <f>Fri!$AT$10</f>
        <v>0</v>
      </c>
      <c r="CN342" s="73">
        <f t="shared" si="3608"/>
        <v>0.9</v>
      </c>
      <c r="CO342" s="9">
        <f t="shared" si="3609"/>
        <v>0</v>
      </c>
      <c r="CP342" s="9"/>
      <c r="CQ342" s="9">
        <f>Fri!$AU$10</f>
        <v>0</v>
      </c>
      <c r="CR342" s="73">
        <f t="shared" si="3610"/>
        <v>0.9</v>
      </c>
      <c r="CS342" s="9">
        <f t="shared" si="3611"/>
        <v>0</v>
      </c>
      <c r="CT342" s="9"/>
      <c r="CU342" s="9">
        <f>Fri!$AV$10</f>
        <v>0</v>
      </c>
      <c r="CV342" s="73">
        <f t="shared" si="3612"/>
        <v>0.9</v>
      </c>
      <c r="CW342" s="9">
        <f t="shared" si="3613"/>
        <v>0</v>
      </c>
      <c r="CX342" s="9"/>
      <c r="CY342" s="9">
        <f>Fri!$AW$10</f>
        <v>9000</v>
      </c>
      <c r="CZ342" s="73">
        <f t="shared" si="3614"/>
        <v>0.9</v>
      </c>
      <c r="DA342" s="9">
        <f t="shared" si="3615"/>
        <v>8100</v>
      </c>
      <c r="DB342" s="9"/>
      <c r="DC342" s="9">
        <f>Fri!$AX$10</f>
        <v>0</v>
      </c>
      <c r="DD342" s="73">
        <f t="shared" si="3616"/>
        <v>0.9</v>
      </c>
      <c r="DE342" s="9">
        <f t="shared" si="3617"/>
        <v>0</v>
      </c>
      <c r="DF342" s="9"/>
      <c r="DG342" s="9">
        <f>Fri!$AY$10</f>
        <v>2500</v>
      </c>
      <c r="DH342" s="73">
        <f t="shared" si="3618"/>
        <v>0.9</v>
      </c>
      <c r="DI342" s="9">
        <f t="shared" si="3619"/>
        <v>2250</v>
      </c>
      <c r="DJ342" s="9"/>
      <c r="DK342" s="9">
        <f>Fri!$AZ$10</f>
        <v>3000</v>
      </c>
      <c r="DL342" s="73">
        <f t="shared" si="3620"/>
        <v>0.9</v>
      </c>
      <c r="DM342" s="9">
        <f t="shared" si="3621"/>
        <v>2700</v>
      </c>
      <c r="DN342" s="9"/>
      <c r="DO342" s="9">
        <f>Fri!$BA$10</f>
        <v>0</v>
      </c>
      <c r="DP342" s="73">
        <f t="shared" si="3622"/>
        <v>0.9</v>
      </c>
      <c r="DQ342" s="9">
        <f t="shared" si="3623"/>
        <v>0</v>
      </c>
      <c r="DR342" s="9"/>
      <c r="DS342" s="9">
        <f>Fri!$BB$10</f>
        <v>0</v>
      </c>
      <c r="DT342" s="73">
        <f t="shared" si="3624"/>
        <v>0.9</v>
      </c>
      <c r="DU342" s="9">
        <f t="shared" si="3625"/>
        <v>0</v>
      </c>
      <c r="DV342" s="9"/>
      <c r="DW342" s="9">
        <f>Fri!$BC$10</f>
        <v>0</v>
      </c>
      <c r="DX342" s="73">
        <f t="shared" si="3626"/>
        <v>0.9</v>
      </c>
      <c r="DY342" s="9">
        <f t="shared" si="3627"/>
        <v>0</v>
      </c>
      <c r="DZ342" s="9"/>
      <c r="EA342" s="9">
        <f>Fri!$BD$10</f>
        <v>0</v>
      </c>
      <c r="EB342" s="73">
        <f t="shared" si="3628"/>
        <v>0.9</v>
      </c>
      <c r="EC342" s="9">
        <f t="shared" si="3629"/>
        <v>0</v>
      </c>
      <c r="ED342" s="9"/>
      <c r="EE342" s="9">
        <f>Fri!$BE$10</f>
        <v>25000</v>
      </c>
      <c r="EF342" s="73">
        <f t="shared" si="3630"/>
        <v>0.9</v>
      </c>
      <c r="EG342" s="9">
        <f t="shared" si="3631"/>
        <v>22500</v>
      </c>
      <c r="EH342" s="9"/>
      <c r="EI342" s="9">
        <f>Fri!$BF$10</f>
        <v>0</v>
      </c>
      <c r="EJ342" s="73">
        <f t="shared" si="3632"/>
        <v>0.9</v>
      </c>
      <c r="EK342" s="9">
        <f t="shared" si="3633"/>
        <v>0</v>
      </c>
      <c r="EL342" s="9"/>
      <c r="EM342" s="9">
        <f>Fri!$BG$10</f>
        <v>4000</v>
      </c>
      <c r="EN342" s="73">
        <f t="shared" si="3634"/>
        <v>0.9</v>
      </c>
      <c r="EO342" s="9">
        <f t="shared" si="3635"/>
        <v>3600</v>
      </c>
      <c r="EP342" s="9"/>
      <c r="EQ342" s="9">
        <f>Fri!$BH$10</f>
        <v>0</v>
      </c>
      <c r="ER342" s="73">
        <f t="shared" si="3636"/>
        <v>0.9</v>
      </c>
      <c r="ES342" s="9">
        <f t="shared" si="3637"/>
        <v>0</v>
      </c>
      <c r="EU342" s="9">
        <f>Fri!$BI$10</f>
        <v>22000</v>
      </c>
      <c r="EV342" s="73">
        <f t="shared" si="3638"/>
        <v>0.9</v>
      </c>
      <c r="EW342" s="9">
        <f t="shared" si="3639"/>
        <v>19800</v>
      </c>
      <c r="EY342" s="9">
        <f>Fri!$BJ$10</f>
        <v>0</v>
      </c>
      <c r="EZ342" s="73">
        <f t="shared" si="3640"/>
        <v>0.9</v>
      </c>
      <c r="FA342" s="9">
        <f t="shared" si="3641"/>
        <v>0</v>
      </c>
      <c r="FC342" s="9">
        <f>Fri!$BK$10</f>
        <v>0</v>
      </c>
      <c r="FD342" s="73">
        <f t="shared" si="3642"/>
        <v>0.9</v>
      </c>
      <c r="FE342" s="9">
        <f t="shared" si="3643"/>
        <v>0</v>
      </c>
      <c r="FG342" s="9">
        <f>Fri!$BL$10</f>
        <v>9000</v>
      </c>
      <c r="FH342" s="73">
        <f t="shared" si="3644"/>
        <v>0.9</v>
      </c>
      <c r="FI342" s="9">
        <f t="shared" si="3645"/>
        <v>8100</v>
      </c>
      <c r="FK342" s="9">
        <f>Fri!$BM$10</f>
        <v>0</v>
      </c>
      <c r="FL342" s="73">
        <f t="shared" si="3646"/>
        <v>0.9</v>
      </c>
      <c r="FM342" s="9">
        <f t="shared" si="3647"/>
        <v>0</v>
      </c>
      <c r="FO342" s="9">
        <f>Fri!$BN$10</f>
        <v>0</v>
      </c>
      <c r="FP342" s="73">
        <f t="shared" si="3648"/>
        <v>0.9</v>
      </c>
      <c r="FQ342" s="9">
        <f t="shared" si="3649"/>
        <v>0</v>
      </c>
    </row>
    <row r="343" spans="1:173" s="12" customFormat="1" x14ac:dyDescent="0.25">
      <c r="A343" s="75"/>
      <c r="B343" s="72"/>
      <c r="C343" s="75"/>
      <c r="D343" s="75"/>
      <c r="E343" s="75"/>
      <c r="G343" s="75"/>
      <c r="H343" s="75"/>
      <c r="I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  <c r="BN343" s="75"/>
      <c r="BO343" s="75"/>
      <c r="BP343" s="75"/>
      <c r="BQ343" s="75"/>
      <c r="BR343" s="75"/>
      <c r="BS343" s="75"/>
      <c r="BT343" s="75"/>
      <c r="BU343" s="75"/>
      <c r="BV343" s="75"/>
      <c r="BW343" s="75"/>
      <c r="BX343" s="75"/>
      <c r="BY343" s="75"/>
      <c r="BZ343" s="75"/>
      <c r="CA343" s="75"/>
      <c r="CB343" s="75"/>
      <c r="CC343" s="75"/>
      <c r="CD343" s="75"/>
      <c r="CE343" s="75"/>
      <c r="CF343" s="75"/>
      <c r="CG343" s="75"/>
      <c r="CH343" s="75"/>
      <c r="CI343" s="75"/>
      <c r="CJ343" s="75"/>
      <c r="CK343" s="75"/>
      <c r="CL343" s="75"/>
      <c r="CM343" s="75"/>
      <c r="CN343" s="75"/>
      <c r="CO343" s="75"/>
      <c r="CP343" s="75"/>
      <c r="CQ343" s="75"/>
      <c r="CR343" s="75"/>
      <c r="CS343" s="75"/>
      <c r="CT343" s="75"/>
      <c r="CU343" s="75"/>
      <c r="CV343" s="75"/>
      <c r="CW343" s="75"/>
      <c r="CX343" s="75"/>
      <c r="CY343" s="75"/>
      <c r="CZ343" s="75"/>
      <c r="DA343" s="75"/>
      <c r="DB343" s="75"/>
      <c r="DC343" s="75"/>
      <c r="DD343" s="75"/>
      <c r="DE343" s="75"/>
      <c r="DF343" s="75"/>
      <c r="DG343" s="75"/>
      <c r="DH343" s="75"/>
      <c r="DI343" s="75"/>
      <c r="DJ343" s="75"/>
      <c r="DK343" s="75"/>
      <c r="DL343" s="75"/>
      <c r="DM343" s="75"/>
      <c r="DN343" s="75"/>
      <c r="DO343" s="75"/>
      <c r="DP343" s="75"/>
      <c r="DQ343" s="75"/>
      <c r="DR343" s="75"/>
      <c r="DS343" s="75"/>
      <c r="DT343" s="75"/>
      <c r="DU343" s="75"/>
      <c r="DV343" s="75"/>
      <c r="DW343" s="75"/>
      <c r="DX343" s="75"/>
      <c r="DY343" s="75"/>
      <c r="DZ343" s="75"/>
      <c r="EA343" s="75"/>
      <c r="EB343" s="75"/>
      <c r="EC343" s="75"/>
      <c r="ED343" s="75"/>
      <c r="EE343" s="75"/>
      <c r="EF343" s="75"/>
      <c r="EG343" s="75"/>
      <c r="EH343" s="75"/>
      <c r="EI343" s="75"/>
      <c r="EJ343" s="75"/>
      <c r="EK343" s="75"/>
      <c r="EL343" s="75"/>
      <c r="EM343" s="75"/>
      <c r="EN343" s="75"/>
      <c r="EO343" s="75"/>
      <c r="EP343" s="75"/>
      <c r="EQ343" s="75"/>
      <c r="ER343" s="75"/>
      <c r="ES343" s="75"/>
      <c r="EU343" s="75"/>
      <c r="EV343" s="75"/>
      <c r="EW343" s="75"/>
      <c r="EY343" s="75"/>
      <c r="EZ343" s="75"/>
      <c r="FA343" s="75"/>
      <c r="FC343" s="75"/>
      <c r="FD343" s="75"/>
      <c r="FE343" s="75"/>
      <c r="FG343" s="75"/>
      <c r="FH343" s="75"/>
      <c r="FI343" s="75"/>
      <c r="FK343" s="75"/>
      <c r="FL343" s="75"/>
      <c r="FM343" s="75"/>
      <c r="FO343" s="75"/>
      <c r="FP343" s="75"/>
      <c r="FQ343" s="75"/>
    </row>
    <row r="344" spans="1:173" s="12" customFormat="1" x14ac:dyDescent="0.25">
      <c r="A344" s="9">
        <f>Fri!$A$12</f>
        <v>0</v>
      </c>
      <c r="B344" s="72">
        <f>Fri!$C$12</f>
        <v>0</v>
      </c>
      <c r="C344" s="9">
        <f>Fri!$X$12</f>
        <v>0</v>
      </c>
      <c r="D344" s="73" t="str">
        <f>IF($B344="win",100%-D$1,"-100%")</f>
        <v>-100%</v>
      </c>
      <c r="E344" s="9">
        <f>(C344*D344)+(C344*E$1)</f>
        <v>0</v>
      </c>
      <c r="G344" s="9">
        <f>Fri!$Y$12</f>
        <v>0</v>
      </c>
      <c r="H344" s="73" t="str">
        <f>IF($B344="win",100%-H$1,"-100%")</f>
        <v>-100%</v>
      </c>
      <c r="I344" s="9">
        <f>(G344*H344)+(G344*I$1)</f>
        <v>0</v>
      </c>
      <c r="K344" s="9">
        <f>Fri!$Z$12</f>
        <v>0</v>
      </c>
      <c r="L344" s="73" t="str">
        <f>IF($B344="win",100%-L$1,"-100%")</f>
        <v>-100%</v>
      </c>
      <c r="M344" s="9">
        <f>(K344*L344)+(K344*M$1)</f>
        <v>0</v>
      </c>
      <c r="N344" s="9"/>
      <c r="O344" s="9">
        <f>Fri!$AA$12</f>
        <v>0</v>
      </c>
      <c r="P344" s="73" t="str">
        <f>IF($B344="win",100%-P$1,"-100%")</f>
        <v>-100%</v>
      </c>
      <c r="Q344" s="9">
        <f>(O344*P344)+(O344*Q$1)</f>
        <v>0</v>
      </c>
      <c r="R344" s="9"/>
      <c r="S344" s="9">
        <f>Fri!$AB$12</f>
        <v>0</v>
      </c>
      <c r="T344" s="73" t="str">
        <f>IF($B344="win",100%-T$1,"-100%")</f>
        <v>-100%</v>
      </c>
      <c r="U344" s="9">
        <f>(S344*T344)+(S344*U$1)</f>
        <v>0</v>
      </c>
      <c r="V344" s="9"/>
      <c r="W344" s="9">
        <f>Fri!$AC$12</f>
        <v>0</v>
      </c>
      <c r="X344" s="73" t="str">
        <f>IF($B344="win",100%-X$1,"-100%")</f>
        <v>-100%</v>
      </c>
      <c r="Y344" s="9">
        <f>(W344*X344)+(W344*Y$1)</f>
        <v>0</v>
      </c>
      <c r="Z344" s="9"/>
      <c r="AA344" s="9">
        <f>Fri!$AD$12</f>
        <v>0</v>
      </c>
      <c r="AB344" s="73" t="str">
        <f>IF($B344="win",100%-AB$1,"-100%")</f>
        <v>-100%</v>
      </c>
      <c r="AC344" s="9">
        <f>(AA344*AB344)+(AA344*AC$1)</f>
        <v>0</v>
      </c>
      <c r="AD344" s="9"/>
      <c r="AE344" s="9">
        <f>Fri!$AE$12</f>
        <v>0</v>
      </c>
      <c r="AF344" s="73" t="str">
        <f>IF($B344="win",100%-AF$1,"-100%")</f>
        <v>-100%</v>
      </c>
      <c r="AG344" s="9">
        <f>(AE344*AF344)+(AE344*AG$1)</f>
        <v>0</v>
      </c>
      <c r="AH344" s="9"/>
      <c r="AI344" s="9">
        <f>Fri!$AF$12</f>
        <v>0</v>
      </c>
      <c r="AJ344" s="73" t="str">
        <f>IF($B344="win",100%-AJ$1,"-100%")</f>
        <v>-100%</v>
      </c>
      <c r="AK344" s="9">
        <f>(AI344*AJ344)+(AI344*AK$1)</f>
        <v>0</v>
      </c>
      <c r="AL344" s="9"/>
      <c r="AM344" s="9">
        <f>Fri!$AG$12</f>
        <v>0</v>
      </c>
      <c r="AN344" s="73" t="str">
        <f>IF($B344="win",100%-AN$1,"-100%")</f>
        <v>-100%</v>
      </c>
      <c r="AO344" s="9">
        <f>(AM344*AN344)+(AM344*AO$1)</f>
        <v>0</v>
      </c>
      <c r="AP344" s="9"/>
      <c r="AQ344" s="9">
        <f>Fri!$AH$12</f>
        <v>0</v>
      </c>
      <c r="AR344" s="73" t="str">
        <f>IF($B344="win",100%-AR$1,"-100%")</f>
        <v>-100%</v>
      </c>
      <c r="AS344" s="9">
        <f>(AQ344*AR344)+(AQ344*AS$1)</f>
        <v>0</v>
      </c>
      <c r="AT344" s="9"/>
      <c r="AU344" s="9">
        <f>Fri!$AI$12</f>
        <v>0</v>
      </c>
      <c r="AV344" s="73" t="str">
        <f>IF($B344="win",100%-AV$1,"-100%")</f>
        <v>-100%</v>
      </c>
      <c r="AW344" s="9">
        <f>(AU344*AV344)+(AU344*AW$1)</f>
        <v>0</v>
      </c>
      <c r="AX344" s="9"/>
      <c r="AY344" s="9">
        <f>Fri!$AJ$12</f>
        <v>0</v>
      </c>
      <c r="AZ344" s="73" t="str">
        <f>IF($B344="win",100%-AZ$1,"-100%")</f>
        <v>-100%</v>
      </c>
      <c r="BA344" s="9">
        <f>(AY344*AZ344)+(AY344*BA$1)</f>
        <v>0</v>
      </c>
      <c r="BB344" s="9"/>
      <c r="BC344" s="9">
        <f>Fri!$AK$12</f>
        <v>0</v>
      </c>
      <c r="BD344" s="73" t="str">
        <f>IF($B344="win",100%-BD$1,"-100%")</f>
        <v>-100%</v>
      </c>
      <c r="BE344" s="9">
        <f>(BC344*BD344)+(BC344*BE$1)</f>
        <v>0</v>
      </c>
      <c r="BF344" s="9"/>
      <c r="BG344" s="9">
        <f>Fri!$AL$12</f>
        <v>0</v>
      </c>
      <c r="BH344" s="73" t="str">
        <f>IF($B344="win",100%-BH$1,"-100%")</f>
        <v>-100%</v>
      </c>
      <c r="BI344" s="9">
        <f>(BG344*BH344)+(BG344*BI$1)</f>
        <v>0</v>
      </c>
      <c r="BJ344" s="9"/>
      <c r="BK344" s="9">
        <f>Fri!$AM$12</f>
        <v>0</v>
      </c>
      <c r="BL344" s="73" t="str">
        <f>IF($B344="win",100%-BL$1,"-100%")</f>
        <v>-100%</v>
      </c>
      <c r="BM344" s="9">
        <f>(BK344*BL344)+(BK344*BM$1)</f>
        <v>0</v>
      </c>
      <c r="BN344" s="9"/>
      <c r="BO344" s="9">
        <f>Fri!$AN$12</f>
        <v>0</v>
      </c>
      <c r="BP344" s="73" t="str">
        <f>IF($B344="win",100%-BP$1,"-100%")</f>
        <v>-100%</v>
      </c>
      <c r="BQ344" s="9">
        <f>(BO344*BP344)+(BO344*BQ$1)</f>
        <v>0</v>
      </c>
      <c r="BR344" s="9"/>
      <c r="BS344" s="9">
        <f>Fri!$AO$12</f>
        <v>0</v>
      </c>
      <c r="BT344" s="73" t="str">
        <f>IF($B344="win",100%-BT$1,"-100%")</f>
        <v>-100%</v>
      </c>
      <c r="BU344" s="9">
        <f>(BS344*BT344)+(BS344*BU$1)</f>
        <v>0</v>
      </c>
      <c r="BV344" s="9"/>
      <c r="BW344" s="9">
        <f>Fri!$AP$12</f>
        <v>0</v>
      </c>
      <c r="BX344" s="73" t="str">
        <f>IF($B344="win",100%-BX$1,"-100%")</f>
        <v>-100%</v>
      </c>
      <c r="BY344" s="9">
        <f>(BW344*BX344)+(BW344*BY$1)</f>
        <v>0</v>
      </c>
      <c r="BZ344" s="9"/>
      <c r="CA344" s="9">
        <f>Fri!$AQ$12</f>
        <v>0</v>
      </c>
      <c r="CB344" s="73" t="str">
        <f>IF($B344="win",100%-CB$1,"-100%")</f>
        <v>-100%</v>
      </c>
      <c r="CC344" s="9">
        <f>(CA344*CB344)+(CA344*CC$1)</f>
        <v>0</v>
      </c>
      <c r="CD344" s="9"/>
      <c r="CE344" s="9">
        <f>Fri!$AR$12</f>
        <v>0</v>
      </c>
      <c r="CF344" s="73" t="str">
        <f>IF($B344="win",100%-CF$1,"-100%")</f>
        <v>-100%</v>
      </c>
      <c r="CG344" s="9">
        <f>(CE344*CF344)+(CE344*CG$1)</f>
        <v>0</v>
      </c>
      <c r="CH344" s="9"/>
      <c r="CI344" s="9">
        <f>Fri!$AS$12</f>
        <v>0</v>
      </c>
      <c r="CJ344" s="73" t="str">
        <f>IF($B344="win",100%-CJ$1,"-100%")</f>
        <v>-100%</v>
      </c>
      <c r="CK344" s="9">
        <f>(CI344*CJ344)+(CI344*CK$1)</f>
        <v>0</v>
      </c>
      <c r="CL344" s="9"/>
      <c r="CM344" s="9">
        <f>Fri!$AT$12</f>
        <v>0</v>
      </c>
      <c r="CN344" s="73" t="str">
        <f>IF($B344="win",100%-CN$1,"-100%")</f>
        <v>-100%</v>
      </c>
      <c r="CO344" s="9">
        <f>(CM344*CN344)+(CM344*CO$1)</f>
        <v>0</v>
      </c>
      <c r="CP344" s="9"/>
      <c r="CQ344" s="9">
        <f>Fri!$AU$12</f>
        <v>0</v>
      </c>
      <c r="CR344" s="73" t="str">
        <f>IF($B344="win",100%-CR$1,"-100%")</f>
        <v>-100%</v>
      </c>
      <c r="CS344" s="9">
        <f>(CQ344*CR344)+(CQ344*CS$1)</f>
        <v>0</v>
      </c>
      <c r="CT344" s="9"/>
      <c r="CU344" s="9">
        <f>Fri!$AV$12</f>
        <v>0</v>
      </c>
      <c r="CV344" s="73" t="str">
        <f>IF($B344="win",100%-CV$1,"-100%")</f>
        <v>-100%</v>
      </c>
      <c r="CW344" s="9">
        <f>(CU344*CV344)+(CU344*CW$1)</f>
        <v>0</v>
      </c>
      <c r="CX344" s="9"/>
      <c r="CY344" s="9">
        <f>Fri!$AW$12</f>
        <v>0</v>
      </c>
      <c r="CZ344" s="73" t="str">
        <f>IF($B344="win",100%-CZ$1,"-100%")</f>
        <v>-100%</v>
      </c>
      <c r="DA344" s="9">
        <f>(CY344*CZ344)+(CY344*DA$1)</f>
        <v>0</v>
      </c>
      <c r="DB344" s="9"/>
      <c r="DC344" s="9">
        <f>Fri!$AX$12</f>
        <v>0</v>
      </c>
      <c r="DD344" s="73" t="str">
        <f>IF($B344="win",100%-DD$1,"-100%")</f>
        <v>-100%</v>
      </c>
      <c r="DE344" s="9">
        <f>(DC344*DD344)+(DC344*DE$1)</f>
        <v>0</v>
      </c>
      <c r="DF344" s="9"/>
      <c r="DG344" s="9">
        <f>Fri!$AY$12</f>
        <v>0</v>
      </c>
      <c r="DH344" s="73" t="str">
        <f>IF($B344="win",100%-DH$1,"-100%")</f>
        <v>-100%</v>
      </c>
      <c r="DI344" s="9">
        <f>(DG344*DH344)+(DG344*DI$1)</f>
        <v>0</v>
      </c>
      <c r="DJ344" s="9"/>
      <c r="DK344" s="9">
        <f>Fri!$AZ$12</f>
        <v>0</v>
      </c>
      <c r="DL344" s="73" t="str">
        <f>IF($B344="win",100%-DL$1,"-100%")</f>
        <v>-100%</v>
      </c>
      <c r="DM344" s="9">
        <f>(DK344*DL344)+(DK344*DM$1)</f>
        <v>0</v>
      </c>
      <c r="DN344" s="9"/>
      <c r="DO344" s="9">
        <f>Fri!$BA$12</f>
        <v>0</v>
      </c>
      <c r="DP344" s="73" t="str">
        <f>IF($B344="win",100%-DP$1,"-100%")</f>
        <v>-100%</v>
      </c>
      <c r="DQ344" s="9">
        <f>(DO344*DP344)+(DO344*DQ$1)</f>
        <v>0</v>
      </c>
      <c r="DR344" s="9"/>
      <c r="DS344" s="9">
        <f>Fri!$BB$12</f>
        <v>0</v>
      </c>
      <c r="DT344" s="73" t="str">
        <f>IF($B344="win",100%-DT$1,"-100%")</f>
        <v>-100%</v>
      </c>
      <c r="DU344" s="9">
        <f>(DS344*DT344)+(DS344*DU$1)</f>
        <v>0</v>
      </c>
      <c r="DV344" s="9"/>
      <c r="DW344" s="9">
        <f>Fri!$BC$12</f>
        <v>0</v>
      </c>
      <c r="DX344" s="73" t="str">
        <f>IF($B344="win",100%-DX$1,"-100%")</f>
        <v>-100%</v>
      </c>
      <c r="DY344" s="9">
        <f>(DW344*DX344)+(DW344*DY$1)</f>
        <v>0</v>
      </c>
      <c r="DZ344" s="9"/>
      <c r="EA344" s="9">
        <f>Fri!$BD$12</f>
        <v>0</v>
      </c>
      <c r="EB344" s="73" t="str">
        <f>IF($B344="win",100%-EB$1,"-100%")</f>
        <v>-100%</v>
      </c>
      <c r="EC344" s="9">
        <f>(EA344*EB344)+(EA344*EC$1)</f>
        <v>0</v>
      </c>
      <c r="ED344" s="9"/>
      <c r="EE344" s="9">
        <f>Fri!$BE$12</f>
        <v>0</v>
      </c>
      <c r="EF344" s="73" t="str">
        <f>IF($B344="win",100%-EF$1,"-100%")</f>
        <v>-100%</v>
      </c>
      <c r="EG344" s="9">
        <f>(EE344*EF344)+(EE344*EG$1)</f>
        <v>0</v>
      </c>
      <c r="EH344" s="9"/>
      <c r="EI344" s="9">
        <f>Fri!$BF$12</f>
        <v>0</v>
      </c>
      <c r="EJ344" s="73" t="str">
        <f>IF($B344="win",100%-EJ$1,"-100%")</f>
        <v>-100%</v>
      </c>
      <c r="EK344" s="9">
        <f>(EI344*EJ344)+(EI344*EK$1)</f>
        <v>0</v>
      </c>
      <c r="EL344" s="9"/>
      <c r="EM344" s="9">
        <f>Fri!$BG$12</f>
        <v>0</v>
      </c>
      <c r="EN344" s="73" t="str">
        <f>IF($B344="win",100%-EN$1,"-100%")</f>
        <v>-100%</v>
      </c>
      <c r="EO344" s="9">
        <f>(EM344*EN344)+(EM344*EO$1)</f>
        <v>0</v>
      </c>
      <c r="EP344" s="9"/>
      <c r="EQ344" s="9">
        <f>Fri!$BH$12</f>
        <v>0</v>
      </c>
      <c r="ER344" s="73" t="str">
        <f>IF($B344="win",100%-ER$1,"-100%")</f>
        <v>-100%</v>
      </c>
      <c r="ES344" s="9">
        <f>(EQ344*ER344)+(EQ344*ES$1)</f>
        <v>0</v>
      </c>
      <c r="EU344" s="9">
        <f>Fri!$BI$12</f>
        <v>0</v>
      </c>
      <c r="EV344" s="73" t="str">
        <f>IF($B344="win",100%-EV$1,"-100%")</f>
        <v>-100%</v>
      </c>
      <c r="EW344" s="9">
        <f>(EU344*EV344)+(EU344*EW$1)</f>
        <v>0</v>
      </c>
      <c r="EY344" s="9">
        <f>Fri!$BJ$12</f>
        <v>0</v>
      </c>
      <c r="EZ344" s="73" t="str">
        <f>IF($B344="win",100%-EZ$1,"-100%")</f>
        <v>-100%</v>
      </c>
      <c r="FA344" s="9">
        <f>(EY344*EZ344)+(EY344*FA$1)</f>
        <v>0</v>
      </c>
      <c r="FC344" s="9">
        <f>Fri!$BK$12</f>
        <v>0</v>
      </c>
      <c r="FD344" s="73" t="str">
        <f>IF($B344="win",100%-FD$1,"-100%")</f>
        <v>-100%</v>
      </c>
      <c r="FE344" s="9">
        <f>(FC344*FD344)+(FC344*FE$1)</f>
        <v>0</v>
      </c>
      <c r="FG344" s="9">
        <f>Fri!$BL$12</f>
        <v>0</v>
      </c>
      <c r="FH344" s="73" t="str">
        <f>IF($B344="win",100%-FH$1,"-100%")</f>
        <v>-100%</v>
      </c>
      <c r="FI344" s="9">
        <f>(FG344*FH344)+(FG344*FI$1)</f>
        <v>0</v>
      </c>
      <c r="FK344" s="9">
        <f>Fri!$BM$12</f>
        <v>0</v>
      </c>
      <c r="FL344" s="73" t="str">
        <f>IF($B344="win",100%-FL$1,"-100%")</f>
        <v>-100%</v>
      </c>
      <c r="FM344" s="9">
        <f>(FK344*FL344)+(FK344*FM$1)</f>
        <v>0</v>
      </c>
      <c r="FO344" s="9">
        <f>Fri!$BN$12</f>
        <v>0</v>
      </c>
      <c r="FP344" s="73" t="str">
        <f>IF($B344="win",100%-FP$1,"-100%")</f>
        <v>-100%</v>
      </c>
      <c r="FQ344" s="9">
        <f>(FO344*FP344)+(FO344*FQ$1)</f>
        <v>0</v>
      </c>
    </row>
    <row r="345" spans="1:173" s="12" customFormat="1" x14ac:dyDescent="0.25">
      <c r="A345" s="9">
        <f>Fri!$A$13</f>
        <v>0</v>
      </c>
      <c r="B345" s="72">
        <f>Fri!$C$13</f>
        <v>0</v>
      </c>
      <c r="C345" s="9">
        <f>Fri!$X$13</f>
        <v>0</v>
      </c>
      <c r="D345" s="73" t="str">
        <f t="shared" ref="D345:D347" si="3650">IF($B345="win",100%-D$1,"-100%")</f>
        <v>-100%</v>
      </c>
      <c r="E345" s="9">
        <f t="shared" ref="E345:E347" si="3651">(C345*D345)+(C345*E$1)</f>
        <v>0</v>
      </c>
      <c r="G345" s="9">
        <f>Fri!$Y$13</f>
        <v>0</v>
      </c>
      <c r="H345" s="73" t="str">
        <f t="shared" ref="H345:H347" si="3652">IF($B345="win",100%-H$1,"-100%")</f>
        <v>-100%</v>
      </c>
      <c r="I345" s="9">
        <f t="shared" ref="I345:I347" si="3653">(G345*H345)+(G345*I$1)</f>
        <v>0</v>
      </c>
      <c r="K345" s="9">
        <f>Fri!$Z$13</f>
        <v>0</v>
      </c>
      <c r="L345" s="73" t="str">
        <f t="shared" ref="L345:L347" si="3654">IF($B345="win",100%-L$1,"-100%")</f>
        <v>-100%</v>
      </c>
      <c r="M345" s="9">
        <f t="shared" ref="M345:M347" si="3655">(K345*L345)+(K345*M$1)</f>
        <v>0</v>
      </c>
      <c r="N345" s="9"/>
      <c r="O345" s="9">
        <f>Fri!$AA$13</f>
        <v>0</v>
      </c>
      <c r="P345" s="73" t="str">
        <f t="shared" ref="P345:P347" si="3656">IF($B345="win",100%-P$1,"-100%")</f>
        <v>-100%</v>
      </c>
      <c r="Q345" s="9">
        <f t="shared" ref="Q345:Q347" si="3657">(O345*P345)+(O345*Q$1)</f>
        <v>0</v>
      </c>
      <c r="R345" s="9"/>
      <c r="S345" s="9">
        <f>Fri!$AB$13</f>
        <v>0</v>
      </c>
      <c r="T345" s="73" t="str">
        <f t="shared" ref="T345:T347" si="3658">IF($B345="win",100%-T$1,"-100%")</f>
        <v>-100%</v>
      </c>
      <c r="U345" s="9">
        <f t="shared" ref="U345:U347" si="3659">(S345*T345)+(S345*U$1)</f>
        <v>0</v>
      </c>
      <c r="V345" s="9"/>
      <c r="W345" s="9">
        <f>Fri!$AC$13</f>
        <v>0</v>
      </c>
      <c r="X345" s="73" t="str">
        <f t="shared" ref="X345:X347" si="3660">IF($B345="win",100%-X$1,"-100%")</f>
        <v>-100%</v>
      </c>
      <c r="Y345" s="9">
        <f t="shared" ref="Y345:Y347" si="3661">(W345*X345)+(W345*Y$1)</f>
        <v>0</v>
      </c>
      <c r="Z345" s="9"/>
      <c r="AA345" s="9">
        <f>Fri!$AD$13</f>
        <v>0</v>
      </c>
      <c r="AB345" s="73" t="str">
        <f t="shared" ref="AB345:AB347" si="3662">IF($B345="win",100%-AB$1,"-100%")</f>
        <v>-100%</v>
      </c>
      <c r="AC345" s="9">
        <f t="shared" ref="AC345:AC347" si="3663">(AA345*AB345)+(AA345*AC$1)</f>
        <v>0</v>
      </c>
      <c r="AD345" s="9"/>
      <c r="AE345" s="9">
        <f>Fri!$AE$13</f>
        <v>0</v>
      </c>
      <c r="AF345" s="73" t="str">
        <f t="shared" ref="AF345:AF347" si="3664">IF($B345="win",100%-AF$1,"-100%")</f>
        <v>-100%</v>
      </c>
      <c r="AG345" s="9">
        <f t="shared" ref="AG345:AG347" si="3665">(AE345*AF345)+(AE345*AG$1)</f>
        <v>0</v>
      </c>
      <c r="AH345" s="9"/>
      <c r="AI345" s="9">
        <f>Fri!$AF$13</f>
        <v>0</v>
      </c>
      <c r="AJ345" s="73" t="str">
        <f t="shared" ref="AJ345:AJ347" si="3666">IF($B345="win",100%-AJ$1,"-100%")</f>
        <v>-100%</v>
      </c>
      <c r="AK345" s="9">
        <f t="shared" ref="AK345:AK347" si="3667">(AI345*AJ345)+(AI345*AK$1)</f>
        <v>0</v>
      </c>
      <c r="AL345" s="9"/>
      <c r="AM345" s="9">
        <f>Fri!$AG$13</f>
        <v>0</v>
      </c>
      <c r="AN345" s="73" t="str">
        <f t="shared" ref="AN345:AN347" si="3668">IF($B345="win",100%-AN$1,"-100%")</f>
        <v>-100%</v>
      </c>
      <c r="AO345" s="9">
        <f t="shared" ref="AO345:AO347" si="3669">(AM345*AN345)+(AM345*AO$1)</f>
        <v>0</v>
      </c>
      <c r="AP345" s="9"/>
      <c r="AQ345" s="9">
        <f>Fri!$AH$13</f>
        <v>0</v>
      </c>
      <c r="AR345" s="73" t="str">
        <f t="shared" ref="AR345:AR347" si="3670">IF($B345="win",100%-AR$1,"-100%")</f>
        <v>-100%</v>
      </c>
      <c r="AS345" s="9">
        <f t="shared" ref="AS345:AS347" si="3671">(AQ345*AR345)+(AQ345*AS$1)</f>
        <v>0</v>
      </c>
      <c r="AT345" s="9"/>
      <c r="AU345" s="9">
        <f>Fri!$AI$13</f>
        <v>0</v>
      </c>
      <c r="AV345" s="73" t="str">
        <f t="shared" ref="AV345:AV347" si="3672">IF($B345="win",100%-AV$1,"-100%")</f>
        <v>-100%</v>
      </c>
      <c r="AW345" s="9">
        <f t="shared" ref="AW345:AW347" si="3673">(AU345*AV345)+(AU345*AW$1)</f>
        <v>0</v>
      </c>
      <c r="AX345" s="9"/>
      <c r="AY345" s="9">
        <f>Fri!$AJ$13</f>
        <v>0</v>
      </c>
      <c r="AZ345" s="73" t="str">
        <f t="shared" ref="AZ345:AZ347" si="3674">IF($B345="win",100%-AZ$1,"-100%")</f>
        <v>-100%</v>
      </c>
      <c r="BA345" s="9">
        <f t="shared" ref="BA345:BA347" si="3675">(AY345*AZ345)+(AY345*BA$1)</f>
        <v>0</v>
      </c>
      <c r="BB345" s="9"/>
      <c r="BC345" s="9">
        <f>Fri!$AK$13</f>
        <v>0</v>
      </c>
      <c r="BD345" s="73" t="str">
        <f t="shared" ref="BD345:BD347" si="3676">IF($B345="win",100%-BD$1,"-100%")</f>
        <v>-100%</v>
      </c>
      <c r="BE345" s="9">
        <f t="shared" ref="BE345:BE347" si="3677">(BC345*BD345)+(BC345*BE$1)</f>
        <v>0</v>
      </c>
      <c r="BF345" s="9"/>
      <c r="BG345" s="9">
        <f>Fri!$AL$13</f>
        <v>0</v>
      </c>
      <c r="BH345" s="73" t="str">
        <f t="shared" ref="BH345:BH347" si="3678">IF($B345="win",100%-BH$1,"-100%")</f>
        <v>-100%</v>
      </c>
      <c r="BI345" s="9">
        <f t="shared" ref="BI345:BI347" si="3679">(BG345*BH345)+(BG345*BI$1)</f>
        <v>0</v>
      </c>
      <c r="BJ345" s="9"/>
      <c r="BK345" s="9">
        <f>Fri!$AM$13</f>
        <v>0</v>
      </c>
      <c r="BL345" s="73" t="str">
        <f t="shared" ref="BL345:BL347" si="3680">IF($B345="win",100%-BL$1,"-100%")</f>
        <v>-100%</v>
      </c>
      <c r="BM345" s="9">
        <f t="shared" ref="BM345:BM347" si="3681">(BK345*BL345)+(BK345*BM$1)</f>
        <v>0</v>
      </c>
      <c r="BN345" s="9"/>
      <c r="BO345" s="9">
        <f>Fri!$AN$13</f>
        <v>0</v>
      </c>
      <c r="BP345" s="73" t="str">
        <f t="shared" ref="BP345:BP347" si="3682">IF($B345="win",100%-BP$1,"-100%")</f>
        <v>-100%</v>
      </c>
      <c r="BQ345" s="9">
        <f t="shared" ref="BQ345:BQ347" si="3683">(BO345*BP345)+(BO345*BQ$1)</f>
        <v>0</v>
      </c>
      <c r="BR345" s="9"/>
      <c r="BS345" s="9">
        <f>Fri!$AO$13</f>
        <v>0</v>
      </c>
      <c r="BT345" s="73" t="str">
        <f t="shared" ref="BT345:BT347" si="3684">IF($B345="win",100%-BT$1,"-100%")</f>
        <v>-100%</v>
      </c>
      <c r="BU345" s="9">
        <f t="shared" ref="BU345:BU347" si="3685">(BS345*BT345)+(BS345*BU$1)</f>
        <v>0</v>
      </c>
      <c r="BV345" s="9"/>
      <c r="BW345" s="9">
        <f>Fri!$AP$13</f>
        <v>0</v>
      </c>
      <c r="BX345" s="73" t="str">
        <f t="shared" ref="BX345:BX347" si="3686">IF($B345="win",100%-BX$1,"-100%")</f>
        <v>-100%</v>
      </c>
      <c r="BY345" s="9">
        <f t="shared" ref="BY345:BY347" si="3687">(BW345*BX345)+(BW345*BY$1)</f>
        <v>0</v>
      </c>
      <c r="BZ345" s="9"/>
      <c r="CA345" s="9">
        <f>Fri!$AQ$13</f>
        <v>0</v>
      </c>
      <c r="CB345" s="73" t="str">
        <f t="shared" ref="CB345:CB347" si="3688">IF($B345="win",100%-CB$1,"-100%")</f>
        <v>-100%</v>
      </c>
      <c r="CC345" s="9">
        <f t="shared" ref="CC345:CC347" si="3689">(CA345*CB345)+(CA345*CC$1)</f>
        <v>0</v>
      </c>
      <c r="CD345" s="9"/>
      <c r="CE345" s="9">
        <f>Fri!$AR$13</f>
        <v>0</v>
      </c>
      <c r="CF345" s="73" t="str">
        <f t="shared" ref="CF345:CF347" si="3690">IF($B345="win",100%-CF$1,"-100%")</f>
        <v>-100%</v>
      </c>
      <c r="CG345" s="9">
        <f t="shared" ref="CG345:CG347" si="3691">(CE345*CF345)+(CE345*CG$1)</f>
        <v>0</v>
      </c>
      <c r="CH345" s="9"/>
      <c r="CI345" s="9">
        <f>Fri!$AS$13</f>
        <v>0</v>
      </c>
      <c r="CJ345" s="73" t="str">
        <f t="shared" ref="CJ345:CJ347" si="3692">IF($B345="win",100%-CJ$1,"-100%")</f>
        <v>-100%</v>
      </c>
      <c r="CK345" s="9">
        <f t="shared" ref="CK345:CK347" si="3693">(CI345*CJ345)+(CI345*CK$1)</f>
        <v>0</v>
      </c>
      <c r="CL345" s="9"/>
      <c r="CM345" s="9">
        <f>Fri!$AT$13</f>
        <v>0</v>
      </c>
      <c r="CN345" s="73" t="str">
        <f t="shared" ref="CN345:CN347" si="3694">IF($B345="win",100%-CN$1,"-100%")</f>
        <v>-100%</v>
      </c>
      <c r="CO345" s="9">
        <f t="shared" ref="CO345:CO347" si="3695">(CM345*CN345)+(CM345*CO$1)</f>
        <v>0</v>
      </c>
      <c r="CP345" s="9"/>
      <c r="CQ345" s="9">
        <f>Fri!$AU$13</f>
        <v>0</v>
      </c>
      <c r="CR345" s="73" t="str">
        <f t="shared" ref="CR345:CR347" si="3696">IF($B345="win",100%-CR$1,"-100%")</f>
        <v>-100%</v>
      </c>
      <c r="CS345" s="9">
        <f t="shared" ref="CS345:CS347" si="3697">(CQ345*CR345)+(CQ345*CS$1)</f>
        <v>0</v>
      </c>
      <c r="CT345" s="9"/>
      <c r="CU345" s="9">
        <f>Fri!$AV$13</f>
        <v>0</v>
      </c>
      <c r="CV345" s="73" t="str">
        <f t="shared" ref="CV345:CV347" si="3698">IF($B345="win",100%-CV$1,"-100%")</f>
        <v>-100%</v>
      </c>
      <c r="CW345" s="9">
        <f t="shared" ref="CW345:CW347" si="3699">(CU345*CV345)+(CU345*CW$1)</f>
        <v>0</v>
      </c>
      <c r="CX345" s="9"/>
      <c r="CY345" s="9">
        <f>Fri!$AW$13</f>
        <v>0</v>
      </c>
      <c r="CZ345" s="73" t="str">
        <f t="shared" ref="CZ345:CZ347" si="3700">IF($B345="win",100%-CZ$1,"-100%")</f>
        <v>-100%</v>
      </c>
      <c r="DA345" s="9">
        <f t="shared" ref="DA345:DA347" si="3701">(CY345*CZ345)+(CY345*DA$1)</f>
        <v>0</v>
      </c>
      <c r="DB345" s="9"/>
      <c r="DC345" s="9">
        <f>Fri!$AX$13</f>
        <v>0</v>
      </c>
      <c r="DD345" s="73" t="str">
        <f t="shared" ref="DD345:DD347" si="3702">IF($B345="win",100%-DD$1,"-100%")</f>
        <v>-100%</v>
      </c>
      <c r="DE345" s="9">
        <f t="shared" ref="DE345:DE347" si="3703">(DC345*DD345)+(DC345*DE$1)</f>
        <v>0</v>
      </c>
      <c r="DF345" s="9"/>
      <c r="DG345" s="9">
        <f>Fri!$AY$13</f>
        <v>0</v>
      </c>
      <c r="DH345" s="73" t="str">
        <f t="shared" ref="DH345:DH347" si="3704">IF($B345="win",100%-DH$1,"-100%")</f>
        <v>-100%</v>
      </c>
      <c r="DI345" s="9">
        <f t="shared" ref="DI345:DI347" si="3705">(DG345*DH345)+(DG345*DI$1)</f>
        <v>0</v>
      </c>
      <c r="DJ345" s="9"/>
      <c r="DK345" s="9">
        <f>Fri!$AZ$13</f>
        <v>0</v>
      </c>
      <c r="DL345" s="73" t="str">
        <f t="shared" ref="DL345:DL347" si="3706">IF($B345="win",100%-DL$1,"-100%")</f>
        <v>-100%</v>
      </c>
      <c r="DM345" s="9">
        <f t="shared" ref="DM345:DM347" si="3707">(DK345*DL345)+(DK345*DM$1)</f>
        <v>0</v>
      </c>
      <c r="DN345" s="9"/>
      <c r="DO345" s="9">
        <f>Fri!$BA$13</f>
        <v>0</v>
      </c>
      <c r="DP345" s="73" t="str">
        <f t="shared" ref="DP345:DP347" si="3708">IF($B345="win",100%-DP$1,"-100%")</f>
        <v>-100%</v>
      </c>
      <c r="DQ345" s="9">
        <f t="shared" ref="DQ345:DQ347" si="3709">(DO345*DP345)+(DO345*DQ$1)</f>
        <v>0</v>
      </c>
      <c r="DR345" s="9"/>
      <c r="DS345" s="9">
        <f>Fri!$BB$13</f>
        <v>0</v>
      </c>
      <c r="DT345" s="73" t="str">
        <f t="shared" ref="DT345:DT347" si="3710">IF($B345="win",100%-DT$1,"-100%")</f>
        <v>-100%</v>
      </c>
      <c r="DU345" s="9">
        <f t="shared" ref="DU345:DU347" si="3711">(DS345*DT345)+(DS345*DU$1)</f>
        <v>0</v>
      </c>
      <c r="DV345" s="9"/>
      <c r="DW345" s="9">
        <f>Fri!$BC$13</f>
        <v>0</v>
      </c>
      <c r="DX345" s="73" t="str">
        <f t="shared" ref="DX345:DX347" si="3712">IF($B345="win",100%-DX$1,"-100%")</f>
        <v>-100%</v>
      </c>
      <c r="DY345" s="9">
        <f t="shared" ref="DY345:DY347" si="3713">(DW345*DX345)+(DW345*DY$1)</f>
        <v>0</v>
      </c>
      <c r="DZ345" s="9"/>
      <c r="EA345" s="9">
        <f>Fri!$BD$13</f>
        <v>0</v>
      </c>
      <c r="EB345" s="73" t="str">
        <f t="shared" ref="EB345:EB347" si="3714">IF($B345="win",100%-EB$1,"-100%")</f>
        <v>-100%</v>
      </c>
      <c r="EC345" s="9">
        <f t="shared" ref="EC345:EC347" si="3715">(EA345*EB345)+(EA345*EC$1)</f>
        <v>0</v>
      </c>
      <c r="ED345" s="9"/>
      <c r="EE345" s="9">
        <f>Fri!$BE$13</f>
        <v>0</v>
      </c>
      <c r="EF345" s="73" t="str">
        <f t="shared" ref="EF345:EF347" si="3716">IF($B345="win",100%-EF$1,"-100%")</f>
        <v>-100%</v>
      </c>
      <c r="EG345" s="9">
        <f t="shared" ref="EG345:EG347" si="3717">(EE345*EF345)+(EE345*EG$1)</f>
        <v>0</v>
      </c>
      <c r="EH345" s="9"/>
      <c r="EI345" s="9">
        <f>Fri!$BF$13</f>
        <v>0</v>
      </c>
      <c r="EJ345" s="73" t="str">
        <f t="shared" ref="EJ345:EJ347" si="3718">IF($B345="win",100%-EJ$1,"-100%")</f>
        <v>-100%</v>
      </c>
      <c r="EK345" s="9">
        <f t="shared" ref="EK345:EK347" si="3719">(EI345*EJ345)+(EI345*EK$1)</f>
        <v>0</v>
      </c>
      <c r="EL345" s="9"/>
      <c r="EM345" s="9">
        <f>Fri!$BG$13</f>
        <v>0</v>
      </c>
      <c r="EN345" s="73" t="str">
        <f t="shared" ref="EN345:EN347" si="3720">IF($B345="win",100%-EN$1,"-100%")</f>
        <v>-100%</v>
      </c>
      <c r="EO345" s="9">
        <f t="shared" ref="EO345:EO347" si="3721">(EM345*EN345)+(EM345*EO$1)</f>
        <v>0</v>
      </c>
      <c r="EP345" s="9"/>
      <c r="EQ345" s="9">
        <f>Fri!$BH$13</f>
        <v>0</v>
      </c>
      <c r="ER345" s="73" t="str">
        <f t="shared" ref="ER345:ER347" si="3722">IF($B345="win",100%-ER$1,"-100%")</f>
        <v>-100%</v>
      </c>
      <c r="ES345" s="9">
        <f t="shared" ref="ES345:ES347" si="3723">(EQ345*ER345)+(EQ345*ES$1)</f>
        <v>0</v>
      </c>
      <c r="EU345" s="9">
        <f>Fri!$BI$13</f>
        <v>0</v>
      </c>
      <c r="EV345" s="73" t="str">
        <f t="shared" ref="EV345:EV347" si="3724">IF($B345="win",100%-EV$1,"-100%")</f>
        <v>-100%</v>
      </c>
      <c r="EW345" s="9">
        <f t="shared" ref="EW345:EW347" si="3725">(EU345*EV345)+(EU345*EW$1)</f>
        <v>0</v>
      </c>
      <c r="EY345" s="9">
        <f>Fri!$BJ$13</f>
        <v>0</v>
      </c>
      <c r="EZ345" s="73" t="str">
        <f t="shared" ref="EZ345:EZ347" si="3726">IF($B345="win",100%-EZ$1,"-100%")</f>
        <v>-100%</v>
      </c>
      <c r="FA345" s="9">
        <f t="shared" ref="FA345:FA347" si="3727">(EY345*EZ345)+(EY345*FA$1)</f>
        <v>0</v>
      </c>
      <c r="FC345" s="9">
        <f>Fri!$BK$13</f>
        <v>0</v>
      </c>
      <c r="FD345" s="73" t="str">
        <f t="shared" ref="FD345:FD347" si="3728">IF($B345="win",100%-FD$1,"-100%")</f>
        <v>-100%</v>
      </c>
      <c r="FE345" s="9">
        <f t="shared" ref="FE345:FE347" si="3729">(FC345*FD345)+(FC345*FE$1)</f>
        <v>0</v>
      </c>
      <c r="FG345" s="9">
        <f>Fri!$BL$13</f>
        <v>0</v>
      </c>
      <c r="FH345" s="73" t="str">
        <f t="shared" ref="FH345:FH347" si="3730">IF($B345="win",100%-FH$1,"-100%")</f>
        <v>-100%</v>
      </c>
      <c r="FI345" s="9">
        <f t="shared" ref="FI345:FI347" si="3731">(FG345*FH345)+(FG345*FI$1)</f>
        <v>0</v>
      </c>
      <c r="FK345" s="9">
        <f>Fri!$BM$13</f>
        <v>0</v>
      </c>
      <c r="FL345" s="73" t="str">
        <f t="shared" ref="FL345:FL347" si="3732">IF($B345="win",100%-FL$1,"-100%")</f>
        <v>-100%</v>
      </c>
      <c r="FM345" s="9">
        <f t="shared" ref="FM345:FM347" si="3733">(FK345*FL345)+(FK345*FM$1)</f>
        <v>0</v>
      </c>
      <c r="FO345" s="9">
        <f>Fri!$BN$13</f>
        <v>0</v>
      </c>
      <c r="FP345" s="73" t="str">
        <f t="shared" ref="FP345:FP347" si="3734">IF($B345="win",100%-FP$1,"-100%")</f>
        <v>-100%</v>
      </c>
      <c r="FQ345" s="9">
        <f t="shared" ref="FQ345:FQ347" si="3735">(FO345*FP345)+(FO345*FQ$1)</f>
        <v>0</v>
      </c>
    </row>
    <row r="346" spans="1:173" s="12" customFormat="1" x14ac:dyDescent="0.25">
      <c r="A346" s="9" t="str">
        <f>Fri!$A$14</f>
        <v>UNDER</v>
      </c>
      <c r="B346" s="72">
        <f>Fri!$C$14</f>
        <v>0</v>
      </c>
      <c r="C346" s="9">
        <f>Fri!$X$14</f>
        <v>0</v>
      </c>
      <c r="D346" s="73" t="str">
        <f t="shared" si="3650"/>
        <v>-100%</v>
      </c>
      <c r="E346" s="9">
        <f t="shared" si="3651"/>
        <v>0</v>
      </c>
      <c r="G346" s="9">
        <f>Fri!$Y$14</f>
        <v>0</v>
      </c>
      <c r="H346" s="73" t="str">
        <f t="shared" si="3652"/>
        <v>-100%</v>
      </c>
      <c r="I346" s="9">
        <f t="shared" si="3653"/>
        <v>0</v>
      </c>
      <c r="K346" s="9">
        <f>Fri!$Z$14</f>
        <v>0</v>
      </c>
      <c r="L346" s="73" t="str">
        <f t="shared" si="3654"/>
        <v>-100%</v>
      </c>
      <c r="M346" s="9">
        <f t="shared" si="3655"/>
        <v>0</v>
      </c>
      <c r="N346" s="9"/>
      <c r="O346" s="9">
        <f>Fri!$AA$14</f>
        <v>0</v>
      </c>
      <c r="P346" s="73" t="str">
        <f t="shared" si="3656"/>
        <v>-100%</v>
      </c>
      <c r="Q346" s="9">
        <f t="shared" si="3657"/>
        <v>0</v>
      </c>
      <c r="R346" s="9"/>
      <c r="S346" s="9">
        <f>Fri!$AB$14</f>
        <v>0</v>
      </c>
      <c r="T346" s="73" t="str">
        <f t="shared" si="3658"/>
        <v>-100%</v>
      </c>
      <c r="U346" s="9">
        <f t="shared" si="3659"/>
        <v>0</v>
      </c>
      <c r="V346" s="9"/>
      <c r="W346" s="9">
        <f>Fri!$AC$14</f>
        <v>0</v>
      </c>
      <c r="X346" s="73" t="str">
        <f t="shared" si="3660"/>
        <v>-100%</v>
      </c>
      <c r="Y346" s="9">
        <f t="shared" si="3661"/>
        <v>0</v>
      </c>
      <c r="Z346" s="9"/>
      <c r="AA346" s="9">
        <f>Fri!$AD$14</f>
        <v>0</v>
      </c>
      <c r="AB346" s="73" t="str">
        <f t="shared" si="3662"/>
        <v>-100%</v>
      </c>
      <c r="AC346" s="9">
        <f t="shared" si="3663"/>
        <v>0</v>
      </c>
      <c r="AD346" s="9"/>
      <c r="AE346" s="9">
        <f>Fri!$AE$14</f>
        <v>0</v>
      </c>
      <c r="AF346" s="73" t="str">
        <f t="shared" si="3664"/>
        <v>-100%</v>
      </c>
      <c r="AG346" s="9">
        <f t="shared" si="3665"/>
        <v>0</v>
      </c>
      <c r="AH346" s="9"/>
      <c r="AI346" s="9">
        <f>Fri!$AF$14</f>
        <v>0</v>
      </c>
      <c r="AJ346" s="73" t="str">
        <f t="shared" si="3666"/>
        <v>-100%</v>
      </c>
      <c r="AK346" s="9">
        <f t="shared" si="3667"/>
        <v>0</v>
      </c>
      <c r="AL346" s="9"/>
      <c r="AM346" s="9">
        <f>Fri!$AG$14</f>
        <v>0</v>
      </c>
      <c r="AN346" s="73" t="str">
        <f t="shared" si="3668"/>
        <v>-100%</v>
      </c>
      <c r="AO346" s="9">
        <f t="shared" si="3669"/>
        <v>0</v>
      </c>
      <c r="AP346" s="9"/>
      <c r="AQ346" s="9">
        <f>Fri!$AH$14</f>
        <v>0</v>
      </c>
      <c r="AR346" s="73" t="str">
        <f t="shared" si="3670"/>
        <v>-100%</v>
      </c>
      <c r="AS346" s="9">
        <f t="shared" si="3671"/>
        <v>0</v>
      </c>
      <c r="AT346" s="9"/>
      <c r="AU346" s="9">
        <f>Fri!$AI$14</f>
        <v>0</v>
      </c>
      <c r="AV346" s="73" t="str">
        <f t="shared" si="3672"/>
        <v>-100%</v>
      </c>
      <c r="AW346" s="9">
        <f t="shared" si="3673"/>
        <v>0</v>
      </c>
      <c r="AX346" s="9"/>
      <c r="AY346" s="9">
        <f>Fri!$AJ$14</f>
        <v>0</v>
      </c>
      <c r="AZ346" s="73" t="str">
        <f t="shared" si="3674"/>
        <v>-100%</v>
      </c>
      <c r="BA346" s="9">
        <f t="shared" si="3675"/>
        <v>0</v>
      </c>
      <c r="BB346" s="9"/>
      <c r="BC346" s="9">
        <f>Fri!$AK$14</f>
        <v>0</v>
      </c>
      <c r="BD346" s="73" t="str">
        <f t="shared" si="3676"/>
        <v>-100%</v>
      </c>
      <c r="BE346" s="9">
        <f t="shared" si="3677"/>
        <v>0</v>
      </c>
      <c r="BF346" s="9"/>
      <c r="BG346" s="9">
        <f>Fri!$AL$14</f>
        <v>0</v>
      </c>
      <c r="BH346" s="73" t="str">
        <f t="shared" si="3678"/>
        <v>-100%</v>
      </c>
      <c r="BI346" s="9">
        <f t="shared" si="3679"/>
        <v>0</v>
      </c>
      <c r="BJ346" s="9"/>
      <c r="BK346" s="9">
        <f>Fri!$AM$14</f>
        <v>0</v>
      </c>
      <c r="BL346" s="73" t="str">
        <f t="shared" si="3680"/>
        <v>-100%</v>
      </c>
      <c r="BM346" s="9">
        <f t="shared" si="3681"/>
        <v>0</v>
      </c>
      <c r="BN346" s="9"/>
      <c r="BO346" s="9">
        <f>Fri!$AN$14</f>
        <v>0</v>
      </c>
      <c r="BP346" s="73" t="str">
        <f t="shared" si="3682"/>
        <v>-100%</v>
      </c>
      <c r="BQ346" s="9">
        <f t="shared" si="3683"/>
        <v>0</v>
      </c>
      <c r="BR346" s="9"/>
      <c r="BS346" s="9">
        <f>Fri!$AO$14</f>
        <v>0</v>
      </c>
      <c r="BT346" s="73" t="str">
        <f t="shared" si="3684"/>
        <v>-100%</v>
      </c>
      <c r="BU346" s="9">
        <f t="shared" si="3685"/>
        <v>0</v>
      </c>
      <c r="BV346" s="9"/>
      <c r="BW346" s="9">
        <f>Fri!$AP$14</f>
        <v>0</v>
      </c>
      <c r="BX346" s="73" t="str">
        <f t="shared" si="3686"/>
        <v>-100%</v>
      </c>
      <c r="BY346" s="9">
        <f t="shared" si="3687"/>
        <v>0</v>
      </c>
      <c r="BZ346" s="9"/>
      <c r="CA346" s="9">
        <f>Fri!$AQ$14</f>
        <v>0</v>
      </c>
      <c r="CB346" s="73" t="str">
        <f t="shared" si="3688"/>
        <v>-100%</v>
      </c>
      <c r="CC346" s="9">
        <f t="shared" si="3689"/>
        <v>0</v>
      </c>
      <c r="CD346" s="9"/>
      <c r="CE346" s="9">
        <f>Fri!$AR$14</f>
        <v>0</v>
      </c>
      <c r="CF346" s="73" t="str">
        <f t="shared" si="3690"/>
        <v>-100%</v>
      </c>
      <c r="CG346" s="9">
        <f t="shared" si="3691"/>
        <v>0</v>
      </c>
      <c r="CH346" s="9"/>
      <c r="CI346" s="9">
        <f>Fri!$AS$14</f>
        <v>0</v>
      </c>
      <c r="CJ346" s="73" t="str">
        <f t="shared" si="3692"/>
        <v>-100%</v>
      </c>
      <c r="CK346" s="9">
        <f t="shared" si="3693"/>
        <v>0</v>
      </c>
      <c r="CL346" s="9"/>
      <c r="CM346" s="9">
        <f>Fri!$AT$14</f>
        <v>0</v>
      </c>
      <c r="CN346" s="73" t="str">
        <f t="shared" si="3694"/>
        <v>-100%</v>
      </c>
      <c r="CO346" s="9">
        <f t="shared" si="3695"/>
        <v>0</v>
      </c>
      <c r="CP346" s="9"/>
      <c r="CQ346" s="9">
        <f>Fri!$AU$14</f>
        <v>0</v>
      </c>
      <c r="CR346" s="73" t="str">
        <f t="shared" si="3696"/>
        <v>-100%</v>
      </c>
      <c r="CS346" s="9">
        <f t="shared" si="3697"/>
        <v>0</v>
      </c>
      <c r="CT346" s="9"/>
      <c r="CU346" s="9">
        <f>Fri!$AV$14</f>
        <v>0</v>
      </c>
      <c r="CV346" s="73" t="str">
        <f t="shared" si="3698"/>
        <v>-100%</v>
      </c>
      <c r="CW346" s="9">
        <f t="shared" si="3699"/>
        <v>0</v>
      </c>
      <c r="CX346" s="9"/>
      <c r="CY346" s="9">
        <f>Fri!$AW$14</f>
        <v>0</v>
      </c>
      <c r="CZ346" s="73" t="str">
        <f t="shared" si="3700"/>
        <v>-100%</v>
      </c>
      <c r="DA346" s="9">
        <f t="shared" si="3701"/>
        <v>0</v>
      </c>
      <c r="DB346" s="9"/>
      <c r="DC346" s="9">
        <f>Fri!$AX$14</f>
        <v>0</v>
      </c>
      <c r="DD346" s="73" t="str">
        <f t="shared" si="3702"/>
        <v>-100%</v>
      </c>
      <c r="DE346" s="9">
        <f t="shared" si="3703"/>
        <v>0</v>
      </c>
      <c r="DF346" s="9"/>
      <c r="DG346" s="9">
        <f>Fri!$AY$14</f>
        <v>0</v>
      </c>
      <c r="DH346" s="73" t="str">
        <f t="shared" si="3704"/>
        <v>-100%</v>
      </c>
      <c r="DI346" s="9">
        <f t="shared" si="3705"/>
        <v>0</v>
      </c>
      <c r="DJ346" s="9"/>
      <c r="DK346" s="9">
        <f>Fri!$AZ$14</f>
        <v>0</v>
      </c>
      <c r="DL346" s="73" t="str">
        <f t="shared" si="3706"/>
        <v>-100%</v>
      </c>
      <c r="DM346" s="9">
        <f t="shared" si="3707"/>
        <v>0</v>
      </c>
      <c r="DN346" s="9"/>
      <c r="DO346" s="9">
        <f>Fri!$BA$14</f>
        <v>0</v>
      </c>
      <c r="DP346" s="73" t="str">
        <f t="shared" si="3708"/>
        <v>-100%</v>
      </c>
      <c r="DQ346" s="9">
        <f t="shared" si="3709"/>
        <v>0</v>
      </c>
      <c r="DR346" s="9"/>
      <c r="DS346" s="9">
        <f>Fri!$BB$14</f>
        <v>0</v>
      </c>
      <c r="DT346" s="73" t="str">
        <f t="shared" si="3710"/>
        <v>-100%</v>
      </c>
      <c r="DU346" s="9">
        <f t="shared" si="3711"/>
        <v>0</v>
      </c>
      <c r="DV346" s="9"/>
      <c r="DW346" s="9">
        <f>Fri!$BC$14</f>
        <v>0</v>
      </c>
      <c r="DX346" s="73" t="str">
        <f t="shared" si="3712"/>
        <v>-100%</v>
      </c>
      <c r="DY346" s="9">
        <f t="shared" si="3713"/>
        <v>0</v>
      </c>
      <c r="DZ346" s="9"/>
      <c r="EA346" s="9">
        <f>Fri!$BD$14</f>
        <v>0</v>
      </c>
      <c r="EB346" s="73" t="str">
        <f t="shared" si="3714"/>
        <v>-100%</v>
      </c>
      <c r="EC346" s="9">
        <f t="shared" si="3715"/>
        <v>0</v>
      </c>
      <c r="ED346" s="9"/>
      <c r="EE346" s="9">
        <f>Fri!$BE$14</f>
        <v>0</v>
      </c>
      <c r="EF346" s="73" t="str">
        <f t="shared" si="3716"/>
        <v>-100%</v>
      </c>
      <c r="EG346" s="9">
        <f t="shared" si="3717"/>
        <v>0</v>
      </c>
      <c r="EH346" s="9"/>
      <c r="EI346" s="9">
        <f>Fri!$BF$14</f>
        <v>0</v>
      </c>
      <c r="EJ346" s="73" t="str">
        <f t="shared" si="3718"/>
        <v>-100%</v>
      </c>
      <c r="EK346" s="9">
        <f t="shared" si="3719"/>
        <v>0</v>
      </c>
      <c r="EL346" s="9"/>
      <c r="EM346" s="9">
        <f>Fri!$BG$14</f>
        <v>0</v>
      </c>
      <c r="EN346" s="73" t="str">
        <f t="shared" si="3720"/>
        <v>-100%</v>
      </c>
      <c r="EO346" s="9">
        <f t="shared" si="3721"/>
        <v>0</v>
      </c>
      <c r="EP346" s="9"/>
      <c r="EQ346" s="9">
        <f>Fri!$BH$14</f>
        <v>0</v>
      </c>
      <c r="ER346" s="73" t="str">
        <f t="shared" si="3722"/>
        <v>-100%</v>
      </c>
      <c r="ES346" s="9">
        <f t="shared" si="3723"/>
        <v>0</v>
      </c>
      <c r="EU346" s="9">
        <f>Fri!$BI$14</f>
        <v>0</v>
      </c>
      <c r="EV346" s="73" t="str">
        <f t="shared" si="3724"/>
        <v>-100%</v>
      </c>
      <c r="EW346" s="9">
        <f t="shared" si="3725"/>
        <v>0</v>
      </c>
      <c r="EY346" s="9">
        <f>Fri!$BJ$14</f>
        <v>0</v>
      </c>
      <c r="EZ346" s="73" t="str">
        <f t="shared" si="3726"/>
        <v>-100%</v>
      </c>
      <c r="FA346" s="9">
        <f t="shared" si="3727"/>
        <v>0</v>
      </c>
      <c r="FC346" s="9">
        <f>Fri!$BK$14</f>
        <v>0</v>
      </c>
      <c r="FD346" s="73" t="str">
        <f t="shared" si="3728"/>
        <v>-100%</v>
      </c>
      <c r="FE346" s="9">
        <f t="shared" si="3729"/>
        <v>0</v>
      </c>
      <c r="FG346" s="9">
        <f>Fri!$BL$14</f>
        <v>0</v>
      </c>
      <c r="FH346" s="73" t="str">
        <f t="shared" si="3730"/>
        <v>-100%</v>
      </c>
      <c r="FI346" s="9">
        <f t="shared" si="3731"/>
        <v>0</v>
      </c>
      <c r="FK346" s="9">
        <f>Fri!$BM$14</f>
        <v>0</v>
      </c>
      <c r="FL346" s="73" t="str">
        <f t="shared" si="3732"/>
        <v>-100%</v>
      </c>
      <c r="FM346" s="9">
        <f t="shared" si="3733"/>
        <v>0</v>
      </c>
      <c r="FO346" s="9">
        <f>Fri!$BN$14</f>
        <v>0</v>
      </c>
      <c r="FP346" s="73" t="str">
        <f t="shared" si="3734"/>
        <v>-100%</v>
      </c>
      <c r="FQ346" s="9">
        <f t="shared" si="3735"/>
        <v>0</v>
      </c>
    </row>
    <row r="347" spans="1:173" s="12" customFormat="1" x14ac:dyDescent="0.25">
      <c r="A347" s="9" t="str">
        <f>Fri!$A$15</f>
        <v>OVER</v>
      </c>
      <c r="B347" s="72">
        <f>Fri!$C$15</f>
        <v>0</v>
      </c>
      <c r="C347" s="9">
        <f>Fri!$X$15</f>
        <v>0</v>
      </c>
      <c r="D347" s="73" t="str">
        <f t="shared" si="3650"/>
        <v>-100%</v>
      </c>
      <c r="E347" s="9">
        <f t="shared" si="3651"/>
        <v>0</v>
      </c>
      <c r="G347" s="9">
        <f>Fri!$Y$15</f>
        <v>0</v>
      </c>
      <c r="H347" s="73" t="str">
        <f t="shared" si="3652"/>
        <v>-100%</v>
      </c>
      <c r="I347" s="9">
        <f t="shared" si="3653"/>
        <v>0</v>
      </c>
      <c r="K347" s="9">
        <f>Fri!$Z$15</f>
        <v>0</v>
      </c>
      <c r="L347" s="73" t="str">
        <f t="shared" si="3654"/>
        <v>-100%</v>
      </c>
      <c r="M347" s="9">
        <f t="shared" si="3655"/>
        <v>0</v>
      </c>
      <c r="N347" s="9"/>
      <c r="O347" s="9">
        <f>Fri!$AA$15</f>
        <v>0</v>
      </c>
      <c r="P347" s="73" t="str">
        <f t="shared" si="3656"/>
        <v>-100%</v>
      </c>
      <c r="Q347" s="9">
        <f t="shared" si="3657"/>
        <v>0</v>
      </c>
      <c r="R347" s="9"/>
      <c r="S347" s="9">
        <f>Fri!$AB$15</f>
        <v>0</v>
      </c>
      <c r="T347" s="73" t="str">
        <f t="shared" si="3658"/>
        <v>-100%</v>
      </c>
      <c r="U347" s="9">
        <f t="shared" si="3659"/>
        <v>0</v>
      </c>
      <c r="V347" s="9"/>
      <c r="W347" s="9">
        <f>Fri!$AC$15</f>
        <v>0</v>
      </c>
      <c r="X347" s="73" t="str">
        <f t="shared" si="3660"/>
        <v>-100%</v>
      </c>
      <c r="Y347" s="9">
        <f t="shared" si="3661"/>
        <v>0</v>
      </c>
      <c r="Z347" s="9"/>
      <c r="AA347" s="9">
        <f>Fri!$AD$15</f>
        <v>0</v>
      </c>
      <c r="AB347" s="73" t="str">
        <f t="shared" si="3662"/>
        <v>-100%</v>
      </c>
      <c r="AC347" s="9">
        <f t="shared" si="3663"/>
        <v>0</v>
      </c>
      <c r="AD347" s="9"/>
      <c r="AE347" s="9">
        <f>Fri!$AE$15</f>
        <v>0</v>
      </c>
      <c r="AF347" s="73" t="str">
        <f t="shared" si="3664"/>
        <v>-100%</v>
      </c>
      <c r="AG347" s="9">
        <f t="shared" si="3665"/>
        <v>0</v>
      </c>
      <c r="AH347" s="9"/>
      <c r="AI347" s="9">
        <f>Fri!$AF$15</f>
        <v>0</v>
      </c>
      <c r="AJ347" s="73" t="str">
        <f t="shared" si="3666"/>
        <v>-100%</v>
      </c>
      <c r="AK347" s="9">
        <f t="shared" si="3667"/>
        <v>0</v>
      </c>
      <c r="AL347" s="9"/>
      <c r="AM347" s="9">
        <f>Fri!$AG$15</f>
        <v>0</v>
      </c>
      <c r="AN347" s="73" t="str">
        <f t="shared" si="3668"/>
        <v>-100%</v>
      </c>
      <c r="AO347" s="9">
        <f t="shared" si="3669"/>
        <v>0</v>
      </c>
      <c r="AP347" s="9"/>
      <c r="AQ347" s="9">
        <f>Fri!$AH$15</f>
        <v>0</v>
      </c>
      <c r="AR347" s="73" t="str">
        <f t="shared" si="3670"/>
        <v>-100%</v>
      </c>
      <c r="AS347" s="9">
        <f t="shared" si="3671"/>
        <v>0</v>
      </c>
      <c r="AT347" s="9"/>
      <c r="AU347" s="9">
        <f>Fri!$AI$15</f>
        <v>0</v>
      </c>
      <c r="AV347" s="73" t="str">
        <f t="shared" si="3672"/>
        <v>-100%</v>
      </c>
      <c r="AW347" s="9">
        <f t="shared" si="3673"/>
        <v>0</v>
      </c>
      <c r="AX347" s="9"/>
      <c r="AY347" s="9">
        <f>Fri!$AJ$15</f>
        <v>0</v>
      </c>
      <c r="AZ347" s="73" t="str">
        <f t="shared" si="3674"/>
        <v>-100%</v>
      </c>
      <c r="BA347" s="9">
        <f t="shared" si="3675"/>
        <v>0</v>
      </c>
      <c r="BB347" s="9"/>
      <c r="BC347" s="9">
        <f>Fri!$AK$15</f>
        <v>0</v>
      </c>
      <c r="BD347" s="73" t="str">
        <f t="shared" si="3676"/>
        <v>-100%</v>
      </c>
      <c r="BE347" s="9">
        <f t="shared" si="3677"/>
        <v>0</v>
      </c>
      <c r="BF347" s="9"/>
      <c r="BG347" s="9">
        <f>Fri!$AL$15</f>
        <v>0</v>
      </c>
      <c r="BH347" s="73" t="str">
        <f t="shared" si="3678"/>
        <v>-100%</v>
      </c>
      <c r="BI347" s="9">
        <f t="shared" si="3679"/>
        <v>0</v>
      </c>
      <c r="BJ347" s="9"/>
      <c r="BK347" s="9">
        <f>Fri!$AM$15</f>
        <v>0</v>
      </c>
      <c r="BL347" s="73" t="str">
        <f t="shared" si="3680"/>
        <v>-100%</v>
      </c>
      <c r="BM347" s="9">
        <f t="shared" si="3681"/>
        <v>0</v>
      </c>
      <c r="BN347" s="9"/>
      <c r="BO347" s="9">
        <f>Fri!$AN$15</f>
        <v>0</v>
      </c>
      <c r="BP347" s="73" t="str">
        <f t="shared" si="3682"/>
        <v>-100%</v>
      </c>
      <c r="BQ347" s="9">
        <f t="shared" si="3683"/>
        <v>0</v>
      </c>
      <c r="BR347" s="9"/>
      <c r="BS347" s="9">
        <f>Fri!$AO$15</f>
        <v>0</v>
      </c>
      <c r="BT347" s="73" t="str">
        <f t="shared" si="3684"/>
        <v>-100%</v>
      </c>
      <c r="BU347" s="9">
        <f t="shared" si="3685"/>
        <v>0</v>
      </c>
      <c r="BV347" s="9"/>
      <c r="BW347" s="9">
        <f>Fri!$AP$15</f>
        <v>0</v>
      </c>
      <c r="BX347" s="73" t="str">
        <f t="shared" si="3686"/>
        <v>-100%</v>
      </c>
      <c r="BY347" s="9">
        <f t="shared" si="3687"/>
        <v>0</v>
      </c>
      <c r="BZ347" s="9"/>
      <c r="CA347" s="9">
        <f>Fri!$AQ$15</f>
        <v>0</v>
      </c>
      <c r="CB347" s="73" t="str">
        <f t="shared" si="3688"/>
        <v>-100%</v>
      </c>
      <c r="CC347" s="9">
        <f t="shared" si="3689"/>
        <v>0</v>
      </c>
      <c r="CD347" s="9"/>
      <c r="CE347" s="9">
        <f>Fri!$AR$15</f>
        <v>0</v>
      </c>
      <c r="CF347" s="73" t="str">
        <f t="shared" si="3690"/>
        <v>-100%</v>
      </c>
      <c r="CG347" s="9">
        <f t="shared" si="3691"/>
        <v>0</v>
      </c>
      <c r="CH347" s="9"/>
      <c r="CI347" s="9">
        <f>Fri!$AS$15</f>
        <v>0</v>
      </c>
      <c r="CJ347" s="73" t="str">
        <f t="shared" si="3692"/>
        <v>-100%</v>
      </c>
      <c r="CK347" s="9">
        <f t="shared" si="3693"/>
        <v>0</v>
      </c>
      <c r="CL347" s="9"/>
      <c r="CM347" s="9">
        <f>Fri!$AT$15</f>
        <v>0</v>
      </c>
      <c r="CN347" s="73" t="str">
        <f t="shared" si="3694"/>
        <v>-100%</v>
      </c>
      <c r="CO347" s="9">
        <f t="shared" si="3695"/>
        <v>0</v>
      </c>
      <c r="CP347" s="9"/>
      <c r="CQ347" s="9">
        <f>Fri!$AU$15</f>
        <v>0</v>
      </c>
      <c r="CR347" s="73" t="str">
        <f t="shared" si="3696"/>
        <v>-100%</v>
      </c>
      <c r="CS347" s="9">
        <f t="shared" si="3697"/>
        <v>0</v>
      </c>
      <c r="CT347" s="9"/>
      <c r="CU347" s="9">
        <f>Fri!$AV$15</f>
        <v>0</v>
      </c>
      <c r="CV347" s="73" t="str">
        <f t="shared" si="3698"/>
        <v>-100%</v>
      </c>
      <c r="CW347" s="9">
        <f t="shared" si="3699"/>
        <v>0</v>
      </c>
      <c r="CX347" s="9"/>
      <c r="CY347" s="9">
        <f>Fri!$AW$15</f>
        <v>0</v>
      </c>
      <c r="CZ347" s="73" t="str">
        <f t="shared" si="3700"/>
        <v>-100%</v>
      </c>
      <c r="DA347" s="9">
        <f t="shared" si="3701"/>
        <v>0</v>
      </c>
      <c r="DB347" s="9"/>
      <c r="DC347" s="9">
        <f>Fri!$AX$15</f>
        <v>0</v>
      </c>
      <c r="DD347" s="73" t="str">
        <f t="shared" si="3702"/>
        <v>-100%</v>
      </c>
      <c r="DE347" s="9">
        <f t="shared" si="3703"/>
        <v>0</v>
      </c>
      <c r="DF347" s="9"/>
      <c r="DG347" s="9">
        <f>Fri!$AY$15</f>
        <v>0</v>
      </c>
      <c r="DH347" s="73" t="str">
        <f t="shared" si="3704"/>
        <v>-100%</v>
      </c>
      <c r="DI347" s="9">
        <f t="shared" si="3705"/>
        <v>0</v>
      </c>
      <c r="DJ347" s="9"/>
      <c r="DK347" s="9">
        <f>Fri!$AZ$15</f>
        <v>0</v>
      </c>
      <c r="DL347" s="73" t="str">
        <f t="shared" si="3706"/>
        <v>-100%</v>
      </c>
      <c r="DM347" s="9">
        <f t="shared" si="3707"/>
        <v>0</v>
      </c>
      <c r="DN347" s="9"/>
      <c r="DO347" s="9">
        <f>Fri!$BA$15</f>
        <v>0</v>
      </c>
      <c r="DP347" s="73" t="str">
        <f t="shared" si="3708"/>
        <v>-100%</v>
      </c>
      <c r="DQ347" s="9">
        <f t="shared" si="3709"/>
        <v>0</v>
      </c>
      <c r="DR347" s="9"/>
      <c r="DS347" s="9">
        <f>Fri!$BB$15</f>
        <v>0</v>
      </c>
      <c r="DT347" s="73" t="str">
        <f t="shared" si="3710"/>
        <v>-100%</v>
      </c>
      <c r="DU347" s="9">
        <f t="shared" si="3711"/>
        <v>0</v>
      </c>
      <c r="DV347" s="9"/>
      <c r="DW347" s="9">
        <f>Fri!$BC$15</f>
        <v>0</v>
      </c>
      <c r="DX347" s="73" t="str">
        <f t="shared" si="3712"/>
        <v>-100%</v>
      </c>
      <c r="DY347" s="9">
        <f t="shared" si="3713"/>
        <v>0</v>
      </c>
      <c r="DZ347" s="9"/>
      <c r="EA347" s="9">
        <f>Fri!$BD$15</f>
        <v>0</v>
      </c>
      <c r="EB347" s="73" t="str">
        <f t="shared" si="3714"/>
        <v>-100%</v>
      </c>
      <c r="EC347" s="9">
        <f t="shared" si="3715"/>
        <v>0</v>
      </c>
      <c r="ED347" s="9"/>
      <c r="EE347" s="9">
        <f>Fri!$BE$15</f>
        <v>0</v>
      </c>
      <c r="EF347" s="73" t="str">
        <f t="shared" si="3716"/>
        <v>-100%</v>
      </c>
      <c r="EG347" s="9">
        <f t="shared" si="3717"/>
        <v>0</v>
      </c>
      <c r="EH347" s="9"/>
      <c r="EI347" s="9">
        <f>Fri!$BF$15</f>
        <v>0</v>
      </c>
      <c r="EJ347" s="73" t="str">
        <f t="shared" si="3718"/>
        <v>-100%</v>
      </c>
      <c r="EK347" s="9">
        <f t="shared" si="3719"/>
        <v>0</v>
      </c>
      <c r="EL347" s="9"/>
      <c r="EM347" s="9">
        <f>Fri!$BG$15</f>
        <v>0</v>
      </c>
      <c r="EN347" s="73" t="str">
        <f t="shared" si="3720"/>
        <v>-100%</v>
      </c>
      <c r="EO347" s="9">
        <f t="shared" si="3721"/>
        <v>0</v>
      </c>
      <c r="EP347" s="9"/>
      <c r="EQ347" s="9">
        <f>Fri!$BH$15</f>
        <v>0</v>
      </c>
      <c r="ER347" s="73" t="str">
        <f t="shared" si="3722"/>
        <v>-100%</v>
      </c>
      <c r="ES347" s="9">
        <f t="shared" si="3723"/>
        <v>0</v>
      </c>
      <c r="EU347" s="9">
        <f>Fri!$BI$15</f>
        <v>0</v>
      </c>
      <c r="EV347" s="73" t="str">
        <f t="shared" si="3724"/>
        <v>-100%</v>
      </c>
      <c r="EW347" s="9">
        <f t="shared" si="3725"/>
        <v>0</v>
      </c>
      <c r="EY347" s="9">
        <f>Fri!$BJ$15</f>
        <v>0</v>
      </c>
      <c r="EZ347" s="73" t="str">
        <f t="shared" si="3726"/>
        <v>-100%</v>
      </c>
      <c r="FA347" s="9">
        <f t="shared" si="3727"/>
        <v>0</v>
      </c>
      <c r="FC347" s="9">
        <f>Fri!$BK$15</f>
        <v>0</v>
      </c>
      <c r="FD347" s="73" t="str">
        <f t="shared" si="3728"/>
        <v>-100%</v>
      </c>
      <c r="FE347" s="9">
        <f t="shared" si="3729"/>
        <v>0</v>
      </c>
      <c r="FG347" s="9">
        <f>Fri!$BL$15</f>
        <v>0</v>
      </c>
      <c r="FH347" s="73" t="str">
        <f t="shared" si="3730"/>
        <v>-100%</v>
      </c>
      <c r="FI347" s="9">
        <f t="shared" si="3731"/>
        <v>0</v>
      </c>
      <c r="FK347" s="9">
        <f>Fri!$BM$15</f>
        <v>0</v>
      </c>
      <c r="FL347" s="73" t="str">
        <f t="shared" si="3732"/>
        <v>-100%</v>
      </c>
      <c r="FM347" s="9">
        <f t="shared" si="3733"/>
        <v>0</v>
      </c>
      <c r="FO347" s="9">
        <f>Fri!$BN$15</f>
        <v>0</v>
      </c>
      <c r="FP347" s="73" t="str">
        <f t="shared" si="3734"/>
        <v>-100%</v>
      </c>
      <c r="FQ347" s="9">
        <f t="shared" si="3735"/>
        <v>0</v>
      </c>
    </row>
    <row r="348" spans="1:173" s="12" customFormat="1" x14ac:dyDescent="0.25">
      <c r="A348" s="75"/>
      <c r="B348" s="72"/>
      <c r="C348" s="75"/>
      <c r="D348" s="75"/>
      <c r="E348" s="75"/>
      <c r="G348" s="75"/>
      <c r="H348" s="75"/>
      <c r="I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5"/>
      <c r="BK348" s="75"/>
      <c r="BL348" s="75"/>
      <c r="BM348" s="75"/>
      <c r="BN348" s="75"/>
      <c r="BO348" s="75"/>
      <c r="BP348" s="75"/>
      <c r="BQ348" s="75"/>
      <c r="BR348" s="75"/>
      <c r="BS348" s="75"/>
      <c r="BT348" s="75"/>
      <c r="BU348" s="75"/>
      <c r="BV348" s="75"/>
      <c r="BW348" s="75"/>
      <c r="BX348" s="75"/>
      <c r="BY348" s="75"/>
      <c r="BZ348" s="75"/>
      <c r="CA348" s="75"/>
      <c r="CB348" s="75"/>
      <c r="CC348" s="75"/>
      <c r="CD348" s="75"/>
      <c r="CE348" s="75"/>
      <c r="CF348" s="75"/>
      <c r="CG348" s="75"/>
      <c r="CH348" s="75"/>
      <c r="CI348" s="75"/>
      <c r="CJ348" s="75"/>
      <c r="CK348" s="75"/>
      <c r="CL348" s="75"/>
      <c r="CM348" s="75"/>
      <c r="CN348" s="75"/>
      <c r="CO348" s="75"/>
      <c r="CP348" s="75"/>
      <c r="CQ348" s="75"/>
      <c r="CR348" s="75"/>
      <c r="CS348" s="75"/>
      <c r="CT348" s="75"/>
      <c r="CU348" s="75"/>
      <c r="CV348" s="75"/>
      <c r="CW348" s="75"/>
      <c r="CX348" s="75"/>
      <c r="CY348" s="75"/>
      <c r="CZ348" s="75"/>
      <c r="DA348" s="75"/>
      <c r="DB348" s="75"/>
      <c r="DC348" s="75"/>
      <c r="DD348" s="75"/>
      <c r="DE348" s="75"/>
      <c r="DF348" s="75"/>
      <c r="DG348" s="75"/>
      <c r="DH348" s="75"/>
      <c r="DI348" s="75"/>
      <c r="DJ348" s="75"/>
      <c r="DK348" s="75"/>
      <c r="DL348" s="75"/>
      <c r="DM348" s="75"/>
      <c r="DN348" s="75"/>
      <c r="DO348" s="75"/>
      <c r="DP348" s="75"/>
      <c r="DQ348" s="75"/>
      <c r="DR348" s="75"/>
      <c r="DS348" s="75"/>
      <c r="DT348" s="75"/>
      <c r="DU348" s="75"/>
      <c r="DV348" s="75"/>
      <c r="DW348" s="75"/>
      <c r="DX348" s="75"/>
      <c r="DY348" s="75"/>
      <c r="DZ348" s="75"/>
      <c r="EA348" s="75"/>
      <c r="EB348" s="75"/>
      <c r="EC348" s="75"/>
      <c r="ED348" s="75"/>
      <c r="EE348" s="75"/>
      <c r="EF348" s="75"/>
      <c r="EG348" s="75"/>
      <c r="EH348" s="75"/>
      <c r="EI348" s="75"/>
      <c r="EJ348" s="75"/>
      <c r="EK348" s="75"/>
      <c r="EL348" s="75"/>
      <c r="EM348" s="75"/>
      <c r="EN348" s="75"/>
      <c r="EO348" s="75"/>
      <c r="EP348" s="75"/>
      <c r="EQ348" s="75"/>
      <c r="ER348" s="75"/>
      <c r="ES348" s="75"/>
      <c r="EU348" s="75"/>
      <c r="EV348" s="75"/>
      <c r="EW348" s="75"/>
      <c r="EY348" s="75"/>
      <c r="EZ348" s="75"/>
      <c r="FA348" s="75"/>
      <c r="FC348" s="75"/>
      <c r="FD348" s="75"/>
      <c r="FE348" s="75"/>
      <c r="FG348" s="75"/>
      <c r="FH348" s="75"/>
      <c r="FI348" s="75"/>
      <c r="FK348" s="75"/>
      <c r="FL348" s="75"/>
      <c r="FM348" s="75"/>
      <c r="FO348" s="75"/>
      <c r="FP348" s="75"/>
      <c r="FQ348" s="75"/>
    </row>
    <row r="349" spans="1:173" s="12" customFormat="1" x14ac:dyDescent="0.25">
      <c r="A349" s="9">
        <f>Fri!$A$17</f>
        <v>0</v>
      </c>
      <c r="B349" s="72">
        <f>Fri!$C$17</f>
        <v>0</v>
      </c>
      <c r="C349" s="9">
        <f>Fri!$X$17</f>
        <v>0</v>
      </c>
      <c r="D349" s="73" t="str">
        <f>IF($B349="win",100%-D$1,"-100%")</f>
        <v>-100%</v>
      </c>
      <c r="E349" s="9">
        <f>(C349*D349)+(C349*E$1)</f>
        <v>0</v>
      </c>
      <c r="G349" s="9">
        <f>Fri!$Y$17</f>
        <v>0</v>
      </c>
      <c r="H349" s="73" t="str">
        <f>IF($B349="win",100%-H$1,"-100%")</f>
        <v>-100%</v>
      </c>
      <c r="I349" s="9">
        <f>(G349*H349)+(G349*I$1)</f>
        <v>0</v>
      </c>
      <c r="K349" s="9">
        <f>Fri!$Z$17</f>
        <v>0</v>
      </c>
      <c r="L349" s="73" t="str">
        <f>IF($B349="win",100%-L$1,"-100%")</f>
        <v>-100%</v>
      </c>
      <c r="M349" s="9">
        <f>(K349*L349)+(K349*M$1)</f>
        <v>0</v>
      </c>
      <c r="N349" s="9"/>
      <c r="O349" s="9">
        <f>Fri!$AA$17</f>
        <v>0</v>
      </c>
      <c r="P349" s="73" t="str">
        <f>IF($B349="win",100%-P$1,"-100%")</f>
        <v>-100%</v>
      </c>
      <c r="Q349" s="9">
        <f>(O349*P349)+(O349*Q$1)</f>
        <v>0</v>
      </c>
      <c r="R349" s="9"/>
      <c r="S349" s="9">
        <f>Fri!$AB$17</f>
        <v>0</v>
      </c>
      <c r="T349" s="73" t="str">
        <f>IF($B349="win",100%-T$1,"-100%")</f>
        <v>-100%</v>
      </c>
      <c r="U349" s="9">
        <f>(S349*T349)+(S349*U$1)</f>
        <v>0</v>
      </c>
      <c r="V349" s="9"/>
      <c r="W349" s="9">
        <f>Fri!$AC$17</f>
        <v>0</v>
      </c>
      <c r="X349" s="73" t="str">
        <f>IF($B349="win",100%-X$1,"-100%")</f>
        <v>-100%</v>
      </c>
      <c r="Y349" s="9">
        <f>(W349*X349)+(W349*Y$1)</f>
        <v>0</v>
      </c>
      <c r="Z349" s="9"/>
      <c r="AA349" s="9">
        <f>Fri!$AD$17</f>
        <v>0</v>
      </c>
      <c r="AB349" s="73" t="str">
        <f>IF($B349="win",100%-AB$1,"-100%")</f>
        <v>-100%</v>
      </c>
      <c r="AC349" s="9">
        <f>(AA349*AB349)+(AA349*AC$1)</f>
        <v>0</v>
      </c>
      <c r="AD349" s="9"/>
      <c r="AE349" s="9">
        <f>Fri!$AE$17</f>
        <v>0</v>
      </c>
      <c r="AF349" s="73" t="str">
        <f>IF($B349="win",100%-AF$1,"-100%")</f>
        <v>-100%</v>
      </c>
      <c r="AG349" s="9">
        <f>(AE349*AF349)+(AE349*AG$1)</f>
        <v>0</v>
      </c>
      <c r="AH349" s="9"/>
      <c r="AI349" s="9">
        <f>Fri!$AF$17</f>
        <v>0</v>
      </c>
      <c r="AJ349" s="73" t="str">
        <f>IF($B349="win",100%-AJ$1,"-100%")</f>
        <v>-100%</v>
      </c>
      <c r="AK349" s="9">
        <f>(AI349*AJ349)+(AI349*AK$1)</f>
        <v>0</v>
      </c>
      <c r="AL349" s="9"/>
      <c r="AM349" s="9">
        <f>Fri!$AG$17</f>
        <v>0</v>
      </c>
      <c r="AN349" s="73" t="str">
        <f>IF($B349="win",100%-AN$1,"-100%")</f>
        <v>-100%</v>
      </c>
      <c r="AO349" s="9">
        <f>(AM349*AN349)+(AM349*AO$1)</f>
        <v>0</v>
      </c>
      <c r="AP349" s="9"/>
      <c r="AQ349" s="9">
        <f>Fri!$AH$17</f>
        <v>0</v>
      </c>
      <c r="AR349" s="73" t="str">
        <f>IF($B349="win",100%-AR$1,"-100%")</f>
        <v>-100%</v>
      </c>
      <c r="AS349" s="9">
        <f>(AQ349*AR349)+(AQ349*AS$1)</f>
        <v>0</v>
      </c>
      <c r="AT349" s="9"/>
      <c r="AU349" s="9">
        <f>Fri!$AI$17</f>
        <v>0</v>
      </c>
      <c r="AV349" s="73" t="str">
        <f>IF($B349="win",100%-AV$1,"-100%")</f>
        <v>-100%</v>
      </c>
      <c r="AW349" s="9">
        <f>(AU349*AV349)+(AU349*AW$1)</f>
        <v>0</v>
      </c>
      <c r="AX349" s="9"/>
      <c r="AY349" s="9">
        <f>Fri!$AJ$17</f>
        <v>0</v>
      </c>
      <c r="AZ349" s="73" t="str">
        <f>IF($B349="win",100%-AZ$1,"-100%")</f>
        <v>-100%</v>
      </c>
      <c r="BA349" s="9">
        <f>(AY349*AZ349)+(AY349*BA$1)</f>
        <v>0</v>
      </c>
      <c r="BB349" s="9"/>
      <c r="BC349" s="9">
        <f>Fri!$AK$17</f>
        <v>0</v>
      </c>
      <c r="BD349" s="73" t="str">
        <f>IF($B349="win",100%-BD$1,"-100%")</f>
        <v>-100%</v>
      </c>
      <c r="BE349" s="9">
        <f>(BC349*BD349)+(BC349*BE$1)</f>
        <v>0</v>
      </c>
      <c r="BF349" s="9"/>
      <c r="BG349" s="9">
        <f>Fri!$AL$17</f>
        <v>0</v>
      </c>
      <c r="BH349" s="73" t="str">
        <f>IF($B349="win",100%-BH$1,"-100%")</f>
        <v>-100%</v>
      </c>
      <c r="BI349" s="9">
        <f>(BG349*BH349)+(BG349*BI$1)</f>
        <v>0</v>
      </c>
      <c r="BJ349" s="9"/>
      <c r="BK349" s="9">
        <f>Fri!$AM$17</f>
        <v>0</v>
      </c>
      <c r="BL349" s="73" t="str">
        <f>IF($B349="win",100%-BL$1,"-100%")</f>
        <v>-100%</v>
      </c>
      <c r="BM349" s="9">
        <f>(BK349*BL349)+(BK349*BM$1)</f>
        <v>0</v>
      </c>
      <c r="BN349" s="9"/>
      <c r="BO349" s="9">
        <f>Fri!$AN$17</f>
        <v>0</v>
      </c>
      <c r="BP349" s="73" t="str">
        <f>IF($B349="win",100%-BP$1,"-100%")</f>
        <v>-100%</v>
      </c>
      <c r="BQ349" s="9">
        <f>(BO349*BP349)+(BO349*BQ$1)</f>
        <v>0</v>
      </c>
      <c r="BR349" s="9"/>
      <c r="BS349" s="9">
        <f>Fri!$AO$17</f>
        <v>0</v>
      </c>
      <c r="BT349" s="73" t="str">
        <f>IF($B349="win",100%-BT$1,"-100%")</f>
        <v>-100%</v>
      </c>
      <c r="BU349" s="9">
        <f>(BS349*BT349)+(BS349*BU$1)</f>
        <v>0</v>
      </c>
      <c r="BV349" s="9"/>
      <c r="BW349" s="9">
        <f>Fri!$AP$17</f>
        <v>0</v>
      </c>
      <c r="BX349" s="73" t="str">
        <f>IF($B349="win",100%-BX$1,"-100%")</f>
        <v>-100%</v>
      </c>
      <c r="BY349" s="9">
        <f>(BW349*BX349)+(BW349*BY$1)</f>
        <v>0</v>
      </c>
      <c r="BZ349" s="9"/>
      <c r="CA349" s="9">
        <f>Fri!$AQ$17</f>
        <v>0</v>
      </c>
      <c r="CB349" s="73" t="str">
        <f>IF($B349="win",100%-CB$1,"-100%")</f>
        <v>-100%</v>
      </c>
      <c r="CC349" s="9">
        <f>(CA349*CB349)+(CA349*CC$1)</f>
        <v>0</v>
      </c>
      <c r="CD349" s="9"/>
      <c r="CE349" s="9">
        <f>Fri!$AR$17</f>
        <v>0</v>
      </c>
      <c r="CF349" s="73" t="str">
        <f>IF($B349="win",100%-CF$1,"-100%")</f>
        <v>-100%</v>
      </c>
      <c r="CG349" s="9">
        <f>(CE349*CF349)+(CE349*CG$1)</f>
        <v>0</v>
      </c>
      <c r="CH349" s="9"/>
      <c r="CI349" s="9">
        <f>Fri!$AS$17</f>
        <v>0</v>
      </c>
      <c r="CJ349" s="73" t="str">
        <f>IF($B349="win",100%-CJ$1,"-100%")</f>
        <v>-100%</v>
      </c>
      <c r="CK349" s="9">
        <f>(CI349*CJ349)+(CI349*CK$1)</f>
        <v>0</v>
      </c>
      <c r="CL349" s="9"/>
      <c r="CM349" s="9">
        <f>Fri!$AT$17</f>
        <v>0</v>
      </c>
      <c r="CN349" s="73" t="str">
        <f>IF($B349="win",100%-CN$1,"-100%")</f>
        <v>-100%</v>
      </c>
      <c r="CO349" s="9">
        <f>(CM349*CN349)+(CM349*CO$1)</f>
        <v>0</v>
      </c>
      <c r="CP349" s="9"/>
      <c r="CQ349" s="9">
        <f>Fri!$AU$17</f>
        <v>0</v>
      </c>
      <c r="CR349" s="73" t="str">
        <f>IF($B349="win",100%-CR$1,"-100%")</f>
        <v>-100%</v>
      </c>
      <c r="CS349" s="9">
        <f>(CQ349*CR349)+(CQ349*CS$1)</f>
        <v>0</v>
      </c>
      <c r="CT349" s="9"/>
      <c r="CU349" s="9">
        <f>Fri!$AV$17</f>
        <v>0</v>
      </c>
      <c r="CV349" s="73" t="str">
        <f>IF($B349="win",100%-CV$1,"-100%")</f>
        <v>-100%</v>
      </c>
      <c r="CW349" s="9">
        <f>(CU349*CV349)+(CU349*CW$1)</f>
        <v>0</v>
      </c>
      <c r="CX349" s="9"/>
      <c r="CY349" s="9">
        <f>Fri!$AW$17</f>
        <v>0</v>
      </c>
      <c r="CZ349" s="73" t="str">
        <f>IF($B349="win",100%-CZ$1,"-100%")</f>
        <v>-100%</v>
      </c>
      <c r="DA349" s="9">
        <f>(CY349*CZ349)+(CY349*DA$1)</f>
        <v>0</v>
      </c>
      <c r="DB349" s="9"/>
      <c r="DC349" s="9">
        <f>Fri!$AX$17</f>
        <v>0</v>
      </c>
      <c r="DD349" s="73" t="str">
        <f>IF($B349="win",100%-DD$1,"-100%")</f>
        <v>-100%</v>
      </c>
      <c r="DE349" s="9">
        <f>(DC349*DD349)+(DC349*DE$1)</f>
        <v>0</v>
      </c>
      <c r="DF349" s="9"/>
      <c r="DG349" s="9">
        <f>Fri!$AY$17</f>
        <v>0</v>
      </c>
      <c r="DH349" s="73" t="str">
        <f>IF($B349="win",100%-DH$1,"-100%")</f>
        <v>-100%</v>
      </c>
      <c r="DI349" s="9">
        <f>(DG349*DH349)+(DG349*DI$1)</f>
        <v>0</v>
      </c>
      <c r="DJ349" s="9"/>
      <c r="DK349" s="9">
        <f>Fri!$AZ$17</f>
        <v>0</v>
      </c>
      <c r="DL349" s="73" t="str">
        <f>IF($B349="win",100%-DL$1,"-100%")</f>
        <v>-100%</v>
      </c>
      <c r="DM349" s="9">
        <f>(DK349*DL349)+(DK349*DM$1)</f>
        <v>0</v>
      </c>
      <c r="DN349" s="9"/>
      <c r="DO349" s="9">
        <f>Fri!$BA$17</f>
        <v>0</v>
      </c>
      <c r="DP349" s="73" t="str">
        <f>IF($B349="win",100%-DP$1,"-100%")</f>
        <v>-100%</v>
      </c>
      <c r="DQ349" s="9">
        <f>(DO349*DP349)+(DO349*DQ$1)</f>
        <v>0</v>
      </c>
      <c r="DR349" s="9"/>
      <c r="DS349" s="9">
        <f>Fri!$BB$17</f>
        <v>0</v>
      </c>
      <c r="DT349" s="73" t="str">
        <f>IF($B349="win",100%-DT$1,"-100%")</f>
        <v>-100%</v>
      </c>
      <c r="DU349" s="9">
        <f>(DS349*DT349)+(DS349*DU$1)</f>
        <v>0</v>
      </c>
      <c r="DV349" s="9"/>
      <c r="DW349" s="9">
        <f>Fri!$BC$17</f>
        <v>0</v>
      </c>
      <c r="DX349" s="73" t="str">
        <f>IF($B349="win",100%-DX$1,"-100%")</f>
        <v>-100%</v>
      </c>
      <c r="DY349" s="9">
        <f>(DW349*DX349)+(DW349*DY$1)</f>
        <v>0</v>
      </c>
      <c r="DZ349" s="9"/>
      <c r="EA349" s="9">
        <f>Fri!$BD$17</f>
        <v>0</v>
      </c>
      <c r="EB349" s="73" t="str">
        <f>IF($B349="win",100%-EB$1,"-100%")</f>
        <v>-100%</v>
      </c>
      <c r="EC349" s="9">
        <f>(EA349*EB349)+(EA349*EC$1)</f>
        <v>0</v>
      </c>
      <c r="ED349" s="9"/>
      <c r="EE349" s="9">
        <f>Fri!$BE$17</f>
        <v>0</v>
      </c>
      <c r="EF349" s="73" t="str">
        <f>IF($B349="win",100%-EF$1,"-100%")</f>
        <v>-100%</v>
      </c>
      <c r="EG349" s="9">
        <f>(EE349*EF349)+(EE349*EG$1)</f>
        <v>0</v>
      </c>
      <c r="EH349" s="9"/>
      <c r="EI349" s="9">
        <f>Fri!$BF$17</f>
        <v>0</v>
      </c>
      <c r="EJ349" s="73" t="str">
        <f>IF($B349="win",100%-EJ$1,"-100%")</f>
        <v>-100%</v>
      </c>
      <c r="EK349" s="9">
        <f>(EI349*EJ349)+(EI349*EK$1)</f>
        <v>0</v>
      </c>
      <c r="EL349" s="9"/>
      <c r="EM349" s="9">
        <f>Fri!$BG$17</f>
        <v>0</v>
      </c>
      <c r="EN349" s="73" t="str">
        <f>IF($B349="win",100%-EN$1,"-100%")</f>
        <v>-100%</v>
      </c>
      <c r="EO349" s="9">
        <f>(EM349*EN349)+(EM349*EO$1)</f>
        <v>0</v>
      </c>
      <c r="EP349" s="9"/>
      <c r="EQ349" s="9">
        <f>Fri!$BH$17</f>
        <v>0</v>
      </c>
      <c r="ER349" s="73" t="str">
        <f>IF($B349="win",100%-ER$1,"-100%")</f>
        <v>-100%</v>
      </c>
      <c r="ES349" s="9">
        <f>(EQ349*ER349)+(EQ349*ES$1)</f>
        <v>0</v>
      </c>
      <c r="EU349" s="9">
        <f>Fri!$BI$17</f>
        <v>0</v>
      </c>
      <c r="EV349" s="73" t="str">
        <f>IF($B349="win",100%-EV$1,"-100%")</f>
        <v>-100%</v>
      </c>
      <c r="EW349" s="9">
        <f>(EU349*EV349)+(EU349*EW$1)</f>
        <v>0</v>
      </c>
      <c r="EY349" s="9">
        <f>Fri!$BJ$17</f>
        <v>0</v>
      </c>
      <c r="EZ349" s="73" t="str">
        <f>IF($B349="win",100%-EZ$1,"-100%")</f>
        <v>-100%</v>
      </c>
      <c r="FA349" s="9">
        <f>(EY349*EZ349)+(EY349*FA$1)</f>
        <v>0</v>
      </c>
      <c r="FC349" s="9">
        <f>Fri!$BK$17</f>
        <v>0</v>
      </c>
      <c r="FD349" s="73" t="str">
        <f>IF($B349="win",100%-FD$1,"-100%")</f>
        <v>-100%</v>
      </c>
      <c r="FE349" s="9">
        <f>(FC349*FD349)+(FC349*FE$1)</f>
        <v>0</v>
      </c>
      <c r="FG349" s="9">
        <f>Fri!$BL$17</f>
        <v>0</v>
      </c>
      <c r="FH349" s="73" t="str">
        <f>IF($B349="win",100%-FH$1,"-100%")</f>
        <v>-100%</v>
      </c>
      <c r="FI349" s="9">
        <f>(FG349*FH349)+(FG349*FI$1)</f>
        <v>0</v>
      </c>
      <c r="FK349" s="9">
        <f>Fri!$BM$17</f>
        <v>0</v>
      </c>
      <c r="FL349" s="73" t="str">
        <f>IF($B349="win",100%-FL$1,"-100%")</f>
        <v>-100%</v>
      </c>
      <c r="FM349" s="9">
        <f>(FK349*FL349)+(FK349*FM$1)</f>
        <v>0</v>
      </c>
      <c r="FO349" s="9">
        <f>Fri!$BN$17</f>
        <v>0</v>
      </c>
      <c r="FP349" s="73" t="str">
        <f>IF($B349="win",100%-FP$1,"-100%")</f>
        <v>-100%</v>
      </c>
      <c r="FQ349" s="9">
        <f>(FO349*FP349)+(FO349*FQ$1)</f>
        <v>0</v>
      </c>
    </row>
    <row r="350" spans="1:173" s="12" customFormat="1" x14ac:dyDescent="0.25">
      <c r="A350" s="9">
        <f>Fri!$A$18</f>
        <v>0</v>
      </c>
      <c r="B350" s="72">
        <f>Fri!$C$18</f>
        <v>0</v>
      </c>
      <c r="C350" s="9">
        <f>Fri!$X$18</f>
        <v>0</v>
      </c>
      <c r="D350" s="73" t="str">
        <f t="shared" ref="D350:D352" si="3736">IF($B350="win",100%-D$1,"-100%")</f>
        <v>-100%</v>
      </c>
      <c r="E350" s="9">
        <f t="shared" ref="E350:E352" si="3737">(C350*D350)+(C350*E$1)</f>
        <v>0</v>
      </c>
      <c r="G350" s="9">
        <f>Fri!$Y$18</f>
        <v>0</v>
      </c>
      <c r="H350" s="73" t="str">
        <f t="shared" ref="H350:H352" si="3738">IF($B350="win",100%-H$1,"-100%")</f>
        <v>-100%</v>
      </c>
      <c r="I350" s="9">
        <f t="shared" ref="I350:I352" si="3739">(G350*H350)+(G350*I$1)</f>
        <v>0</v>
      </c>
      <c r="K350" s="9">
        <f>Fri!$Z$18</f>
        <v>0</v>
      </c>
      <c r="L350" s="73" t="str">
        <f t="shared" ref="L350:L352" si="3740">IF($B350="win",100%-L$1,"-100%")</f>
        <v>-100%</v>
      </c>
      <c r="M350" s="9">
        <f t="shared" ref="M350:M352" si="3741">(K350*L350)+(K350*M$1)</f>
        <v>0</v>
      </c>
      <c r="N350" s="9"/>
      <c r="O350" s="9">
        <f>Fri!$AA$18</f>
        <v>0</v>
      </c>
      <c r="P350" s="73" t="str">
        <f t="shared" ref="P350:P352" si="3742">IF($B350="win",100%-P$1,"-100%")</f>
        <v>-100%</v>
      </c>
      <c r="Q350" s="9">
        <f t="shared" ref="Q350:Q352" si="3743">(O350*P350)+(O350*Q$1)</f>
        <v>0</v>
      </c>
      <c r="R350" s="9"/>
      <c r="S350" s="9">
        <f>Fri!$AB$18</f>
        <v>0</v>
      </c>
      <c r="T350" s="73" t="str">
        <f t="shared" ref="T350:T352" si="3744">IF($B350="win",100%-T$1,"-100%")</f>
        <v>-100%</v>
      </c>
      <c r="U350" s="9">
        <f t="shared" ref="U350:U352" si="3745">(S350*T350)+(S350*U$1)</f>
        <v>0</v>
      </c>
      <c r="V350" s="9"/>
      <c r="W350" s="9">
        <f>Fri!$AC$18</f>
        <v>0</v>
      </c>
      <c r="X350" s="73" t="str">
        <f t="shared" ref="X350:X352" si="3746">IF($B350="win",100%-X$1,"-100%")</f>
        <v>-100%</v>
      </c>
      <c r="Y350" s="9">
        <f t="shared" ref="Y350:Y352" si="3747">(W350*X350)+(W350*Y$1)</f>
        <v>0</v>
      </c>
      <c r="Z350" s="9"/>
      <c r="AA350" s="9">
        <f>Fri!$AD$18</f>
        <v>0</v>
      </c>
      <c r="AB350" s="73" t="str">
        <f t="shared" ref="AB350:AB352" si="3748">IF($B350="win",100%-AB$1,"-100%")</f>
        <v>-100%</v>
      </c>
      <c r="AC350" s="9">
        <f t="shared" ref="AC350:AC352" si="3749">(AA350*AB350)+(AA350*AC$1)</f>
        <v>0</v>
      </c>
      <c r="AD350" s="9"/>
      <c r="AE350" s="9">
        <f>Fri!$AE$18</f>
        <v>0</v>
      </c>
      <c r="AF350" s="73" t="str">
        <f t="shared" ref="AF350:AF352" si="3750">IF($B350="win",100%-AF$1,"-100%")</f>
        <v>-100%</v>
      </c>
      <c r="AG350" s="9">
        <f t="shared" ref="AG350:AG352" si="3751">(AE350*AF350)+(AE350*AG$1)</f>
        <v>0</v>
      </c>
      <c r="AH350" s="9"/>
      <c r="AI350" s="9">
        <f>Fri!$AF$18</f>
        <v>0</v>
      </c>
      <c r="AJ350" s="73" t="str">
        <f t="shared" ref="AJ350:AJ352" si="3752">IF($B350="win",100%-AJ$1,"-100%")</f>
        <v>-100%</v>
      </c>
      <c r="AK350" s="9">
        <f t="shared" ref="AK350:AK352" si="3753">(AI350*AJ350)+(AI350*AK$1)</f>
        <v>0</v>
      </c>
      <c r="AL350" s="9"/>
      <c r="AM350" s="9">
        <f>Fri!$AG$18</f>
        <v>0</v>
      </c>
      <c r="AN350" s="73" t="str">
        <f t="shared" ref="AN350:AN352" si="3754">IF($B350="win",100%-AN$1,"-100%")</f>
        <v>-100%</v>
      </c>
      <c r="AO350" s="9">
        <f t="shared" ref="AO350:AO352" si="3755">(AM350*AN350)+(AM350*AO$1)</f>
        <v>0</v>
      </c>
      <c r="AP350" s="9"/>
      <c r="AQ350" s="9">
        <f>Fri!$AH$18</f>
        <v>0</v>
      </c>
      <c r="AR350" s="73" t="str">
        <f t="shared" ref="AR350:AR352" si="3756">IF($B350="win",100%-AR$1,"-100%")</f>
        <v>-100%</v>
      </c>
      <c r="AS350" s="9">
        <f t="shared" ref="AS350:AS352" si="3757">(AQ350*AR350)+(AQ350*AS$1)</f>
        <v>0</v>
      </c>
      <c r="AT350" s="9"/>
      <c r="AU350" s="9">
        <f>Fri!$AI$18</f>
        <v>0</v>
      </c>
      <c r="AV350" s="73" t="str">
        <f t="shared" ref="AV350:AV352" si="3758">IF($B350="win",100%-AV$1,"-100%")</f>
        <v>-100%</v>
      </c>
      <c r="AW350" s="9">
        <f t="shared" ref="AW350:AW352" si="3759">(AU350*AV350)+(AU350*AW$1)</f>
        <v>0</v>
      </c>
      <c r="AX350" s="9"/>
      <c r="AY350" s="9">
        <f>Fri!$AJ$18</f>
        <v>0</v>
      </c>
      <c r="AZ350" s="73" t="str">
        <f t="shared" ref="AZ350:AZ352" si="3760">IF($B350="win",100%-AZ$1,"-100%")</f>
        <v>-100%</v>
      </c>
      <c r="BA350" s="9">
        <f t="shared" ref="BA350:BA352" si="3761">(AY350*AZ350)+(AY350*BA$1)</f>
        <v>0</v>
      </c>
      <c r="BB350" s="9"/>
      <c r="BC350" s="9">
        <f>Fri!$AK$18</f>
        <v>0</v>
      </c>
      <c r="BD350" s="73" t="str">
        <f t="shared" ref="BD350:BD352" si="3762">IF($B350="win",100%-BD$1,"-100%")</f>
        <v>-100%</v>
      </c>
      <c r="BE350" s="9">
        <f t="shared" ref="BE350:BE352" si="3763">(BC350*BD350)+(BC350*BE$1)</f>
        <v>0</v>
      </c>
      <c r="BF350" s="9"/>
      <c r="BG350" s="9">
        <f>Fri!$AL$18</f>
        <v>0</v>
      </c>
      <c r="BH350" s="73" t="str">
        <f t="shared" ref="BH350:BH352" si="3764">IF($B350="win",100%-BH$1,"-100%")</f>
        <v>-100%</v>
      </c>
      <c r="BI350" s="9">
        <f t="shared" ref="BI350:BI352" si="3765">(BG350*BH350)+(BG350*BI$1)</f>
        <v>0</v>
      </c>
      <c r="BJ350" s="9"/>
      <c r="BK350" s="9">
        <f>Fri!$AM$18</f>
        <v>0</v>
      </c>
      <c r="BL350" s="73" t="str">
        <f t="shared" ref="BL350:BL352" si="3766">IF($B350="win",100%-BL$1,"-100%")</f>
        <v>-100%</v>
      </c>
      <c r="BM350" s="9">
        <f t="shared" ref="BM350:BM352" si="3767">(BK350*BL350)+(BK350*BM$1)</f>
        <v>0</v>
      </c>
      <c r="BN350" s="9"/>
      <c r="BO350" s="9">
        <f>Fri!$AN$18</f>
        <v>0</v>
      </c>
      <c r="BP350" s="73" t="str">
        <f t="shared" ref="BP350:BP352" si="3768">IF($B350="win",100%-BP$1,"-100%")</f>
        <v>-100%</v>
      </c>
      <c r="BQ350" s="9">
        <f t="shared" ref="BQ350:BQ352" si="3769">(BO350*BP350)+(BO350*BQ$1)</f>
        <v>0</v>
      </c>
      <c r="BR350" s="9"/>
      <c r="BS350" s="9">
        <f>Fri!$AO$18</f>
        <v>0</v>
      </c>
      <c r="BT350" s="73" t="str">
        <f t="shared" ref="BT350:BT352" si="3770">IF($B350="win",100%-BT$1,"-100%")</f>
        <v>-100%</v>
      </c>
      <c r="BU350" s="9">
        <f t="shared" ref="BU350:BU352" si="3771">(BS350*BT350)+(BS350*BU$1)</f>
        <v>0</v>
      </c>
      <c r="BV350" s="9"/>
      <c r="BW350" s="9">
        <f>Fri!$AP$18</f>
        <v>0</v>
      </c>
      <c r="BX350" s="73" t="str">
        <f t="shared" ref="BX350:BX352" si="3772">IF($B350="win",100%-BX$1,"-100%")</f>
        <v>-100%</v>
      </c>
      <c r="BY350" s="9">
        <f t="shared" ref="BY350:BY352" si="3773">(BW350*BX350)+(BW350*BY$1)</f>
        <v>0</v>
      </c>
      <c r="BZ350" s="9"/>
      <c r="CA350" s="9">
        <f>Fri!$AQ$18</f>
        <v>0</v>
      </c>
      <c r="CB350" s="73" t="str">
        <f t="shared" ref="CB350:CB352" si="3774">IF($B350="win",100%-CB$1,"-100%")</f>
        <v>-100%</v>
      </c>
      <c r="CC350" s="9">
        <f t="shared" ref="CC350:CC352" si="3775">(CA350*CB350)+(CA350*CC$1)</f>
        <v>0</v>
      </c>
      <c r="CD350" s="9"/>
      <c r="CE350" s="9">
        <f>Fri!$AR$18</f>
        <v>0</v>
      </c>
      <c r="CF350" s="73" t="str">
        <f t="shared" ref="CF350:CF352" si="3776">IF($B350="win",100%-CF$1,"-100%")</f>
        <v>-100%</v>
      </c>
      <c r="CG350" s="9">
        <f t="shared" ref="CG350:CG352" si="3777">(CE350*CF350)+(CE350*CG$1)</f>
        <v>0</v>
      </c>
      <c r="CH350" s="9"/>
      <c r="CI350" s="9">
        <f>Fri!$AS$18</f>
        <v>0</v>
      </c>
      <c r="CJ350" s="73" t="str">
        <f t="shared" ref="CJ350:CJ352" si="3778">IF($B350="win",100%-CJ$1,"-100%")</f>
        <v>-100%</v>
      </c>
      <c r="CK350" s="9">
        <f t="shared" ref="CK350:CK352" si="3779">(CI350*CJ350)+(CI350*CK$1)</f>
        <v>0</v>
      </c>
      <c r="CL350" s="9"/>
      <c r="CM350" s="9">
        <f>Fri!$AT$18</f>
        <v>0</v>
      </c>
      <c r="CN350" s="73" t="str">
        <f t="shared" ref="CN350:CN352" si="3780">IF($B350="win",100%-CN$1,"-100%")</f>
        <v>-100%</v>
      </c>
      <c r="CO350" s="9">
        <f t="shared" ref="CO350:CO352" si="3781">(CM350*CN350)+(CM350*CO$1)</f>
        <v>0</v>
      </c>
      <c r="CP350" s="9"/>
      <c r="CQ350" s="9">
        <f>Fri!$AU$18</f>
        <v>0</v>
      </c>
      <c r="CR350" s="73" t="str">
        <f t="shared" ref="CR350:CR352" si="3782">IF($B350="win",100%-CR$1,"-100%")</f>
        <v>-100%</v>
      </c>
      <c r="CS350" s="9">
        <f t="shared" ref="CS350:CS352" si="3783">(CQ350*CR350)+(CQ350*CS$1)</f>
        <v>0</v>
      </c>
      <c r="CT350" s="9"/>
      <c r="CU350" s="9">
        <f>Fri!$AV$18</f>
        <v>0</v>
      </c>
      <c r="CV350" s="73" t="str">
        <f t="shared" ref="CV350:CV352" si="3784">IF($B350="win",100%-CV$1,"-100%")</f>
        <v>-100%</v>
      </c>
      <c r="CW350" s="9">
        <f t="shared" ref="CW350:CW352" si="3785">(CU350*CV350)+(CU350*CW$1)</f>
        <v>0</v>
      </c>
      <c r="CX350" s="9"/>
      <c r="CY350" s="9">
        <f>Fri!$AW$18</f>
        <v>0</v>
      </c>
      <c r="CZ350" s="73" t="str">
        <f t="shared" ref="CZ350:CZ352" si="3786">IF($B350="win",100%-CZ$1,"-100%")</f>
        <v>-100%</v>
      </c>
      <c r="DA350" s="9">
        <f t="shared" ref="DA350:DA352" si="3787">(CY350*CZ350)+(CY350*DA$1)</f>
        <v>0</v>
      </c>
      <c r="DB350" s="9"/>
      <c r="DC350" s="9">
        <f>Fri!$AX$18</f>
        <v>0</v>
      </c>
      <c r="DD350" s="73" t="str">
        <f t="shared" ref="DD350:DD352" si="3788">IF($B350="win",100%-DD$1,"-100%")</f>
        <v>-100%</v>
      </c>
      <c r="DE350" s="9">
        <f t="shared" ref="DE350:DE352" si="3789">(DC350*DD350)+(DC350*DE$1)</f>
        <v>0</v>
      </c>
      <c r="DF350" s="9"/>
      <c r="DG350" s="9">
        <f>Fri!$AY$18</f>
        <v>0</v>
      </c>
      <c r="DH350" s="73" t="str">
        <f t="shared" ref="DH350:DH352" si="3790">IF($B350="win",100%-DH$1,"-100%")</f>
        <v>-100%</v>
      </c>
      <c r="DI350" s="9">
        <f t="shared" ref="DI350:DI352" si="3791">(DG350*DH350)+(DG350*DI$1)</f>
        <v>0</v>
      </c>
      <c r="DJ350" s="9"/>
      <c r="DK350" s="9">
        <f>Fri!$AZ$18</f>
        <v>0</v>
      </c>
      <c r="DL350" s="73" t="str">
        <f t="shared" ref="DL350:DL352" si="3792">IF($B350="win",100%-DL$1,"-100%")</f>
        <v>-100%</v>
      </c>
      <c r="DM350" s="9">
        <f t="shared" ref="DM350:DM352" si="3793">(DK350*DL350)+(DK350*DM$1)</f>
        <v>0</v>
      </c>
      <c r="DN350" s="9"/>
      <c r="DO350" s="9">
        <f>Fri!$BA$18</f>
        <v>0</v>
      </c>
      <c r="DP350" s="73" t="str">
        <f t="shared" ref="DP350:DP352" si="3794">IF($B350="win",100%-DP$1,"-100%")</f>
        <v>-100%</v>
      </c>
      <c r="DQ350" s="9">
        <f t="shared" ref="DQ350:DQ352" si="3795">(DO350*DP350)+(DO350*DQ$1)</f>
        <v>0</v>
      </c>
      <c r="DR350" s="9"/>
      <c r="DS350" s="9">
        <f>Fri!$BB$18</f>
        <v>0</v>
      </c>
      <c r="DT350" s="73" t="str">
        <f t="shared" ref="DT350:DT352" si="3796">IF($B350="win",100%-DT$1,"-100%")</f>
        <v>-100%</v>
      </c>
      <c r="DU350" s="9">
        <f t="shared" ref="DU350:DU352" si="3797">(DS350*DT350)+(DS350*DU$1)</f>
        <v>0</v>
      </c>
      <c r="DV350" s="9"/>
      <c r="DW350" s="9">
        <f>Fri!$BC$18</f>
        <v>0</v>
      </c>
      <c r="DX350" s="73" t="str">
        <f t="shared" ref="DX350:DX352" si="3798">IF($B350="win",100%-DX$1,"-100%")</f>
        <v>-100%</v>
      </c>
      <c r="DY350" s="9">
        <f t="shared" ref="DY350:DY352" si="3799">(DW350*DX350)+(DW350*DY$1)</f>
        <v>0</v>
      </c>
      <c r="DZ350" s="9"/>
      <c r="EA350" s="9">
        <f>Fri!$BD$18</f>
        <v>0</v>
      </c>
      <c r="EB350" s="73" t="str">
        <f t="shared" ref="EB350:EB352" si="3800">IF($B350="win",100%-EB$1,"-100%")</f>
        <v>-100%</v>
      </c>
      <c r="EC350" s="9">
        <f t="shared" ref="EC350:EC352" si="3801">(EA350*EB350)+(EA350*EC$1)</f>
        <v>0</v>
      </c>
      <c r="ED350" s="9"/>
      <c r="EE350" s="9">
        <f>Fri!$BE$18</f>
        <v>0</v>
      </c>
      <c r="EF350" s="73" t="str">
        <f t="shared" ref="EF350:EF352" si="3802">IF($B350="win",100%-EF$1,"-100%")</f>
        <v>-100%</v>
      </c>
      <c r="EG350" s="9">
        <f t="shared" ref="EG350:EG352" si="3803">(EE350*EF350)+(EE350*EG$1)</f>
        <v>0</v>
      </c>
      <c r="EH350" s="9"/>
      <c r="EI350" s="9">
        <f>Fri!$BF$18</f>
        <v>0</v>
      </c>
      <c r="EJ350" s="73" t="str">
        <f t="shared" ref="EJ350:EJ352" si="3804">IF($B350="win",100%-EJ$1,"-100%")</f>
        <v>-100%</v>
      </c>
      <c r="EK350" s="9">
        <f t="shared" ref="EK350:EK352" si="3805">(EI350*EJ350)+(EI350*EK$1)</f>
        <v>0</v>
      </c>
      <c r="EL350" s="9"/>
      <c r="EM350" s="9">
        <f>Fri!$BG$18</f>
        <v>0</v>
      </c>
      <c r="EN350" s="73" t="str">
        <f t="shared" ref="EN350:EN352" si="3806">IF($B350="win",100%-EN$1,"-100%")</f>
        <v>-100%</v>
      </c>
      <c r="EO350" s="9">
        <f t="shared" ref="EO350:EO352" si="3807">(EM350*EN350)+(EM350*EO$1)</f>
        <v>0</v>
      </c>
      <c r="EP350" s="9"/>
      <c r="EQ350" s="9">
        <f>Fri!$BH$18</f>
        <v>0</v>
      </c>
      <c r="ER350" s="73" t="str">
        <f t="shared" ref="ER350:ER352" si="3808">IF($B350="win",100%-ER$1,"-100%")</f>
        <v>-100%</v>
      </c>
      <c r="ES350" s="9">
        <f t="shared" ref="ES350:ES352" si="3809">(EQ350*ER350)+(EQ350*ES$1)</f>
        <v>0</v>
      </c>
      <c r="EU350" s="9">
        <f>Fri!$BI$18</f>
        <v>0</v>
      </c>
      <c r="EV350" s="73" t="str">
        <f t="shared" ref="EV350:EV352" si="3810">IF($B350="win",100%-EV$1,"-100%")</f>
        <v>-100%</v>
      </c>
      <c r="EW350" s="9">
        <f t="shared" ref="EW350:EW352" si="3811">(EU350*EV350)+(EU350*EW$1)</f>
        <v>0</v>
      </c>
      <c r="EY350" s="9">
        <f>Fri!$BJ$18</f>
        <v>0</v>
      </c>
      <c r="EZ350" s="73" t="str">
        <f t="shared" ref="EZ350:EZ352" si="3812">IF($B350="win",100%-EZ$1,"-100%")</f>
        <v>-100%</v>
      </c>
      <c r="FA350" s="9">
        <f t="shared" ref="FA350:FA352" si="3813">(EY350*EZ350)+(EY350*FA$1)</f>
        <v>0</v>
      </c>
      <c r="FC350" s="9">
        <f>Fri!$BK$18</f>
        <v>0</v>
      </c>
      <c r="FD350" s="73" t="str">
        <f t="shared" ref="FD350:FD352" si="3814">IF($B350="win",100%-FD$1,"-100%")</f>
        <v>-100%</v>
      </c>
      <c r="FE350" s="9">
        <f t="shared" ref="FE350:FE352" si="3815">(FC350*FD350)+(FC350*FE$1)</f>
        <v>0</v>
      </c>
      <c r="FG350" s="9">
        <f>Fri!$BL$18</f>
        <v>0</v>
      </c>
      <c r="FH350" s="73" t="str">
        <f t="shared" ref="FH350:FH352" si="3816">IF($B350="win",100%-FH$1,"-100%")</f>
        <v>-100%</v>
      </c>
      <c r="FI350" s="9">
        <f t="shared" ref="FI350:FI352" si="3817">(FG350*FH350)+(FG350*FI$1)</f>
        <v>0</v>
      </c>
      <c r="FK350" s="9">
        <f>Fri!$BM$18</f>
        <v>0</v>
      </c>
      <c r="FL350" s="73" t="str">
        <f t="shared" ref="FL350:FL352" si="3818">IF($B350="win",100%-FL$1,"-100%")</f>
        <v>-100%</v>
      </c>
      <c r="FM350" s="9">
        <f t="shared" ref="FM350:FM352" si="3819">(FK350*FL350)+(FK350*FM$1)</f>
        <v>0</v>
      </c>
      <c r="FO350" s="9">
        <f>Fri!$BN$18</f>
        <v>0</v>
      </c>
      <c r="FP350" s="73" t="str">
        <f t="shared" ref="FP350:FP352" si="3820">IF($B350="win",100%-FP$1,"-100%")</f>
        <v>-100%</v>
      </c>
      <c r="FQ350" s="9">
        <f t="shared" ref="FQ350:FQ352" si="3821">(FO350*FP350)+(FO350*FQ$1)</f>
        <v>0</v>
      </c>
    </row>
    <row r="351" spans="1:173" s="12" customFormat="1" x14ac:dyDescent="0.25">
      <c r="A351" s="9" t="str">
        <f>Fri!$A$19</f>
        <v>UNDER</v>
      </c>
      <c r="B351" s="72">
        <f>Fri!$C$19</f>
        <v>0</v>
      </c>
      <c r="C351" s="9">
        <f>Fri!$X$19</f>
        <v>0</v>
      </c>
      <c r="D351" s="73" t="str">
        <f t="shared" si="3736"/>
        <v>-100%</v>
      </c>
      <c r="E351" s="9">
        <f t="shared" si="3737"/>
        <v>0</v>
      </c>
      <c r="G351" s="9">
        <f>Fri!$Y$19</f>
        <v>0</v>
      </c>
      <c r="H351" s="73" t="str">
        <f t="shared" si="3738"/>
        <v>-100%</v>
      </c>
      <c r="I351" s="9">
        <f t="shared" si="3739"/>
        <v>0</v>
      </c>
      <c r="K351" s="9">
        <f>Fri!$Z$19</f>
        <v>0</v>
      </c>
      <c r="L351" s="73" t="str">
        <f t="shared" si="3740"/>
        <v>-100%</v>
      </c>
      <c r="M351" s="9">
        <f t="shared" si="3741"/>
        <v>0</v>
      </c>
      <c r="N351" s="9"/>
      <c r="O351" s="9">
        <f>Fri!$AA$19</f>
        <v>0</v>
      </c>
      <c r="P351" s="73" t="str">
        <f t="shared" si="3742"/>
        <v>-100%</v>
      </c>
      <c r="Q351" s="9">
        <f t="shared" si="3743"/>
        <v>0</v>
      </c>
      <c r="R351" s="9"/>
      <c r="S351" s="9">
        <f>Fri!$AB$19</f>
        <v>0</v>
      </c>
      <c r="T351" s="73" t="str">
        <f t="shared" si="3744"/>
        <v>-100%</v>
      </c>
      <c r="U351" s="9">
        <f t="shared" si="3745"/>
        <v>0</v>
      </c>
      <c r="V351" s="9"/>
      <c r="W351" s="9">
        <f>Fri!$AC$19</f>
        <v>0</v>
      </c>
      <c r="X351" s="73" t="str">
        <f t="shared" si="3746"/>
        <v>-100%</v>
      </c>
      <c r="Y351" s="9">
        <f t="shared" si="3747"/>
        <v>0</v>
      </c>
      <c r="Z351" s="9"/>
      <c r="AA351" s="9">
        <f>Fri!$AD$19</f>
        <v>0</v>
      </c>
      <c r="AB351" s="73" t="str">
        <f t="shared" si="3748"/>
        <v>-100%</v>
      </c>
      <c r="AC351" s="9">
        <f t="shared" si="3749"/>
        <v>0</v>
      </c>
      <c r="AD351" s="9"/>
      <c r="AE351" s="9">
        <f>Fri!$AE$19</f>
        <v>0</v>
      </c>
      <c r="AF351" s="73" t="str">
        <f t="shared" si="3750"/>
        <v>-100%</v>
      </c>
      <c r="AG351" s="9">
        <f t="shared" si="3751"/>
        <v>0</v>
      </c>
      <c r="AH351" s="9"/>
      <c r="AI351" s="9">
        <f>Fri!$AF$19</f>
        <v>0</v>
      </c>
      <c r="AJ351" s="73" t="str">
        <f t="shared" si="3752"/>
        <v>-100%</v>
      </c>
      <c r="AK351" s="9">
        <f t="shared" si="3753"/>
        <v>0</v>
      </c>
      <c r="AL351" s="9"/>
      <c r="AM351" s="9">
        <f>Fri!$AG$19</f>
        <v>0</v>
      </c>
      <c r="AN351" s="73" t="str">
        <f t="shared" si="3754"/>
        <v>-100%</v>
      </c>
      <c r="AO351" s="9">
        <f t="shared" si="3755"/>
        <v>0</v>
      </c>
      <c r="AP351" s="9"/>
      <c r="AQ351" s="9">
        <f>Fri!$AH$19</f>
        <v>0</v>
      </c>
      <c r="AR351" s="73" t="str">
        <f t="shared" si="3756"/>
        <v>-100%</v>
      </c>
      <c r="AS351" s="9">
        <f t="shared" si="3757"/>
        <v>0</v>
      </c>
      <c r="AT351" s="9"/>
      <c r="AU351" s="9">
        <f>Fri!$AI$19</f>
        <v>0</v>
      </c>
      <c r="AV351" s="73" t="str">
        <f t="shared" si="3758"/>
        <v>-100%</v>
      </c>
      <c r="AW351" s="9">
        <f t="shared" si="3759"/>
        <v>0</v>
      </c>
      <c r="AX351" s="9"/>
      <c r="AY351" s="9">
        <f>Fri!$AJ$19</f>
        <v>0</v>
      </c>
      <c r="AZ351" s="73" t="str">
        <f t="shared" si="3760"/>
        <v>-100%</v>
      </c>
      <c r="BA351" s="9">
        <f t="shared" si="3761"/>
        <v>0</v>
      </c>
      <c r="BB351" s="9"/>
      <c r="BC351" s="9">
        <f>Fri!$AK$19</f>
        <v>0</v>
      </c>
      <c r="BD351" s="73" t="str">
        <f t="shared" si="3762"/>
        <v>-100%</v>
      </c>
      <c r="BE351" s="9">
        <f t="shared" si="3763"/>
        <v>0</v>
      </c>
      <c r="BF351" s="9"/>
      <c r="BG351" s="9">
        <f>Fri!$AL$19</f>
        <v>0</v>
      </c>
      <c r="BH351" s="73" t="str">
        <f t="shared" si="3764"/>
        <v>-100%</v>
      </c>
      <c r="BI351" s="9">
        <f t="shared" si="3765"/>
        <v>0</v>
      </c>
      <c r="BJ351" s="9"/>
      <c r="BK351" s="9">
        <f>Fri!$AM$19</f>
        <v>0</v>
      </c>
      <c r="BL351" s="73" t="str">
        <f t="shared" si="3766"/>
        <v>-100%</v>
      </c>
      <c r="BM351" s="9">
        <f t="shared" si="3767"/>
        <v>0</v>
      </c>
      <c r="BN351" s="9"/>
      <c r="BO351" s="9">
        <f>Fri!$AN$19</f>
        <v>0</v>
      </c>
      <c r="BP351" s="73" t="str">
        <f t="shared" si="3768"/>
        <v>-100%</v>
      </c>
      <c r="BQ351" s="9">
        <f t="shared" si="3769"/>
        <v>0</v>
      </c>
      <c r="BR351" s="9"/>
      <c r="BS351" s="9">
        <f>Fri!$AO$19</f>
        <v>0</v>
      </c>
      <c r="BT351" s="73" t="str">
        <f t="shared" si="3770"/>
        <v>-100%</v>
      </c>
      <c r="BU351" s="9">
        <f t="shared" si="3771"/>
        <v>0</v>
      </c>
      <c r="BV351" s="9"/>
      <c r="BW351" s="9">
        <f>Fri!$AP$19</f>
        <v>0</v>
      </c>
      <c r="BX351" s="73" t="str">
        <f t="shared" si="3772"/>
        <v>-100%</v>
      </c>
      <c r="BY351" s="9">
        <f t="shared" si="3773"/>
        <v>0</v>
      </c>
      <c r="BZ351" s="9"/>
      <c r="CA351" s="9">
        <f>Fri!$AQ$19</f>
        <v>0</v>
      </c>
      <c r="CB351" s="73" t="str">
        <f t="shared" si="3774"/>
        <v>-100%</v>
      </c>
      <c r="CC351" s="9">
        <f t="shared" si="3775"/>
        <v>0</v>
      </c>
      <c r="CD351" s="9"/>
      <c r="CE351" s="9">
        <f>Fri!$AR$19</f>
        <v>0</v>
      </c>
      <c r="CF351" s="73" t="str">
        <f t="shared" si="3776"/>
        <v>-100%</v>
      </c>
      <c r="CG351" s="9">
        <f t="shared" si="3777"/>
        <v>0</v>
      </c>
      <c r="CH351" s="9"/>
      <c r="CI351" s="9">
        <f>Fri!$AS$19</f>
        <v>0</v>
      </c>
      <c r="CJ351" s="73" t="str">
        <f t="shared" si="3778"/>
        <v>-100%</v>
      </c>
      <c r="CK351" s="9">
        <f t="shared" si="3779"/>
        <v>0</v>
      </c>
      <c r="CL351" s="9"/>
      <c r="CM351" s="9">
        <f>Fri!$AT$19</f>
        <v>0</v>
      </c>
      <c r="CN351" s="73" t="str">
        <f t="shared" si="3780"/>
        <v>-100%</v>
      </c>
      <c r="CO351" s="9">
        <f t="shared" si="3781"/>
        <v>0</v>
      </c>
      <c r="CP351" s="9"/>
      <c r="CQ351" s="9">
        <f>Fri!$AU$19</f>
        <v>0</v>
      </c>
      <c r="CR351" s="73" t="str">
        <f t="shared" si="3782"/>
        <v>-100%</v>
      </c>
      <c r="CS351" s="9">
        <f t="shared" si="3783"/>
        <v>0</v>
      </c>
      <c r="CT351" s="9"/>
      <c r="CU351" s="9">
        <f>Fri!$AV$19</f>
        <v>0</v>
      </c>
      <c r="CV351" s="73" t="str">
        <f t="shared" si="3784"/>
        <v>-100%</v>
      </c>
      <c r="CW351" s="9">
        <f t="shared" si="3785"/>
        <v>0</v>
      </c>
      <c r="CX351" s="9"/>
      <c r="CY351" s="9">
        <f>Fri!$AW$19</f>
        <v>0</v>
      </c>
      <c r="CZ351" s="73" t="str">
        <f t="shared" si="3786"/>
        <v>-100%</v>
      </c>
      <c r="DA351" s="9">
        <f t="shared" si="3787"/>
        <v>0</v>
      </c>
      <c r="DB351" s="9"/>
      <c r="DC351" s="9">
        <f>Fri!$AX$19</f>
        <v>0</v>
      </c>
      <c r="DD351" s="73" t="str">
        <f t="shared" si="3788"/>
        <v>-100%</v>
      </c>
      <c r="DE351" s="9">
        <f t="shared" si="3789"/>
        <v>0</v>
      </c>
      <c r="DF351" s="9"/>
      <c r="DG351" s="9">
        <f>Fri!$AY$19</f>
        <v>0</v>
      </c>
      <c r="DH351" s="73" t="str">
        <f t="shared" si="3790"/>
        <v>-100%</v>
      </c>
      <c r="DI351" s="9">
        <f t="shared" si="3791"/>
        <v>0</v>
      </c>
      <c r="DJ351" s="9"/>
      <c r="DK351" s="9">
        <f>Fri!$AZ$19</f>
        <v>0</v>
      </c>
      <c r="DL351" s="73" t="str">
        <f t="shared" si="3792"/>
        <v>-100%</v>
      </c>
      <c r="DM351" s="9">
        <f t="shared" si="3793"/>
        <v>0</v>
      </c>
      <c r="DN351" s="9"/>
      <c r="DO351" s="9">
        <f>Fri!$BA$19</f>
        <v>0</v>
      </c>
      <c r="DP351" s="73" t="str">
        <f t="shared" si="3794"/>
        <v>-100%</v>
      </c>
      <c r="DQ351" s="9">
        <f t="shared" si="3795"/>
        <v>0</v>
      </c>
      <c r="DR351" s="9"/>
      <c r="DS351" s="9">
        <f>Fri!$BB$19</f>
        <v>0</v>
      </c>
      <c r="DT351" s="73" t="str">
        <f t="shared" si="3796"/>
        <v>-100%</v>
      </c>
      <c r="DU351" s="9">
        <f t="shared" si="3797"/>
        <v>0</v>
      </c>
      <c r="DV351" s="9"/>
      <c r="DW351" s="9">
        <f>Fri!$BC$19</f>
        <v>0</v>
      </c>
      <c r="DX351" s="73" t="str">
        <f t="shared" si="3798"/>
        <v>-100%</v>
      </c>
      <c r="DY351" s="9">
        <f t="shared" si="3799"/>
        <v>0</v>
      </c>
      <c r="DZ351" s="9"/>
      <c r="EA351" s="9">
        <f>Fri!$BD$19</f>
        <v>0</v>
      </c>
      <c r="EB351" s="73" t="str">
        <f t="shared" si="3800"/>
        <v>-100%</v>
      </c>
      <c r="EC351" s="9">
        <f t="shared" si="3801"/>
        <v>0</v>
      </c>
      <c r="ED351" s="9"/>
      <c r="EE351" s="9">
        <f>Fri!$BE$19</f>
        <v>0</v>
      </c>
      <c r="EF351" s="73" t="str">
        <f t="shared" si="3802"/>
        <v>-100%</v>
      </c>
      <c r="EG351" s="9">
        <f t="shared" si="3803"/>
        <v>0</v>
      </c>
      <c r="EH351" s="9"/>
      <c r="EI351" s="9">
        <f>Fri!$BF$19</f>
        <v>0</v>
      </c>
      <c r="EJ351" s="73" t="str">
        <f t="shared" si="3804"/>
        <v>-100%</v>
      </c>
      <c r="EK351" s="9">
        <f t="shared" si="3805"/>
        <v>0</v>
      </c>
      <c r="EL351" s="9"/>
      <c r="EM351" s="9">
        <f>Fri!$BG$19</f>
        <v>0</v>
      </c>
      <c r="EN351" s="73" t="str">
        <f t="shared" si="3806"/>
        <v>-100%</v>
      </c>
      <c r="EO351" s="9">
        <f t="shared" si="3807"/>
        <v>0</v>
      </c>
      <c r="EP351" s="9"/>
      <c r="EQ351" s="9">
        <f>Fri!$BH$19</f>
        <v>0</v>
      </c>
      <c r="ER351" s="73" t="str">
        <f t="shared" si="3808"/>
        <v>-100%</v>
      </c>
      <c r="ES351" s="9">
        <f t="shared" si="3809"/>
        <v>0</v>
      </c>
      <c r="EU351" s="9">
        <f>Fri!$BI$19</f>
        <v>0</v>
      </c>
      <c r="EV351" s="73" t="str">
        <f t="shared" si="3810"/>
        <v>-100%</v>
      </c>
      <c r="EW351" s="9">
        <f t="shared" si="3811"/>
        <v>0</v>
      </c>
      <c r="EY351" s="9">
        <f>Fri!$BJ$19</f>
        <v>0</v>
      </c>
      <c r="EZ351" s="73" t="str">
        <f t="shared" si="3812"/>
        <v>-100%</v>
      </c>
      <c r="FA351" s="9">
        <f t="shared" si="3813"/>
        <v>0</v>
      </c>
      <c r="FC351" s="9">
        <f>Fri!$BK$19</f>
        <v>0</v>
      </c>
      <c r="FD351" s="73" t="str">
        <f t="shared" si="3814"/>
        <v>-100%</v>
      </c>
      <c r="FE351" s="9">
        <f t="shared" si="3815"/>
        <v>0</v>
      </c>
      <c r="FG351" s="9">
        <f>Fri!$BL$19</f>
        <v>0</v>
      </c>
      <c r="FH351" s="73" t="str">
        <f t="shared" si="3816"/>
        <v>-100%</v>
      </c>
      <c r="FI351" s="9">
        <f t="shared" si="3817"/>
        <v>0</v>
      </c>
      <c r="FK351" s="9">
        <f>Fri!$BM$19</f>
        <v>0</v>
      </c>
      <c r="FL351" s="73" t="str">
        <f t="shared" si="3818"/>
        <v>-100%</v>
      </c>
      <c r="FM351" s="9">
        <f t="shared" si="3819"/>
        <v>0</v>
      </c>
      <c r="FO351" s="9">
        <f>Fri!$BN$19</f>
        <v>0</v>
      </c>
      <c r="FP351" s="73" t="str">
        <f t="shared" si="3820"/>
        <v>-100%</v>
      </c>
      <c r="FQ351" s="9">
        <f t="shared" si="3821"/>
        <v>0</v>
      </c>
    </row>
    <row r="352" spans="1:173" s="12" customFormat="1" x14ac:dyDescent="0.25">
      <c r="A352" s="9" t="str">
        <f>Fri!$A$20</f>
        <v>OVER</v>
      </c>
      <c r="B352" s="72">
        <f>Fri!$C$20</f>
        <v>0</v>
      </c>
      <c r="C352" s="9">
        <f>Fri!$X$20</f>
        <v>0</v>
      </c>
      <c r="D352" s="73" t="str">
        <f t="shared" si="3736"/>
        <v>-100%</v>
      </c>
      <c r="E352" s="9">
        <f t="shared" si="3737"/>
        <v>0</v>
      </c>
      <c r="G352" s="9">
        <f>Fri!$Y$20</f>
        <v>0</v>
      </c>
      <c r="H352" s="73" t="str">
        <f t="shared" si="3738"/>
        <v>-100%</v>
      </c>
      <c r="I352" s="9">
        <f t="shared" si="3739"/>
        <v>0</v>
      </c>
      <c r="K352" s="9">
        <f>Fri!$Z$20</f>
        <v>0</v>
      </c>
      <c r="L352" s="73" t="str">
        <f t="shared" si="3740"/>
        <v>-100%</v>
      </c>
      <c r="M352" s="9">
        <f t="shared" si="3741"/>
        <v>0</v>
      </c>
      <c r="N352" s="9"/>
      <c r="O352" s="9">
        <f>Fri!$AA$20</f>
        <v>0</v>
      </c>
      <c r="P352" s="73" t="str">
        <f t="shared" si="3742"/>
        <v>-100%</v>
      </c>
      <c r="Q352" s="9">
        <f t="shared" si="3743"/>
        <v>0</v>
      </c>
      <c r="R352" s="9"/>
      <c r="S352" s="9">
        <f>Fri!$AB$20</f>
        <v>0</v>
      </c>
      <c r="T352" s="73" t="str">
        <f t="shared" si="3744"/>
        <v>-100%</v>
      </c>
      <c r="U352" s="9">
        <f t="shared" si="3745"/>
        <v>0</v>
      </c>
      <c r="V352" s="9"/>
      <c r="W352" s="9">
        <f>Fri!$AC$20</f>
        <v>0</v>
      </c>
      <c r="X352" s="73" t="str">
        <f t="shared" si="3746"/>
        <v>-100%</v>
      </c>
      <c r="Y352" s="9">
        <f t="shared" si="3747"/>
        <v>0</v>
      </c>
      <c r="Z352" s="9"/>
      <c r="AA352" s="9">
        <f>Fri!$AD$20</f>
        <v>0</v>
      </c>
      <c r="AB352" s="73" t="str">
        <f t="shared" si="3748"/>
        <v>-100%</v>
      </c>
      <c r="AC352" s="9">
        <f t="shared" si="3749"/>
        <v>0</v>
      </c>
      <c r="AD352" s="9"/>
      <c r="AE352" s="9">
        <f>Fri!$AE$20</f>
        <v>0</v>
      </c>
      <c r="AF352" s="73" t="str">
        <f t="shared" si="3750"/>
        <v>-100%</v>
      </c>
      <c r="AG352" s="9">
        <f t="shared" si="3751"/>
        <v>0</v>
      </c>
      <c r="AH352" s="9"/>
      <c r="AI352" s="9">
        <f>Fri!$AF$20</f>
        <v>0</v>
      </c>
      <c r="AJ352" s="73" t="str">
        <f t="shared" si="3752"/>
        <v>-100%</v>
      </c>
      <c r="AK352" s="9">
        <f t="shared" si="3753"/>
        <v>0</v>
      </c>
      <c r="AL352" s="9"/>
      <c r="AM352" s="9">
        <f>Fri!$AG$20</f>
        <v>0</v>
      </c>
      <c r="AN352" s="73" t="str">
        <f t="shared" si="3754"/>
        <v>-100%</v>
      </c>
      <c r="AO352" s="9">
        <f t="shared" si="3755"/>
        <v>0</v>
      </c>
      <c r="AP352" s="9"/>
      <c r="AQ352" s="9">
        <f>Fri!$AH$20</f>
        <v>0</v>
      </c>
      <c r="AR352" s="73" t="str">
        <f t="shared" si="3756"/>
        <v>-100%</v>
      </c>
      <c r="AS352" s="9">
        <f t="shared" si="3757"/>
        <v>0</v>
      </c>
      <c r="AT352" s="9"/>
      <c r="AU352" s="9">
        <f>Fri!$AI$20</f>
        <v>0</v>
      </c>
      <c r="AV352" s="73" t="str">
        <f t="shared" si="3758"/>
        <v>-100%</v>
      </c>
      <c r="AW352" s="9">
        <f t="shared" si="3759"/>
        <v>0</v>
      </c>
      <c r="AX352" s="9"/>
      <c r="AY352" s="9">
        <f>Fri!$AJ$20</f>
        <v>0</v>
      </c>
      <c r="AZ352" s="73" t="str">
        <f t="shared" si="3760"/>
        <v>-100%</v>
      </c>
      <c r="BA352" s="9">
        <f t="shared" si="3761"/>
        <v>0</v>
      </c>
      <c r="BB352" s="9"/>
      <c r="BC352" s="9">
        <f>Fri!$AK$20</f>
        <v>0</v>
      </c>
      <c r="BD352" s="73" t="str">
        <f t="shared" si="3762"/>
        <v>-100%</v>
      </c>
      <c r="BE352" s="9">
        <f t="shared" si="3763"/>
        <v>0</v>
      </c>
      <c r="BF352" s="9"/>
      <c r="BG352" s="9">
        <f>Fri!$AL$20</f>
        <v>0</v>
      </c>
      <c r="BH352" s="73" t="str">
        <f t="shared" si="3764"/>
        <v>-100%</v>
      </c>
      <c r="BI352" s="9">
        <f t="shared" si="3765"/>
        <v>0</v>
      </c>
      <c r="BJ352" s="9"/>
      <c r="BK352" s="9">
        <f>Fri!$AM$20</f>
        <v>0</v>
      </c>
      <c r="BL352" s="73" t="str">
        <f t="shared" si="3766"/>
        <v>-100%</v>
      </c>
      <c r="BM352" s="9">
        <f t="shared" si="3767"/>
        <v>0</v>
      </c>
      <c r="BN352" s="9"/>
      <c r="BO352" s="9">
        <f>Fri!$AN$20</f>
        <v>0</v>
      </c>
      <c r="BP352" s="73" t="str">
        <f t="shared" si="3768"/>
        <v>-100%</v>
      </c>
      <c r="BQ352" s="9">
        <f t="shared" si="3769"/>
        <v>0</v>
      </c>
      <c r="BR352" s="9"/>
      <c r="BS352" s="9">
        <f>Fri!$AO$20</f>
        <v>0</v>
      </c>
      <c r="BT352" s="73" t="str">
        <f t="shared" si="3770"/>
        <v>-100%</v>
      </c>
      <c r="BU352" s="9">
        <f t="shared" si="3771"/>
        <v>0</v>
      </c>
      <c r="BV352" s="9"/>
      <c r="BW352" s="9">
        <f>Fri!$AP$20</f>
        <v>0</v>
      </c>
      <c r="BX352" s="73" t="str">
        <f t="shared" si="3772"/>
        <v>-100%</v>
      </c>
      <c r="BY352" s="9">
        <f t="shared" si="3773"/>
        <v>0</v>
      </c>
      <c r="BZ352" s="9"/>
      <c r="CA352" s="9">
        <f>Fri!$AQ$20</f>
        <v>0</v>
      </c>
      <c r="CB352" s="73" t="str">
        <f t="shared" si="3774"/>
        <v>-100%</v>
      </c>
      <c r="CC352" s="9">
        <f t="shared" si="3775"/>
        <v>0</v>
      </c>
      <c r="CD352" s="9"/>
      <c r="CE352" s="9">
        <f>Fri!$AR$20</f>
        <v>0</v>
      </c>
      <c r="CF352" s="73" t="str">
        <f t="shared" si="3776"/>
        <v>-100%</v>
      </c>
      <c r="CG352" s="9">
        <f t="shared" si="3777"/>
        <v>0</v>
      </c>
      <c r="CH352" s="9"/>
      <c r="CI352" s="9">
        <f>Fri!$AS$20</f>
        <v>0</v>
      </c>
      <c r="CJ352" s="73" t="str">
        <f t="shared" si="3778"/>
        <v>-100%</v>
      </c>
      <c r="CK352" s="9">
        <f t="shared" si="3779"/>
        <v>0</v>
      </c>
      <c r="CL352" s="9"/>
      <c r="CM352" s="9">
        <f>Fri!$AT$20</f>
        <v>0</v>
      </c>
      <c r="CN352" s="73" t="str">
        <f t="shared" si="3780"/>
        <v>-100%</v>
      </c>
      <c r="CO352" s="9">
        <f t="shared" si="3781"/>
        <v>0</v>
      </c>
      <c r="CP352" s="9"/>
      <c r="CQ352" s="9">
        <f>Fri!$AU$20</f>
        <v>0</v>
      </c>
      <c r="CR352" s="73" t="str">
        <f t="shared" si="3782"/>
        <v>-100%</v>
      </c>
      <c r="CS352" s="9">
        <f t="shared" si="3783"/>
        <v>0</v>
      </c>
      <c r="CT352" s="9"/>
      <c r="CU352" s="9">
        <f>Fri!$AV$20</f>
        <v>0</v>
      </c>
      <c r="CV352" s="73" t="str">
        <f t="shared" si="3784"/>
        <v>-100%</v>
      </c>
      <c r="CW352" s="9">
        <f t="shared" si="3785"/>
        <v>0</v>
      </c>
      <c r="CX352" s="9"/>
      <c r="CY352" s="9">
        <f>Fri!$AW$20</f>
        <v>0</v>
      </c>
      <c r="CZ352" s="73" t="str">
        <f t="shared" si="3786"/>
        <v>-100%</v>
      </c>
      <c r="DA352" s="9">
        <f t="shared" si="3787"/>
        <v>0</v>
      </c>
      <c r="DB352" s="9"/>
      <c r="DC352" s="9">
        <f>Fri!$AX$20</f>
        <v>0</v>
      </c>
      <c r="DD352" s="73" t="str">
        <f t="shared" si="3788"/>
        <v>-100%</v>
      </c>
      <c r="DE352" s="9">
        <f t="shared" si="3789"/>
        <v>0</v>
      </c>
      <c r="DF352" s="9"/>
      <c r="DG352" s="9">
        <f>Fri!$AY$20</f>
        <v>0</v>
      </c>
      <c r="DH352" s="73" t="str">
        <f t="shared" si="3790"/>
        <v>-100%</v>
      </c>
      <c r="DI352" s="9">
        <f t="shared" si="3791"/>
        <v>0</v>
      </c>
      <c r="DJ352" s="9"/>
      <c r="DK352" s="9">
        <f>Fri!$AZ$20</f>
        <v>0</v>
      </c>
      <c r="DL352" s="73" t="str">
        <f t="shared" si="3792"/>
        <v>-100%</v>
      </c>
      <c r="DM352" s="9">
        <f t="shared" si="3793"/>
        <v>0</v>
      </c>
      <c r="DN352" s="9"/>
      <c r="DO352" s="9">
        <f>Fri!$BA$20</f>
        <v>0</v>
      </c>
      <c r="DP352" s="73" t="str">
        <f t="shared" si="3794"/>
        <v>-100%</v>
      </c>
      <c r="DQ352" s="9">
        <f t="shared" si="3795"/>
        <v>0</v>
      </c>
      <c r="DR352" s="9"/>
      <c r="DS352" s="9">
        <f>Fri!$BB$20</f>
        <v>0</v>
      </c>
      <c r="DT352" s="73" t="str">
        <f t="shared" si="3796"/>
        <v>-100%</v>
      </c>
      <c r="DU352" s="9">
        <f t="shared" si="3797"/>
        <v>0</v>
      </c>
      <c r="DV352" s="9"/>
      <c r="DW352" s="9">
        <f>Fri!$BC$20</f>
        <v>0</v>
      </c>
      <c r="DX352" s="73" t="str">
        <f t="shared" si="3798"/>
        <v>-100%</v>
      </c>
      <c r="DY352" s="9">
        <f t="shared" si="3799"/>
        <v>0</v>
      </c>
      <c r="DZ352" s="9"/>
      <c r="EA352" s="9">
        <f>Fri!$BD$20</f>
        <v>0</v>
      </c>
      <c r="EB352" s="73" t="str">
        <f t="shared" si="3800"/>
        <v>-100%</v>
      </c>
      <c r="EC352" s="9">
        <f t="shared" si="3801"/>
        <v>0</v>
      </c>
      <c r="ED352" s="9"/>
      <c r="EE352" s="9">
        <f>Fri!$BE$20</f>
        <v>0</v>
      </c>
      <c r="EF352" s="73" t="str">
        <f t="shared" si="3802"/>
        <v>-100%</v>
      </c>
      <c r="EG352" s="9">
        <f t="shared" si="3803"/>
        <v>0</v>
      </c>
      <c r="EH352" s="9"/>
      <c r="EI352" s="9">
        <f>Fri!$BF$20</f>
        <v>0</v>
      </c>
      <c r="EJ352" s="73" t="str">
        <f t="shared" si="3804"/>
        <v>-100%</v>
      </c>
      <c r="EK352" s="9">
        <f t="shared" si="3805"/>
        <v>0</v>
      </c>
      <c r="EL352" s="9"/>
      <c r="EM352" s="9">
        <f>Fri!$BG$20</f>
        <v>0</v>
      </c>
      <c r="EN352" s="73" t="str">
        <f t="shared" si="3806"/>
        <v>-100%</v>
      </c>
      <c r="EO352" s="9">
        <f t="shared" si="3807"/>
        <v>0</v>
      </c>
      <c r="EP352" s="9"/>
      <c r="EQ352" s="9">
        <f>Fri!$BH$20</f>
        <v>0</v>
      </c>
      <c r="ER352" s="73" t="str">
        <f t="shared" si="3808"/>
        <v>-100%</v>
      </c>
      <c r="ES352" s="9">
        <f t="shared" si="3809"/>
        <v>0</v>
      </c>
      <c r="EU352" s="9">
        <f>Fri!$BI$20</f>
        <v>0</v>
      </c>
      <c r="EV352" s="73" t="str">
        <f t="shared" si="3810"/>
        <v>-100%</v>
      </c>
      <c r="EW352" s="9">
        <f t="shared" si="3811"/>
        <v>0</v>
      </c>
      <c r="EY352" s="9">
        <f>Fri!$BJ$20</f>
        <v>0</v>
      </c>
      <c r="EZ352" s="73" t="str">
        <f t="shared" si="3812"/>
        <v>-100%</v>
      </c>
      <c r="FA352" s="9">
        <f t="shared" si="3813"/>
        <v>0</v>
      </c>
      <c r="FC352" s="9">
        <f>Fri!$BK$20</f>
        <v>0</v>
      </c>
      <c r="FD352" s="73" t="str">
        <f t="shared" si="3814"/>
        <v>-100%</v>
      </c>
      <c r="FE352" s="9">
        <f t="shared" si="3815"/>
        <v>0</v>
      </c>
      <c r="FG352" s="9">
        <f>Fri!$BL$20</f>
        <v>0</v>
      </c>
      <c r="FH352" s="73" t="str">
        <f t="shared" si="3816"/>
        <v>-100%</v>
      </c>
      <c r="FI352" s="9">
        <f t="shared" si="3817"/>
        <v>0</v>
      </c>
      <c r="FK352" s="9">
        <f>Fri!$BM$20</f>
        <v>0</v>
      </c>
      <c r="FL352" s="73" t="str">
        <f t="shared" si="3818"/>
        <v>-100%</v>
      </c>
      <c r="FM352" s="9">
        <f t="shared" si="3819"/>
        <v>0</v>
      </c>
      <c r="FO352" s="9">
        <f>Fri!$BN$20</f>
        <v>0</v>
      </c>
      <c r="FP352" s="73" t="str">
        <f t="shared" si="3820"/>
        <v>-100%</v>
      </c>
      <c r="FQ352" s="9">
        <f t="shared" si="3821"/>
        <v>0</v>
      </c>
    </row>
    <row r="353" spans="1:173" s="12" customFormat="1" x14ac:dyDescent="0.25">
      <c r="A353" s="75"/>
      <c r="B353" s="72"/>
      <c r="C353" s="75"/>
      <c r="D353" s="75"/>
      <c r="E353" s="75"/>
      <c r="G353" s="75"/>
      <c r="H353" s="75"/>
      <c r="I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7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5"/>
      <c r="BK353" s="75"/>
      <c r="BL353" s="75"/>
      <c r="BM353" s="75"/>
      <c r="BN353" s="75"/>
      <c r="BO353" s="75"/>
      <c r="BP353" s="75"/>
      <c r="BQ353" s="75"/>
      <c r="BR353" s="75"/>
      <c r="BS353" s="75"/>
      <c r="BT353" s="75"/>
      <c r="BU353" s="75"/>
      <c r="BV353" s="75"/>
      <c r="BW353" s="75"/>
      <c r="BX353" s="75"/>
      <c r="BY353" s="75"/>
      <c r="BZ353" s="75"/>
      <c r="CA353" s="75"/>
      <c r="CB353" s="75"/>
      <c r="CC353" s="75"/>
      <c r="CD353" s="75"/>
      <c r="CE353" s="75"/>
      <c r="CF353" s="75"/>
      <c r="CG353" s="75"/>
      <c r="CH353" s="75"/>
      <c r="CI353" s="75"/>
      <c r="CJ353" s="75"/>
      <c r="CK353" s="75"/>
      <c r="CL353" s="75"/>
      <c r="CM353" s="75"/>
      <c r="CN353" s="75"/>
      <c r="CO353" s="75"/>
      <c r="CP353" s="75"/>
      <c r="CQ353" s="75"/>
      <c r="CR353" s="75"/>
      <c r="CS353" s="75"/>
      <c r="CT353" s="75"/>
      <c r="CU353" s="75"/>
      <c r="CV353" s="75"/>
      <c r="CW353" s="75"/>
      <c r="CX353" s="75"/>
      <c r="CY353" s="75"/>
      <c r="CZ353" s="75"/>
      <c r="DA353" s="75"/>
      <c r="DB353" s="75"/>
      <c r="DC353" s="75"/>
      <c r="DD353" s="75"/>
      <c r="DE353" s="75"/>
      <c r="DF353" s="75"/>
      <c r="DG353" s="75"/>
      <c r="DH353" s="75"/>
      <c r="DI353" s="75"/>
      <c r="DJ353" s="75"/>
      <c r="DK353" s="75"/>
      <c r="DL353" s="75"/>
      <c r="DM353" s="75"/>
      <c r="DN353" s="75"/>
      <c r="DO353" s="75"/>
      <c r="DP353" s="75"/>
      <c r="DQ353" s="75"/>
      <c r="DR353" s="75"/>
      <c r="DS353" s="75"/>
      <c r="DT353" s="75"/>
      <c r="DU353" s="75"/>
      <c r="DV353" s="75"/>
      <c r="DW353" s="75"/>
      <c r="DX353" s="75"/>
      <c r="DY353" s="75"/>
      <c r="DZ353" s="75"/>
      <c r="EA353" s="75"/>
      <c r="EB353" s="75"/>
      <c r="EC353" s="75"/>
      <c r="ED353" s="75"/>
      <c r="EE353" s="75"/>
      <c r="EF353" s="75"/>
      <c r="EG353" s="75"/>
      <c r="EH353" s="75"/>
      <c r="EI353" s="75"/>
      <c r="EJ353" s="75"/>
      <c r="EK353" s="75"/>
      <c r="EL353" s="75"/>
      <c r="EM353" s="75"/>
      <c r="EN353" s="75"/>
      <c r="EO353" s="75"/>
      <c r="EP353" s="75"/>
      <c r="EQ353" s="75"/>
      <c r="ER353" s="75"/>
      <c r="ES353" s="75"/>
      <c r="EU353" s="75"/>
      <c r="EV353" s="75"/>
      <c r="EW353" s="75"/>
      <c r="EY353" s="75"/>
      <c r="EZ353" s="75"/>
      <c r="FA353" s="75"/>
      <c r="FC353" s="75"/>
      <c r="FD353" s="75"/>
      <c r="FE353" s="75"/>
      <c r="FG353" s="75"/>
      <c r="FH353" s="75"/>
      <c r="FI353" s="75"/>
      <c r="FK353" s="75"/>
      <c r="FL353" s="75"/>
      <c r="FM353" s="75"/>
      <c r="FO353" s="75"/>
      <c r="FP353" s="75"/>
      <c r="FQ353" s="75"/>
    </row>
    <row r="354" spans="1:173" s="54" customFormat="1" x14ac:dyDescent="0.25">
      <c r="A354" s="9">
        <f>Fri!$A$22</f>
        <v>0</v>
      </c>
      <c r="B354" s="72">
        <f>Fri!$C$22</f>
        <v>0</v>
      </c>
      <c r="C354" s="9">
        <f>Fri!$X$22</f>
        <v>0</v>
      </c>
      <c r="D354" s="73" t="str">
        <f>IF($B354="win",100%-D$1,"-100%")</f>
        <v>-100%</v>
      </c>
      <c r="E354" s="9">
        <f>(C354*D354)+(C354*E$1)</f>
        <v>0</v>
      </c>
      <c r="G354" s="9">
        <f>Fri!$Y$22</f>
        <v>0</v>
      </c>
      <c r="H354" s="73" t="str">
        <f>IF($B354="win",100%-H$1,"-100%")</f>
        <v>-100%</v>
      </c>
      <c r="I354" s="9">
        <f>(G354*H354)+(G354*I$1)</f>
        <v>0</v>
      </c>
      <c r="K354" s="9">
        <f>Fri!$Z$22</f>
        <v>0</v>
      </c>
      <c r="L354" s="73" t="str">
        <f>IF($B354="win",100%-L$1,"-100%")</f>
        <v>-100%</v>
      </c>
      <c r="M354" s="9">
        <f>(K354*L354)+(K354*M$1)</f>
        <v>0</v>
      </c>
      <c r="N354" s="9"/>
      <c r="O354" s="9">
        <f>Fri!$AA$22</f>
        <v>0</v>
      </c>
      <c r="P354" s="73" t="str">
        <f>IF($B354="win",100%-P$1,"-100%")</f>
        <v>-100%</v>
      </c>
      <c r="Q354" s="9">
        <f>(O354*P354)+(O354*Q$1)</f>
        <v>0</v>
      </c>
      <c r="R354" s="9"/>
      <c r="S354" s="9">
        <f>Fri!$AB$22</f>
        <v>0</v>
      </c>
      <c r="T354" s="73" t="str">
        <f>IF($B354="win",100%-T$1,"-100%")</f>
        <v>-100%</v>
      </c>
      <c r="U354" s="9">
        <f>(S354*T354)+(S354*U$1)</f>
        <v>0</v>
      </c>
      <c r="V354" s="9"/>
      <c r="W354" s="9">
        <f>Fri!$AC$22</f>
        <v>0</v>
      </c>
      <c r="X354" s="73" t="str">
        <f>IF($B354="win",100%-X$1,"-100%")</f>
        <v>-100%</v>
      </c>
      <c r="Y354" s="9">
        <f>(W354*X354)+(W354*Y$1)</f>
        <v>0</v>
      </c>
      <c r="Z354" s="9"/>
      <c r="AA354" s="9">
        <f>Fri!$AD$22</f>
        <v>0</v>
      </c>
      <c r="AB354" s="73" t="str">
        <f>IF($B354="win",100%-AB$1,"-100%")</f>
        <v>-100%</v>
      </c>
      <c r="AC354" s="9">
        <f>(AA354*AB354)+(AA354*AC$1)</f>
        <v>0</v>
      </c>
      <c r="AD354" s="9"/>
      <c r="AE354" s="9">
        <f>Fri!$AE$22</f>
        <v>0</v>
      </c>
      <c r="AF354" s="73" t="str">
        <f>IF($B354="win",100%-AF$1,"-100%")</f>
        <v>-100%</v>
      </c>
      <c r="AG354" s="9">
        <f>(AE354*AF354)+(AE354*AG$1)</f>
        <v>0</v>
      </c>
      <c r="AH354" s="9"/>
      <c r="AI354" s="9">
        <f>Fri!$AF$22</f>
        <v>0</v>
      </c>
      <c r="AJ354" s="73" t="str">
        <f>IF($B354="win",100%-AJ$1,"-100%")</f>
        <v>-100%</v>
      </c>
      <c r="AK354" s="9">
        <f>(AI354*AJ354)+(AI354*AK$1)</f>
        <v>0</v>
      </c>
      <c r="AL354" s="9"/>
      <c r="AM354" s="9">
        <f>Fri!$AG$22</f>
        <v>0</v>
      </c>
      <c r="AN354" s="73" t="str">
        <f>IF($B354="win",100%-AN$1,"-100%")</f>
        <v>-100%</v>
      </c>
      <c r="AO354" s="9">
        <f>(AM354*AN354)+(AM354*AO$1)</f>
        <v>0</v>
      </c>
      <c r="AP354" s="9"/>
      <c r="AQ354" s="9">
        <f>Fri!$AH$22</f>
        <v>0</v>
      </c>
      <c r="AR354" s="73" t="str">
        <f>IF($B354="win",100%-AR$1,"-100%")</f>
        <v>-100%</v>
      </c>
      <c r="AS354" s="9">
        <f>(AQ354*AR354)+(AQ354*AS$1)</f>
        <v>0</v>
      </c>
      <c r="AT354" s="9"/>
      <c r="AU354" s="9">
        <f>Fri!$AI$22</f>
        <v>0</v>
      </c>
      <c r="AV354" s="73" t="str">
        <f>IF($B354="win",100%-AV$1,"-100%")</f>
        <v>-100%</v>
      </c>
      <c r="AW354" s="9">
        <f>(AU354*AV354)+(AU354*AW$1)</f>
        <v>0</v>
      </c>
      <c r="AX354" s="9"/>
      <c r="AY354" s="9">
        <f>Fri!$AJ$22</f>
        <v>0</v>
      </c>
      <c r="AZ354" s="73" t="str">
        <f>IF($B354="win",100%-AZ$1,"-100%")</f>
        <v>-100%</v>
      </c>
      <c r="BA354" s="9">
        <f>(AY354*AZ354)+(AY354*BA$1)</f>
        <v>0</v>
      </c>
      <c r="BB354" s="9"/>
      <c r="BC354" s="9">
        <f>Fri!$AK$22</f>
        <v>0</v>
      </c>
      <c r="BD354" s="73" t="str">
        <f>IF($B354="win",100%-BD$1,"-100%")</f>
        <v>-100%</v>
      </c>
      <c r="BE354" s="9">
        <f>(BC354*BD354)+(BC354*BE$1)</f>
        <v>0</v>
      </c>
      <c r="BF354" s="9"/>
      <c r="BG354" s="9">
        <f>Fri!$AL$22</f>
        <v>0</v>
      </c>
      <c r="BH354" s="73" t="str">
        <f>IF($B354="win",100%-BH$1,"-100%")</f>
        <v>-100%</v>
      </c>
      <c r="BI354" s="9">
        <f>(BG354*BH354)+(BG354*BI$1)</f>
        <v>0</v>
      </c>
      <c r="BJ354" s="9"/>
      <c r="BK354" s="9">
        <f>Fri!$AM$22</f>
        <v>0</v>
      </c>
      <c r="BL354" s="73" t="str">
        <f>IF($B354="win",100%-BL$1,"-100%")</f>
        <v>-100%</v>
      </c>
      <c r="BM354" s="9">
        <f>(BK354*BL354)+(BK354*BM$1)</f>
        <v>0</v>
      </c>
      <c r="BN354" s="9"/>
      <c r="BO354" s="9">
        <f>Fri!$AN$22</f>
        <v>0</v>
      </c>
      <c r="BP354" s="73" t="str">
        <f>IF($B354="win",100%-BP$1,"-100%")</f>
        <v>-100%</v>
      </c>
      <c r="BQ354" s="9">
        <f>(BO354*BP354)+(BO354*BQ$1)</f>
        <v>0</v>
      </c>
      <c r="BR354" s="9"/>
      <c r="BS354" s="9">
        <f>Fri!$AO$22</f>
        <v>0</v>
      </c>
      <c r="BT354" s="73" t="str">
        <f>IF($B354="win",100%-BT$1,"-100%")</f>
        <v>-100%</v>
      </c>
      <c r="BU354" s="9">
        <f>(BS354*BT354)+(BS354*BU$1)</f>
        <v>0</v>
      </c>
      <c r="BV354" s="9"/>
      <c r="BW354" s="9">
        <f>Fri!$AP$22</f>
        <v>0</v>
      </c>
      <c r="BX354" s="73" t="str">
        <f>IF($B354="win",100%-BX$1,"-100%")</f>
        <v>-100%</v>
      </c>
      <c r="BY354" s="9">
        <f>(BW354*BX354)+(BW354*BY$1)</f>
        <v>0</v>
      </c>
      <c r="BZ354" s="9"/>
      <c r="CA354" s="9">
        <f>Fri!$AQ$22</f>
        <v>0</v>
      </c>
      <c r="CB354" s="73" t="str">
        <f>IF($B354="win",100%-CB$1,"-100%")</f>
        <v>-100%</v>
      </c>
      <c r="CC354" s="9">
        <f>(CA354*CB354)+(CA354*CC$1)</f>
        <v>0</v>
      </c>
      <c r="CD354" s="9"/>
      <c r="CE354" s="9">
        <f>Fri!$AR$22</f>
        <v>0</v>
      </c>
      <c r="CF354" s="73" t="str">
        <f>IF($B354="win",100%-CF$1,"-100%")</f>
        <v>-100%</v>
      </c>
      <c r="CG354" s="9">
        <f>(CE354*CF354)+(CE354*CG$1)</f>
        <v>0</v>
      </c>
      <c r="CH354" s="9"/>
      <c r="CI354" s="9">
        <f>Fri!$AS$22</f>
        <v>0</v>
      </c>
      <c r="CJ354" s="73" t="str">
        <f>IF($B354="win",100%-CJ$1,"-100%")</f>
        <v>-100%</v>
      </c>
      <c r="CK354" s="9">
        <f>(CI354*CJ354)+(CI354*CK$1)</f>
        <v>0</v>
      </c>
      <c r="CL354" s="9"/>
      <c r="CM354" s="9">
        <f>Fri!$AT$22</f>
        <v>0</v>
      </c>
      <c r="CN354" s="73" t="str">
        <f>IF($B354="win",100%-CN$1,"-100%")</f>
        <v>-100%</v>
      </c>
      <c r="CO354" s="9">
        <f>(CM354*CN354)+(CM354*CO$1)</f>
        <v>0</v>
      </c>
      <c r="CP354" s="9"/>
      <c r="CQ354" s="9">
        <f>Fri!$AU$22</f>
        <v>0</v>
      </c>
      <c r="CR354" s="73" t="str">
        <f>IF($B354="win",100%-CR$1,"-100%")</f>
        <v>-100%</v>
      </c>
      <c r="CS354" s="9">
        <f>(CQ354*CR354)+(CQ354*CS$1)</f>
        <v>0</v>
      </c>
      <c r="CT354" s="9"/>
      <c r="CU354" s="9">
        <f>Fri!$AV$22</f>
        <v>0</v>
      </c>
      <c r="CV354" s="73" t="str">
        <f>IF($B354="win",100%-CV$1,"-100%")</f>
        <v>-100%</v>
      </c>
      <c r="CW354" s="9">
        <f>(CU354*CV354)+(CU354*CW$1)</f>
        <v>0</v>
      </c>
      <c r="CX354" s="9"/>
      <c r="CY354" s="9">
        <f>Fri!$AW$22</f>
        <v>0</v>
      </c>
      <c r="CZ354" s="73" t="str">
        <f>IF($B354="win",100%-CZ$1,"-100%")</f>
        <v>-100%</v>
      </c>
      <c r="DA354" s="9">
        <f>(CY354*CZ354)+(CY354*DA$1)</f>
        <v>0</v>
      </c>
      <c r="DB354" s="9"/>
      <c r="DC354" s="9">
        <f>Fri!$AX$22</f>
        <v>0</v>
      </c>
      <c r="DD354" s="73" t="str">
        <f>IF($B354="win",100%-DD$1,"-100%")</f>
        <v>-100%</v>
      </c>
      <c r="DE354" s="9">
        <f>(DC354*DD354)+(DC354*DE$1)</f>
        <v>0</v>
      </c>
      <c r="DF354" s="9"/>
      <c r="DG354" s="9">
        <f>Fri!$AY$22</f>
        <v>0</v>
      </c>
      <c r="DH354" s="73" t="str">
        <f>IF($B354="win",100%-DH$1,"-100%")</f>
        <v>-100%</v>
      </c>
      <c r="DI354" s="9">
        <f>(DG354*DH354)+(DG354*DI$1)</f>
        <v>0</v>
      </c>
      <c r="DJ354" s="9"/>
      <c r="DK354" s="9">
        <f>Fri!$AZ$22</f>
        <v>0</v>
      </c>
      <c r="DL354" s="73" t="str">
        <f>IF($B354="win",100%-DL$1,"-100%")</f>
        <v>-100%</v>
      </c>
      <c r="DM354" s="9">
        <f>(DK354*DL354)+(DK354*DM$1)</f>
        <v>0</v>
      </c>
      <c r="DN354" s="9"/>
      <c r="DO354" s="9">
        <f>Fri!$BA$22</f>
        <v>0</v>
      </c>
      <c r="DP354" s="73" t="str">
        <f>IF($B354="win",100%-DP$1,"-100%")</f>
        <v>-100%</v>
      </c>
      <c r="DQ354" s="9">
        <f>(DO354*DP354)+(DO354*DQ$1)</f>
        <v>0</v>
      </c>
      <c r="DR354" s="9"/>
      <c r="DS354" s="9">
        <f>Fri!$BB$22</f>
        <v>0</v>
      </c>
      <c r="DT354" s="73" t="str">
        <f>IF($B354="win",100%-DT$1,"-100%")</f>
        <v>-100%</v>
      </c>
      <c r="DU354" s="9">
        <f>(DS354*DT354)+(DS354*DU$1)</f>
        <v>0</v>
      </c>
      <c r="DV354" s="9"/>
      <c r="DW354" s="9">
        <f>Fri!$BC$22</f>
        <v>0</v>
      </c>
      <c r="DX354" s="73" t="str">
        <f>IF($B354="win",100%-DX$1,"-100%")</f>
        <v>-100%</v>
      </c>
      <c r="DY354" s="9">
        <f>(DW354*DX354)+(DW354*DY$1)</f>
        <v>0</v>
      </c>
      <c r="DZ354" s="9"/>
      <c r="EA354" s="9">
        <f>Fri!$BD$22</f>
        <v>0</v>
      </c>
      <c r="EB354" s="73" t="str">
        <f>IF($B354="win",100%-EB$1,"-100%")</f>
        <v>-100%</v>
      </c>
      <c r="EC354" s="9">
        <f>(EA354*EB354)+(EA354*EC$1)</f>
        <v>0</v>
      </c>
      <c r="ED354" s="9"/>
      <c r="EE354" s="9">
        <f>Fri!$BE$22</f>
        <v>0</v>
      </c>
      <c r="EF354" s="73" t="str">
        <f>IF($B354="win",100%-EF$1,"-100%")</f>
        <v>-100%</v>
      </c>
      <c r="EG354" s="9">
        <f>(EE354*EF354)+(EE354*EG$1)</f>
        <v>0</v>
      </c>
      <c r="EH354" s="9"/>
      <c r="EI354" s="9">
        <f>Fri!$BF$22</f>
        <v>0</v>
      </c>
      <c r="EJ354" s="73" t="str">
        <f>IF($B354="win",100%-EJ$1,"-100%")</f>
        <v>-100%</v>
      </c>
      <c r="EK354" s="9">
        <f>(EI354*EJ354)+(EI354*EK$1)</f>
        <v>0</v>
      </c>
      <c r="EL354" s="9"/>
      <c r="EM354" s="9">
        <f>Fri!$BG$22</f>
        <v>0</v>
      </c>
      <c r="EN354" s="73" t="str">
        <f>IF($B354="win",100%-EN$1,"-100%")</f>
        <v>-100%</v>
      </c>
      <c r="EO354" s="9">
        <f>(EM354*EN354)+(EM354*EO$1)</f>
        <v>0</v>
      </c>
      <c r="EP354" s="9"/>
      <c r="EQ354" s="9">
        <f>Fri!$BH$22</f>
        <v>0</v>
      </c>
      <c r="ER354" s="73" t="str">
        <f>IF($B354="win",100%-ER$1,"-100%")</f>
        <v>-100%</v>
      </c>
      <c r="ES354" s="9">
        <f>(EQ354*ER354)+(EQ354*ES$1)</f>
        <v>0</v>
      </c>
      <c r="EU354" s="9">
        <f>Fri!$BI$22</f>
        <v>0</v>
      </c>
      <c r="EV354" s="73" t="str">
        <f>IF($B354="win",100%-EV$1,"-100%")</f>
        <v>-100%</v>
      </c>
      <c r="EW354" s="9">
        <f>(EU354*EV354)+(EU354*EW$1)</f>
        <v>0</v>
      </c>
      <c r="EY354" s="9">
        <f>Fri!$BJ$22</f>
        <v>0</v>
      </c>
      <c r="EZ354" s="73" t="str">
        <f>IF($B354="win",100%-EZ$1,"-100%")</f>
        <v>-100%</v>
      </c>
      <c r="FA354" s="9">
        <f>(EY354*EZ354)+(EY354*FA$1)</f>
        <v>0</v>
      </c>
      <c r="FC354" s="9">
        <f>Fri!$BK$22</f>
        <v>0</v>
      </c>
      <c r="FD354" s="73" t="str">
        <f>IF($B354="win",100%-FD$1,"-100%")</f>
        <v>-100%</v>
      </c>
      <c r="FE354" s="9">
        <f>(FC354*FD354)+(FC354*FE$1)</f>
        <v>0</v>
      </c>
      <c r="FG354" s="9">
        <f>Fri!$BL$22</f>
        <v>0</v>
      </c>
      <c r="FH354" s="73" t="str">
        <f>IF($B354="win",100%-FH$1,"-100%")</f>
        <v>-100%</v>
      </c>
      <c r="FI354" s="9">
        <f>(FG354*FH354)+(FG354*FI$1)</f>
        <v>0</v>
      </c>
      <c r="FK354" s="9">
        <f>Fri!$BM$22</f>
        <v>0</v>
      </c>
      <c r="FL354" s="73" t="str">
        <f>IF($B354="win",100%-FL$1,"-100%")</f>
        <v>-100%</v>
      </c>
      <c r="FM354" s="9">
        <f>(FK354*FL354)+(FK354*FM$1)</f>
        <v>0</v>
      </c>
      <c r="FO354" s="9">
        <f>Fri!$BN$22</f>
        <v>0</v>
      </c>
      <c r="FP354" s="73" t="str">
        <f>IF($B354="win",100%-FP$1,"-100%")</f>
        <v>-100%</v>
      </c>
      <c r="FQ354" s="9">
        <f>(FO354*FP354)+(FO354*FQ$1)</f>
        <v>0</v>
      </c>
    </row>
    <row r="355" spans="1:173" s="12" customFormat="1" x14ac:dyDescent="0.25">
      <c r="A355" s="9">
        <f>Fri!$A$23</f>
        <v>0</v>
      </c>
      <c r="B355" s="72">
        <f>Fri!$C$23</f>
        <v>0</v>
      </c>
      <c r="C355" s="9">
        <f>Fri!$X$23</f>
        <v>0</v>
      </c>
      <c r="D355" s="73" t="str">
        <f t="shared" ref="D355:D357" si="3822">IF($B355="win",100%-D$1,"-100%")</f>
        <v>-100%</v>
      </c>
      <c r="E355" s="9">
        <f t="shared" ref="E355:E357" si="3823">(C355*D355)+(C355*E$1)</f>
        <v>0</v>
      </c>
      <c r="G355" s="9">
        <f>Fri!$Y$23</f>
        <v>0</v>
      </c>
      <c r="H355" s="73" t="str">
        <f t="shared" ref="H355:H357" si="3824">IF($B355="win",100%-H$1,"-100%")</f>
        <v>-100%</v>
      </c>
      <c r="I355" s="9">
        <f t="shared" ref="I355:I357" si="3825">(G355*H355)+(G355*I$1)</f>
        <v>0</v>
      </c>
      <c r="K355" s="9">
        <f>Fri!$Z$23</f>
        <v>0</v>
      </c>
      <c r="L355" s="73" t="str">
        <f t="shared" ref="L355:L357" si="3826">IF($B355="win",100%-L$1,"-100%")</f>
        <v>-100%</v>
      </c>
      <c r="M355" s="9">
        <f t="shared" ref="M355:M357" si="3827">(K355*L355)+(K355*M$1)</f>
        <v>0</v>
      </c>
      <c r="N355" s="9"/>
      <c r="O355" s="9">
        <f>Fri!$AA$23</f>
        <v>0</v>
      </c>
      <c r="P355" s="73" t="str">
        <f t="shared" ref="P355:P357" si="3828">IF($B355="win",100%-P$1,"-100%")</f>
        <v>-100%</v>
      </c>
      <c r="Q355" s="9">
        <f t="shared" ref="Q355:Q357" si="3829">(O355*P355)+(O355*Q$1)</f>
        <v>0</v>
      </c>
      <c r="R355" s="9"/>
      <c r="S355" s="9">
        <f>Fri!$AB$23</f>
        <v>0</v>
      </c>
      <c r="T355" s="73" t="str">
        <f t="shared" ref="T355:T357" si="3830">IF($B355="win",100%-T$1,"-100%")</f>
        <v>-100%</v>
      </c>
      <c r="U355" s="9">
        <f t="shared" ref="U355:U357" si="3831">(S355*T355)+(S355*U$1)</f>
        <v>0</v>
      </c>
      <c r="V355" s="9"/>
      <c r="W355" s="9">
        <f>Fri!$AC$23</f>
        <v>0</v>
      </c>
      <c r="X355" s="73" t="str">
        <f t="shared" ref="X355:X357" si="3832">IF($B355="win",100%-X$1,"-100%")</f>
        <v>-100%</v>
      </c>
      <c r="Y355" s="9">
        <f t="shared" ref="Y355:Y357" si="3833">(W355*X355)+(W355*Y$1)</f>
        <v>0</v>
      </c>
      <c r="Z355" s="9"/>
      <c r="AA355" s="9">
        <f>Fri!$AD$23</f>
        <v>0</v>
      </c>
      <c r="AB355" s="73" t="str">
        <f t="shared" ref="AB355:AB357" si="3834">IF($B355="win",100%-AB$1,"-100%")</f>
        <v>-100%</v>
      </c>
      <c r="AC355" s="9">
        <f t="shared" ref="AC355:AC357" si="3835">(AA355*AB355)+(AA355*AC$1)</f>
        <v>0</v>
      </c>
      <c r="AD355" s="9"/>
      <c r="AE355" s="9">
        <f>Fri!$AE$23</f>
        <v>0</v>
      </c>
      <c r="AF355" s="73" t="str">
        <f t="shared" ref="AF355:AF357" si="3836">IF($B355="win",100%-AF$1,"-100%")</f>
        <v>-100%</v>
      </c>
      <c r="AG355" s="9">
        <f t="shared" ref="AG355:AG357" si="3837">(AE355*AF355)+(AE355*AG$1)</f>
        <v>0</v>
      </c>
      <c r="AH355" s="9"/>
      <c r="AI355" s="9">
        <f>Fri!$AF$23</f>
        <v>0</v>
      </c>
      <c r="AJ355" s="73" t="str">
        <f t="shared" ref="AJ355:AJ357" si="3838">IF($B355="win",100%-AJ$1,"-100%")</f>
        <v>-100%</v>
      </c>
      <c r="AK355" s="9">
        <f t="shared" ref="AK355:AK357" si="3839">(AI355*AJ355)+(AI355*AK$1)</f>
        <v>0</v>
      </c>
      <c r="AL355" s="9"/>
      <c r="AM355" s="9">
        <f>Fri!$AG$23</f>
        <v>0</v>
      </c>
      <c r="AN355" s="73" t="str">
        <f t="shared" ref="AN355:AN357" si="3840">IF($B355="win",100%-AN$1,"-100%")</f>
        <v>-100%</v>
      </c>
      <c r="AO355" s="9">
        <f t="shared" ref="AO355:AO357" si="3841">(AM355*AN355)+(AM355*AO$1)</f>
        <v>0</v>
      </c>
      <c r="AP355" s="9"/>
      <c r="AQ355" s="9">
        <f>Fri!$AH$23</f>
        <v>0</v>
      </c>
      <c r="AR355" s="73" t="str">
        <f t="shared" ref="AR355:AR357" si="3842">IF($B355="win",100%-AR$1,"-100%")</f>
        <v>-100%</v>
      </c>
      <c r="AS355" s="9">
        <f t="shared" ref="AS355:AS357" si="3843">(AQ355*AR355)+(AQ355*AS$1)</f>
        <v>0</v>
      </c>
      <c r="AT355" s="9"/>
      <c r="AU355" s="9">
        <f>Fri!$AI$23</f>
        <v>0</v>
      </c>
      <c r="AV355" s="73" t="str">
        <f t="shared" ref="AV355:AV357" si="3844">IF($B355="win",100%-AV$1,"-100%")</f>
        <v>-100%</v>
      </c>
      <c r="AW355" s="9">
        <f t="shared" ref="AW355:AW357" si="3845">(AU355*AV355)+(AU355*AW$1)</f>
        <v>0</v>
      </c>
      <c r="AX355" s="9"/>
      <c r="AY355" s="9">
        <f>Fri!$AJ$23</f>
        <v>0</v>
      </c>
      <c r="AZ355" s="73" t="str">
        <f t="shared" ref="AZ355:AZ357" si="3846">IF($B355="win",100%-AZ$1,"-100%")</f>
        <v>-100%</v>
      </c>
      <c r="BA355" s="9">
        <f t="shared" ref="BA355:BA357" si="3847">(AY355*AZ355)+(AY355*BA$1)</f>
        <v>0</v>
      </c>
      <c r="BB355" s="9"/>
      <c r="BC355" s="9">
        <f>Fri!$AK$23</f>
        <v>0</v>
      </c>
      <c r="BD355" s="73" t="str">
        <f t="shared" ref="BD355:BD357" si="3848">IF($B355="win",100%-BD$1,"-100%")</f>
        <v>-100%</v>
      </c>
      <c r="BE355" s="9">
        <f t="shared" ref="BE355:BE357" si="3849">(BC355*BD355)+(BC355*BE$1)</f>
        <v>0</v>
      </c>
      <c r="BF355" s="9"/>
      <c r="BG355" s="9">
        <f>Fri!$AL$23</f>
        <v>0</v>
      </c>
      <c r="BH355" s="73" t="str">
        <f t="shared" ref="BH355:BH357" si="3850">IF($B355="win",100%-BH$1,"-100%")</f>
        <v>-100%</v>
      </c>
      <c r="BI355" s="9">
        <f t="shared" ref="BI355:BI357" si="3851">(BG355*BH355)+(BG355*BI$1)</f>
        <v>0</v>
      </c>
      <c r="BJ355" s="9"/>
      <c r="BK355" s="9">
        <f>Fri!$AM$23</f>
        <v>0</v>
      </c>
      <c r="BL355" s="73" t="str">
        <f t="shared" ref="BL355:BL357" si="3852">IF($B355="win",100%-BL$1,"-100%")</f>
        <v>-100%</v>
      </c>
      <c r="BM355" s="9">
        <f t="shared" ref="BM355:BM357" si="3853">(BK355*BL355)+(BK355*BM$1)</f>
        <v>0</v>
      </c>
      <c r="BN355" s="9"/>
      <c r="BO355" s="9">
        <f>Fri!$AN$23</f>
        <v>0</v>
      </c>
      <c r="BP355" s="73" t="str">
        <f t="shared" ref="BP355:BP357" si="3854">IF($B355="win",100%-BP$1,"-100%")</f>
        <v>-100%</v>
      </c>
      <c r="BQ355" s="9">
        <f t="shared" ref="BQ355:BQ357" si="3855">(BO355*BP355)+(BO355*BQ$1)</f>
        <v>0</v>
      </c>
      <c r="BR355" s="9"/>
      <c r="BS355" s="9">
        <f>Fri!$AO$23</f>
        <v>0</v>
      </c>
      <c r="BT355" s="73" t="str">
        <f t="shared" ref="BT355:BT357" si="3856">IF($B355="win",100%-BT$1,"-100%")</f>
        <v>-100%</v>
      </c>
      <c r="BU355" s="9">
        <f t="shared" ref="BU355:BU357" si="3857">(BS355*BT355)+(BS355*BU$1)</f>
        <v>0</v>
      </c>
      <c r="BV355" s="9"/>
      <c r="BW355" s="9">
        <f>Fri!$AP$23</f>
        <v>0</v>
      </c>
      <c r="BX355" s="73" t="str">
        <f t="shared" ref="BX355:BX357" si="3858">IF($B355="win",100%-BX$1,"-100%")</f>
        <v>-100%</v>
      </c>
      <c r="BY355" s="9">
        <f t="shared" ref="BY355:BY357" si="3859">(BW355*BX355)+(BW355*BY$1)</f>
        <v>0</v>
      </c>
      <c r="BZ355" s="9"/>
      <c r="CA355" s="9">
        <f>Fri!$AQ$23</f>
        <v>0</v>
      </c>
      <c r="CB355" s="73" t="str">
        <f t="shared" ref="CB355:CB357" si="3860">IF($B355="win",100%-CB$1,"-100%")</f>
        <v>-100%</v>
      </c>
      <c r="CC355" s="9">
        <f t="shared" ref="CC355:CC357" si="3861">(CA355*CB355)+(CA355*CC$1)</f>
        <v>0</v>
      </c>
      <c r="CD355" s="9"/>
      <c r="CE355" s="9">
        <f>Fri!$AR$23</f>
        <v>0</v>
      </c>
      <c r="CF355" s="73" t="str">
        <f t="shared" ref="CF355:CF357" si="3862">IF($B355="win",100%-CF$1,"-100%")</f>
        <v>-100%</v>
      </c>
      <c r="CG355" s="9">
        <f t="shared" ref="CG355:CG357" si="3863">(CE355*CF355)+(CE355*CG$1)</f>
        <v>0</v>
      </c>
      <c r="CH355" s="9"/>
      <c r="CI355" s="9">
        <f>Fri!$AS$23</f>
        <v>0</v>
      </c>
      <c r="CJ355" s="73" t="str">
        <f t="shared" ref="CJ355:CJ357" si="3864">IF($B355="win",100%-CJ$1,"-100%")</f>
        <v>-100%</v>
      </c>
      <c r="CK355" s="9">
        <f t="shared" ref="CK355:CK357" si="3865">(CI355*CJ355)+(CI355*CK$1)</f>
        <v>0</v>
      </c>
      <c r="CL355" s="9"/>
      <c r="CM355" s="9">
        <f>Fri!$AT$23</f>
        <v>0</v>
      </c>
      <c r="CN355" s="73" t="str">
        <f t="shared" ref="CN355:CN357" si="3866">IF($B355="win",100%-CN$1,"-100%")</f>
        <v>-100%</v>
      </c>
      <c r="CO355" s="9">
        <f t="shared" ref="CO355:CO357" si="3867">(CM355*CN355)+(CM355*CO$1)</f>
        <v>0</v>
      </c>
      <c r="CP355" s="9"/>
      <c r="CQ355" s="9">
        <f>Fri!$AU$23</f>
        <v>0</v>
      </c>
      <c r="CR355" s="73" t="str">
        <f t="shared" ref="CR355:CR357" si="3868">IF($B355="win",100%-CR$1,"-100%")</f>
        <v>-100%</v>
      </c>
      <c r="CS355" s="9">
        <f t="shared" ref="CS355:CS357" si="3869">(CQ355*CR355)+(CQ355*CS$1)</f>
        <v>0</v>
      </c>
      <c r="CT355" s="9"/>
      <c r="CU355" s="9">
        <f>Fri!$AV$23</f>
        <v>0</v>
      </c>
      <c r="CV355" s="73" t="str">
        <f t="shared" ref="CV355:CV357" si="3870">IF($B355="win",100%-CV$1,"-100%")</f>
        <v>-100%</v>
      </c>
      <c r="CW355" s="9">
        <f t="shared" ref="CW355:CW357" si="3871">(CU355*CV355)+(CU355*CW$1)</f>
        <v>0</v>
      </c>
      <c r="CX355" s="9"/>
      <c r="CY355" s="9">
        <f>Fri!$AW$23</f>
        <v>0</v>
      </c>
      <c r="CZ355" s="73" t="str">
        <f t="shared" ref="CZ355:CZ357" si="3872">IF($B355="win",100%-CZ$1,"-100%")</f>
        <v>-100%</v>
      </c>
      <c r="DA355" s="9">
        <f t="shared" ref="DA355:DA357" si="3873">(CY355*CZ355)+(CY355*DA$1)</f>
        <v>0</v>
      </c>
      <c r="DB355" s="9"/>
      <c r="DC355" s="9">
        <f>Fri!$AX$23</f>
        <v>0</v>
      </c>
      <c r="DD355" s="73" t="str">
        <f t="shared" ref="DD355:DD357" si="3874">IF($B355="win",100%-DD$1,"-100%")</f>
        <v>-100%</v>
      </c>
      <c r="DE355" s="9">
        <f t="shared" ref="DE355:DE357" si="3875">(DC355*DD355)+(DC355*DE$1)</f>
        <v>0</v>
      </c>
      <c r="DF355" s="9"/>
      <c r="DG355" s="9">
        <f>Fri!$AY$23</f>
        <v>0</v>
      </c>
      <c r="DH355" s="73" t="str">
        <f t="shared" ref="DH355:DH357" si="3876">IF($B355="win",100%-DH$1,"-100%")</f>
        <v>-100%</v>
      </c>
      <c r="DI355" s="9">
        <f t="shared" ref="DI355:DI357" si="3877">(DG355*DH355)+(DG355*DI$1)</f>
        <v>0</v>
      </c>
      <c r="DJ355" s="9"/>
      <c r="DK355" s="9">
        <f>Fri!$AZ$23</f>
        <v>0</v>
      </c>
      <c r="DL355" s="73" t="str">
        <f t="shared" ref="DL355:DL357" si="3878">IF($B355="win",100%-DL$1,"-100%")</f>
        <v>-100%</v>
      </c>
      <c r="DM355" s="9">
        <f t="shared" ref="DM355:DM357" si="3879">(DK355*DL355)+(DK355*DM$1)</f>
        <v>0</v>
      </c>
      <c r="DN355" s="9"/>
      <c r="DO355" s="9">
        <f>Fri!$BA$23</f>
        <v>0</v>
      </c>
      <c r="DP355" s="73" t="str">
        <f t="shared" ref="DP355:DP357" si="3880">IF($B355="win",100%-DP$1,"-100%")</f>
        <v>-100%</v>
      </c>
      <c r="DQ355" s="9">
        <f t="shared" ref="DQ355:DQ357" si="3881">(DO355*DP355)+(DO355*DQ$1)</f>
        <v>0</v>
      </c>
      <c r="DR355" s="9"/>
      <c r="DS355" s="9">
        <f>Fri!$BB$23</f>
        <v>0</v>
      </c>
      <c r="DT355" s="73" t="str">
        <f t="shared" ref="DT355:DT357" si="3882">IF($B355="win",100%-DT$1,"-100%")</f>
        <v>-100%</v>
      </c>
      <c r="DU355" s="9">
        <f t="shared" ref="DU355:DU357" si="3883">(DS355*DT355)+(DS355*DU$1)</f>
        <v>0</v>
      </c>
      <c r="DV355" s="9"/>
      <c r="DW355" s="9">
        <f>Fri!$BC$23</f>
        <v>0</v>
      </c>
      <c r="DX355" s="73" t="str">
        <f t="shared" ref="DX355:DX357" si="3884">IF($B355="win",100%-DX$1,"-100%")</f>
        <v>-100%</v>
      </c>
      <c r="DY355" s="9">
        <f t="shared" ref="DY355:DY357" si="3885">(DW355*DX355)+(DW355*DY$1)</f>
        <v>0</v>
      </c>
      <c r="DZ355" s="9"/>
      <c r="EA355" s="9">
        <f>Fri!$BD$23</f>
        <v>0</v>
      </c>
      <c r="EB355" s="73" t="str">
        <f t="shared" ref="EB355:EB357" si="3886">IF($B355="win",100%-EB$1,"-100%")</f>
        <v>-100%</v>
      </c>
      <c r="EC355" s="9">
        <f t="shared" ref="EC355:EC357" si="3887">(EA355*EB355)+(EA355*EC$1)</f>
        <v>0</v>
      </c>
      <c r="ED355" s="9"/>
      <c r="EE355" s="9">
        <f>Fri!$BE$23</f>
        <v>0</v>
      </c>
      <c r="EF355" s="73" t="str">
        <f t="shared" ref="EF355:EF357" si="3888">IF($B355="win",100%-EF$1,"-100%")</f>
        <v>-100%</v>
      </c>
      <c r="EG355" s="9">
        <f t="shared" ref="EG355:EG357" si="3889">(EE355*EF355)+(EE355*EG$1)</f>
        <v>0</v>
      </c>
      <c r="EH355" s="9"/>
      <c r="EI355" s="9">
        <f>Fri!$BF$23</f>
        <v>0</v>
      </c>
      <c r="EJ355" s="73" t="str">
        <f t="shared" ref="EJ355:EJ357" si="3890">IF($B355="win",100%-EJ$1,"-100%")</f>
        <v>-100%</v>
      </c>
      <c r="EK355" s="9">
        <f t="shared" ref="EK355:EK357" si="3891">(EI355*EJ355)+(EI355*EK$1)</f>
        <v>0</v>
      </c>
      <c r="EL355" s="9"/>
      <c r="EM355" s="9">
        <f>Fri!$BG$23</f>
        <v>0</v>
      </c>
      <c r="EN355" s="73" t="str">
        <f t="shared" ref="EN355:EN357" si="3892">IF($B355="win",100%-EN$1,"-100%")</f>
        <v>-100%</v>
      </c>
      <c r="EO355" s="9">
        <f t="shared" ref="EO355:EO357" si="3893">(EM355*EN355)+(EM355*EO$1)</f>
        <v>0</v>
      </c>
      <c r="EP355" s="9"/>
      <c r="EQ355" s="9">
        <f>Fri!$BH$23</f>
        <v>0</v>
      </c>
      <c r="ER355" s="73" t="str">
        <f t="shared" ref="ER355:ER357" si="3894">IF($B355="win",100%-ER$1,"-100%")</f>
        <v>-100%</v>
      </c>
      <c r="ES355" s="9">
        <f t="shared" ref="ES355:ES357" si="3895">(EQ355*ER355)+(EQ355*ES$1)</f>
        <v>0</v>
      </c>
      <c r="EU355" s="9">
        <f>Fri!$BI$23</f>
        <v>0</v>
      </c>
      <c r="EV355" s="73" t="str">
        <f t="shared" ref="EV355:EV357" si="3896">IF($B355="win",100%-EV$1,"-100%")</f>
        <v>-100%</v>
      </c>
      <c r="EW355" s="9">
        <f t="shared" ref="EW355:EW357" si="3897">(EU355*EV355)+(EU355*EW$1)</f>
        <v>0</v>
      </c>
      <c r="EY355" s="9">
        <f>Fri!$BJ$23</f>
        <v>0</v>
      </c>
      <c r="EZ355" s="73" t="str">
        <f t="shared" ref="EZ355:EZ357" si="3898">IF($B355="win",100%-EZ$1,"-100%")</f>
        <v>-100%</v>
      </c>
      <c r="FA355" s="9">
        <f t="shared" ref="FA355:FA357" si="3899">(EY355*EZ355)+(EY355*FA$1)</f>
        <v>0</v>
      </c>
      <c r="FC355" s="9">
        <f>Fri!$BK$23</f>
        <v>0</v>
      </c>
      <c r="FD355" s="73" t="str">
        <f t="shared" ref="FD355:FD357" si="3900">IF($B355="win",100%-FD$1,"-100%")</f>
        <v>-100%</v>
      </c>
      <c r="FE355" s="9">
        <f t="shared" ref="FE355:FE357" si="3901">(FC355*FD355)+(FC355*FE$1)</f>
        <v>0</v>
      </c>
      <c r="FG355" s="9">
        <f>Fri!$BL$23</f>
        <v>0</v>
      </c>
      <c r="FH355" s="73" t="str">
        <f t="shared" ref="FH355:FH357" si="3902">IF($B355="win",100%-FH$1,"-100%")</f>
        <v>-100%</v>
      </c>
      <c r="FI355" s="9">
        <f t="shared" ref="FI355:FI357" si="3903">(FG355*FH355)+(FG355*FI$1)</f>
        <v>0</v>
      </c>
      <c r="FK355" s="9">
        <f>Fri!$BM$23</f>
        <v>0</v>
      </c>
      <c r="FL355" s="73" t="str">
        <f t="shared" ref="FL355:FL357" si="3904">IF($B355="win",100%-FL$1,"-100%")</f>
        <v>-100%</v>
      </c>
      <c r="FM355" s="9">
        <f t="shared" ref="FM355:FM357" si="3905">(FK355*FL355)+(FK355*FM$1)</f>
        <v>0</v>
      </c>
      <c r="FO355" s="9">
        <f>Fri!$BN$23</f>
        <v>0</v>
      </c>
      <c r="FP355" s="73" t="str">
        <f t="shared" ref="FP355:FP357" si="3906">IF($B355="win",100%-FP$1,"-100%")</f>
        <v>-100%</v>
      </c>
      <c r="FQ355" s="9">
        <f t="shared" ref="FQ355:FQ357" si="3907">(FO355*FP355)+(FO355*FQ$1)</f>
        <v>0</v>
      </c>
    </row>
    <row r="356" spans="1:173" s="12" customFormat="1" x14ac:dyDescent="0.25">
      <c r="A356" s="9" t="str">
        <f>Fri!$A$24</f>
        <v>UNDER</v>
      </c>
      <c r="B356" s="72">
        <f>Fri!$C$24</f>
        <v>0</v>
      </c>
      <c r="C356" s="9">
        <f>Fri!$X$24</f>
        <v>0</v>
      </c>
      <c r="D356" s="73" t="str">
        <f t="shared" si="3822"/>
        <v>-100%</v>
      </c>
      <c r="E356" s="9">
        <f t="shared" si="3823"/>
        <v>0</v>
      </c>
      <c r="G356" s="9">
        <f>Fri!$Y$24</f>
        <v>0</v>
      </c>
      <c r="H356" s="73" t="str">
        <f t="shared" si="3824"/>
        <v>-100%</v>
      </c>
      <c r="I356" s="9">
        <f t="shared" si="3825"/>
        <v>0</v>
      </c>
      <c r="K356" s="9">
        <f>Fri!$Z$24</f>
        <v>0</v>
      </c>
      <c r="L356" s="73" t="str">
        <f t="shared" si="3826"/>
        <v>-100%</v>
      </c>
      <c r="M356" s="9">
        <f t="shared" si="3827"/>
        <v>0</v>
      </c>
      <c r="N356" s="9"/>
      <c r="O356" s="9">
        <f>Fri!$AA$24</f>
        <v>0</v>
      </c>
      <c r="P356" s="73" t="str">
        <f t="shared" si="3828"/>
        <v>-100%</v>
      </c>
      <c r="Q356" s="9">
        <f t="shared" si="3829"/>
        <v>0</v>
      </c>
      <c r="R356" s="9"/>
      <c r="S356" s="9">
        <f>Fri!$AB$24</f>
        <v>0</v>
      </c>
      <c r="T356" s="73" t="str">
        <f t="shared" si="3830"/>
        <v>-100%</v>
      </c>
      <c r="U356" s="9">
        <f t="shared" si="3831"/>
        <v>0</v>
      </c>
      <c r="V356" s="9"/>
      <c r="W356" s="9">
        <f>Fri!$AC$24</f>
        <v>0</v>
      </c>
      <c r="X356" s="73" t="str">
        <f t="shared" si="3832"/>
        <v>-100%</v>
      </c>
      <c r="Y356" s="9">
        <f t="shared" si="3833"/>
        <v>0</v>
      </c>
      <c r="Z356" s="9"/>
      <c r="AA356" s="9">
        <f>Fri!$AD$24</f>
        <v>0</v>
      </c>
      <c r="AB356" s="73" t="str">
        <f t="shared" si="3834"/>
        <v>-100%</v>
      </c>
      <c r="AC356" s="9">
        <f t="shared" si="3835"/>
        <v>0</v>
      </c>
      <c r="AD356" s="9"/>
      <c r="AE356" s="9">
        <f>Fri!$AE$24</f>
        <v>0</v>
      </c>
      <c r="AF356" s="73" t="str">
        <f t="shared" si="3836"/>
        <v>-100%</v>
      </c>
      <c r="AG356" s="9">
        <f t="shared" si="3837"/>
        <v>0</v>
      </c>
      <c r="AH356" s="9"/>
      <c r="AI356" s="9">
        <f>Fri!$AF$24</f>
        <v>0</v>
      </c>
      <c r="AJ356" s="73" t="str">
        <f t="shared" si="3838"/>
        <v>-100%</v>
      </c>
      <c r="AK356" s="9">
        <f t="shared" si="3839"/>
        <v>0</v>
      </c>
      <c r="AL356" s="9"/>
      <c r="AM356" s="9">
        <f>Fri!$AG$24</f>
        <v>0</v>
      </c>
      <c r="AN356" s="73" t="str">
        <f t="shared" si="3840"/>
        <v>-100%</v>
      </c>
      <c r="AO356" s="9">
        <f t="shared" si="3841"/>
        <v>0</v>
      </c>
      <c r="AP356" s="9"/>
      <c r="AQ356" s="9">
        <f>Fri!$AH$24</f>
        <v>0</v>
      </c>
      <c r="AR356" s="73" t="str">
        <f t="shared" si="3842"/>
        <v>-100%</v>
      </c>
      <c r="AS356" s="9">
        <f t="shared" si="3843"/>
        <v>0</v>
      </c>
      <c r="AT356" s="9"/>
      <c r="AU356" s="9">
        <f>Fri!$AI$24</f>
        <v>0</v>
      </c>
      <c r="AV356" s="73" t="str">
        <f t="shared" si="3844"/>
        <v>-100%</v>
      </c>
      <c r="AW356" s="9">
        <f t="shared" si="3845"/>
        <v>0</v>
      </c>
      <c r="AX356" s="9"/>
      <c r="AY356" s="9">
        <f>Fri!$AJ$24</f>
        <v>0</v>
      </c>
      <c r="AZ356" s="73" t="str">
        <f t="shared" si="3846"/>
        <v>-100%</v>
      </c>
      <c r="BA356" s="9">
        <f t="shared" si="3847"/>
        <v>0</v>
      </c>
      <c r="BB356" s="9"/>
      <c r="BC356" s="9">
        <f>Fri!$AK$24</f>
        <v>0</v>
      </c>
      <c r="BD356" s="73" t="str">
        <f t="shared" si="3848"/>
        <v>-100%</v>
      </c>
      <c r="BE356" s="9">
        <f t="shared" si="3849"/>
        <v>0</v>
      </c>
      <c r="BF356" s="9"/>
      <c r="BG356" s="9">
        <f>Fri!$AL$24</f>
        <v>0</v>
      </c>
      <c r="BH356" s="73" t="str">
        <f t="shared" si="3850"/>
        <v>-100%</v>
      </c>
      <c r="BI356" s="9">
        <f t="shared" si="3851"/>
        <v>0</v>
      </c>
      <c r="BJ356" s="9"/>
      <c r="BK356" s="9">
        <f>Fri!$AM$24</f>
        <v>0</v>
      </c>
      <c r="BL356" s="73" t="str">
        <f t="shared" si="3852"/>
        <v>-100%</v>
      </c>
      <c r="BM356" s="9">
        <f t="shared" si="3853"/>
        <v>0</v>
      </c>
      <c r="BN356" s="9"/>
      <c r="BO356" s="9">
        <f>Fri!$AN$24</f>
        <v>0</v>
      </c>
      <c r="BP356" s="73" t="str">
        <f t="shared" si="3854"/>
        <v>-100%</v>
      </c>
      <c r="BQ356" s="9">
        <f t="shared" si="3855"/>
        <v>0</v>
      </c>
      <c r="BR356" s="9"/>
      <c r="BS356" s="9">
        <f>Fri!$AO$24</f>
        <v>0</v>
      </c>
      <c r="BT356" s="73" t="str">
        <f t="shared" si="3856"/>
        <v>-100%</v>
      </c>
      <c r="BU356" s="9">
        <f t="shared" si="3857"/>
        <v>0</v>
      </c>
      <c r="BV356" s="9"/>
      <c r="BW356" s="9">
        <f>Fri!$AP$24</f>
        <v>0</v>
      </c>
      <c r="BX356" s="73" t="str">
        <f t="shared" si="3858"/>
        <v>-100%</v>
      </c>
      <c r="BY356" s="9">
        <f t="shared" si="3859"/>
        <v>0</v>
      </c>
      <c r="BZ356" s="9"/>
      <c r="CA356" s="9">
        <f>Fri!$AQ$24</f>
        <v>0</v>
      </c>
      <c r="CB356" s="73" t="str">
        <f t="shared" si="3860"/>
        <v>-100%</v>
      </c>
      <c r="CC356" s="9">
        <f t="shared" si="3861"/>
        <v>0</v>
      </c>
      <c r="CD356" s="9"/>
      <c r="CE356" s="9">
        <f>Fri!$AR$24</f>
        <v>0</v>
      </c>
      <c r="CF356" s="73" t="str">
        <f t="shared" si="3862"/>
        <v>-100%</v>
      </c>
      <c r="CG356" s="9">
        <f t="shared" si="3863"/>
        <v>0</v>
      </c>
      <c r="CH356" s="9"/>
      <c r="CI356" s="9">
        <f>Fri!$AS$24</f>
        <v>0</v>
      </c>
      <c r="CJ356" s="73" t="str">
        <f t="shared" si="3864"/>
        <v>-100%</v>
      </c>
      <c r="CK356" s="9">
        <f t="shared" si="3865"/>
        <v>0</v>
      </c>
      <c r="CL356" s="9"/>
      <c r="CM356" s="9">
        <f>Fri!$AT$24</f>
        <v>0</v>
      </c>
      <c r="CN356" s="73" t="str">
        <f t="shared" si="3866"/>
        <v>-100%</v>
      </c>
      <c r="CO356" s="9">
        <f t="shared" si="3867"/>
        <v>0</v>
      </c>
      <c r="CP356" s="9"/>
      <c r="CQ356" s="9">
        <f>Fri!$AU$24</f>
        <v>0</v>
      </c>
      <c r="CR356" s="73" t="str">
        <f t="shared" si="3868"/>
        <v>-100%</v>
      </c>
      <c r="CS356" s="9">
        <f t="shared" si="3869"/>
        <v>0</v>
      </c>
      <c r="CT356" s="9"/>
      <c r="CU356" s="9">
        <f>Fri!$AV$24</f>
        <v>0</v>
      </c>
      <c r="CV356" s="73" t="str">
        <f t="shared" si="3870"/>
        <v>-100%</v>
      </c>
      <c r="CW356" s="9">
        <f t="shared" si="3871"/>
        <v>0</v>
      </c>
      <c r="CX356" s="9"/>
      <c r="CY356" s="9">
        <f>Fri!$AW$24</f>
        <v>0</v>
      </c>
      <c r="CZ356" s="73" t="str">
        <f t="shared" si="3872"/>
        <v>-100%</v>
      </c>
      <c r="DA356" s="9">
        <f t="shared" si="3873"/>
        <v>0</v>
      </c>
      <c r="DB356" s="9"/>
      <c r="DC356" s="9">
        <f>Fri!$AX$24</f>
        <v>0</v>
      </c>
      <c r="DD356" s="73" t="str">
        <f t="shared" si="3874"/>
        <v>-100%</v>
      </c>
      <c r="DE356" s="9">
        <f t="shared" si="3875"/>
        <v>0</v>
      </c>
      <c r="DF356" s="9"/>
      <c r="DG356" s="9">
        <f>Fri!$AY$24</f>
        <v>0</v>
      </c>
      <c r="DH356" s="73" t="str">
        <f t="shared" si="3876"/>
        <v>-100%</v>
      </c>
      <c r="DI356" s="9">
        <f t="shared" si="3877"/>
        <v>0</v>
      </c>
      <c r="DJ356" s="9"/>
      <c r="DK356" s="9">
        <f>Fri!$AZ$24</f>
        <v>0</v>
      </c>
      <c r="DL356" s="73" t="str">
        <f t="shared" si="3878"/>
        <v>-100%</v>
      </c>
      <c r="DM356" s="9">
        <f t="shared" si="3879"/>
        <v>0</v>
      </c>
      <c r="DN356" s="9"/>
      <c r="DO356" s="9">
        <f>Fri!$BA$24</f>
        <v>0</v>
      </c>
      <c r="DP356" s="73" t="str">
        <f t="shared" si="3880"/>
        <v>-100%</v>
      </c>
      <c r="DQ356" s="9">
        <f t="shared" si="3881"/>
        <v>0</v>
      </c>
      <c r="DR356" s="9"/>
      <c r="DS356" s="9">
        <f>Fri!$BB$24</f>
        <v>0</v>
      </c>
      <c r="DT356" s="73" t="str">
        <f t="shared" si="3882"/>
        <v>-100%</v>
      </c>
      <c r="DU356" s="9">
        <f t="shared" si="3883"/>
        <v>0</v>
      </c>
      <c r="DV356" s="9"/>
      <c r="DW356" s="9">
        <f>Fri!$BC$24</f>
        <v>0</v>
      </c>
      <c r="DX356" s="73" t="str">
        <f t="shared" si="3884"/>
        <v>-100%</v>
      </c>
      <c r="DY356" s="9">
        <f t="shared" si="3885"/>
        <v>0</v>
      </c>
      <c r="DZ356" s="9"/>
      <c r="EA356" s="9">
        <f>Fri!$BD$24</f>
        <v>0</v>
      </c>
      <c r="EB356" s="73" t="str">
        <f t="shared" si="3886"/>
        <v>-100%</v>
      </c>
      <c r="EC356" s="9">
        <f t="shared" si="3887"/>
        <v>0</v>
      </c>
      <c r="ED356" s="9"/>
      <c r="EE356" s="9">
        <f>Fri!$BE$24</f>
        <v>0</v>
      </c>
      <c r="EF356" s="73" t="str">
        <f t="shared" si="3888"/>
        <v>-100%</v>
      </c>
      <c r="EG356" s="9">
        <f t="shared" si="3889"/>
        <v>0</v>
      </c>
      <c r="EH356" s="9"/>
      <c r="EI356" s="9">
        <f>Fri!$BF$24</f>
        <v>0</v>
      </c>
      <c r="EJ356" s="73" t="str">
        <f t="shared" si="3890"/>
        <v>-100%</v>
      </c>
      <c r="EK356" s="9">
        <f t="shared" si="3891"/>
        <v>0</v>
      </c>
      <c r="EL356" s="9"/>
      <c r="EM356" s="9">
        <f>Fri!$BG$24</f>
        <v>0</v>
      </c>
      <c r="EN356" s="73" t="str">
        <f t="shared" si="3892"/>
        <v>-100%</v>
      </c>
      <c r="EO356" s="9">
        <f t="shared" si="3893"/>
        <v>0</v>
      </c>
      <c r="EP356" s="9"/>
      <c r="EQ356" s="9">
        <f>Fri!$BH$24</f>
        <v>0</v>
      </c>
      <c r="ER356" s="73" t="str">
        <f t="shared" si="3894"/>
        <v>-100%</v>
      </c>
      <c r="ES356" s="9">
        <f t="shared" si="3895"/>
        <v>0</v>
      </c>
      <c r="EU356" s="9">
        <f>Fri!$BI$24</f>
        <v>0</v>
      </c>
      <c r="EV356" s="73" t="str">
        <f t="shared" si="3896"/>
        <v>-100%</v>
      </c>
      <c r="EW356" s="9">
        <f t="shared" si="3897"/>
        <v>0</v>
      </c>
      <c r="EY356" s="9">
        <f>Fri!$BJ$24</f>
        <v>0</v>
      </c>
      <c r="EZ356" s="73" t="str">
        <f t="shared" si="3898"/>
        <v>-100%</v>
      </c>
      <c r="FA356" s="9">
        <f t="shared" si="3899"/>
        <v>0</v>
      </c>
      <c r="FC356" s="9">
        <f>Fri!$BK$24</f>
        <v>0</v>
      </c>
      <c r="FD356" s="73" t="str">
        <f t="shared" si="3900"/>
        <v>-100%</v>
      </c>
      <c r="FE356" s="9">
        <f t="shared" si="3901"/>
        <v>0</v>
      </c>
      <c r="FG356" s="9">
        <f>Fri!$BL$24</f>
        <v>0</v>
      </c>
      <c r="FH356" s="73" t="str">
        <f t="shared" si="3902"/>
        <v>-100%</v>
      </c>
      <c r="FI356" s="9">
        <f t="shared" si="3903"/>
        <v>0</v>
      </c>
      <c r="FK356" s="9">
        <f>Fri!$BM$24</f>
        <v>0</v>
      </c>
      <c r="FL356" s="73" t="str">
        <f t="shared" si="3904"/>
        <v>-100%</v>
      </c>
      <c r="FM356" s="9">
        <f t="shared" si="3905"/>
        <v>0</v>
      </c>
      <c r="FO356" s="9">
        <f>Fri!$BN$24</f>
        <v>0</v>
      </c>
      <c r="FP356" s="73" t="str">
        <f t="shared" si="3906"/>
        <v>-100%</v>
      </c>
      <c r="FQ356" s="9">
        <f t="shared" si="3907"/>
        <v>0</v>
      </c>
    </row>
    <row r="357" spans="1:173" s="12" customFormat="1" x14ac:dyDescent="0.25">
      <c r="A357" s="9" t="str">
        <f>Fri!$A$25</f>
        <v>OVER</v>
      </c>
      <c r="B357" s="72">
        <f>Fri!$C$25</f>
        <v>0</v>
      </c>
      <c r="C357" s="9">
        <f>Fri!$X$25</f>
        <v>0</v>
      </c>
      <c r="D357" s="73" t="str">
        <f t="shared" si="3822"/>
        <v>-100%</v>
      </c>
      <c r="E357" s="9">
        <f t="shared" si="3823"/>
        <v>0</v>
      </c>
      <c r="G357" s="9">
        <f>Fri!$Y$25</f>
        <v>0</v>
      </c>
      <c r="H357" s="73" t="str">
        <f t="shared" si="3824"/>
        <v>-100%</v>
      </c>
      <c r="I357" s="9">
        <f t="shared" si="3825"/>
        <v>0</v>
      </c>
      <c r="K357" s="9">
        <f>Fri!$Z$25</f>
        <v>0</v>
      </c>
      <c r="L357" s="73" t="str">
        <f t="shared" si="3826"/>
        <v>-100%</v>
      </c>
      <c r="M357" s="9">
        <f t="shared" si="3827"/>
        <v>0</v>
      </c>
      <c r="N357" s="9"/>
      <c r="O357" s="9">
        <f>Fri!$AA$25</f>
        <v>0</v>
      </c>
      <c r="P357" s="73" t="str">
        <f t="shared" si="3828"/>
        <v>-100%</v>
      </c>
      <c r="Q357" s="9">
        <f t="shared" si="3829"/>
        <v>0</v>
      </c>
      <c r="R357" s="9"/>
      <c r="S357" s="9">
        <f>Fri!$AB$25</f>
        <v>0</v>
      </c>
      <c r="T357" s="73" t="str">
        <f t="shared" si="3830"/>
        <v>-100%</v>
      </c>
      <c r="U357" s="9">
        <f t="shared" si="3831"/>
        <v>0</v>
      </c>
      <c r="V357" s="9"/>
      <c r="W357" s="9">
        <f>Fri!$AC$25</f>
        <v>0</v>
      </c>
      <c r="X357" s="73" t="str">
        <f t="shared" si="3832"/>
        <v>-100%</v>
      </c>
      <c r="Y357" s="9">
        <f t="shared" si="3833"/>
        <v>0</v>
      </c>
      <c r="Z357" s="9"/>
      <c r="AA357" s="9">
        <f>Fri!$AD$25</f>
        <v>0</v>
      </c>
      <c r="AB357" s="73" t="str">
        <f t="shared" si="3834"/>
        <v>-100%</v>
      </c>
      <c r="AC357" s="9">
        <f t="shared" si="3835"/>
        <v>0</v>
      </c>
      <c r="AD357" s="9"/>
      <c r="AE357" s="9">
        <f>Fri!$AE$25</f>
        <v>0</v>
      </c>
      <c r="AF357" s="73" t="str">
        <f t="shared" si="3836"/>
        <v>-100%</v>
      </c>
      <c r="AG357" s="9">
        <f t="shared" si="3837"/>
        <v>0</v>
      </c>
      <c r="AH357" s="9"/>
      <c r="AI357" s="9">
        <f>Fri!$AF$25</f>
        <v>0</v>
      </c>
      <c r="AJ357" s="73" t="str">
        <f t="shared" si="3838"/>
        <v>-100%</v>
      </c>
      <c r="AK357" s="9">
        <f t="shared" si="3839"/>
        <v>0</v>
      </c>
      <c r="AL357" s="9"/>
      <c r="AM357" s="9">
        <f>Fri!$AG$25</f>
        <v>0</v>
      </c>
      <c r="AN357" s="73" t="str">
        <f t="shared" si="3840"/>
        <v>-100%</v>
      </c>
      <c r="AO357" s="9">
        <f t="shared" si="3841"/>
        <v>0</v>
      </c>
      <c r="AP357" s="9"/>
      <c r="AQ357" s="9">
        <f>Fri!$AH$25</f>
        <v>0</v>
      </c>
      <c r="AR357" s="73" t="str">
        <f t="shared" si="3842"/>
        <v>-100%</v>
      </c>
      <c r="AS357" s="9">
        <f t="shared" si="3843"/>
        <v>0</v>
      </c>
      <c r="AT357" s="9"/>
      <c r="AU357" s="9">
        <f>Fri!$AI$25</f>
        <v>0</v>
      </c>
      <c r="AV357" s="73" t="str">
        <f t="shared" si="3844"/>
        <v>-100%</v>
      </c>
      <c r="AW357" s="9">
        <f t="shared" si="3845"/>
        <v>0</v>
      </c>
      <c r="AX357" s="9"/>
      <c r="AY357" s="9">
        <f>Fri!$AJ$25</f>
        <v>0</v>
      </c>
      <c r="AZ357" s="73" t="str">
        <f t="shared" si="3846"/>
        <v>-100%</v>
      </c>
      <c r="BA357" s="9">
        <f t="shared" si="3847"/>
        <v>0</v>
      </c>
      <c r="BB357" s="9"/>
      <c r="BC357" s="9">
        <f>Fri!$AK$25</f>
        <v>0</v>
      </c>
      <c r="BD357" s="73" t="str">
        <f t="shared" si="3848"/>
        <v>-100%</v>
      </c>
      <c r="BE357" s="9">
        <f t="shared" si="3849"/>
        <v>0</v>
      </c>
      <c r="BF357" s="9"/>
      <c r="BG357" s="9">
        <f>Fri!$AL$25</f>
        <v>0</v>
      </c>
      <c r="BH357" s="73" t="str">
        <f t="shared" si="3850"/>
        <v>-100%</v>
      </c>
      <c r="BI357" s="9">
        <f t="shared" si="3851"/>
        <v>0</v>
      </c>
      <c r="BJ357" s="9"/>
      <c r="BK357" s="9">
        <f>Fri!$AM$25</f>
        <v>0</v>
      </c>
      <c r="BL357" s="73" t="str">
        <f t="shared" si="3852"/>
        <v>-100%</v>
      </c>
      <c r="BM357" s="9">
        <f t="shared" si="3853"/>
        <v>0</v>
      </c>
      <c r="BN357" s="9"/>
      <c r="BO357" s="9">
        <f>Fri!$AN$25</f>
        <v>0</v>
      </c>
      <c r="BP357" s="73" t="str">
        <f t="shared" si="3854"/>
        <v>-100%</v>
      </c>
      <c r="BQ357" s="9">
        <f t="shared" si="3855"/>
        <v>0</v>
      </c>
      <c r="BR357" s="9"/>
      <c r="BS357" s="9">
        <f>Fri!$AO$25</f>
        <v>0</v>
      </c>
      <c r="BT357" s="73" t="str">
        <f t="shared" si="3856"/>
        <v>-100%</v>
      </c>
      <c r="BU357" s="9">
        <f t="shared" si="3857"/>
        <v>0</v>
      </c>
      <c r="BV357" s="9"/>
      <c r="BW357" s="9">
        <f>Fri!$AP$25</f>
        <v>0</v>
      </c>
      <c r="BX357" s="73" t="str">
        <f t="shared" si="3858"/>
        <v>-100%</v>
      </c>
      <c r="BY357" s="9">
        <f t="shared" si="3859"/>
        <v>0</v>
      </c>
      <c r="BZ357" s="9"/>
      <c r="CA357" s="9">
        <f>Fri!$AQ$25</f>
        <v>0</v>
      </c>
      <c r="CB357" s="73" t="str">
        <f t="shared" si="3860"/>
        <v>-100%</v>
      </c>
      <c r="CC357" s="9">
        <f t="shared" si="3861"/>
        <v>0</v>
      </c>
      <c r="CD357" s="9"/>
      <c r="CE357" s="9">
        <f>Fri!$AR$25</f>
        <v>0</v>
      </c>
      <c r="CF357" s="73" t="str">
        <f t="shared" si="3862"/>
        <v>-100%</v>
      </c>
      <c r="CG357" s="9">
        <f t="shared" si="3863"/>
        <v>0</v>
      </c>
      <c r="CH357" s="9"/>
      <c r="CI357" s="9">
        <f>Fri!$AS$25</f>
        <v>0</v>
      </c>
      <c r="CJ357" s="73" t="str">
        <f t="shared" si="3864"/>
        <v>-100%</v>
      </c>
      <c r="CK357" s="9">
        <f t="shared" si="3865"/>
        <v>0</v>
      </c>
      <c r="CL357" s="9"/>
      <c r="CM357" s="9">
        <f>Fri!$AT$25</f>
        <v>0</v>
      </c>
      <c r="CN357" s="73" t="str">
        <f t="shared" si="3866"/>
        <v>-100%</v>
      </c>
      <c r="CO357" s="9">
        <f t="shared" si="3867"/>
        <v>0</v>
      </c>
      <c r="CP357" s="9"/>
      <c r="CQ357" s="9">
        <f>Fri!$AU$25</f>
        <v>0</v>
      </c>
      <c r="CR357" s="73" t="str">
        <f t="shared" si="3868"/>
        <v>-100%</v>
      </c>
      <c r="CS357" s="9">
        <f t="shared" si="3869"/>
        <v>0</v>
      </c>
      <c r="CT357" s="9"/>
      <c r="CU357" s="9">
        <f>Fri!$AV$25</f>
        <v>0</v>
      </c>
      <c r="CV357" s="73" t="str">
        <f t="shared" si="3870"/>
        <v>-100%</v>
      </c>
      <c r="CW357" s="9">
        <f t="shared" si="3871"/>
        <v>0</v>
      </c>
      <c r="CX357" s="9"/>
      <c r="CY357" s="9">
        <f>Fri!$AW$25</f>
        <v>0</v>
      </c>
      <c r="CZ357" s="73" t="str">
        <f t="shared" si="3872"/>
        <v>-100%</v>
      </c>
      <c r="DA357" s="9">
        <f t="shared" si="3873"/>
        <v>0</v>
      </c>
      <c r="DB357" s="9"/>
      <c r="DC357" s="9">
        <f>Fri!$AX$25</f>
        <v>0</v>
      </c>
      <c r="DD357" s="73" t="str">
        <f t="shared" si="3874"/>
        <v>-100%</v>
      </c>
      <c r="DE357" s="9">
        <f t="shared" si="3875"/>
        <v>0</v>
      </c>
      <c r="DF357" s="9"/>
      <c r="DG357" s="9">
        <f>Fri!$AY$25</f>
        <v>0</v>
      </c>
      <c r="DH357" s="73" t="str">
        <f t="shared" si="3876"/>
        <v>-100%</v>
      </c>
      <c r="DI357" s="9">
        <f t="shared" si="3877"/>
        <v>0</v>
      </c>
      <c r="DJ357" s="9"/>
      <c r="DK357" s="9">
        <f>Fri!$AZ$25</f>
        <v>0</v>
      </c>
      <c r="DL357" s="73" t="str">
        <f t="shared" si="3878"/>
        <v>-100%</v>
      </c>
      <c r="DM357" s="9">
        <f t="shared" si="3879"/>
        <v>0</v>
      </c>
      <c r="DN357" s="9"/>
      <c r="DO357" s="9">
        <f>Fri!$BA$25</f>
        <v>0</v>
      </c>
      <c r="DP357" s="73" t="str">
        <f t="shared" si="3880"/>
        <v>-100%</v>
      </c>
      <c r="DQ357" s="9">
        <f t="shared" si="3881"/>
        <v>0</v>
      </c>
      <c r="DR357" s="9"/>
      <c r="DS357" s="9">
        <f>Fri!$BB$25</f>
        <v>0</v>
      </c>
      <c r="DT357" s="73" t="str">
        <f t="shared" si="3882"/>
        <v>-100%</v>
      </c>
      <c r="DU357" s="9">
        <f t="shared" si="3883"/>
        <v>0</v>
      </c>
      <c r="DV357" s="9"/>
      <c r="DW357" s="9">
        <f>Fri!$BC$25</f>
        <v>0</v>
      </c>
      <c r="DX357" s="73" t="str">
        <f t="shared" si="3884"/>
        <v>-100%</v>
      </c>
      <c r="DY357" s="9">
        <f t="shared" si="3885"/>
        <v>0</v>
      </c>
      <c r="DZ357" s="9"/>
      <c r="EA357" s="9">
        <f>Fri!$BD$25</f>
        <v>0</v>
      </c>
      <c r="EB357" s="73" t="str">
        <f t="shared" si="3886"/>
        <v>-100%</v>
      </c>
      <c r="EC357" s="9">
        <f t="shared" si="3887"/>
        <v>0</v>
      </c>
      <c r="ED357" s="9"/>
      <c r="EE357" s="9">
        <f>Fri!$BE$25</f>
        <v>0</v>
      </c>
      <c r="EF357" s="73" t="str">
        <f t="shared" si="3888"/>
        <v>-100%</v>
      </c>
      <c r="EG357" s="9">
        <f t="shared" si="3889"/>
        <v>0</v>
      </c>
      <c r="EH357" s="9"/>
      <c r="EI357" s="9">
        <f>Fri!$BF$25</f>
        <v>0</v>
      </c>
      <c r="EJ357" s="73" t="str">
        <f t="shared" si="3890"/>
        <v>-100%</v>
      </c>
      <c r="EK357" s="9">
        <f t="shared" si="3891"/>
        <v>0</v>
      </c>
      <c r="EL357" s="9"/>
      <c r="EM357" s="9">
        <f>Fri!$BG$25</f>
        <v>0</v>
      </c>
      <c r="EN357" s="73" t="str">
        <f t="shared" si="3892"/>
        <v>-100%</v>
      </c>
      <c r="EO357" s="9">
        <f t="shared" si="3893"/>
        <v>0</v>
      </c>
      <c r="EP357" s="9"/>
      <c r="EQ357" s="9">
        <f>Fri!$BH$25</f>
        <v>0</v>
      </c>
      <c r="ER357" s="73" t="str">
        <f t="shared" si="3894"/>
        <v>-100%</v>
      </c>
      <c r="ES357" s="9">
        <f t="shared" si="3895"/>
        <v>0</v>
      </c>
      <c r="EU357" s="9">
        <f>Fri!$BI$25</f>
        <v>0</v>
      </c>
      <c r="EV357" s="73" t="str">
        <f t="shared" si="3896"/>
        <v>-100%</v>
      </c>
      <c r="EW357" s="9">
        <f t="shared" si="3897"/>
        <v>0</v>
      </c>
      <c r="EY357" s="9">
        <f>Fri!$BJ$25</f>
        <v>0</v>
      </c>
      <c r="EZ357" s="73" t="str">
        <f t="shared" si="3898"/>
        <v>-100%</v>
      </c>
      <c r="FA357" s="9">
        <f t="shared" si="3899"/>
        <v>0</v>
      </c>
      <c r="FC357" s="9">
        <f>Fri!$BK$25</f>
        <v>0</v>
      </c>
      <c r="FD357" s="73" t="str">
        <f t="shared" si="3900"/>
        <v>-100%</v>
      </c>
      <c r="FE357" s="9">
        <f t="shared" si="3901"/>
        <v>0</v>
      </c>
      <c r="FG357" s="9">
        <f>Fri!$BL$25</f>
        <v>0</v>
      </c>
      <c r="FH357" s="73" t="str">
        <f t="shared" si="3902"/>
        <v>-100%</v>
      </c>
      <c r="FI357" s="9">
        <f t="shared" si="3903"/>
        <v>0</v>
      </c>
      <c r="FK357" s="9">
        <f>Fri!$BM$25</f>
        <v>0</v>
      </c>
      <c r="FL357" s="73" t="str">
        <f t="shared" si="3904"/>
        <v>-100%</v>
      </c>
      <c r="FM357" s="9">
        <f t="shared" si="3905"/>
        <v>0</v>
      </c>
      <c r="FO357" s="9">
        <f>Fri!$BN$25</f>
        <v>0</v>
      </c>
      <c r="FP357" s="73" t="str">
        <f t="shared" si="3906"/>
        <v>-100%</v>
      </c>
      <c r="FQ357" s="9">
        <f t="shared" si="3907"/>
        <v>0</v>
      </c>
    </row>
    <row r="358" spans="1:173" s="12" customFormat="1" x14ac:dyDescent="0.25">
      <c r="A358" s="75"/>
      <c r="B358" s="72"/>
      <c r="C358" s="75"/>
      <c r="D358" s="75"/>
      <c r="E358" s="75"/>
      <c r="G358" s="75"/>
      <c r="H358" s="75"/>
      <c r="I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5"/>
      <c r="BK358" s="75"/>
      <c r="BL358" s="75"/>
      <c r="BM358" s="75"/>
      <c r="BN358" s="75"/>
      <c r="BO358" s="75"/>
      <c r="BP358" s="75"/>
      <c r="BQ358" s="75"/>
      <c r="BR358" s="75"/>
      <c r="BS358" s="75"/>
      <c r="BT358" s="75"/>
      <c r="BU358" s="75"/>
      <c r="BV358" s="75"/>
      <c r="BW358" s="75"/>
      <c r="BX358" s="75"/>
      <c r="BY358" s="75"/>
      <c r="BZ358" s="75"/>
      <c r="CA358" s="75"/>
      <c r="CB358" s="75"/>
      <c r="CC358" s="75"/>
      <c r="CD358" s="75"/>
      <c r="CE358" s="75"/>
      <c r="CF358" s="75"/>
      <c r="CG358" s="75"/>
      <c r="CH358" s="75"/>
      <c r="CI358" s="75"/>
      <c r="CJ358" s="75"/>
      <c r="CK358" s="75"/>
      <c r="CL358" s="75"/>
      <c r="CM358" s="75"/>
      <c r="CN358" s="75"/>
      <c r="CO358" s="75"/>
      <c r="CP358" s="75"/>
      <c r="CQ358" s="75"/>
      <c r="CR358" s="75"/>
      <c r="CS358" s="75"/>
      <c r="CT358" s="75"/>
      <c r="CU358" s="75"/>
      <c r="CV358" s="75"/>
      <c r="CW358" s="75"/>
      <c r="CX358" s="75"/>
      <c r="CY358" s="75"/>
      <c r="CZ358" s="75"/>
      <c r="DA358" s="75"/>
      <c r="DB358" s="75"/>
      <c r="DC358" s="75"/>
      <c r="DD358" s="75"/>
      <c r="DE358" s="75"/>
      <c r="DF358" s="75"/>
      <c r="DG358" s="75"/>
      <c r="DH358" s="75"/>
      <c r="DI358" s="75"/>
      <c r="DJ358" s="75"/>
      <c r="DK358" s="75"/>
      <c r="DL358" s="75"/>
      <c r="DM358" s="75"/>
      <c r="DN358" s="75"/>
      <c r="DO358" s="75"/>
      <c r="DP358" s="75"/>
      <c r="DQ358" s="75"/>
      <c r="DR358" s="75"/>
      <c r="DS358" s="75"/>
      <c r="DT358" s="75"/>
      <c r="DU358" s="75"/>
      <c r="DV358" s="75"/>
      <c r="DW358" s="75"/>
      <c r="DX358" s="75"/>
      <c r="DY358" s="75"/>
      <c r="DZ358" s="75"/>
      <c r="EA358" s="75"/>
      <c r="EB358" s="75"/>
      <c r="EC358" s="75"/>
      <c r="ED358" s="75"/>
      <c r="EE358" s="75"/>
      <c r="EF358" s="75"/>
      <c r="EG358" s="75"/>
      <c r="EH358" s="75"/>
      <c r="EI358" s="75"/>
      <c r="EJ358" s="75"/>
      <c r="EK358" s="75"/>
      <c r="EL358" s="75"/>
      <c r="EM358" s="75"/>
      <c r="EN358" s="75"/>
      <c r="EO358" s="75"/>
      <c r="EP358" s="75"/>
      <c r="EQ358" s="75"/>
      <c r="ER358" s="75"/>
      <c r="ES358" s="75"/>
      <c r="EU358" s="75"/>
      <c r="EV358" s="75"/>
      <c r="EW358" s="75"/>
      <c r="EY358" s="75"/>
      <c r="EZ358" s="75"/>
      <c r="FA358" s="75"/>
      <c r="FC358" s="75"/>
      <c r="FD358" s="75"/>
      <c r="FE358" s="75"/>
      <c r="FG358" s="75"/>
      <c r="FH358" s="75"/>
      <c r="FI358" s="75"/>
      <c r="FK358" s="75"/>
      <c r="FL358" s="75"/>
      <c r="FM358" s="75"/>
      <c r="FO358" s="75"/>
      <c r="FP358" s="75"/>
      <c r="FQ358" s="75"/>
    </row>
    <row r="359" spans="1:173" s="12" customFormat="1" x14ac:dyDescent="0.25">
      <c r="A359" s="9">
        <f>Fri!$A$27</f>
        <v>0</v>
      </c>
      <c r="B359" s="72">
        <f>Fri!$C$27</f>
        <v>0</v>
      </c>
      <c r="C359" s="9">
        <f>Fri!$X$27</f>
        <v>0</v>
      </c>
      <c r="D359" s="73" t="str">
        <f>IF($B359="win",100%-D$1,"-100%")</f>
        <v>-100%</v>
      </c>
      <c r="E359" s="9">
        <f>(C359*D359)+(C359*E$1)</f>
        <v>0</v>
      </c>
      <c r="G359" s="9">
        <f>Fri!$Y$27</f>
        <v>0</v>
      </c>
      <c r="H359" s="73" t="str">
        <f>IF($B359="win",100%-H$1,"-100%")</f>
        <v>-100%</v>
      </c>
      <c r="I359" s="9">
        <f>(G359*H359)+(G359*I$1)</f>
        <v>0</v>
      </c>
      <c r="K359" s="9">
        <f>Fri!$Z$27</f>
        <v>0</v>
      </c>
      <c r="L359" s="73" t="str">
        <f>IF($B359="win",100%-L$1,"-100%")</f>
        <v>-100%</v>
      </c>
      <c r="M359" s="9">
        <f>(K359*L359)+(K359*M$1)</f>
        <v>0</v>
      </c>
      <c r="N359" s="9"/>
      <c r="O359" s="9">
        <f>Fri!$AA$27</f>
        <v>0</v>
      </c>
      <c r="P359" s="73" t="str">
        <f>IF($B359="win",100%-P$1,"-100%")</f>
        <v>-100%</v>
      </c>
      <c r="Q359" s="9">
        <f>(O359*P359)+(O359*Q$1)</f>
        <v>0</v>
      </c>
      <c r="R359" s="9"/>
      <c r="S359" s="9">
        <f>Fri!$AB$27</f>
        <v>0</v>
      </c>
      <c r="T359" s="73" t="str">
        <f>IF($B359="win",100%-T$1,"-100%")</f>
        <v>-100%</v>
      </c>
      <c r="U359" s="9">
        <f>(S359*T359)+(S359*U$1)</f>
        <v>0</v>
      </c>
      <c r="V359" s="9"/>
      <c r="W359" s="9">
        <f>Fri!$AC$27</f>
        <v>0</v>
      </c>
      <c r="X359" s="73" t="str">
        <f>IF($B359="win",100%-X$1,"-100%")</f>
        <v>-100%</v>
      </c>
      <c r="Y359" s="9">
        <f>(W359*X359)+(W359*Y$1)</f>
        <v>0</v>
      </c>
      <c r="Z359" s="9"/>
      <c r="AA359" s="9">
        <f>Fri!$AD$27</f>
        <v>0</v>
      </c>
      <c r="AB359" s="73" t="str">
        <f>IF($B359="win",100%-AB$1,"-100%")</f>
        <v>-100%</v>
      </c>
      <c r="AC359" s="9">
        <f>(AA359*AB359)+(AA359*AC$1)</f>
        <v>0</v>
      </c>
      <c r="AD359" s="9"/>
      <c r="AE359" s="9">
        <f>Fri!$AE$27</f>
        <v>0</v>
      </c>
      <c r="AF359" s="73" t="str">
        <f>IF($B359="win",100%-AF$1,"-100%")</f>
        <v>-100%</v>
      </c>
      <c r="AG359" s="9">
        <f>(AE359*AF359)+(AE359*AG$1)</f>
        <v>0</v>
      </c>
      <c r="AH359" s="9"/>
      <c r="AI359" s="9">
        <f>Fri!$AF$27</f>
        <v>0</v>
      </c>
      <c r="AJ359" s="73" t="str">
        <f>IF($B359="win",100%-AJ$1,"-100%")</f>
        <v>-100%</v>
      </c>
      <c r="AK359" s="9">
        <f>(AI359*AJ359)+(AI359*AK$1)</f>
        <v>0</v>
      </c>
      <c r="AL359" s="9"/>
      <c r="AM359" s="9">
        <f>Fri!$AG$27</f>
        <v>0</v>
      </c>
      <c r="AN359" s="73" t="str">
        <f>IF($B359="win",100%-AN$1,"-100%")</f>
        <v>-100%</v>
      </c>
      <c r="AO359" s="9">
        <f>(AM359*AN359)+(AM359*AO$1)</f>
        <v>0</v>
      </c>
      <c r="AP359" s="9"/>
      <c r="AQ359" s="9">
        <f>Fri!$AH$27</f>
        <v>0</v>
      </c>
      <c r="AR359" s="73" t="str">
        <f>IF($B359="win",100%-AR$1,"-100%")</f>
        <v>-100%</v>
      </c>
      <c r="AS359" s="9">
        <f>(AQ359*AR359)+(AQ359*AS$1)</f>
        <v>0</v>
      </c>
      <c r="AT359" s="9"/>
      <c r="AU359" s="9">
        <f>Fri!$AI$27</f>
        <v>0</v>
      </c>
      <c r="AV359" s="73" t="str">
        <f>IF($B359="win",100%-AV$1,"-100%")</f>
        <v>-100%</v>
      </c>
      <c r="AW359" s="9">
        <f>(AU359*AV359)+(AU359*AW$1)</f>
        <v>0</v>
      </c>
      <c r="AX359" s="9"/>
      <c r="AY359" s="9">
        <f>Fri!$AJ$27</f>
        <v>0</v>
      </c>
      <c r="AZ359" s="73" t="str">
        <f>IF($B359="win",100%-AZ$1,"-100%")</f>
        <v>-100%</v>
      </c>
      <c r="BA359" s="9">
        <f>(AY359*AZ359)+(AY359*BA$1)</f>
        <v>0</v>
      </c>
      <c r="BB359" s="9"/>
      <c r="BC359" s="9">
        <f>Fri!$AK$27</f>
        <v>0</v>
      </c>
      <c r="BD359" s="73" t="str">
        <f>IF($B359="win",100%-BD$1,"-100%")</f>
        <v>-100%</v>
      </c>
      <c r="BE359" s="9">
        <f>(BC359*BD359)+(BC359*BE$1)</f>
        <v>0</v>
      </c>
      <c r="BF359" s="9"/>
      <c r="BG359" s="9">
        <f>Fri!$AL$27</f>
        <v>0</v>
      </c>
      <c r="BH359" s="73" t="str">
        <f>IF($B359="win",100%-BH$1,"-100%")</f>
        <v>-100%</v>
      </c>
      <c r="BI359" s="9">
        <f>(BG359*BH359)+(BG359*BI$1)</f>
        <v>0</v>
      </c>
      <c r="BJ359" s="9"/>
      <c r="BK359" s="9">
        <f>Fri!$AM$27</f>
        <v>0</v>
      </c>
      <c r="BL359" s="73" t="str">
        <f>IF($B359="win",100%-BL$1,"-100%")</f>
        <v>-100%</v>
      </c>
      <c r="BM359" s="9">
        <f>(BK359*BL359)+(BK359*BM$1)</f>
        <v>0</v>
      </c>
      <c r="BN359" s="9"/>
      <c r="BO359" s="9">
        <f>Fri!$AN$27</f>
        <v>0</v>
      </c>
      <c r="BP359" s="73" t="str">
        <f>IF($B359="win",100%-BP$1,"-100%")</f>
        <v>-100%</v>
      </c>
      <c r="BQ359" s="9">
        <f>(BO359*BP359)+(BO359*BQ$1)</f>
        <v>0</v>
      </c>
      <c r="BR359" s="9"/>
      <c r="BS359" s="9">
        <f>Fri!$AO$27</f>
        <v>0</v>
      </c>
      <c r="BT359" s="73" t="str">
        <f>IF($B359="win",100%-BT$1,"-100%")</f>
        <v>-100%</v>
      </c>
      <c r="BU359" s="9">
        <f>(BS359*BT359)+(BS359*BU$1)</f>
        <v>0</v>
      </c>
      <c r="BV359" s="9"/>
      <c r="BW359" s="9">
        <f>Fri!$AP$27</f>
        <v>0</v>
      </c>
      <c r="BX359" s="73" t="str">
        <f>IF($B359="win",100%-BX$1,"-100%")</f>
        <v>-100%</v>
      </c>
      <c r="BY359" s="9">
        <f>(BW359*BX359)+(BW359*BY$1)</f>
        <v>0</v>
      </c>
      <c r="BZ359" s="9"/>
      <c r="CA359" s="9">
        <f>Fri!$AQ$27</f>
        <v>0</v>
      </c>
      <c r="CB359" s="73" t="str">
        <f>IF($B359="win",100%-CB$1,"-100%")</f>
        <v>-100%</v>
      </c>
      <c r="CC359" s="9">
        <f>(CA359*CB359)+(CA359*CC$1)</f>
        <v>0</v>
      </c>
      <c r="CD359" s="9"/>
      <c r="CE359" s="9">
        <f>Fri!$AR$27</f>
        <v>0</v>
      </c>
      <c r="CF359" s="73" t="str">
        <f>IF($B359="win",100%-CF$1,"-100%")</f>
        <v>-100%</v>
      </c>
      <c r="CG359" s="9">
        <f>(CE359*CF359)+(CE359*CG$1)</f>
        <v>0</v>
      </c>
      <c r="CH359" s="9"/>
      <c r="CI359" s="9">
        <f>Fri!$AS$27</f>
        <v>0</v>
      </c>
      <c r="CJ359" s="73" t="str">
        <f>IF($B359="win",100%-CJ$1,"-100%")</f>
        <v>-100%</v>
      </c>
      <c r="CK359" s="9">
        <f>(CI359*CJ359)+(CI359*CK$1)</f>
        <v>0</v>
      </c>
      <c r="CL359" s="9"/>
      <c r="CM359" s="9">
        <f>Fri!$AT$27</f>
        <v>0</v>
      </c>
      <c r="CN359" s="73" t="str">
        <f>IF($B359="win",100%-CN$1,"-100%")</f>
        <v>-100%</v>
      </c>
      <c r="CO359" s="9">
        <f>(CM359*CN359)+(CM359*CO$1)</f>
        <v>0</v>
      </c>
      <c r="CP359" s="9"/>
      <c r="CQ359" s="9">
        <f>Fri!$AU$27</f>
        <v>0</v>
      </c>
      <c r="CR359" s="73" t="str">
        <f>IF($B359="win",100%-CR$1,"-100%")</f>
        <v>-100%</v>
      </c>
      <c r="CS359" s="9">
        <f>(CQ359*CR359)+(CQ359*CS$1)</f>
        <v>0</v>
      </c>
      <c r="CT359" s="9"/>
      <c r="CU359" s="9">
        <f>Fri!$AV$27</f>
        <v>0</v>
      </c>
      <c r="CV359" s="73" t="str">
        <f>IF($B359="win",100%-CV$1,"-100%")</f>
        <v>-100%</v>
      </c>
      <c r="CW359" s="9">
        <f>(CU359*CV359)+(CU359*CW$1)</f>
        <v>0</v>
      </c>
      <c r="CX359" s="9"/>
      <c r="CY359" s="9">
        <f>Fri!$AW$27</f>
        <v>0</v>
      </c>
      <c r="CZ359" s="73" t="str">
        <f>IF($B359="win",100%-CZ$1,"-100%")</f>
        <v>-100%</v>
      </c>
      <c r="DA359" s="9">
        <f>(CY359*CZ359)+(CY359*DA$1)</f>
        <v>0</v>
      </c>
      <c r="DB359" s="9"/>
      <c r="DC359" s="9">
        <f>Fri!$AX$27</f>
        <v>0</v>
      </c>
      <c r="DD359" s="73" t="str">
        <f>IF($B359="win",100%-DD$1,"-100%")</f>
        <v>-100%</v>
      </c>
      <c r="DE359" s="9">
        <f>(DC359*DD359)+(DC359*DE$1)</f>
        <v>0</v>
      </c>
      <c r="DF359" s="9"/>
      <c r="DG359" s="9">
        <f>Fri!$AY$27</f>
        <v>0</v>
      </c>
      <c r="DH359" s="73" t="str">
        <f>IF($B359="win",100%-DH$1,"-100%")</f>
        <v>-100%</v>
      </c>
      <c r="DI359" s="9">
        <f>(DG359*DH359)+(DG359*DI$1)</f>
        <v>0</v>
      </c>
      <c r="DJ359" s="9"/>
      <c r="DK359" s="9">
        <f>Fri!$AZ$27</f>
        <v>0</v>
      </c>
      <c r="DL359" s="73" t="str">
        <f>IF($B359="win",100%-DL$1,"-100%")</f>
        <v>-100%</v>
      </c>
      <c r="DM359" s="9">
        <f>(DK359*DL359)+(DK359*DM$1)</f>
        <v>0</v>
      </c>
      <c r="DN359" s="9"/>
      <c r="DO359" s="9">
        <f>Fri!$BA$27</f>
        <v>0</v>
      </c>
      <c r="DP359" s="73" t="str">
        <f>IF($B359="win",100%-DP$1,"-100%")</f>
        <v>-100%</v>
      </c>
      <c r="DQ359" s="9">
        <f>(DO359*DP359)+(DO359*DQ$1)</f>
        <v>0</v>
      </c>
      <c r="DR359" s="9"/>
      <c r="DS359" s="9">
        <f>Fri!$BB$27</f>
        <v>0</v>
      </c>
      <c r="DT359" s="73" t="str">
        <f>IF($B359="win",100%-DT$1,"-100%")</f>
        <v>-100%</v>
      </c>
      <c r="DU359" s="9">
        <f>(DS359*DT359)+(DS359*DU$1)</f>
        <v>0</v>
      </c>
      <c r="DV359" s="9"/>
      <c r="DW359" s="9">
        <f>Fri!$BC$27</f>
        <v>0</v>
      </c>
      <c r="DX359" s="73" t="str">
        <f>IF($B359="win",100%-DX$1,"-100%")</f>
        <v>-100%</v>
      </c>
      <c r="DY359" s="9">
        <f>(DW359*DX359)+(DW359*DY$1)</f>
        <v>0</v>
      </c>
      <c r="DZ359" s="9"/>
      <c r="EA359" s="9">
        <f>Fri!$BD$27</f>
        <v>0</v>
      </c>
      <c r="EB359" s="73" t="str">
        <f>IF($B359="win",100%-EB$1,"-100%")</f>
        <v>-100%</v>
      </c>
      <c r="EC359" s="9">
        <f>(EA359*EB359)+(EA359*EC$1)</f>
        <v>0</v>
      </c>
      <c r="ED359" s="9"/>
      <c r="EE359" s="9">
        <f>Fri!$BE$27</f>
        <v>0</v>
      </c>
      <c r="EF359" s="73" t="str">
        <f>IF($B359="win",100%-EF$1,"-100%")</f>
        <v>-100%</v>
      </c>
      <c r="EG359" s="9">
        <f>(EE359*EF359)+(EE359*EG$1)</f>
        <v>0</v>
      </c>
      <c r="EH359" s="9"/>
      <c r="EI359" s="9">
        <f>Fri!$BF$27</f>
        <v>0</v>
      </c>
      <c r="EJ359" s="73" t="str">
        <f>IF($B359="win",100%-EJ$1,"-100%")</f>
        <v>-100%</v>
      </c>
      <c r="EK359" s="9">
        <f>(EI359*EJ359)+(EI359*EK$1)</f>
        <v>0</v>
      </c>
      <c r="EL359" s="9"/>
      <c r="EM359" s="9">
        <f>Fri!$BG$27</f>
        <v>0</v>
      </c>
      <c r="EN359" s="73" t="str">
        <f>IF($B359="win",100%-EN$1,"-100%")</f>
        <v>-100%</v>
      </c>
      <c r="EO359" s="9">
        <f>(EM359*EN359)+(EM359*EO$1)</f>
        <v>0</v>
      </c>
      <c r="EP359" s="9"/>
      <c r="EQ359" s="9">
        <f>Fri!$BH$27</f>
        <v>0</v>
      </c>
      <c r="ER359" s="73" t="str">
        <f>IF($B359="win",100%-ER$1,"-100%")</f>
        <v>-100%</v>
      </c>
      <c r="ES359" s="9">
        <f>(EQ359*ER359)+(EQ359*ES$1)</f>
        <v>0</v>
      </c>
      <c r="EU359" s="9">
        <f>Fri!$BI$27</f>
        <v>0</v>
      </c>
      <c r="EV359" s="73" t="str">
        <f>IF($B359="win",100%-EV$1,"-100%")</f>
        <v>-100%</v>
      </c>
      <c r="EW359" s="9">
        <f>(EU359*EV359)+(EU359*EW$1)</f>
        <v>0</v>
      </c>
      <c r="EY359" s="9">
        <f>Fri!$BJ$27</f>
        <v>0</v>
      </c>
      <c r="EZ359" s="73" t="str">
        <f>IF($B359="win",100%-EZ$1,"-100%")</f>
        <v>-100%</v>
      </c>
      <c r="FA359" s="9">
        <f>(EY359*EZ359)+(EY359*FA$1)</f>
        <v>0</v>
      </c>
      <c r="FC359" s="9">
        <f>Fri!$BK$27</f>
        <v>0</v>
      </c>
      <c r="FD359" s="73" t="str">
        <f>IF($B359="win",100%-FD$1,"-100%")</f>
        <v>-100%</v>
      </c>
      <c r="FE359" s="9">
        <f>(FC359*FD359)+(FC359*FE$1)</f>
        <v>0</v>
      </c>
      <c r="FG359" s="9">
        <f>Fri!$BL$27</f>
        <v>0</v>
      </c>
      <c r="FH359" s="73" t="str">
        <f>IF($B359="win",100%-FH$1,"-100%")</f>
        <v>-100%</v>
      </c>
      <c r="FI359" s="9">
        <f>(FG359*FH359)+(FG359*FI$1)</f>
        <v>0</v>
      </c>
      <c r="FK359" s="9">
        <f>Fri!$BM$27</f>
        <v>0</v>
      </c>
      <c r="FL359" s="73" t="str">
        <f>IF($B359="win",100%-FL$1,"-100%")</f>
        <v>-100%</v>
      </c>
      <c r="FM359" s="9">
        <f>(FK359*FL359)+(FK359*FM$1)</f>
        <v>0</v>
      </c>
      <c r="FO359" s="9">
        <f>Fri!$BN$27</f>
        <v>0</v>
      </c>
      <c r="FP359" s="73" t="str">
        <f>IF($B359="win",100%-FP$1,"-100%")</f>
        <v>-100%</v>
      </c>
      <c r="FQ359" s="9">
        <f>(FO359*FP359)+(FO359*FQ$1)</f>
        <v>0</v>
      </c>
    </row>
    <row r="360" spans="1:173" s="12" customFormat="1" x14ac:dyDescent="0.25">
      <c r="A360" s="9">
        <f>Fri!$A$28</f>
        <v>0</v>
      </c>
      <c r="B360" s="72">
        <f>Fri!$C$28</f>
        <v>0</v>
      </c>
      <c r="C360" s="9">
        <f>Fri!$X$28</f>
        <v>0</v>
      </c>
      <c r="D360" s="73" t="str">
        <f t="shared" ref="D360:D362" si="3908">IF($B360="win",100%-D$1,"-100%")</f>
        <v>-100%</v>
      </c>
      <c r="E360" s="9">
        <f t="shared" ref="E360:E362" si="3909">(C360*D360)+(C360*E$1)</f>
        <v>0</v>
      </c>
      <c r="G360" s="9">
        <f>Fri!$Y$28</f>
        <v>0</v>
      </c>
      <c r="H360" s="73" t="str">
        <f t="shared" ref="H360:H362" si="3910">IF($B360="win",100%-H$1,"-100%")</f>
        <v>-100%</v>
      </c>
      <c r="I360" s="9">
        <f t="shared" ref="I360:I362" si="3911">(G360*H360)+(G360*I$1)</f>
        <v>0</v>
      </c>
      <c r="K360" s="9">
        <f>Fri!$Z$28</f>
        <v>0</v>
      </c>
      <c r="L360" s="73" t="str">
        <f t="shared" ref="L360:L362" si="3912">IF($B360="win",100%-L$1,"-100%")</f>
        <v>-100%</v>
      </c>
      <c r="M360" s="9">
        <f t="shared" ref="M360:M362" si="3913">(K360*L360)+(K360*M$1)</f>
        <v>0</v>
      </c>
      <c r="N360" s="9"/>
      <c r="O360" s="9">
        <f>Fri!$AA$28</f>
        <v>0</v>
      </c>
      <c r="P360" s="73" t="str">
        <f t="shared" ref="P360:P362" si="3914">IF($B360="win",100%-P$1,"-100%")</f>
        <v>-100%</v>
      </c>
      <c r="Q360" s="9">
        <f t="shared" ref="Q360:Q362" si="3915">(O360*P360)+(O360*Q$1)</f>
        <v>0</v>
      </c>
      <c r="R360" s="9"/>
      <c r="S360" s="9">
        <f>Fri!$AB$28</f>
        <v>0</v>
      </c>
      <c r="T360" s="73" t="str">
        <f t="shared" ref="T360:T362" si="3916">IF($B360="win",100%-T$1,"-100%")</f>
        <v>-100%</v>
      </c>
      <c r="U360" s="9">
        <f t="shared" ref="U360:U362" si="3917">(S360*T360)+(S360*U$1)</f>
        <v>0</v>
      </c>
      <c r="V360" s="9"/>
      <c r="W360" s="9">
        <f>Fri!$AC$28</f>
        <v>0</v>
      </c>
      <c r="X360" s="73" t="str">
        <f t="shared" ref="X360:X362" si="3918">IF($B360="win",100%-X$1,"-100%")</f>
        <v>-100%</v>
      </c>
      <c r="Y360" s="9">
        <f t="shared" ref="Y360:Y362" si="3919">(W360*X360)+(W360*Y$1)</f>
        <v>0</v>
      </c>
      <c r="Z360" s="9"/>
      <c r="AA360" s="9">
        <f>Fri!$AD$28</f>
        <v>0</v>
      </c>
      <c r="AB360" s="73" t="str">
        <f t="shared" ref="AB360:AB362" si="3920">IF($B360="win",100%-AB$1,"-100%")</f>
        <v>-100%</v>
      </c>
      <c r="AC360" s="9">
        <f t="shared" ref="AC360:AC362" si="3921">(AA360*AB360)+(AA360*AC$1)</f>
        <v>0</v>
      </c>
      <c r="AD360" s="9"/>
      <c r="AE360" s="9">
        <f>Fri!$AE$28</f>
        <v>0</v>
      </c>
      <c r="AF360" s="73" t="str">
        <f t="shared" ref="AF360:AF362" si="3922">IF($B360="win",100%-AF$1,"-100%")</f>
        <v>-100%</v>
      </c>
      <c r="AG360" s="9">
        <f t="shared" ref="AG360:AG362" si="3923">(AE360*AF360)+(AE360*AG$1)</f>
        <v>0</v>
      </c>
      <c r="AH360" s="9"/>
      <c r="AI360" s="9">
        <f>Fri!$AF$28</f>
        <v>0</v>
      </c>
      <c r="AJ360" s="73" t="str">
        <f t="shared" ref="AJ360:AJ362" si="3924">IF($B360="win",100%-AJ$1,"-100%")</f>
        <v>-100%</v>
      </c>
      <c r="AK360" s="9">
        <f t="shared" ref="AK360:AK362" si="3925">(AI360*AJ360)+(AI360*AK$1)</f>
        <v>0</v>
      </c>
      <c r="AL360" s="9"/>
      <c r="AM360" s="9">
        <f>Fri!$AG$28</f>
        <v>0</v>
      </c>
      <c r="AN360" s="73" t="str">
        <f t="shared" ref="AN360:AN362" si="3926">IF($B360="win",100%-AN$1,"-100%")</f>
        <v>-100%</v>
      </c>
      <c r="AO360" s="9">
        <f t="shared" ref="AO360:AO362" si="3927">(AM360*AN360)+(AM360*AO$1)</f>
        <v>0</v>
      </c>
      <c r="AP360" s="9"/>
      <c r="AQ360" s="9">
        <f>Fri!$AH$28</f>
        <v>0</v>
      </c>
      <c r="AR360" s="73" t="str">
        <f t="shared" ref="AR360:AR362" si="3928">IF($B360="win",100%-AR$1,"-100%")</f>
        <v>-100%</v>
      </c>
      <c r="AS360" s="9">
        <f t="shared" ref="AS360:AS362" si="3929">(AQ360*AR360)+(AQ360*AS$1)</f>
        <v>0</v>
      </c>
      <c r="AT360" s="9"/>
      <c r="AU360" s="9">
        <f>Fri!$AI$28</f>
        <v>0</v>
      </c>
      <c r="AV360" s="73" t="str">
        <f t="shared" ref="AV360:AV362" si="3930">IF($B360="win",100%-AV$1,"-100%")</f>
        <v>-100%</v>
      </c>
      <c r="AW360" s="9">
        <f t="shared" ref="AW360:AW362" si="3931">(AU360*AV360)+(AU360*AW$1)</f>
        <v>0</v>
      </c>
      <c r="AX360" s="9"/>
      <c r="AY360" s="9">
        <f>Fri!$AJ$28</f>
        <v>0</v>
      </c>
      <c r="AZ360" s="73" t="str">
        <f t="shared" ref="AZ360:AZ362" si="3932">IF($B360="win",100%-AZ$1,"-100%")</f>
        <v>-100%</v>
      </c>
      <c r="BA360" s="9">
        <f t="shared" ref="BA360:BA362" si="3933">(AY360*AZ360)+(AY360*BA$1)</f>
        <v>0</v>
      </c>
      <c r="BB360" s="9"/>
      <c r="BC360" s="9">
        <f>Fri!$AK$28</f>
        <v>0</v>
      </c>
      <c r="BD360" s="73" t="str">
        <f t="shared" ref="BD360:BD362" si="3934">IF($B360="win",100%-BD$1,"-100%")</f>
        <v>-100%</v>
      </c>
      <c r="BE360" s="9">
        <f t="shared" ref="BE360:BE362" si="3935">(BC360*BD360)+(BC360*BE$1)</f>
        <v>0</v>
      </c>
      <c r="BF360" s="9"/>
      <c r="BG360" s="9">
        <f>Fri!$AL$28</f>
        <v>0</v>
      </c>
      <c r="BH360" s="73" t="str">
        <f t="shared" ref="BH360:BH362" si="3936">IF($B360="win",100%-BH$1,"-100%")</f>
        <v>-100%</v>
      </c>
      <c r="BI360" s="9">
        <f t="shared" ref="BI360:BI362" si="3937">(BG360*BH360)+(BG360*BI$1)</f>
        <v>0</v>
      </c>
      <c r="BJ360" s="9"/>
      <c r="BK360" s="9">
        <f>Fri!$AM$28</f>
        <v>0</v>
      </c>
      <c r="BL360" s="73" t="str">
        <f t="shared" ref="BL360:BL362" si="3938">IF($B360="win",100%-BL$1,"-100%")</f>
        <v>-100%</v>
      </c>
      <c r="BM360" s="9">
        <f t="shared" ref="BM360:BM362" si="3939">(BK360*BL360)+(BK360*BM$1)</f>
        <v>0</v>
      </c>
      <c r="BN360" s="9"/>
      <c r="BO360" s="9">
        <f>Fri!$AN$28</f>
        <v>0</v>
      </c>
      <c r="BP360" s="73" t="str">
        <f t="shared" ref="BP360:BP362" si="3940">IF($B360="win",100%-BP$1,"-100%")</f>
        <v>-100%</v>
      </c>
      <c r="BQ360" s="9">
        <f t="shared" ref="BQ360:BQ362" si="3941">(BO360*BP360)+(BO360*BQ$1)</f>
        <v>0</v>
      </c>
      <c r="BR360" s="9"/>
      <c r="BS360" s="9">
        <f>Fri!$AO$28</f>
        <v>0</v>
      </c>
      <c r="BT360" s="73" t="str">
        <f t="shared" ref="BT360:BT362" si="3942">IF($B360="win",100%-BT$1,"-100%")</f>
        <v>-100%</v>
      </c>
      <c r="BU360" s="9">
        <f t="shared" ref="BU360:BU362" si="3943">(BS360*BT360)+(BS360*BU$1)</f>
        <v>0</v>
      </c>
      <c r="BV360" s="9"/>
      <c r="BW360" s="9">
        <f>Fri!$AP$28</f>
        <v>0</v>
      </c>
      <c r="BX360" s="73" t="str">
        <f t="shared" ref="BX360:BX362" si="3944">IF($B360="win",100%-BX$1,"-100%")</f>
        <v>-100%</v>
      </c>
      <c r="BY360" s="9">
        <f t="shared" ref="BY360:BY362" si="3945">(BW360*BX360)+(BW360*BY$1)</f>
        <v>0</v>
      </c>
      <c r="BZ360" s="9"/>
      <c r="CA360" s="9">
        <f>Fri!$AQ$28</f>
        <v>0</v>
      </c>
      <c r="CB360" s="73" t="str">
        <f t="shared" ref="CB360:CB362" si="3946">IF($B360="win",100%-CB$1,"-100%")</f>
        <v>-100%</v>
      </c>
      <c r="CC360" s="9">
        <f t="shared" ref="CC360:CC362" si="3947">(CA360*CB360)+(CA360*CC$1)</f>
        <v>0</v>
      </c>
      <c r="CD360" s="9"/>
      <c r="CE360" s="9">
        <f>Fri!$AR$28</f>
        <v>0</v>
      </c>
      <c r="CF360" s="73" t="str">
        <f t="shared" ref="CF360:CF362" si="3948">IF($B360="win",100%-CF$1,"-100%")</f>
        <v>-100%</v>
      </c>
      <c r="CG360" s="9">
        <f t="shared" ref="CG360:CG362" si="3949">(CE360*CF360)+(CE360*CG$1)</f>
        <v>0</v>
      </c>
      <c r="CH360" s="9"/>
      <c r="CI360" s="9">
        <f>Fri!$AS$28</f>
        <v>0</v>
      </c>
      <c r="CJ360" s="73" t="str">
        <f t="shared" ref="CJ360:CJ362" si="3950">IF($B360="win",100%-CJ$1,"-100%")</f>
        <v>-100%</v>
      </c>
      <c r="CK360" s="9">
        <f t="shared" ref="CK360:CK362" si="3951">(CI360*CJ360)+(CI360*CK$1)</f>
        <v>0</v>
      </c>
      <c r="CL360" s="9"/>
      <c r="CM360" s="9">
        <f>Fri!$AT$28</f>
        <v>0</v>
      </c>
      <c r="CN360" s="73" t="str">
        <f t="shared" ref="CN360:CN362" si="3952">IF($B360="win",100%-CN$1,"-100%")</f>
        <v>-100%</v>
      </c>
      <c r="CO360" s="9">
        <f t="shared" ref="CO360:CO362" si="3953">(CM360*CN360)+(CM360*CO$1)</f>
        <v>0</v>
      </c>
      <c r="CP360" s="9"/>
      <c r="CQ360" s="9">
        <f>Fri!$AU$28</f>
        <v>0</v>
      </c>
      <c r="CR360" s="73" t="str">
        <f t="shared" ref="CR360:CR362" si="3954">IF($B360="win",100%-CR$1,"-100%")</f>
        <v>-100%</v>
      </c>
      <c r="CS360" s="9">
        <f t="shared" ref="CS360:CS362" si="3955">(CQ360*CR360)+(CQ360*CS$1)</f>
        <v>0</v>
      </c>
      <c r="CT360" s="9"/>
      <c r="CU360" s="9">
        <f>Fri!$AV$28</f>
        <v>0</v>
      </c>
      <c r="CV360" s="73" t="str">
        <f t="shared" ref="CV360:CV362" si="3956">IF($B360="win",100%-CV$1,"-100%")</f>
        <v>-100%</v>
      </c>
      <c r="CW360" s="9">
        <f t="shared" ref="CW360:CW362" si="3957">(CU360*CV360)+(CU360*CW$1)</f>
        <v>0</v>
      </c>
      <c r="CX360" s="9"/>
      <c r="CY360" s="9">
        <f>Fri!$AW$28</f>
        <v>0</v>
      </c>
      <c r="CZ360" s="73" t="str">
        <f t="shared" ref="CZ360:CZ362" si="3958">IF($B360="win",100%-CZ$1,"-100%")</f>
        <v>-100%</v>
      </c>
      <c r="DA360" s="9">
        <f t="shared" ref="DA360:DA362" si="3959">(CY360*CZ360)+(CY360*DA$1)</f>
        <v>0</v>
      </c>
      <c r="DB360" s="9"/>
      <c r="DC360" s="9">
        <f>Fri!$AX$28</f>
        <v>0</v>
      </c>
      <c r="DD360" s="73" t="str">
        <f t="shared" ref="DD360:DD362" si="3960">IF($B360="win",100%-DD$1,"-100%")</f>
        <v>-100%</v>
      </c>
      <c r="DE360" s="9">
        <f t="shared" ref="DE360:DE362" si="3961">(DC360*DD360)+(DC360*DE$1)</f>
        <v>0</v>
      </c>
      <c r="DF360" s="9"/>
      <c r="DG360" s="9">
        <f>Fri!$AY$28</f>
        <v>0</v>
      </c>
      <c r="DH360" s="73" t="str">
        <f t="shared" ref="DH360:DH362" si="3962">IF($B360="win",100%-DH$1,"-100%")</f>
        <v>-100%</v>
      </c>
      <c r="DI360" s="9">
        <f t="shared" ref="DI360:DI362" si="3963">(DG360*DH360)+(DG360*DI$1)</f>
        <v>0</v>
      </c>
      <c r="DJ360" s="9"/>
      <c r="DK360" s="9">
        <f>Fri!$AZ$28</f>
        <v>0</v>
      </c>
      <c r="DL360" s="73" t="str">
        <f t="shared" ref="DL360:DL362" si="3964">IF($B360="win",100%-DL$1,"-100%")</f>
        <v>-100%</v>
      </c>
      <c r="DM360" s="9">
        <f t="shared" ref="DM360:DM362" si="3965">(DK360*DL360)+(DK360*DM$1)</f>
        <v>0</v>
      </c>
      <c r="DN360" s="9"/>
      <c r="DO360" s="9">
        <f>Fri!$BA$28</f>
        <v>0</v>
      </c>
      <c r="DP360" s="73" t="str">
        <f t="shared" ref="DP360:DP362" si="3966">IF($B360="win",100%-DP$1,"-100%")</f>
        <v>-100%</v>
      </c>
      <c r="DQ360" s="9">
        <f t="shared" ref="DQ360:DQ362" si="3967">(DO360*DP360)+(DO360*DQ$1)</f>
        <v>0</v>
      </c>
      <c r="DR360" s="9"/>
      <c r="DS360" s="9">
        <f>Fri!$BB$28</f>
        <v>0</v>
      </c>
      <c r="DT360" s="73" t="str">
        <f t="shared" ref="DT360:DT362" si="3968">IF($B360="win",100%-DT$1,"-100%")</f>
        <v>-100%</v>
      </c>
      <c r="DU360" s="9">
        <f t="shared" ref="DU360:DU362" si="3969">(DS360*DT360)+(DS360*DU$1)</f>
        <v>0</v>
      </c>
      <c r="DV360" s="9"/>
      <c r="DW360" s="9">
        <f>Fri!$BC$28</f>
        <v>0</v>
      </c>
      <c r="DX360" s="73" t="str">
        <f t="shared" ref="DX360:DX362" si="3970">IF($B360="win",100%-DX$1,"-100%")</f>
        <v>-100%</v>
      </c>
      <c r="DY360" s="9">
        <f t="shared" ref="DY360:DY362" si="3971">(DW360*DX360)+(DW360*DY$1)</f>
        <v>0</v>
      </c>
      <c r="DZ360" s="9"/>
      <c r="EA360" s="9">
        <f>Fri!$BD$28</f>
        <v>0</v>
      </c>
      <c r="EB360" s="73" t="str">
        <f t="shared" ref="EB360:EB362" si="3972">IF($B360="win",100%-EB$1,"-100%")</f>
        <v>-100%</v>
      </c>
      <c r="EC360" s="9">
        <f t="shared" ref="EC360:EC362" si="3973">(EA360*EB360)+(EA360*EC$1)</f>
        <v>0</v>
      </c>
      <c r="ED360" s="9"/>
      <c r="EE360" s="9">
        <f>Fri!$BE$28</f>
        <v>0</v>
      </c>
      <c r="EF360" s="73" t="str">
        <f t="shared" ref="EF360:EF362" si="3974">IF($B360="win",100%-EF$1,"-100%")</f>
        <v>-100%</v>
      </c>
      <c r="EG360" s="9">
        <f t="shared" ref="EG360:EG362" si="3975">(EE360*EF360)+(EE360*EG$1)</f>
        <v>0</v>
      </c>
      <c r="EH360" s="9"/>
      <c r="EI360" s="9">
        <f>Fri!$BF$28</f>
        <v>0</v>
      </c>
      <c r="EJ360" s="73" t="str">
        <f t="shared" ref="EJ360:EJ362" si="3976">IF($B360="win",100%-EJ$1,"-100%")</f>
        <v>-100%</v>
      </c>
      <c r="EK360" s="9">
        <f t="shared" ref="EK360:EK362" si="3977">(EI360*EJ360)+(EI360*EK$1)</f>
        <v>0</v>
      </c>
      <c r="EL360" s="9"/>
      <c r="EM360" s="9">
        <f>Fri!$BG$28</f>
        <v>0</v>
      </c>
      <c r="EN360" s="73" t="str">
        <f t="shared" ref="EN360:EN362" si="3978">IF($B360="win",100%-EN$1,"-100%")</f>
        <v>-100%</v>
      </c>
      <c r="EO360" s="9">
        <f t="shared" ref="EO360:EO362" si="3979">(EM360*EN360)+(EM360*EO$1)</f>
        <v>0</v>
      </c>
      <c r="EP360" s="9"/>
      <c r="EQ360" s="9">
        <f>Fri!$BH$28</f>
        <v>0</v>
      </c>
      <c r="ER360" s="73" t="str">
        <f t="shared" ref="ER360:ER362" si="3980">IF($B360="win",100%-ER$1,"-100%")</f>
        <v>-100%</v>
      </c>
      <c r="ES360" s="9">
        <f t="shared" ref="ES360:ES362" si="3981">(EQ360*ER360)+(EQ360*ES$1)</f>
        <v>0</v>
      </c>
      <c r="EU360" s="9">
        <f>Fri!$BI$28</f>
        <v>0</v>
      </c>
      <c r="EV360" s="73" t="str">
        <f t="shared" ref="EV360:EV362" si="3982">IF($B360="win",100%-EV$1,"-100%")</f>
        <v>-100%</v>
      </c>
      <c r="EW360" s="9">
        <f t="shared" ref="EW360:EW362" si="3983">(EU360*EV360)+(EU360*EW$1)</f>
        <v>0</v>
      </c>
      <c r="EY360" s="9">
        <f>Fri!$BJ$28</f>
        <v>0</v>
      </c>
      <c r="EZ360" s="73" t="str">
        <f t="shared" ref="EZ360:EZ362" si="3984">IF($B360="win",100%-EZ$1,"-100%")</f>
        <v>-100%</v>
      </c>
      <c r="FA360" s="9">
        <f t="shared" ref="FA360:FA362" si="3985">(EY360*EZ360)+(EY360*FA$1)</f>
        <v>0</v>
      </c>
      <c r="FC360" s="9">
        <f>Fri!$BK$28</f>
        <v>0</v>
      </c>
      <c r="FD360" s="73" t="str">
        <f t="shared" ref="FD360:FD362" si="3986">IF($B360="win",100%-FD$1,"-100%")</f>
        <v>-100%</v>
      </c>
      <c r="FE360" s="9">
        <f t="shared" ref="FE360:FE362" si="3987">(FC360*FD360)+(FC360*FE$1)</f>
        <v>0</v>
      </c>
      <c r="FG360" s="9">
        <f>Fri!$BL$28</f>
        <v>0</v>
      </c>
      <c r="FH360" s="73" t="str">
        <f t="shared" ref="FH360:FH362" si="3988">IF($B360="win",100%-FH$1,"-100%")</f>
        <v>-100%</v>
      </c>
      <c r="FI360" s="9">
        <f t="shared" ref="FI360:FI362" si="3989">(FG360*FH360)+(FG360*FI$1)</f>
        <v>0</v>
      </c>
      <c r="FK360" s="9">
        <f>Fri!$BM$28</f>
        <v>0</v>
      </c>
      <c r="FL360" s="73" t="str">
        <f t="shared" ref="FL360:FL362" si="3990">IF($B360="win",100%-FL$1,"-100%")</f>
        <v>-100%</v>
      </c>
      <c r="FM360" s="9">
        <f t="shared" ref="FM360:FM362" si="3991">(FK360*FL360)+(FK360*FM$1)</f>
        <v>0</v>
      </c>
      <c r="FO360" s="9">
        <f>Fri!$BN$28</f>
        <v>0</v>
      </c>
      <c r="FP360" s="73" t="str">
        <f t="shared" ref="FP360:FP362" si="3992">IF($B360="win",100%-FP$1,"-100%")</f>
        <v>-100%</v>
      </c>
      <c r="FQ360" s="9">
        <f t="shared" ref="FQ360:FQ362" si="3993">(FO360*FP360)+(FO360*FQ$1)</f>
        <v>0</v>
      </c>
    </row>
    <row r="361" spans="1:173" s="12" customFormat="1" x14ac:dyDescent="0.25">
      <c r="A361" s="9" t="str">
        <f>Fri!$A$29</f>
        <v>UNDER</v>
      </c>
      <c r="B361" s="72">
        <f>Fri!$C$29</f>
        <v>0</v>
      </c>
      <c r="C361" s="9">
        <f>Fri!$X$29</f>
        <v>0</v>
      </c>
      <c r="D361" s="73" t="str">
        <f t="shared" si="3908"/>
        <v>-100%</v>
      </c>
      <c r="E361" s="9">
        <f t="shared" si="3909"/>
        <v>0</v>
      </c>
      <c r="G361" s="9">
        <f>Fri!$Y$29</f>
        <v>0</v>
      </c>
      <c r="H361" s="73">
        <v>0.9</v>
      </c>
      <c r="I361" s="9">
        <f t="shared" si="3911"/>
        <v>0</v>
      </c>
      <c r="K361" s="9">
        <f>Fri!$Z$29</f>
        <v>0</v>
      </c>
      <c r="L361" s="73" t="str">
        <f t="shared" si="3912"/>
        <v>-100%</v>
      </c>
      <c r="M361" s="9">
        <f t="shared" si="3913"/>
        <v>0</v>
      </c>
      <c r="N361" s="9"/>
      <c r="O361" s="9">
        <f>Fri!$AA$29</f>
        <v>0</v>
      </c>
      <c r="P361" s="73" t="str">
        <f t="shared" si="3914"/>
        <v>-100%</v>
      </c>
      <c r="Q361" s="9">
        <f t="shared" si="3915"/>
        <v>0</v>
      </c>
      <c r="R361" s="9"/>
      <c r="S361" s="9">
        <f>Fri!$AB$29</f>
        <v>0</v>
      </c>
      <c r="T361" s="73" t="str">
        <f t="shared" si="3916"/>
        <v>-100%</v>
      </c>
      <c r="U361" s="9">
        <f t="shared" si="3917"/>
        <v>0</v>
      </c>
      <c r="V361" s="9"/>
      <c r="W361" s="9">
        <f>Fri!$AC$29</f>
        <v>0</v>
      </c>
      <c r="X361" s="73" t="str">
        <f t="shared" si="3918"/>
        <v>-100%</v>
      </c>
      <c r="Y361" s="9">
        <f t="shared" si="3919"/>
        <v>0</v>
      </c>
      <c r="Z361" s="9"/>
      <c r="AA361" s="9">
        <f>Fri!$AD$29</f>
        <v>0</v>
      </c>
      <c r="AB361" s="73" t="str">
        <f t="shared" si="3920"/>
        <v>-100%</v>
      </c>
      <c r="AC361" s="9">
        <f t="shared" si="3921"/>
        <v>0</v>
      </c>
      <c r="AD361" s="9"/>
      <c r="AE361" s="9">
        <f>Fri!$AE$29</f>
        <v>0</v>
      </c>
      <c r="AF361" s="73" t="str">
        <f t="shared" si="3922"/>
        <v>-100%</v>
      </c>
      <c r="AG361" s="9">
        <f t="shared" si="3923"/>
        <v>0</v>
      </c>
      <c r="AH361" s="9"/>
      <c r="AI361" s="9">
        <f>Fri!$AF$29</f>
        <v>0</v>
      </c>
      <c r="AJ361" s="73" t="str">
        <f t="shared" si="3924"/>
        <v>-100%</v>
      </c>
      <c r="AK361" s="9">
        <f t="shared" si="3925"/>
        <v>0</v>
      </c>
      <c r="AL361" s="9"/>
      <c r="AM361" s="9">
        <f>Fri!$AG$29</f>
        <v>0</v>
      </c>
      <c r="AN361" s="73" t="str">
        <f t="shared" si="3926"/>
        <v>-100%</v>
      </c>
      <c r="AO361" s="9">
        <f t="shared" si="3927"/>
        <v>0</v>
      </c>
      <c r="AP361" s="9"/>
      <c r="AQ361" s="9">
        <f>Fri!$AH$29</f>
        <v>0</v>
      </c>
      <c r="AR361" s="73" t="str">
        <f t="shared" si="3928"/>
        <v>-100%</v>
      </c>
      <c r="AS361" s="9">
        <f t="shared" si="3929"/>
        <v>0</v>
      </c>
      <c r="AT361" s="9"/>
      <c r="AU361" s="9">
        <f>Fri!$AI$29</f>
        <v>0</v>
      </c>
      <c r="AV361" s="73" t="str">
        <f t="shared" si="3930"/>
        <v>-100%</v>
      </c>
      <c r="AW361" s="9">
        <f t="shared" si="3931"/>
        <v>0</v>
      </c>
      <c r="AX361" s="9"/>
      <c r="AY361" s="9">
        <f>Fri!$AJ$29</f>
        <v>0</v>
      </c>
      <c r="AZ361" s="73" t="str">
        <f t="shared" si="3932"/>
        <v>-100%</v>
      </c>
      <c r="BA361" s="9">
        <f t="shared" si="3933"/>
        <v>0</v>
      </c>
      <c r="BB361" s="9"/>
      <c r="BC361" s="9">
        <f>Fri!$AK$29</f>
        <v>0</v>
      </c>
      <c r="BD361" s="73" t="str">
        <f t="shared" si="3934"/>
        <v>-100%</v>
      </c>
      <c r="BE361" s="9">
        <f t="shared" si="3935"/>
        <v>0</v>
      </c>
      <c r="BF361" s="9"/>
      <c r="BG361" s="9">
        <f>Fri!$AL$29</f>
        <v>0</v>
      </c>
      <c r="BH361" s="73" t="str">
        <f t="shared" si="3936"/>
        <v>-100%</v>
      </c>
      <c r="BI361" s="9">
        <f t="shared" si="3937"/>
        <v>0</v>
      </c>
      <c r="BJ361" s="9"/>
      <c r="BK361" s="9">
        <f>Fri!$AM$29</f>
        <v>0</v>
      </c>
      <c r="BL361" s="73" t="str">
        <f t="shared" si="3938"/>
        <v>-100%</v>
      </c>
      <c r="BM361" s="9">
        <f t="shared" si="3939"/>
        <v>0</v>
      </c>
      <c r="BN361" s="9"/>
      <c r="BO361" s="9">
        <f>Fri!$AN$29</f>
        <v>0</v>
      </c>
      <c r="BP361" s="73" t="str">
        <f t="shared" si="3940"/>
        <v>-100%</v>
      </c>
      <c r="BQ361" s="9">
        <f t="shared" si="3941"/>
        <v>0</v>
      </c>
      <c r="BR361" s="9"/>
      <c r="BS361" s="9">
        <f>Fri!$AO$29</f>
        <v>0</v>
      </c>
      <c r="BT361" s="73" t="str">
        <f t="shared" si="3942"/>
        <v>-100%</v>
      </c>
      <c r="BU361" s="9">
        <f t="shared" si="3943"/>
        <v>0</v>
      </c>
      <c r="BV361" s="9"/>
      <c r="BW361" s="9">
        <f>Fri!$AP$29</f>
        <v>0</v>
      </c>
      <c r="BX361" s="73" t="str">
        <f t="shared" si="3944"/>
        <v>-100%</v>
      </c>
      <c r="BY361" s="9">
        <f t="shared" si="3945"/>
        <v>0</v>
      </c>
      <c r="BZ361" s="9"/>
      <c r="CA361" s="9">
        <f>Fri!$AQ$29</f>
        <v>0</v>
      </c>
      <c r="CB361" s="73" t="str">
        <f t="shared" si="3946"/>
        <v>-100%</v>
      </c>
      <c r="CC361" s="9">
        <f t="shared" si="3947"/>
        <v>0</v>
      </c>
      <c r="CD361" s="9"/>
      <c r="CE361" s="9">
        <f>Fri!$AR$29</f>
        <v>0</v>
      </c>
      <c r="CF361" s="73" t="str">
        <f t="shared" si="3948"/>
        <v>-100%</v>
      </c>
      <c r="CG361" s="9">
        <f t="shared" si="3949"/>
        <v>0</v>
      </c>
      <c r="CH361" s="9"/>
      <c r="CI361" s="9">
        <f>Fri!$AS$29</f>
        <v>0</v>
      </c>
      <c r="CJ361" s="73" t="str">
        <f t="shared" si="3950"/>
        <v>-100%</v>
      </c>
      <c r="CK361" s="9">
        <f t="shared" si="3951"/>
        <v>0</v>
      </c>
      <c r="CL361" s="9"/>
      <c r="CM361" s="9">
        <f>Fri!$AT$29</f>
        <v>0</v>
      </c>
      <c r="CN361" s="73" t="str">
        <f t="shared" si="3952"/>
        <v>-100%</v>
      </c>
      <c r="CO361" s="9">
        <f t="shared" si="3953"/>
        <v>0</v>
      </c>
      <c r="CP361" s="9"/>
      <c r="CQ361" s="9">
        <f>Fri!$AU$29</f>
        <v>0</v>
      </c>
      <c r="CR361" s="73" t="str">
        <f t="shared" si="3954"/>
        <v>-100%</v>
      </c>
      <c r="CS361" s="9">
        <f t="shared" si="3955"/>
        <v>0</v>
      </c>
      <c r="CT361" s="9"/>
      <c r="CU361" s="9">
        <f>Fri!$AV$29</f>
        <v>0</v>
      </c>
      <c r="CV361" s="73" t="str">
        <f t="shared" si="3956"/>
        <v>-100%</v>
      </c>
      <c r="CW361" s="9">
        <f t="shared" si="3957"/>
        <v>0</v>
      </c>
      <c r="CX361" s="9"/>
      <c r="CY361" s="9">
        <f>Fri!$AW$29</f>
        <v>0</v>
      </c>
      <c r="CZ361" s="73" t="str">
        <f t="shared" si="3958"/>
        <v>-100%</v>
      </c>
      <c r="DA361" s="9">
        <f t="shared" si="3959"/>
        <v>0</v>
      </c>
      <c r="DB361" s="9"/>
      <c r="DC361" s="9">
        <f>Fri!$AX$29</f>
        <v>0</v>
      </c>
      <c r="DD361" s="73" t="str">
        <f t="shared" si="3960"/>
        <v>-100%</v>
      </c>
      <c r="DE361" s="9">
        <f t="shared" si="3961"/>
        <v>0</v>
      </c>
      <c r="DF361" s="9"/>
      <c r="DG361" s="9">
        <f>Fri!$AY$29</f>
        <v>0</v>
      </c>
      <c r="DH361" s="73" t="str">
        <f t="shared" si="3962"/>
        <v>-100%</v>
      </c>
      <c r="DI361" s="9">
        <f t="shared" si="3963"/>
        <v>0</v>
      </c>
      <c r="DJ361" s="9"/>
      <c r="DK361" s="9">
        <f>Fri!$AZ$29</f>
        <v>0</v>
      </c>
      <c r="DL361" s="73" t="str">
        <f t="shared" si="3964"/>
        <v>-100%</v>
      </c>
      <c r="DM361" s="9">
        <f t="shared" si="3965"/>
        <v>0</v>
      </c>
      <c r="DN361" s="9"/>
      <c r="DO361" s="9">
        <f>Fri!$BA$29</f>
        <v>0</v>
      </c>
      <c r="DP361" s="73" t="str">
        <f t="shared" si="3966"/>
        <v>-100%</v>
      </c>
      <c r="DQ361" s="9">
        <f t="shared" si="3967"/>
        <v>0</v>
      </c>
      <c r="DR361" s="9"/>
      <c r="DS361" s="9">
        <f>Fri!$BB$29</f>
        <v>0</v>
      </c>
      <c r="DT361" s="73" t="str">
        <f t="shared" si="3968"/>
        <v>-100%</v>
      </c>
      <c r="DU361" s="9">
        <f t="shared" si="3969"/>
        <v>0</v>
      </c>
      <c r="DV361" s="9"/>
      <c r="DW361" s="9">
        <f>Fri!$BC$29</f>
        <v>0</v>
      </c>
      <c r="DX361" s="73" t="str">
        <f t="shared" si="3970"/>
        <v>-100%</v>
      </c>
      <c r="DY361" s="9">
        <f t="shared" si="3971"/>
        <v>0</v>
      </c>
      <c r="DZ361" s="9"/>
      <c r="EA361" s="9">
        <f>Fri!$BD$29</f>
        <v>0</v>
      </c>
      <c r="EB361" s="73" t="str">
        <f t="shared" si="3972"/>
        <v>-100%</v>
      </c>
      <c r="EC361" s="9">
        <f t="shared" si="3973"/>
        <v>0</v>
      </c>
      <c r="ED361" s="9"/>
      <c r="EE361" s="9">
        <f>Fri!$BE$29</f>
        <v>0</v>
      </c>
      <c r="EF361" s="73" t="str">
        <f t="shared" si="3974"/>
        <v>-100%</v>
      </c>
      <c r="EG361" s="9">
        <f t="shared" si="3975"/>
        <v>0</v>
      </c>
      <c r="EH361" s="9"/>
      <c r="EI361" s="9">
        <f>Fri!$BF$29</f>
        <v>0</v>
      </c>
      <c r="EJ361" s="73" t="str">
        <f t="shared" si="3976"/>
        <v>-100%</v>
      </c>
      <c r="EK361" s="9">
        <f t="shared" si="3977"/>
        <v>0</v>
      </c>
      <c r="EL361" s="9"/>
      <c r="EM361" s="9">
        <f>Fri!$BG$29</f>
        <v>0</v>
      </c>
      <c r="EN361" s="73" t="str">
        <f t="shared" si="3978"/>
        <v>-100%</v>
      </c>
      <c r="EO361" s="9">
        <f t="shared" si="3979"/>
        <v>0</v>
      </c>
      <c r="EP361" s="9"/>
      <c r="EQ361" s="9">
        <f>Fri!$BH$29</f>
        <v>0</v>
      </c>
      <c r="ER361" s="73" t="str">
        <f t="shared" si="3980"/>
        <v>-100%</v>
      </c>
      <c r="ES361" s="9">
        <f t="shared" si="3981"/>
        <v>0</v>
      </c>
      <c r="EU361" s="9">
        <f>Fri!$BI$29</f>
        <v>0</v>
      </c>
      <c r="EV361" s="73" t="str">
        <f t="shared" si="3982"/>
        <v>-100%</v>
      </c>
      <c r="EW361" s="9">
        <f t="shared" si="3983"/>
        <v>0</v>
      </c>
      <c r="EY361" s="9">
        <f>Fri!$BJ$29</f>
        <v>0</v>
      </c>
      <c r="EZ361" s="73" t="str">
        <f t="shared" si="3984"/>
        <v>-100%</v>
      </c>
      <c r="FA361" s="9">
        <f t="shared" si="3985"/>
        <v>0</v>
      </c>
      <c r="FC361" s="9">
        <f>Fri!$BK$29</f>
        <v>0</v>
      </c>
      <c r="FD361" s="73" t="str">
        <f t="shared" si="3986"/>
        <v>-100%</v>
      </c>
      <c r="FE361" s="9">
        <f t="shared" si="3987"/>
        <v>0</v>
      </c>
      <c r="FG361" s="9">
        <f>Fri!$BL$29</f>
        <v>0</v>
      </c>
      <c r="FH361" s="73" t="str">
        <f t="shared" si="3988"/>
        <v>-100%</v>
      </c>
      <c r="FI361" s="9">
        <f t="shared" si="3989"/>
        <v>0</v>
      </c>
      <c r="FK361" s="9">
        <f>Fri!$BM$29</f>
        <v>0</v>
      </c>
      <c r="FL361" s="73" t="str">
        <f t="shared" si="3990"/>
        <v>-100%</v>
      </c>
      <c r="FM361" s="9">
        <f t="shared" si="3991"/>
        <v>0</v>
      </c>
      <c r="FO361" s="9">
        <f>Fri!$BN$29</f>
        <v>0</v>
      </c>
      <c r="FP361" s="73" t="str">
        <f t="shared" si="3992"/>
        <v>-100%</v>
      </c>
      <c r="FQ361" s="9">
        <f t="shared" si="3993"/>
        <v>0</v>
      </c>
    </row>
    <row r="362" spans="1:173" s="12" customFormat="1" x14ac:dyDescent="0.25">
      <c r="A362" s="9" t="str">
        <f>Fri!$A$30</f>
        <v>OVER</v>
      </c>
      <c r="B362" s="72">
        <f>Fri!$C$30</f>
        <v>0</v>
      </c>
      <c r="C362" s="9">
        <f>Fri!$X$30</f>
        <v>0</v>
      </c>
      <c r="D362" s="73" t="str">
        <f t="shared" si="3908"/>
        <v>-100%</v>
      </c>
      <c r="E362" s="9">
        <f t="shared" si="3909"/>
        <v>0</v>
      </c>
      <c r="G362" s="9">
        <f>Fri!$Y$30</f>
        <v>0</v>
      </c>
      <c r="H362" s="73" t="str">
        <f t="shared" si="3910"/>
        <v>-100%</v>
      </c>
      <c r="I362" s="9">
        <f t="shared" si="3911"/>
        <v>0</v>
      </c>
      <c r="K362" s="9">
        <f>Fri!$Z$30</f>
        <v>0</v>
      </c>
      <c r="L362" s="73" t="str">
        <f t="shared" si="3912"/>
        <v>-100%</v>
      </c>
      <c r="M362" s="9">
        <f t="shared" si="3913"/>
        <v>0</v>
      </c>
      <c r="N362" s="9"/>
      <c r="O362" s="9">
        <f>Fri!$AA$30</f>
        <v>0</v>
      </c>
      <c r="P362" s="73" t="str">
        <f t="shared" si="3914"/>
        <v>-100%</v>
      </c>
      <c r="Q362" s="9">
        <f t="shared" si="3915"/>
        <v>0</v>
      </c>
      <c r="R362" s="9"/>
      <c r="S362" s="9">
        <f>Fri!$AB$30</f>
        <v>0</v>
      </c>
      <c r="T362" s="73" t="str">
        <f t="shared" si="3916"/>
        <v>-100%</v>
      </c>
      <c r="U362" s="9">
        <f t="shared" si="3917"/>
        <v>0</v>
      </c>
      <c r="V362" s="9"/>
      <c r="W362" s="9">
        <f>Fri!$AC$30</f>
        <v>0</v>
      </c>
      <c r="X362" s="73" t="str">
        <f t="shared" si="3918"/>
        <v>-100%</v>
      </c>
      <c r="Y362" s="9">
        <f t="shared" si="3919"/>
        <v>0</v>
      </c>
      <c r="Z362" s="9"/>
      <c r="AA362" s="9">
        <f>Fri!$AD$30</f>
        <v>0</v>
      </c>
      <c r="AB362" s="73" t="str">
        <f t="shared" si="3920"/>
        <v>-100%</v>
      </c>
      <c r="AC362" s="9">
        <f t="shared" si="3921"/>
        <v>0</v>
      </c>
      <c r="AD362" s="9"/>
      <c r="AE362" s="9">
        <f>Fri!$AE$30</f>
        <v>0</v>
      </c>
      <c r="AF362" s="73" t="str">
        <f t="shared" si="3922"/>
        <v>-100%</v>
      </c>
      <c r="AG362" s="9">
        <f t="shared" si="3923"/>
        <v>0</v>
      </c>
      <c r="AH362" s="9"/>
      <c r="AI362" s="9">
        <f>Fri!$AF$30</f>
        <v>0</v>
      </c>
      <c r="AJ362" s="73" t="str">
        <f t="shared" si="3924"/>
        <v>-100%</v>
      </c>
      <c r="AK362" s="9">
        <f t="shared" si="3925"/>
        <v>0</v>
      </c>
      <c r="AL362" s="9"/>
      <c r="AM362" s="9">
        <f>Fri!$AG$30</f>
        <v>0</v>
      </c>
      <c r="AN362" s="73" t="str">
        <f t="shared" si="3926"/>
        <v>-100%</v>
      </c>
      <c r="AO362" s="9">
        <f t="shared" si="3927"/>
        <v>0</v>
      </c>
      <c r="AP362" s="9"/>
      <c r="AQ362" s="9">
        <f>Fri!$AH$30</f>
        <v>0</v>
      </c>
      <c r="AR362" s="73" t="str">
        <f t="shared" si="3928"/>
        <v>-100%</v>
      </c>
      <c r="AS362" s="9">
        <f t="shared" si="3929"/>
        <v>0</v>
      </c>
      <c r="AT362" s="9"/>
      <c r="AU362" s="9">
        <f>Fri!$AI$30</f>
        <v>0</v>
      </c>
      <c r="AV362" s="73" t="str">
        <f t="shared" si="3930"/>
        <v>-100%</v>
      </c>
      <c r="AW362" s="9">
        <f t="shared" si="3931"/>
        <v>0</v>
      </c>
      <c r="AX362" s="9"/>
      <c r="AY362" s="9">
        <f>Fri!$AJ$30</f>
        <v>0</v>
      </c>
      <c r="AZ362" s="73" t="str">
        <f t="shared" si="3932"/>
        <v>-100%</v>
      </c>
      <c r="BA362" s="9">
        <f t="shared" si="3933"/>
        <v>0</v>
      </c>
      <c r="BB362" s="9"/>
      <c r="BC362" s="9">
        <f>Fri!$AK$30</f>
        <v>0</v>
      </c>
      <c r="BD362" s="73" t="str">
        <f t="shared" si="3934"/>
        <v>-100%</v>
      </c>
      <c r="BE362" s="9">
        <f t="shared" si="3935"/>
        <v>0</v>
      </c>
      <c r="BF362" s="9"/>
      <c r="BG362" s="9">
        <f>Fri!$AL$30</f>
        <v>0</v>
      </c>
      <c r="BH362" s="73" t="str">
        <f t="shared" si="3936"/>
        <v>-100%</v>
      </c>
      <c r="BI362" s="9">
        <f t="shared" si="3937"/>
        <v>0</v>
      </c>
      <c r="BJ362" s="9"/>
      <c r="BK362" s="9">
        <f>Fri!$AM$30</f>
        <v>0</v>
      </c>
      <c r="BL362" s="73" t="str">
        <f t="shared" si="3938"/>
        <v>-100%</v>
      </c>
      <c r="BM362" s="9">
        <f t="shared" si="3939"/>
        <v>0</v>
      </c>
      <c r="BN362" s="9"/>
      <c r="BO362" s="9">
        <f>Fri!$AN$30</f>
        <v>0</v>
      </c>
      <c r="BP362" s="73" t="str">
        <f t="shared" si="3940"/>
        <v>-100%</v>
      </c>
      <c r="BQ362" s="9">
        <f t="shared" si="3941"/>
        <v>0</v>
      </c>
      <c r="BR362" s="9"/>
      <c r="BS362" s="9">
        <f>Fri!$AO$30</f>
        <v>0</v>
      </c>
      <c r="BT362" s="73" t="str">
        <f t="shared" si="3942"/>
        <v>-100%</v>
      </c>
      <c r="BU362" s="9">
        <f t="shared" si="3943"/>
        <v>0</v>
      </c>
      <c r="BV362" s="9"/>
      <c r="BW362" s="9">
        <f>Fri!$AP$30</f>
        <v>0</v>
      </c>
      <c r="BX362" s="73" t="str">
        <f t="shared" si="3944"/>
        <v>-100%</v>
      </c>
      <c r="BY362" s="9">
        <f t="shared" si="3945"/>
        <v>0</v>
      </c>
      <c r="BZ362" s="9"/>
      <c r="CA362" s="9">
        <f>Fri!$AQ$30</f>
        <v>0</v>
      </c>
      <c r="CB362" s="73" t="str">
        <f t="shared" si="3946"/>
        <v>-100%</v>
      </c>
      <c r="CC362" s="9">
        <f t="shared" si="3947"/>
        <v>0</v>
      </c>
      <c r="CD362" s="9"/>
      <c r="CE362" s="9">
        <f>Fri!$AR$30</f>
        <v>0</v>
      </c>
      <c r="CF362" s="73" t="str">
        <f t="shared" si="3948"/>
        <v>-100%</v>
      </c>
      <c r="CG362" s="9">
        <f t="shared" si="3949"/>
        <v>0</v>
      </c>
      <c r="CH362" s="9"/>
      <c r="CI362" s="9">
        <f>Fri!$AS$30</f>
        <v>0</v>
      </c>
      <c r="CJ362" s="73" t="str">
        <f t="shared" si="3950"/>
        <v>-100%</v>
      </c>
      <c r="CK362" s="9">
        <f t="shared" si="3951"/>
        <v>0</v>
      </c>
      <c r="CL362" s="9"/>
      <c r="CM362" s="9">
        <f>Fri!$AT$30</f>
        <v>0</v>
      </c>
      <c r="CN362" s="73" t="str">
        <f t="shared" si="3952"/>
        <v>-100%</v>
      </c>
      <c r="CO362" s="9">
        <f t="shared" si="3953"/>
        <v>0</v>
      </c>
      <c r="CP362" s="9"/>
      <c r="CQ362" s="9">
        <f>Fri!$AU$30</f>
        <v>0</v>
      </c>
      <c r="CR362" s="73" t="str">
        <f t="shared" si="3954"/>
        <v>-100%</v>
      </c>
      <c r="CS362" s="9">
        <f t="shared" si="3955"/>
        <v>0</v>
      </c>
      <c r="CT362" s="9"/>
      <c r="CU362" s="9">
        <f>Fri!$AV$30</f>
        <v>0</v>
      </c>
      <c r="CV362" s="73" t="str">
        <f t="shared" si="3956"/>
        <v>-100%</v>
      </c>
      <c r="CW362" s="9">
        <f t="shared" si="3957"/>
        <v>0</v>
      </c>
      <c r="CX362" s="9"/>
      <c r="CY362" s="9">
        <f>Fri!$AW$30</f>
        <v>0</v>
      </c>
      <c r="CZ362" s="73" t="str">
        <f t="shared" si="3958"/>
        <v>-100%</v>
      </c>
      <c r="DA362" s="9">
        <f t="shared" si="3959"/>
        <v>0</v>
      </c>
      <c r="DB362" s="9"/>
      <c r="DC362" s="9">
        <f>Fri!$AX$30</f>
        <v>0</v>
      </c>
      <c r="DD362" s="73" t="str">
        <f t="shared" si="3960"/>
        <v>-100%</v>
      </c>
      <c r="DE362" s="9">
        <f t="shared" si="3961"/>
        <v>0</v>
      </c>
      <c r="DF362" s="9"/>
      <c r="DG362" s="9">
        <f>Fri!$AY$30</f>
        <v>0</v>
      </c>
      <c r="DH362" s="73" t="str">
        <f t="shared" si="3962"/>
        <v>-100%</v>
      </c>
      <c r="DI362" s="9">
        <f t="shared" si="3963"/>
        <v>0</v>
      </c>
      <c r="DJ362" s="9"/>
      <c r="DK362" s="9">
        <f>Fri!$AZ$30</f>
        <v>0</v>
      </c>
      <c r="DL362" s="73" t="str">
        <f t="shared" si="3964"/>
        <v>-100%</v>
      </c>
      <c r="DM362" s="9">
        <f t="shared" si="3965"/>
        <v>0</v>
      </c>
      <c r="DN362" s="9"/>
      <c r="DO362" s="9">
        <f>Fri!$BA$30</f>
        <v>0</v>
      </c>
      <c r="DP362" s="73" t="str">
        <f t="shared" si="3966"/>
        <v>-100%</v>
      </c>
      <c r="DQ362" s="9">
        <f t="shared" si="3967"/>
        <v>0</v>
      </c>
      <c r="DR362" s="9"/>
      <c r="DS362" s="9">
        <f>Fri!$BB$30</f>
        <v>0</v>
      </c>
      <c r="DT362" s="73" t="str">
        <f t="shared" si="3968"/>
        <v>-100%</v>
      </c>
      <c r="DU362" s="9">
        <f t="shared" si="3969"/>
        <v>0</v>
      </c>
      <c r="DV362" s="9"/>
      <c r="DW362" s="9">
        <f>Fri!$BC$30</f>
        <v>0</v>
      </c>
      <c r="DX362" s="73" t="str">
        <f t="shared" si="3970"/>
        <v>-100%</v>
      </c>
      <c r="DY362" s="9">
        <f t="shared" si="3971"/>
        <v>0</v>
      </c>
      <c r="DZ362" s="9"/>
      <c r="EA362" s="9">
        <f>Fri!$BD$30</f>
        <v>0</v>
      </c>
      <c r="EB362" s="73" t="str">
        <f t="shared" si="3972"/>
        <v>-100%</v>
      </c>
      <c r="EC362" s="9">
        <f t="shared" si="3973"/>
        <v>0</v>
      </c>
      <c r="ED362" s="9"/>
      <c r="EE362" s="9">
        <f>Fri!$BE$30</f>
        <v>0</v>
      </c>
      <c r="EF362" s="73" t="str">
        <f t="shared" si="3974"/>
        <v>-100%</v>
      </c>
      <c r="EG362" s="9">
        <f t="shared" si="3975"/>
        <v>0</v>
      </c>
      <c r="EH362" s="9"/>
      <c r="EI362" s="9">
        <f>Fri!$BF$30</f>
        <v>0</v>
      </c>
      <c r="EJ362" s="73" t="str">
        <f t="shared" si="3976"/>
        <v>-100%</v>
      </c>
      <c r="EK362" s="9">
        <f t="shared" si="3977"/>
        <v>0</v>
      </c>
      <c r="EL362" s="9"/>
      <c r="EM362" s="9">
        <f>Fri!$BG$30</f>
        <v>0</v>
      </c>
      <c r="EN362" s="73" t="str">
        <f t="shared" si="3978"/>
        <v>-100%</v>
      </c>
      <c r="EO362" s="9">
        <f t="shared" si="3979"/>
        <v>0</v>
      </c>
      <c r="EP362" s="9"/>
      <c r="EQ362" s="9">
        <f>Fri!$BH$30</f>
        <v>0</v>
      </c>
      <c r="ER362" s="73" t="str">
        <f t="shared" si="3980"/>
        <v>-100%</v>
      </c>
      <c r="ES362" s="9">
        <f t="shared" si="3981"/>
        <v>0</v>
      </c>
      <c r="EU362" s="9">
        <f>Fri!$BI$30</f>
        <v>0</v>
      </c>
      <c r="EV362" s="73" t="str">
        <f t="shared" si="3982"/>
        <v>-100%</v>
      </c>
      <c r="EW362" s="9">
        <f t="shared" si="3983"/>
        <v>0</v>
      </c>
      <c r="EY362" s="9">
        <f>Fri!$BJ$30</f>
        <v>0</v>
      </c>
      <c r="EZ362" s="73" t="str">
        <f t="shared" si="3984"/>
        <v>-100%</v>
      </c>
      <c r="FA362" s="9">
        <f t="shared" si="3985"/>
        <v>0</v>
      </c>
      <c r="FC362" s="9">
        <f>Fri!$BK$30</f>
        <v>0</v>
      </c>
      <c r="FD362" s="73" t="str">
        <f t="shared" si="3986"/>
        <v>-100%</v>
      </c>
      <c r="FE362" s="9">
        <f t="shared" si="3987"/>
        <v>0</v>
      </c>
      <c r="FG362" s="9">
        <f>Fri!$BL$30</f>
        <v>0</v>
      </c>
      <c r="FH362" s="73" t="str">
        <f t="shared" si="3988"/>
        <v>-100%</v>
      </c>
      <c r="FI362" s="9">
        <f t="shared" si="3989"/>
        <v>0</v>
      </c>
      <c r="FK362" s="9">
        <f>Fri!$BM$30</f>
        <v>0</v>
      </c>
      <c r="FL362" s="73" t="str">
        <f t="shared" si="3990"/>
        <v>-100%</v>
      </c>
      <c r="FM362" s="9">
        <f t="shared" si="3991"/>
        <v>0</v>
      </c>
      <c r="FO362" s="9">
        <f>Fri!$BN$30</f>
        <v>0</v>
      </c>
      <c r="FP362" s="73" t="str">
        <f t="shared" si="3992"/>
        <v>-100%</v>
      </c>
      <c r="FQ362" s="9">
        <f t="shared" si="3993"/>
        <v>0</v>
      </c>
    </row>
    <row r="363" spans="1:173" s="12" customFormat="1" x14ac:dyDescent="0.25">
      <c r="A363" s="75"/>
      <c r="B363" s="72"/>
      <c r="C363" s="75"/>
      <c r="D363" s="75"/>
      <c r="E363" s="75"/>
      <c r="G363" s="75"/>
      <c r="H363" s="75"/>
      <c r="I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5"/>
      <c r="BK363" s="75"/>
      <c r="BL363" s="75"/>
      <c r="BM363" s="75"/>
      <c r="BN363" s="75"/>
      <c r="BO363" s="75"/>
      <c r="BP363" s="75"/>
      <c r="BQ363" s="75"/>
      <c r="BR363" s="75"/>
      <c r="BS363" s="75"/>
      <c r="BT363" s="75"/>
      <c r="BU363" s="75"/>
      <c r="BV363" s="75"/>
      <c r="BW363" s="75"/>
      <c r="BX363" s="75"/>
      <c r="BY363" s="75"/>
      <c r="BZ363" s="75"/>
      <c r="CA363" s="75"/>
      <c r="CB363" s="75"/>
      <c r="CC363" s="75"/>
      <c r="CD363" s="75"/>
      <c r="CE363" s="75"/>
      <c r="CF363" s="75"/>
      <c r="CG363" s="75"/>
      <c r="CH363" s="75"/>
      <c r="CI363" s="75"/>
      <c r="CJ363" s="75"/>
      <c r="CK363" s="75"/>
      <c r="CL363" s="75"/>
      <c r="CM363" s="75"/>
      <c r="CN363" s="75"/>
      <c r="CO363" s="75"/>
      <c r="CP363" s="75"/>
      <c r="CQ363" s="75"/>
      <c r="CR363" s="75"/>
      <c r="CS363" s="75"/>
      <c r="CT363" s="75"/>
      <c r="CU363" s="75"/>
      <c r="CV363" s="75"/>
      <c r="CW363" s="75"/>
      <c r="CX363" s="75"/>
      <c r="CY363" s="75"/>
      <c r="CZ363" s="75"/>
      <c r="DA363" s="75"/>
      <c r="DB363" s="75"/>
      <c r="DC363" s="75"/>
      <c r="DD363" s="75"/>
      <c r="DE363" s="75"/>
      <c r="DF363" s="75"/>
      <c r="DG363" s="75"/>
      <c r="DH363" s="75"/>
      <c r="DI363" s="75"/>
      <c r="DJ363" s="75"/>
      <c r="DK363" s="75"/>
      <c r="DL363" s="75"/>
      <c r="DM363" s="75"/>
      <c r="DN363" s="75"/>
      <c r="DO363" s="75"/>
      <c r="DP363" s="75"/>
      <c r="DQ363" s="75"/>
      <c r="DR363" s="75"/>
      <c r="DS363" s="75"/>
      <c r="DT363" s="75"/>
      <c r="DU363" s="75"/>
      <c r="DV363" s="75"/>
      <c r="DW363" s="75"/>
      <c r="DX363" s="75"/>
      <c r="DY363" s="75"/>
      <c r="DZ363" s="75"/>
      <c r="EA363" s="75"/>
      <c r="EB363" s="75"/>
      <c r="EC363" s="75"/>
      <c r="ED363" s="75"/>
      <c r="EE363" s="75"/>
      <c r="EF363" s="75"/>
      <c r="EG363" s="75"/>
      <c r="EH363" s="75"/>
      <c r="EI363" s="75"/>
      <c r="EJ363" s="75"/>
      <c r="EK363" s="75"/>
      <c r="EL363" s="75"/>
      <c r="EM363" s="75"/>
      <c r="EN363" s="75"/>
      <c r="EO363" s="75"/>
      <c r="EP363" s="75"/>
      <c r="EQ363" s="75"/>
      <c r="ER363" s="75"/>
      <c r="ES363" s="75"/>
      <c r="EU363" s="75"/>
      <c r="EV363" s="75"/>
      <c r="EW363" s="75"/>
      <c r="EY363" s="75"/>
      <c r="EZ363" s="75"/>
      <c r="FA363" s="75"/>
      <c r="FC363" s="75"/>
      <c r="FD363" s="75"/>
      <c r="FE363" s="75"/>
      <c r="FG363" s="75"/>
      <c r="FH363" s="75"/>
      <c r="FI363" s="75"/>
      <c r="FK363" s="75"/>
      <c r="FL363" s="75"/>
      <c r="FM363" s="75"/>
      <c r="FO363" s="75"/>
      <c r="FP363" s="75"/>
      <c r="FQ363" s="75"/>
    </row>
    <row r="364" spans="1:173" s="12" customFormat="1" x14ac:dyDescent="0.25">
      <c r="A364" s="9">
        <f>Fri!$A$32</f>
        <v>0</v>
      </c>
      <c r="B364" s="72">
        <f>Fri!$C$32</f>
        <v>0</v>
      </c>
      <c r="C364" s="9">
        <f>Fri!$X$32</f>
        <v>0</v>
      </c>
      <c r="D364" s="73" t="str">
        <f>IF($B364="win",100%-D$1,"-100%")</f>
        <v>-100%</v>
      </c>
      <c r="E364" s="9">
        <f>(C364*D364)+(C364*E$1)</f>
        <v>0</v>
      </c>
      <c r="G364" s="9">
        <f>Fri!$Y$32</f>
        <v>0</v>
      </c>
      <c r="H364" s="73" t="str">
        <f>IF($B364="win",100%-H$1,"-100%")</f>
        <v>-100%</v>
      </c>
      <c r="I364" s="9">
        <f>(G364*H364)+(G364*I$1)</f>
        <v>0</v>
      </c>
      <c r="K364" s="9">
        <f>Fri!$Z$32</f>
        <v>0</v>
      </c>
      <c r="L364" s="73" t="str">
        <f>IF($B364="win",100%-L$1,"-100%")</f>
        <v>-100%</v>
      </c>
      <c r="M364" s="9">
        <f>(K364*L364)+(K364*M$1)</f>
        <v>0</v>
      </c>
      <c r="N364" s="9"/>
      <c r="O364" s="9">
        <f>Fri!$AA$32</f>
        <v>0</v>
      </c>
      <c r="P364" s="73" t="str">
        <f>IF($B364="win",100%-P$1,"-100%")</f>
        <v>-100%</v>
      </c>
      <c r="Q364" s="9">
        <f>(O364*P364)+(O364*Q$1)</f>
        <v>0</v>
      </c>
      <c r="R364" s="9"/>
      <c r="S364" s="9">
        <f>Fri!$AB$32</f>
        <v>0</v>
      </c>
      <c r="T364" s="73" t="str">
        <f>IF($B364="win",100%-T$1,"-100%")</f>
        <v>-100%</v>
      </c>
      <c r="U364" s="9">
        <f>(S364*T364)+(S364*U$1)</f>
        <v>0</v>
      </c>
      <c r="V364" s="9"/>
      <c r="W364" s="9">
        <f>Fri!$AC$32</f>
        <v>0</v>
      </c>
      <c r="X364" s="73" t="str">
        <f>IF($B364="win",100%-X$1,"-100%")</f>
        <v>-100%</v>
      </c>
      <c r="Y364" s="9">
        <f>(W364*X364)+(W364*Y$1)</f>
        <v>0</v>
      </c>
      <c r="Z364" s="9"/>
      <c r="AA364" s="9">
        <f>Fri!$AD$32</f>
        <v>0</v>
      </c>
      <c r="AB364" s="73" t="str">
        <f>IF($B364="win",100%-AB$1,"-100%")</f>
        <v>-100%</v>
      </c>
      <c r="AC364" s="9">
        <f>(AA364*AB364)+(AA364*AC$1)</f>
        <v>0</v>
      </c>
      <c r="AD364" s="9"/>
      <c r="AE364" s="9">
        <f>Fri!$AE$32</f>
        <v>0</v>
      </c>
      <c r="AF364" s="73" t="str">
        <f>IF($B364="win",100%-AF$1,"-100%")</f>
        <v>-100%</v>
      </c>
      <c r="AG364" s="9">
        <f>(AE364*AF364)+(AE364*AG$1)</f>
        <v>0</v>
      </c>
      <c r="AH364" s="9"/>
      <c r="AI364" s="9">
        <f>Fri!$AF$32</f>
        <v>0</v>
      </c>
      <c r="AJ364" s="73" t="str">
        <f>IF($B364="win",100%-AJ$1,"-100%")</f>
        <v>-100%</v>
      </c>
      <c r="AK364" s="9">
        <f>(AI364*AJ364)+(AI364*AK$1)</f>
        <v>0</v>
      </c>
      <c r="AL364" s="9"/>
      <c r="AM364" s="9">
        <f>Fri!$AG$32</f>
        <v>0</v>
      </c>
      <c r="AN364" s="73" t="str">
        <f>IF($B364="win",100%-AN$1,"-100%")</f>
        <v>-100%</v>
      </c>
      <c r="AO364" s="9">
        <f>(AM364*AN364)+(AM364*AO$1)</f>
        <v>0</v>
      </c>
      <c r="AP364" s="9"/>
      <c r="AQ364" s="9">
        <f>Fri!$AH$32</f>
        <v>0</v>
      </c>
      <c r="AR364" s="73" t="str">
        <f>IF($B364="win",100%-AR$1,"-100%")</f>
        <v>-100%</v>
      </c>
      <c r="AS364" s="9">
        <f>(AQ364*AR364)+(AQ364*AS$1)</f>
        <v>0</v>
      </c>
      <c r="AT364" s="9"/>
      <c r="AU364" s="9">
        <f>Fri!$AI$32</f>
        <v>0</v>
      </c>
      <c r="AV364" s="73" t="str">
        <f>IF($B364="win",100%-AV$1,"-100%")</f>
        <v>-100%</v>
      </c>
      <c r="AW364" s="9">
        <f>(AU364*AV364)+(AU364*AW$1)</f>
        <v>0</v>
      </c>
      <c r="AX364" s="9"/>
      <c r="AY364" s="9">
        <f>Fri!$AJ$32</f>
        <v>0</v>
      </c>
      <c r="AZ364" s="73" t="str">
        <f>IF($B364="win",100%-AZ$1,"-100%")</f>
        <v>-100%</v>
      </c>
      <c r="BA364" s="9">
        <f>(AY364*AZ364)+(AY364*BA$1)</f>
        <v>0</v>
      </c>
      <c r="BB364" s="9"/>
      <c r="BC364" s="9">
        <f>Fri!$AK$32</f>
        <v>0</v>
      </c>
      <c r="BD364" s="73" t="str">
        <f>IF($B364="win",100%-BD$1,"-100%")</f>
        <v>-100%</v>
      </c>
      <c r="BE364" s="9">
        <f>(BC364*BD364)+(BC364*BE$1)</f>
        <v>0</v>
      </c>
      <c r="BF364" s="9"/>
      <c r="BG364" s="9">
        <f>Fri!$AL$32</f>
        <v>0</v>
      </c>
      <c r="BH364" s="73" t="str">
        <f>IF($B364="win",100%-BH$1,"-100%")</f>
        <v>-100%</v>
      </c>
      <c r="BI364" s="9">
        <f>(BG364*BH364)+(BG364*BI$1)</f>
        <v>0</v>
      </c>
      <c r="BJ364" s="9"/>
      <c r="BK364" s="9">
        <f>Fri!$AM$32</f>
        <v>0</v>
      </c>
      <c r="BL364" s="73" t="str">
        <f>IF($B364="win",100%-BL$1,"-100%")</f>
        <v>-100%</v>
      </c>
      <c r="BM364" s="9">
        <f>(BK364*BL364)+(BK364*BM$1)</f>
        <v>0</v>
      </c>
      <c r="BN364" s="9"/>
      <c r="BO364" s="9">
        <f>Fri!$AN$32</f>
        <v>0</v>
      </c>
      <c r="BP364" s="73" t="str">
        <f>IF($B364="win",100%-BP$1,"-100%")</f>
        <v>-100%</v>
      </c>
      <c r="BQ364" s="9">
        <f>(BO364*BP364)+(BO364*BQ$1)</f>
        <v>0</v>
      </c>
      <c r="BR364" s="9"/>
      <c r="BS364" s="9">
        <f>Fri!$AO$32</f>
        <v>0</v>
      </c>
      <c r="BT364" s="73" t="str">
        <f>IF($B364="win",100%-BT$1,"-100%")</f>
        <v>-100%</v>
      </c>
      <c r="BU364" s="9">
        <f>(BS364*BT364)+(BS364*BU$1)</f>
        <v>0</v>
      </c>
      <c r="BV364" s="9"/>
      <c r="BW364" s="9">
        <f>Fri!$AP$32</f>
        <v>0</v>
      </c>
      <c r="BX364" s="73" t="str">
        <f>IF($B364="win",100%-BX$1,"-100%")</f>
        <v>-100%</v>
      </c>
      <c r="BY364" s="9">
        <f>(BW364*BX364)+(BW364*BY$1)</f>
        <v>0</v>
      </c>
      <c r="BZ364" s="9"/>
      <c r="CA364" s="9">
        <f>Fri!$AQ$32</f>
        <v>0</v>
      </c>
      <c r="CB364" s="73" t="str">
        <f>IF($B364="win",100%-CB$1,"-100%")</f>
        <v>-100%</v>
      </c>
      <c r="CC364" s="9">
        <f>(CA364*CB364)+(CA364*CC$1)</f>
        <v>0</v>
      </c>
      <c r="CD364" s="9"/>
      <c r="CE364" s="9">
        <f>Fri!$AR$32</f>
        <v>0</v>
      </c>
      <c r="CF364" s="73" t="str">
        <f>IF($B364="win",100%-CF$1,"-100%")</f>
        <v>-100%</v>
      </c>
      <c r="CG364" s="9">
        <f>(CE364*CF364)+(CE364*CG$1)</f>
        <v>0</v>
      </c>
      <c r="CH364" s="9"/>
      <c r="CI364" s="9">
        <f>Fri!$AS$32</f>
        <v>0</v>
      </c>
      <c r="CJ364" s="73" t="str">
        <f>IF($B364="win",100%-CJ$1,"-100%")</f>
        <v>-100%</v>
      </c>
      <c r="CK364" s="9">
        <f>(CI364*CJ364)+(CI364*CK$1)</f>
        <v>0</v>
      </c>
      <c r="CL364" s="9"/>
      <c r="CM364" s="9">
        <f>Fri!$AT$32</f>
        <v>0</v>
      </c>
      <c r="CN364" s="73" t="str">
        <f>IF($B364="win",100%-CN$1,"-100%")</f>
        <v>-100%</v>
      </c>
      <c r="CO364" s="9">
        <f>(CM364*CN364)+(CM364*CO$1)</f>
        <v>0</v>
      </c>
      <c r="CP364" s="9"/>
      <c r="CQ364" s="9">
        <f>Fri!$AU$32</f>
        <v>0</v>
      </c>
      <c r="CR364" s="73" t="str">
        <f>IF($B364="win",100%-CR$1,"-100%")</f>
        <v>-100%</v>
      </c>
      <c r="CS364" s="9">
        <f>(CQ364*CR364)+(CQ364*CS$1)</f>
        <v>0</v>
      </c>
      <c r="CT364" s="9"/>
      <c r="CU364" s="9">
        <f>Fri!$AV$32</f>
        <v>0</v>
      </c>
      <c r="CV364" s="73" t="str">
        <f>IF($B364="win",100%-CV$1,"-100%")</f>
        <v>-100%</v>
      </c>
      <c r="CW364" s="9">
        <f>(CU364*CV364)+(CU364*CW$1)</f>
        <v>0</v>
      </c>
      <c r="CX364" s="9"/>
      <c r="CY364" s="9">
        <f>Fri!$AW$32</f>
        <v>0</v>
      </c>
      <c r="CZ364" s="73" t="str">
        <f>IF($B364="win",100%-CZ$1,"-100%")</f>
        <v>-100%</v>
      </c>
      <c r="DA364" s="9">
        <f>(CY364*CZ364)+(CY364*DA$1)</f>
        <v>0</v>
      </c>
      <c r="DB364" s="9"/>
      <c r="DC364" s="9">
        <f>Fri!$AX$32</f>
        <v>0</v>
      </c>
      <c r="DD364" s="73" t="str">
        <f>IF($B364="win",100%-DD$1,"-100%")</f>
        <v>-100%</v>
      </c>
      <c r="DE364" s="9">
        <f>(DC364*DD364)+(DC364*DE$1)</f>
        <v>0</v>
      </c>
      <c r="DF364" s="9"/>
      <c r="DG364" s="9">
        <f>Fri!$AY$32</f>
        <v>0</v>
      </c>
      <c r="DH364" s="73" t="str">
        <f>IF($B364="win",100%-DH$1,"-100%")</f>
        <v>-100%</v>
      </c>
      <c r="DI364" s="9">
        <f>(DG364*DH364)+(DG364*DI$1)</f>
        <v>0</v>
      </c>
      <c r="DJ364" s="9"/>
      <c r="DK364" s="9">
        <f>Fri!$AZ$32</f>
        <v>0</v>
      </c>
      <c r="DL364" s="73" t="str">
        <f>IF($B364="win",100%-DL$1,"-100%")</f>
        <v>-100%</v>
      </c>
      <c r="DM364" s="9">
        <f>(DK364*DL364)+(DK364*DM$1)</f>
        <v>0</v>
      </c>
      <c r="DN364" s="9"/>
      <c r="DO364" s="9">
        <f>Fri!$BA$32</f>
        <v>0</v>
      </c>
      <c r="DP364" s="73" t="str">
        <f>IF($B364="win",100%-DP$1,"-100%")</f>
        <v>-100%</v>
      </c>
      <c r="DQ364" s="9">
        <f>(DO364*DP364)+(DO364*DQ$1)</f>
        <v>0</v>
      </c>
      <c r="DR364" s="9"/>
      <c r="DS364" s="9">
        <f>Fri!$BB$32</f>
        <v>0</v>
      </c>
      <c r="DT364" s="73" t="str">
        <f>IF($B364="win",100%-DT$1,"-100%")</f>
        <v>-100%</v>
      </c>
      <c r="DU364" s="9">
        <f>(DS364*DT364)+(DS364*DU$1)</f>
        <v>0</v>
      </c>
      <c r="DV364" s="9"/>
      <c r="DW364" s="9">
        <f>Fri!$BC$32</f>
        <v>0</v>
      </c>
      <c r="DX364" s="73" t="str">
        <f>IF($B364="win",100%-DX$1,"-100%")</f>
        <v>-100%</v>
      </c>
      <c r="DY364" s="9">
        <f>(DW364*DX364)+(DW364*DY$1)</f>
        <v>0</v>
      </c>
      <c r="DZ364" s="9"/>
      <c r="EA364" s="9">
        <f>Fri!$BD$32</f>
        <v>0</v>
      </c>
      <c r="EB364" s="73" t="str">
        <f>IF($B364="win",100%-EB$1,"-100%")</f>
        <v>-100%</v>
      </c>
      <c r="EC364" s="9">
        <f>(EA364*EB364)+(EA364*EC$1)</f>
        <v>0</v>
      </c>
      <c r="ED364" s="9"/>
      <c r="EE364" s="9">
        <f>Fri!$BE$32</f>
        <v>0</v>
      </c>
      <c r="EF364" s="73" t="str">
        <f>IF($B364="win",100%-EF$1,"-100%")</f>
        <v>-100%</v>
      </c>
      <c r="EG364" s="9">
        <f>(EE364*EF364)+(EE364*EG$1)</f>
        <v>0</v>
      </c>
      <c r="EH364" s="9"/>
      <c r="EI364" s="9">
        <f>Fri!$BF$32</f>
        <v>0</v>
      </c>
      <c r="EJ364" s="73" t="str">
        <f>IF($B364="win",100%-EJ$1,"-100%")</f>
        <v>-100%</v>
      </c>
      <c r="EK364" s="9">
        <f>(EI364*EJ364)+(EI364*EK$1)</f>
        <v>0</v>
      </c>
      <c r="EL364" s="9"/>
      <c r="EM364" s="9">
        <f>Fri!$BG$32</f>
        <v>0</v>
      </c>
      <c r="EN364" s="73" t="str">
        <f>IF($B364="win",100%-EN$1,"-100%")</f>
        <v>-100%</v>
      </c>
      <c r="EO364" s="9">
        <f>(EM364*EN364)+(EM364*EO$1)</f>
        <v>0</v>
      </c>
      <c r="EP364" s="9"/>
      <c r="EQ364" s="9">
        <f>Fri!$BH$32</f>
        <v>0</v>
      </c>
      <c r="ER364" s="73" t="str">
        <f>IF($B364="win",100%-ER$1,"-100%")</f>
        <v>-100%</v>
      </c>
      <c r="ES364" s="9">
        <f>(EQ364*ER364)+(EQ364*ES$1)</f>
        <v>0</v>
      </c>
      <c r="EU364" s="9">
        <f>Fri!$BI$32</f>
        <v>0</v>
      </c>
      <c r="EV364" s="73" t="str">
        <f>IF($B364="win",100%-EV$1,"-100%")</f>
        <v>-100%</v>
      </c>
      <c r="EW364" s="9">
        <f>(EU364*EV364)+(EU364*EW$1)</f>
        <v>0</v>
      </c>
      <c r="EY364" s="9">
        <f>Fri!$BJ$32</f>
        <v>0</v>
      </c>
      <c r="EZ364" s="73" t="str">
        <f>IF($B364="win",100%-EZ$1,"-100%")</f>
        <v>-100%</v>
      </c>
      <c r="FA364" s="9">
        <f>(EY364*EZ364)+(EY364*FA$1)</f>
        <v>0</v>
      </c>
      <c r="FC364" s="9">
        <f>Fri!$BK$32</f>
        <v>0</v>
      </c>
      <c r="FD364" s="73" t="str">
        <f>IF($B364="win",100%-FD$1,"-100%")</f>
        <v>-100%</v>
      </c>
      <c r="FE364" s="9">
        <f>(FC364*FD364)+(FC364*FE$1)</f>
        <v>0</v>
      </c>
      <c r="FG364" s="9">
        <f>Fri!$BL$32</f>
        <v>0</v>
      </c>
      <c r="FH364" s="73" t="str">
        <f>IF($B364="win",100%-FH$1,"-100%")</f>
        <v>-100%</v>
      </c>
      <c r="FI364" s="9">
        <f>(FG364*FH364)+(FG364*FI$1)</f>
        <v>0</v>
      </c>
      <c r="FK364" s="9">
        <f>Fri!$BM$32</f>
        <v>0</v>
      </c>
      <c r="FL364" s="73" t="str">
        <f>IF($B364="win",100%-FL$1,"-100%")</f>
        <v>-100%</v>
      </c>
      <c r="FM364" s="9">
        <f>(FK364*FL364)+(FK364*FM$1)</f>
        <v>0</v>
      </c>
      <c r="FO364" s="9">
        <f>Fri!$BN$32</f>
        <v>0</v>
      </c>
      <c r="FP364" s="73" t="str">
        <f>IF($B364="win",100%-FP$1,"-100%")</f>
        <v>-100%</v>
      </c>
      <c r="FQ364" s="9">
        <f>(FO364*FP364)+(FO364*FQ$1)</f>
        <v>0</v>
      </c>
    </row>
    <row r="365" spans="1:173" s="12" customFormat="1" x14ac:dyDescent="0.25">
      <c r="A365" s="9">
        <f>Fri!$A$33</f>
        <v>0</v>
      </c>
      <c r="B365" s="72">
        <f>Fri!$C$33</f>
        <v>0</v>
      </c>
      <c r="C365" s="9">
        <f>Fri!$X$33</f>
        <v>0</v>
      </c>
      <c r="D365" s="73" t="str">
        <f t="shared" ref="D365:D367" si="3994">IF($B365="win",100%-D$1,"-100%")</f>
        <v>-100%</v>
      </c>
      <c r="E365" s="9">
        <f t="shared" ref="E365:E367" si="3995">(C365*D365)+(C365*E$1)</f>
        <v>0</v>
      </c>
      <c r="G365" s="9">
        <f>Fri!$Y$33</f>
        <v>0</v>
      </c>
      <c r="H365" s="73" t="str">
        <f t="shared" ref="H365:H367" si="3996">IF($B365="win",100%-H$1,"-100%")</f>
        <v>-100%</v>
      </c>
      <c r="I365" s="9">
        <f t="shared" ref="I365:I367" si="3997">(G365*H365)+(G365*I$1)</f>
        <v>0</v>
      </c>
      <c r="K365" s="9">
        <f>Fri!$Z$33</f>
        <v>0</v>
      </c>
      <c r="L365" s="73" t="str">
        <f t="shared" ref="L365:L367" si="3998">IF($B365="win",100%-L$1,"-100%")</f>
        <v>-100%</v>
      </c>
      <c r="M365" s="9">
        <f t="shared" ref="M365:M367" si="3999">(K365*L365)+(K365*M$1)</f>
        <v>0</v>
      </c>
      <c r="N365" s="9"/>
      <c r="O365" s="9">
        <f>Fri!$AA$33</f>
        <v>0</v>
      </c>
      <c r="P365" s="73" t="str">
        <f t="shared" ref="P365:P367" si="4000">IF($B365="win",100%-P$1,"-100%")</f>
        <v>-100%</v>
      </c>
      <c r="Q365" s="9">
        <f t="shared" ref="Q365:Q367" si="4001">(O365*P365)+(O365*Q$1)</f>
        <v>0</v>
      </c>
      <c r="R365" s="9"/>
      <c r="S365" s="9">
        <f>Fri!$AB$33</f>
        <v>0</v>
      </c>
      <c r="T365" s="73" t="str">
        <f t="shared" ref="T365:T367" si="4002">IF($B365="win",100%-T$1,"-100%")</f>
        <v>-100%</v>
      </c>
      <c r="U365" s="9">
        <f t="shared" ref="U365:U367" si="4003">(S365*T365)+(S365*U$1)</f>
        <v>0</v>
      </c>
      <c r="V365" s="9"/>
      <c r="W365" s="9">
        <f>Fri!$AC$33</f>
        <v>0</v>
      </c>
      <c r="X365" s="73" t="str">
        <f t="shared" ref="X365:X367" si="4004">IF($B365="win",100%-X$1,"-100%")</f>
        <v>-100%</v>
      </c>
      <c r="Y365" s="9">
        <f t="shared" ref="Y365:Y367" si="4005">(W365*X365)+(W365*Y$1)</f>
        <v>0</v>
      </c>
      <c r="Z365" s="9"/>
      <c r="AA365" s="9">
        <f>Fri!$AD$33</f>
        <v>0</v>
      </c>
      <c r="AB365" s="73" t="str">
        <f t="shared" ref="AB365:AB367" si="4006">IF($B365="win",100%-AB$1,"-100%")</f>
        <v>-100%</v>
      </c>
      <c r="AC365" s="9">
        <f t="shared" ref="AC365:AC367" si="4007">(AA365*AB365)+(AA365*AC$1)</f>
        <v>0</v>
      </c>
      <c r="AD365" s="9"/>
      <c r="AE365" s="9">
        <f>Fri!$AE$33</f>
        <v>0</v>
      </c>
      <c r="AF365" s="73" t="str">
        <f t="shared" ref="AF365:AF367" si="4008">IF($B365="win",100%-AF$1,"-100%")</f>
        <v>-100%</v>
      </c>
      <c r="AG365" s="9">
        <f t="shared" ref="AG365:AG367" si="4009">(AE365*AF365)+(AE365*AG$1)</f>
        <v>0</v>
      </c>
      <c r="AH365" s="9"/>
      <c r="AI365" s="9">
        <f>Fri!$AF$33</f>
        <v>0</v>
      </c>
      <c r="AJ365" s="73" t="str">
        <f t="shared" ref="AJ365:AJ367" si="4010">IF($B365="win",100%-AJ$1,"-100%")</f>
        <v>-100%</v>
      </c>
      <c r="AK365" s="9">
        <f t="shared" ref="AK365:AK367" si="4011">(AI365*AJ365)+(AI365*AK$1)</f>
        <v>0</v>
      </c>
      <c r="AL365" s="9"/>
      <c r="AM365" s="9">
        <f>Fri!$AG$33</f>
        <v>0</v>
      </c>
      <c r="AN365" s="73" t="str">
        <f t="shared" ref="AN365:AN367" si="4012">IF($B365="win",100%-AN$1,"-100%")</f>
        <v>-100%</v>
      </c>
      <c r="AO365" s="9">
        <f t="shared" ref="AO365:AO367" si="4013">(AM365*AN365)+(AM365*AO$1)</f>
        <v>0</v>
      </c>
      <c r="AP365" s="9"/>
      <c r="AQ365" s="9">
        <f>Fri!$AH$33</f>
        <v>0</v>
      </c>
      <c r="AR365" s="73" t="str">
        <f t="shared" ref="AR365:AR367" si="4014">IF($B365="win",100%-AR$1,"-100%")</f>
        <v>-100%</v>
      </c>
      <c r="AS365" s="9">
        <f t="shared" ref="AS365:AS367" si="4015">(AQ365*AR365)+(AQ365*AS$1)</f>
        <v>0</v>
      </c>
      <c r="AT365" s="9"/>
      <c r="AU365" s="9">
        <f>Fri!$AI$33</f>
        <v>0</v>
      </c>
      <c r="AV365" s="73" t="str">
        <f t="shared" ref="AV365:AV367" si="4016">IF($B365="win",100%-AV$1,"-100%")</f>
        <v>-100%</v>
      </c>
      <c r="AW365" s="9">
        <f t="shared" ref="AW365:AW367" si="4017">(AU365*AV365)+(AU365*AW$1)</f>
        <v>0</v>
      </c>
      <c r="AX365" s="9"/>
      <c r="AY365" s="9">
        <f>Fri!$AJ$33</f>
        <v>0</v>
      </c>
      <c r="AZ365" s="73" t="str">
        <f t="shared" ref="AZ365:AZ367" si="4018">IF($B365="win",100%-AZ$1,"-100%")</f>
        <v>-100%</v>
      </c>
      <c r="BA365" s="9">
        <f t="shared" ref="BA365:BA367" si="4019">(AY365*AZ365)+(AY365*BA$1)</f>
        <v>0</v>
      </c>
      <c r="BB365" s="9"/>
      <c r="BC365" s="9">
        <f>Fri!$AK$33</f>
        <v>0</v>
      </c>
      <c r="BD365" s="73" t="str">
        <f t="shared" ref="BD365:BD367" si="4020">IF($B365="win",100%-BD$1,"-100%")</f>
        <v>-100%</v>
      </c>
      <c r="BE365" s="9">
        <f t="shared" ref="BE365:BE367" si="4021">(BC365*BD365)+(BC365*BE$1)</f>
        <v>0</v>
      </c>
      <c r="BF365" s="9"/>
      <c r="BG365" s="9">
        <f>Fri!$AL$33</f>
        <v>0</v>
      </c>
      <c r="BH365" s="73" t="str">
        <f t="shared" ref="BH365:BH367" si="4022">IF($B365="win",100%-BH$1,"-100%")</f>
        <v>-100%</v>
      </c>
      <c r="BI365" s="9">
        <f t="shared" ref="BI365:BI367" si="4023">(BG365*BH365)+(BG365*BI$1)</f>
        <v>0</v>
      </c>
      <c r="BJ365" s="9"/>
      <c r="BK365" s="9">
        <f>Fri!$AM$33</f>
        <v>0</v>
      </c>
      <c r="BL365" s="73" t="str">
        <f t="shared" ref="BL365:BL367" si="4024">IF($B365="win",100%-BL$1,"-100%")</f>
        <v>-100%</v>
      </c>
      <c r="BM365" s="9">
        <f t="shared" ref="BM365:BM367" si="4025">(BK365*BL365)+(BK365*BM$1)</f>
        <v>0</v>
      </c>
      <c r="BN365" s="9"/>
      <c r="BO365" s="9">
        <f>Fri!$AN$33</f>
        <v>0</v>
      </c>
      <c r="BP365" s="73" t="str">
        <f t="shared" ref="BP365:BP367" si="4026">IF($B365="win",100%-BP$1,"-100%")</f>
        <v>-100%</v>
      </c>
      <c r="BQ365" s="9">
        <f t="shared" ref="BQ365:BQ367" si="4027">(BO365*BP365)+(BO365*BQ$1)</f>
        <v>0</v>
      </c>
      <c r="BR365" s="9"/>
      <c r="BS365" s="9">
        <f>Fri!$AO$33</f>
        <v>0</v>
      </c>
      <c r="BT365" s="73" t="str">
        <f t="shared" ref="BT365:BT367" si="4028">IF($B365="win",100%-BT$1,"-100%")</f>
        <v>-100%</v>
      </c>
      <c r="BU365" s="9">
        <f t="shared" ref="BU365:BU367" si="4029">(BS365*BT365)+(BS365*BU$1)</f>
        <v>0</v>
      </c>
      <c r="BV365" s="9"/>
      <c r="BW365" s="9">
        <f>Fri!$AP$33</f>
        <v>0</v>
      </c>
      <c r="BX365" s="73" t="str">
        <f t="shared" ref="BX365:BX367" si="4030">IF($B365="win",100%-BX$1,"-100%")</f>
        <v>-100%</v>
      </c>
      <c r="BY365" s="9">
        <f t="shared" ref="BY365:BY367" si="4031">(BW365*BX365)+(BW365*BY$1)</f>
        <v>0</v>
      </c>
      <c r="BZ365" s="9"/>
      <c r="CA365" s="9">
        <f>Fri!$AQ$33</f>
        <v>0</v>
      </c>
      <c r="CB365" s="73" t="str">
        <f t="shared" ref="CB365:CB367" si="4032">IF($B365="win",100%-CB$1,"-100%")</f>
        <v>-100%</v>
      </c>
      <c r="CC365" s="9">
        <f t="shared" ref="CC365:CC367" si="4033">(CA365*CB365)+(CA365*CC$1)</f>
        <v>0</v>
      </c>
      <c r="CD365" s="9"/>
      <c r="CE365" s="9">
        <f>Fri!$AR$33</f>
        <v>0</v>
      </c>
      <c r="CF365" s="73" t="str">
        <f t="shared" ref="CF365:CF367" si="4034">IF($B365="win",100%-CF$1,"-100%")</f>
        <v>-100%</v>
      </c>
      <c r="CG365" s="9">
        <f t="shared" ref="CG365:CG367" si="4035">(CE365*CF365)+(CE365*CG$1)</f>
        <v>0</v>
      </c>
      <c r="CH365" s="9"/>
      <c r="CI365" s="9">
        <f>Fri!$AS$33</f>
        <v>0</v>
      </c>
      <c r="CJ365" s="73" t="str">
        <f t="shared" ref="CJ365:CJ367" si="4036">IF($B365="win",100%-CJ$1,"-100%")</f>
        <v>-100%</v>
      </c>
      <c r="CK365" s="9">
        <f t="shared" ref="CK365:CK367" si="4037">(CI365*CJ365)+(CI365*CK$1)</f>
        <v>0</v>
      </c>
      <c r="CL365" s="9"/>
      <c r="CM365" s="9">
        <f>Fri!$AT$33</f>
        <v>0</v>
      </c>
      <c r="CN365" s="73" t="str">
        <f t="shared" ref="CN365:CN367" si="4038">IF($B365="win",100%-CN$1,"-100%")</f>
        <v>-100%</v>
      </c>
      <c r="CO365" s="9">
        <f t="shared" ref="CO365:CO367" si="4039">(CM365*CN365)+(CM365*CO$1)</f>
        <v>0</v>
      </c>
      <c r="CP365" s="9"/>
      <c r="CQ365" s="9">
        <f>Fri!$AU$33</f>
        <v>0</v>
      </c>
      <c r="CR365" s="73" t="str">
        <f t="shared" ref="CR365:CR367" si="4040">IF($B365="win",100%-CR$1,"-100%")</f>
        <v>-100%</v>
      </c>
      <c r="CS365" s="9">
        <f t="shared" ref="CS365:CS367" si="4041">(CQ365*CR365)+(CQ365*CS$1)</f>
        <v>0</v>
      </c>
      <c r="CT365" s="9"/>
      <c r="CU365" s="9">
        <f>Fri!$AV$33</f>
        <v>0</v>
      </c>
      <c r="CV365" s="73" t="str">
        <f t="shared" ref="CV365:CV367" si="4042">IF($B365="win",100%-CV$1,"-100%")</f>
        <v>-100%</v>
      </c>
      <c r="CW365" s="9">
        <f t="shared" ref="CW365:CW367" si="4043">(CU365*CV365)+(CU365*CW$1)</f>
        <v>0</v>
      </c>
      <c r="CX365" s="9"/>
      <c r="CY365" s="9">
        <f>Fri!$AW$33</f>
        <v>0</v>
      </c>
      <c r="CZ365" s="73" t="str">
        <f t="shared" ref="CZ365:CZ367" si="4044">IF($B365="win",100%-CZ$1,"-100%")</f>
        <v>-100%</v>
      </c>
      <c r="DA365" s="9">
        <f t="shared" ref="DA365:DA367" si="4045">(CY365*CZ365)+(CY365*DA$1)</f>
        <v>0</v>
      </c>
      <c r="DB365" s="9"/>
      <c r="DC365" s="9">
        <f>Fri!$AX$33</f>
        <v>0</v>
      </c>
      <c r="DD365" s="73" t="str">
        <f t="shared" ref="DD365:DD367" si="4046">IF($B365="win",100%-DD$1,"-100%")</f>
        <v>-100%</v>
      </c>
      <c r="DE365" s="9">
        <f t="shared" ref="DE365:DE367" si="4047">(DC365*DD365)+(DC365*DE$1)</f>
        <v>0</v>
      </c>
      <c r="DF365" s="9"/>
      <c r="DG365" s="9">
        <f>Fri!$AY$33</f>
        <v>0</v>
      </c>
      <c r="DH365" s="73" t="str">
        <f t="shared" ref="DH365:DH367" si="4048">IF($B365="win",100%-DH$1,"-100%")</f>
        <v>-100%</v>
      </c>
      <c r="DI365" s="9">
        <f t="shared" ref="DI365:DI367" si="4049">(DG365*DH365)+(DG365*DI$1)</f>
        <v>0</v>
      </c>
      <c r="DJ365" s="9"/>
      <c r="DK365" s="9">
        <f>Fri!$AZ$33</f>
        <v>0</v>
      </c>
      <c r="DL365" s="73" t="str">
        <f t="shared" ref="DL365:DL367" si="4050">IF($B365="win",100%-DL$1,"-100%")</f>
        <v>-100%</v>
      </c>
      <c r="DM365" s="9">
        <f t="shared" ref="DM365:DM367" si="4051">(DK365*DL365)+(DK365*DM$1)</f>
        <v>0</v>
      </c>
      <c r="DN365" s="9"/>
      <c r="DO365" s="9">
        <f>Fri!$BA$33</f>
        <v>0</v>
      </c>
      <c r="DP365" s="73" t="str">
        <f t="shared" ref="DP365:DP367" si="4052">IF($B365="win",100%-DP$1,"-100%")</f>
        <v>-100%</v>
      </c>
      <c r="DQ365" s="9">
        <f t="shared" ref="DQ365:DQ367" si="4053">(DO365*DP365)+(DO365*DQ$1)</f>
        <v>0</v>
      </c>
      <c r="DR365" s="9"/>
      <c r="DS365" s="9">
        <f>Fri!$BB$33</f>
        <v>0</v>
      </c>
      <c r="DT365" s="73" t="str">
        <f t="shared" ref="DT365:DT367" si="4054">IF($B365="win",100%-DT$1,"-100%")</f>
        <v>-100%</v>
      </c>
      <c r="DU365" s="9">
        <f t="shared" ref="DU365:DU367" si="4055">(DS365*DT365)+(DS365*DU$1)</f>
        <v>0</v>
      </c>
      <c r="DV365" s="9"/>
      <c r="DW365" s="9">
        <f>Fri!$BC$33</f>
        <v>0</v>
      </c>
      <c r="DX365" s="73" t="str">
        <f t="shared" ref="DX365:DX367" si="4056">IF($B365="win",100%-DX$1,"-100%")</f>
        <v>-100%</v>
      </c>
      <c r="DY365" s="9">
        <f t="shared" ref="DY365:DY367" si="4057">(DW365*DX365)+(DW365*DY$1)</f>
        <v>0</v>
      </c>
      <c r="DZ365" s="9"/>
      <c r="EA365" s="9">
        <f>Fri!$BD$33</f>
        <v>0</v>
      </c>
      <c r="EB365" s="73" t="str">
        <f t="shared" ref="EB365:EB367" si="4058">IF($B365="win",100%-EB$1,"-100%")</f>
        <v>-100%</v>
      </c>
      <c r="EC365" s="9">
        <f t="shared" ref="EC365:EC367" si="4059">(EA365*EB365)+(EA365*EC$1)</f>
        <v>0</v>
      </c>
      <c r="ED365" s="9"/>
      <c r="EE365" s="9">
        <f>Fri!$BE$33</f>
        <v>0</v>
      </c>
      <c r="EF365" s="73" t="str">
        <f t="shared" ref="EF365:EF367" si="4060">IF($B365="win",100%-EF$1,"-100%")</f>
        <v>-100%</v>
      </c>
      <c r="EG365" s="9">
        <f t="shared" ref="EG365:EG367" si="4061">(EE365*EF365)+(EE365*EG$1)</f>
        <v>0</v>
      </c>
      <c r="EH365" s="9"/>
      <c r="EI365" s="9">
        <f>Fri!$BF$33</f>
        <v>0</v>
      </c>
      <c r="EJ365" s="73" t="str">
        <f t="shared" ref="EJ365:EJ367" si="4062">IF($B365="win",100%-EJ$1,"-100%")</f>
        <v>-100%</v>
      </c>
      <c r="EK365" s="9">
        <f t="shared" ref="EK365:EK367" si="4063">(EI365*EJ365)+(EI365*EK$1)</f>
        <v>0</v>
      </c>
      <c r="EL365" s="9"/>
      <c r="EM365" s="9">
        <f>Fri!$BG$33</f>
        <v>0</v>
      </c>
      <c r="EN365" s="73" t="str">
        <f t="shared" ref="EN365:EN367" si="4064">IF($B365="win",100%-EN$1,"-100%")</f>
        <v>-100%</v>
      </c>
      <c r="EO365" s="9">
        <f t="shared" ref="EO365:EO367" si="4065">(EM365*EN365)+(EM365*EO$1)</f>
        <v>0</v>
      </c>
      <c r="EP365" s="9"/>
      <c r="EQ365" s="9">
        <f>Fri!$BH$33</f>
        <v>0</v>
      </c>
      <c r="ER365" s="73" t="str">
        <f t="shared" ref="ER365:ER367" si="4066">IF($B365="win",100%-ER$1,"-100%")</f>
        <v>-100%</v>
      </c>
      <c r="ES365" s="9">
        <f t="shared" ref="ES365:ES367" si="4067">(EQ365*ER365)+(EQ365*ES$1)</f>
        <v>0</v>
      </c>
      <c r="EU365" s="9">
        <f>Fri!$BI$33</f>
        <v>0</v>
      </c>
      <c r="EV365" s="73" t="str">
        <f t="shared" ref="EV365:EV367" si="4068">IF($B365="win",100%-EV$1,"-100%")</f>
        <v>-100%</v>
      </c>
      <c r="EW365" s="9">
        <f t="shared" ref="EW365:EW367" si="4069">(EU365*EV365)+(EU365*EW$1)</f>
        <v>0</v>
      </c>
      <c r="EY365" s="9">
        <f>Fri!$BJ$33</f>
        <v>0</v>
      </c>
      <c r="EZ365" s="73" t="str">
        <f t="shared" ref="EZ365:EZ367" si="4070">IF($B365="win",100%-EZ$1,"-100%")</f>
        <v>-100%</v>
      </c>
      <c r="FA365" s="9">
        <f t="shared" ref="FA365:FA367" si="4071">(EY365*EZ365)+(EY365*FA$1)</f>
        <v>0</v>
      </c>
      <c r="FC365" s="9">
        <f>Fri!$BK$33</f>
        <v>0</v>
      </c>
      <c r="FD365" s="73" t="str">
        <f t="shared" ref="FD365:FD367" si="4072">IF($B365="win",100%-FD$1,"-100%")</f>
        <v>-100%</v>
      </c>
      <c r="FE365" s="9">
        <f t="shared" ref="FE365:FE367" si="4073">(FC365*FD365)+(FC365*FE$1)</f>
        <v>0</v>
      </c>
      <c r="FG365" s="9">
        <f>Fri!$BL$33</f>
        <v>0</v>
      </c>
      <c r="FH365" s="73" t="str">
        <f t="shared" ref="FH365:FH367" si="4074">IF($B365="win",100%-FH$1,"-100%")</f>
        <v>-100%</v>
      </c>
      <c r="FI365" s="9">
        <f t="shared" ref="FI365:FI367" si="4075">(FG365*FH365)+(FG365*FI$1)</f>
        <v>0</v>
      </c>
      <c r="FK365" s="9">
        <f>Fri!$BM$33</f>
        <v>0</v>
      </c>
      <c r="FL365" s="73" t="str">
        <f t="shared" ref="FL365:FL367" si="4076">IF($B365="win",100%-FL$1,"-100%")</f>
        <v>-100%</v>
      </c>
      <c r="FM365" s="9">
        <f t="shared" ref="FM365:FM367" si="4077">(FK365*FL365)+(FK365*FM$1)</f>
        <v>0</v>
      </c>
      <c r="FO365" s="9">
        <f>Fri!$BN$33</f>
        <v>0</v>
      </c>
      <c r="FP365" s="73" t="str">
        <f t="shared" ref="FP365:FP367" si="4078">IF($B365="win",100%-FP$1,"-100%")</f>
        <v>-100%</v>
      </c>
      <c r="FQ365" s="9">
        <f t="shared" ref="FQ365:FQ367" si="4079">(FO365*FP365)+(FO365*FQ$1)</f>
        <v>0</v>
      </c>
    </row>
    <row r="366" spans="1:173" s="12" customFormat="1" x14ac:dyDescent="0.25">
      <c r="A366" s="9" t="str">
        <f>Fri!$A$34</f>
        <v>UNDER</v>
      </c>
      <c r="B366" s="72">
        <f>Fri!$C$34</f>
        <v>0</v>
      </c>
      <c r="C366" s="9">
        <f>Fri!$X$34</f>
        <v>0</v>
      </c>
      <c r="D366" s="73" t="str">
        <f t="shared" si="3994"/>
        <v>-100%</v>
      </c>
      <c r="E366" s="9">
        <f t="shared" si="3995"/>
        <v>0</v>
      </c>
      <c r="G366" s="9">
        <f>Fri!$Y$34</f>
        <v>0</v>
      </c>
      <c r="H366" s="73" t="str">
        <f t="shared" si="3996"/>
        <v>-100%</v>
      </c>
      <c r="I366" s="9">
        <f t="shared" si="3997"/>
        <v>0</v>
      </c>
      <c r="K366" s="9">
        <f>Fri!$Z$34</f>
        <v>0</v>
      </c>
      <c r="L366" s="73" t="str">
        <f t="shared" si="3998"/>
        <v>-100%</v>
      </c>
      <c r="M366" s="9">
        <f t="shared" si="3999"/>
        <v>0</v>
      </c>
      <c r="N366" s="9"/>
      <c r="O366" s="9">
        <f>Fri!$AA$34</f>
        <v>0</v>
      </c>
      <c r="P366" s="73" t="str">
        <f t="shared" si="4000"/>
        <v>-100%</v>
      </c>
      <c r="Q366" s="9">
        <f t="shared" si="4001"/>
        <v>0</v>
      </c>
      <c r="R366" s="9"/>
      <c r="S366" s="9">
        <f>Fri!$AB$34</f>
        <v>0</v>
      </c>
      <c r="T366" s="73" t="str">
        <f t="shared" si="4002"/>
        <v>-100%</v>
      </c>
      <c r="U366" s="9">
        <f t="shared" si="4003"/>
        <v>0</v>
      </c>
      <c r="V366" s="9"/>
      <c r="W366" s="9">
        <f>Fri!$AC$34</f>
        <v>0</v>
      </c>
      <c r="X366" s="73" t="str">
        <f t="shared" si="4004"/>
        <v>-100%</v>
      </c>
      <c r="Y366" s="9">
        <f t="shared" si="4005"/>
        <v>0</v>
      </c>
      <c r="Z366" s="9"/>
      <c r="AA366" s="9">
        <f>Fri!$AD$34</f>
        <v>0</v>
      </c>
      <c r="AB366" s="73" t="str">
        <f t="shared" si="4006"/>
        <v>-100%</v>
      </c>
      <c r="AC366" s="9">
        <f t="shared" si="4007"/>
        <v>0</v>
      </c>
      <c r="AD366" s="9"/>
      <c r="AE366" s="9">
        <f>Fri!$AE$34</f>
        <v>0</v>
      </c>
      <c r="AF366" s="73" t="str">
        <f t="shared" si="4008"/>
        <v>-100%</v>
      </c>
      <c r="AG366" s="9">
        <f t="shared" si="4009"/>
        <v>0</v>
      </c>
      <c r="AH366" s="9"/>
      <c r="AI366" s="9">
        <f>Fri!$AF$34</f>
        <v>0</v>
      </c>
      <c r="AJ366" s="73" t="str">
        <f t="shared" si="4010"/>
        <v>-100%</v>
      </c>
      <c r="AK366" s="9">
        <f t="shared" si="4011"/>
        <v>0</v>
      </c>
      <c r="AL366" s="9"/>
      <c r="AM366" s="9">
        <f>Fri!$AG$34</f>
        <v>0</v>
      </c>
      <c r="AN366" s="73" t="str">
        <f t="shared" si="4012"/>
        <v>-100%</v>
      </c>
      <c r="AO366" s="9">
        <f t="shared" si="4013"/>
        <v>0</v>
      </c>
      <c r="AP366" s="9"/>
      <c r="AQ366" s="9">
        <f>Fri!$AH$34</f>
        <v>0</v>
      </c>
      <c r="AR366" s="73" t="str">
        <f t="shared" si="4014"/>
        <v>-100%</v>
      </c>
      <c r="AS366" s="9">
        <f t="shared" si="4015"/>
        <v>0</v>
      </c>
      <c r="AT366" s="9"/>
      <c r="AU366" s="9">
        <f>Fri!$AI$34</f>
        <v>0</v>
      </c>
      <c r="AV366" s="73" t="str">
        <f t="shared" si="4016"/>
        <v>-100%</v>
      </c>
      <c r="AW366" s="9">
        <f t="shared" si="4017"/>
        <v>0</v>
      </c>
      <c r="AX366" s="9"/>
      <c r="AY366" s="9">
        <f>Fri!$AJ$34</f>
        <v>0</v>
      </c>
      <c r="AZ366" s="73" t="str">
        <f t="shared" si="4018"/>
        <v>-100%</v>
      </c>
      <c r="BA366" s="9">
        <f t="shared" si="4019"/>
        <v>0</v>
      </c>
      <c r="BB366" s="9"/>
      <c r="BC366" s="9">
        <f>Fri!$AK$34</f>
        <v>0</v>
      </c>
      <c r="BD366" s="73" t="str">
        <f t="shared" si="4020"/>
        <v>-100%</v>
      </c>
      <c r="BE366" s="9">
        <f t="shared" si="4021"/>
        <v>0</v>
      </c>
      <c r="BF366" s="9"/>
      <c r="BG366" s="9">
        <f>Fri!$AL$34</f>
        <v>0</v>
      </c>
      <c r="BH366" s="73" t="str">
        <f t="shared" si="4022"/>
        <v>-100%</v>
      </c>
      <c r="BI366" s="9">
        <f t="shared" si="4023"/>
        <v>0</v>
      </c>
      <c r="BJ366" s="9"/>
      <c r="BK366" s="9">
        <f>Fri!$AM$34</f>
        <v>0</v>
      </c>
      <c r="BL366" s="73" t="str">
        <f t="shared" si="4024"/>
        <v>-100%</v>
      </c>
      <c r="BM366" s="9">
        <f t="shared" si="4025"/>
        <v>0</v>
      </c>
      <c r="BN366" s="9"/>
      <c r="BO366" s="9">
        <f>Fri!$AN$34</f>
        <v>0</v>
      </c>
      <c r="BP366" s="73" t="str">
        <f t="shared" si="4026"/>
        <v>-100%</v>
      </c>
      <c r="BQ366" s="9">
        <f t="shared" si="4027"/>
        <v>0</v>
      </c>
      <c r="BR366" s="9"/>
      <c r="BS366" s="9">
        <f>Fri!$AO$34</f>
        <v>0</v>
      </c>
      <c r="BT366" s="73" t="str">
        <f t="shared" si="4028"/>
        <v>-100%</v>
      </c>
      <c r="BU366" s="9">
        <f t="shared" si="4029"/>
        <v>0</v>
      </c>
      <c r="BV366" s="9"/>
      <c r="BW366" s="9">
        <f>Fri!$AP$34</f>
        <v>0</v>
      </c>
      <c r="BX366" s="73" t="str">
        <f t="shared" si="4030"/>
        <v>-100%</v>
      </c>
      <c r="BY366" s="9">
        <f t="shared" si="4031"/>
        <v>0</v>
      </c>
      <c r="BZ366" s="9"/>
      <c r="CA366" s="9">
        <f>Fri!$AQ$34</f>
        <v>0</v>
      </c>
      <c r="CB366" s="73" t="str">
        <f t="shared" si="4032"/>
        <v>-100%</v>
      </c>
      <c r="CC366" s="9">
        <f t="shared" si="4033"/>
        <v>0</v>
      </c>
      <c r="CD366" s="9"/>
      <c r="CE366" s="9">
        <f>Fri!$AR$34</f>
        <v>0</v>
      </c>
      <c r="CF366" s="73" t="str">
        <f t="shared" si="4034"/>
        <v>-100%</v>
      </c>
      <c r="CG366" s="9">
        <f t="shared" si="4035"/>
        <v>0</v>
      </c>
      <c r="CH366" s="9"/>
      <c r="CI366" s="9">
        <f>Fri!$AS$34</f>
        <v>0</v>
      </c>
      <c r="CJ366" s="73" t="str">
        <f t="shared" si="4036"/>
        <v>-100%</v>
      </c>
      <c r="CK366" s="9">
        <f t="shared" si="4037"/>
        <v>0</v>
      </c>
      <c r="CL366" s="9"/>
      <c r="CM366" s="9">
        <f>Fri!$AT$34</f>
        <v>0</v>
      </c>
      <c r="CN366" s="73" t="str">
        <f t="shared" si="4038"/>
        <v>-100%</v>
      </c>
      <c r="CO366" s="9">
        <f t="shared" si="4039"/>
        <v>0</v>
      </c>
      <c r="CP366" s="9"/>
      <c r="CQ366" s="9">
        <f>Fri!$AU$34</f>
        <v>0</v>
      </c>
      <c r="CR366" s="73" t="str">
        <f t="shared" si="4040"/>
        <v>-100%</v>
      </c>
      <c r="CS366" s="9">
        <f t="shared" si="4041"/>
        <v>0</v>
      </c>
      <c r="CT366" s="9"/>
      <c r="CU366" s="9">
        <f>Fri!$AV$34</f>
        <v>0</v>
      </c>
      <c r="CV366" s="73" t="str">
        <f t="shared" si="4042"/>
        <v>-100%</v>
      </c>
      <c r="CW366" s="9">
        <f t="shared" si="4043"/>
        <v>0</v>
      </c>
      <c r="CX366" s="9"/>
      <c r="CY366" s="9">
        <f>Fri!$AW$34</f>
        <v>0</v>
      </c>
      <c r="CZ366" s="73" t="str">
        <f t="shared" si="4044"/>
        <v>-100%</v>
      </c>
      <c r="DA366" s="9">
        <f t="shared" si="4045"/>
        <v>0</v>
      </c>
      <c r="DB366" s="9"/>
      <c r="DC366" s="9">
        <f>Fri!$AX$34</f>
        <v>0</v>
      </c>
      <c r="DD366" s="73" t="str">
        <f t="shared" si="4046"/>
        <v>-100%</v>
      </c>
      <c r="DE366" s="9">
        <f t="shared" si="4047"/>
        <v>0</v>
      </c>
      <c r="DF366" s="9"/>
      <c r="DG366" s="9">
        <f>Fri!$AY$34</f>
        <v>0</v>
      </c>
      <c r="DH366" s="73" t="str">
        <f t="shared" si="4048"/>
        <v>-100%</v>
      </c>
      <c r="DI366" s="9">
        <f t="shared" si="4049"/>
        <v>0</v>
      </c>
      <c r="DJ366" s="9"/>
      <c r="DK366" s="9">
        <f>Fri!$AZ$34</f>
        <v>0</v>
      </c>
      <c r="DL366" s="73" t="str">
        <f t="shared" si="4050"/>
        <v>-100%</v>
      </c>
      <c r="DM366" s="9">
        <f t="shared" si="4051"/>
        <v>0</v>
      </c>
      <c r="DN366" s="9"/>
      <c r="DO366" s="9">
        <f>Fri!$BA$34</f>
        <v>0</v>
      </c>
      <c r="DP366" s="73" t="str">
        <f t="shared" si="4052"/>
        <v>-100%</v>
      </c>
      <c r="DQ366" s="9">
        <f t="shared" si="4053"/>
        <v>0</v>
      </c>
      <c r="DR366" s="9"/>
      <c r="DS366" s="9">
        <f>Fri!$BB$34</f>
        <v>0</v>
      </c>
      <c r="DT366" s="73" t="str">
        <f t="shared" si="4054"/>
        <v>-100%</v>
      </c>
      <c r="DU366" s="9">
        <f t="shared" si="4055"/>
        <v>0</v>
      </c>
      <c r="DV366" s="9"/>
      <c r="DW366" s="9">
        <f>Fri!$BC$34</f>
        <v>0</v>
      </c>
      <c r="DX366" s="73" t="str">
        <f t="shared" si="4056"/>
        <v>-100%</v>
      </c>
      <c r="DY366" s="9">
        <f t="shared" si="4057"/>
        <v>0</v>
      </c>
      <c r="DZ366" s="9"/>
      <c r="EA366" s="9">
        <f>Fri!$BD$34</f>
        <v>0</v>
      </c>
      <c r="EB366" s="73" t="str">
        <f t="shared" si="4058"/>
        <v>-100%</v>
      </c>
      <c r="EC366" s="9">
        <f t="shared" si="4059"/>
        <v>0</v>
      </c>
      <c r="ED366" s="9"/>
      <c r="EE366" s="9">
        <f>Fri!$BE$34</f>
        <v>0</v>
      </c>
      <c r="EF366" s="73" t="str">
        <f t="shared" si="4060"/>
        <v>-100%</v>
      </c>
      <c r="EG366" s="9">
        <f t="shared" si="4061"/>
        <v>0</v>
      </c>
      <c r="EH366" s="9"/>
      <c r="EI366" s="9">
        <f>Fri!$BF$34</f>
        <v>0</v>
      </c>
      <c r="EJ366" s="73" t="str">
        <f t="shared" si="4062"/>
        <v>-100%</v>
      </c>
      <c r="EK366" s="9">
        <f t="shared" si="4063"/>
        <v>0</v>
      </c>
      <c r="EL366" s="9"/>
      <c r="EM366" s="9">
        <f>Fri!$BG$34</f>
        <v>0</v>
      </c>
      <c r="EN366" s="73" t="str">
        <f t="shared" si="4064"/>
        <v>-100%</v>
      </c>
      <c r="EO366" s="9">
        <f t="shared" si="4065"/>
        <v>0</v>
      </c>
      <c r="EP366" s="9"/>
      <c r="EQ366" s="9">
        <f>Fri!$BH$34</f>
        <v>0</v>
      </c>
      <c r="ER366" s="73" t="str">
        <f t="shared" si="4066"/>
        <v>-100%</v>
      </c>
      <c r="ES366" s="9">
        <f t="shared" si="4067"/>
        <v>0</v>
      </c>
      <c r="EU366" s="9">
        <f>Fri!$BI$34</f>
        <v>0</v>
      </c>
      <c r="EV366" s="73" t="str">
        <f t="shared" si="4068"/>
        <v>-100%</v>
      </c>
      <c r="EW366" s="9">
        <f t="shared" si="4069"/>
        <v>0</v>
      </c>
      <c r="EY366" s="9">
        <f>Fri!$BJ$34</f>
        <v>0</v>
      </c>
      <c r="EZ366" s="73" t="str">
        <f t="shared" si="4070"/>
        <v>-100%</v>
      </c>
      <c r="FA366" s="9">
        <f t="shared" si="4071"/>
        <v>0</v>
      </c>
      <c r="FC366" s="9">
        <f>Fri!$BK$34</f>
        <v>0</v>
      </c>
      <c r="FD366" s="73" t="str">
        <f t="shared" si="4072"/>
        <v>-100%</v>
      </c>
      <c r="FE366" s="9">
        <f t="shared" si="4073"/>
        <v>0</v>
      </c>
      <c r="FG366" s="9">
        <f>Fri!$BL$34</f>
        <v>0</v>
      </c>
      <c r="FH366" s="73" t="str">
        <f t="shared" si="4074"/>
        <v>-100%</v>
      </c>
      <c r="FI366" s="9">
        <f t="shared" si="4075"/>
        <v>0</v>
      </c>
      <c r="FK366" s="9">
        <f>Fri!$BM$34</f>
        <v>0</v>
      </c>
      <c r="FL366" s="73" t="str">
        <f t="shared" si="4076"/>
        <v>-100%</v>
      </c>
      <c r="FM366" s="9">
        <f t="shared" si="4077"/>
        <v>0</v>
      </c>
      <c r="FO366" s="9">
        <f>Fri!$BN$34</f>
        <v>0</v>
      </c>
      <c r="FP366" s="73" t="str">
        <f t="shared" si="4078"/>
        <v>-100%</v>
      </c>
      <c r="FQ366" s="9">
        <f t="shared" si="4079"/>
        <v>0</v>
      </c>
    </row>
    <row r="367" spans="1:173" s="12" customFormat="1" x14ac:dyDescent="0.25">
      <c r="A367" s="9" t="str">
        <f>Fri!$A$35</f>
        <v>OVER</v>
      </c>
      <c r="B367" s="72">
        <f>Fri!$C$35</f>
        <v>0</v>
      </c>
      <c r="C367" s="9">
        <f>Fri!$X$35</f>
        <v>0</v>
      </c>
      <c r="D367" s="73" t="str">
        <f t="shared" si="3994"/>
        <v>-100%</v>
      </c>
      <c r="E367" s="9">
        <f t="shared" si="3995"/>
        <v>0</v>
      </c>
      <c r="G367" s="9">
        <f>Fri!$Y$35</f>
        <v>0</v>
      </c>
      <c r="H367" s="73" t="str">
        <f t="shared" si="3996"/>
        <v>-100%</v>
      </c>
      <c r="I367" s="9">
        <f t="shared" si="3997"/>
        <v>0</v>
      </c>
      <c r="K367" s="9">
        <f>Fri!$Z$35</f>
        <v>0</v>
      </c>
      <c r="L367" s="73" t="str">
        <f t="shared" si="3998"/>
        <v>-100%</v>
      </c>
      <c r="M367" s="9">
        <f t="shared" si="3999"/>
        <v>0</v>
      </c>
      <c r="N367" s="9"/>
      <c r="O367" s="9">
        <f>Fri!$AA$35</f>
        <v>0</v>
      </c>
      <c r="P367" s="73" t="str">
        <f t="shared" si="4000"/>
        <v>-100%</v>
      </c>
      <c r="Q367" s="9">
        <f t="shared" si="4001"/>
        <v>0</v>
      </c>
      <c r="R367" s="9"/>
      <c r="S367" s="9">
        <f>Fri!$AB$35</f>
        <v>0</v>
      </c>
      <c r="T367" s="73" t="str">
        <f t="shared" si="4002"/>
        <v>-100%</v>
      </c>
      <c r="U367" s="9">
        <f t="shared" si="4003"/>
        <v>0</v>
      </c>
      <c r="V367" s="9"/>
      <c r="W367" s="9">
        <f>Fri!$AC$35</f>
        <v>0</v>
      </c>
      <c r="X367" s="73" t="str">
        <f t="shared" si="4004"/>
        <v>-100%</v>
      </c>
      <c r="Y367" s="9">
        <f t="shared" si="4005"/>
        <v>0</v>
      </c>
      <c r="Z367" s="9"/>
      <c r="AA367" s="9">
        <f>Fri!$AD$35</f>
        <v>0</v>
      </c>
      <c r="AB367" s="73" t="str">
        <f t="shared" si="4006"/>
        <v>-100%</v>
      </c>
      <c r="AC367" s="9">
        <f t="shared" si="4007"/>
        <v>0</v>
      </c>
      <c r="AD367" s="9"/>
      <c r="AE367" s="9">
        <f>Fri!$AE$35</f>
        <v>0</v>
      </c>
      <c r="AF367" s="73" t="str">
        <f t="shared" si="4008"/>
        <v>-100%</v>
      </c>
      <c r="AG367" s="9">
        <f t="shared" si="4009"/>
        <v>0</v>
      </c>
      <c r="AH367" s="9"/>
      <c r="AI367" s="9">
        <f>Fri!$AF$35</f>
        <v>0</v>
      </c>
      <c r="AJ367" s="73" t="str">
        <f t="shared" si="4010"/>
        <v>-100%</v>
      </c>
      <c r="AK367" s="9">
        <f t="shared" si="4011"/>
        <v>0</v>
      </c>
      <c r="AL367" s="9"/>
      <c r="AM367" s="9">
        <f>Fri!$AG$35</f>
        <v>0</v>
      </c>
      <c r="AN367" s="73" t="str">
        <f t="shared" si="4012"/>
        <v>-100%</v>
      </c>
      <c r="AO367" s="9">
        <f t="shared" si="4013"/>
        <v>0</v>
      </c>
      <c r="AP367" s="9"/>
      <c r="AQ367" s="9">
        <f>Fri!$AH$35</f>
        <v>0</v>
      </c>
      <c r="AR367" s="73" t="str">
        <f t="shared" si="4014"/>
        <v>-100%</v>
      </c>
      <c r="AS367" s="9">
        <f t="shared" si="4015"/>
        <v>0</v>
      </c>
      <c r="AT367" s="9"/>
      <c r="AU367" s="9">
        <f>Fri!$AI$35</f>
        <v>0</v>
      </c>
      <c r="AV367" s="73" t="str">
        <f t="shared" si="4016"/>
        <v>-100%</v>
      </c>
      <c r="AW367" s="9">
        <f t="shared" si="4017"/>
        <v>0</v>
      </c>
      <c r="AX367" s="9"/>
      <c r="AY367" s="9">
        <f>Fri!$AJ$35</f>
        <v>0</v>
      </c>
      <c r="AZ367" s="73" t="str">
        <f t="shared" si="4018"/>
        <v>-100%</v>
      </c>
      <c r="BA367" s="9">
        <f t="shared" si="4019"/>
        <v>0</v>
      </c>
      <c r="BB367" s="9"/>
      <c r="BC367" s="9">
        <f>Fri!$AK$35</f>
        <v>0</v>
      </c>
      <c r="BD367" s="73" t="str">
        <f t="shared" si="4020"/>
        <v>-100%</v>
      </c>
      <c r="BE367" s="9">
        <f t="shared" si="4021"/>
        <v>0</v>
      </c>
      <c r="BF367" s="9"/>
      <c r="BG367" s="9">
        <f>Fri!$AL$35</f>
        <v>0</v>
      </c>
      <c r="BH367" s="73" t="str">
        <f t="shared" si="4022"/>
        <v>-100%</v>
      </c>
      <c r="BI367" s="9">
        <f t="shared" si="4023"/>
        <v>0</v>
      </c>
      <c r="BJ367" s="9"/>
      <c r="BK367" s="9">
        <f>Fri!$AM$35</f>
        <v>0</v>
      </c>
      <c r="BL367" s="73" t="str">
        <f t="shared" si="4024"/>
        <v>-100%</v>
      </c>
      <c r="BM367" s="9">
        <f t="shared" si="4025"/>
        <v>0</v>
      </c>
      <c r="BN367" s="9"/>
      <c r="BO367" s="9">
        <f>Fri!$AN$35</f>
        <v>0</v>
      </c>
      <c r="BP367" s="73" t="str">
        <f t="shared" si="4026"/>
        <v>-100%</v>
      </c>
      <c r="BQ367" s="9">
        <f t="shared" si="4027"/>
        <v>0</v>
      </c>
      <c r="BR367" s="9"/>
      <c r="BS367" s="9">
        <f>Fri!$AO$35</f>
        <v>0</v>
      </c>
      <c r="BT367" s="73" t="str">
        <f t="shared" si="4028"/>
        <v>-100%</v>
      </c>
      <c r="BU367" s="9">
        <f t="shared" si="4029"/>
        <v>0</v>
      </c>
      <c r="BV367" s="9"/>
      <c r="BW367" s="9">
        <f>Fri!$AP$35</f>
        <v>0</v>
      </c>
      <c r="BX367" s="73" t="str">
        <f t="shared" si="4030"/>
        <v>-100%</v>
      </c>
      <c r="BY367" s="9">
        <f t="shared" si="4031"/>
        <v>0</v>
      </c>
      <c r="BZ367" s="9"/>
      <c r="CA367" s="9">
        <f>Fri!$AQ$35</f>
        <v>0</v>
      </c>
      <c r="CB367" s="73" t="str">
        <f t="shared" si="4032"/>
        <v>-100%</v>
      </c>
      <c r="CC367" s="9">
        <f t="shared" si="4033"/>
        <v>0</v>
      </c>
      <c r="CD367" s="9"/>
      <c r="CE367" s="9">
        <f>Fri!$AR$35</f>
        <v>0</v>
      </c>
      <c r="CF367" s="73" t="str">
        <f t="shared" si="4034"/>
        <v>-100%</v>
      </c>
      <c r="CG367" s="9">
        <f t="shared" si="4035"/>
        <v>0</v>
      </c>
      <c r="CH367" s="9"/>
      <c r="CI367" s="9">
        <f>Fri!$AS$35</f>
        <v>0</v>
      </c>
      <c r="CJ367" s="73" t="str">
        <f t="shared" si="4036"/>
        <v>-100%</v>
      </c>
      <c r="CK367" s="9">
        <f t="shared" si="4037"/>
        <v>0</v>
      </c>
      <c r="CL367" s="9"/>
      <c r="CM367" s="9">
        <f>Fri!$AT$35</f>
        <v>0</v>
      </c>
      <c r="CN367" s="73" t="str">
        <f t="shared" si="4038"/>
        <v>-100%</v>
      </c>
      <c r="CO367" s="9">
        <f t="shared" si="4039"/>
        <v>0</v>
      </c>
      <c r="CP367" s="9"/>
      <c r="CQ367" s="9">
        <f>Fri!$AU$35</f>
        <v>0</v>
      </c>
      <c r="CR367" s="73" t="str">
        <f t="shared" si="4040"/>
        <v>-100%</v>
      </c>
      <c r="CS367" s="9">
        <f t="shared" si="4041"/>
        <v>0</v>
      </c>
      <c r="CT367" s="9"/>
      <c r="CU367" s="9">
        <f>Fri!$AV$35</f>
        <v>0</v>
      </c>
      <c r="CV367" s="73" t="str">
        <f t="shared" si="4042"/>
        <v>-100%</v>
      </c>
      <c r="CW367" s="9">
        <f t="shared" si="4043"/>
        <v>0</v>
      </c>
      <c r="CX367" s="9"/>
      <c r="CY367" s="9">
        <f>Fri!$AW$35</f>
        <v>0</v>
      </c>
      <c r="CZ367" s="73" t="str">
        <f t="shared" si="4044"/>
        <v>-100%</v>
      </c>
      <c r="DA367" s="9">
        <f t="shared" si="4045"/>
        <v>0</v>
      </c>
      <c r="DB367" s="9"/>
      <c r="DC367" s="9">
        <f>Fri!$AX$35</f>
        <v>0</v>
      </c>
      <c r="DD367" s="73" t="str">
        <f t="shared" si="4046"/>
        <v>-100%</v>
      </c>
      <c r="DE367" s="9">
        <f t="shared" si="4047"/>
        <v>0</v>
      </c>
      <c r="DF367" s="9"/>
      <c r="DG367" s="9">
        <f>Fri!$AY$35</f>
        <v>0</v>
      </c>
      <c r="DH367" s="73" t="str">
        <f t="shared" si="4048"/>
        <v>-100%</v>
      </c>
      <c r="DI367" s="9">
        <f t="shared" si="4049"/>
        <v>0</v>
      </c>
      <c r="DJ367" s="9"/>
      <c r="DK367" s="9">
        <f>Fri!$AZ$35</f>
        <v>0</v>
      </c>
      <c r="DL367" s="73" t="str">
        <f t="shared" si="4050"/>
        <v>-100%</v>
      </c>
      <c r="DM367" s="9">
        <f t="shared" si="4051"/>
        <v>0</v>
      </c>
      <c r="DN367" s="9"/>
      <c r="DO367" s="9">
        <f>Fri!$BA$35</f>
        <v>0</v>
      </c>
      <c r="DP367" s="73" t="str">
        <f t="shared" si="4052"/>
        <v>-100%</v>
      </c>
      <c r="DQ367" s="9">
        <f t="shared" si="4053"/>
        <v>0</v>
      </c>
      <c r="DR367" s="9"/>
      <c r="DS367" s="9">
        <f>Fri!$BB$35</f>
        <v>0</v>
      </c>
      <c r="DT367" s="73" t="str">
        <f t="shared" si="4054"/>
        <v>-100%</v>
      </c>
      <c r="DU367" s="9">
        <f t="shared" si="4055"/>
        <v>0</v>
      </c>
      <c r="DV367" s="9"/>
      <c r="DW367" s="9">
        <f>Fri!$BC$35</f>
        <v>0</v>
      </c>
      <c r="DX367" s="73" t="str">
        <f t="shared" si="4056"/>
        <v>-100%</v>
      </c>
      <c r="DY367" s="9">
        <f t="shared" si="4057"/>
        <v>0</v>
      </c>
      <c r="DZ367" s="9"/>
      <c r="EA367" s="9">
        <f>Fri!$BD$35</f>
        <v>0</v>
      </c>
      <c r="EB367" s="73" t="str">
        <f t="shared" si="4058"/>
        <v>-100%</v>
      </c>
      <c r="EC367" s="9">
        <f t="shared" si="4059"/>
        <v>0</v>
      </c>
      <c r="ED367" s="9"/>
      <c r="EE367" s="9">
        <f>Fri!$BE$35</f>
        <v>0</v>
      </c>
      <c r="EF367" s="73" t="str">
        <f t="shared" si="4060"/>
        <v>-100%</v>
      </c>
      <c r="EG367" s="9">
        <f t="shared" si="4061"/>
        <v>0</v>
      </c>
      <c r="EH367" s="9"/>
      <c r="EI367" s="9">
        <f>Fri!$BF$35</f>
        <v>0</v>
      </c>
      <c r="EJ367" s="73" t="str">
        <f t="shared" si="4062"/>
        <v>-100%</v>
      </c>
      <c r="EK367" s="9">
        <f t="shared" si="4063"/>
        <v>0</v>
      </c>
      <c r="EL367" s="9"/>
      <c r="EM367" s="9">
        <f>Fri!$BG$35</f>
        <v>0</v>
      </c>
      <c r="EN367" s="73" t="str">
        <f t="shared" si="4064"/>
        <v>-100%</v>
      </c>
      <c r="EO367" s="9">
        <f t="shared" si="4065"/>
        <v>0</v>
      </c>
      <c r="EP367" s="9"/>
      <c r="EQ367" s="9">
        <f>Fri!$BH$35</f>
        <v>0</v>
      </c>
      <c r="ER367" s="73" t="str">
        <f t="shared" si="4066"/>
        <v>-100%</v>
      </c>
      <c r="ES367" s="9">
        <f t="shared" si="4067"/>
        <v>0</v>
      </c>
      <c r="EU367" s="9">
        <f>Fri!$BI$35</f>
        <v>0</v>
      </c>
      <c r="EV367" s="73" t="str">
        <f t="shared" si="4068"/>
        <v>-100%</v>
      </c>
      <c r="EW367" s="9">
        <f t="shared" si="4069"/>
        <v>0</v>
      </c>
      <c r="EY367" s="9">
        <f>Fri!$BJ$35</f>
        <v>0</v>
      </c>
      <c r="EZ367" s="73" t="str">
        <f t="shared" si="4070"/>
        <v>-100%</v>
      </c>
      <c r="FA367" s="9">
        <f t="shared" si="4071"/>
        <v>0</v>
      </c>
      <c r="FC367" s="9">
        <f>Fri!$BK$35</f>
        <v>0</v>
      </c>
      <c r="FD367" s="73" t="str">
        <f t="shared" si="4072"/>
        <v>-100%</v>
      </c>
      <c r="FE367" s="9">
        <f t="shared" si="4073"/>
        <v>0</v>
      </c>
      <c r="FG367" s="9">
        <f>Fri!$BL$35</f>
        <v>0</v>
      </c>
      <c r="FH367" s="73" t="str">
        <f t="shared" si="4074"/>
        <v>-100%</v>
      </c>
      <c r="FI367" s="9">
        <f t="shared" si="4075"/>
        <v>0</v>
      </c>
      <c r="FK367" s="9">
        <f>Fri!$BM$35</f>
        <v>0</v>
      </c>
      <c r="FL367" s="73" t="str">
        <f t="shared" si="4076"/>
        <v>-100%</v>
      </c>
      <c r="FM367" s="9">
        <f t="shared" si="4077"/>
        <v>0</v>
      </c>
      <c r="FO367" s="9">
        <f>Fri!$BN$35</f>
        <v>0</v>
      </c>
      <c r="FP367" s="73" t="str">
        <f t="shared" si="4078"/>
        <v>-100%</v>
      </c>
      <c r="FQ367" s="9">
        <f t="shared" si="4079"/>
        <v>0</v>
      </c>
    </row>
    <row r="368" spans="1:173" s="12" customFormat="1" x14ac:dyDescent="0.25">
      <c r="A368" s="75"/>
      <c r="B368" s="72"/>
      <c r="C368" s="75"/>
      <c r="D368" s="75"/>
      <c r="E368" s="75"/>
      <c r="G368" s="75"/>
      <c r="H368" s="75"/>
      <c r="I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5"/>
      <c r="BD368" s="75"/>
      <c r="BE368" s="75"/>
      <c r="BF368" s="75"/>
      <c r="BG368" s="75"/>
      <c r="BH368" s="75"/>
      <c r="BI368" s="75"/>
      <c r="BJ368" s="75"/>
      <c r="BK368" s="75"/>
      <c r="BL368" s="75"/>
      <c r="BM368" s="75"/>
      <c r="BN368" s="75"/>
      <c r="BO368" s="75"/>
      <c r="BP368" s="75"/>
      <c r="BQ368" s="75"/>
      <c r="BR368" s="75"/>
      <c r="BS368" s="75"/>
      <c r="BT368" s="75"/>
      <c r="BU368" s="75"/>
      <c r="BV368" s="75"/>
      <c r="BW368" s="75"/>
      <c r="BX368" s="75"/>
      <c r="BY368" s="75"/>
      <c r="BZ368" s="75"/>
      <c r="CA368" s="75"/>
      <c r="CB368" s="75"/>
      <c r="CC368" s="75"/>
      <c r="CD368" s="75"/>
      <c r="CE368" s="75"/>
      <c r="CF368" s="75"/>
      <c r="CG368" s="75"/>
      <c r="CH368" s="75"/>
      <c r="CI368" s="75"/>
      <c r="CJ368" s="75"/>
      <c r="CK368" s="75"/>
      <c r="CL368" s="75"/>
      <c r="CM368" s="75"/>
      <c r="CN368" s="75"/>
      <c r="CO368" s="75"/>
      <c r="CP368" s="75"/>
      <c r="CQ368" s="75"/>
      <c r="CR368" s="75"/>
      <c r="CS368" s="75"/>
      <c r="CT368" s="75"/>
      <c r="CU368" s="75"/>
      <c r="CV368" s="75"/>
      <c r="CW368" s="75"/>
      <c r="CX368" s="75"/>
      <c r="CY368" s="75"/>
      <c r="CZ368" s="75"/>
      <c r="DA368" s="75"/>
      <c r="DB368" s="75"/>
      <c r="DC368" s="75"/>
      <c r="DD368" s="75"/>
      <c r="DE368" s="75"/>
      <c r="DF368" s="75"/>
      <c r="DG368" s="75"/>
      <c r="DH368" s="75"/>
      <c r="DI368" s="75"/>
      <c r="DJ368" s="75"/>
      <c r="DK368" s="75"/>
      <c r="DL368" s="75"/>
      <c r="DM368" s="75"/>
      <c r="DN368" s="75"/>
      <c r="DO368" s="75"/>
      <c r="DP368" s="75"/>
      <c r="DQ368" s="75"/>
      <c r="DR368" s="75"/>
      <c r="DS368" s="75"/>
      <c r="DT368" s="75"/>
      <c r="DU368" s="75"/>
      <c r="DV368" s="75"/>
      <c r="DW368" s="75"/>
      <c r="DX368" s="75"/>
      <c r="DY368" s="75"/>
      <c r="DZ368" s="75"/>
      <c r="EA368" s="75"/>
      <c r="EB368" s="75"/>
      <c r="EC368" s="75"/>
      <c r="ED368" s="75"/>
      <c r="EE368" s="75"/>
      <c r="EF368" s="75"/>
      <c r="EG368" s="75"/>
      <c r="EH368" s="75"/>
      <c r="EI368" s="75"/>
      <c r="EJ368" s="75"/>
      <c r="EK368" s="75"/>
      <c r="EL368" s="75"/>
      <c r="EM368" s="75"/>
      <c r="EN368" s="75"/>
      <c r="EO368" s="75"/>
      <c r="EP368" s="75"/>
      <c r="EQ368" s="75"/>
      <c r="ER368" s="75"/>
      <c r="ES368" s="75"/>
      <c r="EU368" s="75"/>
      <c r="EV368" s="75"/>
      <c r="EW368" s="75"/>
      <c r="EY368" s="75"/>
      <c r="EZ368" s="75"/>
      <c r="FA368" s="75"/>
      <c r="FC368" s="75"/>
      <c r="FD368" s="75"/>
      <c r="FE368" s="75"/>
      <c r="FG368" s="75"/>
      <c r="FH368" s="75"/>
      <c r="FI368" s="75"/>
      <c r="FK368" s="75"/>
      <c r="FL368" s="75"/>
      <c r="FM368" s="75"/>
      <c r="FO368" s="75"/>
      <c r="FP368" s="75"/>
      <c r="FQ368" s="75"/>
    </row>
    <row r="369" spans="1:173" s="12" customFormat="1" x14ac:dyDescent="0.25">
      <c r="A369" s="9">
        <f>Fri!$A$37</f>
        <v>0</v>
      </c>
      <c r="B369" s="72">
        <f>Fri!$C$37</f>
        <v>0</v>
      </c>
      <c r="C369" s="9">
        <f>Fri!$X$37</f>
        <v>0</v>
      </c>
      <c r="D369" s="73" t="str">
        <f>IF($B369="win",100%-D$1,"-100%")</f>
        <v>-100%</v>
      </c>
      <c r="E369" s="9">
        <f>(C369*D369)+(C369*E$1)</f>
        <v>0</v>
      </c>
      <c r="G369" s="9">
        <f>Fri!$Y$37</f>
        <v>0</v>
      </c>
      <c r="H369" s="73" t="str">
        <f>IF($B369="win",100%-H$1,"-100%")</f>
        <v>-100%</v>
      </c>
      <c r="I369" s="9">
        <f>(G369*H369)+(G369*I$1)</f>
        <v>0</v>
      </c>
      <c r="K369" s="9">
        <f>Fri!$Z$37</f>
        <v>0</v>
      </c>
      <c r="L369" s="73" t="str">
        <f>IF($B369="win",100%-L$1,"-100%")</f>
        <v>-100%</v>
      </c>
      <c r="M369" s="9">
        <f>(K369*L369)+(K369*M$1)</f>
        <v>0</v>
      </c>
      <c r="N369" s="9"/>
      <c r="O369" s="9">
        <f>Fri!$AA$37</f>
        <v>0</v>
      </c>
      <c r="P369" s="73" t="str">
        <f>IF($B369="win",100%-P$1,"-100%")</f>
        <v>-100%</v>
      </c>
      <c r="Q369" s="9">
        <f>(O369*P369)+(O369*Q$1)</f>
        <v>0</v>
      </c>
      <c r="R369" s="9"/>
      <c r="S369" s="9">
        <f>Fri!$AB$37</f>
        <v>0</v>
      </c>
      <c r="T369" s="73" t="str">
        <f>IF($B369="win",100%-T$1,"-100%")</f>
        <v>-100%</v>
      </c>
      <c r="U369" s="9">
        <f>(S369*T369)+(S369*U$1)</f>
        <v>0</v>
      </c>
      <c r="V369" s="9"/>
      <c r="W369" s="9">
        <f>Fri!$AC$37</f>
        <v>0</v>
      </c>
      <c r="X369" s="73" t="str">
        <f>IF($B369="win",100%-X$1,"-100%")</f>
        <v>-100%</v>
      </c>
      <c r="Y369" s="9">
        <f>(W369*X369)+(W369*Y$1)</f>
        <v>0</v>
      </c>
      <c r="Z369" s="9"/>
      <c r="AA369" s="9">
        <f>Fri!$AD$37</f>
        <v>0</v>
      </c>
      <c r="AB369" s="73" t="str">
        <f>IF($B369="win",100%-AB$1,"-100%")</f>
        <v>-100%</v>
      </c>
      <c r="AC369" s="9">
        <f>(AA369*AB369)+(AA369*AC$1)</f>
        <v>0</v>
      </c>
      <c r="AD369" s="9"/>
      <c r="AE369" s="9">
        <f>Fri!$AE$37</f>
        <v>0</v>
      </c>
      <c r="AF369" s="73" t="str">
        <f>IF($B369="win",100%-AF$1,"-100%")</f>
        <v>-100%</v>
      </c>
      <c r="AG369" s="9">
        <f>(AE369*AF369)+(AE369*AG$1)</f>
        <v>0</v>
      </c>
      <c r="AH369" s="9"/>
      <c r="AI369" s="9">
        <f>Fri!$AF$37</f>
        <v>0</v>
      </c>
      <c r="AJ369" s="73" t="str">
        <f>IF($B369="win",100%-AJ$1,"-100%")</f>
        <v>-100%</v>
      </c>
      <c r="AK369" s="9">
        <f>(AI369*AJ369)+(AI369*AK$1)</f>
        <v>0</v>
      </c>
      <c r="AL369" s="9"/>
      <c r="AM369" s="9">
        <f>Fri!$AG$37</f>
        <v>0</v>
      </c>
      <c r="AN369" s="73" t="str">
        <f>IF($B369="win",100%-AN$1,"-100%")</f>
        <v>-100%</v>
      </c>
      <c r="AO369" s="9">
        <f>(AM369*AN369)+(AM369*AO$1)</f>
        <v>0</v>
      </c>
      <c r="AP369" s="9"/>
      <c r="AQ369" s="9">
        <f>Fri!$AH$37</f>
        <v>0</v>
      </c>
      <c r="AR369" s="73" t="str">
        <f>IF($B369="win",100%-AR$1,"-100%")</f>
        <v>-100%</v>
      </c>
      <c r="AS369" s="9">
        <f>(AQ369*AR369)+(AQ369*AS$1)</f>
        <v>0</v>
      </c>
      <c r="AT369" s="9"/>
      <c r="AU369" s="9">
        <f>Fri!$AI$37</f>
        <v>0</v>
      </c>
      <c r="AV369" s="73" t="str">
        <f>IF($B369="win",100%-AV$1,"-100%")</f>
        <v>-100%</v>
      </c>
      <c r="AW369" s="9">
        <f>(AU369*AV369)+(AU369*AW$1)</f>
        <v>0</v>
      </c>
      <c r="AX369" s="9"/>
      <c r="AY369" s="9">
        <f>Fri!$AJ$37</f>
        <v>0</v>
      </c>
      <c r="AZ369" s="73" t="str">
        <f>IF($B369="win",100%-AZ$1,"-100%")</f>
        <v>-100%</v>
      </c>
      <c r="BA369" s="9">
        <f>(AY369*AZ369)+(AY369*BA$1)</f>
        <v>0</v>
      </c>
      <c r="BB369" s="9"/>
      <c r="BC369" s="9">
        <f>Fri!$AK$37</f>
        <v>0</v>
      </c>
      <c r="BD369" s="73" t="str">
        <f>IF($B369="win",100%-BD$1,"-100%")</f>
        <v>-100%</v>
      </c>
      <c r="BE369" s="9">
        <f>(BC369*BD369)+(BC369*BE$1)</f>
        <v>0</v>
      </c>
      <c r="BF369" s="9"/>
      <c r="BG369" s="9">
        <f>Fri!$AL$37</f>
        <v>0</v>
      </c>
      <c r="BH369" s="73" t="str">
        <f>IF($B369="win",100%-BH$1,"-100%")</f>
        <v>-100%</v>
      </c>
      <c r="BI369" s="9">
        <f>(BG369*BH369)+(BG369*BI$1)</f>
        <v>0</v>
      </c>
      <c r="BJ369" s="9"/>
      <c r="BK369" s="9">
        <f>Fri!$AM$37</f>
        <v>0</v>
      </c>
      <c r="BL369" s="73" t="str">
        <f>IF($B369="win",100%-BL$1,"-100%")</f>
        <v>-100%</v>
      </c>
      <c r="BM369" s="9">
        <f>(BK369*BL369)+(BK369*BM$1)</f>
        <v>0</v>
      </c>
      <c r="BN369" s="9"/>
      <c r="BO369" s="9">
        <f>Fri!$AN$37</f>
        <v>0</v>
      </c>
      <c r="BP369" s="73" t="str">
        <f>IF($B369="win",100%-BP$1,"-100%")</f>
        <v>-100%</v>
      </c>
      <c r="BQ369" s="9">
        <f>(BO369*BP369)+(BO369*BQ$1)</f>
        <v>0</v>
      </c>
      <c r="BR369" s="9"/>
      <c r="BS369" s="9">
        <f>Fri!$AO$37</f>
        <v>0</v>
      </c>
      <c r="BT369" s="73" t="str">
        <f>IF($B369="win",100%-BT$1,"-100%")</f>
        <v>-100%</v>
      </c>
      <c r="BU369" s="9">
        <f>(BS369*BT369)+(BS369*BU$1)</f>
        <v>0</v>
      </c>
      <c r="BV369" s="9"/>
      <c r="BW369" s="9">
        <f>Fri!$AP$37</f>
        <v>0</v>
      </c>
      <c r="BX369" s="73" t="str">
        <f>IF($B369="win",100%-BX$1,"-100%")</f>
        <v>-100%</v>
      </c>
      <c r="BY369" s="9">
        <f>(BW369*BX369)+(BW369*BY$1)</f>
        <v>0</v>
      </c>
      <c r="BZ369" s="9"/>
      <c r="CA369" s="9">
        <f>Fri!$AQ$37</f>
        <v>0</v>
      </c>
      <c r="CB369" s="73" t="str">
        <f>IF($B369="win",100%-CB$1,"-100%")</f>
        <v>-100%</v>
      </c>
      <c r="CC369" s="9">
        <f>(CA369*CB369)+(CA369*CC$1)</f>
        <v>0</v>
      </c>
      <c r="CD369" s="9"/>
      <c r="CE369" s="9">
        <f>Fri!$AR$37</f>
        <v>0</v>
      </c>
      <c r="CF369" s="73" t="str">
        <f>IF($B369="win",100%-CF$1,"-100%")</f>
        <v>-100%</v>
      </c>
      <c r="CG369" s="9">
        <f>(CE369*CF369)+(CE369*CG$1)</f>
        <v>0</v>
      </c>
      <c r="CH369" s="9"/>
      <c r="CI369" s="9">
        <f>Fri!$AS$37</f>
        <v>0</v>
      </c>
      <c r="CJ369" s="73" t="str">
        <f>IF($B369="win",100%-CJ$1,"-100%")</f>
        <v>-100%</v>
      </c>
      <c r="CK369" s="9">
        <f>(CI369*CJ369)+(CI369*CK$1)</f>
        <v>0</v>
      </c>
      <c r="CL369" s="9"/>
      <c r="CM369" s="9">
        <f>Fri!$AT$37</f>
        <v>0</v>
      </c>
      <c r="CN369" s="73" t="str">
        <f>IF($B369="win",100%-CN$1,"-100%")</f>
        <v>-100%</v>
      </c>
      <c r="CO369" s="9">
        <f>(CM369*CN369)+(CM369*CO$1)</f>
        <v>0</v>
      </c>
      <c r="CP369" s="9"/>
      <c r="CQ369" s="9">
        <f>Fri!$AU$37</f>
        <v>0</v>
      </c>
      <c r="CR369" s="73" t="str">
        <f>IF($B369="win",100%-CR$1,"-100%")</f>
        <v>-100%</v>
      </c>
      <c r="CS369" s="9">
        <f>(CQ369*CR369)+(CQ369*CS$1)</f>
        <v>0</v>
      </c>
      <c r="CT369" s="9"/>
      <c r="CU369" s="9">
        <f>Fri!$AV$37</f>
        <v>0</v>
      </c>
      <c r="CV369" s="73" t="str">
        <f>IF($B369="win",100%-CV$1,"-100%")</f>
        <v>-100%</v>
      </c>
      <c r="CW369" s="9">
        <f>(CU369*CV369)+(CU369*CW$1)</f>
        <v>0</v>
      </c>
      <c r="CX369" s="9"/>
      <c r="CY369" s="9">
        <f>Fri!$AW$37</f>
        <v>0</v>
      </c>
      <c r="CZ369" s="73" t="str">
        <f>IF($B369="win",100%-CZ$1,"-100%")</f>
        <v>-100%</v>
      </c>
      <c r="DA369" s="9">
        <f>(CY369*CZ369)+(CY369*DA$1)</f>
        <v>0</v>
      </c>
      <c r="DB369" s="9"/>
      <c r="DC369" s="9">
        <f>Fri!$AX$37</f>
        <v>0</v>
      </c>
      <c r="DD369" s="73" t="str">
        <f>IF($B369="win",100%-DD$1,"-100%")</f>
        <v>-100%</v>
      </c>
      <c r="DE369" s="9">
        <f>(DC369*DD369)+(DC369*DE$1)</f>
        <v>0</v>
      </c>
      <c r="DF369" s="9"/>
      <c r="DG369" s="9">
        <f>Fri!$AY$37</f>
        <v>0</v>
      </c>
      <c r="DH369" s="73" t="str">
        <f>IF($B369="win",100%-DH$1,"-100%")</f>
        <v>-100%</v>
      </c>
      <c r="DI369" s="9">
        <f>(DG369*DH369)+(DG369*DI$1)</f>
        <v>0</v>
      </c>
      <c r="DJ369" s="9"/>
      <c r="DK369" s="9">
        <f>Fri!$AZ$37</f>
        <v>0</v>
      </c>
      <c r="DL369" s="73" t="str">
        <f>IF($B369="win",100%-DL$1,"-100%")</f>
        <v>-100%</v>
      </c>
      <c r="DM369" s="9">
        <f>(DK369*DL369)+(DK369*DM$1)</f>
        <v>0</v>
      </c>
      <c r="DN369" s="9"/>
      <c r="DO369" s="9">
        <f>Fri!$BA$37</f>
        <v>0</v>
      </c>
      <c r="DP369" s="73" t="str">
        <f>IF($B369="win",100%-DP$1,"-100%")</f>
        <v>-100%</v>
      </c>
      <c r="DQ369" s="9">
        <f>(DO369*DP369)+(DO369*DQ$1)</f>
        <v>0</v>
      </c>
      <c r="DR369" s="9"/>
      <c r="DS369" s="9">
        <f>Fri!$BB$37</f>
        <v>0</v>
      </c>
      <c r="DT369" s="73" t="str">
        <f>IF($B369="win",100%-DT$1,"-100%")</f>
        <v>-100%</v>
      </c>
      <c r="DU369" s="9">
        <f>(DS369*DT369)+(DS369*DU$1)</f>
        <v>0</v>
      </c>
      <c r="DV369" s="9"/>
      <c r="DW369" s="9">
        <f>Fri!$BC$37</f>
        <v>0</v>
      </c>
      <c r="DX369" s="73" t="str">
        <f>IF($B369="win",100%-DX$1,"-100%")</f>
        <v>-100%</v>
      </c>
      <c r="DY369" s="9">
        <f>(DW369*DX369)+(DW369*DY$1)</f>
        <v>0</v>
      </c>
      <c r="DZ369" s="9"/>
      <c r="EA369" s="9">
        <f>Fri!$BD$37</f>
        <v>0</v>
      </c>
      <c r="EB369" s="73" t="str">
        <f>IF($B369="win",100%-EB$1,"-100%")</f>
        <v>-100%</v>
      </c>
      <c r="EC369" s="9">
        <f>(EA369*EB369)+(EA369*EC$1)</f>
        <v>0</v>
      </c>
      <c r="ED369" s="9"/>
      <c r="EE369" s="9">
        <f>Fri!$BE$37</f>
        <v>0</v>
      </c>
      <c r="EF369" s="73" t="str">
        <f>IF($B369="win",100%-EF$1,"-100%")</f>
        <v>-100%</v>
      </c>
      <c r="EG369" s="9">
        <f>(EE369*EF369)+(EE369*EG$1)</f>
        <v>0</v>
      </c>
      <c r="EH369" s="9"/>
      <c r="EI369" s="9">
        <f>Fri!$BF$37</f>
        <v>0</v>
      </c>
      <c r="EJ369" s="73" t="str">
        <f>IF($B369="win",100%-EJ$1,"-100%")</f>
        <v>-100%</v>
      </c>
      <c r="EK369" s="9">
        <f>(EI369*EJ369)+(EI369*EK$1)</f>
        <v>0</v>
      </c>
      <c r="EL369" s="9"/>
      <c r="EM369" s="9">
        <f>Fri!$BG$37</f>
        <v>0</v>
      </c>
      <c r="EN369" s="73" t="str">
        <f>IF($B369="win",100%-EN$1,"-100%")</f>
        <v>-100%</v>
      </c>
      <c r="EO369" s="9">
        <f>(EM369*EN369)+(EM369*EO$1)</f>
        <v>0</v>
      </c>
      <c r="EP369" s="9"/>
      <c r="EQ369" s="9">
        <f>Fri!$BH$37</f>
        <v>0</v>
      </c>
      <c r="ER369" s="73" t="str">
        <f>IF($B369="win",100%-ER$1,"-100%")</f>
        <v>-100%</v>
      </c>
      <c r="ES369" s="9">
        <f>(EQ369*ER369)+(EQ369*ES$1)</f>
        <v>0</v>
      </c>
      <c r="EU369" s="9">
        <f>Fri!$BI37</f>
        <v>0</v>
      </c>
      <c r="EV369" s="73" t="str">
        <f>IF($B369="win",100%-EV$1,"-100%")</f>
        <v>-100%</v>
      </c>
      <c r="EW369" s="9">
        <f>(EU369*EV369)+(EU369*EW$1)</f>
        <v>0</v>
      </c>
      <c r="EY369" s="9">
        <f>Fri!$BJ37</f>
        <v>0</v>
      </c>
      <c r="EZ369" s="73" t="str">
        <f>IF($B369="win",100%-EZ$1,"-100%")</f>
        <v>-100%</v>
      </c>
      <c r="FA369" s="9">
        <f>(EY369*EZ369)+(EY369*FA$1)</f>
        <v>0</v>
      </c>
      <c r="FC369" s="9">
        <f>Fri!$BK37</f>
        <v>0</v>
      </c>
      <c r="FD369" s="73" t="str">
        <f>IF($B369="win",100%-FD$1,"-100%")</f>
        <v>-100%</v>
      </c>
      <c r="FE369" s="9">
        <f>(FC369*FD369)+(FC369*FE$1)</f>
        <v>0</v>
      </c>
      <c r="FG369" s="9">
        <f>Fri!$BL37</f>
        <v>0</v>
      </c>
      <c r="FH369" s="73" t="str">
        <f>IF($B369="win",100%-FH$1,"-100%")</f>
        <v>-100%</v>
      </c>
      <c r="FI369" s="9">
        <f>(FG369*FH369)+(FG369*FI$1)</f>
        <v>0</v>
      </c>
      <c r="FK369" s="9">
        <f>Fri!$BM37</f>
        <v>0</v>
      </c>
      <c r="FL369" s="73" t="str">
        <f>IF($B369="win",100%-FL$1,"-100%")</f>
        <v>-100%</v>
      </c>
      <c r="FM369" s="9">
        <f>(FK369*FL369)+(FK369*FM$1)</f>
        <v>0</v>
      </c>
      <c r="FO369" s="9">
        <f>Fri!$BN37</f>
        <v>0</v>
      </c>
      <c r="FP369" s="73" t="str">
        <f>IF($B369="win",100%-FP$1,"-100%")</f>
        <v>-100%</v>
      </c>
      <c r="FQ369" s="9">
        <f>(FO369*FP369)+(FO369*FQ$1)</f>
        <v>0</v>
      </c>
    </row>
    <row r="370" spans="1:173" s="12" customFormat="1" x14ac:dyDescent="0.25">
      <c r="A370" s="9">
        <f>Fri!$A$38</f>
        <v>0</v>
      </c>
      <c r="B370" s="72">
        <f>Fri!$C$38</f>
        <v>0</v>
      </c>
      <c r="C370" s="9">
        <f>Fri!$X$38</f>
        <v>0</v>
      </c>
      <c r="D370" s="73" t="str">
        <f t="shared" ref="D370:D372" si="4080">IF($B370="win",100%-D$1,"-100%")</f>
        <v>-100%</v>
      </c>
      <c r="E370" s="9">
        <f t="shared" ref="E370:E372" si="4081">(C370*D370)+(C370*E$1)</f>
        <v>0</v>
      </c>
      <c r="G370" s="9">
        <f>Fri!$Y$38</f>
        <v>0</v>
      </c>
      <c r="H370" s="73" t="str">
        <f t="shared" ref="H370:H372" si="4082">IF($B370="win",100%-H$1,"-100%")</f>
        <v>-100%</v>
      </c>
      <c r="I370" s="9">
        <f t="shared" ref="I370:I372" si="4083">(G370*H370)+(G370*I$1)</f>
        <v>0</v>
      </c>
      <c r="K370" s="9">
        <f>Fri!$Z$38</f>
        <v>0</v>
      </c>
      <c r="L370" s="73" t="str">
        <f t="shared" ref="L370:L372" si="4084">IF($B370="win",100%-L$1,"-100%")</f>
        <v>-100%</v>
      </c>
      <c r="M370" s="9">
        <f t="shared" ref="M370:M372" si="4085">(K370*L370)+(K370*M$1)</f>
        <v>0</v>
      </c>
      <c r="N370" s="9"/>
      <c r="O370" s="9">
        <f>Fri!$AA$38</f>
        <v>0</v>
      </c>
      <c r="P370" s="73" t="str">
        <f t="shared" ref="P370:P372" si="4086">IF($B370="win",100%-P$1,"-100%")</f>
        <v>-100%</v>
      </c>
      <c r="Q370" s="9">
        <f t="shared" ref="Q370:Q372" si="4087">(O370*P370)+(O370*Q$1)</f>
        <v>0</v>
      </c>
      <c r="R370" s="9"/>
      <c r="S370" s="9">
        <f>Fri!$AB$38</f>
        <v>0</v>
      </c>
      <c r="T370" s="73" t="str">
        <f t="shared" ref="T370:T372" si="4088">IF($B370="win",100%-T$1,"-100%")</f>
        <v>-100%</v>
      </c>
      <c r="U370" s="9">
        <f t="shared" ref="U370:U372" si="4089">(S370*T370)+(S370*U$1)</f>
        <v>0</v>
      </c>
      <c r="V370" s="9"/>
      <c r="W370" s="9">
        <f>Fri!$AC$38</f>
        <v>0</v>
      </c>
      <c r="X370" s="73" t="str">
        <f t="shared" ref="X370:X372" si="4090">IF($B370="win",100%-X$1,"-100%")</f>
        <v>-100%</v>
      </c>
      <c r="Y370" s="9">
        <f t="shared" ref="Y370:Y372" si="4091">(W370*X370)+(W370*Y$1)</f>
        <v>0</v>
      </c>
      <c r="Z370" s="9"/>
      <c r="AA370" s="9">
        <f>Fri!$AD$38</f>
        <v>0</v>
      </c>
      <c r="AB370" s="73" t="str">
        <f t="shared" ref="AB370:AB372" si="4092">IF($B370="win",100%-AB$1,"-100%")</f>
        <v>-100%</v>
      </c>
      <c r="AC370" s="9">
        <f t="shared" ref="AC370:AC372" si="4093">(AA370*AB370)+(AA370*AC$1)</f>
        <v>0</v>
      </c>
      <c r="AD370" s="9"/>
      <c r="AE370" s="9">
        <f>Fri!$AE$38</f>
        <v>0</v>
      </c>
      <c r="AF370" s="73" t="str">
        <f t="shared" ref="AF370:AF372" si="4094">IF($B370="win",100%-AF$1,"-100%")</f>
        <v>-100%</v>
      </c>
      <c r="AG370" s="9">
        <f t="shared" ref="AG370:AG372" si="4095">(AE370*AF370)+(AE370*AG$1)</f>
        <v>0</v>
      </c>
      <c r="AH370" s="9"/>
      <c r="AI370" s="9">
        <f>Fri!$AF$38</f>
        <v>0</v>
      </c>
      <c r="AJ370" s="73" t="str">
        <f t="shared" ref="AJ370:AJ372" si="4096">IF($B370="win",100%-AJ$1,"-100%")</f>
        <v>-100%</v>
      </c>
      <c r="AK370" s="9">
        <f t="shared" ref="AK370:AK372" si="4097">(AI370*AJ370)+(AI370*AK$1)</f>
        <v>0</v>
      </c>
      <c r="AL370" s="9"/>
      <c r="AM370" s="9">
        <f>Fri!$AG$38</f>
        <v>0</v>
      </c>
      <c r="AN370" s="73" t="str">
        <f t="shared" ref="AN370:AN372" si="4098">IF($B370="win",100%-AN$1,"-100%")</f>
        <v>-100%</v>
      </c>
      <c r="AO370" s="9">
        <f t="shared" ref="AO370:AO372" si="4099">(AM370*AN370)+(AM370*AO$1)</f>
        <v>0</v>
      </c>
      <c r="AP370" s="9"/>
      <c r="AQ370" s="9">
        <f>Fri!$AH$38</f>
        <v>0</v>
      </c>
      <c r="AR370" s="73" t="str">
        <f t="shared" ref="AR370:AR372" si="4100">IF($B370="win",100%-AR$1,"-100%")</f>
        <v>-100%</v>
      </c>
      <c r="AS370" s="9">
        <f t="shared" ref="AS370:AS372" si="4101">(AQ370*AR370)+(AQ370*AS$1)</f>
        <v>0</v>
      </c>
      <c r="AT370" s="9"/>
      <c r="AU370" s="9">
        <f>Fri!$AI$38</f>
        <v>0</v>
      </c>
      <c r="AV370" s="73" t="str">
        <f t="shared" ref="AV370:AV372" si="4102">IF($B370="win",100%-AV$1,"-100%")</f>
        <v>-100%</v>
      </c>
      <c r="AW370" s="9">
        <f t="shared" ref="AW370:AW372" si="4103">(AU370*AV370)+(AU370*AW$1)</f>
        <v>0</v>
      </c>
      <c r="AX370" s="9"/>
      <c r="AY370" s="9">
        <f>Fri!$AJ$38</f>
        <v>0</v>
      </c>
      <c r="AZ370" s="73" t="str">
        <f t="shared" ref="AZ370:AZ372" si="4104">IF($B370="win",100%-AZ$1,"-100%")</f>
        <v>-100%</v>
      </c>
      <c r="BA370" s="9">
        <f t="shared" ref="BA370:BA372" si="4105">(AY370*AZ370)+(AY370*BA$1)</f>
        <v>0</v>
      </c>
      <c r="BB370" s="9"/>
      <c r="BC370" s="9">
        <f>Fri!$AK$38</f>
        <v>0</v>
      </c>
      <c r="BD370" s="73" t="str">
        <f t="shared" ref="BD370:BD372" si="4106">IF($B370="win",100%-BD$1,"-100%")</f>
        <v>-100%</v>
      </c>
      <c r="BE370" s="9">
        <f t="shared" ref="BE370:BE372" si="4107">(BC370*BD370)+(BC370*BE$1)</f>
        <v>0</v>
      </c>
      <c r="BF370" s="9"/>
      <c r="BG370" s="9">
        <f>Fri!$AL$38</f>
        <v>0</v>
      </c>
      <c r="BH370" s="73" t="str">
        <f t="shared" ref="BH370:BH372" si="4108">IF($B370="win",100%-BH$1,"-100%")</f>
        <v>-100%</v>
      </c>
      <c r="BI370" s="9">
        <f t="shared" ref="BI370:BI372" si="4109">(BG370*BH370)+(BG370*BI$1)</f>
        <v>0</v>
      </c>
      <c r="BJ370" s="9"/>
      <c r="BK370" s="9">
        <f>Fri!$AM$38</f>
        <v>0</v>
      </c>
      <c r="BL370" s="73" t="str">
        <f t="shared" ref="BL370:BL372" si="4110">IF($B370="win",100%-BL$1,"-100%")</f>
        <v>-100%</v>
      </c>
      <c r="BM370" s="9">
        <f t="shared" ref="BM370:BM372" si="4111">(BK370*BL370)+(BK370*BM$1)</f>
        <v>0</v>
      </c>
      <c r="BN370" s="9"/>
      <c r="BO370" s="9">
        <f>Fri!$AN$38</f>
        <v>0</v>
      </c>
      <c r="BP370" s="73" t="str">
        <f t="shared" ref="BP370:BP372" si="4112">IF($B370="win",100%-BP$1,"-100%")</f>
        <v>-100%</v>
      </c>
      <c r="BQ370" s="9">
        <f t="shared" ref="BQ370:BQ372" si="4113">(BO370*BP370)+(BO370*BQ$1)</f>
        <v>0</v>
      </c>
      <c r="BR370" s="9"/>
      <c r="BS370" s="9">
        <f>Fri!$AO$38</f>
        <v>0</v>
      </c>
      <c r="BT370" s="73" t="str">
        <f t="shared" ref="BT370:BT372" si="4114">IF($B370="win",100%-BT$1,"-100%")</f>
        <v>-100%</v>
      </c>
      <c r="BU370" s="9">
        <f t="shared" ref="BU370:BU372" si="4115">(BS370*BT370)+(BS370*BU$1)</f>
        <v>0</v>
      </c>
      <c r="BV370" s="9"/>
      <c r="BW370" s="9">
        <f>Fri!$AP$38</f>
        <v>0</v>
      </c>
      <c r="BX370" s="73" t="str">
        <f t="shared" ref="BX370:BX372" si="4116">IF($B370="win",100%-BX$1,"-100%")</f>
        <v>-100%</v>
      </c>
      <c r="BY370" s="9">
        <f t="shared" ref="BY370:BY372" si="4117">(BW370*BX370)+(BW370*BY$1)</f>
        <v>0</v>
      </c>
      <c r="BZ370" s="9"/>
      <c r="CA370" s="9">
        <f>Fri!$AQ$38</f>
        <v>0</v>
      </c>
      <c r="CB370" s="73" t="str">
        <f t="shared" ref="CB370:CB372" si="4118">IF($B370="win",100%-CB$1,"-100%")</f>
        <v>-100%</v>
      </c>
      <c r="CC370" s="9">
        <f t="shared" ref="CC370:CC372" si="4119">(CA370*CB370)+(CA370*CC$1)</f>
        <v>0</v>
      </c>
      <c r="CD370" s="9"/>
      <c r="CE370" s="9">
        <f>Fri!$AR$38</f>
        <v>0</v>
      </c>
      <c r="CF370" s="73" t="str">
        <f t="shared" ref="CF370:CF372" si="4120">IF($B370="win",100%-CF$1,"-100%")</f>
        <v>-100%</v>
      </c>
      <c r="CG370" s="9">
        <f t="shared" ref="CG370:CG372" si="4121">(CE370*CF370)+(CE370*CG$1)</f>
        <v>0</v>
      </c>
      <c r="CH370" s="9"/>
      <c r="CI370" s="9">
        <f>Fri!$AS$38</f>
        <v>0</v>
      </c>
      <c r="CJ370" s="73" t="str">
        <f t="shared" ref="CJ370:CJ372" si="4122">IF($B370="win",100%-CJ$1,"-100%")</f>
        <v>-100%</v>
      </c>
      <c r="CK370" s="9">
        <f t="shared" ref="CK370:CK372" si="4123">(CI370*CJ370)+(CI370*CK$1)</f>
        <v>0</v>
      </c>
      <c r="CL370" s="9"/>
      <c r="CM370" s="9">
        <f>Fri!$AT$38</f>
        <v>0</v>
      </c>
      <c r="CN370" s="73" t="str">
        <f t="shared" ref="CN370:CN372" si="4124">IF($B370="win",100%-CN$1,"-100%")</f>
        <v>-100%</v>
      </c>
      <c r="CO370" s="9">
        <f t="shared" ref="CO370:CO372" si="4125">(CM370*CN370)+(CM370*CO$1)</f>
        <v>0</v>
      </c>
      <c r="CP370" s="9"/>
      <c r="CQ370" s="9">
        <f>Fri!$AU$38</f>
        <v>0</v>
      </c>
      <c r="CR370" s="73" t="str">
        <f t="shared" ref="CR370:CR372" si="4126">IF($B370="win",100%-CR$1,"-100%")</f>
        <v>-100%</v>
      </c>
      <c r="CS370" s="9">
        <f t="shared" ref="CS370:CS372" si="4127">(CQ370*CR370)+(CQ370*CS$1)</f>
        <v>0</v>
      </c>
      <c r="CT370" s="9"/>
      <c r="CU370" s="9">
        <f>Fri!$AV$38</f>
        <v>0</v>
      </c>
      <c r="CV370" s="73" t="str">
        <f t="shared" ref="CV370:CV372" si="4128">IF($B370="win",100%-CV$1,"-100%")</f>
        <v>-100%</v>
      </c>
      <c r="CW370" s="9">
        <f t="shared" ref="CW370:CW372" si="4129">(CU370*CV370)+(CU370*CW$1)</f>
        <v>0</v>
      </c>
      <c r="CX370" s="9"/>
      <c r="CY370" s="9">
        <f>Fri!$AW$38</f>
        <v>0</v>
      </c>
      <c r="CZ370" s="73" t="str">
        <f t="shared" ref="CZ370:CZ372" si="4130">IF($B370="win",100%-CZ$1,"-100%")</f>
        <v>-100%</v>
      </c>
      <c r="DA370" s="9">
        <f t="shared" ref="DA370:DA372" si="4131">(CY370*CZ370)+(CY370*DA$1)</f>
        <v>0</v>
      </c>
      <c r="DB370" s="9"/>
      <c r="DC370" s="9">
        <f>Fri!$AX$38</f>
        <v>0</v>
      </c>
      <c r="DD370" s="73" t="str">
        <f t="shared" ref="DD370:DD372" si="4132">IF($B370="win",100%-DD$1,"-100%")</f>
        <v>-100%</v>
      </c>
      <c r="DE370" s="9">
        <f t="shared" ref="DE370:DE372" si="4133">(DC370*DD370)+(DC370*DE$1)</f>
        <v>0</v>
      </c>
      <c r="DF370" s="9"/>
      <c r="DG370" s="9">
        <f>Fri!$AY$38</f>
        <v>0</v>
      </c>
      <c r="DH370" s="73" t="str">
        <f t="shared" ref="DH370:DH372" si="4134">IF($B370="win",100%-DH$1,"-100%")</f>
        <v>-100%</v>
      </c>
      <c r="DI370" s="9">
        <f t="shared" ref="DI370:DI372" si="4135">(DG370*DH370)+(DG370*DI$1)</f>
        <v>0</v>
      </c>
      <c r="DJ370" s="9"/>
      <c r="DK370" s="9">
        <f>Fri!$AZ$38</f>
        <v>0</v>
      </c>
      <c r="DL370" s="73" t="str">
        <f t="shared" ref="DL370:DL372" si="4136">IF($B370="win",100%-DL$1,"-100%")</f>
        <v>-100%</v>
      </c>
      <c r="DM370" s="9">
        <f t="shared" ref="DM370:DM372" si="4137">(DK370*DL370)+(DK370*DM$1)</f>
        <v>0</v>
      </c>
      <c r="DN370" s="9"/>
      <c r="DO370" s="9">
        <f>Fri!$BA$38</f>
        <v>0</v>
      </c>
      <c r="DP370" s="73" t="str">
        <f t="shared" ref="DP370:DP372" si="4138">IF($B370="win",100%-DP$1,"-100%")</f>
        <v>-100%</v>
      </c>
      <c r="DQ370" s="9">
        <f t="shared" ref="DQ370:DQ372" si="4139">(DO370*DP370)+(DO370*DQ$1)</f>
        <v>0</v>
      </c>
      <c r="DR370" s="9"/>
      <c r="DS370" s="9">
        <f>Fri!$BB$38</f>
        <v>0</v>
      </c>
      <c r="DT370" s="73" t="str">
        <f t="shared" ref="DT370:DT372" si="4140">IF($B370="win",100%-DT$1,"-100%")</f>
        <v>-100%</v>
      </c>
      <c r="DU370" s="9">
        <f t="shared" ref="DU370:DU372" si="4141">(DS370*DT370)+(DS370*DU$1)</f>
        <v>0</v>
      </c>
      <c r="DV370" s="9"/>
      <c r="DW370" s="9">
        <f>Fri!$BC$38</f>
        <v>0</v>
      </c>
      <c r="DX370" s="73" t="str">
        <f t="shared" ref="DX370:DX372" si="4142">IF($B370="win",100%-DX$1,"-100%")</f>
        <v>-100%</v>
      </c>
      <c r="DY370" s="9">
        <f t="shared" ref="DY370:DY372" si="4143">(DW370*DX370)+(DW370*DY$1)</f>
        <v>0</v>
      </c>
      <c r="DZ370" s="9"/>
      <c r="EA370" s="9">
        <f>Fri!$BD$38</f>
        <v>0</v>
      </c>
      <c r="EB370" s="73" t="str">
        <f t="shared" ref="EB370:EB372" si="4144">IF($B370="win",100%-EB$1,"-100%")</f>
        <v>-100%</v>
      </c>
      <c r="EC370" s="9">
        <f t="shared" ref="EC370:EC372" si="4145">(EA370*EB370)+(EA370*EC$1)</f>
        <v>0</v>
      </c>
      <c r="ED370" s="9"/>
      <c r="EE370" s="9">
        <f>Fri!$BE$38</f>
        <v>0</v>
      </c>
      <c r="EF370" s="73" t="str">
        <f t="shared" ref="EF370:EF372" si="4146">IF($B370="win",100%-EF$1,"-100%")</f>
        <v>-100%</v>
      </c>
      <c r="EG370" s="9">
        <f t="shared" ref="EG370:EG372" si="4147">(EE370*EF370)+(EE370*EG$1)</f>
        <v>0</v>
      </c>
      <c r="EH370" s="9"/>
      <c r="EI370" s="9">
        <f>Fri!$BF$38</f>
        <v>0</v>
      </c>
      <c r="EJ370" s="73" t="str">
        <f t="shared" ref="EJ370:EJ372" si="4148">IF($B370="win",100%-EJ$1,"-100%")</f>
        <v>-100%</v>
      </c>
      <c r="EK370" s="9">
        <f t="shared" ref="EK370:EK372" si="4149">(EI370*EJ370)+(EI370*EK$1)</f>
        <v>0</v>
      </c>
      <c r="EL370" s="9"/>
      <c r="EM370" s="9">
        <f>Fri!$BG$38</f>
        <v>0</v>
      </c>
      <c r="EN370" s="73" t="str">
        <f t="shared" ref="EN370:EN372" si="4150">IF($B370="win",100%-EN$1,"-100%")</f>
        <v>-100%</v>
      </c>
      <c r="EO370" s="9">
        <f t="shared" ref="EO370:EO372" si="4151">(EM370*EN370)+(EM370*EO$1)</f>
        <v>0</v>
      </c>
      <c r="EP370" s="9"/>
      <c r="EQ370" s="9">
        <f>Fri!$BH$38</f>
        <v>0</v>
      </c>
      <c r="ER370" s="73" t="str">
        <f t="shared" ref="ER370:ER372" si="4152">IF($B370="win",100%-ER$1,"-100%")</f>
        <v>-100%</v>
      </c>
      <c r="ES370" s="9">
        <f t="shared" ref="ES370:ES372" si="4153">(EQ370*ER370)+(EQ370*ES$1)</f>
        <v>0</v>
      </c>
      <c r="EU370" s="9">
        <f>Fri!$BI$38</f>
        <v>0</v>
      </c>
      <c r="EV370" s="73" t="str">
        <f t="shared" ref="EV370:EV372" si="4154">IF($B370="win",100%-EV$1,"-100%")</f>
        <v>-100%</v>
      </c>
      <c r="EW370" s="9">
        <f t="shared" ref="EW370:EW372" si="4155">(EU370*EV370)+(EU370*EW$1)</f>
        <v>0</v>
      </c>
      <c r="EY370" s="9">
        <f>Fri!$BJ$38</f>
        <v>0</v>
      </c>
      <c r="EZ370" s="73" t="str">
        <f t="shared" ref="EZ370:EZ372" si="4156">IF($B370="win",100%-EZ$1,"-100%")</f>
        <v>-100%</v>
      </c>
      <c r="FA370" s="9">
        <f t="shared" ref="FA370:FA372" si="4157">(EY370*EZ370)+(EY370*FA$1)</f>
        <v>0</v>
      </c>
      <c r="FC370" s="9">
        <f>Fri!$BK$38</f>
        <v>0</v>
      </c>
      <c r="FD370" s="73" t="str">
        <f t="shared" ref="FD370:FD372" si="4158">IF($B370="win",100%-FD$1,"-100%")</f>
        <v>-100%</v>
      </c>
      <c r="FE370" s="9">
        <f t="shared" ref="FE370:FE372" si="4159">(FC370*FD370)+(FC370*FE$1)</f>
        <v>0</v>
      </c>
      <c r="FG370" s="9">
        <f>Fri!$BL$38</f>
        <v>0</v>
      </c>
      <c r="FH370" s="73" t="str">
        <f t="shared" ref="FH370:FH372" si="4160">IF($B370="win",100%-FH$1,"-100%")</f>
        <v>-100%</v>
      </c>
      <c r="FI370" s="9">
        <f t="shared" ref="FI370:FI372" si="4161">(FG370*FH370)+(FG370*FI$1)</f>
        <v>0</v>
      </c>
      <c r="FK370" s="9">
        <f>Fri!$BM$38</f>
        <v>0</v>
      </c>
      <c r="FL370" s="73" t="str">
        <f t="shared" ref="FL370:FL372" si="4162">IF($B370="win",100%-FL$1,"-100%")</f>
        <v>-100%</v>
      </c>
      <c r="FM370" s="9">
        <f t="shared" ref="FM370:FM372" si="4163">(FK370*FL370)+(FK370*FM$1)</f>
        <v>0</v>
      </c>
      <c r="FO370" s="9">
        <f>Fri!$BN$38</f>
        <v>0</v>
      </c>
      <c r="FP370" s="73" t="str">
        <f t="shared" ref="FP370:FP372" si="4164">IF($B370="win",100%-FP$1,"-100%")</f>
        <v>-100%</v>
      </c>
      <c r="FQ370" s="9">
        <f t="shared" ref="FQ370:FQ372" si="4165">(FO370*FP370)+(FO370*FQ$1)</f>
        <v>0</v>
      </c>
    </row>
    <row r="371" spans="1:173" s="12" customFormat="1" x14ac:dyDescent="0.25">
      <c r="A371" s="9" t="str">
        <f>Fri!$A$39</f>
        <v>UNDER</v>
      </c>
      <c r="B371" s="72">
        <f>Fri!$C$39</f>
        <v>0</v>
      </c>
      <c r="C371" s="9">
        <f>Fri!$X$39</f>
        <v>0</v>
      </c>
      <c r="D371" s="73" t="str">
        <f t="shared" si="4080"/>
        <v>-100%</v>
      </c>
      <c r="E371" s="9">
        <f t="shared" si="4081"/>
        <v>0</v>
      </c>
      <c r="G371" s="9">
        <f>Fri!$Y$39</f>
        <v>0</v>
      </c>
      <c r="H371" s="73" t="str">
        <f t="shared" si="4082"/>
        <v>-100%</v>
      </c>
      <c r="I371" s="9">
        <f t="shared" si="4083"/>
        <v>0</v>
      </c>
      <c r="K371" s="9">
        <f>Fri!$Z$39</f>
        <v>0</v>
      </c>
      <c r="L371" s="73" t="str">
        <f t="shared" si="4084"/>
        <v>-100%</v>
      </c>
      <c r="M371" s="9">
        <f t="shared" si="4085"/>
        <v>0</v>
      </c>
      <c r="N371" s="9"/>
      <c r="O371" s="9">
        <f>Fri!$AA$39</f>
        <v>0</v>
      </c>
      <c r="P371" s="73" t="str">
        <f t="shared" si="4086"/>
        <v>-100%</v>
      </c>
      <c r="Q371" s="9">
        <f t="shared" si="4087"/>
        <v>0</v>
      </c>
      <c r="R371" s="9"/>
      <c r="S371" s="9">
        <f>Fri!$AB$39</f>
        <v>0</v>
      </c>
      <c r="T371" s="73" t="str">
        <f t="shared" si="4088"/>
        <v>-100%</v>
      </c>
      <c r="U371" s="9">
        <f t="shared" si="4089"/>
        <v>0</v>
      </c>
      <c r="V371" s="9"/>
      <c r="W371" s="9">
        <f>Fri!$AC$39</f>
        <v>0</v>
      </c>
      <c r="X371" s="73" t="str">
        <f t="shared" si="4090"/>
        <v>-100%</v>
      </c>
      <c r="Y371" s="9">
        <f t="shared" si="4091"/>
        <v>0</v>
      </c>
      <c r="Z371" s="9"/>
      <c r="AA371" s="9">
        <f>Fri!$AD$39</f>
        <v>0</v>
      </c>
      <c r="AB371" s="73" t="str">
        <f t="shared" si="4092"/>
        <v>-100%</v>
      </c>
      <c r="AC371" s="9">
        <f t="shared" si="4093"/>
        <v>0</v>
      </c>
      <c r="AD371" s="9"/>
      <c r="AE371" s="9">
        <f>Fri!$AE$39</f>
        <v>0</v>
      </c>
      <c r="AF371" s="73" t="str">
        <f t="shared" si="4094"/>
        <v>-100%</v>
      </c>
      <c r="AG371" s="9">
        <f t="shared" si="4095"/>
        <v>0</v>
      </c>
      <c r="AH371" s="9"/>
      <c r="AI371" s="9">
        <f>Fri!$AF$39</f>
        <v>0</v>
      </c>
      <c r="AJ371" s="73" t="str">
        <f t="shared" si="4096"/>
        <v>-100%</v>
      </c>
      <c r="AK371" s="9">
        <f t="shared" si="4097"/>
        <v>0</v>
      </c>
      <c r="AL371" s="9"/>
      <c r="AM371" s="9">
        <f>Fri!$AG$39</f>
        <v>0</v>
      </c>
      <c r="AN371" s="73" t="str">
        <f t="shared" si="4098"/>
        <v>-100%</v>
      </c>
      <c r="AO371" s="9">
        <f t="shared" si="4099"/>
        <v>0</v>
      </c>
      <c r="AP371" s="9"/>
      <c r="AQ371" s="9">
        <f>Fri!$AH$39</f>
        <v>0</v>
      </c>
      <c r="AR371" s="73" t="str">
        <f t="shared" si="4100"/>
        <v>-100%</v>
      </c>
      <c r="AS371" s="9">
        <f t="shared" si="4101"/>
        <v>0</v>
      </c>
      <c r="AT371" s="9"/>
      <c r="AU371" s="9">
        <f>Fri!$AI$39</f>
        <v>0</v>
      </c>
      <c r="AV371" s="73" t="str">
        <f t="shared" si="4102"/>
        <v>-100%</v>
      </c>
      <c r="AW371" s="9">
        <f t="shared" si="4103"/>
        <v>0</v>
      </c>
      <c r="AX371" s="9"/>
      <c r="AY371" s="9">
        <f>Fri!$AJ$39</f>
        <v>0</v>
      </c>
      <c r="AZ371" s="73" t="str">
        <f t="shared" si="4104"/>
        <v>-100%</v>
      </c>
      <c r="BA371" s="9">
        <f t="shared" si="4105"/>
        <v>0</v>
      </c>
      <c r="BB371" s="9"/>
      <c r="BC371" s="9">
        <f>Fri!$AK$39</f>
        <v>0</v>
      </c>
      <c r="BD371" s="73" t="str">
        <f t="shared" si="4106"/>
        <v>-100%</v>
      </c>
      <c r="BE371" s="9">
        <f t="shared" si="4107"/>
        <v>0</v>
      </c>
      <c r="BF371" s="9"/>
      <c r="BG371" s="9">
        <f>Fri!$AL$39</f>
        <v>0</v>
      </c>
      <c r="BH371" s="73" t="str">
        <f t="shared" si="4108"/>
        <v>-100%</v>
      </c>
      <c r="BI371" s="9">
        <f t="shared" si="4109"/>
        <v>0</v>
      </c>
      <c r="BJ371" s="9"/>
      <c r="BK371" s="9">
        <f>Fri!$AM$39</f>
        <v>0</v>
      </c>
      <c r="BL371" s="73" t="str">
        <f t="shared" si="4110"/>
        <v>-100%</v>
      </c>
      <c r="BM371" s="9">
        <f t="shared" si="4111"/>
        <v>0</v>
      </c>
      <c r="BN371" s="9"/>
      <c r="BO371" s="9">
        <f>Fri!$AN$39</f>
        <v>0</v>
      </c>
      <c r="BP371" s="73" t="str">
        <f t="shared" si="4112"/>
        <v>-100%</v>
      </c>
      <c r="BQ371" s="9">
        <f t="shared" si="4113"/>
        <v>0</v>
      </c>
      <c r="BR371" s="9"/>
      <c r="BS371" s="9">
        <f>Fri!$AO$39</f>
        <v>0</v>
      </c>
      <c r="BT371" s="73" t="str">
        <f t="shared" si="4114"/>
        <v>-100%</v>
      </c>
      <c r="BU371" s="9">
        <f t="shared" si="4115"/>
        <v>0</v>
      </c>
      <c r="BV371" s="9"/>
      <c r="BW371" s="9">
        <f>Fri!$AP$39</f>
        <v>0</v>
      </c>
      <c r="BX371" s="73" t="str">
        <f t="shared" si="4116"/>
        <v>-100%</v>
      </c>
      <c r="BY371" s="9">
        <f t="shared" si="4117"/>
        <v>0</v>
      </c>
      <c r="BZ371" s="9"/>
      <c r="CA371" s="9">
        <f>Fri!$AQ$39</f>
        <v>0</v>
      </c>
      <c r="CB371" s="73" t="str">
        <f t="shared" si="4118"/>
        <v>-100%</v>
      </c>
      <c r="CC371" s="9">
        <f t="shared" si="4119"/>
        <v>0</v>
      </c>
      <c r="CD371" s="9"/>
      <c r="CE371" s="9">
        <f>Fri!$AR$39</f>
        <v>0</v>
      </c>
      <c r="CF371" s="73" t="str">
        <f t="shared" si="4120"/>
        <v>-100%</v>
      </c>
      <c r="CG371" s="9">
        <f t="shared" si="4121"/>
        <v>0</v>
      </c>
      <c r="CH371" s="9"/>
      <c r="CI371" s="9">
        <f>Fri!$AS$39</f>
        <v>0</v>
      </c>
      <c r="CJ371" s="73" t="str">
        <f t="shared" si="4122"/>
        <v>-100%</v>
      </c>
      <c r="CK371" s="9">
        <f t="shared" si="4123"/>
        <v>0</v>
      </c>
      <c r="CL371" s="9"/>
      <c r="CM371" s="9">
        <f>Fri!$AT$39</f>
        <v>0</v>
      </c>
      <c r="CN371" s="73" t="str">
        <f t="shared" si="4124"/>
        <v>-100%</v>
      </c>
      <c r="CO371" s="9">
        <f t="shared" si="4125"/>
        <v>0</v>
      </c>
      <c r="CP371" s="9"/>
      <c r="CQ371" s="9">
        <f>Fri!$AU$39</f>
        <v>0</v>
      </c>
      <c r="CR371" s="73" t="str">
        <f t="shared" si="4126"/>
        <v>-100%</v>
      </c>
      <c r="CS371" s="9">
        <f t="shared" si="4127"/>
        <v>0</v>
      </c>
      <c r="CT371" s="9"/>
      <c r="CU371" s="9">
        <f>Fri!$AV$39</f>
        <v>0</v>
      </c>
      <c r="CV371" s="73" t="str">
        <f t="shared" si="4128"/>
        <v>-100%</v>
      </c>
      <c r="CW371" s="9">
        <f t="shared" si="4129"/>
        <v>0</v>
      </c>
      <c r="CX371" s="9"/>
      <c r="CY371" s="9">
        <f>Fri!$AW$39</f>
        <v>0</v>
      </c>
      <c r="CZ371" s="73" t="str">
        <f t="shared" si="4130"/>
        <v>-100%</v>
      </c>
      <c r="DA371" s="9">
        <f t="shared" si="4131"/>
        <v>0</v>
      </c>
      <c r="DB371" s="9"/>
      <c r="DC371" s="9">
        <f>Fri!$AX$39</f>
        <v>0</v>
      </c>
      <c r="DD371" s="73" t="str">
        <f t="shared" si="4132"/>
        <v>-100%</v>
      </c>
      <c r="DE371" s="9">
        <f t="shared" si="4133"/>
        <v>0</v>
      </c>
      <c r="DF371" s="9"/>
      <c r="DG371" s="9">
        <f>Fri!$AY$39</f>
        <v>0</v>
      </c>
      <c r="DH371" s="73" t="str">
        <f t="shared" si="4134"/>
        <v>-100%</v>
      </c>
      <c r="DI371" s="9">
        <f t="shared" si="4135"/>
        <v>0</v>
      </c>
      <c r="DJ371" s="9"/>
      <c r="DK371" s="9">
        <f>Fri!$AZ$39</f>
        <v>0</v>
      </c>
      <c r="DL371" s="73" t="str">
        <f t="shared" si="4136"/>
        <v>-100%</v>
      </c>
      <c r="DM371" s="9">
        <f t="shared" si="4137"/>
        <v>0</v>
      </c>
      <c r="DN371" s="9"/>
      <c r="DO371" s="9">
        <f>Fri!$BA$39</f>
        <v>0</v>
      </c>
      <c r="DP371" s="73" t="str">
        <f t="shared" si="4138"/>
        <v>-100%</v>
      </c>
      <c r="DQ371" s="9">
        <f t="shared" si="4139"/>
        <v>0</v>
      </c>
      <c r="DR371" s="9"/>
      <c r="DS371" s="9">
        <f>Fri!$BB$39</f>
        <v>0</v>
      </c>
      <c r="DT371" s="73" t="str">
        <f t="shared" si="4140"/>
        <v>-100%</v>
      </c>
      <c r="DU371" s="9">
        <f t="shared" si="4141"/>
        <v>0</v>
      </c>
      <c r="DV371" s="9"/>
      <c r="DW371" s="9">
        <f>Fri!$BC$39</f>
        <v>0</v>
      </c>
      <c r="DX371" s="73" t="str">
        <f t="shared" si="4142"/>
        <v>-100%</v>
      </c>
      <c r="DY371" s="9">
        <f t="shared" si="4143"/>
        <v>0</v>
      </c>
      <c r="DZ371" s="9"/>
      <c r="EA371" s="9">
        <f>Fri!$BD$39</f>
        <v>0</v>
      </c>
      <c r="EB371" s="73" t="str">
        <f t="shared" si="4144"/>
        <v>-100%</v>
      </c>
      <c r="EC371" s="9">
        <f t="shared" si="4145"/>
        <v>0</v>
      </c>
      <c r="ED371" s="9"/>
      <c r="EE371" s="9">
        <f>Fri!$BE$39</f>
        <v>0</v>
      </c>
      <c r="EF371" s="73" t="str">
        <f t="shared" si="4146"/>
        <v>-100%</v>
      </c>
      <c r="EG371" s="9">
        <f t="shared" si="4147"/>
        <v>0</v>
      </c>
      <c r="EH371" s="9"/>
      <c r="EI371" s="9">
        <f>Fri!$BF$39</f>
        <v>0</v>
      </c>
      <c r="EJ371" s="73" t="str">
        <f t="shared" si="4148"/>
        <v>-100%</v>
      </c>
      <c r="EK371" s="9">
        <f t="shared" si="4149"/>
        <v>0</v>
      </c>
      <c r="EL371" s="9"/>
      <c r="EM371" s="9">
        <f>Fri!$BG$39</f>
        <v>0</v>
      </c>
      <c r="EN371" s="73" t="str">
        <f t="shared" si="4150"/>
        <v>-100%</v>
      </c>
      <c r="EO371" s="9">
        <f t="shared" si="4151"/>
        <v>0</v>
      </c>
      <c r="EP371" s="9"/>
      <c r="EQ371" s="9">
        <f>Fri!$BH$39</f>
        <v>0</v>
      </c>
      <c r="ER371" s="73" t="str">
        <f t="shared" si="4152"/>
        <v>-100%</v>
      </c>
      <c r="ES371" s="9">
        <f t="shared" si="4153"/>
        <v>0</v>
      </c>
      <c r="EU371" s="9">
        <f>Fri!$BI$39</f>
        <v>0</v>
      </c>
      <c r="EV371" s="73" t="str">
        <f t="shared" si="4154"/>
        <v>-100%</v>
      </c>
      <c r="EW371" s="9">
        <f t="shared" si="4155"/>
        <v>0</v>
      </c>
      <c r="EY371" s="9">
        <f>Fri!$BJ$39</f>
        <v>0</v>
      </c>
      <c r="EZ371" s="73" t="str">
        <f t="shared" si="4156"/>
        <v>-100%</v>
      </c>
      <c r="FA371" s="9">
        <f t="shared" si="4157"/>
        <v>0</v>
      </c>
      <c r="FC371" s="9">
        <f>Fri!$BK$39</f>
        <v>0</v>
      </c>
      <c r="FD371" s="73" t="str">
        <f t="shared" si="4158"/>
        <v>-100%</v>
      </c>
      <c r="FE371" s="9">
        <f t="shared" si="4159"/>
        <v>0</v>
      </c>
      <c r="FG371" s="9">
        <f>Fri!$BL$39</f>
        <v>0</v>
      </c>
      <c r="FH371" s="73" t="str">
        <f t="shared" si="4160"/>
        <v>-100%</v>
      </c>
      <c r="FI371" s="9">
        <f t="shared" si="4161"/>
        <v>0</v>
      </c>
      <c r="FK371" s="9">
        <f>Fri!$BM$39</f>
        <v>0</v>
      </c>
      <c r="FL371" s="73" t="str">
        <f t="shared" si="4162"/>
        <v>-100%</v>
      </c>
      <c r="FM371" s="9">
        <f t="shared" si="4163"/>
        <v>0</v>
      </c>
      <c r="FO371" s="9">
        <f>Fri!$BN$39</f>
        <v>0</v>
      </c>
      <c r="FP371" s="73" t="str">
        <f t="shared" si="4164"/>
        <v>-100%</v>
      </c>
      <c r="FQ371" s="9">
        <f t="shared" si="4165"/>
        <v>0</v>
      </c>
    </row>
    <row r="372" spans="1:173" s="12" customFormat="1" x14ac:dyDescent="0.25">
      <c r="A372" s="9" t="str">
        <f>Fri!$A$40</f>
        <v>OVER</v>
      </c>
      <c r="B372" s="72">
        <f>Fri!$C$40</f>
        <v>0</v>
      </c>
      <c r="C372" s="9">
        <f>Fri!$X$40</f>
        <v>0</v>
      </c>
      <c r="D372" s="73" t="str">
        <f t="shared" si="4080"/>
        <v>-100%</v>
      </c>
      <c r="E372" s="9">
        <f t="shared" si="4081"/>
        <v>0</v>
      </c>
      <c r="G372" s="9">
        <f>Fri!$Y$40</f>
        <v>0</v>
      </c>
      <c r="H372" s="73" t="str">
        <f t="shared" si="4082"/>
        <v>-100%</v>
      </c>
      <c r="I372" s="9">
        <f t="shared" si="4083"/>
        <v>0</v>
      </c>
      <c r="K372" s="9">
        <f>Fri!$Z$40</f>
        <v>0</v>
      </c>
      <c r="L372" s="73" t="str">
        <f t="shared" si="4084"/>
        <v>-100%</v>
      </c>
      <c r="M372" s="9">
        <f t="shared" si="4085"/>
        <v>0</v>
      </c>
      <c r="N372" s="9"/>
      <c r="O372" s="9">
        <f>Fri!$AA$40</f>
        <v>0</v>
      </c>
      <c r="P372" s="73" t="str">
        <f t="shared" si="4086"/>
        <v>-100%</v>
      </c>
      <c r="Q372" s="9">
        <f t="shared" si="4087"/>
        <v>0</v>
      </c>
      <c r="R372" s="9"/>
      <c r="S372" s="9">
        <f>Fri!$AB$40</f>
        <v>0</v>
      </c>
      <c r="T372" s="73" t="str">
        <f t="shared" si="4088"/>
        <v>-100%</v>
      </c>
      <c r="U372" s="9">
        <f t="shared" si="4089"/>
        <v>0</v>
      </c>
      <c r="V372" s="9"/>
      <c r="W372" s="9">
        <f>Fri!$AC$40</f>
        <v>0</v>
      </c>
      <c r="X372" s="73" t="str">
        <f t="shared" si="4090"/>
        <v>-100%</v>
      </c>
      <c r="Y372" s="9">
        <f t="shared" si="4091"/>
        <v>0</v>
      </c>
      <c r="Z372" s="9"/>
      <c r="AA372" s="9">
        <f>Fri!$AD$40</f>
        <v>0</v>
      </c>
      <c r="AB372" s="73" t="str">
        <f t="shared" si="4092"/>
        <v>-100%</v>
      </c>
      <c r="AC372" s="9">
        <f t="shared" si="4093"/>
        <v>0</v>
      </c>
      <c r="AD372" s="9"/>
      <c r="AE372" s="9">
        <f>Fri!$AE$40</f>
        <v>0</v>
      </c>
      <c r="AF372" s="73" t="str">
        <f t="shared" si="4094"/>
        <v>-100%</v>
      </c>
      <c r="AG372" s="9">
        <f t="shared" si="4095"/>
        <v>0</v>
      </c>
      <c r="AH372" s="9"/>
      <c r="AI372" s="9">
        <f>Fri!$AF$40</f>
        <v>0</v>
      </c>
      <c r="AJ372" s="73" t="str">
        <f t="shared" si="4096"/>
        <v>-100%</v>
      </c>
      <c r="AK372" s="9">
        <f t="shared" si="4097"/>
        <v>0</v>
      </c>
      <c r="AL372" s="9"/>
      <c r="AM372" s="9">
        <f>Fri!$AG$40</f>
        <v>0</v>
      </c>
      <c r="AN372" s="73" t="str">
        <f t="shared" si="4098"/>
        <v>-100%</v>
      </c>
      <c r="AO372" s="9">
        <f t="shared" si="4099"/>
        <v>0</v>
      </c>
      <c r="AP372" s="9"/>
      <c r="AQ372" s="9">
        <f>Fri!$AH$40</f>
        <v>0</v>
      </c>
      <c r="AR372" s="73" t="str">
        <f t="shared" si="4100"/>
        <v>-100%</v>
      </c>
      <c r="AS372" s="9">
        <f t="shared" si="4101"/>
        <v>0</v>
      </c>
      <c r="AT372" s="9"/>
      <c r="AU372" s="9">
        <f>Fri!$AI$40</f>
        <v>0</v>
      </c>
      <c r="AV372" s="73" t="str">
        <f t="shared" si="4102"/>
        <v>-100%</v>
      </c>
      <c r="AW372" s="9">
        <f t="shared" si="4103"/>
        <v>0</v>
      </c>
      <c r="AX372" s="9"/>
      <c r="AY372" s="9">
        <f>Fri!$AJ$40</f>
        <v>0</v>
      </c>
      <c r="AZ372" s="73" t="str">
        <f t="shared" si="4104"/>
        <v>-100%</v>
      </c>
      <c r="BA372" s="9">
        <f t="shared" si="4105"/>
        <v>0</v>
      </c>
      <c r="BB372" s="9"/>
      <c r="BC372" s="9">
        <f>Fri!$AK$40</f>
        <v>0</v>
      </c>
      <c r="BD372" s="73" t="str">
        <f t="shared" si="4106"/>
        <v>-100%</v>
      </c>
      <c r="BE372" s="9">
        <f t="shared" si="4107"/>
        <v>0</v>
      </c>
      <c r="BF372" s="9"/>
      <c r="BG372" s="9">
        <f>Fri!$AL$40</f>
        <v>0</v>
      </c>
      <c r="BH372" s="73" t="str">
        <f t="shared" si="4108"/>
        <v>-100%</v>
      </c>
      <c r="BI372" s="9">
        <f t="shared" si="4109"/>
        <v>0</v>
      </c>
      <c r="BJ372" s="9"/>
      <c r="BK372" s="9">
        <f>Fri!$AM$40</f>
        <v>0</v>
      </c>
      <c r="BL372" s="73" t="str">
        <f t="shared" si="4110"/>
        <v>-100%</v>
      </c>
      <c r="BM372" s="9">
        <f t="shared" si="4111"/>
        <v>0</v>
      </c>
      <c r="BN372" s="9"/>
      <c r="BO372" s="9">
        <f>Fri!$AN$40</f>
        <v>0</v>
      </c>
      <c r="BP372" s="73" t="str">
        <f t="shared" si="4112"/>
        <v>-100%</v>
      </c>
      <c r="BQ372" s="9">
        <f t="shared" si="4113"/>
        <v>0</v>
      </c>
      <c r="BR372" s="9"/>
      <c r="BS372" s="9">
        <f>Fri!$AO$40</f>
        <v>0</v>
      </c>
      <c r="BT372" s="73" t="str">
        <f t="shared" si="4114"/>
        <v>-100%</v>
      </c>
      <c r="BU372" s="9">
        <f t="shared" si="4115"/>
        <v>0</v>
      </c>
      <c r="BV372" s="9"/>
      <c r="BW372" s="9">
        <f>Fri!$AP$40</f>
        <v>0</v>
      </c>
      <c r="BX372" s="73" t="str">
        <f t="shared" si="4116"/>
        <v>-100%</v>
      </c>
      <c r="BY372" s="9">
        <f t="shared" si="4117"/>
        <v>0</v>
      </c>
      <c r="BZ372" s="9"/>
      <c r="CA372" s="9">
        <f>Fri!$AQ$40</f>
        <v>0</v>
      </c>
      <c r="CB372" s="73" t="str">
        <f t="shared" si="4118"/>
        <v>-100%</v>
      </c>
      <c r="CC372" s="9">
        <f t="shared" si="4119"/>
        <v>0</v>
      </c>
      <c r="CD372" s="9"/>
      <c r="CE372" s="9">
        <f>Fri!$AR$40</f>
        <v>0</v>
      </c>
      <c r="CF372" s="73" t="str">
        <f t="shared" si="4120"/>
        <v>-100%</v>
      </c>
      <c r="CG372" s="9">
        <f t="shared" si="4121"/>
        <v>0</v>
      </c>
      <c r="CH372" s="9"/>
      <c r="CI372" s="9">
        <f>Fri!$AS$40</f>
        <v>0</v>
      </c>
      <c r="CJ372" s="73" t="str">
        <f t="shared" si="4122"/>
        <v>-100%</v>
      </c>
      <c r="CK372" s="9">
        <f t="shared" si="4123"/>
        <v>0</v>
      </c>
      <c r="CL372" s="9"/>
      <c r="CM372" s="9">
        <f>Fri!$AT$40</f>
        <v>0</v>
      </c>
      <c r="CN372" s="73" t="str">
        <f t="shared" si="4124"/>
        <v>-100%</v>
      </c>
      <c r="CO372" s="9">
        <f t="shared" si="4125"/>
        <v>0</v>
      </c>
      <c r="CP372" s="9"/>
      <c r="CQ372" s="9">
        <f>Fri!$AU$40</f>
        <v>0</v>
      </c>
      <c r="CR372" s="73" t="str">
        <f t="shared" si="4126"/>
        <v>-100%</v>
      </c>
      <c r="CS372" s="9">
        <f t="shared" si="4127"/>
        <v>0</v>
      </c>
      <c r="CT372" s="9"/>
      <c r="CU372" s="9">
        <f>Fri!$AV$40</f>
        <v>0</v>
      </c>
      <c r="CV372" s="73" t="str">
        <f t="shared" si="4128"/>
        <v>-100%</v>
      </c>
      <c r="CW372" s="9">
        <f t="shared" si="4129"/>
        <v>0</v>
      </c>
      <c r="CX372" s="9"/>
      <c r="CY372" s="9">
        <f>Fri!$AW$40</f>
        <v>0</v>
      </c>
      <c r="CZ372" s="73" t="str">
        <f t="shared" si="4130"/>
        <v>-100%</v>
      </c>
      <c r="DA372" s="9">
        <f t="shared" si="4131"/>
        <v>0</v>
      </c>
      <c r="DB372" s="9"/>
      <c r="DC372" s="9">
        <f>Fri!$AX$40</f>
        <v>0</v>
      </c>
      <c r="DD372" s="73" t="str">
        <f t="shared" si="4132"/>
        <v>-100%</v>
      </c>
      <c r="DE372" s="9">
        <f t="shared" si="4133"/>
        <v>0</v>
      </c>
      <c r="DF372" s="9"/>
      <c r="DG372" s="9">
        <f>Fri!$AY$40</f>
        <v>0</v>
      </c>
      <c r="DH372" s="73" t="str">
        <f t="shared" si="4134"/>
        <v>-100%</v>
      </c>
      <c r="DI372" s="9">
        <f t="shared" si="4135"/>
        <v>0</v>
      </c>
      <c r="DJ372" s="9"/>
      <c r="DK372" s="9">
        <f>Fri!$AZ$40</f>
        <v>0</v>
      </c>
      <c r="DL372" s="73" t="str">
        <f t="shared" si="4136"/>
        <v>-100%</v>
      </c>
      <c r="DM372" s="9">
        <f t="shared" si="4137"/>
        <v>0</v>
      </c>
      <c r="DN372" s="9"/>
      <c r="DO372" s="9">
        <f>Fri!$BA$40</f>
        <v>0</v>
      </c>
      <c r="DP372" s="73" t="str">
        <f t="shared" si="4138"/>
        <v>-100%</v>
      </c>
      <c r="DQ372" s="9">
        <f t="shared" si="4139"/>
        <v>0</v>
      </c>
      <c r="DR372" s="9"/>
      <c r="DS372" s="9">
        <f>Fri!$BB$40</f>
        <v>0</v>
      </c>
      <c r="DT372" s="73" t="str">
        <f t="shared" si="4140"/>
        <v>-100%</v>
      </c>
      <c r="DU372" s="9">
        <f t="shared" si="4141"/>
        <v>0</v>
      </c>
      <c r="DV372" s="9"/>
      <c r="DW372" s="9">
        <f>Fri!$BC$40</f>
        <v>0</v>
      </c>
      <c r="DX372" s="73" t="str">
        <f t="shared" si="4142"/>
        <v>-100%</v>
      </c>
      <c r="DY372" s="9">
        <f t="shared" si="4143"/>
        <v>0</v>
      </c>
      <c r="DZ372" s="9"/>
      <c r="EA372" s="9">
        <f>Fri!$BD$40</f>
        <v>0</v>
      </c>
      <c r="EB372" s="73" t="str">
        <f t="shared" si="4144"/>
        <v>-100%</v>
      </c>
      <c r="EC372" s="9">
        <f t="shared" si="4145"/>
        <v>0</v>
      </c>
      <c r="ED372" s="9"/>
      <c r="EE372" s="9">
        <f>Fri!$BE$40</f>
        <v>0</v>
      </c>
      <c r="EF372" s="73" t="str">
        <f t="shared" si="4146"/>
        <v>-100%</v>
      </c>
      <c r="EG372" s="9">
        <f t="shared" si="4147"/>
        <v>0</v>
      </c>
      <c r="EH372" s="9"/>
      <c r="EI372" s="9">
        <f>Fri!$BF$40</f>
        <v>0</v>
      </c>
      <c r="EJ372" s="73" t="str">
        <f t="shared" si="4148"/>
        <v>-100%</v>
      </c>
      <c r="EK372" s="9">
        <f t="shared" si="4149"/>
        <v>0</v>
      </c>
      <c r="EL372" s="9"/>
      <c r="EM372" s="9">
        <f>Fri!$BG$40</f>
        <v>0</v>
      </c>
      <c r="EN372" s="73" t="str">
        <f t="shared" si="4150"/>
        <v>-100%</v>
      </c>
      <c r="EO372" s="9">
        <f t="shared" si="4151"/>
        <v>0</v>
      </c>
      <c r="EP372" s="9"/>
      <c r="EQ372" s="9">
        <f>Fri!$BH$40</f>
        <v>0</v>
      </c>
      <c r="ER372" s="73" t="str">
        <f t="shared" si="4152"/>
        <v>-100%</v>
      </c>
      <c r="ES372" s="9">
        <f t="shared" si="4153"/>
        <v>0</v>
      </c>
      <c r="EU372" s="9">
        <f>Fri!$BI$40</f>
        <v>0</v>
      </c>
      <c r="EV372" s="73" t="str">
        <f t="shared" si="4154"/>
        <v>-100%</v>
      </c>
      <c r="EW372" s="9">
        <f t="shared" si="4155"/>
        <v>0</v>
      </c>
      <c r="EY372" s="9">
        <f>Fri!$BJ$40</f>
        <v>0</v>
      </c>
      <c r="EZ372" s="73" t="str">
        <f t="shared" si="4156"/>
        <v>-100%</v>
      </c>
      <c r="FA372" s="9">
        <f t="shared" si="4157"/>
        <v>0</v>
      </c>
      <c r="FC372" s="9">
        <f>Fri!$BK$40</f>
        <v>0</v>
      </c>
      <c r="FD372" s="73" t="str">
        <f t="shared" si="4158"/>
        <v>-100%</v>
      </c>
      <c r="FE372" s="9">
        <f t="shared" si="4159"/>
        <v>0</v>
      </c>
      <c r="FG372" s="9">
        <f>Fri!$BL$40</f>
        <v>0</v>
      </c>
      <c r="FH372" s="73" t="str">
        <f t="shared" si="4160"/>
        <v>-100%</v>
      </c>
      <c r="FI372" s="9">
        <f t="shared" si="4161"/>
        <v>0</v>
      </c>
      <c r="FK372" s="9">
        <f>Fri!$BM$40</f>
        <v>0</v>
      </c>
      <c r="FL372" s="73" t="str">
        <f t="shared" si="4162"/>
        <v>-100%</v>
      </c>
      <c r="FM372" s="9">
        <f t="shared" si="4163"/>
        <v>0</v>
      </c>
      <c r="FO372" s="9">
        <f>Fri!$BN$40</f>
        <v>0</v>
      </c>
      <c r="FP372" s="73" t="str">
        <f t="shared" si="4164"/>
        <v>-100%</v>
      </c>
      <c r="FQ372" s="9">
        <f t="shared" si="4165"/>
        <v>0</v>
      </c>
    </row>
    <row r="373" spans="1:173" s="12" customFormat="1" x14ac:dyDescent="0.25">
      <c r="A373" s="75"/>
      <c r="B373" s="72"/>
      <c r="C373" s="75"/>
      <c r="D373" s="75"/>
      <c r="E373" s="75"/>
      <c r="G373" s="75"/>
      <c r="H373" s="75"/>
      <c r="I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5"/>
      <c r="BD373" s="75"/>
      <c r="BE373" s="75"/>
      <c r="BF373" s="75"/>
      <c r="BG373" s="75"/>
      <c r="BH373" s="75"/>
      <c r="BI373" s="75"/>
      <c r="BJ373" s="75"/>
      <c r="BK373" s="75"/>
      <c r="BL373" s="75"/>
      <c r="BM373" s="75"/>
      <c r="BN373" s="75"/>
      <c r="BO373" s="75"/>
      <c r="BP373" s="75"/>
      <c r="BQ373" s="75"/>
      <c r="BR373" s="75"/>
      <c r="BS373" s="75"/>
      <c r="BT373" s="75"/>
      <c r="BU373" s="75"/>
      <c r="BV373" s="75"/>
      <c r="BW373" s="75"/>
      <c r="BX373" s="75"/>
      <c r="BY373" s="75"/>
      <c r="BZ373" s="75"/>
      <c r="CA373" s="75"/>
      <c r="CB373" s="75"/>
      <c r="CC373" s="75"/>
      <c r="CD373" s="75"/>
      <c r="CE373" s="75"/>
      <c r="CF373" s="75"/>
      <c r="CG373" s="75"/>
      <c r="CH373" s="75"/>
      <c r="CI373" s="75"/>
      <c r="CJ373" s="75"/>
      <c r="CK373" s="75"/>
      <c r="CL373" s="75"/>
      <c r="CM373" s="75"/>
      <c r="CN373" s="75"/>
      <c r="CO373" s="75"/>
      <c r="CP373" s="75"/>
      <c r="CQ373" s="75"/>
      <c r="CR373" s="75"/>
      <c r="CS373" s="75"/>
      <c r="CT373" s="75"/>
      <c r="CU373" s="75"/>
      <c r="CV373" s="75"/>
      <c r="CW373" s="75"/>
      <c r="CX373" s="75"/>
      <c r="CY373" s="75"/>
      <c r="CZ373" s="75"/>
      <c r="DA373" s="75"/>
      <c r="DB373" s="75"/>
      <c r="DC373" s="75"/>
      <c r="DD373" s="75"/>
      <c r="DE373" s="75"/>
      <c r="DF373" s="75"/>
      <c r="DG373" s="75"/>
      <c r="DH373" s="75"/>
      <c r="DI373" s="75"/>
      <c r="DJ373" s="75"/>
      <c r="DK373" s="75"/>
      <c r="DL373" s="75"/>
      <c r="DM373" s="75"/>
      <c r="DN373" s="75"/>
      <c r="DO373" s="75"/>
      <c r="DP373" s="75"/>
      <c r="DQ373" s="75"/>
      <c r="DR373" s="75"/>
      <c r="DS373" s="75"/>
      <c r="DT373" s="75"/>
      <c r="DU373" s="75"/>
      <c r="DV373" s="75"/>
      <c r="DW373" s="75"/>
      <c r="DX373" s="75"/>
      <c r="DY373" s="75"/>
      <c r="DZ373" s="75"/>
      <c r="EA373" s="75"/>
      <c r="EB373" s="75"/>
      <c r="EC373" s="75"/>
      <c r="ED373" s="75"/>
      <c r="EE373" s="75"/>
      <c r="EF373" s="75"/>
      <c r="EG373" s="75"/>
      <c r="EH373" s="75"/>
      <c r="EI373" s="75"/>
      <c r="EJ373" s="75"/>
      <c r="EK373" s="75"/>
      <c r="EL373" s="75"/>
      <c r="EM373" s="75"/>
      <c r="EN373" s="75"/>
      <c r="EO373" s="75"/>
      <c r="EP373" s="75"/>
      <c r="EQ373" s="75"/>
      <c r="ER373" s="75"/>
      <c r="ES373" s="75"/>
      <c r="EU373" s="75"/>
      <c r="EV373" s="75"/>
      <c r="EW373" s="75"/>
      <c r="EY373" s="75"/>
      <c r="EZ373" s="75"/>
      <c r="FA373" s="75"/>
      <c r="FC373" s="75"/>
      <c r="FD373" s="75"/>
      <c r="FE373" s="75"/>
      <c r="FG373" s="75"/>
      <c r="FH373" s="75"/>
      <c r="FI373" s="75"/>
      <c r="FK373" s="75"/>
      <c r="FL373" s="75"/>
      <c r="FM373" s="75"/>
      <c r="FO373" s="75"/>
      <c r="FP373" s="75"/>
      <c r="FQ373" s="75"/>
    </row>
    <row r="374" spans="1:173" s="12" customFormat="1" x14ac:dyDescent="0.25">
      <c r="A374" s="9">
        <f>Fri!A42</f>
        <v>0</v>
      </c>
      <c r="B374" s="72">
        <f>Fri!C42</f>
        <v>0</v>
      </c>
      <c r="C374" s="9">
        <f>Fri!X42</f>
        <v>0</v>
      </c>
      <c r="D374" s="73" t="str">
        <f>IF(B374="win",100%-D1,"-100%")</f>
        <v>-100%</v>
      </c>
      <c r="E374" s="9">
        <f>(C374*D374)+(C374*E1)</f>
        <v>0</v>
      </c>
      <c r="G374" s="9">
        <f>Fri!Y42</f>
        <v>0</v>
      </c>
      <c r="H374" s="73" t="str">
        <f>IF($B374="win",100%-H$1,"-100%")</f>
        <v>-100%</v>
      </c>
      <c r="I374" s="9">
        <f>(G374*H374)+(G374*I1)</f>
        <v>0</v>
      </c>
      <c r="K374" s="9">
        <f>Fri!Z42</f>
        <v>0</v>
      </c>
      <c r="L374" s="73" t="str">
        <f>IF(B374="win",100%-L1,"-100%")</f>
        <v>-100%</v>
      </c>
      <c r="M374" s="9">
        <f>(K374*L374)+(K374*M1)</f>
        <v>0</v>
      </c>
      <c r="N374" s="9"/>
      <c r="O374" s="9">
        <f>Fri!AA42</f>
        <v>0</v>
      </c>
      <c r="P374" s="73" t="str">
        <f>IF(B374="win",100%-P1,"-100%")</f>
        <v>-100%</v>
      </c>
      <c r="Q374" s="9">
        <f>(O374*P374)+(O374*Q1)</f>
        <v>0</v>
      </c>
      <c r="R374" s="9"/>
      <c r="S374" s="9">
        <f>Fri!AB42</f>
        <v>0</v>
      </c>
      <c r="T374" s="73" t="str">
        <f>IF(B374="win",100%-T1,"-100%")</f>
        <v>-100%</v>
      </c>
      <c r="U374" s="9">
        <f>(S374*T374)+(S374*U1)</f>
        <v>0</v>
      </c>
      <c r="V374" s="9"/>
      <c r="W374" s="9">
        <f>Fri!AC42</f>
        <v>0</v>
      </c>
      <c r="X374" s="73" t="str">
        <f>IF(B374="win",100%-X1,"-100%")</f>
        <v>-100%</v>
      </c>
      <c r="Y374" s="9">
        <f>(W374*X374)+(W374*Y1)</f>
        <v>0</v>
      </c>
      <c r="Z374" s="9"/>
      <c r="AA374" s="9">
        <f>Fri!AD42</f>
        <v>0</v>
      </c>
      <c r="AB374" s="73" t="str">
        <f>IF(B374="win",100%-AB1,"-100%")</f>
        <v>-100%</v>
      </c>
      <c r="AC374" s="9">
        <f>(AA374*AB374)+(AA374*AC1)</f>
        <v>0</v>
      </c>
      <c r="AD374" s="9"/>
      <c r="AE374" s="9">
        <f>Fri!AE42</f>
        <v>0</v>
      </c>
      <c r="AF374" s="73" t="str">
        <f>IF(B374="win",100%-AF1,"-100%")</f>
        <v>-100%</v>
      </c>
      <c r="AG374" s="9">
        <f>(AE374*AF374)+(AE374*AG1)</f>
        <v>0</v>
      </c>
      <c r="AH374" s="9"/>
      <c r="AI374" s="9">
        <f>Fri!AF42</f>
        <v>0</v>
      </c>
      <c r="AJ374" s="73" t="str">
        <f>IF(B374="win",100%-AJ1,"-100%")</f>
        <v>-100%</v>
      </c>
      <c r="AK374" s="9">
        <f>(AI374*AJ374)+(AI374*AK1)</f>
        <v>0</v>
      </c>
      <c r="AL374" s="9"/>
      <c r="AM374" s="9">
        <f>Fri!AG42</f>
        <v>0</v>
      </c>
      <c r="AN374" s="73" t="str">
        <f>IF(B374="win",100%-AN1,"-100%")</f>
        <v>-100%</v>
      </c>
      <c r="AO374" s="9">
        <f>(AM374*AN374)+(AM374*AO1)</f>
        <v>0</v>
      </c>
      <c r="AP374" s="9"/>
      <c r="AQ374" s="9">
        <f>Fri!AH42</f>
        <v>0</v>
      </c>
      <c r="AR374" s="73" t="str">
        <f>IF(B374="win",100%-AR1,"-100%")</f>
        <v>-100%</v>
      </c>
      <c r="AS374" s="9">
        <f>(AQ374*AR374)+(AQ374*AS1)</f>
        <v>0</v>
      </c>
      <c r="AT374" s="9"/>
      <c r="AU374" s="9">
        <f>Fri!AI42</f>
        <v>0</v>
      </c>
      <c r="AV374" s="73" t="str">
        <f>IF(B374="win",100%-AV1,"-100%")</f>
        <v>-100%</v>
      </c>
      <c r="AW374" s="9">
        <f>(AU374*AV374)+(AU374*AW1)</f>
        <v>0</v>
      </c>
      <c r="AX374" s="9"/>
      <c r="AY374" s="9">
        <f>Fri!AJ42</f>
        <v>0</v>
      </c>
      <c r="AZ374" s="73" t="str">
        <f>IF(B374="win",100%-AZ1,"-100%")</f>
        <v>-100%</v>
      </c>
      <c r="BA374" s="9">
        <f>(AY374*AZ374)+(AY374*BA1)</f>
        <v>0</v>
      </c>
      <c r="BB374" s="9"/>
      <c r="BC374" s="9">
        <f>Fri!AK42</f>
        <v>0</v>
      </c>
      <c r="BD374" s="73" t="str">
        <f>IF(B374="win",100%-BD1,"-100%")</f>
        <v>-100%</v>
      </c>
      <c r="BE374" s="9">
        <f>(BC374*BD374)+(BC374*BE1)</f>
        <v>0</v>
      </c>
      <c r="BF374" s="9"/>
      <c r="BG374" s="9">
        <f>Fri!AL42</f>
        <v>0</v>
      </c>
      <c r="BH374" s="73" t="str">
        <f>IF(B374="win",100%-BH1,"-100%")</f>
        <v>-100%</v>
      </c>
      <c r="BI374" s="9">
        <f>(BG374*BH374)+(BG374*BI1)</f>
        <v>0</v>
      </c>
      <c r="BJ374" s="9"/>
      <c r="BK374" s="9">
        <f>Fri!AM42</f>
        <v>0</v>
      </c>
      <c r="BL374" s="73" t="str">
        <f>IF(B374="win",100%-BL1,"-100%")</f>
        <v>-100%</v>
      </c>
      <c r="BM374" s="9">
        <f>(BK374*BL374)+(BK374*BM1)</f>
        <v>0</v>
      </c>
      <c r="BN374" s="9"/>
      <c r="BO374" s="9">
        <f>Fri!AN42</f>
        <v>0</v>
      </c>
      <c r="BP374" s="73" t="str">
        <f>IF(B374="win",100%-BP1,"-100%")</f>
        <v>-100%</v>
      </c>
      <c r="BQ374" s="9">
        <f>(BO374*BP374)+(BO374*BQ1)</f>
        <v>0</v>
      </c>
      <c r="BR374" s="9"/>
      <c r="BS374" s="9">
        <f>Fri!AO42</f>
        <v>0</v>
      </c>
      <c r="BT374" s="73" t="str">
        <f>IF(B374="win",100%-BT1,"-100%")</f>
        <v>-100%</v>
      </c>
      <c r="BU374" s="9">
        <f>(BS374*BT374)+(BS374*BU1)</f>
        <v>0</v>
      </c>
      <c r="BV374" s="9"/>
      <c r="BW374" s="9">
        <f>Fri!AP42</f>
        <v>0</v>
      </c>
      <c r="BX374" s="73" t="str">
        <f>IF(B374="win",100%-BX1,"-100%")</f>
        <v>-100%</v>
      </c>
      <c r="BY374" s="9">
        <f>(BW374*BX374)+(BW374*BY1)</f>
        <v>0</v>
      </c>
      <c r="BZ374" s="9"/>
      <c r="CA374" s="9">
        <f>Fri!AQ42</f>
        <v>0</v>
      </c>
      <c r="CB374" s="73" t="str">
        <f>IF(B374="win",100%-CB1,"-100%")</f>
        <v>-100%</v>
      </c>
      <c r="CC374" s="9">
        <f>(CA374*CB374)+(CA374*CC1)</f>
        <v>0</v>
      </c>
      <c r="CD374" s="9"/>
      <c r="CE374" s="9">
        <f>Fri!AR42</f>
        <v>0</v>
      </c>
      <c r="CF374" s="73" t="str">
        <f>IF(B374="win",100%-CF1,"-100%")</f>
        <v>-100%</v>
      </c>
      <c r="CG374" s="9">
        <f>(CE374*CF374)+(CE374*CG1)</f>
        <v>0</v>
      </c>
      <c r="CH374" s="9"/>
      <c r="CI374" s="9">
        <f>Fri!AS42</f>
        <v>0</v>
      </c>
      <c r="CJ374" s="73" t="str">
        <f>IF(B374="win",100%-CJ1,"-100%")</f>
        <v>-100%</v>
      </c>
      <c r="CK374" s="9">
        <f>(CI374*CJ374)+(CI374*CK1)</f>
        <v>0</v>
      </c>
      <c r="CL374" s="9"/>
      <c r="CM374" s="9">
        <f>Fri!AT42</f>
        <v>0</v>
      </c>
      <c r="CN374" s="73" t="str">
        <f>IF(B374="win",100%-CN1,"-100%")</f>
        <v>-100%</v>
      </c>
      <c r="CO374" s="9">
        <f>(CM374*CN374)+(CM374*CO1)</f>
        <v>0</v>
      </c>
      <c r="CP374" s="9"/>
      <c r="CQ374" s="9">
        <f>Fri!AU42</f>
        <v>0</v>
      </c>
      <c r="CR374" s="73" t="str">
        <f>IF(B374="win",100%-CR1,"-100%")</f>
        <v>-100%</v>
      </c>
      <c r="CS374" s="9">
        <f>(CQ374*CR374)+(CQ374*CS1)</f>
        <v>0</v>
      </c>
      <c r="CT374" s="9"/>
      <c r="CU374" s="9">
        <f>Fri!AV42</f>
        <v>0</v>
      </c>
      <c r="CV374" s="73" t="str">
        <f>IF(B374="win",100%-CV1,"-100%")</f>
        <v>-100%</v>
      </c>
      <c r="CW374" s="9">
        <f>(CU374*CV374)+(CU374*CW1)</f>
        <v>0</v>
      </c>
      <c r="CX374" s="9"/>
      <c r="CY374" s="9">
        <f>Fri!AW42</f>
        <v>0</v>
      </c>
      <c r="CZ374" s="73" t="str">
        <f>IF(B374="win",100%-CZ1,"-100%")</f>
        <v>-100%</v>
      </c>
      <c r="DA374" s="9">
        <f>(CY374*CZ374)+(CY374*DA1)</f>
        <v>0</v>
      </c>
      <c r="DB374" s="9"/>
      <c r="DC374" s="9">
        <f>Fri!AX42</f>
        <v>0</v>
      </c>
      <c r="DD374" s="73" t="str">
        <f>IF(B374="win",100%-DD1,"-100%")</f>
        <v>-100%</v>
      </c>
      <c r="DE374" s="9">
        <f>(DC374*DD374)+(DC374*DE1)</f>
        <v>0</v>
      </c>
      <c r="DF374" s="9"/>
      <c r="DG374" s="9">
        <f>Fri!AY42</f>
        <v>0</v>
      </c>
      <c r="DH374" s="73" t="str">
        <f>IF(B374="win",100%-DH1,"-100%")</f>
        <v>-100%</v>
      </c>
      <c r="DI374" s="9">
        <f>(DG374*DH374)+(DG374*DI1)</f>
        <v>0</v>
      </c>
      <c r="DJ374" s="9"/>
      <c r="DK374" s="9">
        <f>Fri!AZ42</f>
        <v>0</v>
      </c>
      <c r="DL374" s="73" t="str">
        <f>IF(B374="win",100%-DL1,"-100%")</f>
        <v>-100%</v>
      </c>
      <c r="DM374" s="9">
        <f>(DK374*DL374)+(DK374*DM1)</f>
        <v>0</v>
      </c>
      <c r="DN374" s="9"/>
      <c r="DO374" s="9">
        <f>Fri!BA42</f>
        <v>0</v>
      </c>
      <c r="DP374" s="73" t="str">
        <f>IF(B374="win",100%-DP1,"-100%")</f>
        <v>-100%</v>
      </c>
      <c r="DQ374" s="9">
        <f>(DO374*DP374)+(DO374*DQ1)</f>
        <v>0</v>
      </c>
      <c r="DR374" s="9"/>
      <c r="DS374" s="9">
        <f>Fri!BB42</f>
        <v>0</v>
      </c>
      <c r="DT374" s="73" t="str">
        <f>IF(B374="win",100%-DT1,"-100%")</f>
        <v>-100%</v>
      </c>
      <c r="DU374" s="9">
        <f>(DS374*DT374)+(DS374*DU1)</f>
        <v>0</v>
      </c>
      <c r="DV374" s="9"/>
      <c r="DW374" s="9">
        <f>Fri!BC42</f>
        <v>0</v>
      </c>
      <c r="DX374" s="73" t="str">
        <f>IF(B374="win",100%-DX1,"-100%")</f>
        <v>-100%</v>
      </c>
      <c r="DY374" s="9">
        <f>(DW374*DX374)+(DW374*DY1)</f>
        <v>0</v>
      </c>
      <c r="DZ374" s="9"/>
      <c r="EA374" s="9">
        <f>Fri!BD42</f>
        <v>0</v>
      </c>
      <c r="EB374" s="73" t="str">
        <f>IF(B374="win",100%-EB1,"-100%")</f>
        <v>-100%</v>
      </c>
      <c r="EC374" s="9">
        <f>(EA374*EB374)+(EA374*EC1)</f>
        <v>0</v>
      </c>
      <c r="ED374" s="9"/>
      <c r="EE374" s="9">
        <f>Fri!BE42</f>
        <v>0</v>
      </c>
      <c r="EF374" s="73" t="str">
        <f>IF(B374="win",100%-EF1,"-100%")</f>
        <v>-100%</v>
      </c>
      <c r="EG374" s="9">
        <f>(EE374*EF374)+(EE374*EG1)</f>
        <v>0</v>
      </c>
      <c r="EH374" s="9"/>
      <c r="EI374" s="9">
        <f>Fri!BF42</f>
        <v>0</v>
      </c>
      <c r="EJ374" s="73" t="str">
        <f>IF(B374="win",100%-EJ1,"-100%")</f>
        <v>-100%</v>
      </c>
      <c r="EK374" s="9">
        <f>(EI374*EJ374)+(EI374*EK1)</f>
        <v>0</v>
      </c>
      <c r="EL374" s="9"/>
      <c r="EM374" s="9">
        <f>Fri!BG42</f>
        <v>0</v>
      </c>
      <c r="EN374" s="73" t="str">
        <f>IF(B374="win",100%-EN1,"-100%")</f>
        <v>-100%</v>
      </c>
      <c r="EO374" s="9">
        <f>(EM374*EN374)+(EM374*EO1)</f>
        <v>0</v>
      </c>
      <c r="EP374" s="9"/>
      <c r="EQ374" s="9">
        <f>Fri!BH42</f>
        <v>0</v>
      </c>
      <c r="ER374" s="73" t="str">
        <f>IF(B374="win",100%-ER1,"-100%")</f>
        <v>-100%</v>
      </c>
      <c r="ES374" s="9">
        <f>(EQ374*ER374)+(EQ374*ES1)</f>
        <v>0</v>
      </c>
      <c r="EU374" s="9">
        <f>Fri!$BI42</f>
        <v>0</v>
      </c>
      <c r="EV374" s="73" t="str">
        <f t="shared" ref="EV374:EV412" si="4166">IF($B374="win",100%-EV$1,"-100%")</f>
        <v>-100%</v>
      </c>
      <c r="EW374" s="9">
        <f>(EU374*EV374)+(EU374*EW1)</f>
        <v>0</v>
      </c>
      <c r="EY374" s="9">
        <f>Fri!$BJ42</f>
        <v>0</v>
      </c>
      <c r="EZ374" s="73" t="str">
        <f t="shared" ref="EZ374:EZ412" si="4167">IF($B374="win",100%-EZ$1,"-100%")</f>
        <v>-100%</v>
      </c>
      <c r="FA374" s="9">
        <f>(EY374*EZ374)+(EY374*FA1)</f>
        <v>0</v>
      </c>
      <c r="FC374" s="9">
        <f>Fri!$BK42</f>
        <v>0</v>
      </c>
      <c r="FD374" s="73" t="str">
        <f t="shared" ref="FD374:FD409" si="4168">IF($B374="win",100%-FD$1,"-100%")</f>
        <v>-100%</v>
      </c>
      <c r="FE374" s="9">
        <f>(FC374*FD374)+(FC374*FE1)</f>
        <v>0</v>
      </c>
      <c r="FG374" s="9">
        <f>Fri!$BL42</f>
        <v>0</v>
      </c>
      <c r="FH374" s="73" t="str">
        <f t="shared" ref="FH374:FH412" si="4169">IF($B374="win",100%-FH$1,"-100%")</f>
        <v>-100%</v>
      </c>
      <c r="FI374" s="9">
        <f>(FG374*FH374)+(FG374*FI1)</f>
        <v>0</v>
      </c>
      <c r="FK374" s="9">
        <f>Fri!$BM42</f>
        <v>0</v>
      </c>
      <c r="FL374" s="73" t="str">
        <f t="shared" ref="FL374:FL412" si="4170">IF($B374="win",100%-FL$1,"-100%")</f>
        <v>-100%</v>
      </c>
      <c r="FM374" s="9">
        <f>(FK374*FL374)+(FK374*FM1)</f>
        <v>0</v>
      </c>
      <c r="FO374" s="9">
        <f>Fri!$BN42</f>
        <v>0</v>
      </c>
      <c r="FP374" s="73" t="str">
        <f t="shared" ref="FP374:FP412" si="4171">IF($B374="win",100%-FP$1,"-100%")</f>
        <v>-100%</v>
      </c>
      <c r="FQ374" s="9">
        <f>(FO374*FP374)+(FO374*FQ1)</f>
        <v>0</v>
      </c>
    </row>
    <row r="375" spans="1:173" s="12" customFormat="1" x14ac:dyDescent="0.25">
      <c r="A375" s="9">
        <f>Fri!A43</f>
        <v>0</v>
      </c>
      <c r="B375" s="72">
        <f>Fri!C43</f>
        <v>0</v>
      </c>
      <c r="C375" s="9">
        <f>Fri!X43</f>
        <v>0</v>
      </c>
      <c r="D375" s="73" t="str">
        <f>IF(B375="win",100%-D1,"-100%")</f>
        <v>-100%</v>
      </c>
      <c r="E375" s="9">
        <f>(C375*D375)+(C375*E1)</f>
        <v>0</v>
      </c>
      <c r="G375" s="9">
        <f>Fri!Y43</f>
        <v>0</v>
      </c>
      <c r="H375" s="73" t="str">
        <f t="shared" ref="H375:H377" si="4172">IF($B375="win",100%-H$1,"-100%")</f>
        <v>-100%</v>
      </c>
      <c r="I375" s="9">
        <f>(G375*H375)+(G375*I1)</f>
        <v>0</v>
      </c>
      <c r="K375" s="9">
        <f>Fri!Z43</f>
        <v>0</v>
      </c>
      <c r="L375" s="73" t="str">
        <f>IF(B375="win",100%-L1,"-100%")</f>
        <v>-100%</v>
      </c>
      <c r="M375" s="9">
        <f>(K375*L375)+(K375*M1)</f>
        <v>0</v>
      </c>
      <c r="N375" s="9"/>
      <c r="O375" s="9">
        <f>Fri!AA43</f>
        <v>0</v>
      </c>
      <c r="P375" s="73" t="str">
        <f>IF(B375="win",100%-P1,"-100%")</f>
        <v>-100%</v>
      </c>
      <c r="Q375" s="9">
        <f>(O375*P375)+(O375*Q1)</f>
        <v>0</v>
      </c>
      <c r="R375" s="9"/>
      <c r="S375" s="9">
        <f>Fri!AB43</f>
        <v>0</v>
      </c>
      <c r="T375" s="73" t="str">
        <f>IF(B375="win",100%-T1,"-100%")</f>
        <v>-100%</v>
      </c>
      <c r="U375" s="9">
        <f>(S375*T375)+(S375*U1)</f>
        <v>0</v>
      </c>
      <c r="V375" s="9"/>
      <c r="W375" s="9">
        <f>Fri!AC43</f>
        <v>0</v>
      </c>
      <c r="X375" s="73" t="str">
        <f>IF(B375="win",100%-X1,"-100%")</f>
        <v>-100%</v>
      </c>
      <c r="Y375" s="9">
        <f>(W375*X375)+(W375*Y1)</f>
        <v>0</v>
      </c>
      <c r="Z375" s="9"/>
      <c r="AA375" s="9">
        <f>Fri!AD43</f>
        <v>0</v>
      </c>
      <c r="AB375" s="73" t="str">
        <f>IF(B375="win",100%-AB1,"-100%")</f>
        <v>-100%</v>
      </c>
      <c r="AC375" s="9">
        <f>(AA375*AB375)+(AA375*AC1)</f>
        <v>0</v>
      </c>
      <c r="AD375" s="9"/>
      <c r="AE375" s="9">
        <f>Fri!AE43</f>
        <v>0</v>
      </c>
      <c r="AF375" s="73" t="str">
        <f>IF(B375="win",100%-AF1,"-100%")</f>
        <v>-100%</v>
      </c>
      <c r="AG375" s="9">
        <f>(AE375*AF375)+(AE375*AG1)</f>
        <v>0</v>
      </c>
      <c r="AH375" s="9"/>
      <c r="AI375" s="9">
        <f>Fri!AF43</f>
        <v>0</v>
      </c>
      <c r="AJ375" s="73" t="str">
        <f>IF(B375="win",100%-AJ1,"-100%")</f>
        <v>-100%</v>
      </c>
      <c r="AK375" s="9">
        <f>(AI375*AJ375)+(AI375*AK1)</f>
        <v>0</v>
      </c>
      <c r="AL375" s="9"/>
      <c r="AM375" s="9">
        <f>Fri!AG43</f>
        <v>0</v>
      </c>
      <c r="AN375" s="73" t="str">
        <f>IF(B375="win",100%-AN1,"-100%")</f>
        <v>-100%</v>
      </c>
      <c r="AO375" s="9">
        <f>(AM375*AN375)+(AM375*AO1)</f>
        <v>0</v>
      </c>
      <c r="AP375" s="9"/>
      <c r="AQ375" s="9">
        <f>Fri!AH43</f>
        <v>0</v>
      </c>
      <c r="AR375" s="73" t="str">
        <f>IF(B375="win",100%-AR1,"-100%")</f>
        <v>-100%</v>
      </c>
      <c r="AS375" s="9">
        <f>(AQ375*AR375)+(AQ375*AS1)</f>
        <v>0</v>
      </c>
      <c r="AT375" s="9"/>
      <c r="AU375" s="9">
        <f>Fri!AI43</f>
        <v>0</v>
      </c>
      <c r="AV375" s="73" t="str">
        <f>IF(B375="win",100%-AV1,"-100%")</f>
        <v>-100%</v>
      </c>
      <c r="AW375" s="9">
        <f>(AU375*AV375)+(AU375*AW1)</f>
        <v>0</v>
      </c>
      <c r="AX375" s="9"/>
      <c r="AY375" s="9">
        <f>Fri!AJ43</f>
        <v>0</v>
      </c>
      <c r="AZ375" s="73" t="str">
        <f>IF(B375="win",100%-AZ1,"-100%")</f>
        <v>-100%</v>
      </c>
      <c r="BA375" s="9">
        <f>(AY375*AZ375)+(AY375*BA1)</f>
        <v>0</v>
      </c>
      <c r="BB375" s="9"/>
      <c r="BC375" s="9">
        <f>Fri!AK43</f>
        <v>0</v>
      </c>
      <c r="BD375" s="73" t="str">
        <f>IF(B375="win",100%-BD1,"-100%")</f>
        <v>-100%</v>
      </c>
      <c r="BE375" s="9">
        <f>(BC375*BD375)+(BC375*BE1)</f>
        <v>0</v>
      </c>
      <c r="BF375" s="9"/>
      <c r="BG375" s="9">
        <f>Fri!AL43</f>
        <v>0</v>
      </c>
      <c r="BH375" s="73" t="str">
        <f>IF(B375="win",100%-BH1,"-100%")</f>
        <v>-100%</v>
      </c>
      <c r="BI375" s="9">
        <f>(BG375*BH375)+(BG375*BI1)</f>
        <v>0</v>
      </c>
      <c r="BJ375" s="9"/>
      <c r="BK375" s="9">
        <f>Fri!AM43</f>
        <v>0</v>
      </c>
      <c r="BL375" s="73" t="str">
        <f>IF(B375="win",100%-BL1,"-100%")</f>
        <v>-100%</v>
      </c>
      <c r="BM375" s="9">
        <f>(BK375*BL375)+(BK375*BM1)</f>
        <v>0</v>
      </c>
      <c r="BN375" s="9"/>
      <c r="BO375" s="9">
        <f>Fri!AN43</f>
        <v>0</v>
      </c>
      <c r="BP375" s="73" t="str">
        <f>IF(B375="win",100%-BP1,"-100%")</f>
        <v>-100%</v>
      </c>
      <c r="BQ375" s="9">
        <f>(BO375*BP375)+(BO375*BQ1)</f>
        <v>0</v>
      </c>
      <c r="BR375" s="9"/>
      <c r="BS375" s="9">
        <f>Fri!AO43</f>
        <v>0</v>
      </c>
      <c r="BT375" s="73" t="str">
        <f>IF(B375="win",100%-BT1,"-100%")</f>
        <v>-100%</v>
      </c>
      <c r="BU375" s="9">
        <f>(BS375*BT375)+(BS375*BU1)</f>
        <v>0</v>
      </c>
      <c r="BV375" s="9"/>
      <c r="BW375" s="9">
        <f>Fri!AP43</f>
        <v>0</v>
      </c>
      <c r="BX375" s="73" t="str">
        <f>IF(B375="win",100%-BX1,"-100%")</f>
        <v>-100%</v>
      </c>
      <c r="BY375" s="9">
        <f>(BW375*BX375)+(BW375*BY1)</f>
        <v>0</v>
      </c>
      <c r="BZ375" s="9"/>
      <c r="CA375" s="9">
        <f>Fri!AQ43</f>
        <v>0</v>
      </c>
      <c r="CB375" s="73" t="str">
        <f>IF(B375="win",100%-CB1,"-100%")</f>
        <v>-100%</v>
      </c>
      <c r="CC375" s="9">
        <f>(CA375*CB375)+(CA375*CC1)</f>
        <v>0</v>
      </c>
      <c r="CD375" s="9"/>
      <c r="CE375" s="9">
        <f>Fri!AR43</f>
        <v>0</v>
      </c>
      <c r="CF375" s="73" t="str">
        <f>IF(B375="win",100%-CF1,"-100%")</f>
        <v>-100%</v>
      </c>
      <c r="CG375" s="9">
        <f>(CE375*CF375)+(CE375*CG1)</f>
        <v>0</v>
      </c>
      <c r="CH375" s="9"/>
      <c r="CI375" s="9">
        <f>Fri!AS43</f>
        <v>0</v>
      </c>
      <c r="CJ375" s="73" t="str">
        <f>IF(B375="win",100%-CJ1,"-100%")</f>
        <v>-100%</v>
      </c>
      <c r="CK375" s="9">
        <f>(CI375*CJ375)+(CI375*CK1)</f>
        <v>0</v>
      </c>
      <c r="CL375" s="9"/>
      <c r="CM375" s="9">
        <f>Fri!AT43</f>
        <v>0</v>
      </c>
      <c r="CN375" s="73" t="str">
        <f>IF(B375="win",100%-CN1,"-100%")</f>
        <v>-100%</v>
      </c>
      <c r="CO375" s="9">
        <f>(CM375*CN375)+(CM375*CO1)</f>
        <v>0</v>
      </c>
      <c r="CP375" s="9"/>
      <c r="CQ375" s="9">
        <f>Fri!AU43</f>
        <v>0</v>
      </c>
      <c r="CR375" s="73" t="str">
        <f>IF(B375="win",100%-CR1,"-100%")</f>
        <v>-100%</v>
      </c>
      <c r="CS375" s="9">
        <f>(CQ375*CR375)+(CQ375*CS1)</f>
        <v>0</v>
      </c>
      <c r="CT375" s="9"/>
      <c r="CU375" s="9">
        <f>Fri!AV43</f>
        <v>0</v>
      </c>
      <c r="CV375" s="73" t="str">
        <f>IF(B375="win",100%-CV1,"-100%")</f>
        <v>-100%</v>
      </c>
      <c r="CW375" s="9">
        <f>(CU375*CV375)+(CU375*CW1)</f>
        <v>0</v>
      </c>
      <c r="CX375" s="9"/>
      <c r="CY375" s="9">
        <f>Fri!AW43</f>
        <v>0</v>
      </c>
      <c r="CZ375" s="73" t="str">
        <f>IF(B375="win",100%-CZ1,"-100%")</f>
        <v>-100%</v>
      </c>
      <c r="DA375" s="9">
        <f>(CY375*CZ375)+(CY375*DA1)</f>
        <v>0</v>
      </c>
      <c r="DB375" s="9"/>
      <c r="DC375" s="9">
        <f>Fri!AX43</f>
        <v>0</v>
      </c>
      <c r="DD375" s="73" t="str">
        <f>IF(B375="win",100%-DD1,"-100%")</f>
        <v>-100%</v>
      </c>
      <c r="DE375" s="9">
        <f>(DC375*DD375)+(DC375*DE1)</f>
        <v>0</v>
      </c>
      <c r="DF375" s="9"/>
      <c r="DG375" s="9">
        <f>Fri!AY43</f>
        <v>0</v>
      </c>
      <c r="DH375" s="73" t="str">
        <f>IF(B375="win",100%-DH1,"-100%")</f>
        <v>-100%</v>
      </c>
      <c r="DI375" s="9">
        <f>(DG375*DH375)+(DG375*DI1)</f>
        <v>0</v>
      </c>
      <c r="DJ375" s="9"/>
      <c r="DK375" s="9">
        <f>Fri!AZ43</f>
        <v>0</v>
      </c>
      <c r="DL375" s="73" t="str">
        <f>IF(B375="win",100%-DL1,"-100%")</f>
        <v>-100%</v>
      </c>
      <c r="DM375" s="9">
        <f>(DK375*DL375)+(DK375*DM1)</f>
        <v>0</v>
      </c>
      <c r="DN375" s="9"/>
      <c r="DO375" s="9">
        <f>Fri!BA43</f>
        <v>0</v>
      </c>
      <c r="DP375" s="73" t="str">
        <f>IF(B375="win",100%-DP1,"-100%")</f>
        <v>-100%</v>
      </c>
      <c r="DQ375" s="9">
        <f>(DO375*DP375)+(DO375*DQ1)</f>
        <v>0</v>
      </c>
      <c r="DR375" s="9"/>
      <c r="DS375" s="9">
        <f>Fri!BB43</f>
        <v>0</v>
      </c>
      <c r="DT375" s="73" t="str">
        <f>IF(B375="win",100%-DT1,"-100%")</f>
        <v>-100%</v>
      </c>
      <c r="DU375" s="9">
        <f>(DS375*DT375)+(DS375*DU1)</f>
        <v>0</v>
      </c>
      <c r="DV375" s="9"/>
      <c r="DW375" s="9">
        <f>Fri!BC43</f>
        <v>0</v>
      </c>
      <c r="DX375" s="73" t="str">
        <f>IF(B375="win",100%-DX1,"-100%")</f>
        <v>-100%</v>
      </c>
      <c r="DY375" s="9">
        <f>(DW375*DX375)+(DW375*DY1)</f>
        <v>0</v>
      </c>
      <c r="DZ375" s="9"/>
      <c r="EA375" s="9">
        <f>Fri!BD43</f>
        <v>0</v>
      </c>
      <c r="EB375" s="73" t="str">
        <f>IF(B375="win",100%-EB1,"-100%")</f>
        <v>-100%</v>
      </c>
      <c r="EC375" s="9">
        <f>(EA375*EB375)+(EA375*EC1)</f>
        <v>0</v>
      </c>
      <c r="ED375" s="9"/>
      <c r="EE375" s="9">
        <f>Fri!BE43</f>
        <v>0</v>
      </c>
      <c r="EF375" s="73" t="str">
        <f>IF(B375="win",100%-EF1,"-100%")</f>
        <v>-100%</v>
      </c>
      <c r="EG375" s="9">
        <f>(EE375*EF375)+(EE375*EG1)</f>
        <v>0</v>
      </c>
      <c r="EH375" s="9"/>
      <c r="EI375" s="9">
        <f>Fri!BF43</f>
        <v>0</v>
      </c>
      <c r="EJ375" s="73" t="str">
        <f>IF(B375="win",100%-EJ1,"-100%")</f>
        <v>-100%</v>
      </c>
      <c r="EK375" s="9">
        <f>(EI375*EJ375)+(EI375*EK1)</f>
        <v>0</v>
      </c>
      <c r="EL375" s="9"/>
      <c r="EM375" s="9">
        <f>Fri!BG43</f>
        <v>0</v>
      </c>
      <c r="EN375" s="73" t="str">
        <f>IF(B375="win",100%-EN1,"-100%")</f>
        <v>-100%</v>
      </c>
      <c r="EO375" s="9">
        <f>(EM375*EN375)+(EM375*EO1)</f>
        <v>0</v>
      </c>
      <c r="EP375" s="9"/>
      <c r="EQ375" s="9">
        <f>Fri!BH43</f>
        <v>0</v>
      </c>
      <c r="ER375" s="73" t="str">
        <f>IF(B375="win",100%-ER1,"-100%")</f>
        <v>-100%</v>
      </c>
      <c r="ES375" s="9">
        <f>(EQ375*ER375)+(EQ375*ES1)</f>
        <v>0</v>
      </c>
      <c r="EU375" s="9">
        <f>Fri!$BI43</f>
        <v>0</v>
      </c>
      <c r="EV375" s="73" t="str">
        <f t="shared" si="4166"/>
        <v>-100%</v>
      </c>
      <c r="EW375" s="9">
        <f>(EU375*EV375)+(EU375*EW1)</f>
        <v>0</v>
      </c>
      <c r="EY375" s="9">
        <f>Fri!$BJ43</f>
        <v>0</v>
      </c>
      <c r="EZ375" s="73" t="str">
        <f t="shared" si="4167"/>
        <v>-100%</v>
      </c>
      <c r="FA375" s="9">
        <f>(EY375*EZ375)+(EY375*FA1)</f>
        <v>0</v>
      </c>
      <c r="FC375" s="9">
        <f>Fri!$BK43</f>
        <v>0</v>
      </c>
      <c r="FD375" s="73" t="str">
        <f t="shared" si="4168"/>
        <v>-100%</v>
      </c>
      <c r="FE375" s="9">
        <f>(FC375*FD375)+(FC375*FE1)</f>
        <v>0</v>
      </c>
      <c r="FG375" s="9">
        <f>Fri!$BL43</f>
        <v>0</v>
      </c>
      <c r="FH375" s="73" t="str">
        <f t="shared" si="4169"/>
        <v>-100%</v>
      </c>
      <c r="FI375" s="9">
        <f>(FG375*FH375)+(FG375*FI1)</f>
        <v>0</v>
      </c>
      <c r="FK375" s="9">
        <f>Fri!$BM43</f>
        <v>0</v>
      </c>
      <c r="FL375" s="73" t="str">
        <f t="shared" si="4170"/>
        <v>-100%</v>
      </c>
      <c r="FM375" s="9">
        <f>(FK375*FL375)+(FK375*FM1)</f>
        <v>0</v>
      </c>
      <c r="FO375" s="9">
        <f>Fri!$BN43</f>
        <v>0</v>
      </c>
      <c r="FP375" s="73" t="str">
        <f t="shared" si="4171"/>
        <v>-100%</v>
      </c>
      <c r="FQ375" s="9">
        <f>(FO375*FP375)+(FO375*FQ1)</f>
        <v>0</v>
      </c>
    </row>
    <row r="376" spans="1:173" s="12" customFormat="1" x14ac:dyDescent="0.25">
      <c r="A376" s="9" t="str">
        <f>Fri!A44</f>
        <v>UNDER</v>
      </c>
      <c r="B376" s="72">
        <f>Fri!C44</f>
        <v>0</v>
      </c>
      <c r="C376" s="9">
        <f>Fri!X44</f>
        <v>0</v>
      </c>
      <c r="D376" s="73" t="str">
        <f>IF(B376="win",100%-D1,"-100%")</f>
        <v>-100%</v>
      </c>
      <c r="E376" s="9">
        <f>(C376*D376)+(C376*E1)</f>
        <v>0</v>
      </c>
      <c r="G376" s="9">
        <f>Fri!Y44</f>
        <v>0</v>
      </c>
      <c r="H376" s="73" t="str">
        <f t="shared" si="4172"/>
        <v>-100%</v>
      </c>
      <c r="I376" s="9">
        <f>(G376*H376)+(G376*I1)</f>
        <v>0</v>
      </c>
      <c r="K376" s="9">
        <f>Fri!Z44</f>
        <v>0</v>
      </c>
      <c r="L376" s="73" t="str">
        <f>IF(B376="win",100%-L1,"-100%")</f>
        <v>-100%</v>
      </c>
      <c r="M376" s="9">
        <f>(K376*L376)+(K376*M1)</f>
        <v>0</v>
      </c>
      <c r="N376" s="9"/>
      <c r="O376" s="9">
        <f>Fri!AA44</f>
        <v>0</v>
      </c>
      <c r="P376" s="73" t="str">
        <f>IF(B376="win",100%-P1,"-100%")</f>
        <v>-100%</v>
      </c>
      <c r="Q376" s="9">
        <f>(O376*P376)+(O376*Q1)</f>
        <v>0</v>
      </c>
      <c r="R376" s="9"/>
      <c r="S376" s="9">
        <f>Fri!AB44</f>
        <v>0</v>
      </c>
      <c r="T376" s="73" t="str">
        <f>IF(B376="win",100%-T1,"-100%")</f>
        <v>-100%</v>
      </c>
      <c r="U376" s="9">
        <f>(S376*T376)+(S376*U1)</f>
        <v>0</v>
      </c>
      <c r="V376" s="9"/>
      <c r="W376" s="9">
        <f>Fri!AC44</f>
        <v>0</v>
      </c>
      <c r="X376" s="73" t="str">
        <f>IF(B376="win",100%-X1,"-100%")</f>
        <v>-100%</v>
      </c>
      <c r="Y376" s="9">
        <f>(W376*X376)+(W376*Y1)</f>
        <v>0</v>
      </c>
      <c r="Z376" s="9"/>
      <c r="AA376" s="9">
        <f>Fri!AD44</f>
        <v>0</v>
      </c>
      <c r="AB376" s="73" t="str">
        <f>IF(B376="win",100%-AB1,"-100%")</f>
        <v>-100%</v>
      </c>
      <c r="AC376" s="9">
        <f>(AA376*AB376)+(AA376*AC1)</f>
        <v>0</v>
      </c>
      <c r="AD376" s="9"/>
      <c r="AE376" s="9">
        <f>Fri!AE44</f>
        <v>0</v>
      </c>
      <c r="AF376" s="73" t="str">
        <f>IF(B376="win",100%-AF1,"-100%")</f>
        <v>-100%</v>
      </c>
      <c r="AG376" s="9">
        <f>(AE376*AF376)+(AE376*AG1)</f>
        <v>0</v>
      </c>
      <c r="AH376" s="9"/>
      <c r="AI376" s="9">
        <f>Fri!AF44</f>
        <v>0</v>
      </c>
      <c r="AJ376" s="73" t="str">
        <f>IF(B376="win",100%-AJ1,"-100%")</f>
        <v>-100%</v>
      </c>
      <c r="AK376" s="9">
        <f>(AI376*AJ376)+(AI376*AK1)</f>
        <v>0</v>
      </c>
      <c r="AL376" s="9"/>
      <c r="AM376" s="9">
        <f>Fri!AG44</f>
        <v>0</v>
      </c>
      <c r="AN376" s="73" t="str">
        <f>IF(B376="win",100%-AN1,"-100%")</f>
        <v>-100%</v>
      </c>
      <c r="AO376" s="9">
        <f>(AM376*AN376)+(AM376*AO1)</f>
        <v>0</v>
      </c>
      <c r="AP376" s="9"/>
      <c r="AQ376" s="9">
        <f>Fri!AH44</f>
        <v>0</v>
      </c>
      <c r="AR376" s="73" t="str">
        <f>IF(B376="win",100%-AR1,"-100%")</f>
        <v>-100%</v>
      </c>
      <c r="AS376" s="9">
        <f>(AQ376*AR376)+(AQ376*AS1)</f>
        <v>0</v>
      </c>
      <c r="AT376" s="9"/>
      <c r="AU376" s="9">
        <f>Fri!AI44</f>
        <v>0</v>
      </c>
      <c r="AV376" s="73" t="str">
        <f>IF(B376="win",100%-AV1,"-100%")</f>
        <v>-100%</v>
      </c>
      <c r="AW376" s="9">
        <f>(AU376*AV376)+(AU376*AW1)</f>
        <v>0</v>
      </c>
      <c r="AX376" s="9"/>
      <c r="AY376" s="9">
        <f>Fri!AJ44</f>
        <v>0</v>
      </c>
      <c r="AZ376" s="73" t="str">
        <f>IF(B376="win",100%-AZ1,"-100%")</f>
        <v>-100%</v>
      </c>
      <c r="BA376" s="9">
        <f>(AY376*AZ376)+(AY376*BA1)</f>
        <v>0</v>
      </c>
      <c r="BB376" s="9"/>
      <c r="BC376" s="9">
        <f>Fri!AK44</f>
        <v>0</v>
      </c>
      <c r="BD376" s="73" t="str">
        <f>IF(B376="win",100%-BD1,"-100%")</f>
        <v>-100%</v>
      </c>
      <c r="BE376" s="9">
        <f>(BC376*BD376)+(BC376*BE1)</f>
        <v>0</v>
      </c>
      <c r="BF376" s="9"/>
      <c r="BG376" s="9">
        <f>Fri!AL44</f>
        <v>0</v>
      </c>
      <c r="BH376" s="73" t="str">
        <f>IF(B376="win",100%-BH1,"-100%")</f>
        <v>-100%</v>
      </c>
      <c r="BI376" s="9">
        <f>(BG376*BH376)+(BG376*BI1)</f>
        <v>0</v>
      </c>
      <c r="BJ376" s="9"/>
      <c r="BK376" s="9">
        <f>Fri!AM44</f>
        <v>0</v>
      </c>
      <c r="BL376" s="73" t="str">
        <f>IF(B376="win",100%-BL1,"-100%")</f>
        <v>-100%</v>
      </c>
      <c r="BM376" s="9">
        <f>(BK376*BL376)+(BK376*BM1)</f>
        <v>0</v>
      </c>
      <c r="BN376" s="9"/>
      <c r="BO376" s="9">
        <f>Fri!AN44</f>
        <v>0</v>
      </c>
      <c r="BP376" s="73" t="str">
        <f>IF(B376="win",100%-BP1,"-100%")</f>
        <v>-100%</v>
      </c>
      <c r="BQ376" s="9">
        <f>(BO376*BP376)+(BO376*BQ1)</f>
        <v>0</v>
      </c>
      <c r="BR376" s="9"/>
      <c r="BS376" s="9">
        <f>Fri!AO44</f>
        <v>0</v>
      </c>
      <c r="BT376" s="73" t="str">
        <f>IF(B376="win",100%-BT1,"-100%")</f>
        <v>-100%</v>
      </c>
      <c r="BU376" s="9">
        <f>(BS376*BT376)+(BS376*BU1)</f>
        <v>0</v>
      </c>
      <c r="BV376" s="9"/>
      <c r="BW376" s="9">
        <f>Fri!AP44</f>
        <v>0</v>
      </c>
      <c r="BX376" s="73" t="str">
        <f>IF(B376="win",100%-BX1,"-100%")</f>
        <v>-100%</v>
      </c>
      <c r="BY376" s="9">
        <f>(BW376*BX376)+(BW376*BY1)</f>
        <v>0</v>
      </c>
      <c r="BZ376" s="9"/>
      <c r="CA376" s="9">
        <f>Fri!AQ44</f>
        <v>0</v>
      </c>
      <c r="CB376" s="73" t="str">
        <f>IF(B376="win",100%-CB1,"-100%")</f>
        <v>-100%</v>
      </c>
      <c r="CC376" s="9">
        <f>(CA376*CB376)+(CA376*CC1)</f>
        <v>0</v>
      </c>
      <c r="CD376" s="9"/>
      <c r="CE376" s="9">
        <f>Fri!AR44</f>
        <v>0</v>
      </c>
      <c r="CF376" s="73" t="str">
        <f>IF(B376="win",100%-CF1,"-100%")</f>
        <v>-100%</v>
      </c>
      <c r="CG376" s="9">
        <f>(CE376*CF376)+(CE376*CG1)</f>
        <v>0</v>
      </c>
      <c r="CH376" s="9"/>
      <c r="CI376" s="9">
        <f>Fri!AS44</f>
        <v>0</v>
      </c>
      <c r="CJ376" s="73" t="str">
        <f>IF(B376="win",100%-CJ1,"-100%")</f>
        <v>-100%</v>
      </c>
      <c r="CK376" s="9">
        <f>(CI376*CJ376)+(CI376*CK1)</f>
        <v>0</v>
      </c>
      <c r="CL376" s="9"/>
      <c r="CM376" s="9">
        <f>Fri!AT44</f>
        <v>0</v>
      </c>
      <c r="CN376" s="73" t="str">
        <f>IF(B376="win",100%-CN1,"-100%")</f>
        <v>-100%</v>
      </c>
      <c r="CO376" s="9">
        <f>(CM376*CN376)+(CM376*CO1)</f>
        <v>0</v>
      </c>
      <c r="CP376" s="9"/>
      <c r="CQ376" s="9">
        <f>Fri!AU44</f>
        <v>0</v>
      </c>
      <c r="CR376" s="73" t="str">
        <f>IF(B376="win",100%-CR1,"-100%")</f>
        <v>-100%</v>
      </c>
      <c r="CS376" s="9">
        <f>(CQ376*CR376)+(CQ376*CS1)</f>
        <v>0</v>
      </c>
      <c r="CT376" s="9"/>
      <c r="CU376" s="9">
        <f>Fri!AV44</f>
        <v>0</v>
      </c>
      <c r="CV376" s="73" t="str">
        <f>IF(B376="win",100%-CV1,"-100%")</f>
        <v>-100%</v>
      </c>
      <c r="CW376" s="9">
        <f>(CU376*CV376)+(CU376*CW1)</f>
        <v>0</v>
      </c>
      <c r="CX376" s="9"/>
      <c r="CY376" s="9">
        <f>Fri!AW44</f>
        <v>0</v>
      </c>
      <c r="CZ376" s="73" t="str">
        <f>IF(B376="win",100%-CZ1,"-100%")</f>
        <v>-100%</v>
      </c>
      <c r="DA376" s="9">
        <f>(CY376*CZ376)+(CY376*DA1)</f>
        <v>0</v>
      </c>
      <c r="DB376" s="9"/>
      <c r="DC376" s="9">
        <f>Fri!AX44</f>
        <v>0</v>
      </c>
      <c r="DD376" s="73" t="str">
        <f>IF(B376="win",100%-DD1,"-100%")</f>
        <v>-100%</v>
      </c>
      <c r="DE376" s="9">
        <f>(DC376*DD376)+(DC376*DE1)</f>
        <v>0</v>
      </c>
      <c r="DF376" s="9"/>
      <c r="DG376" s="9">
        <f>Fri!AY44</f>
        <v>0</v>
      </c>
      <c r="DH376" s="73" t="str">
        <f>IF(B376="win",100%-DH1,"-100%")</f>
        <v>-100%</v>
      </c>
      <c r="DI376" s="9">
        <f>(DG376*DH376)+(DG376*DI1)</f>
        <v>0</v>
      </c>
      <c r="DJ376" s="9"/>
      <c r="DK376" s="9">
        <f>Fri!AZ44</f>
        <v>0</v>
      </c>
      <c r="DL376" s="73" t="str">
        <f>IF(B376="win",100%-DL1,"-100%")</f>
        <v>-100%</v>
      </c>
      <c r="DM376" s="9">
        <f>(DK376*DL376)+(DK376*DM1)</f>
        <v>0</v>
      </c>
      <c r="DN376" s="9"/>
      <c r="DO376" s="9">
        <f>Fri!BA44</f>
        <v>0</v>
      </c>
      <c r="DP376" s="73" t="str">
        <f>IF(B376="win",100%-DP1,"-100%")</f>
        <v>-100%</v>
      </c>
      <c r="DQ376" s="9">
        <f>(DO376*DP376)+(DO376*DQ1)</f>
        <v>0</v>
      </c>
      <c r="DR376" s="9"/>
      <c r="DS376" s="9">
        <f>Fri!BB44</f>
        <v>0</v>
      </c>
      <c r="DT376" s="73" t="str">
        <f>IF(B376="win",100%-DT1,"-100%")</f>
        <v>-100%</v>
      </c>
      <c r="DU376" s="9">
        <f>(DS376*DT376)+(DS376*DU1)</f>
        <v>0</v>
      </c>
      <c r="DV376" s="9"/>
      <c r="DW376" s="9">
        <f>Fri!BC44</f>
        <v>0</v>
      </c>
      <c r="DX376" s="73" t="str">
        <f>IF(B376="win",100%-DX1,"-100%")</f>
        <v>-100%</v>
      </c>
      <c r="DY376" s="9">
        <f>(DW376*DX376)+(DW376*DY1)</f>
        <v>0</v>
      </c>
      <c r="DZ376" s="9"/>
      <c r="EA376" s="9">
        <f>Fri!BD44</f>
        <v>0</v>
      </c>
      <c r="EB376" s="73" t="str">
        <f>IF(B376="win",100%-EB1,"-100%")</f>
        <v>-100%</v>
      </c>
      <c r="EC376" s="9">
        <f>(EA376*EB376)+(EA376*EC1)</f>
        <v>0</v>
      </c>
      <c r="ED376" s="9"/>
      <c r="EE376" s="9">
        <f>Fri!BE44</f>
        <v>0</v>
      </c>
      <c r="EF376" s="73" t="str">
        <f>IF(B376="win",100%-EF1,"-100%")</f>
        <v>-100%</v>
      </c>
      <c r="EG376" s="9">
        <f>(EE376*EF376)+(EE376*EG1)</f>
        <v>0</v>
      </c>
      <c r="EH376" s="9"/>
      <c r="EI376" s="9">
        <f>Fri!BF44</f>
        <v>0</v>
      </c>
      <c r="EJ376" s="73" t="str">
        <f>IF(B376="win",100%-EJ1,"-100%")</f>
        <v>-100%</v>
      </c>
      <c r="EK376" s="9">
        <f>(EI376*EJ376)+(EI376*EK1)</f>
        <v>0</v>
      </c>
      <c r="EL376" s="9"/>
      <c r="EM376" s="9">
        <f>Fri!BG44</f>
        <v>0</v>
      </c>
      <c r="EN376" s="73" t="str">
        <f>IF(B376="win",100%-EN1,"-100%")</f>
        <v>-100%</v>
      </c>
      <c r="EO376" s="9">
        <f>(EM376*EN376)+(EM376*EO1)</f>
        <v>0</v>
      </c>
      <c r="EP376" s="9"/>
      <c r="EQ376" s="9">
        <f>Fri!BH44</f>
        <v>0</v>
      </c>
      <c r="ER376" s="73" t="str">
        <f>IF(B376="win",100%-ER1,"-100%")</f>
        <v>-100%</v>
      </c>
      <c r="ES376" s="9">
        <f>(EQ376*ER376)+(EQ376*ES1)</f>
        <v>0</v>
      </c>
      <c r="EU376" s="9">
        <f>Fri!$BI44</f>
        <v>0</v>
      </c>
      <c r="EV376" s="73" t="str">
        <f t="shared" si="4166"/>
        <v>-100%</v>
      </c>
      <c r="EW376" s="9">
        <f>(EU376*EV376)+(EU376*EW1)</f>
        <v>0</v>
      </c>
      <c r="EY376" s="9">
        <f>Fri!$BJ44</f>
        <v>0</v>
      </c>
      <c r="EZ376" s="73" t="str">
        <f t="shared" si="4167"/>
        <v>-100%</v>
      </c>
      <c r="FA376" s="9">
        <f>(EY376*EZ376)+(EY376*FA1)</f>
        <v>0</v>
      </c>
      <c r="FC376" s="9">
        <f>Fri!$BK44</f>
        <v>0</v>
      </c>
      <c r="FD376" s="73" t="str">
        <f t="shared" si="4168"/>
        <v>-100%</v>
      </c>
      <c r="FE376" s="9">
        <f>(FC376*FD376)+(FC376*FE1)</f>
        <v>0</v>
      </c>
      <c r="FG376" s="9">
        <f>Fri!$BL44</f>
        <v>0</v>
      </c>
      <c r="FH376" s="73" t="str">
        <f t="shared" si="4169"/>
        <v>-100%</v>
      </c>
      <c r="FI376" s="9">
        <f>(FG376*FH376)+(FG376*FI1)</f>
        <v>0</v>
      </c>
      <c r="FK376" s="9">
        <f>Fri!$BM44</f>
        <v>0</v>
      </c>
      <c r="FL376" s="73" t="str">
        <f t="shared" si="4170"/>
        <v>-100%</v>
      </c>
      <c r="FM376" s="9">
        <f>(FK376*FL376)+(FK376*FM1)</f>
        <v>0</v>
      </c>
      <c r="FO376" s="9">
        <f>Fri!$BN44</f>
        <v>0</v>
      </c>
      <c r="FP376" s="73" t="str">
        <f t="shared" si="4171"/>
        <v>-100%</v>
      </c>
      <c r="FQ376" s="9">
        <f>(FO376*FP376)+(FO376*FQ1)</f>
        <v>0</v>
      </c>
    </row>
    <row r="377" spans="1:173" s="12" customFormat="1" x14ac:dyDescent="0.25">
      <c r="A377" s="9" t="str">
        <f>Fri!A45</f>
        <v>OVER</v>
      </c>
      <c r="B377" s="72">
        <f>Fri!C45</f>
        <v>0</v>
      </c>
      <c r="C377" s="9">
        <f>Fri!X45</f>
        <v>0</v>
      </c>
      <c r="D377" s="73" t="str">
        <f>IF(B377="win",100%-D1,"-100%")</f>
        <v>-100%</v>
      </c>
      <c r="E377" s="9">
        <f>(C377*D377)+(C377*E1)</f>
        <v>0</v>
      </c>
      <c r="G377" s="9">
        <f>Fri!Y45</f>
        <v>0</v>
      </c>
      <c r="H377" s="73" t="str">
        <f t="shared" si="4172"/>
        <v>-100%</v>
      </c>
      <c r="I377" s="9">
        <f>(G377*H377)+(G377*I1)</f>
        <v>0</v>
      </c>
      <c r="K377" s="9">
        <f>Fri!Z45</f>
        <v>0</v>
      </c>
      <c r="L377" s="73" t="str">
        <f>IF(B377="win",100%-L1,"-100%")</f>
        <v>-100%</v>
      </c>
      <c r="M377" s="9">
        <f>(K377*L377)+(K377*M1)</f>
        <v>0</v>
      </c>
      <c r="N377" s="9"/>
      <c r="O377" s="9">
        <f>Fri!AA45</f>
        <v>0</v>
      </c>
      <c r="P377" s="73" t="str">
        <f>IF(B377="win",100%-P1,"-100%")</f>
        <v>-100%</v>
      </c>
      <c r="Q377" s="9">
        <f>(O377*P377)+(O377*Q1)</f>
        <v>0</v>
      </c>
      <c r="R377" s="9"/>
      <c r="S377" s="9">
        <f>Fri!AB45</f>
        <v>0</v>
      </c>
      <c r="T377" s="73" t="str">
        <f>IF(B377="win",100%-T1,"-100%")</f>
        <v>-100%</v>
      </c>
      <c r="U377" s="9">
        <f>(S377*T377)+(S377*U1)</f>
        <v>0</v>
      </c>
      <c r="V377" s="9"/>
      <c r="W377" s="9">
        <f>Fri!AC45</f>
        <v>0</v>
      </c>
      <c r="X377" s="73" t="str">
        <f>IF(B377="win",100%-X1,"-100%")</f>
        <v>-100%</v>
      </c>
      <c r="Y377" s="9">
        <f>(W377*X377)+(W377*Y1)</f>
        <v>0</v>
      </c>
      <c r="Z377" s="9"/>
      <c r="AA377" s="9">
        <f>Fri!AD45</f>
        <v>0</v>
      </c>
      <c r="AB377" s="73" t="str">
        <f>IF(B377="win",100%-AB1,"-100%")</f>
        <v>-100%</v>
      </c>
      <c r="AC377" s="9">
        <f>(AA377*AB377)+(AA377*AC1)</f>
        <v>0</v>
      </c>
      <c r="AD377" s="9"/>
      <c r="AE377" s="9">
        <f>Fri!AE45</f>
        <v>0</v>
      </c>
      <c r="AF377" s="73" t="str">
        <f>IF(B377="win",100%-AF1,"-100%")</f>
        <v>-100%</v>
      </c>
      <c r="AG377" s="9">
        <f>(AE377*AF377)+(AE377*AG1)</f>
        <v>0</v>
      </c>
      <c r="AH377" s="9"/>
      <c r="AI377" s="9">
        <f>Fri!AF45</f>
        <v>0</v>
      </c>
      <c r="AJ377" s="73" t="str">
        <f>IF(B377="win",100%-AJ1,"-100%")</f>
        <v>-100%</v>
      </c>
      <c r="AK377" s="9">
        <f>(AI377*AJ377)+(AI377*AK1)</f>
        <v>0</v>
      </c>
      <c r="AL377" s="9"/>
      <c r="AM377" s="9">
        <f>Fri!AG45</f>
        <v>0</v>
      </c>
      <c r="AN377" s="73" t="str">
        <f>IF(B377="win",100%-AN1,"-100%")</f>
        <v>-100%</v>
      </c>
      <c r="AO377" s="9">
        <f>(AM377*AN377)+(AM377*AO1)</f>
        <v>0</v>
      </c>
      <c r="AP377" s="9"/>
      <c r="AQ377" s="9">
        <f>Fri!AH45</f>
        <v>0</v>
      </c>
      <c r="AR377" s="73" t="str">
        <f>IF(B377="win",100%-AR1,"-100%")</f>
        <v>-100%</v>
      </c>
      <c r="AS377" s="9">
        <f>(AQ377*AR377)+(AQ377*AS1)</f>
        <v>0</v>
      </c>
      <c r="AT377" s="9"/>
      <c r="AU377" s="9">
        <f>Fri!AI45</f>
        <v>0</v>
      </c>
      <c r="AV377" s="73" t="str">
        <f>IF(B377="win",100%-AV1,"-100%")</f>
        <v>-100%</v>
      </c>
      <c r="AW377" s="9">
        <f>(AU377*AV377)+(AU377*AW1)</f>
        <v>0</v>
      </c>
      <c r="AX377" s="9"/>
      <c r="AY377" s="9">
        <f>Fri!AJ45</f>
        <v>0</v>
      </c>
      <c r="AZ377" s="73" t="str">
        <f>IF(B377="win",100%-AZ1,"-100%")</f>
        <v>-100%</v>
      </c>
      <c r="BA377" s="9">
        <f>(AY377*AZ377)+(AY377*BA1)</f>
        <v>0</v>
      </c>
      <c r="BB377" s="9"/>
      <c r="BC377" s="9">
        <f>Fri!AK45</f>
        <v>0</v>
      </c>
      <c r="BD377" s="73" t="str">
        <f>IF(B377="win",100%-BD1,"-100%")</f>
        <v>-100%</v>
      </c>
      <c r="BE377" s="9">
        <f>(BC377*BD377)+(BC377*BE1)</f>
        <v>0</v>
      </c>
      <c r="BF377" s="9"/>
      <c r="BG377" s="9">
        <f>Fri!AL45</f>
        <v>0</v>
      </c>
      <c r="BH377" s="73" t="str">
        <f>IF(B377="win",100%-BH1,"-100%")</f>
        <v>-100%</v>
      </c>
      <c r="BI377" s="9">
        <f>(BG377*BH377)+(BG377*BI1)</f>
        <v>0</v>
      </c>
      <c r="BJ377" s="9"/>
      <c r="BK377" s="9">
        <f>Fri!AM45</f>
        <v>0</v>
      </c>
      <c r="BL377" s="73" t="str">
        <f>IF(B377="win",100%-BL1,"-100%")</f>
        <v>-100%</v>
      </c>
      <c r="BM377" s="9">
        <f>(BK377*BL377)+(BK377*BM1)</f>
        <v>0</v>
      </c>
      <c r="BN377" s="9"/>
      <c r="BO377" s="9">
        <f>Fri!AN45</f>
        <v>0</v>
      </c>
      <c r="BP377" s="73" t="str">
        <f>IF(B377="win",100%-BP1,"-100%")</f>
        <v>-100%</v>
      </c>
      <c r="BQ377" s="9">
        <f>(BO377*BP377)+(BO377*BQ1)</f>
        <v>0</v>
      </c>
      <c r="BR377" s="9"/>
      <c r="BS377" s="9">
        <f>Fri!AO45</f>
        <v>0</v>
      </c>
      <c r="BT377" s="73" t="str">
        <f>IF(B377="win",100%-BT1,"-100%")</f>
        <v>-100%</v>
      </c>
      <c r="BU377" s="9">
        <f>(BS377*BT377)+(BS377*BU1)</f>
        <v>0</v>
      </c>
      <c r="BV377" s="9"/>
      <c r="BW377" s="9">
        <f>Fri!AP45</f>
        <v>0</v>
      </c>
      <c r="BX377" s="73" t="str">
        <f>IF(B377="win",100%-BX1,"-100%")</f>
        <v>-100%</v>
      </c>
      <c r="BY377" s="9">
        <f>(BW377*BX377)+(BW377*BY1)</f>
        <v>0</v>
      </c>
      <c r="BZ377" s="9"/>
      <c r="CA377" s="9">
        <f>Fri!AQ45</f>
        <v>0</v>
      </c>
      <c r="CB377" s="73" t="str">
        <f>IF(B377="win",100%-CB1,"-100%")</f>
        <v>-100%</v>
      </c>
      <c r="CC377" s="9">
        <f>(CA377*CB377)+(CA377*CC1)</f>
        <v>0</v>
      </c>
      <c r="CD377" s="9"/>
      <c r="CE377" s="9">
        <f>Fri!AR45</f>
        <v>0</v>
      </c>
      <c r="CF377" s="73" t="str">
        <f>IF(B377="win",100%-CF1,"-100%")</f>
        <v>-100%</v>
      </c>
      <c r="CG377" s="9">
        <f>(CE377*CF377)+(CE377*CG1)</f>
        <v>0</v>
      </c>
      <c r="CH377" s="9"/>
      <c r="CI377" s="9">
        <f>Fri!AS45</f>
        <v>0</v>
      </c>
      <c r="CJ377" s="73" t="str">
        <f>IF(B377="win",100%-CJ1,"-100%")</f>
        <v>-100%</v>
      </c>
      <c r="CK377" s="9">
        <f>(CI377*CJ377)+(CI377*CK1)</f>
        <v>0</v>
      </c>
      <c r="CL377" s="9"/>
      <c r="CM377" s="9">
        <f>Fri!AT45</f>
        <v>0</v>
      </c>
      <c r="CN377" s="73" t="str">
        <f>IF(B377="win",100%-CN1,"-100%")</f>
        <v>-100%</v>
      </c>
      <c r="CO377" s="9">
        <f>(CM377*CN377)+(CM377*CO1)</f>
        <v>0</v>
      </c>
      <c r="CP377" s="9"/>
      <c r="CQ377" s="9">
        <f>Fri!AU45</f>
        <v>0</v>
      </c>
      <c r="CR377" s="73" t="str">
        <f>IF(B377="win",100%-CR1,"-100%")</f>
        <v>-100%</v>
      </c>
      <c r="CS377" s="9">
        <f>(CQ377*CR377)+(CQ377*CS1)</f>
        <v>0</v>
      </c>
      <c r="CT377" s="9"/>
      <c r="CU377" s="9">
        <f>Fri!AV45</f>
        <v>0</v>
      </c>
      <c r="CV377" s="73" t="str">
        <f>IF(B377="win",100%-CV1,"-100%")</f>
        <v>-100%</v>
      </c>
      <c r="CW377" s="9">
        <f>(CU377*CV377)+(CU377*CW1)</f>
        <v>0</v>
      </c>
      <c r="CX377" s="9"/>
      <c r="CY377" s="9">
        <f>Fri!AW45</f>
        <v>0</v>
      </c>
      <c r="CZ377" s="73" t="str">
        <f>IF(B377="win",100%-CZ1,"-100%")</f>
        <v>-100%</v>
      </c>
      <c r="DA377" s="9">
        <f>(CY377*CZ377)+(CY377*DA1)</f>
        <v>0</v>
      </c>
      <c r="DB377" s="9"/>
      <c r="DC377" s="9">
        <f>Fri!AX45</f>
        <v>0</v>
      </c>
      <c r="DD377" s="73" t="str">
        <f>IF(B377="win",100%-DD1,"-100%")</f>
        <v>-100%</v>
      </c>
      <c r="DE377" s="9">
        <f>(DC377*DD377)+(DC377*DE1)</f>
        <v>0</v>
      </c>
      <c r="DF377" s="9"/>
      <c r="DG377" s="9">
        <f>Fri!AY45</f>
        <v>0</v>
      </c>
      <c r="DH377" s="73" t="str">
        <f>IF(B377="win",100%-DH1,"-100%")</f>
        <v>-100%</v>
      </c>
      <c r="DI377" s="9">
        <f>(DG377*DH377)+(DG377*DI1)</f>
        <v>0</v>
      </c>
      <c r="DJ377" s="9"/>
      <c r="DK377" s="9">
        <f>Fri!AZ45</f>
        <v>0</v>
      </c>
      <c r="DL377" s="73" t="str">
        <f>IF(B377="win",100%-DL1,"-100%")</f>
        <v>-100%</v>
      </c>
      <c r="DM377" s="9">
        <f>(DK377*DL377)+(DK377*DM1)</f>
        <v>0</v>
      </c>
      <c r="DN377" s="9"/>
      <c r="DO377" s="9">
        <f>Fri!BA45</f>
        <v>0</v>
      </c>
      <c r="DP377" s="73" t="str">
        <f>IF(B377="win",100%-DP1,"-100%")</f>
        <v>-100%</v>
      </c>
      <c r="DQ377" s="9">
        <f>(DO377*DP377)+(DO377*DQ1)</f>
        <v>0</v>
      </c>
      <c r="DR377" s="9"/>
      <c r="DS377" s="9">
        <f>Fri!BB45</f>
        <v>0</v>
      </c>
      <c r="DT377" s="73" t="str">
        <f>IF(B377="win",100%-DT1,"-100%")</f>
        <v>-100%</v>
      </c>
      <c r="DU377" s="9">
        <f>(DS377*DT377)+(DS377*DU1)</f>
        <v>0</v>
      </c>
      <c r="DV377" s="9"/>
      <c r="DW377" s="9">
        <f>Fri!BC45</f>
        <v>0</v>
      </c>
      <c r="DX377" s="73" t="str">
        <f>IF(B377="win",100%-DX1,"-100%")</f>
        <v>-100%</v>
      </c>
      <c r="DY377" s="9">
        <f>(DW377*DX377)+(DW377*DY1)</f>
        <v>0</v>
      </c>
      <c r="DZ377" s="9"/>
      <c r="EA377" s="9">
        <f>Fri!BD45</f>
        <v>0</v>
      </c>
      <c r="EB377" s="73" t="str">
        <f>IF(B377="win",100%-EB1,"-100%")</f>
        <v>-100%</v>
      </c>
      <c r="EC377" s="9">
        <f>(EA377*EB377)+(EA377*EC1)</f>
        <v>0</v>
      </c>
      <c r="ED377" s="9"/>
      <c r="EE377" s="9">
        <f>Fri!BE45</f>
        <v>0</v>
      </c>
      <c r="EF377" s="73" t="str">
        <f>IF(B377="win",100%-EF1,"-100%")</f>
        <v>-100%</v>
      </c>
      <c r="EG377" s="9">
        <f>(EE377*EF377)+(EE377*EG1)</f>
        <v>0</v>
      </c>
      <c r="EH377" s="9"/>
      <c r="EI377" s="9">
        <f>Fri!BF45</f>
        <v>0</v>
      </c>
      <c r="EJ377" s="73" t="str">
        <f>IF(B377="win",100%-EJ1,"-100%")</f>
        <v>-100%</v>
      </c>
      <c r="EK377" s="9">
        <f>(EI377*EJ377)+(EI377*EK1)</f>
        <v>0</v>
      </c>
      <c r="EL377" s="9"/>
      <c r="EM377" s="9">
        <f>Fri!BG45</f>
        <v>0</v>
      </c>
      <c r="EN377" s="73" t="str">
        <f>IF(B377="win",100%-EN1,"-100%")</f>
        <v>-100%</v>
      </c>
      <c r="EO377" s="9">
        <f>(EM377*EN377)+(EM377*EO1)</f>
        <v>0</v>
      </c>
      <c r="EP377" s="9"/>
      <c r="EQ377" s="9">
        <f>Fri!BH45</f>
        <v>0</v>
      </c>
      <c r="ER377" s="73" t="str">
        <f>IF(B377="win",100%-ER1,"-100%")</f>
        <v>-100%</v>
      </c>
      <c r="ES377" s="9">
        <f>(EQ377*ER377)+(EQ377*ES1)</f>
        <v>0</v>
      </c>
      <c r="EU377" s="9">
        <f>Fri!$BI45</f>
        <v>0</v>
      </c>
      <c r="EV377" s="73" t="str">
        <f t="shared" si="4166"/>
        <v>-100%</v>
      </c>
      <c r="EW377" s="9">
        <f>(EU377*EV377)+(EU377*EW1)</f>
        <v>0</v>
      </c>
      <c r="EY377" s="9">
        <f>Fri!$BJ45</f>
        <v>0</v>
      </c>
      <c r="EZ377" s="73" t="str">
        <f t="shared" si="4167"/>
        <v>-100%</v>
      </c>
      <c r="FA377" s="9">
        <f>(EY377*EZ377)+(EY377*FA1)</f>
        <v>0</v>
      </c>
      <c r="FC377" s="9">
        <f>Fri!$BK45</f>
        <v>0</v>
      </c>
      <c r="FD377" s="73" t="str">
        <f t="shared" si="4168"/>
        <v>-100%</v>
      </c>
      <c r="FE377" s="9">
        <f>(FC377*FD377)+(FC377*FE1)</f>
        <v>0</v>
      </c>
      <c r="FG377" s="9">
        <f>Fri!$BL45</f>
        <v>0</v>
      </c>
      <c r="FH377" s="73" t="str">
        <f t="shared" si="4169"/>
        <v>-100%</v>
      </c>
      <c r="FI377" s="9">
        <f>(FG377*FH377)+(FG377*FI1)</f>
        <v>0</v>
      </c>
      <c r="FK377" s="9">
        <f>Fri!$BM45</f>
        <v>0</v>
      </c>
      <c r="FL377" s="73" t="str">
        <f t="shared" si="4170"/>
        <v>-100%</v>
      </c>
      <c r="FM377" s="9">
        <f>(FK377*FL377)+(FK377*FM1)</f>
        <v>0</v>
      </c>
      <c r="FO377" s="9">
        <f>Fri!$BN45</f>
        <v>0</v>
      </c>
      <c r="FP377" s="73" t="str">
        <f t="shared" si="4171"/>
        <v>-100%</v>
      </c>
      <c r="FQ377" s="9">
        <f>(FO377*FP377)+(FO377*FQ1)</f>
        <v>0</v>
      </c>
    </row>
    <row r="378" spans="1:173" s="12" customFormat="1" x14ac:dyDescent="0.25">
      <c r="A378" s="75"/>
      <c r="B378" s="72"/>
      <c r="C378" s="75"/>
      <c r="D378" s="75"/>
      <c r="E378" s="75"/>
      <c r="G378" s="75"/>
      <c r="H378" s="75"/>
      <c r="I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  <c r="BJ378" s="75"/>
      <c r="BK378" s="75"/>
      <c r="BL378" s="75"/>
      <c r="BM378" s="75"/>
      <c r="BN378" s="75"/>
      <c r="BO378" s="75"/>
      <c r="BP378" s="75"/>
      <c r="BQ378" s="75"/>
      <c r="BR378" s="75"/>
      <c r="BS378" s="75"/>
      <c r="BT378" s="75"/>
      <c r="BU378" s="75"/>
      <c r="BV378" s="75"/>
      <c r="BW378" s="75"/>
      <c r="BX378" s="75"/>
      <c r="BY378" s="75"/>
      <c r="BZ378" s="75"/>
      <c r="CA378" s="75"/>
      <c r="CB378" s="75"/>
      <c r="CC378" s="75"/>
      <c r="CD378" s="75"/>
      <c r="CE378" s="75"/>
      <c r="CF378" s="75"/>
      <c r="CG378" s="75"/>
      <c r="CH378" s="75"/>
      <c r="CI378" s="75"/>
      <c r="CJ378" s="75"/>
      <c r="CK378" s="75"/>
      <c r="CL378" s="75"/>
      <c r="CM378" s="75"/>
      <c r="CN378" s="75"/>
      <c r="CO378" s="75"/>
      <c r="CP378" s="75"/>
      <c r="CQ378" s="75"/>
      <c r="CR378" s="75"/>
      <c r="CS378" s="75"/>
      <c r="CT378" s="75"/>
      <c r="CU378" s="75"/>
      <c r="CV378" s="75"/>
      <c r="CW378" s="75"/>
      <c r="CX378" s="75"/>
      <c r="CY378" s="75"/>
      <c r="CZ378" s="75"/>
      <c r="DA378" s="75"/>
      <c r="DB378" s="75"/>
      <c r="DC378" s="75"/>
      <c r="DD378" s="75"/>
      <c r="DE378" s="75"/>
      <c r="DF378" s="75"/>
      <c r="DG378" s="75"/>
      <c r="DH378" s="75"/>
      <c r="DI378" s="75"/>
      <c r="DJ378" s="75"/>
      <c r="DK378" s="75"/>
      <c r="DL378" s="75"/>
      <c r="DM378" s="75"/>
      <c r="DN378" s="75"/>
      <c r="DO378" s="75"/>
      <c r="DP378" s="75"/>
      <c r="DQ378" s="75"/>
      <c r="DR378" s="75"/>
      <c r="DS378" s="75"/>
      <c r="DT378" s="75"/>
      <c r="DU378" s="75"/>
      <c r="DV378" s="75"/>
      <c r="DW378" s="75"/>
      <c r="DX378" s="75"/>
      <c r="DY378" s="75"/>
      <c r="DZ378" s="75"/>
      <c r="EA378" s="75"/>
      <c r="EB378" s="75"/>
      <c r="EC378" s="75"/>
      <c r="ED378" s="75"/>
      <c r="EE378" s="75"/>
      <c r="EF378" s="75"/>
      <c r="EG378" s="75"/>
      <c r="EH378" s="75"/>
      <c r="EI378" s="75"/>
      <c r="EJ378" s="75"/>
      <c r="EK378" s="75"/>
      <c r="EL378" s="75"/>
      <c r="EM378" s="75"/>
      <c r="EN378" s="75"/>
      <c r="EO378" s="75"/>
      <c r="EP378" s="75"/>
      <c r="EQ378" s="75"/>
      <c r="ER378" s="75"/>
      <c r="ES378" s="75"/>
      <c r="EU378" s="75"/>
      <c r="EV378" s="75"/>
      <c r="EW378" s="75"/>
      <c r="EY378" s="75"/>
      <c r="EZ378" s="75"/>
      <c r="FA378" s="75"/>
      <c r="FC378" s="75"/>
      <c r="FD378" s="75"/>
      <c r="FE378" s="75"/>
      <c r="FG378" s="75"/>
      <c r="FH378" s="75"/>
      <c r="FI378" s="75"/>
      <c r="FK378" s="75"/>
      <c r="FL378" s="75"/>
      <c r="FM378" s="75"/>
      <c r="FO378" s="75"/>
      <c r="FP378" s="75"/>
      <c r="FQ378" s="75"/>
    </row>
    <row r="379" spans="1:173" s="12" customFormat="1" x14ac:dyDescent="0.25">
      <c r="A379" s="9">
        <f>Fri!A47</f>
        <v>0</v>
      </c>
      <c r="B379" s="72">
        <f>Fri!C47</f>
        <v>0</v>
      </c>
      <c r="C379" s="9">
        <f>Fri!X47</f>
        <v>0</v>
      </c>
      <c r="D379" s="73" t="str">
        <f>IF(B379="win",100%-D1,"-100%")</f>
        <v>-100%</v>
      </c>
      <c r="E379" s="9">
        <f>(C379*D379)+(C379*E1)</f>
        <v>0</v>
      </c>
      <c r="G379" s="9">
        <f>Fri!Y47</f>
        <v>0</v>
      </c>
      <c r="H379" s="73" t="str">
        <f>IF($B379="win",100%-H$1,"-100%")</f>
        <v>-100%</v>
      </c>
      <c r="I379" s="9">
        <f>(G379*H379)+(G379*I1)</f>
        <v>0</v>
      </c>
      <c r="K379" s="9">
        <f>Fri!Z47</f>
        <v>0</v>
      </c>
      <c r="L379" s="73" t="str">
        <f>IF(B379="win",100%-L1,"-100%")</f>
        <v>-100%</v>
      </c>
      <c r="M379" s="9">
        <f>(K379*L379)+(K379*M1)</f>
        <v>0</v>
      </c>
      <c r="N379" s="9"/>
      <c r="O379" s="9">
        <f>Fri!AA47</f>
        <v>0</v>
      </c>
      <c r="P379" s="73" t="str">
        <f>IF(B379="win",100%-P1,"-100%")</f>
        <v>-100%</v>
      </c>
      <c r="Q379" s="9">
        <f>(O379*P379)+(O379*Q1)</f>
        <v>0</v>
      </c>
      <c r="R379" s="9"/>
      <c r="S379" s="9">
        <f>Fri!AB47</f>
        <v>0</v>
      </c>
      <c r="T379" s="73" t="str">
        <f>IF(B379="win",100%-T1,"-100%")</f>
        <v>-100%</v>
      </c>
      <c r="U379" s="9">
        <f>(S379*T379)+(S379*U1)</f>
        <v>0</v>
      </c>
      <c r="V379" s="9"/>
      <c r="W379" s="9">
        <f>Fri!AC47</f>
        <v>0</v>
      </c>
      <c r="X379" s="73" t="str">
        <f>IF(B379="win",100%-X1,"-100%")</f>
        <v>-100%</v>
      </c>
      <c r="Y379" s="9">
        <f>(W379*X379)+(W379*Y1)</f>
        <v>0</v>
      </c>
      <c r="Z379" s="9"/>
      <c r="AA379" s="9">
        <f>Fri!AD47</f>
        <v>0</v>
      </c>
      <c r="AB379" s="73" t="str">
        <f>IF(B379="win",100%-AB1,"-100%")</f>
        <v>-100%</v>
      </c>
      <c r="AC379" s="9">
        <f>(AA379*AB379)+(AA379*AC1)</f>
        <v>0</v>
      </c>
      <c r="AD379" s="9"/>
      <c r="AE379" s="9">
        <f>Fri!AE47</f>
        <v>0</v>
      </c>
      <c r="AF379" s="73" t="str">
        <f>IF(B379="win",100%-AF1,"-100%")</f>
        <v>-100%</v>
      </c>
      <c r="AG379" s="9">
        <f>(AE379*AF379)+(AE379*AG1)</f>
        <v>0</v>
      </c>
      <c r="AH379" s="9"/>
      <c r="AI379" s="9">
        <f>Fri!AF47</f>
        <v>0</v>
      </c>
      <c r="AJ379" s="73" t="str">
        <f>IF(B379="win",100%-AJ1,"-100%")</f>
        <v>-100%</v>
      </c>
      <c r="AK379" s="9">
        <f>(AI379*AJ379)+(AI379*AK1)</f>
        <v>0</v>
      </c>
      <c r="AL379" s="9"/>
      <c r="AM379" s="9">
        <f>Fri!AG47</f>
        <v>0</v>
      </c>
      <c r="AN379" s="73" t="str">
        <f>IF(B379="win",100%-AN1,"-100%")</f>
        <v>-100%</v>
      </c>
      <c r="AO379" s="9">
        <f>(AM379*AN379)+(AM379*AO1)</f>
        <v>0</v>
      </c>
      <c r="AP379" s="9"/>
      <c r="AQ379" s="9">
        <f>Fri!AH47</f>
        <v>0</v>
      </c>
      <c r="AR379" s="73" t="str">
        <f>IF(B379="win",100%-AR1,"-100%")</f>
        <v>-100%</v>
      </c>
      <c r="AS379" s="9">
        <f>(AQ379*AR379)+(AQ379*AS1)</f>
        <v>0</v>
      </c>
      <c r="AT379" s="9"/>
      <c r="AU379" s="9">
        <f>Fri!AI47</f>
        <v>0</v>
      </c>
      <c r="AV379" s="73" t="str">
        <f>IF(B379="win",100%-AV1,"-100%")</f>
        <v>-100%</v>
      </c>
      <c r="AW379" s="9">
        <f>(AU379*AV379)+(AU379*AW1)</f>
        <v>0</v>
      </c>
      <c r="AX379" s="9"/>
      <c r="AY379" s="9">
        <f>Fri!AJ47</f>
        <v>0</v>
      </c>
      <c r="AZ379" s="73" t="str">
        <f>IF(B379="win",100%-AZ1,"-100%")</f>
        <v>-100%</v>
      </c>
      <c r="BA379" s="9">
        <f>(AY379*AZ379)+(AY379*BA1)</f>
        <v>0</v>
      </c>
      <c r="BB379" s="9"/>
      <c r="BC379" s="9">
        <f>Fri!AK47</f>
        <v>0</v>
      </c>
      <c r="BD379" s="73" t="str">
        <f>IF(B379="win",100%-BD1,"-100%")</f>
        <v>-100%</v>
      </c>
      <c r="BE379" s="9">
        <f>(BC379*BD379)+(BC379*BE1)</f>
        <v>0</v>
      </c>
      <c r="BF379" s="9"/>
      <c r="BG379" s="9">
        <f>Fri!AL47</f>
        <v>0</v>
      </c>
      <c r="BH379" s="73" t="str">
        <f>IF(B379="win",100%-BH1,"-100%")</f>
        <v>-100%</v>
      </c>
      <c r="BI379" s="9">
        <f>(BG379*BH379)+(BG379*BI1)</f>
        <v>0</v>
      </c>
      <c r="BJ379" s="9"/>
      <c r="BK379" s="9">
        <f>Fri!AM47</f>
        <v>0</v>
      </c>
      <c r="BL379" s="73" t="str">
        <f>IF(B379="win",100%-BL1,"-100%")</f>
        <v>-100%</v>
      </c>
      <c r="BM379" s="9">
        <f>(BK379*BL379)+(BK379*BM1)</f>
        <v>0</v>
      </c>
      <c r="BN379" s="9"/>
      <c r="BO379" s="9">
        <f>Fri!AN47</f>
        <v>0</v>
      </c>
      <c r="BP379" s="73" t="str">
        <f>IF(B379="win",100%-BP1,"-100%")</f>
        <v>-100%</v>
      </c>
      <c r="BQ379" s="9">
        <f>(BO379*BP379)+(BO379*BQ1)</f>
        <v>0</v>
      </c>
      <c r="BR379" s="9"/>
      <c r="BS379" s="9">
        <f>Fri!AO47</f>
        <v>0</v>
      </c>
      <c r="BT379" s="73" t="str">
        <f>IF(B379="win",100%-BT1,"-100%")</f>
        <v>-100%</v>
      </c>
      <c r="BU379" s="9">
        <f>(BS379*BT379)+(BS379*BU1)</f>
        <v>0</v>
      </c>
      <c r="BV379" s="9"/>
      <c r="BW379" s="9">
        <f>Fri!AP47</f>
        <v>0</v>
      </c>
      <c r="BX379" s="73" t="str">
        <f>IF(B379="win",100%-BX1,"-100%")</f>
        <v>-100%</v>
      </c>
      <c r="BY379" s="9">
        <f>(BW379*BX379)+(BW379*BY1)</f>
        <v>0</v>
      </c>
      <c r="BZ379" s="9"/>
      <c r="CA379" s="9">
        <f>Fri!AQ47</f>
        <v>0</v>
      </c>
      <c r="CB379" s="73" t="str">
        <f>IF(B379="win",100%-CB1,"-100%")</f>
        <v>-100%</v>
      </c>
      <c r="CC379" s="9">
        <f>(CA379*CB379)+(CA379*CC1)</f>
        <v>0</v>
      </c>
      <c r="CD379" s="9"/>
      <c r="CE379" s="9">
        <f>Fri!AR47</f>
        <v>0</v>
      </c>
      <c r="CF379" s="73" t="str">
        <f>IF(B379="win",100%-CF1,"-100%")</f>
        <v>-100%</v>
      </c>
      <c r="CG379" s="9">
        <f>(CE379*CF379)+(CE379*CG1)</f>
        <v>0</v>
      </c>
      <c r="CH379" s="9"/>
      <c r="CI379" s="9">
        <f>Fri!AS47</f>
        <v>0</v>
      </c>
      <c r="CJ379" s="73" t="str">
        <f>IF(B379="win",100%-CJ1,"-100%")</f>
        <v>-100%</v>
      </c>
      <c r="CK379" s="9">
        <f>(CI379*CJ379)+(CI379*CK1)</f>
        <v>0</v>
      </c>
      <c r="CL379" s="9"/>
      <c r="CM379" s="9">
        <f>Fri!AT47</f>
        <v>0</v>
      </c>
      <c r="CN379" s="73" t="str">
        <f>IF(B379="win",100%-CN1,"-100%")</f>
        <v>-100%</v>
      </c>
      <c r="CO379" s="9">
        <f>(CM379*CN379)+(CM379*CO1)</f>
        <v>0</v>
      </c>
      <c r="CP379" s="9"/>
      <c r="CQ379" s="9">
        <f>Fri!AU47</f>
        <v>0</v>
      </c>
      <c r="CR379" s="73" t="str">
        <f>IF(B379="win",100%-CR1,"-100%")</f>
        <v>-100%</v>
      </c>
      <c r="CS379" s="9">
        <f>(CQ379*CR379)+(CQ379*CS1)</f>
        <v>0</v>
      </c>
      <c r="CT379" s="9"/>
      <c r="CU379" s="9">
        <f>Fri!AV47</f>
        <v>0</v>
      </c>
      <c r="CV379" s="73" t="str">
        <f>IF(B379="win",100%-CV1,"-100%")</f>
        <v>-100%</v>
      </c>
      <c r="CW379" s="9">
        <f>(CU379*CV379)+(CU379*CW1)</f>
        <v>0</v>
      </c>
      <c r="CX379" s="9"/>
      <c r="CY379" s="9">
        <f>Fri!AW47</f>
        <v>0</v>
      </c>
      <c r="CZ379" s="73" t="str">
        <f>IF(B379="win",100%-CZ1,"-100%")</f>
        <v>-100%</v>
      </c>
      <c r="DA379" s="9">
        <f>(CY379*CZ379)+(CY379*DA1)</f>
        <v>0</v>
      </c>
      <c r="DB379" s="9"/>
      <c r="DC379" s="9">
        <f>Fri!AX47</f>
        <v>0</v>
      </c>
      <c r="DD379" s="73" t="str">
        <f>IF(B379="win",100%-DD1,"-100%")</f>
        <v>-100%</v>
      </c>
      <c r="DE379" s="9">
        <f>(DC379*DD379)+(DC379*DE1)</f>
        <v>0</v>
      </c>
      <c r="DF379" s="9"/>
      <c r="DG379" s="9">
        <f>Fri!AY47</f>
        <v>0</v>
      </c>
      <c r="DH379" s="73" t="str">
        <f>IF(B379="win",100%-DH1,"-100%")</f>
        <v>-100%</v>
      </c>
      <c r="DI379" s="9">
        <f>(DG379*DH379)+(DG379*DI1)</f>
        <v>0</v>
      </c>
      <c r="DJ379" s="9"/>
      <c r="DK379" s="9">
        <f>Fri!AZ47</f>
        <v>0</v>
      </c>
      <c r="DL379" s="73" t="str">
        <f>IF(B379="win",100%-DL1,"-100%")</f>
        <v>-100%</v>
      </c>
      <c r="DM379" s="9">
        <f>(DK379*DL379)+(DK379*DM1)</f>
        <v>0</v>
      </c>
      <c r="DN379" s="9"/>
      <c r="DO379" s="9">
        <f>Fri!BA47</f>
        <v>0</v>
      </c>
      <c r="DP379" s="73" t="str">
        <f>IF(B379="win",100%-DP1,"-100%")</f>
        <v>-100%</v>
      </c>
      <c r="DQ379" s="9">
        <f>(DO379*DP379)+(DO379*DQ1)</f>
        <v>0</v>
      </c>
      <c r="DR379" s="9"/>
      <c r="DS379" s="9">
        <f>Fri!BB47</f>
        <v>0</v>
      </c>
      <c r="DT379" s="73" t="str">
        <f>IF(B379="win",100%-DT1,"-100%")</f>
        <v>-100%</v>
      </c>
      <c r="DU379" s="9">
        <f>(DS379*DT379)+(DS379*DU1)</f>
        <v>0</v>
      </c>
      <c r="DV379" s="9"/>
      <c r="DW379" s="9">
        <f>Fri!BC47</f>
        <v>0</v>
      </c>
      <c r="DX379" s="73" t="str">
        <f>IF(B379="win",100%-DX1,"-100%")</f>
        <v>-100%</v>
      </c>
      <c r="DY379" s="9">
        <f>(DW379*DX379)+(DW379*DY1)</f>
        <v>0</v>
      </c>
      <c r="DZ379" s="9"/>
      <c r="EA379" s="9">
        <f>Fri!BD47</f>
        <v>0</v>
      </c>
      <c r="EB379" s="73" t="str">
        <f>IF(B379="win",100%-EB1,"-100%")</f>
        <v>-100%</v>
      </c>
      <c r="EC379" s="9">
        <f>(EA379*EB379)+(EA379*EC1)</f>
        <v>0</v>
      </c>
      <c r="ED379" s="9"/>
      <c r="EE379" s="9">
        <f>Fri!BE47</f>
        <v>0</v>
      </c>
      <c r="EF379" s="73" t="str">
        <f>IF(B379="win",100%-EF1,"-100%")</f>
        <v>-100%</v>
      </c>
      <c r="EG379" s="9">
        <f>(EE379*EF379)+(EE379*EG1)</f>
        <v>0</v>
      </c>
      <c r="EH379" s="9"/>
      <c r="EI379" s="9">
        <f>Fri!BF47</f>
        <v>0</v>
      </c>
      <c r="EJ379" s="73" t="str">
        <f>IF(B379="win",100%-EJ1,"-100%")</f>
        <v>-100%</v>
      </c>
      <c r="EK379" s="9">
        <f>(EI379*EJ379)+(EI379*EK1)</f>
        <v>0</v>
      </c>
      <c r="EL379" s="9"/>
      <c r="EM379" s="9">
        <f>Fri!BG47</f>
        <v>0</v>
      </c>
      <c r="EN379" s="73" t="str">
        <f>IF(B379="win",100%-EN1,"-100%")</f>
        <v>-100%</v>
      </c>
      <c r="EO379" s="9">
        <f>(EM379*EN379)+(EM379*EO1)</f>
        <v>0</v>
      </c>
      <c r="EP379" s="9"/>
      <c r="EQ379" s="9">
        <f>Fri!BH47</f>
        <v>0</v>
      </c>
      <c r="ER379" s="73" t="str">
        <f>IF(B379="win",100%-ER1,"-100%")</f>
        <v>-100%</v>
      </c>
      <c r="ES379" s="9">
        <f>(EQ379*ER379)+(EQ379*ES1)</f>
        <v>0</v>
      </c>
      <c r="EU379" s="9">
        <f>Fri!$BI47</f>
        <v>0</v>
      </c>
      <c r="EV379" s="73" t="str">
        <f t="shared" si="4166"/>
        <v>-100%</v>
      </c>
      <c r="EW379" s="9">
        <f>(EU379*EV379)+(EU379*EW1)</f>
        <v>0</v>
      </c>
      <c r="EY379" s="9">
        <f>Fri!$BJ47</f>
        <v>0</v>
      </c>
      <c r="EZ379" s="73" t="str">
        <f t="shared" si="4167"/>
        <v>-100%</v>
      </c>
      <c r="FA379" s="9">
        <f>(EY379*EZ379)+(EY379*FA1)</f>
        <v>0</v>
      </c>
      <c r="FC379" s="9">
        <f>Fri!$BK47</f>
        <v>0</v>
      </c>
      <c r="FD379" s="73" t="str">
        <f t="shared" si="4168"/>
        <v>-100%</v>
      </c>
      <c r="FE379" s="9">
        <f>(FC379*FD379)+(FC379*FE1)</f>
        <v>0</v>
      </c>
      <c r="FG379" s="9">
        <f>Fri!$BL47</f>
        <v>0</v>
      </c>
      <c r="FH379" s="73" t="str">
        <f t="shared" si="4169"/>
        <v>-100%</v>
      </c>
      <c r="FI379" s="9">
        <f>(FG379*FH379)+(FG379*FI1)</f>
        <v>0</v>
      </c>
      <c r="FK379" s="9">
        <f>Fri!$BM47</f>
        <v>0</v>
      </c>
      <c r="FL379" s="73" t="str">
        <f t="shared" si="4170"/>
        <v>-100%</v>
      </c>
      <c r="FM379" s="9">
        <f>(FK379*FL379)+(FK379*FM1)</f>
        <v>0</v>
      </c>
      <c r="FO379" s="9">
        <f>Fri!$BN47</f>
        <v>0</v>
      </c>
      <c r="FP379" s="73" t="str">
        <f t="shared" si="4171"/>
        <v>-100%</v>
      </c>
      <c r="FQ379" s="9">
        <f>(FO379*FP379)+(FO379*FQ1)</f>
        <v>0</v>
      </c>
    </row>
    <row r="380" spans="1:173" s="12" customFormat="1" x14ac:dyDescent="0.25">
      <c r="A380" s="9">
        <f>Fri!A48</f>
        <v>0</v>
      </c>
      <c r="B380" s="72">
        <f>Fri!C48</f>
        <v>0</v>
      </c>
      <c r="C380" s="9">
        <f>Fri!X48</f>
        <v>0</v>
      </c>
      <c r="D380" s="73" t="str">
        <f>IF(B380="win",100%-D1,"-100%")</f>
        <v>-100%</v>
      </c>
      <c r="E380" s="9">
        <f>(C380*D380)+(C380*E1)</f>
        <v>0</v>
      </c>
      <c r="G380" s="9">
        <f>Fri!Y48</f>
        <v>0</v>
      </c>
      <c r="H380" s="73" t="str">
        <f t="shared" ref="H380:H382" si="4173">IF($B380="win",100%-H$1,"-100%")</f>
        <v>-100%</v>
      </c>
      <c r="I380" s="9">
        <f>(G380*H380)+(G380*I1)</f>
        <v>0</v>
      </c>
      <c r="K380" s="9">
        <f>Fri!Z48</f>
        <v>0</v>
      </c>
      <c r="L380" s="73" t="str">
        <f>IF(B380="win",100%-L1,"-100%")</f>
        <v>-100%</v>
      </c>
      <c r="M380" s="9">
        <f>(K380*L380)+(K380*M1)</f>
        <v>0</v>
      </c>
      <c r="N380" s="9"/>
      <c r="O380" s="9">
        <f>Fri!AA48</f>
        <v>0</v>
      </c>
      <c r="P380" s="73" t="str">
        <f>IF(B380="win",100%-P1,"-100%")</f>
        <v>-100%</v>
      </c>
      <c r="Q380" s="9">
        <f>(O380*P380)+(O380*Q1)</f>
        <v>0</v>
      </c>
      <c r="R380" s="9"/>
      <c r="S380" s="9">
        <f>Fri!AB48</f>
        <v>0</v>
      </c>
      <c r="T380" s="73" t="str">
        <f>IF(B380="win",100%-T1,"-100%")</f>
        <v>-100%</v>
      </c>
      <c r="U380" s="9">
        <f>(S380*T380)+(S380*U1)</f>
        <v>0</v>
      </c>
      <c r="V380" s="9"/>
      <c r="W380" s="9">
        <f>Fri!AC48</f>
        <v>0</v>
      </c>
      <c r="X380" s="73" t="str">
        <f>IF(B380="win",100%-X1,"-100%")</f>
        <v>-100%</v>
      </c>
      <c r="Y380" s="9">
        <f>(W380*X380)+(W380*Y1)</f>
        <v>0</v>
      </c>
      <c r="Z380" s="9"/>
      <c r="AA380" s="9">
        <f>Fri!AD48</f>
        <v>0</v>
      </c>
      <c r="AB380" s="73" t="str">
        <f>IF(B380="win",100%-AB1,"-100%")</f>
        <v>-100%</v>
      </c>
      <c r="AC380" s="9">
        <f>(AA380*AB380)+(AA380*AC1)</f>
        <v>0</v>
      </c>
      <c r="AD380" s="9"/>
      <c r="AE380" s="9">
        <f>Fri!AE48</f>
        <v>0</v>
      </c>
      <c r="AF380" s="73" t="str">
        <f>IF(B380="win",100%-AF1,"-100%")</f>
        <v>-100%</v>
      </c>
      <c r="AG380" s="9">
        <f>(AE380*AF380)+(AE380*AG1)</f>
        <v>0</v>
      </c>
      <c r="AH380" s="9"/>
      <c r="AI380" s="9">
        <f>Fri!AF48</f>
        <v>0</v>
      </c>
      <c r="AJ380" s="73" t="str">
        <f>IF(B380="win",100%-AJ1,"-100%")</f>
        <v>-100%</v>
      </c>
      <c r="AK380" s="9">
        <f>(AI380*AJ380)+(AI380*AK1)</f>
        <v>0</v>
      </c>
      <c r="AL380" s="9"/>
      <c r="AM380" s="9">
        <f>Fri!AG48</f>
        <v>0</v>
      </c>
      <c r="AN380" s="73" t="str">
        <f>IF(B380="win",100%-AN1,"-100%")</f>
        <v>-100%</v>
      </c>
      <c r="AO380" s="9">
        <f>(AM380*AN380)+(AM380*AO1)</f>
        <v>0</v>
      </c>
      <c r="AP380" s="9"/>
      <c r="AQ380" s="9">
        <f>Fri!AH48</f>
        <v>0</v>
      </c>
      <c r="AR380" s="73" t="str">
        <f>IF(B380="win",100%-AR1,"-100%")</f>
        <v>-100%</v>
      </c>
      <c r="AS380" s="9">
        <f>(AQ380*AR380)+(AQ380*AS1)</f>
        <v>0</v>
      </c>
      <c r="AT380" s="9"/>
      <c r="AU380" s="9">
        <f>Fri!AI48</f>
        <v>0</v>
      </c>
      <c r="AV380" s="73" t="str">
        <f>IF(B380="win",100%-AV1,"-100%")</f>
        <v>-100%</v>
      </c>
      <c r="AW380" s="9">
        <f>(AU380*AV380)+(AU380*AW1)</f>
        <v>0</v>
      </c>
      <c r="AX380" s="9"/>
      <c r="AY380" s="9">
        <f>Fri!AJ48</f>
        <v>0</v>
      </c>
      <c r="AZ380" s="73" t="str">
        <f>IF(B380="win",100%-AZ1,"-100%")</f>
        <v>-100%</v>
      </c>
      <c r="BA380" s="9">
        <f>(AY380*AZ380)+(AY380*BA1)</f>
        <v>0</v>
      </c>
      <c r="BB380" s="9"/>
      <c r="BC380" s="9">
        <f>Fri!AK48</f>
        <v>0</v>
      </c>
      <c r="BD380" s="73" t="str">
        <f>IF(B380="win",100%-BD1,"-100%")</f>
        <v>-100%</v>
      </c>
      <c r="BE380" s="9">
        <f>(BC380*BD380)+(BC380*BE1)</f>
        <v>0</v>
      </c>
      <c r="BF380" s="9"/>
      <c r="BG380" s="9">
        <f>Fri!AL48</f>
        <v>0</v>
      </c>
      <c r="BH380" s="73" t="str">
        <f>IF(B380="win",100%-BH1,"-100%")</f>
        <v>-100%</v>
      </c>
      <c r="BI380" s="9">
        <f>(BG380*BH380)+(BG380*BI1)</f>
        <v>0</v>
      </c>
      <c r="BJ380" s="9"/>
      <c r="BK380" s="9">
        <f>Fri!AM48</f>
        <v>0</v>
      </c>
      <c r="BL380" s="73" t="str">
        <f>IF(B380="win",100%-BL1,"-100%")</f>
        <v>-100%</v>
      </c>
      <c r="BM380" s="9">
        <f>(BK380*BL380)+(BK380*BM1)</f>
        <v>0</v>
      </c>
      <c r="BN380" s="9"/>
      <c r="BO380" s="9">
        <f>Fri!AN48</f>
        <v>0</v>
      </c>
      <c r="BP380" s="73" t="str">
        <f>IF(B380="win",100%-BP1,"-100%")</f>
        <v>-100%</v>
      </c>
      <c r="BQ380" s="9">
        <f>(BO380*BP380)+(BO380*BQ1)</f>
        <v>0</v>
      </c>
      <c r="BR380" s="9"/>
      <c r="BS380" s="9">
        <f>Fri!AO48</f>
        <v>0</v>
      </c>
      <c r="BT380" s="73" t="str">
        <f>IF(B380="win",100%-BT1,"-100%")</f>
        <v>-100%</v>
      </c>
      <c r="BU380" s="9">
        <f>(BS380*BT380)+(BS380*BU1)</f>
        <v>0</v>
      </c>
      <c r="BV380" s="9"/>
      <c r="BW380" s="9">
        <f>Fri!AP48</f>
        <v>0</v>
      </c>
      <c r="BX380" s="73" t="str">
        <f>IF(B380="win",100%-BX1,"-100%")</f>
        <v>-100%</v>
      </c>
      <c r="BY380" s="9">
        <f>(BW380*BX380)+(BW380*BY1)</f>
        <v>0</v>
      </c>
      <c r="BZ380" s="9"/>
      <c r="CA380" s="9">
        <f>Fri!AQ48</f>
        <v>0</v>
      </c>
      <c r="CB380" s="73" t="str">
        <f>IF(B380="win",100%-CB1,"-100%")</f>
        <v>-100%</v>
      </c>
      <c r="CC380" s="9">
        <f>(CA380*CB380)+(CA380*CC1)</f>
        <v>0</v>
      </c>
      <c r="CD380" s="9"/>
      <c r="CE380" s="9">
        <f>Fri!AR48</f>
        <v>0</v>
      </c>
      <c r="CF380" s="73" t="str">
        <f>IF(B380="win",100%-CF1,"-100%")</f>
        <v>-100%</v>
      </c>
      <c r="CG380" s="9">
        <f>(CE380*CF380)+(CE380*CG1)</f>
        <v>0</v>
      </c>
      <c r="CH380" s="9"/>
      <c r="CI380" s="9">
        <f>Fri!AS48</f>
        <v>0</v>
      </c>
      <c r="CJ380" s="73" t="str">
        <f>IF(B380="win",100%-CJ1,"-100%")</f>
        <v>-100%</v>
      </c>
      <c r="CK380" s="9">
        <f>(CI380*CJ380)+(CI380*CK1)</f>
        <v>0</v>
      </c>
      <c r="CL380" s="9"/>
      <c r="CM380" s="9">
        <f>Fri!AT48</f>
        <v>0</v>
      </c>
      <c r="CN380" s="73" t="str">
        <f>IF(B380="win",100%-CN1,"-100%")</f>
        <v>-100%</v>
      </c>
      <c r="CO380" s="9">
        <f>(CM380*CN380)+(CM380*CO1)</f>
        <v>0</v>
      </c>
      <c r="CP380" s="9"/>
      <c r="CQ380" s="9">
        <f>Fri!AU48</f>
        <v>0</v>
      </c>
      <c r="CR380" s="73" t="str">
        <f>IF(B380="win",100%-CR1,"-100%")</f>
        <v>-100%</v>
      </c>
      <c r="CS380" s="9">
        <f>(CQ380*CR380)+(CQ380*CS1)</f>
        <v>0</v>
      </c>
      <c r="CT380" s="9"/>
      <c r="CU380" s="9">
        <f>Fri!AV48</f>
        <v>0</v>
      </c>
      <c r="CV380" s="73" t="str">
        <f>IF(B380="win",100%-CV1,"-100%")</f>
        <v>-100%</v>
      </c>
      <c r="CW380" s="9">
        <f>(CU380*CV380)+(CU380*CW1)</f>
        <v>0</v>
      </c>
      <c r="CX380" s="9"/>
      <c r="CY380" s="9">
        <f>Fri!AW48</f>
        <v>0</v>
      </c>
      <c r="CZ380" s="73" t="str">
        <f>IF(B380="win",100%-CZ1,"-100%")</f>
        <v>-100%</v>
      </c>
      <c r="DA380" s="9">
        <f>(CY380*CZ380)+(CY380*DA1)</f>
        <v>0</v>
      </c>
      <c r="DB380" s="9"/>
      <c r="DC380" s="9">
        <f>Fri!AX48</f>
        <v>0</v>
      </c>
      <c r="DD380" s="73" t="str">
        <f>IF(B380="win",100%-DD1,"-100%")</f>
        <v>-100%</v>
      </c>
      <c r="DE380" s="9">
        <f>(DC380*DD380)+(DC380*DE1)</f>
        <v>0</v>
      </c>
      <c r="DF380" s="9"/>
      <c r="DG380" s="9">
        <f>Fri!AY48</f>
        <v>0</v>
      </c>
      <c r="DH380" s="73" t="str">
        <f>IF(B380="win",100%-DH1,"-100%")</f>
        <v>-100%</v>
      </c>
      <c r="DI380" s="9">
        <f>(DG380*DH380)+(DG380*DI1)</f>
        <v>0</v>
      </c>
      <c r="DJ380" s="9"/>
      <c r="DK380" s="9">
        <f>Fri!AZ48</f>
        <v>0</v>
      </c>
      <c r="DL380" s="73" t="str">
        <f>IF(B380="win",100%-DL1,"-100%")</f>
        <v>-100%</v>
      </c>
      <c r="DM380" s="9">
        <f>(DK380*DL380)+(DK380*DM1)</f>
        <v>0</v>
      </c>
      <c r="DN380" s="9"/>
      <c r="DO380" s="9">
        <f>Fri!BA48</f>
        <v>0</v>
      </c>
      <c r="DP380" s="73" t="str">
        <f>IF(B380="win",100%-DP1,"-100%")</f>
        <v>-100%</v>
      </c>
      <c r="DQ380" s="9">
        <f>(DO380*DP380)+(DO380*DQ1)</f>
        <v>0</v>
      </c>
      <c r="DR380" s="9"/>
      <c r="DS380" s="9">
        <f>Fri!BB48</f>
        <v>0</v>
      </c>
      <c r="DT380" s="73" t="str">
        <f>IF(B380="win",100%-DT1,"-100%")</f>
        <v>-100%</v>
      </c>
      <c r="DU380" s="9">
        <f>(DS380*DT380)+(DS380*DU1)</f>
        <v>0</v>
      </c>
      <c r="DV380" s="9"/>
      <c r="DW380" s="9">
        <f>Fri!BC48</f>
        <v>0</v>
      </c>
      <c r="DX380" s="73" t="str">
        <f>IF(B380="win",100%-DX1,"-100%")</f>
        <v>-100%</v>
      </c>
      <c r="DY380" s="9">
        <f>(DW380*DX380)+(DW380*DY1)</f>
        <v>0</v>
      </c>
      <c r="DZ380" s="9"/>
      <c r="EA380" s="9">
        <f>Fri!BD48</f>
        <v>0</v>
      </c>
      <c r="EB380" s="73" t="str">
        <f>IF(B380="win",100%-EB1,"-100%")</f>
        <v>-100%</v>
      </c>
      <c r="EC380" s="9">
        <f>(EA380*EB380)+(EA380*EC1)</f>
        <v>0</v>
      </c>
      <c r="ED380" s="9"/>
      <c r="EE380" s="9">
        <f>Fri!BE48</f>
        <v>0</v>
      </c>
      <c r="EF380" s="73" t="str">
        <f>IF(B380="win",100%-EF1,"-100%")</f>
        <v>-100%</v>
      </c>
      <c r="EG380" s="9">
        <f>(EE380*EF380)+(EE380*EG1)</f>
        <v>0</v>
      </c>
      <c r="EH380" s="9"/>
      <c r="EI380" s="9">
        <f>Fri!BF48</f>
        <v>0</v>
      </c>
      <c r="EJ380" s="73" t="str">
        <f>IF(B380="win",100%-EJ1,"-100%")</f>
        <v>-100%</v>
      </c>
      <c r="EK380" s="9">
        <f>(EI380*EJ380)+(EI380*EK1)</f>
        <v>0</v>
      </c>
      <c r="EL380" s="9"/>
      <c r="EM380" s="9">
        <f>Fri!BG48</f>
        <v>0</v>
      </c>
      <c r="EN380" s="73" t="str">
        <f>IF(B380="win",100%-EN1,"-100%")</f>
        <v>-100%</v>
      </c>
      <c r="EO380" s="9">
        <f>(EM380*EN380)+(EM380*EO1)</f>
        <v>0</v>
      </c>
      <c r="EP380" s="9"/>
      <c r="EQ380" s="9">
        <f>Fri!BH48</f>
        <v>0</v>
      </c>
      <c r="ER380" s="73" t="str">
        <f>IF(B380="win",100%-ER1,"-100%")</f>
        <v>-100%</v>
      </c>
      <c r="ES380" s="9">
        <f>(EQ380*ER380)+(EQ380*ES1)</f>
        <v>0</v>
      </c>
      <c r="EU380" s="9">
        <f>Fri!$BI48</f>
        <v>0</v>
      </c>
      <c r="EV380" s="73" t="str">
        <f t="shared" si="4166"/>
        <v>-100%</v>
      </c>
      <c r="EW380" s="9">
        <f>(EU380*EV380)+(EU380*EW1)</f>
        <v>0</v>
      </c>
      <c r="EY380" s="9">
        <f>Fri!$BJ48</f>
        <v>0</v>
      </c>
      <c r="EZ380" s="73" t="str">
        <f t="shared" si="4167"/>
        <v>-100%</v>
      </c>
      <c r="FA380" s="9">
        <f>(EY380*EZ380)+(EY380*FA1)</f>
        <v>0</v>
      </c>
      <c r="FC380" s="9">
        <f>Fri!$BK48</f>
        <v>0</v>
      </c>
      <c r="FD380" s="73" t="str">
        <f t="shared" si="4168"/>
        <v>-100%</v>
      </c>
      <c r="FE380" s="9">
        <f>(FC380*FD380)+(FC380*FE1)</f>
        <v>0</v>
      </c>
      <c r="FG380" s="9">
        <f>Fri!$BL48</f>
        <v>0</v>
      </c>
      <c r="FH380" s="73" t="str">
        <f t="shared" si="4169"/>
        <v>-100%</v>
      </c>
      <c r="FI380" s="9">
        <f>(FG380*FH380)+(FG380*FI1)</f>
        <v>0</v>
      </c>
      <c r="FK380" s="9">
        <f>Fri!$BM48</f>
        <v>0</v>
      </c>
      <c r="FL380" s="73" t="str">
        <f t="shared" si="4170"/>
        <v>-100%</v>
      </c>
      <c r="FM380" s="9">
        <f>(FK380*FL380)+(FK380*FM1)</f>
        <v>0</v>
      </c>
      <c r="FO380" s="9">
        <f>Fri!$BN48</f>
        <v>0</v>
      </c>
      <c r="FP380" s="73" t="str">
        <f t="shared" si="4171"/>
        <v>-100%</v>
      </c>
      <c r="FQ380" s="9">
        <f>(FO380*FP380)+(FO380*FQ1)</f>
        <v>0</v>
      </c>
    </row>
    <row r="381" spans="1:173" s="12" customFormat="1" x14ac:dyDescent="0.25">
      <c r="A381" s="9" t="str">
        <f>Fri!A49</f>
        <v>UNDER</v>
      </c>
      <c r="B381" s="72">
        <f>Fri!C49</f>
        <v>0</v>
      </c>
      <c r="C381" s="9">
        <f>Fri!X49</f>
        <v>0</v>
      </c>
      <c r="D381" s="73" t="str">
        <f>IF(B381="win",100%-D1,"-100%")</f>
        <v>-100%</v>
      </c>
      <c r="E381" s="9">
        <f>(C381*D381)+(C381*E1)</f>
        <v>0</v>
      </c>
      <c r="G381" s="9">
        <f>Fri!Y49</f>
        <v>0</v>
      </c>
      <c r="H381" s="73" t="str">
        <f t="shared" si="4173"/>
        <v>-100%</v>
      </c>
      <c r="I381" s="9">
        <f>(G381*H381)+(G381*I1)</f>
        <v>0</v>
      </c>
      <c r="K381" s="9">
        <f>Fri!Z49</f>
        <v>0</v>
      </c>
      <c r="L381" s="73" t="str">
        <f>IF(B381="win",100%-L1,"-100%")</f>
        <v>-100%</v>
      </c>
      <c r="M381" s="9">
        <f>(K381*L381)+(K381*M1)</f>
        <v>0</v>
      </c>
      <c r="N381" s="9"/>
      <c r="O381" s="9">
        <f>Fri!AA49</f>
        <v>0</v>
      </c>
      <c r="P381" s="73" t="str">
        <f>IF(B381="win",100%-P1,"-100%")</f>
        <v>-100%</v>
      </c>
      <c r="Q381" s="9">
        <f>(O381*P381)+(O381*Q1)</f>
        <v>0</v>
      </c>
      <c r="R381" s="9"/>
      <c r="S381" s="9">
        <f>Fri!AB49</f>
        <v>0</v>
      </c>
      <c r="T381" s="73" t="str">
        <f>IF(B381="win",100%-T1,"-100%")</f>
        <v>-100%</v>
      </c>
      <c r="U381" s="9">
        <f>(S381*T381)+(S381*U1)</f>
        <v>0</v>
      </c>
      <c r="V381" s="9"/>
      <c r="W381" s="9">
        <f>Fri!AC49</f>
        <v>0</v>
      </c>
      <c r="X381" s="73" t="str">
        <f>IF(B381="win",100%-X1,"-100%")</f>
        <v>-100%</v>
      </c>
      <c r="Y381" s="9">
        <f>(W381*X381)+(W381*Y1)</f>
        <v>0</v>
      </c>
      <c r="Z381" s="9"/>
      <c r="AA381" s="9">
        <f>Fri!AD49</f>
        <v>0</v>
      </c>
      <c r="AB381" s="73" t="str">
        <f>IF(B381="win",100%-AB1,"-100%")</f>
        <v>-100%</v>
      </c>
      <c r="AC381" s="9">
        <f>(AA381*AB381)+(AA381*AC1)</f>
        <v>0</v>
      </c>
      <c r="AD381" s="9"/>
      <c r="AE381" s="9">
        <f>Fri!AE49</f>
        <v>0</v>
      </c>
      <c r="AF381" s="73" t="str">
        <f>IF(B381="win",100%-AF1,"-100%")</f>
        <v>-100%</v>
      </c>
      <c r="AG381" s="9">
        <f>(AE381*AF381)+(AE381*AG1)</f>
        <v>0</v>
      </c>
      <c r="AH381" s="9"/>
      <c r="AI381" s="9">
        <f>Fri!AF49</f>
        <v>0</v>
      </c>
      <c r="AJ381" s="73" t="str">
        <f>IF(B381="win",100%-AJ1,"-100%")</f>
        <v>-100%</v>
      </c>
      <c r="AK381" s="9">
        <f>(AI381*AJ381)+(AI381*AK1)</f>
        <v>0</v>
      </c>
      <c r="AL381" s="9"/>
      <c r="AM381" s="9">
        <f>Fri!AG49</f>
        <v>0</v>
      </c>
      <c r="AN381" s="73" t="str">
        <f>IF(B381="win",100%-AN1,"-100%")</f>
        <v>-100%</v>
      </c>
      <c r="AO381" s="9">
        <f>(AM381*AN381)+(AM381*AO1)</f>
        <v>0</v>
      </c>
      <c r="AP381" s="9"/>
      <c r="AQ381" s="9">
        <f>Fri!AH49</f>
        <v>0</v>
      </c>
      <c r="AR381" s="73" t="str">
        <f>IF(B381="win",100%-AR1,"-100%")</f>
        <v>-100%</v>
      </c>
      <c r="AS381" s="9">
        <f>(AQ381*AR381)+(AQ381*AS1)</f>
        <v>0</v>
      </c>
      <c r="AT381" s="9"/>
      <c r="AU381" s="9">
        <f>Fri!AI49</f>
        <v>0</v>
      </c>
      <c r="AV381" s="73" t="str">
        <f>IF(B381="win",100%-AV1,"-100%")</f>
        <v>-100%</v>
      </c>
      <c r="AW381" s="9">
        <f>(AU381*AV381)+(AU381*AW1)</f>
        <v>0</v>
      </c>
      <c r="AX381" s="9"/>
      <c r="AY381" s="9">
        <f>Fri!AJ49</f>
        <v>0</v>
      </c>
      <c r="AZ381" s="73" t="str">
        <f>IF(B381="win",100%-AZ1,"-100%")</f>
        <v>-100%</v>
      </c>
      <c r="BA381" s="9">
        <f>(AY381*AZ381)+(AY381*BA1)</f>
        <v>0</v>
      </c>
      <c r="BB381" s="9"/>
      <c r="BC381" s="9">
        <f>Fri!AK49</f>
        <v>0</v>
      </c>
      <c r="BD381" s="73" t="str">
        <f>IF(B381="win",100%-BD1,"-100%")</f>
        <v>-100%</v>
      </c>
      <c r="BE381" s="9">
        <f>(BC381*BD381)+(BC381*BE1)</f>
        <v>0</v>
      </c>
      <c r="BF381" s="9"/>
      <c r="BG381" s="9">
        <f>Fri!AL49</f>
        <v>0</v>
      </c>
      <c r="BH381" s="73" t="str">
        <f>IF(B381="win",100%-BH1,"-100%")</f>
        <v>-100%</v>
      </c>
      <c r="BI381" s="9">
        <f>(BG381*BH381)+(BG381*BI1)</f>
        <v>0</v>
      </c>
      <c r="BJ381" s="9"/>
      <c r="BK381" s="9">
        <f>Fri!AM49</f>
        <v>0</v>
      </c>
      <c r="BL381" s="73" t="str">
        <f>IF(B381="win",100%-BL1,"-100%")</f>
        <v>-100%</v>
      </c>
      <c r="BM381" s="9">
        <f>(BK381*BL381)+(BK381*BM1)</f>
        <v>0</v>
      </c>
      <c r="BN381" s="9"/>
      <c r="BO381" s="9">
        <f>Fri!AN49</f>
        <v>0</v>
      </c>
      <c r="BP381" s="73" t="str">
        <f>IF(B381="win",100%-BP1,"-100%")</f>
        <v>-100%</v>
      </c>
      <c r="BQ381" s="9">
        <f>(BO381*BP381)+(BO381*BQ1)</f>
        <v>0</v>
      </c>
      <c r="BR381" s="9"/>
      <c r="BS381" s="9">
        <f>Fri!AO49</f>
        <v>0</v>
      </c>
      <c r="BT381" s="73" t="str">
        <f>IF(B381="win",100%-BT1,"-100%")</f>
        <v>-100%</v>
      </c>
      <c r="BU381" s="9">
        <f>(BS381*BT381)+(BS381*BU1)</f>
        <v>0</v>
      </c>
      <c r="BV381" s="9"/>
      <c r="BW381" s="9">
        <f>Fri!AP49</f>
        <v>0</v>
      </c>
      <c r="BX381" s="73" t="str">
        <f>IF(B381="win",100%-BX1,"-100%")</f>
        <v>-100%</v>
      </c>
      <c r="BY381" s="9">
        <f>(BW381*BX381)+(BW381*BY1)</f>
        <v>0</v>
      </c>
      <c r="BZ381" s="9"/>
      <c r="CA381" s="9">
        <f>Fri!AQ49</f>
        <v>0</v>
      </c>
      <c r="CB381" s="73" t="str">
        <f>IF(B381="win",100%-CB1,"-100%")</f>
        <v>-100%</v>
      </c>
      <c r="CC381" s="9">
        <f>(CA381*CB381)+(CA381*CC1)</f>
        <v>0</v>
      </c>
      <c r="CD381" s="9"/>
      <c r="CE381" s="9">
        <f>Fri!AR49</f>
        <v>0</v>
      </c>
      <c r="CF381" s="73" t="str">
        <f>IF(B381="win",100%-CF1,"-100%")</f>
        <v>-100%</v>
      </c>
      <c r="CG381" s="9">
        <f>(CE381*CF381)+(CE381*CG1)</f>
        <v>0</v>
      </c>
      <c r="CH381" s="9"/>
      <c r="CI381" s="9">
        <f>Fri!AS49</f>
        <v>0</v>
      </c>
      <c r="CJ381" s="73" t="str">
        <f>IF(B381="win",100%-CJ1,"-100%")</f>
        <v>-100%</v>
      </c>
      <c r="CK381" s="9">
        <f>(CI381*CJ381)+(CI381*CK1)</f>
        <v>0</v>
      </c>
      <c r="CL381" s="9"/>
      <c r="CM381" s="9">
        <f>Fri!AT49</f>
        <v>0</v>
      </c>
      <c r="CN381" s="73" t="str">
        <f>IF(B381="win",100%-CN1,"-100%")</f>
        <v>-100%</v>
      </c>
      <c r="CO381" s="9">
        <f>(CM381*CN381)+(CM381*CO1)</f>
        <v>0</v>
      </c>
      <c r="CP381" s="9"/>
      <c r="CQ381" s="9">
        <f>Fri!AU49</f>
        <v>0</v>
      </c>
      <c r="CR381" s="73" t="str">
        <f>IF(B381="win",100%-CR1,"-100%")</f>
        <v>-100%</v>
      </c>
      <c r="CS381" s="9">
        <f>(CQ381*CR381)+(CQ381*CS1)</f>
        <v>0</v>
      </c>
      <c r="CT381" s="9"/>
      <c r="CU381" s="9">
        <f>Fri!AV49</f>
        <v>0</v>
      </c>
      <c r="CV381" s="73" t="str">
        <f>IF(B381="win",100%-CV1,"-100%")</f>
        <v>-100%</v>
      </c>
      <c r="CW381" s="9">
        <f>(CU381*CV381)+(CU381*CW1)</f>
        <v>0</v>
      </c>
      <c r="CX381" s="9"/>
      <c r="CY381" s="9">
        <f>Fri!AW49</f>
        <v>0</v>
      </c>
      <c r="CZ381" s="73" t="str">
        <f>IF(B381="win",100%-CZ1,"-100%")</f>
        <v>-100%</v>
      </c>
      <c r="DA381" s="9">
        <f>(CY381*CZ381)+(CY381*DA1)</f>
        <v>0</v>
      </c>
      <c r="DB381" s="9"/>
      <c r="DC381" s="9">
        <f>Fri!AX49</f>
        <v>0</v>
      </c>
      <c r="DD381" s="73" t="str">
        <f>IF(B381="win",100%-DD1,"-100%")</f>
        <v>-100%</v>
      </c>
      <c r="DE381" s="9">
        <f>(DC381*DD381)+(DC381*DE1)</f>
        <v>0</v>
      </c>
      <c r="DF381" s="9"/>
      <c r="DG381" s="9">
        <f>Fri!AY49</f>
        <v>0</v>
      </c>
      <c r="DH381" s="73" t="str">
        <f>IF(B381="win",100%-DH1,"-100%")</f>
        <v>-100%</v>
      </c>
      <c r="DI381" s="9">
        <f>(DG381*DH381)+(DG381*DI1)</f>
        <v>0</v>
      </c>
      <c r="DJ381" s="9"/>
      <c r="DK381" s="9">
        <f>Fri!AZ49</f>
        <v>0</v>
      </c>
      <c r="DL381" s="73" t="str">
        <f>IF(B381="win",100%-DL1,"-100%")</f>
        <v>-100%</v>
      </c>
      <c r="DM381" s="9">
        <f>(DK381*DL381)+(DK381*DM1)</f>
        <v>0</v>
      </c>
      <c r="DN381" s="9"/>
      <c r="DO381" s="9">
        <f>Fri!BA49</f>
        <v>0</v>
      </c>
      <c r="DP381" s="73" t="str">
        <f>IF(B381="win",100%-DP1,"-100%")</f>
        <v>-100%</v>
      </c>
      <c r="DQ381" s="9">
        <f>(DO381*DP381)+(DO381*DQ1)</f>
        <v>0</v>
      </c>
      <c r="DR381" s="9"/>
      <c r="DS381" s="9">
        <f>Fri!BB49</f>
        <v>0</v>
      </c>
      <c r="DT381" s="73" t="str">
        <f>IF(B381="win",100%-DT1,"-100%")</f>
        <v>-100%</v>
      </c>
      <c r="DU381" s="9">
        <f>(DS381*DT381)+(DS381*DU1)</f>
        <v>0</v>
      </c>
      <c r="DV381" s="9"/>
      <c r="DW381" s="9">
        <f>Fri!BC49</f>
        <v>0</v>
      </c>
      <c r="DX381" s="73" t="str">
        <f>IF(B381="win",100%-DX1,"-100%")</f>
        <v>-100%</v>
      </c>
      <c r="DY381" s="9">
        <f>(DW381*DX381)+(DW381*DY1)</f>
        <v>0</v>
      </c>
      <c r="DZ381" s="9"/>
      <c r="EA381" s="9">
        <f>Fri!BD49</f>
        <v>0</v>
      </c>
      <c r="EB381" s="73" t="str">
        <f>IF(B381="win",100%-EB1,"-100%")</f>
        <v>-100%</v>
      </c>
      <c r="EC381" s="9">
        <f>(EA381*EB381)+(EA381*EC1)</f>
        <v>0</v>
      </c>
      <c r="ED381" s="9"/>
      <c r="EE381" s="9">
        <f>Fri!BE49</f>
        <v>0</v>
      </c>
      <c r="EF381" s="73" t="str">
        <f>IF(B381="win",100%-EF1,"-100%")</f>
        <v>-100%</v>
      </c>
      <c r="EG381" s="9">
        <f>(EE381*EF381)+(EE381*EG1)</f>
        <v>0</v>
      </c>
      <c r="EH381" s="9"/>
      <c r="EI381" s="9">
        <f>Fri!BF49</f>
        <v>0</v>
      </c>
      <c r="EJ381" s="73" t="str">
        <f>IF(B381="win",100%-EJ1,"-100%")</f>
        <v>-100%</v>
      </c>
      <c r="EK381" s="9">
        <f>(EI381*EJ381)+(EI381*EK1)</f>
        <v>0</v>
      </c>
      <c r="EL381" s="9"/>
      <c r="EM381" s="9">
        <f>Fri!BG49</f>
        <v>0</v>
      </c>
      <c r="EN381" s="73" t="str">
        <f>IF(B381="win",100%-EN1,"-100%")</f>
        <v>-100%</v>
      </c>
      <c r="EO381" s="9">
        <f>(EM381*EN381)+(EM381*EO1)</f>
        <v>0</v>
      </c>
      <c r="EP381" s="9"/>
      <c r="EQ381" s="9">
        <f>Fri!BH49</f>
        <v>0</v>
      </c>
      <c r="ER381" s="73" t="str">
        <f>IF(B381="win",100%-ER1,"-100%")</f>
        <v>-100%</v>
      </c>
      <c r="ES381" s="9">
        <f>(EQ381*ER381)+(EQ381*ES1)</f>
        <v>0</v>
      </c>
      <c r="EU381" s="9">
        <f>Fri!$BI49</f>
        <v>0</v>
      </c>
      <c r="EV381" s="73" t="str">
        <f t="shared" si="4166"/>
        <v>-100%</v>
      </c>
      <c r="EW381" s="9">
        <f>(EU381*EV381)+(EU381*EW1)</f>
        <v>0</v>
      </c>
      <c r="EY381" s="9">
        <f>Fri!$BJ49</f>
        <v>0</v>
      </c>
      <c r="EZ381" s="73" t="str">
        <f t="shared" si="4167"/>
        <v>-100%</v>
      </c>
      <c r="FA381" s="9">
        <f>(EY381*EZ381)+(EY381*FA1)</f>
        <v>0</v>
      </c>
      <c r="FC381" s="9">
        <f>Fri!$BK49</f>
        <v>0</v>
      </c>
      <c r="FD381" s="73" t="str">
        <f t="shared" si="4168"/>
        <v>-100%</v>
      </c>
      <c r="FE381" s="9">
        <f>(FC381*FD381)+(FC381*FE1)</f>
        <v>0</v>
      </c>
      <c r="FG381" s="9">
        <f>Fri!$BL49</f>
        <v>0</v>
      </c>
      <c r="FH381" s="73" t="str">
        <f t="shared" si="4169"/>
        <v>-100%</v>
      </c>
      <c r="FI381" s="9">
        <f>(FG381*FH381)+(FG381*FI1)</f>
        <v>0</v>
      </c>
      <c r="FK381" s="9">
        <f>Fri!$BM49</f>
        <v>0</v>
      </c>
      <c r="FL381" s="73" t="str">
        <f t="shared" si="4170"/>
        <v>-100%</v>
      </c>
      <c r="FM381" s="9">
        <f>(FK381*FL381)+(FK381*FM1)</f>
        <v>0</v>
      </c>
      <c r="FO381" s="9">
        <f>Fri!$BN49</f>
        <v>0</v>
      </c>
      <c r="FP381" s="73" t="str">
        <f t="shared" si="4171"/>
        <v>-100%</v>
      </c>
      <c r="FQ381" s="9">
        <f>(FO381*FP381)+(FO381*FQ1)</f>
        <v>0</v>
      </c>
    </row>
    <row r="382" spans="1:173" s="12" customFormat="1" x14ac:dyDescent="0.25">
      <c r="A382" s="9" t="str">
        <f>Fri!A50</f>
        <v>OVER</v>
      </c>
      <c r="B382" s="72">
        <f>Fri!C50</f>
        <v>0</v>
      </c>
      <c r="C382" s="9">
        <f>Fri!X50</f>
        <v>0</v>
      </c>
      <c r="D382" s="73" t="str">
        <f>IF(B382="win",100%-D1,"-100%")</f>
        <v>-100%</v>
      </c>
      <c r="E382" s="9">
        <f>(C382*D382)+(C382*E1)</f>
        <v>0</v>
      </c>
      <c r="G382" s="9">
        <f>Fri!Y50</f>
        <v>0</v>
      </c>
      <c r="H382" s="73" t="str">
        <f t="shared" si="4173"/>
        <v>-100%</v>
      </c>
      <c r="I382" s="9">
        <f>(G382*H382)+(G382*I1)</f>
        <v>0</v>
      </c>
      <c r="K382" s="9">
        <f>Fri!Z50</f>
        <v>0</v>
      </c>
      <c r="L382" s="73" t="str">
        <f>IF(B382="win",100%-L1,"-100%")</f>
        <v>-100%</v>
      </c>
      <c r="M382" s="9">
        <f>(K382*L382)+(K382*M1)</f>
        <v>0</v>
      </c>
      <c r="N382" s="9"/>
      <c r="O382" s="9">
        <f>Fri!AA50</f>
        <v>0</v>
      </c>
      <c r="P382" s="73" t="str">
        <f>IF(B382="win",100%-P1,"-100%")</f>
        <v>-100%</v>
      </c>
      <c r="Q382" s="9">
        <f>(O382*P382)+(O382*Q1)</f>
        <v>0</v>
      </c>
      <c r="R382" s="9"/>
      <c r="S382" s="9">
        <f>Fri!AB50</f>
        <v>0</v>
      </c>
      <c r="T382" s="73" t="str">
        <f>IF(B382="win",100%-T1,"-100%")</f>
        <v>-100%</v>
      </c>
      <c r="U382" s="9">
        <f>(S382*T382)+(S382*U1)</f>
        <v>0</v>
      </c>
      <c r="V382" s="9"/>
      <c r="W382" s="9">
        <f>Fri!AC50</f>
        <v>0</v>
      </c>
      <c r="X382" s="73" t="str">
        <f>IF(B382="win",100%-X1,"-100%")</f>
        <v>-100%</v>
      </c>
      <c r="Y382" s="9">
        <f>(W382*X382)+(W382*Y1)</f>
        <v>0</v>
      </c>
      <c r="Z382" s="9"/>
      <c r="AA382" s="9">
        <f>Fri!AD50</f>
        <v>0</v>
      </c>
      <c r="AB382" s="73" t="str">
        <f>IF(B382="win",100%-AB1,"-100%")</f>
        <v>-100%</v>
      </c>
      <c r="AC382" s="9">
        <f>(AA382*AB382)+(AA382*AC1)</f>
        <v>0</v>
      </c>
      <c r="AD382" s="9"/>
      <c r="AE382" s="9">
        <f>Fri!AE50</f>
        <v>0</v>
      </c>
      <c r="AF382" s="73" t="str">
        <f>IF(B382="win",100%-AF1,"-100%")</f>
        <v>-100%</v>
      </c>
      <c r="AG382" s="9">
        <f>(AE382*AF382)+(AE382*AG1)</f>
        <v>0</v>
      </c>
      <c r="AH382" s="9"/>
      <c r="AI382" s="9">
        <f>Fri!AF50</f>
        <v>0</v>
      </c>
      <c r="AJ382" s="73" t="str">
        <f>IF(B382="win",100%-AJ1,"-100%")</f>
        <v>-100%</v>
      </c>
      <c r="AK382" s="9">
        <f>(AI382*AJ382)+(AI382*AK1)</f>
        <v>0</v>
      </c>
      <c r="AL382" s="9"/>
      <c r="AM382" s="9">
        <f>Fri!AG50</f>
        <v>0</v>
      </c>
      <c r="AN382" s="73" t="str">
        <f>IF(B382="win",100%-AN1,"-100%")</f>
        <v>-100%</v>
      </c>
      <c r="AO382" s="9">
        <f>(AM382*AN382)+(AM382*AO1)</f>
        <v>0</v>
      </c>
      <c r="AP382" s="9"/>
      <c r="AQ382" s="9">
        <f>Fri!AH50</f>
        <v>0</v>
      </c>
      <c r="AR382" s="73" t="str">
        <f>IF(B382="win",100%-AR1,"-100%")</f>
        <v>-100%</v>
      </c>
      <c r="AS382" s="9">
        <f>(AQ382*AR382)+(AQ382*AS1)</f>
        <v>0</v>
      </c>
      <c r="AT382" s="9"/>
      <c r="AU382" s="9">
        <f>Fri!AI50</f>
        <v>0</v>
      </c>
      <c r="AV382" s="73" t="str">
        <f>IF(B382="win",100%-AV1,"-100%")</f>
        <v>-100%</v>
      </c>
      <c r="AW382" s="9">
        <f>(AU382*AV382)+(AU382*AW1)</f>
        <v>0</v>
      </c>
      <c r="AX382" s="9"/>
      <c r="AY382" s="9">
        <f>Fri!AJ50</f>
        <v>0</v>
      </c>
      <c r="AZ382" s="73" t="str">
        <f>IF(B382="win",100%-AZ1,"-100%")</f>
        <v>-100%</v>
      </c>
      <c r="BA382" s="9">
        <f>(AY382*AZ382)+(AY382*BA1)</f>
        <v>0</v>
      </c>
      <c r="BB382" s="9"/>
      <c r="BC382" s="9">
        <f>Fri!AK50</f>
        <v>0</v>
      </c>
      <c r="BD382" s="73" t="str">
        <f>IF(B382="win",100%-BD1,"-100%")</f>
        <v>-100%</v>
      </c>
      <c r="BE382" s="9">
        <f>(BC382*BD382)+(BC382*BE1)</f>
        <v>0</v>
      </c>
      <c r="BF382" s="9"/>
      <c r="BG382" s="9">
        <f>Fri!AL50</f>
        <v>0</v>
      </c>
      <c r="BH382" s="73" t="str">
        <f>IF(B382="win",100%-BH1,"-100%")</f>
        <v>-100%</v>
      </c>
      <c r="BI382" s="9">
        <f>(BG382*BH382)+(BG382*BI1)</f>
        <v>0</v>
      </c>
      <c r="BJ382" s="9"/>
      <c r="BK382" s="9">
        <f>Fri!AM50</f>
        <v>0</v>
      </c>
      <c r="BL382" s="73" t="str">
        <f>IF(B382="win",100%-BL1,"-100%")</f>
        <v>-100%</v>
      </c>
      <c r="BM382" s="9">
        <f>(BK382*BL382)+(BK382*BM1)</f>
        <v>0</v>
      </c>
      <c r="BN382" s="9"/>
      <c r="BO382" s="9">
        <f>Fri!AN50</f>
        <v>0</v>
      </c>
      <c r="BP382" s="73" t="str">
        <f>IF(B382="win",100%-BP1,"-100%")</f>
        <v>-100%</v>
      </c>
      <c r="BQ382" s="9">
        <f>(BO382*BP382)+(BO382*BQ1)</f>
        <v>0</v>
      </c>
      <c r="BR382" s="9"/>
      <c r="BS382" s="9">
        <f>Fri!AO50</f>
        <v>0</v>
      </c>
      <c r="BT382" s="73" t="str">
        <f>IF(B382="win",100%-BT1,"-100%")</f>
        <v>-100%</v>
      </c>
      <c r="BU382" s="9">
        <f>(BS382*BT382)+(BS382*BU1)</f>
        <v>0</v>
      </c>
      <c r="BV382" s="9"/>
      <c r="BW382" s="9">
        <f>Fri!AP50</f>
        <v>0</v>
      </c>
      <c r="BX382" s="73" t="str">
        <f>IF(B382="win",100%-BX1,"-100%")</f>
        <v>-100%</v>
      </c>
      <c r="BY382" s="9">
        <f>(BW382*BX382)+(BW382*BY1)</f>
        <v>0</v>
      </c>
      <c r="BZ382" s="9"/>
      <c r="CA382" s="9">
        <f>Fri!AQ50</f>
        <v>0</v>
      </c>
      <c r="CB382" s="73" t="str">
        <f>IF(B382="win",100%-CB1,"-100%")</f>
        <v>-100%</v>
      </c>
      <c r="CC382" s="9">
        <f>(CA382*CB382)+(CA382*CC1)</f>
        <v>0</v>
      </c>
      <c r="CD382" s="9"/>
      <c r="CE382" s="9">
        <f>Fri!AR50</f>
        <v>0</v>
      </c>
      <c r="CF382" s="73" t="str">
        <f>IF(B382="win",100%-CF1,"-100%")</f>
        <v>-100%</v>
      </c>
      <c r="CG382" s="9">
        <f>(CE382*CF382)+(CE382*CG1)</f>
        <v>0</v>
      </c>
      <c r="CH382" s="9"/>
      <c r="CI382" s="9">
        <f>Fri!AS50</f>
        <v>0</v>
      </c>
      <c r="CJ382" s="73" t="str">
        <f>IF(B382="win",100%-CJ1,"-100%")</f>
        <v>-100%</v>
      </c>
      <c r="CK382" s="9">
        <f>(CI382*CJ382)+(CI382*CK1)</f>
        <v>0</v>
      </c>
      <c r="CL382" s="9"/>
      <c r="CM382" s="9">
        <f>Fri!AT50</f>
        <v>0</v>
      </c>
      <c r="CN382" s="73" t="str">
        <f>IF(B382="win",100%-CN1,"-100%")</f>
        <v>-100%</v>
      </c>
      <c r="CO382" s="9">
        <f>(CM382*CN382)+(CM382*CO1)</f>
        <v>0</v>
      </c>
      <c r="CP382" s="9"/>
      <c r="CQ382" s="9">
        <f>Fri!AU50</f>
        <v>0</v>
      </c>
      <c r="CR382" s="73" t="str">
        <f>IF(B382="win",100%-CR1,"-100%")</f>
        <v>-100%</v>
      </c>
      <c r="CS382" s="9">
        <f>(CQ382*CR382)+(CQ382*CS1)</f>
        <v>0</v>
      </c>
      <c r="CT382" s="9"/>
      <c r="CU382" s="9">
        <f>Fri!AV50</f>
        <v>0</v>
      </c>
      <c r="CV382" s="73" t="str">
        <f>IF(B382="win",100%-CV1,"-100%")</f>
        <v>-100%</v>
      </c>
      <c r="CW382" s="9">
        <f>(CU382*CV382)+(CU382*CW1)</f>
        <v>0</v>
      </c>
      <c r="CX382" s="9"/>
      <c r="CY382" s="9">
        <f>Fri!AW50</f>
        <v>0</v>
      </c>
      <c r="CZ382" s="73" t="str">
        <f>IF(B382="win",100%-CZ1,"-100%")</f>
        <v>-100%</v>
      </c>
      <c r="DA382" s="9">
        <f>(CY382*CZ382)+(CY382*DA1)</f>
        <v>0</v>
      </c>
      <c r="DB382" s="9"/>
      <c r="DC382" s="9">
        <f>Fri!AX50</f>
        <v>0</v>
      </c>
      <c r="DD382" s="73" t="str">
        <f>IF(B382="win",100%-DD1,"-100%")</f>
        <v>-100%</v>
      </c>
      <c r="DE382" s="9">
        <f>(DC382*DD382)+(DC382*DE1)</f>
        <v>0</v>
      </c>
      <c r="DF382" s="9"/>
      <c r="DG382" s="9">
        <f>Fri!AY50</f>
        <v>0</v>
      </c>
      <c r="DH382" s="73" t="str">
        <f>IF(B382="win",100%-DH1,"-100%")</f>
        <v>-100%</v>
      </c>
      <c r="DI382" s="9">
        <f>(DG382*DH382)+(DG382*DI1)</f>
        <v>0</v>
      </c>
      <c r="DJ382" s="9"/>
      <c r="DK382" s="9">
        <f>Fri!AZ50</f>
        <v>0</v>
      </c>
      <c r="DL382" s="73" t="str">
        <f>IF(B382="win",100%-DL1,"-100%")</f>
        <v>-100%</v>
      </c>
      <c r="DM382" s="9">
        <f>(DK382*DL382)+(DK382*DM1)</f>
        <v>0</v>
      </c>
      <c r="DN382" s="9"/>
      <c r="DO382" s="9">
        <f>Fri!BA50</f>
        <v>0</v>
      </c>
      <c r="DP382" s="73" t="str">
        <f>IF(B382="win",100%-DP1,"-100%")</f>
        <v>-100%</v>
      </c>
      <c r="DQ382" s="9">
        <f>(DO382*DP382)+(DO382*DQ1)</f>
        <v>0</v>
      </c>
      <c r="DR382" s="9"/>
      <c r="DS382" s="9">
        <f>Fri!BB50</f>
        <v>0</v>
      </c>
      <c r="DT382" s="73" t="str">
        <f>IF(B382="win",100%-DT1,"-100%")</f>
        <v>-100%</v>
      </c>
      <c r="DU382" s="9">
        <f>(DS382*DT382)+(DS382*DU1)</f>
        <v>0</v>
      </c>
      <c r="DV382" s="9"/>
      <c r="DW382" s="9">
        <f>Fri!BC50</f>
        <v>0</v>
      </c>
      <c r="DX382" s="73" t="str">
        <f>IF(B382="win",100%-DX1,"-100%")</f>
        <v>-100%</v>
      </c>
      <c r="DY382" s="9">
        <f>(DW382*DX382)+(DW382*DY1)</f>
        <v>0</v>
      </c>
      <c r="DZ382" s="9"/>
      <c r="EA382" s="9">
        <f>Fri!BD50</f>
        <v>0</v>
      </c>
      <c r="EB382" s="73" t="str">
        <f>IF(B382="win",100%-EB1,"-100%")</f>
        <v>-100%</v>
      </c>
      <c r="EC382" s="9">
        <f>(EA382*EB382)+(EA382*EC1)</f>
        <v>0</v>
      </c>
      <c r="ED382" s="9"/>
      <c r="EE382" s="9">
        <f>Fri!BE50</f>
        <v>0</v>
      </c>
      <c r="EF382" s="73" t="str">
        <f>IF(B382="win",100%-EF1,"-100%")</f>
        <v>-100%</v>
      </c>
      <c r="EG382" s="9">
        <f>(EE382*EF382)+(EE382*EG1)</f>
        <v>0</v>
      </c>
      <c r="EH382" s="9"/>
      <c r="EI382" s="9">
        <f>Fri!BF50</f>
        <v>0</v>
      </c>
      <c r="EJ382" s="73" t="str">
        <f>IF(B382="win",100%-EJ1,"-100%")</f>
        <v>-100%</v>
      </c>
      <c r="EK382" s="9">
        <f>(EI382*EJ382)+(EI382*EK1)</f>
        <v>0</v>
      </c>
      <c r="EL382" s="9"/>
      <c r="EM382" s="9">
        <f>Fri!BG50</f>
        <v>0</v>
      </c>
      <c r="EN382" s="73" t="str">
        <f>IF(B382="win",100%-EN1,"-100%")</f>
        <v>-100%</v>
      </c>
      <c r="EO382" s="9">
        <f>(EM382*EN382)+(EM382*EO1)</f>
        <v>0</v>
      </c>
      <c r="EP382" s="9"/>
      <c r="EQ382" s="9">
        <f>Fri!BH50</f>
        <v>0</v>
      </c>
      <c r="ER382" s="73" t="str">
        <f>IF(B382="win",100%-ER1,"-100%")</f>
        <v>-100%</v>
      </c>
      <c r="ES382" s="9">
        <f>(EQ382*ER382)+(EQ382*ES1)</f>
        <v>0</v>
      </c>
      <c r="EU382" s="9">
        <f>Fri!$BI50</f>
        <v>0</v>
      </c>
      <c r="EV382" s="73" t="str">
        <f t="shared" si="4166"/>
        <v>-100%</v>
      </c>
      <c r="EW382" s="9">
        <f>(EU382*EV382)+(EU382*EW1)</f>
        <v>0</v>
      </c>
      <c r="EY382" s="9">
        <f>Fri!$BJ50</f>
        <v>0</v>
      </c>
      <c r="EZ382" s="73" t="str">
        <f t="shared" si="4167"/>
        <v>-100%</v>
      </c>
      <c r="FA382" s="9">
        <f>(EY382*EZ382)+(EY382*FA1)</f>
        <v>0</v>
      </c>
      <c r="FC382" s="9">
        <f>Fri!$BK50</f>
        <v>0</v>
      </c>
      <c r="FD382" s="73" t="str">
        <f t="shared" si="4168"/>
        <v>-100%</v>
      </c>
      <c r="FE382" s="9">
        <f>(FC382*FD382)+(FC382*FE1)</f>
        <v>0</v>
      </c>
      <c r="FG382" s="9">
        <f>Fri!$BL50</f>
        <v>0</v>
      </c>
      <c r="FH382" s="73" t="str">
        <f t="shared" si="4169"/>
        <v>-100%</v>
      </c>
      <c r="FI382" s="9">
        <f>(FG382*FH382)+(FG382*FI1)</f>
        <v>0</v>
      </c>
      <c r="FK382" s="9">
        <f>Fri!$BM50</f>
        <v>0</v>
      </c>
      <c r="FL382" s="73" t="str">
        <f t="shared" si="4170"/>
        <v>-100%</v>
      </c>
      <c r="FM382" s="9">
        <f>(FK382*FL382)+(FK382*FM1)</f>
        <v>0</v>
      </c>
      <c r="FO382" s="9">
        <f>Fri!$BN50</f>
        <v>0</v>
      </c>
      <c r="FP382" s="73" t="str">
        <f t="shared" si="4171"/>
        <v>-100%</v>
      </c>
      <c r="FQ382" s="9">
        <f>(FO382*FP382)+(FO382*FQ1)</f>
        <v>0</v>
      </c>
    </row>
    <row r="383" spans="1:173" s="12" customFormat="1" x14ac:dyDescent="0.25">
      <c r="A383" s="75"/>
      <c r="B383" s="72"/>
      <c r="C383" s="75"/>
      <c r="D383" s="75"/>
      <c r="E383" s="75"/>
      <c r="G383" s="75"/>
      <c r="H383" s="75"/>
      <c r="I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5"/>
      <c r="BD383" s="75"/>
      <c r="BE383" s="75"/>
      <c r="BF383" s="75"/>
      <c r="BG383" s="75"/>
      <c r="BH383" s="75"/>
      <c r="BI383" s="75"/>
      <c r="BJ383" s="75"/>
      <c r="BK383" s="75"/>
      <c r="BL383" s="75"/>
      <c r="BM383" s="75"/>
      <c r="BN383" s="75"/>
      <c r="BO383" s="75"/>
      <c r="BP383" s="75"/>
      <c r="BQ383" s="75"/>
      <c r="BR383" s="75"/>
      <c r="BS383" s="75"/>
      <c r="BT383" s="75"/>
      <c r="BU383" s="75"/>
      <c r="BV383" s="75"/>
      <c r="BW383" s="75"/>
      <c r="BX383" s="75"/>
      <c r="BY383" s="75"/>
      <c r="BZ383" s="75"/>
      <c r="CA383" s="75"/>
      <c r="CB383" s="75"/>
      <c r="CC383" s="75"/>
      <c r="CD383" s="75"/>
      <c r="CE383" s="75"/>
      <c r="CF383" s="75"/>
      <c r="CG383" s="75"/>
      <c r="CH383" s="75"/>
      <c r="CI383" s="75"/>
      <c r="CJ383" s="75"/>
      <c r="CK383" s="75"/>
      <c r="CL383" s="75"/>
      <c r="CM383" s="75"/>
      <c r="CN383" s="75"/>
      <c r="CO383" s="75"/>
      <c r="CP383" s="75"/>
      <c r="CQ383" s="75"/>
      <c r="CR383" s="75"/>
      <c r="CS383" s="75"/>
      <c r="CT383" s="75"/>
      <c r="CU383" s="75"/>
      <c r="CV383" s="75"/>
      <c r="CW383" s="75"/>
      <c r="CX383" s="75"/>
      <c r="CY383" s="75"/>
      <c r="CZ383" s="75"/>
      <c r="DA383" s="75"/>
      <c r="DB383" s="75"/>
      <c r="DC383" s="75"/>
      <c r="DD383" s="75"/>
      <c r="DE383" s="75"/>
      <c r="DF383" s="75"/>
      <c r="DG383" s="75"/>
      <c r="DH383" s="75"/>
      <c r="DI383" s="75"/>
      <c r="DJ383" s="75"/>
      <c r="DK383" s="75"/>
      <c r="DL383" s="75"/>
      <c r="DM383" s="75"/>
      <c r="DN383" s="75"/>
      <c r="DO383" s="75"/>
      <c r="DP383" s="75"/>
      <c r="DQ383" s="75"/>
      <c r="DR383" s="75"/>
      <c r="DS383" s="75"/>
      <c r="DT383" s="75"/>
      <c r="DU383" s="75"/>
      <c r="DV383" s="75"/>
      <c r="DW383" s="75"/>
      <c r="DX383" s="75"/>
      <c r="DY383" s="75"/>
      <c r="DZ383" s="75"/>
      <c r="EA383" s="75"/>
      <c r="EB383" s="75"/>
      <c r="EC383" s="75"/>
      <c r="ED383" s="75"/>
      <c r="EE383" s="75"/>
      <c r="EF383" s="75"/>
      <c r="EG383" s="75"/>
      <c r="EH383" s="75"/>
      <c r="EI383" s="75"/>
      <c r="EJ383" s="75"/>
      <c r="EK383" s="75"/>
      <c r="EL383" s="75"/>
      <c r="EM383" s="75"/>
      <c r="EN383" s="75"/>
      <c r="EO383" s="75"/>
      <c r="EP383" s="75"/>
      <c r="EQ383" s="75"/>
      <c r="ER383" s="75"/>
      <c r="ES383" s="75"/>
      <c r="EU383" s="75"/>
      <c r="EV383" s="75"/>
      <c r="EW383" s="75"/>
      <c r="EY383" s="75"/>
      <c r="EZ383" s="75"/>
      <c r="FA383" s="75"/>
      <c r="FC383" s="75"/>
      <c r="FD383" s="75"/>
      <c r="FE383" s="75"/>
      <c r="FG383" s="75"/>
      <c r="FH383" s="75"/>
      <c r="FI383" s="75"/>
      <c r="FK383" s="75"/>
      <c r="FL383" s="75"/>
      <c r="FM383" s="75"/>
      <c r="FO383" s="75"/>
      <c r="FP383" s="75"/>
      <c r="FQ383" s="75"/>
    </row>
    <row r="384" spans="1:173" s="12" customFormat="1" x14ac:dyDescent="0.25">
      <c r="A384" s="9">
        <f>Fri!A52</f>
        <v>0</v>
      </c>
      <c r="B384" s="72">
        <f>Fri!C52</f>
        <v>0</v>
      </c>
      <c r="C384" s="9">
        <f>Fri!X52</f>
        <v>0</v>
      </c>
      <c r="D384" s="73" t="str">
        <f>IF(B384="win",100%-D1,"-100%")</f>
        <v>-100%</v>
      </c>
      <c r="E384" s="9">
        <f>(C384*D384)+(C384*E1)</f>
        <v>0</v>
      </c>
      <c r="G384" s="9">
        <f>Fri!Y52</f>
        <v>0</v>
      </c>
      <c r="H384" s="73" t="str">
        <f>IF($B384="win",100%-H$1,"-100%")</f>
        <v>-100%</v>
      </c>
      <c r="I384" s="9">
        <f>(G384*H384)+(G384*I1)</f>
        <v>0</v>
      </c>
      <c r="K384" s="9">
        <f>Fri!Z52</f>
        <v>0</v>
      </c>
      <c r="L384" s="73" t="str">
        <f>IF(B384="win",100%-L1,"-100%")</f>
        <v>-100%</v>
      </c>
      <c r="M384" s="9">
        <f>(K384*L384)+(K384*M1)</f>
        <v>0</v>
      </c>
      <c r="N384" s="9"/>
      <c r="O384" s="9">
        <f>Fri!AA52</f>
        <v>0</v>
      </c>
      <c r="P384" s="73" t="str">
        <f>IF(B384="win",100%-P1,"-100%")</f>
        <v>-100%</v>
      </c>
      <c r="Q384" s="9">
        <f>(O384*P384)+(O384*Q1)</f>
        <v>0</v>
      </c>
      <c r="R384" s="9"/>
      <c r="S384" s="9">
        <f>Fri!AB52</f>
        <v>0</v>
      </c>
      <c r="T384" s="73" t="str">
        <f>IF(B384="win",100%-T1,"-100%")</f>
        <v>-100%</v>
      </c>
      <c r="U384" s="9">
        <f>(S384*T384)+(S384*U1)</f>
        <v>0</v>
      </c>
      <c r="V384" s="9"/>
      <c r="W384" s="9">
        <f>Fri!AC52</f>
        <v>0</v>
      </c>
      <c r="X384" s="73" t="str">
        <f>IF(B384="win",100%-X1,"-100%")</f>
        <v>-100%</v>
      </c>
      <c r="Y384" s="9">
        <f>(W384*X384)+(W384*Y1)</f>
        <v>0</v>
      </c>
      <c r="Z384" s="9"/>
      <c r="AA384" s="9">
        <f>Fri!AD52</f>
        <v>0</v>
      </c>
      <c r="AB384" s="73" t="str">
        <f>IF(B384="win",100%-AB1,"-100%")</f>
        <v>-100%</v>
      </c>
      <c r="AC384" s="9">
        <f>(AA384*AB384)+(AA384*AC1)</f>
        <v>0</v>
      </c>
      <c r="AD384" s="9"/>
      <c r="AE384" s="9">
        <f>Fri!AE52</f>
        <v>0</v>
      </c>
      <c r="AF384" s="73" t="str">
        <f>IF(B384="win",100%-AF1,"-100%")</f>
        <v>-100%</v>
      </c>
      <c r="AG384" s="9">
        <f>(AE384*AF384)+(AE384*AG1)</f>
        <v>0</v>
      </c>
      <c r="AH384" s="9"/>
      <c r="AI384" s="9">
        <f>Fri!AF52</f>
        <v>0</v>
      </c>
      <c r="AJ384" s="73" t="str">
        <f>IF(B384="win",100%-AJ1,"-100%")</f>
        <v>-100%</v>
      </c>
      <c r="AK384" s="9">
        <f>(AI384*AJ384)+(AI384*AK1)</f>
        <v>0</v>
      </c>
      <c r="AL384" s="9"/>
      <c r="AM384" s="9">
        <f>Fri!AG52</f>
        <v>0</v>
      </c>
      <c r="AN384" s="73" t="str">
        <f>IF(B384="win",100%-AN1,"-100%")</f>
        <v>-100%</v>
      </c>
      <c r="AO384" s="9">
        <f>(AM384*AN384)+(AM384*AO1)</f>
        <v>0</v>
      </c>
      <c r="AP384" s="9"/>
      <c r="AQ384" s="9">
        <f>Fri!AH52</f>
        <v>0</v>
      </c>
      <c r="AR384" s="73" t="str">
        <f>IF(B384="win",100%-AR1,"-100%")</f>
        <v>-100%</v>
      </c>
      <c r="AS384" s="9">
        <f>(AQ384*AR384)+(AQ384*AS1)</f>
        <v>0</v>
      </c>
      <c r="AT384" s="9"/>
      <c r="AU384" s="9">
        <f>Fri!AI52</f>
        <v>0</v>
      </c>
      <c r="AV384" s="73" t="str">
        <f>IF(B384="win",100%-AV1,"-100%")</f>
        <v>-100%</v>
      </c>
      <c r="AW384" s="9">
        <f>(AU384*AV384)+(AU384*AW1)</f>
        <v>0</v>
      </c>
      <c r="AX384" s="9"/>
      <c r="AY384" s="9">
        <f>Fri!AJ52</f>
        <v>0</v>
      </c>
      <c r="AZ384" s="73" t="str">
        <f>IF(B384="win",100%-AZ1,"-100%")</f>
        <v>-100%</v>
      </c>
      <c r="BA384" s="9">
        <f>(AY384*AZ384)+(AY384*BA1)</f>
        <v>0</v>
      </c>
      <c r="BB384" s="9"/>
      <c r="BC384" s="9">
        <f>Fri!AK52</f>
        <v>0</v>
      </c>
      <c r="BD384" s="73" t="str">
        <f>IF(B384="win",100%-BD1,"-100%")</f>
        <v>-100%</v>
      </c>
      <c r="BE384" s="9">
        <f>(BC384*BD384)+(BC384*BE1)</f>
        <v>0</v>
      </c>
      <c r="BF384" s="9"/>
      <c r="BG384" s="9">
        <f>Fri!AL52</f>
        <v>0</v>
      </c>
      <c r="BH384" s="73" t="str">
        <f>IF(B384="win",100%-BH1,"-100%")</f>
        <v>-100%</v>
      </c>
      <c r="BI384" s="9">
        <f>(BG384*BH384)+(BG384*BI1)</f>
        <v>0</v>
      </c>
      <c r="BJ384" s="9"/>
      <c r="BK384" s="9">
        <f>Fri!AM52</f>
        <v>0</v>
      </c>
      <c r="BL384" s="73" t="str">
        <f>IF(B384="win",100%-BL1,"-100%")</f>
        <v>-100%</v>
      </c>
      <c r="BM384" s="9">
        <f>(BK384*BL384)+(BK384*BM1)</f>
        <v>0</v>
      </c>
      <c r="BN384" s="9"/>
      <c r="BO384" s="9">
        <f>Fri!AN52</f>
        <v>0</v>
      </c>
      <c r="BP384" s="73" t="str">
        <f>IF(B384="win",100%-BP1,"-100%")</f>
        <v>-100%</v>
      </c>
      <c r="BQ384" s="9">
        <f>(BO384*BP384)+(BO384*BQ1)</f>
        <v>0</v>
      </c>
      <c r="BR384" s="9"/>
      <c r="BS384" s="9">
        <f>Fri!AO52</f>
        <v>0</v>
      </c>
      <c r="BT384" s="73" t="str">
        <f>IF(B384="win",100%-BT1,"-100%")</f>
        <v>-100%</v>
      </c>
      <c r="BU384" s="9">
        <f>(BS384*BT384)+(BS384*BU1)</f>
        <v>0</v>
      </c>
      <c r="BV384" s="9"/>
      <c r="BW384" s="9">
        <f>Fri!AP52</f>
        <v>0</v>
      </c>
      <c r="BX384" s="73" t="str">
        <f>IF(B384="win",100%-BX1,"-100%")</f>
        <v>-100%</v>
      </c>
      <c r="BY384" s="9">
        <f>(BW384*BX384)+(BW384*BY1)</f>
        <v>0</v>
      </c>
      <c r="BZ384" s="9"/>
      <c r="CA384" s="9">
        <f>Fri!AQ52</f>
        <v>0</v>
      </c>
      <c r="CB384" s="73" t="str">
        <f>IF(B384="win",100%-CB1,"-100%")</f>
        <v>-100%</v>
      </c>
      <c r="CC384" s="9">
        <f>(CA384*CB384)+(CA384*CC1)</f>
        <v>0</v>
      </c>
      <c r="CD384" s="9"/>
      <c r="CE384" s="9">
        <f>Fri!AR52</f>
        <v>0</v>
      </c>
      <c r="CF384" s="73" t="str">
        <f>IF(B384="win",100%-CF1,"-100%")</f>
        <v>-100%</v>
      </c>
      <c r="CG384" s="9">
        <f>(CE384*CF384)+(CE384*CG1)</f>
        <v>0</v>
      </c>
      <c r="CH384" s="9"/>
      <c r="CI384" s="9">
        <f>Fri!AS52</f>
        <v>0</v>
      </c>
      <c r="CJ384" s="73" t="str">
        <f>IF(B384="win",100%-CJ1,"-100%")</f>
        <v>-100%</v>
      </c>
      <c r="CK384" s="9">
        <f>(CI384*CJ384)+(CI384*CK1)</f>
        <v>0</v>
      </c>
      <c r="CL384" s="9"/>
      <c r="CM384" s="9">
        <f>Fri!AT52</f>
        <v>0</v>
      </c>
      <c r="CN384" s="73" t="str">
        <f>IF(B384="win",100%-CN1,"-100%")</f>
        <v>-100%</v>
      </c>
      <c r="CO384" s="9">
        <f>(CM384*CN384)+(CM384*CO1)</f>
        <v>0</v>
      </c>
      <c r="CP384" s="9"/>
      <c r="CQ384" s="9">
        <f>Fri!AU52</f>
        <v>0</v>
      </c>
      <c r="CR384" s="73" t="str">
        <f>IF(B384="win",100%-CR1,"-100%")</f>
        <v>-100%</v>
      </c>
      <c r="CS384" s="9">
        <f>(CQ384*CR384)+(CQ384*CS1)</f>
        <v>0</v>
      </c>
      <c r="CT384" s="9"/>
      <c r="CU384" s="9">
        <f>Fri!AV52</f>
        <v>0</v>
      </c>
      <c r="CV384" s="73" t="str">
        <f>IF(B384="win",100%-CV1,"-100%")</f>
        <v>-100%</v>
      </c>
      <c r="CW384" s="9">
        <f>(CU384*CV384)+(CU384*CW1)</f>
        <v>0</v>
      </c>
      <c r="CX384" s="9"/>
      <c r="CY384" s="9">
        <f>Fri!AW52</f>
        <v>0</v>
      </c>
      <c r="CZ384" s="73" t="str">
        <f>IF(B384="win",100%-CZ1,"-100%")</f>
        <v>-100%</v>
      </c>
      <c r="DA384" s="9">
        <f>(CY384*CZ384)+(CY384*DA1)</f>
        <v>0</v>
      </c>
      <c r="DB384" s="9"/>
      <c r="DC384" s="9">
        <f>Fri!AX52</f>
        <v>0</v>
      </c>
      <c r="DD384" s="73" t="str">
        <f>IF(B384="win",100%-DD1,"-100%")</f>
        <v>-100%</v>
      </c>
      <c r="DE384" s="9">
        <f>(DC384*DD384)+(DC384*DE1)</f>
        <v>0</v>
      </c>
      <c r="DF384" s="9"/>
      <c r="DG384" s="9">
        <f>Fri!AY52</f>
        <v>0</v>
      </c>
      <c r="DH384" s="73" t="str">
        <f>IF(B384="win",100%-DH1,"-100%")</f>
        <v>-100%</v>
      </c>
      <c r="DI384" s="9">
        <f>(DG384*DH384)+(DG384*DI1)</f>
        <v>0</v>
      </c>
      <c r="DJ384" s="9"/>
      <c r="DK384" s="9">
        <f>Fri!AZ52</f>
        <v>0</v>
      </c>
      <c r="DL384" s="73" t="str">
        <f>IF(B384="win",100%-DL1,"-100%")</f>
        <v>-100%</v>
      </c>
      <c r="DM384" s="9">
        <f>(DK384*DL384)+(DK384*DM1)</f>
        <v>0</v>
      </c>
      <c r="DN384" s="9"/>
      <c r="DO384" s="9">
        <f>Fri!BA52</f>
        <v>0</v>
      </c>
      <c r="DP384" s="73" t="str">
        <f>IF(B384="win",100%-DP1,"-100%")</f>
        <v>-100%</v>
      </c>
      <c r="DQ384" s="9">
        <f>(DO384*DP384)+(DO384*DQ1)</f>
        <v>0</v>
      </c>
      <c r="DR384" s="9"/>
      <c r="DS384" s="9">
        <f>Fri!BB52</f>
        <v>0</v>
      </c>
      <c r="DT384" s="73" t="str">
        <f>IF(B384="win",100%-DT1,"-100%")</f>
        <v>-100%</v>
      </c>
      <c r="DU384" s="9">
        <f>(DS384*DT384)+(DS384*DU1)</f>
        <v>0</v>
      </c>
      <c r="DV384" s="9"/>
      <c r="DW384" s="9">
        <f>Fri!BC52</f>
        <v>0</v>
      </c>
      <c r="DX384" s="73" t="str">
        <f>IF(B384="win",100%-DX1,"-100%")</f>
        <v>-100%</v>
      </c>
      <c r="DY384" s="9">
        <f>(DW384*DX384)+(DW384*DY1)</f>
        <v>0</v>
      </c>
      <c r="DZ384" s="9"/>
      <c r="EA384" s="9">
        <f>Fri!BD52</f>
        <v>0</v>
      </c>
      <c r="EB384" s="73" t="str">
        <f>IF(B384="win",100%-EB1,"-100%")</f>
        <v>-100%</v>
      </c>
      <c r="EC384" s="9">
        <f>(EA384*EB384)+(EA384*EC1)</f>
        <v>0</v>
      </c>
      <c r="ED384" s="9"/>
      <c r="EE384" s="9">
        <f>Fri!BE52</f>
        <v>0</v>
      </c>
      <c r="EF384" s="73" t="str">
        <f>IF(B384="win",100%-EF1,"-100%")</f>
        <v>-100%</v>
      </c>
      <c r="EG384" s="9">
        <f>(EE384*EF384)+(EE384*EG1)</f>
        <v>0</v>
      </c>
      <c r="EH384" s="9"/>
      <c r="EI384" s="9">
        <f>Fri!BF52</f>
        <v>0</v>
      </c>
      <c r="EJ384" s="73" t="str">
        <f>IF(B384="win",100%-EJ1,"-100%")</f>
        <v>-100%</v>
      </c>
      <c r="EK384" s="9">
        <f>(EI384*EJ384)+(EI384*EK1)</f>
        <v>0</v>
      </c>
      <c r="EL384" s="9"/>
      <c r="EM384" s="9">
        <f>Fri!BG52</f>
        <v>0</v>
      </c>
      <c r="EN384" s="73" t="str">
        <f>IF(B384="win",100%-EN1,"-100%")</f>
        <v>-100%</v>
      </c>
      <c r="EO384" s="9">
        <f>(EM384*EN384)+(EM384*EO1)</f>
        <v>0</v>
      </c>
      <c r="EP384" s="9"/>
      <c r="EQ384" s="9">
        <f>Fri!BH52</f>
        <v>0</v>
      </c>
      <c r="ER384" s="73" t="str">
        <f>IF(B384="win",100%-ER1,"-100%")</f>
        <v>-100%</v>
      </c>
      <c r="ES384" s="9">
        <f>(EQ384*ER384)+(EQ384*ES1)</f>
        <v>0</v>
      </c>
      <c r="EU384" s="9">
        <f>Fri!$BI52</f>
        <v>0</v>
      </c>
      <c r="EV384" s="73" t="str">
        <f t="shared" si="4166"/>
        <v>-100%</v>
      </c>
      <c r="EW384" s="9">
        <f>(EU384*EV384)+(EU384*EW1)</f>
        <v>0</v>
      </c>
      <c r="EY384" s="9">
        <f>Fri!$BJ52</f>
        <v>0</v>
      </c>
      <c r="EZ384" s="73" t="str">
        <f t="shared" si="4167"/>
        <v>-100%</v>
      </c>
      <c r="FA384" s="9">
        <f>(EY384*EZ384)+(EY384*FA1)</f>
        <v>0</v>
      </c>
      <c r="FC384" s="9">
        <f>Fri!$BK52</f>
        <v>0</v>
      </c>
      <c r="FD384" s="73" t="str">
        <f t="shared" si="4168"/>
        <v>-100%</v>
      </c>
      <c r="FE384" s="9">
        <f>(FC384*FD384)+(FC384*FE1)</f>
        <v>0</v>
      </c>
      <c r="FG384" s="9">
        <f>Fri!$BL52</f>
        <v>0</v>
      </c>
      <c r="FH384" s="73" t="str">
        <f t="shared" si="4169"/>
        <v>-100%</v>
      </c>
      <c r="FI384" s="9">
        <f>(FG384*FH384)+(FG384*FI1)</f>
        <v>0</v>
      </c>
      <c r="FK384" s="9">
        <f>Fri!$BM52</f>
        <v>0</v>
      </c>
      <c r="FL384" s="73" t="str">
        <f t="shared" si="4170"/>
        <v>-100%</v>
      </c>
      <c r="FM384" s="9">
        <f>(FK384*FL384)+(FK384*FM1)</f>
        <v>0</v>
      </c>
      <c r="FO384" s="9">
        <f>Fri!$BN52</f>
        <v>0</v>
      </c>
      <c r="FP384" s="73" t="str">
        <f t="shared" si="4171"/>
        <v>-100%</v>
      </c>
      <c r="FQ384" s="9">
        <f>(FO384*FP384)+(FO384*FQ1)</f>
        <v>0</v>
      </c>
    </row>
    <row r="385" spans="1:173" s="12" customFormat="1" x14ac:dyDescent="0.25">
      <c r="A385" s="9">
        <f>Fri!A53</f>
        <v>0</v>
      </c>
      <c r="B385" s="72">
        <f>Fri!C53</f>
        <v>0</v>
      </c>
      <c r="C385" s="9">
        <f>Fri!X53</f>
        <v>0</v>
      </c>
      <c r="D385" s="73" t="str">
        <f>IF(B385="win",100%-D1,"-100%")</f>
        <v>-100%</v>
      </c>
      <c r="E385" s="9">
        <f>(C385*D385)+(C385*E1)</f>
        <v>0</v>
      </c>
      <c r="G385" s="9">
        <f>Fri!Y53</f>
        <v>0</v>
      </c>
      <c r="H385" s="73" t="str">
        <f t="shared" ref="H385:H387" si="4174">IF($B385="win",100%-H$1,"-100%")</f>
        <v>-100%</v>
      </c>
      <c r="I385" s="9">
        <f>(G385*H385)+(G385*I1)</f>
        <v>0</v>
      </c>
      <c r="K385" s="9">
        <f>Fri!Z53</f>
        <v>0</v>
      </c>
      <c r="L385" s="73" t="str">
        <f>IF(B385="win",100%-L1,"-100%")</f>
        <v>-100%</v>
      </c>
      <c r="M385" s="9">
        <f>(K385*L385)+(K385*M1)</f>
        <v>0</v>
      </c>
      <c r="N385" s="9"/>
      <c r="O385" s="9">
        <f>Fri!AA53</f>
        <v>0</v>
      </c>
      <c r="P385" s="73" t="str">
        <f>IF(B385="win",100%-P1,"-100%")</f>
        <v>-100%</v>
      </c>
      <c r="Q385" s="9">
        <f>(O385*P385)+(O385*Q1)</f>
        <v>0</v>
      </c>
      <c r="R385" s="9"/>
      <c r="S385" s="9">
        <f>Fri!AB53</f>
        <v>0</v>
      </c>
      <c r="T385" s="73" t="str">
        <f>IF(B385="win",100%-T1,"-100%")</f>
        <v>-100%</v>
      </c>
      <c r="U385" s="9">
        <f>(S385*T385)+(S385*U1)</f>
        <v>0</v>
      </c>
      <c r="V385" s="9"/>
      <c r="W385" s="9">
        <f>Fri!AC53</f>
        <v>0</v>
      </c>
      <c r="X385" s="73" t="str">
        <f>IF(B385="win",100%-X1,"-100%")</f>
        <v>-100%</v>
      </c>
      <c r="Y385" s="9">
        <f>(W385*X385)+(W385*Y1)</f>
        <v>0</v>
      </c>
      <c r="Z385" s="9"/>
      <c r="AA385" s="9">
        <f>Fri!AD53</f>
        <v>0</v>
      </c>
      <c r="AB385" s="73" t="str">
        <f>IF(B385="win",100%-AB1,"-100%")</f>
        <v>-100%</v>
      </c>
      <c r="AC385" s="9">
        <f>(AA385*AB385)+(AA385*AC1)</f>
        <v>0</v>
      </c>
      <c r="AD385" s="9"/>
      <c r="AE385" s="9">
        <f>Fri!AE53</f>
        <v>0</v>
      </c>
      <c r="AF385" s="73" t="str">
        <f>IF(B385="win",100%-AF1,"-100%")</f>
        <v>-100%</v>
      </c>
      <c r="AG385" s="9">
        <f>(AE385*AF385)+(AE385*AG1)</f>
        <v>0</v>
      </c>
      <c r="AH385" s="9"/>
      <c r="AI385" s="9">
        <f>Fri!AF53</f>
        <v>0</v>
      </c>
      <c r="AJ385" s="73" t="str">
        <f>IF(B385="win",100%-AJ1,"-100%")</f>
        <v>-100%</v>
      </c>
      <c r="AK385" s="9">
        <f>(AI385*AJ385)+(AI385*AK1)</f>
        <v>0</v>
      </c>
      <c r="AL385" s="9"/>
      <c r="AM385" s="9">
        <f>Fri!AG53</f>
        <v>0</v>
      </c>
      <c r="AN385" s="73" t="str">
        <f>IF(B385="win",100%-AN1,"-100%")</f>
        <v>-100%</v>
      </c>
      <c r="AO385" s="9">
        <f>(AM385*AN385)+(AM385*AO1)</f>
        <v>0</v>
      </c>
      <c r="AP385" s="9"/>
      <c r="AQ385" s="9">
        <f>Fri!AH53</f>
        <v>0</v>
      </c>
      <c r="AR385" s="73" t="str">
        <f>IF(B385="win",100%-AR1,"-100%")</f>
        <v>-100%</v>
      </c>
      <c r="AS385" s="9">
        <f>(AQ385*AR385)+(AQ385*AS1)</f>
        <v>0</v>
      </c>
      <c r="AT385" s="9"/>
      <c r="AU385" s="9">
        <f>Fri!AI53</f>
        <v>0</v>
      </c>
      <c r="AV385" s="73" t="str">
        <f>IF(B385="win",100%-AV1,"-100%")</f>
        <v>-100%</v>
      </c>
      <c r="AW385" s="9">
        <f>(AU385*AV385)+(AU385*AW1)</f>
        <v>0</v>
      </c>
      <c r="AX385" s="9"/>
      <c r="AY385" s="9">
        <f>Fri!AJ53</f>
        <v>0</v>
      </c>
      <c r="AZ385" s="73" t="str">
        <f>IF(B385="win",100%-AZ1,"-100%")</f>
        <v>-100%</v>
      </c>
      <c r="BA385" s="9">
        <f>(AY385*AZ385)+(AY385*BA1)</f>
        <v>0</v>
      </c>
      <c r="BB385" s="9"/>
      <c r="BC385" s="9">
        <f>Fri!AK53</f>
        <v>0</v>
      </c>
      <c r="BD385" s="73" t="str">
        <f>IF(B385="win",100%-BD1,"-100%")</f>
        <v>-100%</v>
      </c>
      <c r="BE385" s="9">
        <f>(BC385*BD385)+(BC385*BE1)</f>
        <v>0</v>
      </c>
      <c r="BF385" s="9"/>
      <c r="BG385" s="9">
        <f>Fri!AL53</f>
        <v>0</v>
      </c>
      <c r="BH385" s="73" t="str">
        <f>IF(B385="win",100%-BH1,"-100%")</f>
        <v>-100%</v>
      </c>
      <c r="BI385" s="9">
        <f>(BG385*BH385)+(BG385*BI1)</f>
        <v>0</v>
      </c>
      <c r="BJ385" s="9"/>
      <c r="BK385" s="9">
        <f>Fri!AM53</f>
        <v>0</v>
      </c>
      <c r="BL385" s="73" t="str">
        <f>IF(B385="win",100%-BL1,"-100%")</f>
        <v>-100%</v>
      </c>
      <c r="BM385" s="9">
        <f>(BK385*BL385)+(BK385*BM1)</f>
        <v>0</v>
      </c>
      <c r="BN385" s="9"/>
      <c r="BO385" s="9">
        <f>Fri!AN53</f>
        <v>0</v>
      </c>
      <c r="BP385" s="73" t="str">
        <f>IF(B385="win",100%-BP1,"-100%")</f>
        <v>-100%</v>
      </c>
      <c r="BQ385" s="9">
        <f>(BO385*BP385)+(BO385*BQ1)</f>
        <v>0</v>
      </c>
      <c r="BR385" s="9"/>
      <c r="BS385" s="9">
        <f>Fri!AO53</f>
        <v>0</v>
      </c>
      <c r="BT385" s="73" t="str">
        <f>IF(B385="win",100%-BT1,"-100%")</f>
        <v>-100%</v>
      </c>
      <c r="BU385" s="9">
        <f>(BS385*BT385)+(BS385*BU1)</f>
        <v>0</v>
      </c>
      <c r="BV385" s="9"/>
      <c r="BW385" s="9">
        <f>Fri!AP53</f>
        <v>0</v>
      </c>
      <c r="BX385" s="73" t="str">
        <f>IF(B385="win",100%-BX1,"-100%")</f>
        <v>-100%</v>
      </c>
      <c r="BY385" s="9">
        <f>(BW385*BX385)+(BW385*BY1)</f>
        <v>0</v>
      </c>
      <c r="BZ385" s="9"/>
      <c r="CA385" s="9">
        <f>Fri!AQ53</f>
        <v>0</v>
      </c>
      <c r="CB385" s="73" t="str">
        <f>IF(B385="win",100%-CB1,"-100%")</f>
        <v>-100%</v>
      </c>
      <c r="CC385" s="9">
        <f>(CA385*CB385)+(CA385*CC1)</f>
        <v>0</v>
      </c>
      <c r="CD385" s="9"/>
      <c r="CE385" s="9">
        <f>Fri!AR53</f>
        <v>0</v>
      </c>
      <c r="CF385" s="73" t="str">
        <f>IF(B385="win",100%-CF1,"-100%")</f>
        <v>-100%</v>
      </c>
      <c r="CG385" s="9">
        <f>(CE385*CF385)+(CE385*CG1)</f>
        <v>0</v>
      </c>
      <c r="CH385" s="9"/>
      <c r="CI385" s="9">
        <f>Fri!AS53</f>
        <v>0</v>
      </c>
      <c r="CJ385" s="73" t="str">
        <f>IF(B385="win",100%-CJ1,"-100%")</f>
        <v>-100%</v>
      </c>
      <c r="CK385" s="9">
        <f>(CI385*CJ385)+(CI385*CK1)</f>
        <v>0</v>
      </c>
      <c r="CL385" s="9"/>
      <c r="CM385" s="9">
        <f>Fri!AT53</f>
        <v>0</v>
      </c>
      <c r="CN385" s="73" t="str">
        <f>IF(B385="win",100%-CN1,"-100%")</f>
        <v>-100%</v>
      </c>
      <c r="CO385" s="9">
        <f>(CM385*CN385)+(CM385*CO1)</f>
        <v>0</v>
      </c>
      <c r="CP385" s="9"/>
      <c r="CQ385" s="9">
        <f>Fri!AU53</f>
        <v>0</v>
      </c>
      <c r="CR385" s="73" t="str">
        <f>IF(B385="win",100%-CR1,"-100%")</f>
        <v>-100%</v>
      </c>
      <c r="CS385" s="9">
        <f>(CQ385*CR385)+(CQ385*CS1)</f>
        <v>0</v>
      </c>
      <c r="CT385" s="9"/>
      <c r="CU385" s="9">
        <f>Fri!AV53</f>
        <v>0</v>
      </c>
      <c r="CV385" s="73" t="str">
        <f>IF(B385="win",100%-CV1,"-100%")</f>
        <v>-100%</v>
      </c>
      <c r="CW385" s="9">
        <f>(CU385*CV385)+(CU385*CW1)</f>
        <v>0</v>
      </c>
      <c r="CX385" s="9"/>
      <c r="CY385" s="9">
        <f>Fri!AW53</f>
        <v>0</v>
      </c>
      <c r="CZ385" s="73" t="str">
        <f>IF(B385="win",100%-CZ1,"-100%")</f>
        <v>-100%</v>
      </c>
      <c r="DA385" s="9">
        <f>(CY385*CZ385)+(CY385*DA1)</f>
        <v>0</v>
      </c>
      <c r="DB385" s="9"/>
      <c r="DC385" s="9">
        <f>Fri!AX53</f>
        <v>0</v>
      </c>
      <c r="DD385" s="73" t="str">
        <f>IF(B385="win",100%-DD1,"-100%")</f>
        <v>-100%</v>
      </c>
      <c r="DE385" s="9">
        <f>(DC385*DD385)+(DC385*DE1)</f>
        <v>0</v>
      </c>
      <c r="DF385" s="9"/>
      <c r="DG385" s="9">
        <f>Fri!AY53</f>
        <v>0</v>
      </c>
      <c r="DH385" s="73" t="str">
        <f>IF(B385="win",100%-DH1,"-100%")</f>
        <v>-100%</v>
      </c>
      <c r="DI385" s="9">
        <f>(DG385*DH385)+(DG385*DI1)</f>
        <v>0</v>
      </c>
      <c r="DJ385" s="9"/>
      <c r="DK385" s="9">
        <f>Fri!AZ53</f>
        <v>0</v>
      </c>
      <c r="DL385" s="73" t="str">
        <f>IF(B385="win",100%-DL1,"-100%")</f>
        <v>-100%</v>
      </c>
      <c r="DM385" s="9">
        <f>(DK385*DL385)+(DK385*DM1)</f>
        <v>0</v>
      </c>
      <c r="DN385" s="9"/>
      <c r="DO385" s="9">
        <f>Fri!BA53</f>
        <v>0</v>
      </c>
      <c r="DP385" s="73" t="str">
        <f>IF(B385="win",100%-DP1,"-100%")</f>
        <v>-100%</v>
      </c>
      <c r="DQ385" s="9">
        <f>(DO385*DP385)+(DO385*DQ1)</f>
        <v>0</v>
      </c>
      <c r="DR385" s="9"/>
      <c r="DS385" s="9">
        <f>Fri!BB53</f>
        <v>0</v>
      </c>
      <c r="DT385" s="73" t="str">
        <f>IF(B385="win",100%-DT1,"-100%")</f>
        <v>-100%</v>
      </c>
      <c r="DU385" s="9">
        <f>(DS385*DT385)+(DS385*DU1)</f>
        <v>0</v>
      </c>
      <c r="DV385" s="9"/>
      <c r="DW385" s="9">
        <f>Fri!BC53</f>
        <v>0</v>
      </c>
      <c r="DX385" s="73" t="str">
        <f>IF(B385="win",100%-DX1,"-100%")</f>
        <v>-100%</v>
      </c>
      <c r="DY385" s="9">
        <f>(DW385*DX385)+(DW385*DY1)</f>
        <v>0</v>
      </c>
      <c r="DZ385" s="9"/>
      <c r="EA385" s="9">
        <f>Fri!BD53</f>
        <v>0</v>
      </c>
      <c r="EB385" s="73" t="str">
        <f>IF(B385="win",100%-EB1,"-100%")</f>
        <v>-100%</v>
      </c>
      <c r="EC385" s="9">
        <f>(EA385*EB385)+(EA385*EC1)</f>
        <v>0</v>
      </c>
      <c r="ED385" s="9"/>
      <c r="EE385" s="9">
        <f>Fri!BE53</f>
        <v>0</v>
      </c>
      <c r="EF385" s="73" t="str">
        <f>IF(B385="win",100%-EF1,"-100%")</f>
        <v>-100%</v>
      </c>
      <c r="EG385" s="9">
        <f>(EE385*EF385)+(EE385*EG1)</f>
        <v>0</v>
      </c>
      <c r="EH385" s="9"/>
      <c r="EI385" s="9">
        <f>Fri!BF53</f>
        <v>0</v>
      </c>
      <c r="EJ385" s="73" t="str">
        <f>IF(B385="win",100%-EJ1,"-100%")</f>
        <v>-100%</v>
      </c>
      <c r="EK385" s="9">
        <f>(EI385*EJ385)+(EI385*EK1)</f>
        <v>0</v>
      </c>
      <c r="EL385" s="9"/>
      <c r="EM385" s="9">
        <f>Fri!BG53</f>
        <v>0</v>
      </c>
      <c r="EN385" s="73" t="str">
        <f>IF(B385="win",100%-EN1,"-100%")</f>
        <v>-100%</v>
      </c>
      <c r="EO385" s="9">
        <f>(EM385*EN385)+(EM385*EO1)</f>
        <v>0</v>
      </c>
      <c r="EP385" s="9"/>
      <c r="EQ385" s="9">
        <f>Fri!BH53</f>
        <v>0</v>
      </c>
      <c r="ER385" s="73" t="str">
        <f>IF(B385="win",100%-ER1,"-100%")</f>
        <v>-100%</v>
      </c>
      <c r="ES385" s="9">
        <f>(EQ385*ER385)+(EQ385*ES1)</f>
        <v>0</v>
      </c>
      <c r="EU385" s="9">
        <f>Fri!$BI53</f>
        <v>0</v>
      </c>
      <c r="EV385" s="73" t="str">
        <f t="shared" si="4166"/>
        <v>-100%</v>
      </c>
      <c r="EW385" s="9">
        <f>(EU385*EV385)+(EU385*EW1)</f>
        <v>0</v>
      </c>
      <c r="EY385" s="9">
        <f>Fri!$BJ53</f>
        <v>0</v>
      </c>
      <c r="EZ385" s="73" t="str">
        <f t="shared" si="4167"/>
        <v>-100%</v>
      </c>
      <c r="FA385" s="9">
        <f>(EY385*EZ385)+(EY385*FA1)</f>
        <v>0</v>
      </c>
      <c r="FC385" s="9">
        <f>Fri!$BK53</f>
        <v>0</v>
      </c>
      <c r="FD385" s="73" t="str">
        <f t="shared" si="4168"/>
        <v>-100%</v>
      </c>
      <c r="FE385" s="9">
        <f>(FC385*FD385)+(FC385*FE1)</f>
        <v>0</v>
      </c>
      <c r="FG385" s="9">
        <f>Fri!$BL53</f>
        <v>0</v>
      </c>
      <c r="FH385" s="73" t="str">
        <f t="shared" si="4169"/>
        <v>-100%</v>
      </c>
      <c r="FI385" s="9">
        <f>(FG385*FH385)+(FG385*FI1)</f>
        <v>0</v>
      </c>
      <c r="FK385" s="9">
        <f>Fri!$BM53</f>
        <v>0</v>
      </c>
      <c r="FL385" s="73" t="str">
        <f t="shared" si="4170"/>
        <v>-100%</v>
      </c>
      <c r="FM385" s="9">
        <f>(FK385*FL385)+(FK385*FM1)</f>
        <v>0</v>
      </c>
      <c r="FO385" s="9">
        <f>Fri!$BN53</f>
        <v>0</v>
      </c>
      <c r="FP385" s="73" t="str">
        <f t="shared" si="4171"/>
        <v>-100%</v>
      </c>
      <c r="FQ385" s="9">
        <f>(FO385*FP385)+(FO385*FQ1)</f>
        <v>0</v>
      </c>
    </row>
    <row r="386" spans="1:173" s="12" customFormat="1" x14ac:dyDescent="0.25">
      <c r="A386" s="9" t="str">
        <f>Fri!A54</f>
        <v>UNDER</v>
      </c>
      <c r="B386" s="72">
        <f>Fri!C54</f>
        <v>0</v>
      </c>
      <c r="C386" s="9">
        <f>Fri!X54</f>
        <v>0</v>
      </c>
      <c r="D386" s="73" t="str">
        <f>IF(B386="win",100%-D1,"-100%")</f>
        <v>-100%</v>
      </c>
      <c r="E386" s="9">
        <f>(C386*D386)+(C386*E1)</f>
        <v>0</v>
      </c>
      <c r="G386" s="9">
        <f>Fri!Y54</f>
        <v>0</v>
      </c>
      <c r="H386" s="73" t="str">
        <f t="shared" si="4174"/>
        <v>-100%</v>
      </c>
      <c r="I386" s="9">
        <f>(G386*H386)+(G386*I1)</f>
        <v>0</v>
      </c>
      <c r="K386" s="9">
        <f>Fri!Z54</f>
        <v>0</v>
      </c>
      <c r="L386" s="73" t="str">
        <f>IF(B386="win",100%-L1,"-100%")</f>
        <v>-100%</v>
      </c>
      <c r="M386" s="9">
        <f>(K386*L386)+(K386*M1)</f>
        <v>0</v>
      </c>
      <c r="N386" s="9"/>
      <c r="O386" s="9">
        <f>Fri!AA54</f>
        <v>0</v>
      </c>
      <c r="P386" s="73" t="str">
        <f>IF(B386="win",100%-P1,"-100%")</f>
        <v>-100%</v>
      </c>
      <c r="Q386" s="9">
        <f>(O386*P386)+(O386*Q1)</f>
        <v>0</v>
      </c>
      <c r="R386" s="9"/>
      <c r="S386" s="9">
        <f>Fri!AB54</f>
        <v>0</v>
      </c>
      <c r="T386" s="73" t="str">
        <f>IF(B386="win",100%-T1,"-100%")</f>
        <v>-100%</v>
      </c>
      <c r="U386" s="9">
        <f>(S386*T386)+(S386*U1)</f>
        <v>0</v>
      </c>
      <c r="V386" s="9"/>
      <c r="W386" s="9">
        <f>Fri!AC54</f>
        <v>0</v>
      </c>
      <c r="X386" s="73" t="str">
        <f>IF(B386="win",100%-X1,"-100%")</f>
        <v>-100%</v>
      </c>
      <c r="Y386" s="9">
        <f>(W386*X386)+(W386*Y1)</f>
        <v>0</v>
      </c>
      <c r="Z386" s="9"/>
      <c r="AA386" s="9">
        <f>Fri!AD54</f>
        <v>0</v>
      </c>
      <c r="AB386" s="73" t="str">
        <f>IF(B386="win",100%-AB1,"-100%")</f>
        <v>-100%</v>
      </c>
      <c r="AC386" s="9">
        <f>(AA386*AB386)+(AA386*AC1)</f>
        <v>0</v>
      </c>
      <c r="AD386" s="9"/>
      <c r="AE386" s="9">
        <f>Fri!AE54</f>
        <v>0</v>
      </c>
      <c r="AF386" s="73" t="str">
        <f>IF(B386="win",100%-AF1,"-100%")</f>
        <v>-100%</v>
      </c>
      <c r="AG386" s="9">
        <f>(AE386*AF386)+(AE386*AG1)</f>
        <v>0</v>
      </c>
      <c r="AH386" s="9"/>
      <c r="AI386" s="9">
        <f>Fri!AF54</f>
        <v>0</v>
      </c>
      <c r="AJ386" s="73" t="str">
        <f>IF(B386="win",100%-AJ1,"-100%")</f>
        <v>-100%</v>
      </c>
      <c r="AK386" s="9">
        <f>(AI386*AJ386)+(AI386*AK1)</f>
        <v>0</v>
      </c>
      <c r="AL386" s="9"/>
      <c r="AM386" s="9">
        <f>Fri!AG54</f>
        <v>0</v>
      </c>
      <c r="AN386" s="73" t="str">
        <f>IF(B386="win",100%-AN1,"-100%")</f>
        <v>-100%</v>
      </c>
      <c r="AO386" s="9">
        <f>(AM386*AN386)+(AM386*AO1)</f>
        <v>0</v>
      </c>
      <c r="AP386" s="9"/>
      <c r="AQ386" s="9">
        <f>Fri!AH54</f>
        <v>0</v>
      </c>
      <c r="AR386" s="73" t="str">
        <f>IF(B386="win",100%-AR1,"-100%")</f>
        <v>-100%</v>
      </c>
      <c r="AS386" s="9">
        <f>(AQ386*AR386)+(AQ386*AS1)</f>
        <v>0</v>
      </c>
      <c r="AT386" s="9"/>
      <c r="AU386" s="9">
        <f>Fri!AI54</f>
        <v>0</v>
      </c>
      <c r="AV386" s="73" t="str">
        <f>IF(B386="win",100%-AV1,"-100%")</f>
        <v>-100%</v>
      </c>
      <c r="AW386" s="9">
        <f>(AU386*AV386)+(AU386*AW1)</f>
        <v>0</v>
      </c>
      <c r="AX386" s="9"/>
      <c r="AY386" s="9">
        <f>Fri!AJ54</f>
        <v>0</v>
      </c>
      <c r="AZ386" s="73" t="str">
        <f>IF(B386="win",100%-AZ1,"-100%")</f>
        <v>-100%</v>
      </c>
      <c r="BA386" s="9">
        <f>(AY386*AZ386)+(AY386*BA1)</f>
        <v>0</v>
      </c>
      <c r="BB386" s="9"/>
      <c r="BC386" s="9">
        <f>Fri!AK54</f>
        <v>0</v>
      </c>
      <c r="BD386" s="73" t="str">
        <f>IF(B386="win",100%-BD1,"-100%")</f>
        <v>-100%</v>
      </c>
      <c r="BE386" s="9">
        <f>(BC386*BD386)+(BC386*BE1)</f>
        <v>0</v>
      </c>
      <c r="BF386" s="9"/>
      <c r="BG386" s="9">
        <f>Fri!AL54</f>
        <v>0</v>
      </c>
      <c r="BH386" s="73" t="str">
        <f>IF(B386="win",100%-BH1,"-100%")</f>
        <v>-100%</v>
      </c>
      <c r="BI386" s="9">
        <f>(BG386*BH386)+(BG386*BI1)</f>
        <v>0</v>
      </c>
      <c r="BJ386" s="9"/>
      <c r="BK386" s="9">
        <f>Fri!AM54</f>
        <v>0</v>
      </c>
      <c r="BL386" s="73" t="str">
        <f>IF(B386="win",100%-BL1,"-100%")</f>
        <v>-100%</v>
      </c>
      <c r="BM386" s="9">
        <f>(BK386*BL386)+(BK386*BM1)</f>
        <v>0</v>
      </c>
      <c r="BN386" s="9"/>
      <c r="BO386" s="9">
        <f>Fri!AN54</f>
        <v>0</v>
      </c>
      <c r="BP386" s="73" t="str">
        <f>IF(B386="win",100%-BP1,"-100%")</f>
        <v>-100%</v>
      </c>
      <c r="BQ386" s="9">
        <f>(BO386*BP386)+(BO386*BQ1)</f>
        <v>0</v>
      </c>
      <c r="BR386" s="9"/>
      <c r="BS386" s="9">
        <f>Fri!AO54</f>
        <v>0</v>
      </c>
      <c r="BT386" s="73" t="str">
        <f>IF(B386="win",100%-BT1,"-100%")</f>
        <v>-100%</v>
      </c>
      <c r="BU386" s="9">
        <f>(BS386*BT386)+(BS386*BU1)</f>
        <v>0</v>
      </c>
      <c r="BV386" s="9"/>
      <c r="BW386" s="9">
        <f>Fri!AP54</f>
        <v>0</v>
      </c>
      <c r="BX386" s="73" t="str">
        <f>IF(B386="win",100%-BX1,"-100%")</f>
        <v>-100%</v>
      </c>
      <c r="BY386" s="9">
        <f>(BW386*BX386)+(BW386*BY1)</f>
        <v>0</v>
      </c>
      <c r="BZ386" s="9"/>
      <c r="CA386" s="9">
        <f>Fri!AQ54</f>
        <v>0</v>
      </c>
      <c r="CB386" s="73" t="str">
        <f>IF(B386="win",100%-CB1,"-100%")</f>
        <v>-100%</v>
      </c>
      <c r="CC386" s="9">
        <f>(CA386*CB386)+(CA386*CC1)</f>
        <v>0</v>
      </c>
      <c r="CD386" s="9"/>
      <c r="CE386" s="9">
        <f>Fri!AR54</f>
        <v>0</v>
      </c>
      <c r="CF386" s="73" t="str">
        <f>IF(B386="win",100%-CF1,"-100%")</f>
        <v>-100%</v>
      </c>
      <c r="CG386" s="9">
        <f>(CE386*CF386)+(CE386*CG1)</f>
        <v>0</v>
      </c>
      <c r="CH386" s="9"/>
      <c r="CI386" s="9">
        <f>Fri!AS54</f>
        <v>0</v>
      </c>
      <c r="CJ386" s="73" t="str">
        <f>IF(B386="win",100%-CJ1,"-100%")</f>
        <v>-100%</v>
      </c>
      <c r="CK386" s="9">
        <f>(CI386*CJ386)+(CI386*CK1)</f>
        <v>0</v>
      </c>
      <c r="CL386" s="9"/>
      <c r="CM386" s="9">
        <f>Fri!AT54</f>
        <v>0</v>
      </c>
      <c r="CN386" s="73" t="str">
        <f>IF(B386="win",100%-CN1,"-100%")</f>
        <v>-100%</v>
      </c>
      <c r="CO386" s="9">
        <f>(CM386*CN386)+(CM386*CO1)</f>
        <v>0</v>
      </c>
      <c r="CP386" s="9"/>
      <c r="CQ386" s="9">
        <f>Fri!AU54</f>
        <v>0</v>
      </c>
      <c r="CR386" s="73" t="str">
        <f>IF(B386="win",100%-CR1,"-100%")</f>
        <v>-100%</v>
      </c>
      <c r="CS386" s="9">
        <f>(CQ386*CR386)+(CQ386*CS1)</f>
        <v>0</v>
      </c>
      <c r="CT386" s="9"/>
      <c r="CU386" s="9">
        <f>Fri!AV54</f>
        <v>0</v>
      </c>
      <c r="CV386" s="73" t="str">
        <f>IF(B386="win",100%-CV1,"-100%")</f>
        <v>-100%</v>
      </c>
      <c r="CW386" s="9">
        <f>(CU386*CV386)+(CU386*CW1)</f>
        <v>0</v>
      </c>
      <c r="CX386" s="9"/>
      <c r="CY386" s="9">
        <f>Fri!AW54</f>
        <v>0</v>
      </c>
      <c r="CZ386" s="73" t="str">
        <f>IF(B386="win",100%-CZ1,"-100%")</f>
        <v>-100%</v>
      </c>
      <c r="DA386" s="9">
        <f>(CY386*CZ386)+(CY386*DA1)</f>
        <v>0</v>
      </c>
      <c r="DB386" s="9"/>
      <c r="DC386" s="9">
        <f>Fri!AX54</f>
        <v>0</v>
      </c>
      <c r="DD386" s="73" t="str">
        <f>IF(B386="win",100%-DD1,"-100%")</f>
        <v>-100%</v>
      </c>
      <c r="DE386" s="9">
        <f>(DC386*DD386)+(DC386*DE1)</f>
        <v>0</v>
      </c>
      <c r="DF386" s="9"/>
      <c r="DG386" s="9">
        <f>Fri!AY54</f>
        <v>0</v>
      </c>
      <c r="DH386" s="73" t="str">
        <f>IF(B386="win",100%-DH1,"-100%")</f>
        <v>-100%</v>
      </c>
      <c r="DI386" s="9">
        <f>(DG386*DH386)+(DG386*DI1)</f>
        <v>0</v>
      </c>
      <c r="DJ386" s="9"/>
      <c r="DK386" s="9">
        <f>Fri!AZ54</f>
        <v>0</v>
      </c>
      <c r="DL386" s="73" t="str">
        <f>IF(B386="win",100%-DL1,"-100%")</f>
        <v>-100%</v>
      </c>
      <c r="DM386" s="9">
        <f>(DK386*DL386)+(DK386*DM1)</f>
        <v>0</v>
      </c>
      <c r="DN386" s="9"/>
      <c r="DO386" s="9">
        <f>Fri!BA54</f>
        <v>0</v>
      </c>
      <c r="DP386" s="73" t="str">
        <f>IF(B386="win",100%-DP1,"-100%")</f>
        <v>-100%</v>
      </c>
      <c r="DQ386" s="9">
        <f>(DO386*DP386)+(DO386*DQ1)</f>
        <v>0</v>
      </c>
      <c r="DR386" s="9"/>
      <c r="DS386" s="9">
        <f>Fri!BB54</f>
        <v>0</v>
      </c>
      <c r="DT386" s="73" t="str">
        <f>IF(B386="win",100%-DT1,"-100%")</f>
        <v>-100%</v>
      </c>
      <c r="DU386" s="9">
        <f>(DS386*DT386)+(DS386*DU1)</f>
        <v>0</v>
      </c>
      <c r="DV386" s="9"/>
      <c r="DW386" s="9">
        <f>Fri!BC54</f>
        <v>0</v>
      </c>
      <c r="DX386" s="73" t="str">
        <f>IF(B386="win",100%-DX1,"-100%")</f>
        <v>-100%</v>
      </c>
      <c r="DY386" s="9">
        <f>(DW386*DX386)+(DW386*DY1)</f>
        <v>0</v>
      </c>
      <c r="DZ386" s="9"/>
      <c r="EA386" s="9">
        <f>Fri!BD54</f>
        <v>0</v>
      </c>
      <c r="EB386" s="73" t="str">
        <f>IF(B386="win",100%-EB1,"-100%")</f>
        <v>-100%</v>
      </c>
      <c r="EC386" s="9">
        <f>(EA386*EB386)+(EA386*EC1)</f>
        <v>0</v>
      </c>
      <c r="ED386" s="9"/>
      <c r="EE386" s="9">
        <f>Fri!BE54</f>
        <v>0</v>
      </c>
      <c r="EF386" s="73" t="str">
        <f>IF(B386="win",100%-EF1,"-100%")</f>
        <v>-100%</v>
      </c>
      <c r="EG386" s="9">
        <f>(EE386*EF386)+(EE386*EG1)</f>
        <v>0</v>
      </c>
      <c r="EH386" s="9"/>
      <c r="EI386" s="9">
        <f>Fri!BF54</f>
        <v>0</v>
      </c>
      <c r="EJ386" s="73" t="str">
        <f>IF(B386="win",100%-EJ1,"-100%")</f>
        <v>-100%</v>
      </c>
      <c r="EK386" s="9">
        <f>(EI386*EJ386)+(EI386*EK1)</f>
        <v>0</v>
      </c>
      <c r="EL386" s="9"/>
      <c r="EM386" s="9">
        <f>Fri!BG54</f>
        <v>0</v>
      </c>
      <c r="EN386" s="73" t="str">
        <f>IF(B386="win",100%-EN1,"-100%")</f>
        <v>-100%</v>
      </c>
      <c r="EO386" s="9">
        <f>(EM386*EN386)+(EM386*EO1)</f>
        <v>0</v>
      </c>
      <c r="EP386" s="9"/>
      <c r="EQ386" s="9">
        <f>Fri!BH54</f>
        <v>0</v>
      </c>
      <c r="ER386" s="73" t="str">
        <f>IF(B386="win",100%-ER1,"-100%")</f>
        <v>-100%</v>
      </c>
      <c r="ES386" s="9">
        <f>(EQ386*ER386)+(EQ386*ES1)</f>
        <v>0</v>
      </c>
      <c r="EU386" s="9">
        <f>Fri!$BI54</f>
        <v>0</v>
      </c>
      <c r="EV386" s="73" t="str">
        <f t="shared" si="4166"/>
        <v>-100%</v>
      </c>
      <c r="EW386" s="9">
        <f>(EU386*EV386)+(EU386*EW1)</f>
        <v>0</v>
      </c>
      <c r="EY386" s="9">
        <f>Fri!$BJ54</f>
        <v>0</v>
      </c>
      <c r="EZ386" s="73" t="str">
        <f t="shared" si="4167"/>
        <v>-100%</v>
      </c>
      <c r="FA386" s="9">
        <f>(EY386*EZ386)+(EY386*FA1)</f>
        <v>0</v>
      </c>
      <c r="FC386" s="9">
        <f>Fri!$BK54</f>
        <v>0</v>
      </c>
      <c r="FD386" s="73" t="str">
        <f t="shared" si="4168"/>
        <v>-100%</v>
      </c>
      <c r="FE386" s="9">
        <f>(FC386*FD386)+(FC386*FE1)</f>
        <v>0</v>
      </c>
      <c r="FG386" s="9">
        <f>Fri!$BL54</f>
        <v>0</v>
      </c>
      <c r="FH386" s="73" t="str">
        <f t="shared" si="4169"/>
        <v>-100%</v>
      </c>
      <c r="FI386" s="9">
        <f>(FG386*FH386)+(FG386*FI1)</f>
        <v>0</v>
      </c>
      <c r="FK386" s="9">
        <f>Fri!$BM54</f>
        <v>0</v>
      </c>
      <c r="FL386" s="73" t="str">
        <f t="shared" si="4170"/>
        <v>-100%</v>
      </c>
      <c r="FM386" s="9">
        <f>(FK386*FL386)+(FK386*FM1)</f>
        <v>0</v>
      </c>
      <c r="FO386" s="9">
        <f>Fri!$BN54</f>
        <v>0</v>
      </c>
      <c r="FP386" s="73" t="str">
        <f t="shared" si="4171"/>
        <v>-100%</v>
      </c>
      <c r="FQ386" s="9">
        <f>(FO386*FP386)+(FO386*FQ1)</f>
        <v>0</v>
      </c>
    </row>
    <row r="387" spans="1:173" s="12" customFormat="1" x14ac:dyDescent="0.25">
      <c r="A387" s="9" t="str">
        <f>Fri!A55</f>
        <v>OVER</v>
      </c>
      <c r="B387" s="72">
        <f>Fri!C55</f>
        <v>0</v>
      </c>
      <c r="C387" s="9">
        <f>Fri!X55</f>
        <v>0</v>
      </c>
      <c r="D387" s="73" t="str">
        <f>IF(B387="win",100%-D1,"-100%")</f>
        <v>-100%</v>
      </c>
      <c r="E387" s="9">
        <f>(C387*D387)+(C387*E1)</f>
        <v>0</v>
      </c>
      <c r="G387" s="9">
        <f>Fri!Y55</f>
        <v>0</v>
      </c>
      <c r="H387" s="73" t="str">
        <f t="shared" si="4174"/>
        <v>-100%</v>
      </c>
      <c r="I387" s="9">
        <f>(G387*H387)+(G387*I1)</f>
        <v>0</v>
      </c>
      <c r="K387" s="9">
        <f>Fri!Z55</f>
        <v>0</v>
      </c>
      <c r="L387" s="73" t="str">
        <f>IF(B387="win",100%-L1,"-100%")</f>
        <v>-100%</v>
      </c>
      <c r="M387" s="9">
        <f>(K387*L387)+(K387*M1)</f>
        <v>0</v>
      </c>
      <c r="N387" s="9"/>
      <c r="O387" s="9">
        <f>Fri!AA55</f>
        <v>0</v>
      </c>
      <c r="P387" s="73" t="str">
        <f>IF(B387="win",100%-P1,"-100%")</f>
        <v>-100%</v>
      </c>
      <c r="Q387" s="9">
        <f>(O387*P387)+(O387*Q1)</f>
        <v>0</v>
      </c>
      <c r="R387" s="9"/>
      <c r="S387" s="9">
        <f>Fri!AB55</f>
        <v>0</v>
      </c>
      <c r="T387" s="73" t="str">
        <f>IF(B387="win",100%-T1,"-100%")</f>
        <v>-100%</v>
      </c>
      <c r="U387" s="9">
        <f>(S387*T387)+(S387*U1)</f>
        <v>0</v>
      </c>
      <c r="V387" s="9"/>
      <c r="W387" s="9">
        <f>Fri!AC55</f>
        <v>0</v>
      </c>
      <c r="X387" s="73" t="str">
        <f>IF(B387="win",100%-X1,"-100%")</f>
        <v>-100%</v>
      </c>
      <c r="Y387" s="9">
        <f>(W387*X387)+(W387*Y1)</f>
        <v>0</v>
      </c>
      <c r="Z387" s="9"/>
      <c r="AA387" s="9">
        <f>Fri!AD55</f>
        <v>0</v>
      </c>
      <c r="AB387" s="73" t="str">
        <f>IF(B387="win",100%-AB1,"-100%")</f>
        <v>-100%</v>
      </c>
      <c r="AC387" s="9">
        <f>(AA387*AB387)+(AA387*AC1)</f>
        <v>0</v>
      </c>
      <c r="AD387" s="9"/>
      <c r="AE387" s="9">
        <f>Fri!AE55</f>
        <v>0</v>
      </c>
      <c r="AF387" s="73" t="str">
        <f>IF(B387="win",100%-AF1,"-100%")</f>
        <v>-100%</v>
      </c>
      <c r="AG387" s="9">
        <f>(AE387*AF387)+(AE387*AG1)</f>
        <v>0</v>
      </c>
      <c r="AH387" s="9"/>
      <c r="AI387" s="9">
        <f>Fri!AF55</f>
        <v>0</v>
      </c>
      <c r="AJ387" s="73" t="str">
        <f>IF(B387="win",100%-AJ1,"-100%")</f>
        <v>-100%</v>
      </c>
      <c r="AK387" s="9">
        <f>(AI387*AJ387)+(AI387*AK1)</f>
        <v>0</v>
      </c>
      <c r="AL387" s="9"/>
      <c r="AM387" s="9">
        <f>Fri!AG55</f>
        <v>0</v>
      </c>
      <c r="AN387" s="73" t="str">
        <f>IF(B387="win",100%-AN1,"-100%")</f>
        <v>-100%</v>
      </c>
      <c r="AO387" s="9">
        <f>(AM387*AN387)+(AM387*AO1)</f>
        <v>0</v>
      </c>
      <c r="AP387" s="9"/>
      <c r="AQ387" s="9">
        <f>Fri!AH55</f>
        <v>0</v>
      </c>
      <c r="AR387" s="73" t="str">
        <f>IF(B387="win",100%-AR1,"-100%")</f>
        <v>-100%</v>
      </c>
      <c r="AS387" s="9">
        <f>(AQ387*AR387)+(AQ387*AS1)</f>
        <v>0</v>
      </c>
      <c r="AT387" s="9"/>
      <c r="AU387" s="9">
        <f>Fri!AI55</f>
        <v>0</v>
      </c>
      <c r="AV387" s="73" t="str">
        <f>IF(B387="win",100%-AV1,"-100%")</f>
        <v>-100%</v>
      </c>
      <c r="AW387" s="9">
        <f>(AU387*AV387)+(AU387*AW1)</f>
        <v>0</v>
      </c>
      <c r="AX387" s="9"/>
      <c r="AY387" s="9">
        <f>Fri!AJ55</f>
        <v>0</v>
      </c>
      <c r="AZ387" s="73" t="str">
        <f>IF(B387="win",100%-AZ1,"-100%")</f>
        <v>-100%</v>
      </c>
      <c r="BA387" s="9">
        <f>(AY387*AZ387)+(AY387*BA1)</f>
        <v>0</v>
      </c>
      <c r="BB387" s="9"/>
      <c r="BC387" s="9">
        <f>Fri!AK55</f>
        <v>0</v>
      </c>
      <c r="BD387" s="73" t="str">
        <f>IF(B387="win",100%-BD1,"-100%")</f>
        <v>-100%</v>
      </c>
      <c r="BE387" s="9">
        <f>(BC387*BD387)+(BC387*BE1)</f>
        <v>0</v>
      </c>
      <c r="BF387" s="9"/>
      <c r="BG387" s="9">
        <f>Fri!AL55</f>
        <v>0</v>
      </c>
      <c r="BH387" s="73" t="str">
        <f>IF(B387="win",100%-BH1,"-100%")</f>
        <v>-100%</v>
      </c>
      <c r="BI387" s="9">
        <f>(BG387*BH387)+(BG387*BI1)</f>
        <v>0</v>
      </c>
      <c r="BJ387" s="9"/>
      <c r="BK387" s="9">
        <f>Fri!AM55</f>
        <v>0</v>
      </c>
      <c r="BL387" s="73" t="str">
        <f>IF(B387="win",100%-BL1,"-100%")</f>
        <v>-100%</v>
      </c>
      <c r="BM387" s="9">
        <f>(BK387*BL387)+(BK387*BM1)</f>
        <v>0</v>
      </c>
      <c r="BN387" s="9"/>
      <c r="BO387" s="9">
        <f>Fri!AN55</f>
        <v>0</v>
      </c>
      <c r="BP387" s="73" t="str">
        <f>IF(B387="win",100%-BP1,"-100%")</f>
        <v>-100%</v>
      </c>
      <c r="BQ387" s="9">
        <f>(BO387*BP387)+(BO387*BQ1)</f>
        <v>0</v>
      </c>
      <c r="BR387" s="9"/>
      <c r="BS387" s="9">
        <f>Fri!AO55</f>
        <v>0</v>
      </c>
      <c r="BT387" s="73" t="str">
        <f>IF(B387="win",100%-BT1,"-100%")</f>
        <v>-100%</v>
      </c>
      <c r="BU387" s="9">
        <f>(BS387*BT387)+(BS387*BU1)</f>
        <v>0</v>
      </c>
      <c r="BV387" s="9"/>
      <c r="BW387" s="9">
        <f>Fri!AP55</f>
        <v>0</v>
      </c>
      <c r="BX387" s="73" t="str">
        <f>IF(B387="win",100%-BX1,"-100%")</f>
        <v>-100%</v>
      </c>
      <c r="BY387" s="9">
        <f>(BW387*BX387)+(BW387*BY1)</f>
        <v>0</v>
      </c>
      <c r="BZ387" s="9"/>
      <c r="CA387" s="9">
        <f>Fri!AQ55</f>
        <v>0</v>
      </c>
      <c r="CB387" s="73" t="str">
        <f>IF(B387="win",100%-CB1,"-100%")</f>
        <v>-100%</v>
      </c>
      <c r="CC387" s="9">
        <f>(CA387*CB387)+(CA387*CC1)</f>
        <v>0</v>
      </c>
      <c r="CD387" s="9"/>
      <c r="CE387" s="9">
        <f>Fri!AR55</f>
        <v>0</v>
      </c>
      <c r="CF387" s="73" t="str">
        <f>IF(B387="win",100%-CF1,"-100%")</f>
        <v>-100%</v>
      </c>
      <c r="CG387" s="9">
        <f>(CE387*CF387)+(CE387*CG1)</f>
        <v>0</v>
      </c>
      <c r="CH387" s="9"/>
      <c r="CI387" s="9">
        <f>Fri!AS55</f>
        <v>0</v>
      </c>
      <c r="CJ387" s="73" t="str">
        <f>IF(B387="win",100%-CJ1,"-100%")</f>
        <v>-100%</v>
      </c>
      <c r="CK387" s="9">
        <f>(CI387*CJ387)+(CI387*CK1)</f>
        <v>0</v>
      </c>
      <c r="CL387" s="9"/>
      <c r="CM387" s="9">
        <f>Fri!AT55</f>
        <v>0</v>
      </c>
      <c r="CN387" s="73" t="str">
        <f>IF(B387="win",100%-CN1,"-100%")</f>
        <v>-100%</v>
      </c>
      <c r="CO387" s="9">
        <f>(CM387*CN387)+(CM387*CO1)</f>
        <v>0</v>
      </c>
      <c r="CP387" s="9"/>
      <c r="CQ387" s="9">
        <f>Fri!AU55</f>
        <v>0</v>
      </c>
      <c r="CR387" s="73" t="str">
        <f>IF(B387="win",100%-CR1,"-100%")</f>
        <v>-100%</v>
      </c>
      <c r="CS387" s="9">
        <f>(CQ387*CR387)+(CQ387*CS1)</f>
        <v>0</v>
      </c>
      <c r="CT387" s="9"/>
      <c r="CU387" s="9">
        <f>Fri!AV55</f>
        <v>0</v>
      </c>
      <c r="CV387" s="73" t="str">
        <f>IF(B387="win",100%-CV1,"-100%")</f>
        <v>-100%</v>
      </c>
      <c r="CW387" s="9">
        <f>(CU387*CV387)+(CU387*CW1)</f>
        <v>0</v>
      </c>
      <c r="CX387" s="9"/>
      <c r="CY387" s="9">
        <f>Fri!AW55</f>
        <v>0</v>
      </c>
      <c r="CZ387" s="73" t="str">
        <f>IF(B387="win",100%-CZ1,"-100%")</f>
        <v>-100%</v>
      </c>
      <c r="DA387" s="9">
        <f>(CY387*CZ387)+(CY387*DA1)</f>
        <v>0</v>
      </c>
      <c r="DB387" s="9"/>
      <c r="DC387" s="9">
        <f>Fri!AX55</f>
        <v>0</v>
      </c>
      <c r="DD387" s="73" t="str">
        <f>IF(B387="win",100%-DD1,"-100%")</f>
        <v>-100%</v>
      </c>
      <c r="DE387" s="9">
        <f>(DC387*DD387)+(DC387*DE1)</f>
        <v>0</v>
      </c>
      <c r="DF387" s="9"/>
      <c r="DG387" s="9">
        <f>Fri!AY55</f>
        <v>0</v>
      </c>
      <c r="DH387" s="73" t="str">
        <f>IF(B387="win",100%-DH1,"-100%")</f>
        <v>-100%</v>
      </c>
      <c r="DI387" s="9">
        <f>(DG387*DH387)+(DG387*DI1)</f>
        <v>0</v>
      </c>
      <c r="DJ387" s="9"/>
      <c r="DK387" s="9">
        <f>Fri!AZ55</f>
        <v>0</v>
      </c>
      <c r="DL387" s="73" t="str">
        <f>IF(B387="win",100%-DL1,"-100%")</f>
        <v>-100%</v>
      </c>
      <c r="DM387" s="9">
        <f>(DK387*DL387)+(DK387*DM1)</f>
        <v>0</v>
      </c>
      <c r="DN387" s="9"/>
      <c r="DO387" s="9">
        <f>Fri!BA55</f>
        <v>0</v>
      </c>
      <c r="DP387" s="73" t="str">
        <f>IF(B387="win",100%-DP1,"-100%")</f>
        <v>-100%</v>
      </c>
      <c r="DQ387" s="9">
        <f>(DO387*DP387)+(DO387*DQ1)</f>
        <v>0</v>
      </c>
      <c r="DR387" s="9"/>
      <c r="DS387" s="9">
        <f>Fri!BB55</f>
        <v>0</v>
      </c>
      <c r="DT387" s="73" t="str">
        <f>IF(B387="win",100%-DT1,"-100%")</f>
        <v>-100%</v>
      </c>
      <c r="DU387" s="9">
        <f>(DS387*DT387)+(DS387*DU1)</f>
        <v>0</v>
      </c>
      <c r="DV387" s="9"/>
      <c r="DW387" s="9">
        <f>Fri!BC55</f>
        <v>0</v>
      </c>
      <c r="DX387" s="73" t="str">
        <f>IF(B387="win",100%-DX1,"-100%")</f>
        <v>-100%</v>
      </c>
      <c r="DY387" s="9">
        <f>(DW387*DX387)+(DW387*DY1)</f>
        <v>0</v>
      </c>
      <c r="DZ387" s="9"/>
      <c r="EA387" s="9">
        <f>Fri!BD55</f>
        <v>0</v>
      </c>
      <c r="EB387" s="73" t="str">
        <f>IF(B387="win",100%-EB1,"-100%")</f>
        <v>-100%</v>
      </c>
      <c r="EC387" s="9">
        <f>(EA387*EB387)+(EA387*EC1)</f>
        <v>0</v>
      </c>
      <c r="ED387" s="9"/>
      <c r="EE387" s="9">
        <f>Fri!BE55</f>
        <v>0</v>
      </c>
      <c r="EF387" s="73" t="str">
        <f>IF(B387="win",100%-EF1,"-100%")</f>
        <v>-100%</v>
      </c>
      <c r="EG387" s="9">
        <f>(EE387*EF387)+(EE387*EG1)</f>
        <v>0</v>
      </c>
      <c r="EH387" s="9"/>
      <c r="EI387" s="9">
        <f>Fri!BF55</f>
        <v>0</v>
      </c>
      <c r="EJ387" s="73" t="str">
        <f>IF(B387="win",100%-EJ1,"-100%")</f>
        <v>-100%</v>
      </c>
      <c r="EK387" s="9">
        <f>(EI387*EJ387)+(EI387*EK1)</f>
        <v>0</v>
      </c>
      <c r="EL387" s="9"/>
      <c r="EM387" s="9">
        <f>Fri!BG55</f>
        <v>0</v>
      </c>
      <c r="EN387" s="73" t="str">
        <f>IF(B387="win",100%-EN1,"-100%")</f>
        <v>-100%</v>
      </c>
      <c r="EO387" s="9">
        <f>(EM387*EN387)+(EM387*EO1)</f>
        <v>0</v>
      </c>
      <c r="EP387" s="9"/>
      <c r="EQ387" s="9">
        <f>Fri!BH55</f>
        <v>0</v>
      </c>
      <c r="ER387" s="73" t="str">
        <f>IF(B387="win",100%-ER1,"-100%")</f>
        <v>-100%</v>
      </c>
      <c r="ES387" s="9">
        <f>(EQ387*ER387)+(EQ387*ES1)</f>
        <v>0</v>
      </c>
      <c r="EU387" s="9">
        <f>Fri!$BI55</f>
        <v>0</v>
      </c>
      <c r="EV387" s="73" t="str">
        <f t="shared" si="4166"/>
        <v>-100%</v>
      </c>
      <c r="EW387" s="9">
        <f>(EU387*EV387)+(EU387*EW1)</f>
        <v>0</v>
      </c>
      <c r="EY387" s="9">
        <f>Fri!$BJ55</f>
        <v>0</v>
      </c>
      <c r="EZ387" s="73" t="str">
        <f t="shared" si="4167"/>
        <v>-100%</v>
      </c>
      <c r="FA387" s="9">
        <f>(EY387*EZ387)+(EY387*FA1)</f>
        <v>0</v>
      </c>
      <c r="FC387" s="9">
        <f>Fri!$BK55</f>
        <v>0</v>
      </c>
      <c r="FD387" s="73" t="str">
        <f t="shared" si="4168"/>
        <v>-100%</v>
      </c>
      <c r="FE387" s="9">
        <f>(FC387*FD387)+(FC387*FE1)</f>
        <v>0</v>
      </c>
      <c r="FG387" s="9">
        <f>Fri!$BL55</f>
        <v>0</v>
      </c>
      <c r="FH387" s="73" t="str">
        <f t="shared" si="4169"/>
        <v>-100%</v>
      </c>
      <c r="FI387" s="9">
        <f>(FG387*FH387)+(FG387*FI1)</f>
        <v>0</v>
      </c>
      <c r="FK387" s="9">
        <f>Fri!$BM55</f>
        <v>0</v>
      </c>
      <c r="FL387" s="73" t="str">
        <f t="shared" si="4170"/>
        <v>-100%</v>
      </c>
      <c r="FM387" s="9">
        <f>(FK387*FL387)+(FK387*FM1)</f>
        <v>0</v>
      </c>
      <c r="FO387" s="9">
        <f>Fri!$BN55</f>
        <v>0</v>
      </c>
      <c r="FP387" s="73" t="str">
        <f t="shared" si="4171"/>
        <v>-100%</v>
      </c>
      <c r="FQ387" s="9">
        <f>(FO387*FP387)+(FO387*FQ1)</f>
        <v>0</v>
      </c>
    </row>
    <row r="388" spans="1:173" s="12" customFormat="1" x14ac:dyDescent="0.25">
      <c r="A388" s="75"/>
      <c r="B388" s="72"/>
      <c r="C388" s="75"/>
      <c r="D388" s="75"/>
      <c r="E388" s="75"/>
      <c r="G388" s="75"/>
      <c r="H388" s="75"/>
      <c r="I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  <c r="BJ388" s="75"/>
      <c r="BK388" s="75"/>
      <c r="BL388" s="75"/>
      <c r="BM388" s="75"/>
      <c r="BN388" s="75"/>
      <c r="BO388" s="75"/>
      <c r="BP388" s="75"/>
      <c r="BQ388" s="75"/>
      <c r="BR388" s="75"/>
      <c r="BS388" s="75"/>
      <c r="BT388" s="75"/>
      <c r="BU388" s="75"/>
      <c r="BV388" s="75"/>
      <c r="BW388" s="75"/>
      <c r="BX388" s="75"/>
      <c r="BY388" s="75"/>
      <c r="BZ388" s="75"/>
      <c r="CA388" s="75"/>
      <c r="CB388" s="75"/>
      <c r="CC388" s="75"/>
      <c r="CD388" s="75"/>
      <c r="CE388" s="75"/>
      <c r="CF388" s="75"/>
      <c r="CG388" s="75"/>
      <c r="CH388" s="75"/>
      <c r="CI388" s="75"/>
      <c r="CJ388" s="75"/>
      <c r="CK388" s="75"/>
      <c r="CL388" s="75"/>
      <c r="CM388" s="75"/>
      <c r="CN388" s="75"/>
      <c r="CO388" s="75"/>
      <c r="CP388" s="75"/>
      <c r="CQ388" s="75"/>
      <c r="CR388" s="75"/>
      <c r="CS388" s="75"/>
      <c r="CT388" s="75"/>
      <c r="CU388" s="75"/>
      <c r="CV388" s="75"/>
      <c r="CW388" s="75"/>
      <c r="CX388" s="75"/>
      <c r="CY388" s="75"/>
      <c r="CZ388" s="75"/>
      <c r="DA388" s="75"/>
      <c r="DB388" s="75"/>
      <c r="DC388" s="75"/>
      <c r="DD388" s="75"/>
      <c r="DE388" s="75"/>
      <c r="DF388" s="75"/>
      <c r="DG388" s="75"/>
      <c r="DH388" s="75"/>
      <c r="DI388" s="75"/>
      <c r="DJ388" s="75"/>
      <c r="DK388" s="75"/>
      <c r="DL388" s="75"/>
      <c r="DM388" s="75"/>
      <c r="DN388" s="75"/>
      <c r="DO388" s="75"/>
      <c r="DP388" s="75"/>
      <c r="DQ388" s="75"/>
      <c r="DR388" s="75"/>
      <c r="DS388" s="75"/>
      <c r="DT388" s="75"/>
      <c r="DU388" s="75"/>
      <c r="DV388" s="75"/>
      <c r="DW388" s="75"/>
      <c r="DX388" s="75"/>
      <c r="DY388" s="75"/>
      <c r="DZ388" s="75"/>
      <c r="EA388" s="75"/>
      <c r="EB388" s="75"/>
      <c r="EC388" s="75"/>
      <c r="ED388" s="75"/>
      <c r="EE388" s="75"/>
      <c r="EF388" s="75"/>
      <c r="EG388" s="75"/>
      <c r="EH388" s="75"/>
      <c r="EI388" s="75"/>
      <c r="EJ388" s="75"/>
      <c r="EK388" s="75"/>
      <c r="EL388" s="75"/>
      <c r="EM388" s="75"/>
      <c r="EN388" s="75"/>
      <c r="EO388" s="75"/>
      <c r="EP388" s="75"/>
      <c r="EQ388" s="75"/>
      <c r="ER388" s="75"/>
      <c r="ES388" s="75"/>
      <c r="EU388" s="75"/>
      <c r="EV388" s="75"/>
      <c r="EW388" s="75"/>
      <c r="EY388" s="75"/>
      <c r="EZ388" s="75"/>
      <c r="FA388" s="75"/>
      <c r="FC388" s="75"/>
      <c r="FD388" s="75"/>
      <c r="FE388" s="75"/>
      <c r="FG388" s="75"/>
      <c r="FH388" s="75"/>
      <c r="FI388" s="75"/>
      <c r="FK388" s="75"/>
      <c r="FL388" s="75"/>
      <c r="FM388" s="75"/>
      <c r="FO388" s="75"/>
      <c r="FP388" s="75"/>
      <c r="FQ388" s="75"/>
    </row>
    <row r="389" spans="1:173" s="12" customFormat="1" x14ac:dyDescent="0.25">
      <c r="A389" s="9">
        <f>Fri!A57</f>
        <v>0</v>
      </c>
      <c r="B389" s="72">
        <f>Fri!C57</f>
        <v>0</v>
      </c>
      <c r="C389" s="9">
        <f>Fri!X57</f>
        <v>0</v>
      </c>
      <c r="D389" s="73" t="str">
        <f>IF(B389="win",100%-D1,"-100%")</f>
        <v>-100%</v>
      </c>
      <c r="E389" s="9">
        <f>(C389*D389)+(C389*E1)</f>
        <v>0</v>
      </c>
      <c r="G389" s="9">
        <f>Fri!Y57</f>
        <v>0</v>
      </c>
      <c r="H389" s="73" t="str">
        <f>IF($B389="win",100%-H$1,"-100%")</f>
        <v>-100%</v>
      </c>
      <c r="I389" s="9">
        <f>(G389*H389)+(G389*I1)</f>
        <v>0</v>
      </c>
      <c r="K389" s="9">
        <f>Fri!Z57</f>
        <v>0</v>
      </c>
      <c r="L389" s="73" t="str">
        <f>IF(B389="win",100%-L1,"-100%")</f>
        <v>-100%</v>
      </c>
      <c r="M389" s="9">
        <f>(K389*L389)+(K389*M1)</f>
        <v>0</v>
      </c>
      <c r="N389" s="9"/>
      <c r="O389" s="9">
        <f>Fri!AA57</f>
        <v>0</v>
      </c>
      <c r="P389" s="73" t="str">
        <f>IF(B389="win",100%-P1,"-100%")</f>
        <v>-100%</v>
      </c>
      <c r="Q389" s="9">
        <f>(O389*P389)+(O389*Q1)</f>
        <v>0</v>
      </c>
      <c r="R389" s="9"/>
      <c r="S389" s="9">
        <f>Fri!AB57</f>
        <v>0</v>
      </c>
      <c r="T389" s="73" t="str">
        <f>IF(B389="win",100%-T1,"-100%")</f>
        <v>-100%</v>
      </c>
      <c r="U389" s="9">
        <f>(S389*T389)+(S389*U1)</f>
        <v>0</v>
      </c>
      <c r="V389" s="9"/>
      <c r="W389" s="9">
        <f>Fri!AC57</f>
        <v>0</v>
      </c>
      <c r="X389" s="73" t="str">
        <f>IF(B389="win",100%-X1,"-100%")</f>
        <v>-100%</v>
      </c>
      <c r="Y389" s="9">
        <f>(W389*X389)+(W389*Y1)</f>
        <v>0</v>
      </c>
      <c r="Z389" s="9"/>
      <c r="AA389" s="9">
        <f>Fri!AD57</f>
        <v>0</v>
      </c>
      <c r="AB389" s="73" t="str">
        <f>IF(B389="win",100%-AB1,"-100%")</f>
        <v>-100%</v>
      </c>
      <c r="AC389" s="9">
        <f>(AA389*AB389)+(AA389*AC1)</f>
        <v>0</v>
      </c>
      <c r="AD389" s="9"/>
      <c r="AE389" s="9">
        <f>Fri!AE57</f>
        <v>0</v>
      </c>
      <c r="AF389" s="73" t="str">
        <f>IF(B389="win",100%-AF1,"-100%")</f>
        <v>-100%</v>
      </c>
      <c r="AG389" s="9">
        <f>(AE389*AF389)+(AE389*AG1)</f>
        <v>0</v>
      </c>
      <c r="AH389" s="9"/>
      <c r="AI389" s="9">
        <f>Fri!AF57</f>
        <v>0</v>
      </c>
      <c r="AJ389" s="73" t="str">
        <f>IF(B389="win",100%-AJ1,"-100%")</f>
        <v>-100%</v>
      </c>
      <c r="AK389" s="9">
        <f>(AI389*AJ389)+(AI389*AK1)</f>
        <v>0</v>
      </c>
      <c r="AL389" s="9"/>
      <c r="AM389" s="9">
        <f>Fri!AG57</f>
        <v>0</v>
      </c>
      <c r="AN389" s="73" t="str">
        <f>IF(B389="win",100%-AN1,"-100%")</f>
        <v>-100%</v>
      </c>
      <c r="AO389" s="9">
        <f>(AM389*AN389)+(AM389*AO1)</f>
        <v>0</v>
      </c>
      <c r="AP389" s="9"/>
      <c r="AQ389" s="9">
        <f>Fri!AH57</f>
        <v>0</v>
      </c>
      <c r="AR389" s="73" t="str">
        <f>IF(B389="win",100%-AR1,"-100%")</f>
        <v>-100%</v>
      </c>
      <c r="AS389" s="9">
        <f>(AQ389*AR389)+(AQ389*AS1)</f>
        <v>0</v>
      </c>
      <c r="AT389" s="9"/>
      <c r="AU389" s="9">
        <f>Fri!AI57</f>
        <v>0</v>
      </c>
      <c r="AV389" s="73" t="str">
        <f>IF(B389="win",100%-AV1,"-100%")</f>
        <v>-100%</v>
      </c>
      <c r="AW389" s="9">
        <f>(AU389*AV389)+(AU389*AW1)</f>
        <v>0</v>
      </c>
      <c r="AX389" s="9"/>
      <c r="AY389" s="9">
        <f>Fri!AJ57</f>
        <v>0</v>
      </c>
      <c r="AZ389" s="73" t="str">
        <f>IF(B389="win",100%-AZ1,"-100%")</f>
        <v>-100%</v>
      </c>
      <c r="BA389" s="9">
        <f>(AY389*AZ389)+(AY389*BA1)</f>
        <v>0</v>
      </c>
      <c r="BB389" s="9"/>
      <c r="BC389" s="9">
        <f>Fri!AK57</f>
        <v>0</v>
      </c>
      <c r="BD389" s="73" t="str">
        <f>IF(B389="win",100%-BD1,"-100%")</f>
        <v>-100%</v>
      </c>
      <c r="BE389" s="9">
        <f>(BC389*BD389)+(BC389*BE1)</f>
        <v>0</v>
      </c>
      <c r="BF389" s="9"/>
      <c r="BG389" s="9">
        <f>Fri!AL57</f>
        <v>0</v>
      </c>
      <c r="BH389" s="73" t="str">
        <f>IF(B389="win",100%-BH1,"-100%")</f>
        <v>-100%</v>
      </c>
      <c r="BI389" s="9">
        <f>(BG389*BH389)+(BG389*BI1)</f>
        <v>0</v>
      </c>
      <c r="BJ389" s="9"/>
      <c r="BK389" s="9">
        <f>Fri!AM57</f>
        <v>0</v>
      </c>
      <c r="BL389" s="73" t="str">
        <f>IF(B389="win",100%-BL1,"-100%")</f>
        <v>-100%</v>
      </c>
      <c r="BM389" s="9">
        <f>(BK389*BL389)+(BK389*BM1)</f>
        <v>0</v>
      </c>
      <c r="BN389" s="9"/>
      <c r="BO389" s="9">
        <f>Fri!AN57</f>
        <v>0</v>
      </c>
      <c r="BP389" s="73" t="str">
        <f>IF(B389="win",100%-BP1,"-100%")</f>
        <v>-100%</v>
      </c>
      <c r="BQ389" s="9">
        <f>(BO389*BP389)+(BO389*BQ1)</f>
        <v>0</v>
      </c>
      <c r="BR389" s="9"/>
      <c r="BS389" s="9">
        <f>Fri!AO57</f>
        <v>0</v>
      </c>
      <c r="BT389" s="73" t="str">
        <f>IF(B389="win",100%-BT1,"-100%")</f>
        <v>-100%</v>
      </c>
      <c r="BU389" s="9">
        <f>(BS389*BT389)+(BS389*BU1)</f>
        <v>0</v>
      </c>
      <c r="BV389" s="9"/>
      <c r="BW389" s="9">
        <f>Fri!AP57</f>
        <v>0</v>
      </c>
      <c r="BX389" s="73" t="str">
        <f>IF(B389="win",100%-BX1,"-100%")</f>
        <v>-100%</v>
      </c>
      <c r="BY389" s="9">
        <f>(BW389*BX389)+(BW389*BY1)</f>
        <v>0</v>
      </c>
      <c r="BZ389" s="9"/>
      <c r="CA389" s="9">
        <f>Fri!AQ57</f>
        <v>0</v>
      </c>
      <c r="CB389" s="73" t="str">
        <f>IF(B389="win",100%-CB1,"-100%")</f>
        <v>-100%</v>
      </c>
      <c r="CC389" s="9">
        <f>(CA389*CB389)+(CA389*CC1)</f>
        <v>0</v>
      </c>
      <c r="CD389" s="9"/>
      <c r="CE389" s="9">
        <f>Fri!AR57</f>
        <v>0</v>
      </c>
      <c r="CF389" s="73" t="str">
        <f>IF(B389="win",100%-CF1,"-100%")</f>
        <v>-100%</v>
      </c>
      <c r="CG389" s="9">
        <f>(CE389*CF389)+(CE389*CG1)</f>
        <v>0</v>
      </c>
      <c r="CH389" s="9"/>
      <c r="CI389" s="9">
        <f>Fri!AS57</f>
        <v>0</v>
      </c>
      <c r="CJ389" s="73" t="str">
        <f>IF(B389="win",100%-CJ1,"-100%")</f>
        <v>-100%</v>
      </c>
      <c r="CK389" s="9">
        <f>(CI389*CJ389)+(CI389*CK1)</f>
        <v>0</v>
      </c>
      <c r="CL389" s="9"/>
      <c r="CM389" s="9">
        <f>Fri!AT57</f>
        <v>0</v>
      </c>
      <c r="CN389" s="73" t="str">
        <f>IF(B389="win",100%-CN1,"-100%")</f>
        <v>-100%</v>
      </c>
      <c r="CO389" s="9">
        <f>(CM389*CN389)+(CM389*CO1)</f>
        <v>0</v>
      </c>
      <c r="CP389" s="9"/>
      <c r="CQ389" s="9">
        <f>Fri!AU57</f>
        <v>0</v>
      </c>
      <c r="CR389" s="73" t="str">
        <f>IF(B389="win",100%-CR1,"-100%")</f>
        <v>-100%</v>
      </c>
      <c r="CS389" s="9">
        <f>(CQ389*CR389)+(CQ389*CS1)</f>
        <v>0</v>
      </c>
      <c r="CT389" s="9"/>
      <c r="CU389" s="9">
        <f>Fri!AV57</f>
        <v>0</v>
      </c>
      <c r="CV389" s="73" t="str">
        <f>IF(B389="win",100%-CV1,"-100%")</f>
        <v>-100%</v>
      </c>
      <c r="CW389" s="9">
        <f>(CU389*CV389)+(CU389*CW1)</f>
        <v>0</v>
      </c>
      <c r="CX389" s="9"/>
      <c r="CY389" s="9">
        <f>Fri!AW57</f>
        <v>0</v>
      </c>
      <c r="CZ389" s="73" t="str">
        <f>IF(B389="win",100%-CZ1,"-100%")</f>
        <v>-100%</v>
      </c>
      <c r="DA389" s="9">
        <f>(CY389*CZ389)+(CY389*DA1)</f>
        <v>0</v>
      </c>
      <c r="DB389" s="9"/>
      <c r="DC389" s="9">
        <f>Fri!AX57</f>
        <v>0</v>
      </c>
      <c r="DD389" s="73" t="str">
        <f>IF(B389="win",100%-DD1,"-100%")</f>
        <v>-100%</v>
      </c>
      <c r="DE389" s="9">
        <f>(DC389*DD389)+(DC389*DE1)</f>
        <v>0</v>
      </c>
      <c r="DF389" s="9"/>
      <c r="DG389" s="9">
        <f>Fri!AY57</f>
        <v>0</v>
      </c>
      <c r="DH389" s="73" t="str">
        <f>IF(B389="win",100%-DH1,"-100%")</f>
        <v>-100%</v>
      </c>
      <c r="DI389" s="9">
        <f>(DG389*DH389)+(DG389*DI1)</f>
        <v>0</v>
      </c>
      <c r="DJ389" s="9"/>
      <c r="DK389" s="9">
        <f>Fri!AZ57</f>
        <v>0</v>
      </c>
      <c r="DL389" s="73" t="str">
        <f>IF(B389="win",100%-DL1,"-100%")</f>
        <v>-100%</v>
      </c>
      <c r="DM389" s="9">
        <f>(DK389*DL389)+(DK389*DM1)</f>
        <v>0</v>
      </c>
      <c r="DN389" s="9"/>
      <c r="DO389" s="9">
        <f>Fri!BA57</f>
        <v>0</v>
      </c>
      <c r="DP389" s="73" t="str">
        <f>IF(B389="win",100%-DP1,"-100%")</f>
        <v>-100%</v>
      </c>
      <c r="DQ389" s="9">
        <f>(DO389*DP389)+(DO389*DQ1)</f>
        <v>0</v>
      </c>
      <c r="DR389" s="9"/>
      <c r="DS389" s="9">
        <f>Fri!BB57</f>
        <v>0</v>
      </c>
      <c r="DT389" s="73" t="str">
        <f>IF(B389="win",100%-DT1,"-100%")</f>
        <v>-100%</v>
      </c>
      <c r="DU389" s="9">
        <f>(DS389*DT389)+(DS389*DU1)</f>
        <v>0</v>
      </c>
      <c r="DV389" s="9"/>
      <c r="DW389" s="9">
        <f>Fri!BC57</f>
        <v>0</v>
      </c>
      <c r="DX389" s="73" t="str">
        <f>IF(B389="win",100%-DX1,"-100%")</f>
        <v>-100%</v>
      </c>
      <c r="DY389" s="9">
        <f>(DW389*DX389)+(DW389*DY1)</f>
        <v>0</v>
      </c>
      <c r="DZ389" s="9"/>
      <c r="EA389" s="9">
        <f>Fri!BD57</f>
        <v>0</v>
      </c>
      <c r="EB389" s="73" t="str">
        <f>IF(B389="win",100%-EB1,"-100%")</f>
        <v>-100%</v>
      </c>
      <c r="EC389" s="9">
        <f>(EA389*EB389)+(EA389*EC1)</f>
        <v>0</v>
      </c>
      <c r="ED389" s="9"/>
      <c r="EE389" s="9">
        <f>Fri!BE57</f>
        <v>0</v>
      </c>
      <c r="EF389" s="73" t="str">
        <f>IF(B389="win",100%-EF1,"-100%")</f>
        <v>-100%</v>
      </c>
      <c r="EG389" s="9">
        <f>(EE389*EF389)+(EE389*EG1)</f>
        <v>0</v>
      </c>
      <c r="EH389" s="9"/>
      <c r="EI389" s="9">
        <f>Fri!BF57</f>
        <v>0</v>
      </c>
      <c r="EJ389" s="73" t="str">
        <f>IF(B389="win",100%-EJ1,"-100%")</f>
        <v>-100%</v>
      </c>
      <c r="EK389" s="9">
        <f>(EI389*EJ389)+(EI389*EK1)</f>
        <v>0</v>
      </c>
      <c r="EL389" s="9"/>
      <c r="EM389" s="9">
        <f>Fri!BG57</f>
        <v>0</v>
      </c>
      <c r="EN389" s="73" t="str">
        <f>IF(B389="win",100%-EN1,"-100%")</f>
        <v>-100%</v>
      </c>
      <c r="EO389" s="9">
        <f>(EM389*EN389)+(EM389*EO1)</f>
        <v>0</v>
      </c>
      <c r="EP389" s="9"/>
      <c r="EQ389" s="9">
        <f>Fri!BH57</f>
        <v>0</v>
      </c>
      <c r="ER389" s="73" t="str">
        <f>IF(B389="win",100%-ER1,"-100%")</f>
        <v>-100%</v>
      </c>
      <c r="ES389" s="9">
        <f>(EQ389*ER389)+(EQ389*ES1)</f>
        <v>0</v>
      </c>
      <c r="EU389" s="9">
        <f>Fri!$BI57</f>
        <v>0</v>
      </c>
      <c r="EV389" s="73" t="str">
        <f t="shared" si="4166"/>
        <v>-100%</v>
      </c>
      <c r="EW389" s="9">
        <f>(EU389*EV389)+(EU389*EW1)</f>
        <v>0</v>
      </c>
      <c r="EY389" s="9">
        <f>Fri!$BJ57</f>
        <v>0</v>
      </c>
      <c r="EZ389" s="73" t="str">
        <f t="shared" si="4167"/>
        <v>-100%</v>
      </c>
      <c r="FA389" s="9">
        <f>(EY389*EZ389)+(EY389*FA1)</f>
        <v>0</v>
      </c>
      <c r="FC389" s="9">
        <f>Fri!$BK57</f>
        <v>0</v>
      </c>
      <c r="FD389" s="73" t="str">
        <f t="shared" si="4168"/>
        <v>-100%</v>
      </c>
      <c r="FE389" s="9">
        <f>(FC389*FD389)+(FC389*FE1)</f>
        <v>0</v>
      </c>
      <c r="FG389" s="9">
        <f>Fri!$BL57</f>
        <v>0</v>
      </c>
      <c r="FH389" s="73" t="str">
        <f t="shared" si="4169"/>
        <v>-100%</v>
      </c>
      <c r="FI389" s="9">
        <f>(FG389*FH389)+(FG389*FI1)</f>
        <v>0</v>
      </c>
      <c r="FK389" s="9">
        <f>Fri!$BM57</f>
        <v>0</v>
      </c>
      <c r="FL389" s="73" t="str">
        <f t="shared" si="4170"/>
        <v>-100%</v>
      </c>
      <c r="FM389" s="9">
        <f>(FK389*FL389)+(FK389*FM1)</f>
        <v>0</v>
      </c>
      <c r="FO389" s="9">
        <f>Fri!$BN57</f>
        <v>0</v>
      </c>
      <c r="FP389" s="73" t="str">
        <f t="shared" si="4171"/>
        <v>-100%</v>
      </c>
      <c r="FQ389" s="9">
        <f>(FO389*FP389)+(FO389*FQ1)</f>
        <v>0</v>
      </c>
    </row>
    <row r="390" spans="1:173" s="12" customFormat="1" x14ac:dyDescent="0.25">
      <c r="A390" s="9">
        <f>Fri!A58</f>
        <v>0</v>
      </c>
      <c r="B390" s="72">
        <f>Fri!C58</f>
        <v>0</v>
      </c>
      <c r="C390" s="9">
        <f>Fri!X58</f>
        <v>0</v>
      </c>
      <c r="D390" s="73" t="str">
        <f>IF(B390="win",100%-D1,"-100%")</f>
        <v>-100%</v>
      </c>
      <c r="E390" s="9">
        <f>(C390*D390)+(C390*E1)</f>
        <v>0</v>
      </c>
      <c r="G390" s="9">
        <f>Fri!Y58</f>
        <v>0</v>
      </c>
      <c r="H390" s="73" t="str">
        <f t="shared" ref="H390:H392" si="4175">IF($B390="win",100%-H$1,"-100%")</f>
        <v>-100%</v>
      </c>
      <c r="I390" s="9">
        <f>(G390*H390)+(G390*I1)</f>
        <v>0</v>
      </c>
      <c r="K390" s="9">
        <f>Fri!Z58</f>
        <v>0</v>
      </c>
      <c r="L390" s="73" t="str">
        <f>IF(B390="win",100%-L1,"-100%")</f>
        <v>-100%</v>
      </c>
      <c r="M390" s="9">
        <f>(K390*L390)+(K390*M1)</f>
        <v>0</v>
      </c>
      <c r="N390" s="9"/>
      <c r="O390" s="9">
        <f>Fri!AA58</f>
        <v>0</v>
      </c>
      <c r="P390" s="73" t="str">
        <f>IF(B390="win",100%-P1,"-100%")</f>
        <v>-100%</v>
      </c>
      <c r="Q390" s="9">
        <f>(O390*P390)+(O390*Q1)</f>
        <v>0</v>
      </c>
      <c r="R390" s="9"/>
      <c r="S390" s="9">
        <f>Fri!AB58</f>
        <v>0</v>
      </c>
      <c r="T390" s="73" t="str">
        <f>IF(B390="win",100%-T1,"-100%")</f>
        <v>-100%</v>
      </c>
      <c r="U390" s="9">
        <f>(S390*T390)+(S390*U1)</f>
        <v>0</v>
      </c>
      <c r="V390" s="9"/>
      <c r="W390" s="9">
        <f>Fri!AC58</f>
        <v>0</v>
      </c>
      <c r="X390" s="73" t="str">
        <f>IF(B390="win",100%-X1,"-100%")</f>
        <v>-100%</v>
      </c>
      <c r="Y390" s="9">
        <f>(W390*X390)+(W390*Y1)</f>
        <v>0</v>
      </c>
      <c r="Z390" s="9"/>
      <c r="AA390" s="9">
        <f>Fri!AD58</f>
        <v>0</v>
      </c>
      <c r="AB390" s="73" t="str">
        <f>IF(B390="win",100%-AB1,"-100%")</f>
        <v>-100%</v>
      </c>
      <c r="AC390" s="9">
        <f>(AA390*AB390)+(AA390*AC1)</f>
        <v>0</v>
      </c>
      <c r="AD390" s="9"/>
      <c r="AE390" s="9">
        <f>Fri!AE58</f>
        <v>0</v>
      </c>
      <c r="AF390" s="73" t="str">
        <f>IF(B390="win",100%-AF1,"-100%")</f>
        <v>-100%</v>
      </c>
      <c r="AG390" s="9">
        <f>(AE390*AF390)+(AE390*AG1)</f>
        <v>0</v>
      </c>
      <c r="AH390" s="9"/>
      <c r="AI390" s="9">
        <f>Fri!AF58</f>
        <v>0</v>
      </c>
      <c r="AJ390" s="73" t="str">
        <f>IF(B390="win",100%-AJ1,"-100%")</f>
        <v>-100%</v>
      </c>
      <c r="AK390" s="9">
        <f>(AI390*AJ390)+(AI390*AK1)</f>
        <v>0</v>
      </c>
      <c r="AL390" s="9"/>
      <c r="AM390" s="9">
        <f>Fri!AG58</f>
        <v>0</v>
      </c>
      <c r="AN390" s="73" t="str">
        <f>IF(B390="win",100%-AN1,"-100%")</f>
        <v>-100%</v>
      </c>
      <c r="AO390" s="9">
        <f>(AM390*AN390)+(AM390*AO1)</f>
        <v>0</v>
      </c>
      <c r="AP390" s="9"/>
      <c r="AQ390" s="9">
        <f>Fri!AH58</f>
        <v>0</v>
      </c>
      <c r="AR390" s="73" t="str">
        <f>IF(B390="win",100%-AR1,"-100%")</f>
        <v>-100%</v>
      </c>
      <c r="AS390" s="9">
        <f>(AQ390*AR390)+(AQ390*AS1)</f>
        <v>0</v>
      </c>
      <c r="AT390" s="9"/>
      <c r="AU390" s="9">
        <f>Fri!AI58</f>
        <v>0</v>
      </c>
      <c r="AV390" s="73" t="str">
        <f>IF(B390="win",100%-AV1,"-100%")</f>
        <v>-100%</v>
      </c>
      <c r="AW390" s="9">
        <f>(AU390*AV390)+(AU390*AW1)</f>
        <v>0</v>
      </c>
      <c r="AX390" s="9"/>
      <c r="AY390" s="9">
        <f>Fri!AJ58</f>
        <v>0</v>
      </c>
      <c r="AZ390" s="73" t="str">
        <f>IF(B390="win",100%-AZ1,"-100%")</f>
        <v>-100%</v>
      </c>
      <c r="BA390" s="9">
        <f>(AY390*AZ390)+(AY390*BA1)</f>
        <v>0</v>
      </c>
      <c r="BB390" s="9"/>
      <c r="BC390" s="9">
        <f>Fri!AK58</f>
        <v>0</v>
      </c>
      <c r="BD390" s="73" t="str">
        <f>IF(B390="win",100%-BD1,"-100%")</f>
        <v>-100%</v>
      </c>
      <c r="BE390" s="9">
        <f>(BC390*BD390)+(BC390*BE1)</f>
        <v>0</v>
      </c>
      <c r="BF390" s="9"/>
      <c r="BG390" s="9">
        <f>Fri!AL58</f>
        <v>0</v>
      </c>
      <c r="BH390" s="73" t="str">
        <f>IF(B390="win",100%-BH1,"-100%")</f>
        <v>-100%</v>
      </c>
      <c r="BI390" s="9">
        <f>(BG390*BH390)+(BG390*BI1)</f>
        <v>0</v>
      </c>
      <c r="BJ390" s="9"/>
      <c r="BK390" s="9">
        <f>Fri!AM58</f>
        <v>0</v>
      </c>
      <c r="BL390" s="73" t="str">
        <f>IF(B390="win",100%-BL1,"-100%")</f>
        <v>-100%</v>
      </c>
      <c r="BM390" s="9">
        <f>(BK390*BL390)+(BK390*BM1)</f>
        <v>0</v>
      </c>
      <c r="BN390" s="9"/>
      <c r="BO390" s="9">
        <f>Fri!AN58</f>
        <v>0</v>
      </c>
      <c r="BP390" s="73" t="str">
        <f>IF(B390="win",100%-BP1,"-100%")</f>
        <v>-100%</v>
      </c>
      <c r="BQ390" s="9">
        <f>(BO390*BP390)+(BO390*BQ1)</f>
        <v>0</v>
      </c>
      <c r="BR390" s="9"/>
      <c r="BS390" s="9">
        <f>Fri!AO58</f>
        <v>0</v>
      </c>
      <c r="BT390" s="73" t="str">
        <f>IF(B390="win",100%-BT1,"-100%")</f>
        <v>-100%</v>
      </c>
      <c r="BU390" s="9">
        <f>(BS390*BT390)+(BS390*BU1)</f>
        <v>0</v>
      </c>
      <c r="BV390" s="9"/>
      <c r="BW390" s="9">
        <f>Fri!AP58</f>
        <v>0</v>
      </c>
      <c r="BX390" s="73" t="str">
        <f>IF(B390="win",100%-BX1,"-100%")</f>
        <v>-100%</v>
      </c>
      <c r="BY390" s="9">
        <f>(BW390*BX390)+(BW390*BY1)</f>
        <v>0</v>
      </c>
      <c r="BZ390" s="9"/>
      <c r="CA390" s="9">
        <f>Fri!AQ58</f>
        <v>0</v>
      </c>
      <c r="CB390" s="73" t="str">
        <f>IF(B390="win",100%-CB1,"-100%")</f>
        <v>-100%</v>
      </c>
      <c r="CC390" s="9">
        <f>(CA390*CB390)+(CA390*CC1)</f>
        <v>0</v>
      </c>
      <c r="CD390" s="9"/>
      <c r="CE390" s="9">
        <f>Fri!AR58</f>
        <v>0</v>
      </c>
      <c r="CF390" s="73" t="str">
        <f>IF(B390="win",100%-CF1,"-100%")</f>
        <v>-100%</v>
      </c>
      <c r="CG390" s="9">
        <f>(CE390*CF390)+(CE390*CG1)</f>
        <v>0</v>
      </c>
      <c r="CH390" s="9"/>
      <c r="CI390" s="9">
        <f>Fri!AS58</f>
        <v>0</v>
      </c>
      <c r="CJ390" s="73" t="str">
        <f>IF(B390="win",100%-CJ1,"-100%")</f>
        <v>-100%</v>
      </c>
      <c r="CK390" s="9">
        <f>(CI390*CJ390)+(CI390*CK1)</f>
        <v>0</v>
      </c>
      <c r="CL390" s="9"/>
      <c r="CM390" s="9">
        <f>Fri!AT58</f>
        <v>0</v>
      </c>
      <c r="CN390" s="73" t="str">
        <f>IF(B390="win",100%-CN1,"-100%")</f>
        <v>-100%</v>
      </c>
      <c r="CO390" s="9">
        <f>(CM390*CN390)+(CM390*CO1)</f>
        <v>0</v>
      </c>
      <c r="CP390" s="9"/>
      <c r="CQ390" s="9">
        <f>Fri!AU58</f>
        <v>0</v>
      </c>
      <c r="CR390" s="73" t="str">
        <f>IF(B390="win",100%-CR1,"-100%")</f>
        <v>-100%</v>
      </c>
      <c r="CS390" s="9">
        <f>(CQ390*CR390)+(CQ390*CS1)</f>
        <v>0</v>
      </c>
      <c r="CT390" s="9"/>
      <c r="CU390" s="9">
        <f>Fri!AV58</f>
        <v>0</v>
      </c>
      <c r="CV390" s="73" t="str">
        <f>IF(B390="win",100%-CV1,"-100%")</f>
        <v>-100%</v>
      </c>
      <c r="CW390" s="9">
        <f>(CU390*CV390)+(CU390*CW1)</f>
        <v>0</v>
      </c>
      <c r="CX390" s="9"/>
      <c r="CY390" s="9">
        <f>Fri!AW58</f>
        <v>0</v>
      </c>
      <c r="CZ390" s="73" t="str">
        <f>IF(B390="win",100%-CZ1,"-100%")</f>
        <v>-100%</v>
      </c>
      <c r="DA390" s="9">
        <f>(CY390*CZ390)+(CY390*DA1)</f>
        <v>0</v>
      </c>
      <c r="DB390" s="9"/>
      <c r="DC390" s="9">
        <f>Fri!AX58</f>
        <v>0</v>
      </c>
      <c r="DD390" s="73" t="str">
        <f>IF(B390="win",100%-DD1,"-100%")</f>
        <v>-100%</v>
      </c>
      <c r="DE390" s="9">
        <f>(DC390*DD390)+(DC390*DE1)</f>
        <v>0</v>
      </c>
      <c r="DF390" s="9"/>
      <c r="DG390" s="9">
        <f>Fri!AY58</f>
        <v>0</v>
      </c>
      <c r="DH390" s="73" t="str">
        <f>IF(B390="win",100%-DH1,"-100%")</f>
        <v>-100%</v>
      </c>
      <c r="DI390" s="9">
        <f>(DG390*DH390)+(DG390*DI1)</f>
        <v>0</v>
      </c>
      <c r="DJ390" s="9"/>
      <c r="DK390" s="9">
        <f>Fri!AZ58</f>
        <v>0</v>
      </c>
      <c r="DL390" s="73" t="str">
        <f>IF(B390="win",100%-DL1,"-100%")</f>
        <v>-100%</v>
      </c>
      <c r="DM390" s="9">
        <f>(DK390*DL390)+(DK390*DM1)</f>
        <v>0</v>
      </c>
      <c r="DN390" s="9"/>
      <c r="DO390" s="9">
        <f>Fri!BA58</f>
        <v>0</v>
      </c>
      <c r="DP390" s="73" t="str">
        <f>IF(B390="win",100%-DP1,"-100%")</f>
        <v>-100%</v>
      </c>
      <c r="DQ390" s="9">
        <f>(DO390*DP390)+(DO390*DQ1)</f>
        <v>0</v>
      </c>
      <c r="DR390" s="9"/>
      <c r="DS390" s="9">
        <f>Fri!BB58</f>
        <v>0</v>
      </c>
      <c r="DT390" s="73" t="str">
        <f>IF(B390="win",100%-DT1,"-100%")</f>
        <v>-100%</v>
      </c>
      <c r="DU390" s="9">
        <f>(DS390*DT390)+(DS390*DU1)</f>
        <v>0</v>
      </c>
      <c r="DV390" s="9"/>
      <c r="DW390" s="9">
        <f>Fri!BC58</f>
        <v>0</v>
      </c>
      <c r="DX390" s="73" t="str">
        <f>IF(B390="win",100%-DX1,"-100%")</f>
        <v>-100%</v>
      </c>
      <c r="DY390" s="9">
        <f>(DW390*DX390)+(DW390*DY1)</f>
        <v>0</v>
      </c>
      <c r="DZ390" s="9"/>
      <c r="EA390" s="9">
        <f>Fri!BD58</f>
        <v>0</v>
      </c>
      <c r="EB390" s="73" t="str">
        <f>IF(B390="win",100%-EB1,"-100%")</f>
        <v>-100%</v>
      </c>
      <c r="EC390" s="9">
        <f>(EA390*EB390)+(EA390*EC1)</f>
        <v>0</v>
      </c>
      <c r="ED390" s="9"/>
      <c r="EE390" s="9">
        <f>Fri!BE58</f>
        <v>0</v>
      </c>
      <c r="EF390" s="73" t="str">
        <f>IF(B390="win",100%-EF1,"-100%")</f>
        <v>-100%</v>
      </c>
      <c r="EG390" s="9">
        <f>(EE390*EF390)+(EE390*EG1)</f>
        <v>0</v>
      </c>
      <c r="EH390" s="9"/>
      <c r="EI390" s="9">
        <f>Fri!BF58</f>
        <v>0</v>
      </c>
      <c r="EJ390" s="73" t="str">
        <f>IF(B390="win",100%-EJ1,"-100%")</f>
        <v>-100%</v>
      </c>
      <c r="EK390" s="9">
        <f>(EI390*EJ390)+(EI390*EK1)</f>
        <v>0</v>
      </c>
      <c r="EL390" s="9"/>
      <c r="EM390" s="9">
        <f>Fri!BG58</f>
        <v>0</v>
      </c>
      <c r="EN390" s="73" t="str">
        <f>IF(B390="win",100%-EN1,"-100%")</f>
        <v>-100%</v>
      </c>
      <c r="EO390" s="9">
        <f>(EM390*EN390)+(EM390*EO1)</f>
        <v>0</v>
      </c>
      <c r="EP390" s="9"/>
      <c r="EQ390" s="9">
        <f>Fri!BH58</f>
        <v>0</v>
      </c>
      <c r="ER390" s="73" t="str">
        <f>IF(B390="win",100%-ER1,"-100%")</f>
        <v>-100%</v>
      </c>
      <c r="ES390" s="9">
        <f>(EQ390*ER390)+(EQ390*ES1)</f>
        <v>0</v>
      </c>
      <c r="EU390" s="9">
        <f>Fri!$BI58</f>
        <v>0</v>
      </c>
      <c r="EV390" s="73" t="str">
        <f t="shared" si="4166"/>
        <v>-100%</v>
      </c>
      <c r="EW390" s="9">
        <f>(EU390*EV390)+(EU390*EW1)</f>
        <v>0</v>
      </c>
      <c r="EY390" s="9">
        <f>Fri!$BJ58</f>
        <v>0</v>
      </c>
      <c r="EZ390" s="73" t="str">
        <f t="shared" si="4167"/>
        <v>-100%</v>
      </c>
      <c r="FA390" s="9">
        <f>(EY390*EZ390)+(EY390*FA1)</f>
        <v>0</v>
      </c>
      <c r="FC390" s="9">
        <f>Fri!$BK58</f>
        <v>0</v>
      </c>
      <c r="FD390" s="73" t="str">
        <f t="shared" si="4168"/>
        <v>-100%</v>
      </c>
      <c r="FE390" s="9">
        <f>(FC390*FD390)+(FC390*FE1)</f>
        <v>0</v>
      </c>
      <c r="FG390" s="9">
        <f>Fri!$BL58</f>
        <v>0</v>
      </c>
      <c r="FH390" s="73" t="str">
        <f t="shared" si="4169"/>
        <v>-100%</v>
      </c>
      <c r="FI390" s="9">
        <f>(FG390*FH390)+(FG390*FI1)</f>
        <v>0</v>
      </c>
      <c r="FK390" s="9">
        <f>Fri!$BM58</f>
        <v>0</v>
      </c>
      <c r="FL390" s="73" t="str">
        <f t="shared" si="4170"/>
        <v>-100%</v>
      </c>
      <c r="FM390" s="9">
        <f>(FK390*FL390)+(FK390*FM1)</f>
        <v>0</v>
      </c>
      <c r="FO390" s="9">
        <f>Fri!$BN58</f>
        <v>0</v>
      </c>
      <c r="FP390" s="73" t="str">
        <f t="shared" si="4171"/>
        <v>-100%</v>
      </c>
      <c r="FQ390" s="9">
        <f>(FO390*FP390)+(FO390*FQ1)</f>
        <v>0</v>
      </c>
    </row>
    <row r="391" spans="1:173" s="12" customFormat="1" x14ac:dyDescent="0.25">
      <c r="A391" s="9" t="str">
        <f>Fri!A59</f>
        <v>UNDER</v>
      </c>
      <c r="B391" s="72">
        <f>Fri!C59</f>
        <v>0</v>
      </c>
      <c r="C391" s="9">
        <f>Fri!X59</f>
        <v>0</v>
      </c>
      <c r="D391" s="73" t="str">
        <f>IF(B391="win",100%-D1,"-100%")</f>
        <v>-100%</v>
      </c>
      <c r="E391" s="9">
        <f>(C391*D391)+(C391*E1)</f>
        <v>0</v>
      </c>
      <c r="G391" s="9">
        <f>Fri!Y59</f>
        <v>0</v>
      </c>
      <c r="H391" s="73" t="str">
        <f t="shared" si="4175"/>
        <v>-100%</v>
      </c>
      <c r="I391" s="9">
        <f>(G391*H391)+(G391*I1)</f>
        <v>0</v>
      </c>
      <c r="K391" s="9">
        <f>Fri!Z59</f>
        <v>0</v>
      </c>
      <c r="L391" s="73" t="str">
        <f>IF(B391="win",100%-L1,"-100%")</f>
        <v>-100%</v>
      </c>
      <c r="M391" s="9">
        <f>(K391*L391)+(K391*M1)</f>
        <v>0</v>
      </c>
      <c r="N391" s="9"/>
      <c r="O391" s="9">
        <f>Fri!AA59</f>
        <v>0</v>
      </c>
      <c r="P391" s="73" t="str">
        <f>IF(B391="win",100%-P1,"-100%")</f>
        <v>-100%</v>
      </c>
      <c r="Q391" s="9">
        <f>(O391*P391)+(O391*Q1)</f>
        <v>0</v>
      </c>
      <c r="R391" s="9"/>
      <c r="S391" s="9">
        <f>Fri!AB59</f>
        <v>0</v>
      </c>
      <c r="T391" s="73" t="str">
        <f>IF(B391="win",100%-T1,"-100%")</f>
        <v>-100%</v>
      </c>
      <c r="U391" s="9">
        <f>(S391*T391)+(S391*U1)</f>
        <v>0</v>
      </c>
      <c r="V391" s="9"/>
      <c r="W391" s="9">
        <f>Fri!AC59</f>
        <v>0</v>
      </c>
      <c r="X391" s="73" t="str">
        <f>IF(B391="win",100%-X1,"-100%")</f>
        <v>-100%</v>
      </c>
      <c r="Y391" s="9">
        <f>(W391*X391)+(W391*Y1)</f>
        <v>0</v>
      </c>
      <c r="Z391" s="9"/>
      <c r="AA391" s="9">
        <f>Fri!AD59</f>
        <v>0</v>
      </c>
      <c r="AB391" s="73" t="str">
        <f>IF(B391="win",100%-AB1,"-100%")</f>
        <v>-100%</v>
      </c>
      <c r="AC391" s="9">
        <f>(AA391*AB391)+(AA391*AC1)</f>
        <v>0</v>
      </c>
      <c r="AD391" s="9"/>
      <c r="AE391" s="9">
        <f>Fri!AE59</f>
        <v>0</v>
      </c>
      <c r="AF391" s="73" t="str">
        <f>IF(B391="win",100%-AF1,"-100%")</f>
        <v>-100%</v>
      </c>
      <c r="AG391" s="9">
        <f>(AE391*AF391)+(AE391*AG1)</f>
        <v>0</v>
      </c>
      <c r="AH391" s="9"/>
      <c r="AI391" s="9">
        <f>Fri!AF59</f>
        <v>0</v>
      </c>
      <c r="AJ391" s="73" t="str">
        <f>IF(B391="win",100%-AJ1,"-100%")</f>
        <v>-100%</v>
      </c>
      <c r="AK391" s="9">
        <f>(AI391*AJ391)+(AI391*AK1)</f>
        <v>0</v>
      </c>
      <c r="AL391" s="9"/>
      <c r="AM391" s="9">
        <f>Fri!AG59</f>
        <v>0</v>
      </c>
      <c r="AN391" s="73" t="str">
        <f>IF(B391="win",100%-AN1,"-100%")</f>
        <v>-100%</v>
      </c>
      <c r="AO391" s="9">
        <f>(AM391*AN391)+(AM391*AO1)</f>
        <v>0</v>
      </c>
      <c r="AP391" s="9"/>
      <c r="AQ391" s="9">
        <f>Fri!AH59</f>
        <v>0</v>
      </c>
      <c r="AR391" s="73" t="str">
        <f>IF(B391="win",100%-AR1,"-100%")</f>
        <v>-100%</v>
      </c>
      <c r="AS391" s="9">
        <f>(AQ391*AR391)+(AQ391*AS1)</f>
        <v>0</v>
      </c>
      <c r="AT391" s="9"/>
      <c r="AU391" s="9">
        <f>Fri!AI59</f>
        <v>0</v>
      </c>
      <c r="AV391" s="73" t="str">
        <f>IF(B391="win",100%-AV1,"-100%")</f>
        <v>-100%</v>
      </c>
      <c r="AW391" s="9">
        <f>(AU391*AV391)+(AU391*AW1)</f>
        <v>0</v>
      </c>
      <c r="AX391" s="9"/>
      <c r="AY391" s="9">
        <f>Fri!AJ59</f>
        <v>0</v>
      </c>
      <c r="AZ391" s="73" t="str">
        <f>IF(B391="win",100%-AZ1,"-100%")</f>
        <v>-100%</v>
      </c>
      <c r="BA391" s="9">
        <f>(AY391*AZ391)+(AY391*BA1)</f>
        <v>0</v>
      </c>
      <c r="BB391" s="9"/>
      <c r="BC391" s="9">
        <f>Fri!AK59</f>
        <v>0</v>
      </c>
      <c r="BD391" s="73" t="str">
        <f>IF(B391="win",100%-BD1,"-100%")</f>
        <v>-100%</v>
      </c>
      <c r="BE391" s="9">
        <f>(BC391*BD391)+(BC391*BE1)</f>
        <v>0</v>
      </c>
      <c r="BF391" s="9"/>
      <c r="BG391" s="9">
        <f>Fri!AL59</f>
        <v>0</v>
      </c>
      <c r="BH391" s="73" t="str">
        <f>IF(B391="win",100%-BH1,"-100%")</f>
        <v>-100%</v>
      </c>
      <c r="BI391" s="9">
        <f>(BG391*BH391)+(BG391*BI1)</f>
        <v>0</v>
      </c>
      <c r="BJ391" s="9"/>
      <c r="BK391" s="9">
        <f>Fri!AM59</f>
        <v>0</v>
      </c>
      <c r="BL391" s="73" t="str">
        <f>IF(B391="win",100%-BL1,"-100%")</f>
        <v>-100%</v>
      </c>
      <c r="BM391" s="9">
        <f>(BK391*BL391)+(BK391*BM1)</f>
        <v>0</v>
      </c>
      <c r="BN391" s="9"/>
      <c r="BO391" s="9">
        <f>Fri!AN59</f>
        <v>0</v>
      </c>
      <c r="BP391" s="73" t="str">
        <f>IF(B391="win",100%-BP1,"-100%")</f>
        <v>-100%</v>
      </c>
      <c r="BQ391" s="9">
        <f>(BO391*BP391)+(BO391*BQ1)</f>
        <v>0</v>
      </c>
      <c r="BR391" s="9"/>
      <c r="BS391" s="9">
        <f>Fri!AO59</f>
        <v>0</v>
      </c>
      <c r="BT391" s="73" t="str">
        <f>IF(B391="win",100%-BT1,"-100%")</f>
        <v>-100%</v>
      </c>
      <c r="BU391" s="9">
        <f>(BS391*BT391)+(BS391*BU1)</f>
        <v>0</v>
      </c>
      <c r="BV391" s="9"/>
      <c r="BW391" s="9">
        <f>Fri!AP59</f>
        <v>0</v>
      </c>
      <c r="BX391" s="73" t="str">
        <f>IF(B391="win",100%-BX1,"-100%")</f>
        <v>-100%</v>
      </c>
      <c r="BY391" s="9">
        <f>(BW391*BX391)+(BW391*BY1)</f>
        <v>0</v>
      </c>
      <c r="BZ391" s="9"/>
      <c r="CA391" s="9">
        <f>Fri!AQ59</f>
        <v>0</v>
      </c>
      <c r="CB391" s="73" t="str">
        <f>IF(B391="win",100%-CB1,"-100%")</f>
        <v>-100%</v>
      </c>
      <c r="CC391" s="9">
        <f>(CA391*CB391)+(CA391*CC1)</f>
        <v>0</v>
      </c>
      <c r="CD391" s="9"/>
      <c r="CE391" s="9">
        <f>Fri!AR59</f>
        <v>0</v>
      </c>
      <c r="CF391" s="73" t="str">
        <f>IF(B391="win",100%-CF1,"-100%")</f>
        <v>-100%</v>
      </c>
      <c r="CG391" s="9">
        <f>(CE391*CF391)+(CE391*CG1)</f>
        <v>0</v>
      </c>
      <c r="CH391" s="9"/>
      <c r="CI391" s="9">
        <f>Fri!AS59</f>
        <v>0</v>
      </c>
      <c r="CJ391" s="73" t="str">
        <f>IF(B391="win",100%-CJ1,"-100%")</f>
        <v>-100%</v>
      </c>
      <c r="CK391" s="9">
        <f>(CI391*CJ391)+(CI391*CK1)</f>
        <v>0</v>
      </c>
      <c r="CL391" s="9"/>
      <c r="CM391" s="9">
        <f>Fri!AT59</f>
        <v>0</v>
      </c>
      <c r="CN391" s="73" t="str">
        <f>IF(B391="win",100%-CN1,"-100%")</f>
        <v>-100%</v>
      </c>
      <c r="CO391" s="9">
        <f>(CM391*CN391)+(CM391*CO1)</f>
        <v>0</v>
      </c>
      <c r="CP391" s="9"/>
      <c r="CQ391" s="9">
        <f>Fri!AU59</f>
        <v>0</v>
      </c>
      <c r="CR391" s="73" t="str">
        <f>IF(B391="win",100%-CR1,"-100%")</f>
        <v>-100%</v>
      </c>
      <c r="CS391" s="9">
        <f>(CQ391*CR391)+(CQ391*CS1)</f>
        <v>0</v>
      </c>
      <c r="CT391" s="9"/>
      <c r="CU391" s="9">
        <f>Fri!AV59</f>
        <v>0</v>
      </c>
      <c r="CV391" s="73" t="str">
        <f>IF(B391="win",100%-CV1,"-100%")</f>
        <v>-100%</v>
      </c>
      <c r="CW391" s="9">
        <f>(CU391*CV391)+(CU391*CW1)</f>
        <v>0</v>
      </c>
      <c r="CX391" s="9"/>
      <c r="CY391" s="9">
        <f>Fri!AW59</f>
        <v>0</v>
      </c>
      <c r="CZ391" s="73" t="str">
        <f>IF(B391="win",100%-CZ1,"-100%")</f>
        <v>-100%</v>
      </c>
      <c r="DA391" s="9">
        <f>(CY391*CZ391)+(CY391*DA1)</f>
        <v>0</v>
      </c>
      <c r="DB391" s="9"/>
      <c r="DC391" s="9">
        <f>Fri!AX59</f>
        <v>0</v>
      </c>
      <c r="DD391" s="73" t="str">
        <f>IF(B391="win",100%-DD1,"-100%")</f>
        <v>-100%</v>
      </c>
      <c r="DE391" s="9">
        <f>(DC391*DD391)+(DC391*DE1)</f>
        <v>0</v>
      </c>
      <c r="DF391" s="9"/>
      <c r="DG391" s="9">
        <f>Fri!AY59</f>
        <v>0</v>
      </c>
      <c r="DH391" s="73" t="str">
        <f>IF(B391="win",100%-DH1,"-100%")</f>
        <v>-100%</v>
      </c>
      <c r="DI391" s="9">
        <f>(DG391*DH391)+(DG391*DI1)</f>
        <v>0</v>
      </c>
      <c r="DJ391" s="9"/>
      <c r="DK391" s="9">
        <f>Fri!AZ59</f>
        <v>0</v>
      </c>
      <c r="DL391" s="73" t="str">
        <f>IF(B391="win",100%-DL1,"-100%")</f>
        <v>-100%</v>
      </c>
      <c r="DM391" s="9">
        <f>(DK391*DL391)+(DK391*DM1)</f>
        <v>0</v>
      </c>
      <c r="DN391" s="9"/>
      <c r="DO391" s="9">
        <f>Fri!BA59</f>
        <v>0</v>
      </c>
      <c r="DP391" s="73" t="str">
        <f>IF(B391="win",100%-DP1,"-100%")</f>
        <v>-100%</v>
      </c>
      <c r="DQ391" s="9">
        <f>(DO391*DP391)+(DO391*DQ1)</f>
        <v>0</v>
      </c>
      <c r="DR391" s="9"/>
      <c r="DS391" s="9">
        <f>Fri!BB59</f>
        <v>0</v>
      </c>
      <c r="DT391" s="73" t="str">
        <f>IF(B391="win",100%-DT1,"-100%")</f>
        <v>-100%</v>
      </c>
      <c r="DU391" s="9">
        <f>(DS391*DT391)+(DS391*DU1)</f>
        <v>0</v>
      </c>
      <c r="DV391" s="9"/>
      <c r="DW391" s="9">
        <f>Fri!BC59</f>
        <v>0</v>
      </c>
      <c r="DX391" s="73" t="str">
        <f>IF(B391="win",100%-DX1,"-100%")</f>
        <v>-100%</v>
      </c>
      <c r="DY391" s="9">
        <f>(DW391*DX391)+(DW391*DY1)</f>
        <v>0</v>
      </c>
      <c r="DZ391" s="9"/>
      <c r="EA391" s="9">
        <f>Fri!BD59</f>
        <v>0</v>
      </c>
      <c r="EB391" s="73" t="str">
        <f>IF(B391="win",100%-EB1,"-100%")</f>
        <v>-100%</v>
      </c>
      <c r="EC391" s="9">
        <f>(EA391*EB391)+(EA391*EC1)</f>
        <v>0</v>
      </c>
      <c r="ED391" s="9"/>
      <c r="EE391" s="9">
        <f>Fri!BE59</f>
        <v>0</v>
      </c>
      <c r="EF391" s="73" t="str">
        <f>IF(B391="win",100%-EF1,"-100%")</f>
        <v>-100%</v>
      </c>
      <c r="EG391" s="9">
        <f>(EE391*EF391)+(EE391*EG1)</f>
        <v>0</v>
      </c>
      <c r="EH391" s="9"/>
      <c r="EI391" s="9">
        <f>Fri!BF59</f>
        <v>0</v>
      </c>
      <c r="EJ391" s="73" t="str">
        <f>IF(B391="win",100%-EJ1,"-100%")</f>
        <v>-100%</v>
      </c>
      <c r="EK391" s="9">
        <f>(EI391*EJ391)+(EI391*EK1)</f>
        <v>0</v>
      </c>
      <c r="EL391" s="9"/>
      <c r="EM391" s="9">
        <f>Fri!BG59</f>
        <v>0</v>
      </c>
      <c r="EN391" s="73" t="str">
        <f>IF(B391="win",100%-EN1,"-100%")</f>
        <v>-100%</v>
      </c>
      <c r="EO391" s="9">
        <f>(EM391*EN391)+(EM391*EO1)</f>
        <v>0</v>
      </c>
      <c r="EP391" s="9"/>
      <c r="EQ391" s="9">
        <f>Fri!BH59</f>
        <v>0</v>
      </c>
      <c r="ER391" s="73" t="str">
        <f>IF(B391="win",100%-ER1,"-100%")</f>
        <v>-100%</v>
      </c>
      <c r="ES391" s="9">
        <f>(EQ391*ER391)+(EQ391*ES1)</f>
        <v>0</v>
      </c>
      <c r="EU391" s="9">
        <f>Fri!$BI59</f>
        <v>0</v>
      </c>
      <c r="EV391" s="73" t="str">
        <f t="shared" si="4166"/>
        <v>-100%</v>
      </c>
      <c r="EW391" s="9">
        <f>(EU391*EV391)+(EU391*EW1)</f>
        <v>0</v>
      </c>
      <c r="EY391" s="9">
        <f>Fri!$BJ59</f>
        <v>0</v>
      </c>
      <c r="EZ391" s="73" t="str">
        <f t="shared" si="4167"/>
        <v>-100%</v>
      </c>
      <c r="FA391" s="9">
        <f>(EY391*EZ391)+(EY391*FA1)</f>
        <v>0</v>
      </c>
      <c r="FC391" s="9">
        <f>Fri!$BK59</f>
        <v>0</v>
      </c>
      <c r="FD391" s="73" t="str">
        <f t="shared" si="4168"/>
        <v>-100%</v>
      </c>
      <c r="FE391" s="9">
        <f>(FC391*FD391)+(FC391*FE1)</f>
        <v>0</v>
      </c>
      <c r="FG391" s="9">
        <f>Fri!$BL59</f>
        <v>0</v>
      </c>
      <c r="FH391" s="73" t="str">
        <f t="shared" si="4169"/>
        <v>-100%</v>
      </c>
      <c r="FI391" s="9">
        <f>(FG391*FH391)+(FG391*FI1)</f>
        <v>0</v>
      </c>
      <c r="FK391" s="9">
        <f>Fri!$BM59</f>
        <v>0</v>
      </c>
      <c r="FL391" s="73" t="str">
        <f t="shared" si="4170"/>
        <v>-100%</v>
      </c>
      <c r="FM391" s="9">
        <f>(FK391*FL391)+(FK391*FM1)</f>
        <v>0</v>
      </c>
      <c r="FO391" s="9">
        <f>Fri!$BN59</f>
        <v>0</v>
      </c>
      <c r="FP391" s="73" t="str">
        <f t="shared" si="4171"/>
        <v>-100%</v>
      </c>
      <c r="FQ391" s="9">
        <f>(FO391*FP391)+(FO391*FQ1)</f>
        <v>0</v>
      </c>
    </row>
    <row r="392" spans="1:173" s="12" customFormat="1" x14ac:dyDescent="0.25">
      <c r="A392" s="9" t="str">
        <f>Fri!A60</f>
        <v>OVER</v>
      </c>
      <c r="B392" s="72">
        <f>Fri!C60</f>
        <v>0</v>
      </c>
      <c r="C392" s="9">
        <f>Fri!X60</f>
        <v>0</v>
      </c>
      <c r="D392" s="73" t="str">
        <f>IF(B392="win",100%-D1,"-100%")</f>
        <v>-100%</v>
      </c>
      <c r="E392" s="9">
        <f>(C392*D392)+(C392*E1)</f>
        <v>0</v>
      </c>
      <c r="G392" s="9">
        <f>Fri!Y60</f>
        <v>0</v>
      </c>
      <c r="H392" s="73" t="str">
        <f t="shared" si="4175"/>
        <v>-100%</v>
      </c>
      <c r="I392" s="9">
        <f>(G392*H392)+(G392*I1)</f>
        <v>0</v>
      </c>
      <c r="K392" s="9">
        <f>Fri!Z60</f>
        <v>0</v>
      </c>
      <c r="L392" s="73" t="str">
        <f>IF(B392="win",100%-L1,"-100%")</f>
        <v>-100%</v>
      </c>
      <c r="M392" s="9">
        <f>(K392*L392)+(K392*M1)</f>
        <v>0</v>
      </c>
      <c r="N392" s="9"/>
      <c r="O392" s="9">
        <f>Fri!AA60</f>
        <v>0</v>
      </c>
      <c r="P392" s="73" t="str">
        <f>IF(B392="win",100%-P1,"-100%")</f>
        <v>-100%</v>
      </c>
      <c r="Q392" s="9">
        <f>(O392*P392)+(O392*Q1)</f>
        <v>0</v>
      </c>
      <c r="R392" s="9"/>
      <c r="S392" s="9">
        <f>Fri!AB60</f>
        <v>0</v>
      </c>
      <c r="T392" s="73" t="str">
        <f>IF(B392="win",100%-T1,"-100%")</f>
        <v>-100%</v>
      </c>
      <c r="U392" s="9">
        <f>(S392*T392)+(S392*U1)</f>
        <v>0</v>
      </c>
      <c r="V392" s="9"/>
      <c r="W392" s="9">
        <f>Fri!AC60</f>
        <v>0</v>
      </c>
      <c r="X392" s="73" t="str">
        <f>IF(B392="win",100%-X1,"-100%")</f>
        <v>-100%</v>
      </c>
      <c r="Y392" s="9">
        <f>(W392*X392)+(W392*Y1)</f>
        <v>0</v>
      </c>
      <c r="Z392" s="9"/>
      <c r="AA392" s="9">
        <f>Fri!AD60</f>
        <v>0</v>
      </c>
      <c r="AB392" s="73" t="str">
        <f>IF(B392="win",100%-AB1,"-100%")</f>
        <v>-100%</v>
      </c>
      <c r="AC392" s="9">
        <f>(AA392*AB392)+(AA392*AC1)</f>
        <v>0</v>
      </c>
      <c r="AD392" s="9"/>
      <c r="AE392" s="9">
        <f>Fri!AE60</f>
        <v>0</v>
      </c>
      <c r="AF392" s="73" t="str">
        <f>IF(B392="win",100%-AF1,"-100%")</f>
        <v>-100%</v>
      </c>
      <c r="AG392" s="9">
        <f>(AE392*AF392)+(AE392*AG1)</f>
        <v>0</v>
      </c>
      <c r="AH392" s="9"/>
      <c r="AI392" s="9">
        <f>Fri!AF60</f>
        <v>0</v>
      </c>
      <c r="AJ392" s="73" t="str">
        <f>IF(B392="win",100%-AJ1,"-100%")</f>
        <v>-100%</v>
      </c>
      <c r="AK392" s="9">
        <f>(AI392*AJ392)+(AI392*AK1)</f>
        <v>0</v>
      </c>
      <c r="AL392" s="9"/>
      <c r="AM392" s="9">
        <f>Fri!AG60</f>
        <v>0</v>
      </c>
      <c r="AN392" s="73" t="str">
        <f>IF(B392="win",100%-AN1,"-100%")</f>
        <v>-100%</v>
      </c>
      <c r="AO392" s="9">
        <f>(AM392*AN392)+(AM392*AO1)</f>
        <v>0</v>
      </c>
      <c r="AP392" s="9"/>
      <c r="AQ392" s="9">
        <f>Fri!AH60</f>
        <v>0</v>
      </c>
      <c r="AR392" s="73" t="str">
        <f>IF(B392="win",100%-AR1,"-100%")</f>
        <v>-100%</v>
      </c>
      <c r="AS392" s="9">
        <f>(AQ392*AR392)+(AQ392*AS1)</f>
        <v>0</v>
      </c>
      <c r="AT392" s="9"/>
      <c r="AU392" s="9">
        <f>Fri!AI60</f>
        <v>0</v>
      </c>
      <c r="AV392" s="73" t="str">
        <f>IF(B392="win",100%-AV1,"-100%")</f>
        <v>-100%</v>
      </c>
      <c r="AW392" s="9">
        <f>(AU392*AV392)+(AU392*AW1)</f>
        <v>0</v>
      </c>
      <c r="AX392" s="9"/>
      <c r="AY392" s="9">
        <f>Fri!AJ60</f>
        <v>0</v>
      </c>
      <c r="AZ392" s="73" t="str">
        <f>IF(B392="win",100%-AZ1,"-100%")</f>
        <v>-100%</v>
      </c>
      <c r="BA392" s="9">
        <f>(AY392*AZ392)+(AY392*BA1)</f>
        <v>0</v>
      </c>
      <c r="BB392" s="9"/>
      <c r="BC392" s="9">
        <f>Fri!AK60</f>
        <v>0</v>
      </c>
      <c r="BD392" s="73" t="str">
        <f>IF(B392="win",100%-BD1,"-100%")</f>
        <v>-100%</v>
      </c>
      <c r="BE392" s="9">
        <f>(BC392*BD392)+(BC392*BE1)</f>
        <v>0</v>
      </c>
      <c r="BF392" s="9"/>
      <c r="BG392" s="9">
        <f>Fri!AL60</f>
        <v>0</v>
      </c>
      <c r="BH392" s="73" t="str">
        <f>IF(B392="win",100%-BH1,"-100%")</f>
        <v>-100%</v>
      </c>
      <c r="BI392" s="9">
        <f>(BG392*BH392)+(BG392*BI1)</f>
        <v>0</v>
      </c>
      <c r="BJ392" s="9"/>
      <c r="BK392" s="9">
        <f>Fri!AM60</f>
        <v>0</v>
      </c>
      <c r="BL392" s="73" t="str">
        <f>IF(B392="win",100%-BL1,"-100%")</f>
        <v>-100%</v>
      </c>
      <c r="BM392" s="9">
        <f>(BK392*BL392)+(BK392*BM1)</f>
        <v>0</v>
      </c>
      <c r="BN392" s="9"/>
      <c r="BO392" s="9">
        <f>Fri!AN60</f>
        <v>0</v>
      </c>
      <c r="BP392" s="73" t="str">
        <f>IF(B392="win",100%-BP1,"-100%")</f>
        <v>-100%</v>
      </c>
      <c r="BQ392" s="9">
        <f>(BO392*BP392)+(BO392*BQ1)</f>
        <v>0</v>
      </c>
      <c r="BR392" s="9"/>
      <c r="BS392" s="9">
        <f>Fri!AO60</f>
        <v>0</v>
      </c>
      <c r="BT392" s="73" t="str">
        <f>IF(B392="win",100%-BT1,"-100%")</f>
        <v>-100%</v>
      </c>
      <c r="BU392" s="9">
        <f>(BS392*BT392)+(BS392*BU1)</f>
        <v>0</v>
      </c>
      <c r="BV392" s="9"/>
      <c r="BW392" s="9">
        <f>Fri!AP60</f>
        <v>0</v>
      </c>
      <c r="BX392" s="73" t="str">
        <f>IF(B392="win",100%-BX1,"-100%")</f>
        <v>-100%</v>
      </c>
      <c r="BY392" s="9">
        <f>(BW392*BX392)+(BW392*BY1)</f>
        <v>0</v>
      </c>
      <c r="BZ392" s="9"/>
      <c r="CA392" s="9">
        <f>Fri!AQ60</f>
        <v>0</v>
      </c>
      <c r="CB392" s="73" t="str">
        <f>IF(B392="win",100%-CB1,"-100%")</f>
        <v>-100%</v>
      </c>
      <c r="CC392" s="9">
        <f>(CA392*CB392)+(CA392*CC1)</f>
        <v>0</v>
      </c>
      <c r="CD392" s="9"/>
      <c r="CE392" s="9">
        <f>Fri!AR60</f>
        <v>0</v>
      </c>
      <c r="CF392" s="73" t="str">
        <f>IF(B392="win",100%-CF1,"-100%")</f>
        <v>-100%</v>
      </c>
      <c r="CG392" s="9">
        <f>(CE392*CF392)+(CE392*CG1)</f>
        <v>0</v>
      </c>
      <c r="CH392" s="9"/>
      <c r="CI392" s="9">
        <f>Fri!AS60</f>
        <v>0</v>
      </c>
      <c r="CJ392" s="73" t="str">
        <f>IF(B392="win",100%-CJ1,"-100%")</f>
        <v>-100%</v>
      </c>
      <c r="CK392" s="9">
        <f>(CI392*CJ392)+(CI392*CK1)</f>
        <v>0</v>
      </c>
      <c r="CL392" s="9"/>
      <c r="CM392" s="9">
        <f>Fri!AT60</f>
        <v>0</v>
      </c>
      <c r="CN392" s="73" t="str">
        <f>IF(B392="win",100%-CN1,"-100%")</f>
        <v>-100%</v>
      </c>
      <c r="CO392" s="9">
        <f>(CM392*CN392)+(CM392*CO1)</f>
        <v>0</v>
      </c>
      <c r="CP392" s="9"/>
      <c r="CQ392" s="9">
        <f>Fri!AU60</f>
        <v>0</v>
      </c>
      <c r="CR392" s="73" t="str">
        <f>IF(B392="win",100%-CR1,"-100%")</f>
        <v>-100%</v>
      </c>
      <c r="CS392" s="9">
        <f>(CQ392*CR392)+(CQ392*CS1)</f>
        <v>0</v>
      </c>
      <c r="CT392" s="9"/>
      <c r="CU392" s="9">
        <f>Fri!AV60</f>
        <v>0</v>
      </c>
      <c r="CV392" s="73" t="str">
        <f>IF(B392="win",100%-CV1,"-100%")</f>
        <v>-100%</v>
      </c>
      <c r="CW392" s="9">
        <f>(CU392*CV392)+(CU392*CW1)</f>
        <v>0</v>
      </c>
      <c r="CX392" s="9"/>
      <c r="CY392" s="9">
        <f>Fri!AW60</f>
        <v>0</v>
      </c>
      <c r="CZ392" s="73" t="str">
        <f>IF(B392="win",100%-CZ1,"-100%")</f>
        <v>-100%</v>
      </c>
      <c r="DA392" s="9">
        <f>(CY392*CZ392)+(CY392*DA1)</f>
        <v>0</v>
      </c>
      <c r="DB392" s="9"/>
      <c r="DC392" s="9">
        <f>Fri!AX60</f>
        <v>0</v>
      </c>
      <c r="DD392" s="73" t="str">
        <f>IF(B392="win",100%-DD1,"-100%")</f>
        <v>-100%</v>
      </c>
      <c r="DE392" s="9">
        <f>(DC392*DD392)+(DC392*DE1)</f>
        <v>0</v>
      </c>
      <c r="DF392" s="9"/>
      <c r="DG392" s="9">
        <f>Fri!AY60</f>
        <v>0</v>
      </c>
      <c r="DH392" s="73" t="str">
        <f>IF(B392="win",100%-DH1,"-100%")</f>
        <v>-100%</v>
      </c>
      <c r="DI392" s="9">
        <f>(DG392*DH392)+(DG392*DI1)</f>
        <v>0</v>
      </c>
      <c r="DJ392" s="9"/>
      <c r="DK392" s="9">
        <f>Fri!AZ60</f>
        <v>0</v>
      </c>
      <c r="DL392" s="73" t="str">
        <f>IF(B392="win",100%-DL1,"-100%")</f>
        <v>-100%</v>
      </c>
      <c r="DM392" s="9">
        <f>(DK392*DL392)+(DK392*DM1)</f>
        <v>0</v>
      </c>
      <c r="DN392" s="9"/>
      <c r="DO392" s="9">
        <f>Fri!BA60</f>
        <v>0</v>
      </c>
      <c r="DP392" s="73" t="str">
        <f>IF(B392="win",100%-DP1,"-100%")</f>
        <v>-100%</v>
      </c>
      <c r="DQ392" s="9">
        <f>(DO392*DP392)+(DO392*DQ1)</f>
        <v>0</v>
      </c>
      <c r="DR392" s="9"/>
      <c r="DS392" s="9">
        <f>Fri!BB60</f>
        <v>0</v>
      </c>
      <c r="DT392" s="73" t="str">
        <f>IF(B392="win",100%-DT1,"-100%")</f>
        <v>-100%</v>
      </c>
      <c r="DU392" s="9">
        <f>(DS392*DT392)+(DS392*DU1)</f>
        <v>0</v>
      </c>
      <c r="DV392" s="9"/>
      <c r="DW392" s="9">
        <f>Fri!BC60</f>
        <v>0</v>
      </c>
      <c r="DX392" s="73" t="str">
        <f>IF(B392="win",100%-DX1,"-100%")</f>
        <v>-100%</v>
      </c>
      <c r="DY392" s="9">
        <f>(DW392*DX392)+(DW392*DY1)</f>
        <v>0</v>
      </c>
      <c r="DZ392" s="9"/>
      <c r="EA392" s="9">
        <f>Fri!BD60</f>
        <v>0</v>
      </c>
      <c r="EB392" s="73" t="str">
        <f>IF(B392="win",100%-EB1,"-100%")</f>
        <v>-100%</v>
      </c>
      <c r="EC392" s="9">
        <f>(EA392*EB392)+(EA392*EC1)</f>
        <v>0</v>
      </c>
      <c r="ED392" s="9"/>
      <c r="EE392" s="9">
        <f>Fri!BE60</f>
        <v>0</v>
      </c>
      <c r="EF392" s="73" t="str">
        <f>IF(B392="win",100%-EF1,"-100%")</f>
        <v>-100%</v>
      </c>
      <c r="EG392" s="9">
        <f>(EE392*EF392)+(EE392*EG1)</f>
        <v>0</v>
      </c>
      <c r="EH392" s="9"/>
      <c r="EI392" s="9">
        <f>Fri!BF60</f>
        <v>0</v>
      </c>
      <c r="EJ392" s="73" t="str">
        <f>IF(B392="win",100%-EJ1,"-100%")</f>
        <v>-100%</v>
      </c>
      <c r="EK392" s="9">
        <f>(EI392*EJ392)+(EI392*EK1)</f>
        <v>0</v>
      </c>
      <c r="EL392" s="9"/>
      <c r="EM392" s="9">
        <f>Fri!BG60</f>
        <v>0</v>
      </c>
      <c r="EN392" s="73" t="str">
        <f>IF(B392="win",100%-EN1,"-100%")</f>
        <v>-100%</v>
      </c>
      <c r="EO392" s="9">
        <f>(EM392*EN392)+(EM392*EO1)</f>
        <v>0</v>
      </c>
      <c r="EP392" s="9"/>
      <c r="EQ392" s="9">
        <f>Fri!BH60</f>
        <v>0</v>
      </c>
      <c r="ER392" s="73" t="str">
        <f>IF(B392="win",100%-ER1,"-100%")</f>
        <v>-100%</v>
      </c>
      <c r="ES392" s="9">
        <f>(EQ392*ER392)+(EQ392*ES1)</f>
        <v>0</v>
      </c>
      <c r="EU392" s="9">
        <f>Fri!$BI60</f>
        <v>0</v>
      </c>
      <c r="EV392" s="73" t="str">
        <f t="shared" si="4166"/>
        <v>-100%</v>
      </c>
      <c r="EW392" s="9">
        <f>(EU392*EV392)+(EU392*EW1)</f>
        <v>0</v>
      </c>
      <c r="EY392" s="9">
        <f>Fri!$BJ60</f>
        <v>0</v>
      </c>
      <c r="EZ392" s="73" t="str">
        <f t="shared" si="4167"/>
        <v>-100%</v>
      </c>
      <c r="FA392" s="9">
        <f>(EY392*EZ392)+(EY392*FA1)</f>
        <v>0</v>
      </c>
      <c r="FC392" s="9">
        <f>Fri!$BK60</f>
        <v>0</v>
      </c>
      <c r="FD392" s="73" t="str">
        <f t="shared" si="4168"/>
        <v>-100%</v>
      </c>
      <c r="FE392" s="9">
        <f>(FC392*FD392)+(FC392*FE1)</f>
        <v>0</v>
      </c>
      <c r="FG392" s="9">
        <f>Fri!$BL60</f>
        <v>0</v>
      </c>
      <c r="FH392" s="73" t="str">
        <f t="shared" si="4169"/>
        <v>-100%</v>
      </c>
      <c r="FI392" s="9">
        <f>(FG392*FH392)+(FG392*FI1)</f>
        <v>0</v>
      </c>
      <c r="FK392" s="9">
        <f>Fri!$BM60</f>
        <v>0</v>
      </c>
      <c r="FL392" s="73" t="str">
        <f t="shared" si="4170"/>
        <v>-100%</v>
      </c>
      <c r="FM392" s="9">
        <f>(FK392*FL392)+(FK392*FM1)</f>
        <v>0</v>
      </c>
      <c r="FO392" s="9">
        <f>Fri!$BN60</f>
        <v>0</v>
      </c>
      <c r="FP392" s="73" t="str">
        <f t="shared" si="4171"/>
        <v>-100%</v>
      </c>
      <c r="FQ392" s="9">
        <f>(FO392*FP392)+(FO392*FQ1)</f>
        <v>0</v>
      </c>
    </row>
    <row r="393" spans="1:173" s="12" customFormat="1" x14ac:dyDescent="0.25">
      <c r="A393" s="75"/>
      <c r="B393" s="72"/>
      <c r="C393" s="75"/>
      <c r="D393" s="75"/>
      <c r="E393" s="75"/>
      <c r="G393" s="75"/>
      <c r="H393" s="75"/>
      <c r="I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5"/>
      <c r="BK393" s="75"/>
      <c r="BL393" s="75"/>
      <c r="BM393" s="75"/>
      <c r="BN393" s="75"/>
      <c r="BO393" s="75"/>
      <c r="BP393" s="75"/>
      <c r="BQ393" s="75"/>
      <c r="BR393" s="75"/>
      <c r="BS393" s="75"/>
      <c r="BT393" s="75"/>
      <c r="BU393" s="75"/>
      <c r="BV393" s="75"/>
      <c r="BW393" s="75"/>
      <c r="BX393" s="75"/>
      <c r="BY393" s="75"/>
      <c r="BZ393" s="75"/>
      <c r="CA393" s="75"/>
      <c r="CB393" s="75"/>
      <c r="CC393" s="75"/>
      <c r="CD393" s="75"/>
      <c r="CE393" s="75"/>
      <c r="CF393" s="75"/>
      <c r="CG393" s="75"/>
      <c r="CH393" s="75"/>
      <c r="CI393" s="75"/>
      <c r="CJ393" s="75"/>
      <c r="CK393" s="75"/>
      <c r="CL393" s="75"/>
      <c r="CM393" s="75"/>
      <c r="CN393" s="75"/>
      <c r="CO393" s="75"/>
      <c r="CP393" s="75"/>
      <c r="CQ393" s="75"/>
      <c r="CR393" s="75"/>
      <c r="CS393" s="75"/>
      <c r="CT393" s="75"/>
      <c r="CU393" s="75"/>
      <c r="CV393" s="75"/>
      <c r="CW393" s="75"/>
      <c r="CX393" s="75"/>
      <c r="CY393" s="75"/>
      <c r="CZ393" s="75"/>
      <c r="DA393" s="75"/>
      <c r="DB393" s="75"/>
      <c r="DC393" s="75"/>
      <c r="DD393" s="75"/>
      <c r="DE393" s="75"/>
      <c r="DF393" s="75"/>
      <c r="DG393" s="75"/>
      <c r="DH393" s="75"/>
      <c r="DI393" s="75"/>
      <c r="DJ393" s="75"/>
      <c r="DK393" s="75"/>
      <c r="DL393" s="75"/>
      <c r="DM393" s="75"/>
      <c r="DN393" s="75"/>
      <c r="DO393" s="75"/>
      <c r="DP393" s="75"/>
      <c r="DQ393" s="75"/>
      <c r="DR393" s="75"/>
      <c r="DS393" s="75"/>
      <c r="DT393" s="75"/>
      <c r="DU393" s="75"/>
      <c r="DV393" s="75"/>
      <c r="DW393" s="75"/>
      <c r="DX393" s="75"/>
      <c r="DY393" s="75"/>
      <c r="DZ393" s="75"/>
      <c r="EA393" s="75"/>
      <c r="EB393" s="75"/>
      <c r="EC393" s="75"/>
      <c r="ED393" s="75"/>
      <c r="EE393" s="75"/>
      <c r="EF393" s="75"/>
      <c r="EG393" s="75"/>
      <c r="EH393" s="75"/>
      <c r="EI393" s="75"/>
      <c r="EJ393" s="75"/>
      <c r="EK393" s="75"/>
      <c r="EL393" s="75"/>
      <c r="EM393" s="75"/>
      <c r="EN393" s="75"/>
      <c r="EO393" s="75"/>
      <c r="EP393" s="75"/>
      <c r="EQ393" s="75"/>
      <c r="ER393" s="75"/>
      <c r="ES393" s="75"/>
      <c r="EU393" s="75"/>
      <c r="EV393" s="75"/>
      <c r="EW393" s="75"/>
      <c r="EY393" s="75"/>
      <c r="EZ393" s="75"/>
      <c r="FA393" s="75"/>
      <c r="FC393" s="75"/>
      <c r="FD393" s="75"/>
      <c r="FE393" s="75"/>
      <c r="FG393" s="75"/>
      <c r="FH393" s="75"/>
      <c r="FI393" s="75"/>
      <c r="FK393" s="75"/>
      <c r="FL393" s="75"/>
      <c r="FM393" s="75"/>
      <c r="FO393" s="75"/>
      <c r="FP393" s="75"/>
      <c r="FQ393" s="75"/>
    </row>
    <row r="394" spans="1:173" s="12" customFormat="1" x14ac:dyDescent="0.25">
      <c r="A394" s="9">
        <f>Fri!A62</f>
        <v>0</v>
      </c>
      <c r="B394" s="72">
        <f>Fri!C62</f>
        <v>0</v>
      </c>
      <c r="C394" s="9">
        <f>Fri!X62</f>
        <v>0</v>
      </c>
      <c r="D394" s="73" t="str">
        <f>IF(B394="win",100%-D1,"-100%")</f>
        <v>-100%</v>
      </c>
      <c r="E394" s="9">
        <f>(C394*D394)+(C394*E1)</f>
        <v>0</v>
      </c>
      <c r="G394" s="9">
        <f>Fri!Y62</f>
        <v>0</v>
      </c>
      <c r="H394" s="73" t="str">
        <f>IF($B394="win",100%-H$1,"-100%")</f>
        <v>-100%</v>
      </c>
      <c r="I394" s="9">
        <f>(G394*H394)+(G394*I1)</f>
        <v>0</v>
      </c>
      <c r="K394" s="9">
        <f>Fri!Z62</f>
        <v>0</v>
      </c>
      <c r="L394" s="73" t="str">
        <f>IF(B394="win",100%-L1,"-100%")</f>
        <v>-100%</v>
      </c>
      <c r="M394" s="9">
        <f>(K394*L394)+(K394*M1)</f>
        <v>0</v>
      </c>
      <c r="N394" s="9"/>
      <c r="O394" s="9">
        <f>Fri!AA62</f>
        <v>0</v>
      </c>
      <c r="P394" s="73" t="str">
        <f>IF(B394="win",100%-P1,"-100%")</f>
        <v>-100%</v>
      </c>
      <c r="Q394" s="9">
        <f>(O394*P394)+(O394*Q1)</f>
        <v>0</v>
      </c>
      <c r="R394" s="9"/>
      <c r="S394" s="9">
        <f>Fri!AB62</f>
        <v>0</v>
      </c>
      <c r="T394" s="73" t="str">
        <f>IF(B394="win",100%-T1,"-100%")</f>
        <v>-100%</v>
      </c>
      <c r="U394" s="9">
        <f>(S394*T394)+(S394*U1)</f>
        <v>0</v>
      </c>
      <c r="V394" s="9"/>
      <c r="W394" s="9">
        <f>Fri!AC62</f>
        <v>0</v>
      </c>
      <c r="X394" s="73" t="str">
        <f>IF(B394="win",100%-X1,"-100%")</f>
        <v>-100%</v>
      </c>
      <c r="Y394" s="9">
        <f>(W394*X394)+(W394*Y1)</f>
        <v>0</v>
      </c>
      <c r="Z394" s="9"/>
      <c r="AA394" s="9">
        <f>Fri!AD62</f>
        <v>0</v>
      </c>
      <c r="AB394" s="73" t="str">
        <f>IF(B394="win",100%-AB1,"-100%")</f>
        <v>-100%</v>
      </c>
      <c r="AC394" s="9">
        <f>(AA394*AB394)+(AA394*AC1)</f>
        <v>0</v>
      </c>
      <c r="AD394" s="9"/>
      <c r="AE394" s="9">
        <f>Fri!AE62</f>
        <v>0</v>
      </c>
      <c r="AF394" s="73" t="str">
        <f>IF(B394="win",100%-AF1,"-100%")</f>
        <v>-100%</v>
      </c>
      <c r="AG394" s="9">
        <f>(AE394*AF394)+(AE394*AG1)</f>
        <v>0</v>
      </c>
      <c r="AH394" s="9"/>
      <c r="AI394" s="9">
        <f>Fri!AF62</f>
        <v>0</v>
      </c>
      <c r="AJ394" s="73" t="str">
        <f>IF(B394="win",100%-AJ1,"-100%")</f>
        <v>-100%</v>
      </c>
      <c r="AK394" s="9">
        <f>(AI394*AJ394)+(AI394*AK1)</f>
        <v>0</v>
      </c>
      <c r="AL394" s="9"/>
      <c r="AM394" s="9">
        <f>Fri!AG62</f>
        <v>0</v>
      </c>
      <c r="AN394" s="73" t="str">
        <f>IF(B394="win",100%-AN1,"-100%")</f>
        <v>-100%</v>
      </c>
      <c r="AO394" s="9">
        <f>(AM394*AN394)+(AM394*AO1)</f>
        <v>0</v>
      </c>
      <c r="AP394" s="9"/>
      <c r="AQ394" s="9">
        <f>Fri!AH62</f>
        <v>0</v>
      </c>
      <c r="AR394" s="73" t="str">
        <f>IF(B394="win",100%-AR1,"-100%")</f>
        <v>-100%</v>
      </c>
      <c r="AS394" s="9">
        <f>(AQ394*AR394)+(AQ394*AS1)</f>
        <v>0</v>
      </c>
      <c r="AT394" s="9"/>
      <c r="AU394" s="9">
        <f>Fri!AI62</f>
        <v>0</v>
      </c>
      <c r="AV394" s="73" t="str">
        <f>IF(B394="win",100%-AV1,"-100%")</f>
        <v>-100%</v>
      </c>
      <c r="AW394" s="9">
        <f>(AU394*AV394)+(AU394*AW1)</f>
        <v>0</v>
      </c>
      <c r="AX394" s="9"/>
      <c r="AY394" s="9">
        <f>Fri!AJ62</f>
        <v>0</v>
      </c>
      <c r="AZ394" s="73" t="str">
        <f>IF(B394="win",100%-AZ1,"-100%")</f>
        <v>-100%</v>
      </c>
      <c r="BA394" s="9">
        <f>(AY394*AZ394)+(AY394*BA1)</f>
        <v>0</v>
      </c>
      <c r="BB394" s="9"/>
      <c r="BC394" s="9">
        <f>Fri!AK62</f>
        <v>0</v>
      </c>
      <c r="BD394" s="73" t="str">
        <f>IF(B394="win",100%-BD1,"-100%")</f>
        <v>-100%</v>
      </c>
      <c r="BE394" s="9">
        <f>(BC394*BD394)+(BC394*BE1)</f>
        <v>0</v>
      </c>
      <c r="BF394" s="9"/>
      <c r="BG394" s="9">
        <f>Fri!AL62</f>
        <v>0</v>
      </c>
      <c r="BH394" s="73" t="str">
        <f>IF(B394="win",100%-BH1,"-100%")</f>
        <v>-100%</v>
      </c>
      <c r="BI394" s="9">
        <f>(BG394*BH394)+(BG394*BI1)</f>
        <v>0</v>
      </c>
      <c r="BJ394" s="9"/>
      <c r="BK394" s="9">
        <f>Fri!AM62</f>
        <v>0</v>
      </c>
      <c r="BL394" s="73" t="str">
        <f>IF(B394="win",100%-BL1,"-100%")</f>
        <v>-100%</v>
      </c>
      <c r="BM394" s="9">
        <f>(BK394*BL394)+(BK394*BM1)</f>
        <v>0</v>
      </c>
      <c r="BN394" s="9"/>
      <c r="BO394" s="9">
        <f>Fri!AN62</f>
        <v>0</v>
      </c>
      <c r="BP394" s="73" t="str">
        <f>IF(B394="win",100%-BP1,"-100%")</f>
        <v>-100%</v>
      </c>
      <c r="BQ394" s="9">
        <f>(BO394*BP394)+(BO394*BQ1)</f>
        <v>0</v>
      </c>
      <c r="BR394" s="9"/>
      <c r="BS394" s="9">
        <f>Fri!AO62</f>
        <v>0</v>
      </c>
      <c r="BT394" s="73" t="str">
        <f>IF(B394="win",100%-BT1,"-100%")</f>
        <v>-100%</v>
      </c>
      <c r="BU394" s="9">
        <f>(BS394*BT394)+(BS394*BU1)</f>
        <v>0</v>
      </c>
      <c r="BV394" s="9"/>
      <c r="BW394" s="9">
        <f>Fri!AP62</f>
        <v>0</v>
      </c>
      <c r="BX394" s="73" t="str">
        <f>IF(B394="win",100%-BX1,"-100%")</f>
        <v>-100%</v>
      </c>
      <c r="BY394" s="9">
        <f>(BW394*BX394)+(BW394*BY1)</f>
        <v>0</v>
      </c>
      <c r="BZ394" s="9"/>
      <c r="CA394" s="9">
        <f>Fri!AQ62</f>
        <v>0</v>
      </c>
      <c r="CB394" s="73" t="str">
        <f>IF(B394="win",100%-CB1,"-100%")</f>
        <v>-100%</v>
      </c>
      <c r="CC394" s="9">
        <f>(CA394*CB394)+(CA394*CC1)</f>
        <v>0</v>
      </c>
      <c r="CD394" s="9"/>
      <c r="CE394" s="9">
        <f>Fri!AR62</f>
        <v>0</v>
      </c>
      <c r="CF394" s="73" t="str">
        <f>IF(B394="win",100%-CF1,"-100%")</f>
        <v>-100%</v>
      </c>
      <c r="CG394" s="9">
        <f>(CE394*CF394)+(CE394*CG1)</f>
        <v>0</v>
      </c>
      <c r="CH394" s="9"/>
      <c r="CI394" s="9">
        <f>Fri!AS62</f>
        <v>0</v>
      </c>
      <c r="CJ394" s="73" t="str">
        <f>IF(B394="win",100%-CJ1,"-100%")</f>
        <v>-100%</v>
      </c>
      <c r="CK394" s="9">
        <f>(CI394*CJ394)+(CI394*CK1)</f>
        <v>0</v>
      </c>
      <c r="CL394" s="9"/>
      <c r="CM394" s="9">
        <f>Fri!AT62</f>
        <v>0</v>
      </c>
      <c r="CN394" s="73" t="str">
        <f>IF(B394="win",100%-CN1,"-100%")</f>
        <v>-100%</v>
      </c>
      <c r="CO394" s="9">
        <f>(CM394*CN394)+(CM394*CO1)</f>
        <v>0</v>
      </c>
      <c r="CP394" s="9"/>
      <c r="CQ394" s="9">
        <f>Fri!AU62</f>
        <v>0</v>
      </c>
      <c r="CR394" s="73" t="str">
        <f>IF(B394="win",100%-CR1,"-100%")</f>
        <v>-100%</v>
      </c>
      <c r="CS394" s="9">
        <f>(CQ394*CR394)+(CQ394*CS1)</f>
        <v>0</v>
      </c>
      <c r="CT394" s="9"/>
      <c r="CU394" s="9">
        <f>Fri!AV62</f>
        <v>0</v>
      </c>
      <c r="CV394" s="73" t="str">
        <f>IF(B394="win",100%-CV1,"-100%")</f>
        <v>-100%</v>
      </c>
      <c r="CW394" s="9">
        <f>(CU394*CV394)+(CU394*CW1)</f>
        <v>0</v>
      </c>
      <c r="CX394" s="9"/>
      <c r="CY394" s="9">
        <f>Fri!AW62</f>
        <v>0</v>
      </c>
      <c r="CZ394" s="73" t="str">
        <f>IF(B394="win",100%-CZ1,"-100%")</f>
        <v>-100%</v>
      </c>
      <c r="DA394" s="9">
        <f>(CY394*CZ394)+(CY394*DA1)</f>
        <v>0</v>
      </c>
      <c r="DB394" s="9"/>
      <c r="DC394" s="9">
        <f>Fri!AX62</f>
        <v>0</v>
      </c>
      <c r="DD394" s="73" t="str">
        <f>IF(B394="win",100%-DD1,"-100%")</f>
        <v>-100%</v>
      </c>
      <c r="DE394" s="9">
        <f>(DC394*DD394)+(DC394*DE1)</f>
        <v>0</v>
      </c>
      <c r="DF394" s="9"/>
      <c r="DG394" s="9">
        <f>Fri!AY62</f>
        <v>0</v>
      </c>
      <c r="DH394" s="73" t="str">
        <f>IF(B394="win",100%-DH1,"-100%")</f>
        <v>-100%</v>
      </c>
      <c r="DI394" s="9">
        <f>(DG394*DH394)+(DG394*DI1)</f>
        <v>0</v>
      </c>
      <c r="DJ394" s="9"/>
      <c r="DK394" s="9">
        <f>Fri!AZ62</f>
        <v>0</v>
      </c>
      <c r="DL394" s="73" t="str">
        <f>IF(B394="win",100%-DL1,"-100%")</f>
        <v>-100%</v>
      </c>
      <c r="DM394" s="9">
        <f>(DK394*DL394)+(DK394*DM1)</f>
        <v>0</v>
      </c>
      <c r="DN394" s="9"/>
      <c r="DO394" s="9">
        <f>Fri!BA62</f>
        <v>0</v>
      </c>
      <c r="DP394" s="73" t="str">
        <f>IF(B394="win",100%-DP1,"-100%")</f>
        <v>-100%</v>
      </c>
      <c r="DQ394" s="9">
        <f>(DO394*DP394)+(DO394*DQ1)</f>
        <v>0</v>
      </c>
      <c r="DR394" s="9"/>
      <c r="DS394" s="9">
        <f>Fri!BB62</f>
        <v>0</v>
      </c>
      <c r="DT394" s="73" t="str">
        <f>IF(B394="win",100%-DT1,"-100%")</f>
        <v>-100%</v>
      </c>
      <c r="DU394" s="9">
        <f>(DS394*DT394)+(DS394*DU1)</f>
        <v>0</v>
      </c>
      <c r="DV394" s="9"/>
      <c r="DW394" s="9">
        <f>Fri!BC62</f>
        <v>0</v>
      </c>
      <c r="DX394" s="73" t="str">
        <f>IF(B394="win",100%-DX1,"-100%")</f>
        <v>-100%</v>
      </c>
      <c r="DY394" s="9">
        <f>(DW394*DX394)+(DW394*DY1)</f>
        <v>0</v>
      </c>
      <c r="DZ394" s="9"/>
      <c r="EA394" s="9">
        <f>Fri!BD62</f>
        <v>0</v>
      </c>
      <c r="EB394" s="73" t="str">
        <f>IF(B394="win",100%-EB1,"-100%")</f>
        <v>-100%</v>
      </c>
      <c r="EC394" s="9">
        <f>(EA394*EB394)+(EA394*EC1)</f>
        <v>0</v>
      </c>
      <c r="ED394" s="9"/>
      <c r="EE394" s="9">
        <f>Fri!BE62</f>
        <v>0</v>
      </c>
      <c r="EF394" s="73" t="str">
        <f>IF(B394="win",100%-EF1,"-100%")</f>
        <v>-100%</v>
      </c>
      <c r="EG394" s="9">
        <f>(EE394*EF394)+(EE394*EG1)</f>
        <v>0</v>
      </c>
      <c r="EH394" s="9"/>
      <c r="EI394" s="9">
        <f>Fri!BF62</f>
        <v>0</v>
      </c>
      <c r="EJ394" s="73" t="str">
        <f>IF(B394="win",100%-EJ1,"-100%")</f>
        <v>-100%</v>
      </c>
      <c r="EK394" s="9">
        <f>(EI394*EJ394)+(EI394*EK1)</f>
        <v>0</v>
      </c>
      <c r="EL394" s="9"/>
      <c r="EM394" s="9">
        <f>Fri!BG62</f>
        <v>0</v>
      </c>
      <c r="EN394" s="73" t="str">
        <f>IF(B394="win",100%-EN1,"-100%")</f>
        <v>-100%</v>
      </c>
      <c r="EO394" s="9">
        <f>(EM394*EN394)+(EM394*EO1)</f>
        <v>0</v>
      </c>
      <c r="EP394" s="9"/>
      <c r="EQ394" s="9">
        <f>Fri!BH62</f>
        <v>0</v>
      </c>
      <c r="ER394" s="73" t="str">
        <f>IF(B394="win",100%-ER1,"-100%")</f>
        <v>-100%</v>
      </c>
      <c r="ES394" s="9">
        <f>(EQ394*ER394)+(EQ394*ES1)</f>
        <v>0</v>
      </c>
      <c r="EU394" s="9">
        <f>Fri!$BI62</f>
        <v>0</v>
      </c>
      <c r="EV394" s="73" t="str">
        <f t="shared" si="4166"/>
        <v>-100%</v>
      </c>
      <c r="EW394" s="9">
        <f>(EU394*EV394)+(EU394*EW1)</f>
        <v>0</v>
      </c>
      <c r="EY394" s="9">
        <f>Fri!$BJ62</f>
        <v>0</v>
      </c>
      <c r="EZ394" s="73" t="str">
        <f t="shared" si="4167"/>
        <v>-100%</v>
      </c>
      <c r="FA394" s="9">
        <f>(EY394*EZ394)+(EY394*FA1)</f>
        <v>0</v>
      </c>
      <c r="FC394" s="9">
        <f>Fri!$BK62</f>
        <v>0</v>
      </c>
      <c r="FD394" s="73" t="str">
        <f t="shared" si="4168"/>
        <v>-100%</v>
      </c>
      <c r="FE394" s="9">
        <f>(FC394*FD394)+(FC394*FE1)</f>
        <v>0</v>
      </c>
      <c r="FG394" s="9">
        <f>Fri!$BL62</f>
        <v>0</v>
      </c>
      <c r="FH394" s="73" t="str">
        <f t="shared" si="4169"/>
        <v>-100%</v>
      </c>
      <c r="FI394" s="9">
        <f>(FG394*FH394)+(FG394*FI1)</f>
        <v>0</v>
      </c>
      <c r="FK394" s="9">
        <f>Fri!$BM62</f>
        <v>0</v>
      </c>
      <c r="FL394" s="73" t="str">
        <f t="shared" si="4170"/>
        <v>-100%</v>
      </c>
      <c r="FM394" s="9">
        <f>(FK394*FL394)+(FK394*FM1)</f>
        <v>0</v>
      </c>
      <c r="FO394" s="9">
        <f>Fri!$BN62</f>
        <v>0</v>
      </c>
      <c r="FP394" s="73" t="str">
        <f t="shared" si="4171"/>
        <v>-100%</v>
      </c>
      <c r="FQ394" s="9">
        <f>(FO394*FP394)+(FO394*FQ1)</f>
        <v>0</v>
      </c>
    </row>
    <row r="395" spans="1:173" s="12" customFormat="1" x14ac:dyDescent="0.25">
      <c r="A395" s="9">
        <f>Fri!A63</f>
        <v>0</v>
      </c>
      <c r="B395" s="72">
        <f>Fri!C63</f>
        <v>0</v>
      </c>
      <c r="C395" s="9">
        <f>Fri!X63</f>
        <v>0</v>
      </c>
      <c r="D395" s="73" t="str">
        <f>IF(B395="win",100%-D1,"-100%")</f>
        <v>-100%</v>
      </c>
      <c r="E395" s="9">
        <f>(C395*D395)+(C395*E1)</f>
        <v>0</v>
      </c>
      <c r="G395" s="9">
        <f>Fri!Y63</f>
        <v>0</v>
      </c>
      <c r="H395" s="73" t="str">
        <f t="shared" ref="H395:H397" si="4176">IF($B395="win",100%-H$1,"-100%")</f>
        <v>-100%</v>
      </c>
      <c r="I395" s="9">
        <f>(G395*H395)+(G395*I1)</f>
        <v>0</v>
      </c>
      <c r="K395" s="9">
        <f>Fri!Z63</f>
        <v>0</v>
      </c>
      <c r="L395" s="73" t="str">
        <f>IF(B395="win",100%-L1,"-100%")</f>
        <v>-100%</v>
      </c>
      <c r="M395" s="9">
        <f>(K395*L395)+(K395*M1)</f>
        <v>0</v>
      </c>
      <c r="N395" s="9"/>
      <c r="O395" s="9">
        <f>Fri!AA63</f>
        <v>0</v>
      </c>
      <c r="P395" s="73" t="str">
        <f>IF(B395="win",100%-P1,"-100%")</f>
        <v>-100%</v>
      </c>
      <c r="Q395" s="9">
        <f>(O395*P395)+(O395*Q1)</f>
        <v>0</v>
      </c>
      <c r="R395" s="9"/>
      <c r="S395" s="9">
        <f>Fri!AB63</f>
        <v>0</v>
      </c>
      <c r="T395" s="73" t="str">
        <f>IF(B395="win",100%-T1,"-100%")</f>
        <v>-100%</v>
      </c>
      <c r="U395" s="9">
        <f>(S395*T395)+(S395*U1)</f>
        <v>0</v>
      </c>
      <c r="V395" s="9"/>
      <c r="W395" s="9">
        <f>Fri!AC63</f>
        <v>0</v>
      </c>
      <c r="X395" s="73" t="str">
        <f>IF(B395="win",100%-X1,"-100%")</f>
        <v>-100%</v>
      </c>
      <c r="Y395" s="9">
        <f>(W395*X395)+(W395*Y1)</f>
        <v>0</v>
      </c>
      <c r="Z395" s="9"/>
      <c r="AA395" s="9">
        <f>Fri!AD63</f>
        <v>0</v>
      </c>
      <c r="AB395" s="73" t="str">
        <f>IF(B395="win",100%-AB1,"-100%")</f>
        <v>-100%</v>
      </c>
      <c r="AC395" s="9">
        <f>(AA395*AB395)+(AA395*AC1)</f>
        <v>0</v>
      </c>
      <c r="AD395" s="9"/>
      <c r="AE395" s="9">
        <f>Fri!AE63</f>
        <v>0</v>
      </c>
      <c r="AF395" s="73" t="str">
        <f>IF(B395="win",100%-AF1,"-100%")</f>
        <v>-100%</v>
      </c>
      <c r="AG395" s="9">
        <f>(AE395*AF395)+(AE395*AG1)</f>
        <v>0</v>
      </c>
      <c r="AH395" s="9"/>
      <c r="AI395" s="9">
        <f>Fri!AF63</f>
        <v>0</v>
      </c>
      <c r="AJ395" s="73" t="str">
        <f>IF(B395="win",100%-AJ1,"-100%")</f>
        <v>-100%</v>
      </c>
      <c r="AK395" s="9">
        <f>(AI395*AJ395)+(AI395*AK1)</f>
        <v>0</v>
      </c>
      <c r="AL395" s="9"/>
      <c r="AM395" s="9">
        <f>Fri!AG63</f>
        <v>0</v>
      </c>
      <c r="AN395" s="73" t="str">
        <f>IF(B395="win",100%-AN1,"-100%")</f>
        <v>-100%</v>
      </c>
      <c r="AO395" s="9">
        <f>(AM395*AN395)+(AM395*AO1)</f>
        <v>0</v>
      </c>
      <c r="AP395" s="9"/>
      <c r="AQ395" s="9">
        <f>Fri!AH63</f>
        <v>0</v>
      </c>
      <c r="AR395" s="73" t="str">
        <f>IF(B395="win",100%-AR1,"-100%")</f>
        <v>-100%</v>
      </c>
      <c r="AS395" s="9">
        <f>(AQ395*AR395)+(AQ395*AS1)</f>
        <v>0</v>
      </c>
      <c r="AT395" s="9"/>
      <c r="AU395" s="9">
        <f>Fri!AI63</f>
        <v>0</v>
      </c>
      <c r="AV395" s="73" t="str">
        <f>IF(B395="win",100%-AV1,"-100%")</f>
        <v>-100%</v>
      </c>
      <c r="AW395" s="9">
        <f>(AU395*AV395)+(AU395*AW1)</f>
        <v>0</v>
      </c>
      <c r="AX395" s="9"/>
      <c r="AY395" s="9">
        <f>Fri!AJ63</f>
        <v>0</v>
      </c>
      <c r="AZ395" s="73" t="str">
        <f>IF(B395="win",100%-AZ1,"-100%")</f>
        <v>-100%</v>
      </c>
      <c r="BA395" s="9">
        <f>(AY395*AZ395)+(AY395*BA1)</f>
        <v>0</v>
      </c>
      <c r="BB395" s="9"/>
      <c r="BC395" s="9">
        <f>Fri!AK63</f>
        <v>0</v>
      </c>
      <c r="BD395" s="73" t="str">
        <f>IF(B395="win",100%-BD1,"-100%")</f>
        <v>-100%</v>
      </c>
      <c r="BE395" s="9">
        <f>(BC395*BD395)+(BC395*BE1)</f>
        <v>0</v>
      </c>
      <c r="BF395" s="9"/>
      <c r="BG395" s="9">
        <f>Fri!AL63</f>
        <v>0</v>
      </c>
      <c r="BH395" s="73" t="str">
        <f>IF(B395="win",100%-BH1,"-100%")</f>
        <v>-100%</v>
      </c>
      <c r="BI395" s="9">
        <f>(BG395*BH395)+(BG395*BI1)</f>
        <v>0</v>
      </c>
      <c r="BJ395" s="9"/>
      <c r="BK395" s="9">
        <f>Fri!AM63</f>
        <v>0</v>
      </c>
      <c r="BL395" s="73" t="str">
        <f>IF(B395="win",100%-BL1,"-100%")</f>
        <v>-100%</v>
      </c>
      <c r="BM395" s="9">
        <f>(BK395*BL395)+(BK395*BM1)</f>
        <v>0</v>
      </c>
      <c r="BN395" s="9"/>
      <c r="BO395" s="9">
        <f>Fri!AN63</f>
        <v>0</v>
      </c>
      <c r="BP395" s="73" t="str">
        <f>IF(B395="win",100%-BP1,"-100%")</f>
        <v>-100%</v>
      </c>
      <c r="BQ395" s="9">
        <f>(BO395*BP395)+(BO395*BQ1)</f>
        <v>0</v>
      </c>
      <c r="BR395" s="9"/>
      <c r="BS395" s="9">
        <f>Fri!AO63</f>
        <v>0</v>
      </c>
      <c r="BT395" s="73" t="str">
        <f>IF(B395="win",100%-BT1,"-100%")</f>
        <v>-100%</v>
      </c>
      <c r="BU395" s="9">
        <f>(BS395*BT395)+(BS395*BU1)</f>
        <v>0</v>
      </c>
      <c r="BV395" s="9"/>
      <c r="BW395" s="9">
        <f>Fri!AP63</f>
        <v>0</v>
      </c>
      <c r="BX395" s="73" t="str">
        <f>IF(B395="win",100%-BX1,"-100%")</f>
        <v>-100%</v>
      </c>
      <c r="BY395" s="9">
        <f>(BW395*BX395)+(BW395*BY1)</f>
        <v>0</v>
      </c>
      <c r="BZ395" s="9"/>
      <c r="CA395" s="9">
        <f>Fri!AQ63</f>
        <v>0</v>
      </c>
      <c r="CB395" s="73" t="str">
        <f>IF(B395="win",100%-CB1,"-100%")</f>
        <v>-100%</v>
      </c>
      <c r="CC395" s="9">
        <f>(CA395*CB395)+(CA395*CC1)</f>
        <v>0</v>
      </c>
      <c r="CD395" s="9"/>
      <c r="CE395" s="9">
        <f>Fri!AR63</f>
        <v>0</v>
      </c>
      <c r="CF395" s="73" t="str">
        <f>IF(B395="win",100%-CF1,"-100%")</f>
        <v>-100%</v>
      </c>
      <c r="CG395" s="9">
        <f>(CE395*CF395)+(CE395*CG1)</f>
        <v>0</v>
      </c>
      <c r="CH395" s="9"/>
      <c r="CI395" s="9">
        <f>Fri!AS63</f>
        <v>0</v>
      </c>
      <c r="CJ395" s="73" t="str">
        <f>IF(B395="win",100%-CJ1,"-100%")</f>
        <v>-100%</v>
      </c>
      <c r="CK395" s="9">
        <f>(CI395*CJ395)+(CI395*CK1)</f>
        <v>0</v>
      </c>
      <c r="CL395" s="9"/>
      <c r="CM395" s="9">
        <f>Fri!AT63</f>
        <v>0</v>
      </c>
      <c r="CN395" s="73" t="str">
        <f>IF(B395="win",100%-CN1,"-100%")</f>
        <v>-100%</v>
      </c>
      <c r="CO395" s="9">
        <f>(CM395*CN395)+(CM395*CO1)</f>
        <v>0</v>
      </c>
      <c r="CP395" s="9"/>
      <c r="CQ395" s="9">
        <f>Fri!AU63</f>
        <v>0</v>
      </c>
      <c r="CR395" s="73" t="str">
        <f>IF(B395="win",100%-CR1,"-100%")</f>
        <v>-100%</v>
      </c>
      <c r="CS395" s="9">
        <f>(CQ395*CR395)+(CQ395*CS1)</f>
        <v>0</v>
      </c>
      <c r="CT395" s="9"/>
      <c r="CU395" s="9">
        <f>Fri!AV63</f>
        <v>0</v>
      </c>
      <c r="CV395" s="73" t="str">
        <f>IF(B395="win",100%-CV1,"-100%")</f>
        <v>-100%</v>
      </c>
      <c r="CW395" s="9">
        <f>(CU395*CV395)+(CU395*CW1)</f>
        <v>0</v>
      </c>
      <c r="CX395" s="9"/>
      <c r="CY395" s="9">
        <f>Fri!AW63</f>
        <v>0</v>
      </c>
      <c r="CZ395" s="73" t="str">
        <f>IF(B395="win",100%-CZ1,"-100%")</f>
        <v>-100%</v>
      </c>
      <c r="DA395" s="9">
        <f>(CY395*CZ395)+(CY395*DA1)</f>
        <v>0</v>
      </c>
      <c r="DB395" s="9"/>
      <c r="DC395" s="9">
        <f>Fri!AX63</f>
        <v>0</v>
      </c>
      <c r="DD395" s="73" t="str">
        <f>IF(B395="win",100%-DD1,"-100%")</f>
        <v>-100%</v>
      </c>
      <c r="DE395" s="9">
        <f>(DC395*DD395)+(DC395*DE1)</f>
        <v>0</v>
      </c>
      <c r="DF395" s="9"/>
      <c r="DG395" s="9">
        <f>Fri!AY63</f>
        <v>0</v>
      </c>
      <c r="DH395" s="73" t="str">
        <f>IF(B395="win",100%-DH1,"-100%")</f>
        <v>-100%</v>
      </c>
      <c r="DI395" s="9">
        <f>(DG395*DH395)+(DG395*DI1)</f>
        <v>0</v>
      </c>
      <c r="DJ395" s="9"/>
      <c r="DK395" s="9">
        <f>Fri!AZ63</f>
        <v>0</v>
      </c>
      <c r="DL395" s="73" t="str">
        <f>IF(B395="win",100%-DL1,"-100%")</f>
        <v>-100%</v>
      </c>
      <c r="DM395" s="9">
        <f>(DK395*DL395)+(DK395*DM1)</f>
        <v>0</v>
      </c>
      <c r="DN395" s="9"/>
      <c r="DO395" s="9">
        <f>Fri!BA63</f>
        <v>0</v>
      </c>
      <c r="DP395" s="73" t="str">
        <f>IF(B395="win",100%-DP1,"-100%")</f>
        <v>-100%</v>
      </c>
      <c r="DQ395" s="9">
        <f>(DO395*DP395)+(DO395*DQ1)</f>
        <v>0</v>
      </c>
      <c r="DR395" s="9"/>
      <c r="DS395" s="9">
        <f>Fri!BB63</f>
        <v>0</v>
      </c>
      <c r="DT395" s="73" t="str">
        <f>IF(B395="win",100%-DT1,"-100%")</f>
        <v>-100%</v>
      </c>
      <c r="DU395" s="9">
        <f>(DS395*DT395)+(DS395*DU1)</f>
        <v>0</v>
      </c>
      <c r="DV395" s="9"/>
      <c r="DW395" s="9">
        <f>Fri!BC63</f>
        <v>0</v>
      </c>
      <c r="DX395" s="73" t="str">
        <f>IF(B395="win",100%-DX1,"-100%")</f>
        <v>-100%</v>
      </c>
      <c r="DY395" s="9">
        <f>(DW395*DX395)+(DW395*DY1)</f>
        <v>0</v>
      </c>
      <c r="DZ395" s="9"/>
      <c r="EA395" s="9">
        <f>Fri!BD63</f>
        <v>0</v>
      </c>
      <c r="EB395" s="73" t="str">
        <f>IF(B395="win",100%-EB1,"-100%")</f>
        <v>-100%</v>
      </c>
      <c r="EC395" s="9">
        <f>(EA395*EB395)+(EA395*EC1)</f>
        <v>0</v>
      </c>
      <c r="ED395" s="9"/>
      <c r="EE395" s="9">
        <f>Fri!BE63</f>
        <v>0</v>
      </c>
      <c r="EF395" s="73" t="str">
        <f>IF(B395="win",100%-EF1,"-100%")</f>
        <v>-100%</v>
      </c>
      <c r="EG395" s="9">
        <f>(EE395*EF395)+(EE395*EG1)</f>
        <v>0</v>
      </c>
      <c r="EH395" s="9"/>
      <c r="EI395" s="9">
        <f>Fri!BF63</f>
        <v>0</v>
      </c>
      <c r="EJ395" s="73" t="str">
        <f>IF(B395="win",100%-EJ1,"-100%")</f>
        <v>-100%</v>
      </c>
      <c r="EK395" s="9">
        <f>(EI395*EJ395)+(EI395*EK1)</f>
        <v>0</v>
      </c>
      <c r="EL395" s="9"/>
      <c r="EM395" s="9">
        <f>Fri!BG63</f>
        <v>0</v>
      </c>
      <c r="EN395" s="73" t="str">
        <f>IF(B395="win",100%-EN1,"-100%")</f>
        <v>-100%</v>
      </c>
      <c r="EO395" s="9">
        <f>(EM395*EN395)+(EM395*EO1)</f>
        <v>0</v>
      </c>
      <c r="EP395" s="9"/>
      <c r="EQ395" s="9">
        <f>Fri!BH63</f>
        <v>0</v>
      </c>
      <c r="ER395" s="73" t="str">
        <f>IF(B395="win",100%-ER1,"-100%")</f>
        <v>-100%</v>
      </c>
      <c r="ES395" s="9">
        <f>(EQ395*ER395)+(EQ395*ES1)</f>
        <v>0</v>
      </c>
      <c r="EU395" s="9">
        <f>Fri!$BI63</f>
        <v>0</v>
      </c>
      <c r="EV395" s="73" t="str">
        <f t="shared" si="4166"/>
        <v>-100%</v>
      </c>
      <c r="EW395" s="9">
        <f>(EU395*EV395)+(EU395*EW1)</f>
        <v>0</v>
      </c>
      <c r="EY395" s="9">
        <f>Fri!$BJ63</f>
        <v>0</v>
      </c>
      <c r="EZ395" s="73" t="str">
        <f t="shared" si="4167"/>
        <v>-100%</v>
      </c>
      <c r="FA395" s="9">
        <f>(EY395*EZ395)+(EY395*FA1)</f>
        <v>0</v>
      </c>
      <c r="FC395" s="9">
        <f>Fri!$BK63</f>
        <v>0</v>
      </c>
      <c r="FD395" s="73" t="str">
        <f t="shared" si="4168"/>
        <v>-100%</v>
      </c>
      <c r="FE395" s="9">
        <f>(FC395*FD395)+(FC395*FE1)</f>
        <v>0</v>
      </c>
      <c r="FG395" s="9">
        <f>Fri!$BL63</f>
        <v>0</v>
      </c>
      <c r="FH395" s="73" t="str">
        <f t="shared" si="4169"/>
        <v>-100%</v>
      </c>
      <c r="FI395" s="9">
        <f>(FG395*FH395)+(FG395*FI1)</f>
        <v>0</v>
      </c>
      <c r="FK395" s="9">
        <f>Fri!$BM63</f>
        <v>0</v>
      </c>
      <c r="FL395" s="73" t="str">
        <f t="shared" si="4170"/>
        <v>-100%</v>
      </c>
      <c r="FM395" s="9">
        <f>(FK395*FL395)+(FK395*FM1)</f>
        <v>0</v>
      </c>
      <c r="FO395" s="9">
        <f>Fri!$BN63</f>
        <v>0</v>
      </c>
      <c r="FP395" s="73" t="str">
        <f t="shared" si="4171"/>
        <v>-100%</v>
      </c>
      <c r="FQ395" s="9">
        <f>(FO395*FP395)+(FO395*FQ1)</f>
        <v>0</v>
      </c>
    </row>
    <row r="396" spans="1:173" s="12" customFormat="1" x14ac:dyDescent="0.25">
      <c r="A396" s="9" t="str">
        <f>Fri!A64</f>
        <v>UNDER</v>
      </c>
      <c r="B396" s="72">
        <f>Fri!C64</f>
        <v>0</v>
      </c>
      <c r="C396" s="9">
        <f>Fri!X64</f>
        <v>0</v>
      </c>
      <c r="D396" s="73" t="str">
        <f>IF(B396="win",100%-D1,"-100%")</f>
        <v>-100%</v>
      </c>
      <c r="E396" s="9">
        <f>(C396*D396)+(C396*E1)</f>
        <v>0</v>
      </c>
      <c r="G396" s="9">
        <f>Fri!Y64</f>
        <v>0</v>
      </c>
      <c r="H396" s="73" t="str">
        <f t="shared" si="4176"/>
        <v>-100%</v>
      </c>
      <c r="I396" s="9">
        <f>(G396*H396)+(G396*I1)</f>
        <v>0</v>
      </c>
      <c r="K396" s="9">
        <f>Fri!Z64</f>
        <v>0</v>
      </c>
      <c r="L396" s="73" t="str">
        <f>IF(B396="win",100%-L1,"-100%")</f>
        <v>-100%</v>
      </c>
      <c r="M396" s="9">
        <f>(K396*L396)+(K396*M1)</f>
        <v>0</v>
      </c>
      <c r="N396" s="9"/>
      <c r="O396" s="9">
        <f>Fri!AA64</f>
        <v>0</v>
      </c>
      <c r="P396" s="73" t="str">
        <f>IF(B396="win",100%-P1,"-100%")</f>
        <v>-100%</v>
      </c>
      <c r="Q396" s="9">
        <f>(O396*P396)+(O396*Q1)</f>
        <v>0</v>
      </c>
      <c r="R396" s="9"/>
      <c r="S396" s="9">
        <f>Fri!AB64</f>
        <v>0</v>
      </c>
      <c r="T396" s="73" t="str">
        <f>IF(B396="win",100%-T1,"-100%")</f>
        <v>-100%</v>
      </c>
      <c r="U396" s="9">
        <f>(S396*T396)+(S396*U1)</f>
        <v>0</v>
      </c>
      <c r="V396" s="9"/>
      <c r="W396" s="9">
        <f>Fri!AC64</f>
        <v>0</v>
      </c>
      <c r="X396" s="73" t="str">
        <f>IF(B396="win",100%-X1,"-100%")</f>
        <v>-100%</v>
      </c>
      <c r="Y396" s="9">
        <f>(W396*X396)+(W396*Y1)</f>
        <v>0</v>
      </c>
      <c r="Z396" s="9"/>
      <c r="AA396" s="9">
        <f>Fri!AD64</f>
        <v>0</v>
      </c>
      <c r="AB396" s="73" t="str">
        <f>IF(B396="win",100%-AB1,"-100%")</f>
        <v>-100%</v>
      </c>
      <c r="AC396" s="9">
        <f>(AA396*AB396)+(AA396*AC1)</f>
        <v>0</v>
      </c>
      <c r="AD396" s="9"/>
      <c r="AE396" s="9">
        <f>Fri!AE64</f>
        <v>0</v>
      </c>
      <c r="AF396" s="73" t="str">
        <f>IF(B396="win",100%-AF1,"-100%")</f>
        <v>-100%</v>
      </c>
      <c r="AG396" s="9">
        <f>(AE396*AF396)+(AE396*AG1)</f>
        <v>0</v>
      </c>
      <c r="AH396" s="9"/>
      <c r="AI396" s="9">
        <f>Fri!AF64</f>
        <v>0</v>
      </c>
      <c r="AJ396" s="73" t="str">
        <f>IF(B396="win",100%-AJ1,"-100%")</f>
        <v>-100%</v>
      </c>
      <c r="AK396" s="9">
        <f>(AI396*AJ396)+(AI396*AK1)</f>
        <v>0</v>
      </c>
      <c r="AL396" s="9"/>
      <c r="AM396" s="9">
        <f>Fri!AG64</f>
        <v>0</v>
      </c>
      <c r="AN396" s="73" t="str">
        <f>IF(B396="win",100%-AN1,"-100%")</f>
        <v>-100%</v>
      </c>
      <c r="AO396" s="9">
        <f>(AM396*AN396)+(AM396*AO1)</f>
        <v>0</v>
      </c>
      <c r="AP396" s="9"/>
      <c r="AQ396" s="9">
        <f>Fri!AH64</f>
        <v>0</v>
      </c>
      <c r="AR396" s="73" t="str">
        <f>IF(B396="win",100%-AR1,"-100%")</f>
        <v>-100%</v>
      </c>
      <c r="AS396" s="9">
        <f>(AQ396*AR396)+(AQ396*AS1)</f>
        <v>0</v>
      </c>
      <c r="AT396" s="9"/>
      <c r="AU396" s="9">
        <f>Fri!AI64</f>
        <v>0</v>
      </c>
      <c r="AV396" s="73" t="str">
        <f>IF(B396="win",100%-AV1,"-100%")</f>
        <v>-100%</v>
      </c>
      <c r="AW396" s="9">
        <f>(AU396*AV396)+(AU396*AW1)</f>
        <v>0</v>
      </c>
      <c r="AX396" s="9"/>
      <c r="AY396" s="9">
        <f>Fri!AJ64</f>
        <v>0</v>
      </c>
      <c r="AZ396" s="73" t="str">
        <f>IF(B396="win",100%-AZ1,"-100%")</f>
        <v>-100%</v>
      </c>
      <c r="BA396" s="9">
        <f>(AY396*AZ396)+(AY396*BA1)</f>
        <v>0</v>
      </c>
      <c r="BB396" s="9"/>
      <c r="BC396" s="9">
        <f>Fri!AK64</f>
        <v>0</v>
      </c>
      <c r="BD396" s="73" t="str">
        <f>IF(B396="win",100%-BD1,"-100%")</f>
        <v>-100%</v>
      </c>
      <c r="BE396" s="9">
        <f>(BC396*BD396)+(BC396*BE1)</f>
        <v>0</v>
      </c>
      <c r="BF396" s="9"/>
      <c r="BG396" s="9">
        <f>Fri!AL64</f>
        <v>0</v>
      </c>
      <c r="BH396" s="73" t="str">
        <f>IF(B396="win",100%-BH1,"-100%")</f>
        <v>-100%</v>
      </c>
      <c r="BI396" s="9">
        <f>(BG396*BH396)+(BG396*BI1)</f>
        <v>0</v>
      </c>
      <c r="BJ396" s="9"/>
      <c r="BK396" s="9">
        <f>Fri!AM64</f>
        <v>0</v>
      </c>
      <c r="BL396" s="73" t="str">
        <f>IF(B396="win",100%-BL1,"-100%")</f>
        <v>-100%</v>
      </c>
      <c r="BM396" s="9">
        <f>(BK396*BL396)+(BK396*BM1)</f>
        <v>0</v>
      </c>
      <c r="BN396" s="9"/>
      <c r="BO396" s="9">
        <f>Fri!AN64</f>
        <v>0</v>
      </c>
      <c r="BP396" s="73" t="str">
        <f>IF(B396="win",100%-BP1,"-100%")</f>
        <v>-100%</v>
      </c>
      <c r="BQ396" s="9">
        <f>(BO396*BP396)+(BO396*BQ1)</f>
        <v>0</v>
      </c>
      <c r="BR396" s="9"/>
      <c r="BS396" s="9">
        <f>Fri!AO64</f>
        <v>0</v>
      </c>
      <c r="BT396" s="73" t="str">
        <f>IF(B396="win",100%-BT1,"-100%")</f>
        <v>-100%</v>
      </c>
      <c r="BU396" s="9">
        <f>(BS396*BT396)+(BS396*BU1)</f>
        <v>0</v>
      </c>
      <c r="BV396" s="9"/>
      <c r="BW396" s="9">
        <f>Fri!AP64</f>
        <v>0</v>
      </c>
      <c r="BX396" s="73" t="str">
        <f>IF(B396="win",100%-BX1,"-100%")</f>
        <v>-100%</v>
      </c>
      <c r="BY396" s="9">
        <f>(BW396*BX396)+(BW396*BY1)</f>
        <v>0</v>
      </c>
      <c r="BZ396" s="9"/>
      <c r="CA396" s="9">
        <f>Fri!AQ64</f>
        <v>0</v>
      </c>
      <c r="CB396" s="73" t="str">
        <f>IF(B396="win",100%-CB1,"-100%")</f>
        <v>-100%</v>
      </c>
      <c r="CC396" s="9">
        <f>(CA396*CB396)+(CA396*CC1)</f>
        <v>0</v>
      </c>
      <c r="CD396" s="9"/>
      <c r="CE396" s="9">
        <f>Fri!AR64</f>
        <v>0</v>
      </c>
      <c r="CF396" s="73" t="str">
        <f>IF(B396="win",100%-CF1,"-100%")</f>
        <v>-100%</v>
      </c>
      <c r="CG396" s="9">
        <f>(CE396*CF396)+(CE396*CG1)</f>
        <v>0</v>
      </c>
      <c r="CH396" s="9"/>
      <c r="CI396" s="9">
        <f>Fri!AS64</f>
        <v>0</v>
      </c>
      <c r="CJ396" s="73" t="str">
        <f>IF(B396="win",100%-CJ1,"-100%")</f>
        <v>-100%</v>
      </c>
      <c r="CK396" s="9">
        <f>(CI396*CJ396)+(CI396*CK1)</f>
        <v>0</v>
      </c>
      <c r="CL396" s="9"/>
      <c r="CM396" s="9">
        <f>Fri!AT64</f>
        <v>0</v>
      </c>
      <c r="CN396" s="73" t="str">
        <f>IF(B396="win",100%-CN1,"-100%")</f>
        <v>-100%</v>
      </c>
      <c r="CO396" s="9">
        <f>(CM396*CN396)+(CM396*CO1)</f>
        <v>0</v>
      </c>
      <c r="CP396" s="9"/>
      <c r="CQ396" s="9">
        <f>Fri!AU64</f>
        <v>0</v>
      </c>
      <c r="CR396" s="73" t="str">
        <f>IF(B396="win",100%-CR1,"-100%")</f>
        <v>-100%</v>
      </c>
      <c r="CS396" s="9">
        <f>(CQ396*CR396)+(CQ396*CS1)</f>
        <v>0</v>
      </c>
      <c r="CT396" s="9"/>
      <c r="CU396" s="9">
        <f>Fri!AV64</f>
        <v>0</v>
      </c>
      <c r="CV396" s="73" t="str">
        <f>IF(B396="win",100%-CV1,"-100%")</f>
        <v>-100%</v>
      </c>
      <c r="CW396" s="9">
        <f>(CU396*CV396)+(CU396*CW1)</f>
        <v>0</v>
      </c>
      <c r="CX396" s="9"/>
      <c r="CY396" s="9">
        <f>Fri!AW64</f>
        <v>0</v>
      </c>
      <c r="CZ396" s="73" t="str">
        <f>IF(B396="win",100%-CZ1,"-100%")</f>
        <v>-100%</v>
      </c>
      <c r="DA396" s="9">
        <f>(CY396*CZ396)+(CY396*DA1)</f>
        <v>0</v>
      </c>
      <c r="DB396" s="9"/>
      <c r="DC396" s="9">
        <f>Fri!AX64</f>
        <v>0</v>
      </c>
      <c r="DD396" s="73" t="str">
        <f>IF(B396="win",100%-DD1,"-100%")</f>
        <v>-100%</v>
      </c>
      <c r="DE396" s="9">
        <f>(DC396*DD396)+(DC396*DE1)</f>
        <v>0</v>
      </c>
      <c r="DF396" s="9"/>
      <c r="DG396" s="9">
        <f>Fri!AY64</f>
        <v>0</v>
      </c>
      <c r="DH396" s="73" t="str">
        <f>IF(B396="win",100%-DH1,"-100%")</f>
        <v>-100%</v>
      </c>
      <c r="DI396" s="9">
        <f>(DG396*DH396)+(DG396*DI1)</f>
        <v>0</v>
      </c>
      <c r="DJ396" s="9"/>
      <c r="DK396" s="9">
        <f>Fri!AZ64</f>
        <v>0</v>
      </c>
      <c r="DL396" s="73" t="str">
        <f>IF(B396="win",100%-DL1,"-100%")</f>
        <v>-100%</v>
      </c>
      <c r="DM396" s="9">
        <f>(DK396*DL396)+(DK396*DM1)</f>
        <v>0</v>
      </c>
      <c r="DN396" s="9"/>
      <c r="DO396" s="9">
        <f>Fri!BA64</f>
        <v>0</v>
      </c>
      <c r="DP396" s="73" t="str">
        <f>IF(B396="win",100%-DP1,"-100%")</f>
        <v>-100%</v>
      </c>
      <c r="DQ396" s="9">
        <f>(DO396*DP396)+(DO396*DQ1)</f>
        <v>0</v>
      </c>
      <c r="DR396" s="9"/>
      <c r="DS396" s="9">
        <f>Fri!BB64</f>
        <v>0</v>
      </c>
      <c r="DT396" s="73" t="str">
        <f>IF(B396="win",100%-DT1,"-100%")</f>
        <v>-100%</v>
      </c>
      <c r="DU396" s="9">
        <f>(DS396*DT396)+(DS396*DU1)</f>
        <v>0</v>
      </c>
      <c r="DV396" s="9"/>
      <c r="DW396" s="9">
        <f>Fri!BC64</f>
        <v>0</v>
      </c>
      <c r="DX396" s="73" t="str">
        <f>IF(B396="win",100%-DX1,"-100%")</f>
        <v>-100%</v>
      </c>
      <c r="DY396" s="9">
        <f>(DW396*DX396)+(DW396*DY1)</f>
        <v>0</v>
      </c>
      <c r="DZ396" s="9"/>
      <c r="EA396" s="9">
        <f>Fri!BD64</f>
        <v>0</v>
      </c>
      <c r="EB396" s="73" t="str">
        <f>IF(B396="win",100%-EB1,"-100%")</f>
        <v>-100%</v>
      </c>
      <c r="EC396" s="9">
        <f>(EA396*EB396)+(EA396*EC1)</f>
        <v>0</v>
      </c>
      <c r="ED396" s="9"/>
      <c r="EE396" s="9">
        <f>Fri!BE64</f>
        <v>0</v>
      </c>
      <c r="EF396" s="73" t="str">
        <f>IF(B396="win",100%-EF1,"-100%")</f>
        <v>-100%</v>
      </c>
      <c r="EG396" s="9">
        <f>(EE396*EF396)+(EE396*EG1)</f>
        <v>0</v>
      </c>
      <c r="EH396" s="9"/>
      <c r="EI396" s="9">
        <f>Fri!BF64</f>
        <v>0</v>
      </c>
      <c r="EJ396" s="73" t="str">
        <f>IF(B396="win",100%-EJ1,"-100%")</f>
        <v>-100%</v>
      </c>
      <c r="EK396" s="9">
        <f>(EI396*EJ396)+(EI396*EK1)</f>
        <v>0</v>
      </c>
      <c r="EL396" s="9"/>
      <c r="EM396" s="9">
        <f>Fri!BG64</f>
        <v>0</v>
      </c>
      <c r="EN396" s="73" t="str">
        <f>IF(B396="win",100%-EN1,"-100%")</f>
        <v>-100%</v>
      </c>
      <c r="EO396" s="9">
        <f>(EM396*EN396)+(EM396*EO1)</f>
        <v>0</v>
      </c>
      <c r="EP396" s="9"/>
      <c r="EQ396" s="9">
        <f>Fri!BH64</f>
        <v>0</v>
      </c>
      <c r="ER396" s="73" t="str">
        <f>IF(B396="win",100%-ER1,"-100%")</f>
        <v>-100%</v>
      </c>
      <c r="ES396" s="9">
        <f>(EQ396*ER396)+(EQ396*ES1)</f>
        <v>0</v>
      </c>
      <c r="EU396" s="9">
        <f>Fri!$BI64</f>
        <v>0</v>
      </c>
      <c r="EV396" s="73" t="str">
        <f t="shared" si="4166"/>
        <v>-100%</v>
      </c>
      <c r="EW396" s="9">
        <f>(EU396*EV396)+(EU396*EW1)</f>
        <v>0</v>
      </c>
      <c r="EY396" s="9">
        <f>Fri!$BJ64</f>
        <v>0</v>
      </c>
      <c r="EZ396" s="73" t="str">
        <f t="shared" si="4167"/>
        <v>-100%</v>
      </c>
      <c r="FA396" s="9">
        <f>(EY396*EZ396)+(EY396*FA1)</f>
        <v>0</v>
      </c>
      <c r="FC396" s="9">
        <f>Fri!$BK64</f>
        <v>0</v>
      </c>
      <c r="FD396" s="73" t="str">
        <f t="shared" si="4168"/>
        <v>-100%</v>
      </c>
      <c r="FE396" s="9">
        <f>(FC396*FD396)+(FC396*FE1)</f>
        <v>0</v>
      </c>
      <c r="FG396" s="9">
        <f>Fri!$BL64</f>
        <v>0</v>
      </c>
      <c r="FH396" s="73" t="str">
        <f t="shared" si="4169"/>
        <v>-100%</v>
      </c>
      <c r="FI396" s="9">
        <f>(FG396*FH396)+(FG396*FI1)</f>
        <v>0</v>
      </c>
      <c r="FK396" s="9">
        <f>Fri!$BM64</f>
        <v>0</v>
      </c>
      <c r="FL396" s="73" t="str">
        <f t="shared" si="4170"/>
        <v>-100%</v>
      </c>
      <c r="FM396" s="9">
        <f>(FK396*FL396)+(FK396*FM1)</f>
        <v>0</v>
      </c>
      <c r="FO396" s="9">
        <f>Fri!$BN64</f>
        <v>0</v>
      </c>
      <c r="FP396" s="73" t="str">
        <f t="shared" si="4171"/>
        <v>-100%</v>
      </c>
      <c r="FQ396" s="9">
        <f>(FO396*FP396)+(FO396*FQ1)</f>
        <v>0</v>
      </c>
    </row>
    <row r="397" spans="1:173" s="12" customFormat="1" x14ac:dyDescent="0.25">
      <c r="A397" s="9" t="str">
        <f>Fri!A65</f>
        <v>OVER</v>
      </c>
      <c r="B397" s="72">
        <f>Fri!C65</f>
        <v>0</v>
      </c>
      <c r="C397" s="9">
        <f>Fri!X65</f>
        <v>0</v>
      </c>
      <c r="D397" s="73" t="str">
        <f>IF(B397="win",100%-D1,"-100%")</f>
        <v>-100%</v>
      </c>
      <c r="E397" s="9">
        <f>(C397*D397)+(C397*E1)</f>
        <v>0</v>
      </c>
      <c r="G397" s="9">
        <f>Fri!Y65</f>
        <v>0</v>
      </c>
      <c r="H397" s="73" t="str">
        <f t="shared" si="4176"/>
        <v>-100%</v>
      </c>
      <c r="I397" s="9">
        <f>(G397*H397)+(G397*I1)</f>
        <v>0</v>
      </c>
      <c r="K397" s="9">
        <f>Fri!Z65</f>
        <v>0</v>
      </c>
      <c r="L397" s="73" t="str">
        <f>IF(B397="win",100%-L1,"-100%")</f>
        <v>-100%</v>
      </c>
      <c r="M397" s="9">
        <f>(K397*L397)+(K397*M1)</f>
        <v>0</v>
      </c>
      <c r="N397" s="9"/>
      <c r="O397" s="9">
        <f>Fri!AA65</f>
        <v>0</v>
      </c>
      <c r="P397" s="73" t="str">
        <f>IF(B397="win",100%-P1,"-100%")</f>
        <v>-100%</v>
      </c>
      <c r="Q397" s="9">
        <f>(O397*P397)+(O397*Q1)</f>
        <v>0</v>
      </c>
      <c r="R397" s="9"/>
      <c r="S397" s="9">
        <f>Fri!AB65</f>
        <v>0</v>
      </c>
      <c r="T397" s="73" t="str">
        <f>IF(B397="win",100%-T1,"-100%")</f>
        <v>-100%</v>
      </c>
      <c r="U397" s="9">
        <f>(S397*T397)+(S397*U1)</f>
        <v>0</v>
      </c>
      <c r="V397" s="9"/>
      <c r="W397" s="9">
        <f>Fri!AC65</f>
        <v>0</v>
      </c>
      <c r="X397" s="73" t="str">
        <f>IF(B397="win",100%-X1,"-100%")</f>
        <v>-100%</v>
      </c>
      <c r="Y397" s="9">
        <f>(W397*X397)+(W397*Y1)</f>
        <v>0</v>
      </c>
      <c r="Z397" s="9"/>
      <c r="AA397" s="9">
        <f>Fri!AD65</f>
        <v>0</v>
      </c>
      <c r="AB397" s="73" t="str">
        <f>IF(B397="win",100%-AB1,"-100%")</f>
        <v>-100%</v>
      </c>
      <c r="AC397" s="9">
        <f>(AA397*AB397)+(AA397*AC1)</f>
        <v>0</v>
      </c>
      <c r="AD397" s="9"/>
      <c r="AE397" s="9">
        <f>Fri!AE65</f>
        <v>0</v>
      </c>
      <c r="AF397" s="73" t="str">
        <f>IF(B397="win",100%-AF1,"-100%")</f>
        <v>-100%</v>
      </c>
      <c r="AG397" s="9">
        <f>(AE397*AF397)+(AE397*AG1)</f>
        <v>0</v>
      </c>
      <c r="AH397" s="9"/>
      <c r="AI397" s="9">
        <f>Fri!AF65</f>
        <v>0</v>
      </c>
      <c r="AJ397" s="73" t="str">
        <f>IF(B397="win",100%-AJ1,"-100%")</f>
        <v>-100%</v>
      </c>
      <c r="AK397" s="9">
        <f>(AI397*AJ397)+(AI397*AK1)</f>
        <v>0</v>
      </c>
      <c r="AL397" s="9"/>
      <c r="AM397" s="9">
        <f>Fri!AG65</f>
        <v>0</v>
      </c>
      <c r="AN397" s="73" t="str">
        <f>IF(B397="win",100%-AN1,"-100%")</f>
        <v>-100%</v>
      </c>
      <c r="AO397" s="9">
        <f>(AM397*AN397)+(AM397*AO1)</f>
        <v>0</v>
      </c>
      <c r="AP397" s="9"/>
      <c r="AQ397" s="9">
        <f>Fri!AH65</f>
        <v>0</v>
      </c>
      <c r="AR397" s="73" t="str">
        <f>IF(B397="win",100%-AR1,"-100%")</f>
        <v>-100%</v>
      </c>
      <c r="AS397" s="9">
        <f>(AQ397*AR397)+(AQ397*AS1)</f>
        <v>0</v>
      </c>
      <c r="AT397" s="9"/>
      <c r="AU397" s="9">
        <f>Fri!AI65</f>
        <v>0</v>
      </c>
      <c r="AV397" s="73" t="str">
        <f>IF(B397="win",100%-AV1,"-100%")</f>
        <v>-100%</v>
      </c>
      <c r="AW397" s="9">
        <f>(AU397*AV397)+(AU397*AW1)</f>
        <v>0</v>
      </c>
      <c r="AX397" s="9"/>
      <c r="AY397" s="9">
        <f>Fri!AJ65</f>
        <v>0</v>
      </c>
      <c r="AZ397" s="73" t="str">
        <f>IF(B397="win",100%-AZ1,"-100%")</f>
        <v>-100%</v>
      </c>
      <c r="BA397" s="9">
        <f>(AY397*AZ397)+(AY397*BA1)</f>
        <v>0</v>
      </c>
      <c r="BB397" s="9"/>
      <c r="BC397" s="9">
        <f>Fri!AK65</f>
        <v>0</v>
      </c>
      <c r="BD397" s="73" t="str">
        <f>IF(B397="win",100%-BD1,"-100%")</f>
        <v>-100%</v>
      </c>
      <c r="BE397" s="9">
        <f>(BC397*BD397)+(BC397*BE1)</f>
        <v>0</v>
      </c>
      <c r="BF397" s="9"/>
      <c r="BG397" s="9">
        <f>Fri!AL65</f>
        <v>0</v>
      </c>
      <c r="BH397" s="73" t="str">
        <f>IF(B397="win",100%-BH1,"-100%")</f>
        <v>-100%</v>
      </c>
      <c r="BI397" s="9">
        <f>(BG397*BH397)+(BG397*BI1)</f>
        <v>0</v>
      </c>
      <c r="BJ397" s="9"/>
      <c r="BK397" s="9">
        <f>Fri!AM65</f>
        <v>0</v>
      </c>
      <c r="BL397" s="73" t="str">
        <f>IF(B397="win",100%-BL1,"-100%")</f>
        <v>-100%</v>
      </c>
      <c r="BM397" s="9">
        <f>(BK397*BL397)+(BK397*BM1)</f>
        <v>0</v>
      </c>
      <c r="BN397" s="9"/>
      <c r="BO397" s="9">
        <f>Fri!AN65</f>
        <v>0</v>
      </c>
      <c r="BP397" s="73" t="str">
        <f>IF(B397="win",100%-BP1,"-100%")</f>
        <v>-100%</v>
      </c>
      <c r="BQ397" s="9">
        <f>(BO397*BP397)+(BO397*BQ1)</f>
        <v>0</v>
      </c>
      <c r="BR397" s="9"/>
      <c r="BS397" s="9">
        <f>Fri!AO65</f>
        <v>0</v>
      </c>
      <c r="BT397" s="73" t="str">
        <f>IF(B397="win",100%-BT1,"-100%")</f>
        <v>-100%</v>
      </c>
      <c r="BU397" s="9">
        <f>(BS397*BT397)+(BS397*BU1)</f>
        <v>0</v>
      </c>
      <c r="BV397" s="9"/>
      <c r="BW397" s="9">
        <f>Fri!AP65</f>
        <v>0</v>
      </c>
      <c r="BX397" s="73" t="str">
        <f>IF(B397="win",100%-BX1,"-100%")</f>
        <v>-100%</v>
      </c>
      <c r="BY397" s="9">
        <f>(BW397*BX397)+(BW397*BY1)</f>
        <v>0</v>
      </c>
      <c r="BZ397" s="9"/>
      <c r="CA397" s="9">
        <f>Fri!AQ65</f>
        <v>0</v>
      </c>
      <c r="CB397" s="73" t="str">
        <f>IF(B397="win",100%-CB1,"-100%")</f>
        <v>-100%</v>
      </c>
      <c r="CC397" s="9">
        <f>(CA397*CB397)+(CA397*CC1)</f>
        <v>0</v>
      </c>
      <c r="CD397" s="9"/>
      <c r="CE397" s="9">
        <f>Fri!AR65</f>
        <v>0</v>
      </c>
      <c r="CF397" s="73" t="str">
        <f>IF(B397="win",100%-CF1,"-100%")</f>
        <v>-100%</v>
      </c>
      <c r="CG397" s="9">
        <f>(CE397*CF397)+(CE397*CG1)</f>
        <v>0</v>
      </c>
      <c r="CH397" s="9"/>
      <c r="CI397" s="9">
        <f>Fri!AS65</f>
        <v>0</v>
      </c>
      <c r="CJ397" s="73" t="str">
        <f>IF(B397="win",100%-CJ1,"-100%")</f>
        <v>-100%</v>
      </c>
      <c r="CK397" s="9">
        <f>(CI397*CJ397)+(CI397*CK1)</f>
        <v>0</v>
      </c>
      <c r="CL397" s="9"/>
      <c r="CM397" s="9">
        <f>Fri!AT65</f>
        <v>0</v>
      </c>
      <c r="CN397" s="73" t="str">
        <f>IF(B397="win",100%-CN1,"-100%")</f>
        <v>-100%</v>
      </c>
      <c r="CO397" s="9">
        <f>(CM397*CN397)+(CM397*CO1)</f>
        <v>0</v>
      </c>
      <c r="CP397" s="9"/>
      <c r="CQ397" s="9">
        <f>Fri!AU65</f>
        <v>0</v>
      </c>
      <c r="CR397" s="73" t="str">
        <f>IF(B397="win",100%-CR1,"-100%")</f>
        <v>-100%</v>
      </c>
      <c r="CS397" s="9">
        <f>(CQ397*CR397)+(CQ397*CS1)</f>
        <v>0</v>
      </c>
      <c r="CT397" s="9"/>
      <c r="CU397" s="9">
        <f>Fri!AV65</f>
        <v>0</v>
      </c>
      <c r="CV397" s="73" t="str">
        <f>IF(B397="win",100%-CV1,"-100%")</f>
        <v>-100%</v>
      </c>
      <c r="CW397" s="9">
        <f>(CU397*CV397)+(CU397*CW1)</f>
        <v>0</v>
      </c>
      <c r="CX397" s="9"/>
      <c r="CY397" s="9">
        <f>Fri!AW65</f>
        <v>0</v>
      </c>
      <c r="CZ397" s="73" t="str">
        <f>IF(B397="win",100%-CZ1,"-100%")</f>
        <v>-100%</v>
      </c>
      <c r="DA397" s="9">
        <f>(CY397*CZ397)+(CY397*DA1)</f>
        <v>0</v>
      </c>
      <c r="DB397" s="9"/>
      <c r="DC397" s="9">
        <f>Fri!AX65</f>
        <v>0</v>
      </c>
      <c r="DD397" s="73" t="str">
        <f>IF(B397="win",100%-DD1,"-100%")</f>
        <v>-100%</v>
      </c>
      <c r="DE397" s="9">
        <f>(DC397*DD397)+(DC397*DE1)</f>
        <v>0</v>
      </c>
      <c r="DF397" s="9"/>
      <c r="DG397" s="9">
        <f>Fri!AY65</f>
        <v>0</v>
      </c>
      <c r="DH397" s="73" t="str">
        <f>IF(B397="win",100%-DH1,"-100%")</f>
        <v>-100%</v>
      </c>
      <c r="DI397" s="9">
        <f>(DG397*DH397)+(DG397*DI1)</f>
        <v>0</v>
      </c>
      <c r="DJ397" s="9"/>
      <c r="DK397" s="9">
        <f>Fri!AZ65</f>
        <v>0</v>
      </c>
      <c r="DL397" s="73" t="str">
        <f>IF(B397="win",100%-DL1,"-100%")</f>
        <v>-100%</v>
      </c>
      <c r="DM397" s="9">
        <f>(DK397*DL397)+(DK397*DM1)</f>
        <v>0</v>
      </c>
      <c r="DN397" s="9"/>
      <c r="DO397" s="9">
        <f>Fri!BA65</f>
        <v>0</v>
      </c>
      <c r="DP397" s="73" t="str">
        <f>IF(B397="win",100%-DP1,"-100%")</f>
        <v>-100%</v>
      </c>
      <c r="DQ397" s="9">
        <f>(DO397*DP397)+(DO397*DQ1)</f>
        <v>0</v>
      </c>
      <c r="DR397" s="9"/>
      <c r="DS397" s="9">
        <f>Fri!BB65</f>
        <v>0</v>
      </c>
      <c r="DT397" s="73" t="str">
        <f>IF(B397="win",100%-DT1,"-100%")</f>
        <v>-100%</v>
      </c>
      <c r="DU397" s="9">
        <f>(DS397*DT397)+(DS397*DU1)</f>
        <v>0</v>
      </c>
      <c r="DV397" s="9"/>
      <c r="DW397" s="9">
        <f>Fri!BC65</f>
        <v>0</v>
      </c>
      <c r="DX397" s="73" t="str">
        <f>IF(B397="win",100%-DX1,"-100%")</f>
        <v>-100%</v>
      </c>
      <c r="DY397" s="9">
        <f>(DW397*DX397)+(DW397*DY1)</f>
        <v>0</v>
      </c>
      <c r="DZ397" s="9"/>
      <c r="EA397" s="9">
        <f>Fri!BD65</f>
        <v>0</v>
      </c>
      <c r="EB397" s="73" t="str">
        <f>IF(B397="win",100%-EB1,"-100%")</f>
        <v>-100%</v>
      </c>
      <c r="EC397" s="9">
        <f>(EA397*EB397)+(EA397*EC1)</f>
        <v>0</v>
      </c>
      <c r="ED397" s="9"/>
      <c r="EE397" s="9">
        <f>Fri!BE65</f>
        <v>0</v>
      </c>
      <c r="EF397" s="73" t="str">
        <f>IF(B397="win",100%-EF1,"-100%")</f>
        <v>-100%</v>
      </c>
      <c r="EG397" s="9">
        <f>(EE397*EF397)+(EE397*EG1)</f>
        <v>0</v>
      </c>
      <c r="EH397" s="9"/>
      <c r="EI397" s="9">
        <f>Fri!BF65</f>
        <v>0</v>
      </c>
      <c r="EJ397" s="73" t="str">
        <f>IF(B397="win",100%-EJ1,"-100%")</f>
        <v>-100%</v>
      </c>
      <c r="EK397" s="9">
        <f>(EI397*EJ397)+(EI397*EK1)</f>
        <v>0</v>
      </c>
      <c r="EL397" s="9"/>
      <c r="EM397" s="9">
        <f>Fri!BG65</f>
        <v>0</v>
      </c>
      <c r="EN397" s="73" t="str">
        <f>IF(B397="win",100%-EN1,"-100%")</f>
        <v>-100%</v>
      </c>
      <c r="EO397" s="9">
        <f>(EM397*EN397)+(EM397*EO1)</f>
        <v>0</v>
      </c>
      <c r="EP397" s="9"/>
      <c r="EQ397" s="9">
        <f>Fri!BH65</f>
        <v>0</v>
      </c>
      <c r="ER397" s="73" t="str">
        <f>IF(B397="win",100%-ER1,"-100%")</f>
        <v>-100%</v>
      </c>
      <c r="ES397" s="9">
        <f>(EQ397*ER397)+(EQ397*ES1)</f>
        <v>0</v>
      </c>
      <c r="EU397" s="9">
        <f>Fri!$BI65</f>
        <v>0</v>
      </c>
      <c r="EV397" s="73" t="str">
        <f t="shared" si="4166"/>
        <v>-100%</v>
      </c>
      <c r="EW397" s="9">
        <f>(EU397*EV397)+(EU397*EW1)</f>
        <v>0</v>
      </c>
      <c r="EY397" s="9">
        <f>Fri!$BJ65</f>
        <v>0</v>
      </c>
      <c r="EZ397" s="73" t="str">
        <f t="shared" si="4167"/>
        <v>-100%</v>
      </c>
      <c r="FA397" s="9">
        <f>(EY397*EZ397)+(EY397*FA1)</f>
        <v>0</v>
      </c>
      <c r="FC397" s="9">
        <f>Fri!$BK65</f>
        <v>0</v>
      </c>
      <c r="FD397" s="73" t="str">
        <f t="shared" si="4168"/>
        <v>-100%</v>
      </c>
      <c r="FE397" s="9">
        <f>(FC397*FD397)+(FC397*FE1)</f>
        <v>0</v>
      </c>
      <c r="FG397" s="9">
        <f>Fri!$BL65</f>
        <v>0</v>
      </c>
      <c r="FH397" s="73" t="str">
        <f t="shared" si="4169"/>
        <v>-100%</v>
      </c>
      <c r="FI397" s="9">
        <f>(FG397*FH397)+(FG397*FI1)</f>
        <v>0</v>
      </c>
      <c r="FK397" s="9">
        <f>Fri!$BM65</f>
        <v>0</v>
      </c>
      <c r="FL397" s="73" t="str">
        <f t="shared" si="4170"/>
        <v>-100%</v>
      </c>
      <c r="FM397" s="9">
        <f>(FK397*FL397)+(FK397*FM1)</f>
        <v>0</v>
      </c>
      <c r="FO397" s="9">
        <f>Fri!$BN65</f>
        <v>0</v>
      </c>
      <c r="FP397" s="73" t="str">
        <f t="shared" si="4171"/>
        <v>-100%</v>
      </c>
      <c r="FQ397" s="9">
        <f>(FO397*FP397)+(FO397*FQ1)</f>
        <v>0</v>
      </c>
    </row>
    <row r="398" spans="1:173" s="12" customFormat="1" x14ac:dyDescent="0.25">
      <c r="A398" s="75"/>
      <c r="B398" s="72"/>
      <c r="C398" s="75"/>
      <c r="D398" s="75"/>
      <c r="E398" s="75"/>
      <c r="G398" s="75"/>
      <c r="H398" s="75"/>
      <c r="I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5"/>
      <c r="BK398" s="75"/>
      <c r="BL398" s="75"/>
      <c r="BM398" s="75"/>
      <c r="BN398" s="75"/>
      <c r="BO398" s="75"/>
      <c r="BP398" s="75"/>
      <c r="BQ398" s="75"/>
      <c r="BR398" s="75"/>
      <c r="BS398" s="75"/>
      <c r="BT398" s="75"/>
      <c r="BU398" s="75"/>
      <c r="BV398" s="75"/>
      <c r="BW398" s="75"/>
      <c r="BX398" s="75"/>
      <c r="BY398" s="75"/>
      <c r="BZ398" s="75"/>
      <c r="CA398" s="75"/>
      <c r="CB398" s="75"/>
      <c r="CC398" s="75"/>
      <c r="CD398" s="75"/>
      <c r="CE398" s="75"/>
      <c r="CF398" s="75"/>
      <c r="CG398" s="75"/>
      <c r="CH398" s="75"/>
      <c r="CI398" s="75"/>
      <c r="CJ398" s="75"/>
      <c r="CK398" s="75"/>
      <c r="CL398" s="75"/>
      <c r="CM398" s="75"/>
      <c r="CN398" s="75"/>
      <c r="CO398" s="75"/>
      <c r="CP398" s="75"/>
      <c r="CQ398" s="75"/>
      <c r="CR398" s="75"/>
      <c r="CS398" s="75"/>
      <c r="CT398" s="75"/>
      <c r="CU398" s="75"/>
      <c r="CV398" s="75"/>
      <c r="CW398" s="75"/>
      <c r="CX398" s="75"/>
      <c r="CY398" s="75"/>
      <c r="CZ398" s="75"/>
      <c r="DA398" s="75"/>
      <c r="DB398" s="75"/>
      <c r="DC398" s="75"/>
      <c r="DD398" s="75"/>
      <c r="DE398" s="75"/>
      <c r="DF398" s="75"/>
      <c r="DG398" s="75"/>
      <c r="DH398" s="75"/>
      <c r="DI398" s="75"/>
      <c r="DJ398" s="75"/>
      <c r="DK398" s="75"/>
      <c r="DL398" s="75"/>
      <c r="DM398" s="75"/>
      <c r="DN398" s="75"/>
      <c r="DO398" s="75"/>
      <c r="DP398" s="75"/>
      <c r="DQ398" s="75"/>
      <c r="DR398" s="75"/>
      <c r="DS398" s="75"/>
      <c r="DT398" s="75"/>
      <c r="DU398" s="75"/>
      <c r="DV398" s="75"/>
      <c r="DW398" s="75"/>
      <c r="DX398" s="75"/>
      <c r="DY398" s="75"/>
      <c r="DZ398" s="75"/>
      <c r="EA398" s="75"/>
      <c r="EB398" s="75"/>
      <c r="EC398" s="75"/>
      <c r="ED398" s="75"/>
      <c r="EE398" s="75"/>
      <c r="EF398" s="75"/>
      <c r="EG398" s="75"/>
      <c r="EH398" s="75"/>
      <c r="EI398" s="75"/>
      <c r="EJ398" s="75"/>
      <c r="EK398" s="75"/>
      <c r="EL398" s="75"/>
      <c r="EM398" s="75"/>
      <c r="EN398" s="75"/>
      <c r="EO398" s="75"/>
      <c r="EP398" s="75"/>
      <c r="EQ398" s="75"/>
      <c r="ER398" s="75"/>
      <c r="ES398" s="75"/>
      <c r="EU398" s="75"/>
      <c r="EV398" s="75"/>
      <c r="EW398" s="75"/>
      <c r="EY398" s="75"/>
      <c r="EZ398" s="75"/>
      <c r="FA398" s="75"/>
      <c r="FC398" s="75"/>
      <c r="FD398" s="75"/>
      <c r="FE398" s="75"/>
      <c r="FG398" s="75"/>
      <c r="FH398" s="75"/>
      <c r="FI398" s="75"/>
      <c r="FK398" s="75"/>
      <c r="FL398" s="75"/>
      <c r="FM398" s="75"/>
      <c r="FO398" s="75"/>
      <c r="FP398" s="75"/>
      <c r="FQ398" s="75"/>
    </row>
    <row r="399" spans="1:173" s="12" customFormat="1" x14ac:dyDescent="0.25">
      <c r="A399" s="9">
        <f>Fri!A67</f>
        <v>0</v>
      </c>
      <c r="B399" s="72">
        <f>Fri!C67</f>
        <v>0</v>
      </c>
      <c r="C399" s="9">
        <f>Fri!X67</f>
        <v>0</v>
      </c>
      <c r="D399" s="73" t="str">
        <f>IF(B399="win",100%-D1,"-100%")</f>
        <v>-100%</v>
      </c>
      <c r="E399" s="9">
        <f>(C399*D399)+(C399*E1)</f>
        <v>0</v>
      </c>
      <c r="G399" s="9">
        <f>Fri!Y67</f>
        <v>0</v>
      </c>
      <c r="H399" s="73" t="str">
        <f>IF($B399="win",100%-H$1,"-100%")</f>
        <v>-100%</v>
      </c>
      <c r="I399" s="9">
        <f>(G399*H399)+(G399*I1)</f>
        <v>0</v>
      </c>
      <c r="K399" s="9">
        <f>Fri!Z67</f>
        <v>0</v>
      </c>
      <c r="L399" s="73" t="str">
        <f>IF(B399="win",100%-L1,"-100%")</f>
        <v>-100%</v>
      </c>
      <c r="M399" s="9">
        <f>(K399*L399)+(K399*M1)</f>
        <v>0</v>
      </c>
      <c r="N399" s="9"/>
      <c r="O399" s="9">
        <f>Fri!AA67</f>
        <v>0</v>
      </c>
      <c r="P399" s="73" t="str">
        <f>IF(B399="win",100%-P1,"-100%")</f>
        <v>-100%</v>
      </c>
      <c r="Q399" s="9">
        <f>(O399*P399)+(O399*Q1)</f>
        <v>0</v>
      </c>
      <c r="R399" s="9"/>
      <c r="S399" s="9">
        <f>Fri!AB67</f>
        <v>0</v>
      </c>
      <c r="T399" s="73" t="str">
        <f>IF(B399="win",100%-T1,"-100%")</f>
        <v>-100%</v>
      </c>
      <c r="U399" s="9">
        <f>(S399*T399)+(S399*U1)</f>
        <v>0</v>
      </c>
      <c r="V399" s="9"/>
      <c r="W399" s="9">
        <f>Fri!AC67</f>
        <v>0</v>
      </c>
      <c r="X399" s="73" t="str">
        <f>IF(B399="win",100%-X1,"-100%")</f>
        <v>-100%</v>
      </c>
      <c r="Y399" s="9">
        <f>(W399*X399)+(W399*Y1)</f>
        <v>0</v>
      </c>
      <c r="Z399" s="9"/>
      <c r="AA399" s="9">
        <f>Fri!AD67</f>
        <v>0</v>
      </c>
      <c r="AB399" s="73" t="str">
        <f>IF(B399="win",100%-AB1,"-100%")</f>
        <v>-100%</v>
      </c>
      <c r="AC399" s="9">
        <f>(AA399*AB399)+(AA399*AC1)</f>
        <v>0</v>
      </c>
      <c r="AD399" s="9"/>
      <c r="AE399" s="9">
        <f>Fri!AE67</f>
        <v>0</v>
      </c>
      <c r="AF399" s="73" t="str">
        <f>IF(B399="win",100%-AF1,"-100%")</f>
        <v>-100%</v>
      </c>
      <c r="AG399" s="9">
        <f>(AE399*AF399)+(AE399*AG1)</f>
        <v>0</v>
      </c>
      <c r="AH399" s="9"/>
      <c r="AI399" s="9">
        <f>Fri!AF67</f>
        <v>0</v>
      </c>
      <c r="AJ399" s="73" t="str">
        <f>IF(B399="win",100%-AJ1,"-100%")</f>
        <v>-100%</v>
      </c>
      <c r="AK399" s="9">
        <f>(AI399*AJ399)+(AI399*AK1)</f>
        <v>0</v>
      </c>
      <c r="AL399" s="9"/>
      <c r="AM399" s="9">
        <f>Fri!AG67</f>
        <v>0</v>
      </c>
      <c r="AN399" s="73" t="str">
        <f>IF(B399="win",100%-AN1,"-100%")</f>
        <v>-100%</v>
      </c>
      <c r="AO399" s="9">
        <f>(AM399*AN399)+(AM399*AO1)</f>
        <v>0</v>
      </c>
      <c r="AP399" s="9"/>
      <c r="AQ399" s="9">
        <f>Fri!AH67</f>
        <v>0</v>
      </c>
      <c r="AR399" s="73" t="str">
        <f>IF(B399="win",100%-AR1,"-100%")</f>
        <v>-100%</v>
      </c>
      <c r="AS399" s="9">
        <f>(AQ399*AR399)+(AQ399*AS1)</f>
        <v>0</v>
      </c>
      <c r="AT399" s="9"/>
      <c r="AU399" s="9">
        <f>Fri!AI67</f>
        <v>0</v>
      </c>
      <c r="AV399" s="73" t="str">
        <f>IF(B399="win",100%-AV1,"-100%")</f>
        <v>-100%</v>
      </c>
      <c r="AW399" s="9">
        <f>(AU399*AV399)+(AU399*AW1)</f>
        <v>0</v>
      </c>
      <c r="AX399" s="9"/>
      <c r="AY399" s="9">
        <f>Fri!AJ67</f>
        <v>0</v>
      </c>
      <c r="AZ399" s="73" t="str">
        <f>IF(B399="win",100%-AZ1,"-100%")</f>
        <v>-100%</v>
      </c>
      <c r="BA399" s="9">
        <f>(AY399*AZ399)+(AY399*BA1)</f>
        <v>0</v>
      </c>
      <c r="BB399" s="9"/>
      <c r="BC399" s="9">
        <f>Fri!AK67</f>
        <v>0</v>
      </c>
      <c r="BD399" s="73" t="str">
        <f>IF(B399="win",100%-BD1,"-100%")</f>
        <v>-100%</v>
      </c>
      <c r="BE399" s="9">
        <f>(BC399*BD399)+(BC399*BE1)</f>
        <v>0</v>
      </c>
      <c r="BF399" s="9"/>
      <c r="BG399" s="9">
        <f>Fri!AL67</f>
        <v>0</v>
      </c>
      <c r="BH399" s="73" t="str">
        <f>IF(B399="win",100%-BH1,"-100%")</f>
        <v>-100%</v>
      </c>
      <c r="BI399" s="9">
        <f>(BG399*BH399)+(BG399*BI1)</f>
        <v>0</v>
      </c>
      <c r="BJ399" s="9"/>
      <c r="BK399" s="9">
        <f>Fri!AM67</f>
        <v>0</v>
      </c>
      <c r="BL399" s="73" t="str">
        <f>IF(B399="win",100%-BL1,"-100%")</f>
        <v>-100%</v>
      </c>
      <c r="BM399" s="9">
        <f>(BK399*BL399)+(BK399*BM1)</f>
        <v>0</v>
      </c>
      <c r="BN399" s="9"/>
      <c r="BO399" s="9">
        <f>Fri!AN67</f>
        <v>0</v>
      </c>
      <c r="BP399" s="73" t="str">
        <f>IF(B399="win",100%-BP1,"-100%")</f>
        <v>-100%</v>
      </c>
      <c r="BQ399" s="9">
        <f>(BO399*BP399)+(BO399*BQ1)</f>
        <v>0</v>
      </c>
      <c r="BR399" s="9"/>
      <c r="BS399" s="9">
        <f>Fri!AO67</f>
        <v>0</v>
      </c>
      <c r="BT399" s="73" t="str">
        <f>IF(B399="win",100%-BT1,"-100%")</f>
        <v>-100%</v>
      </c>
      <c r="BU399" s="9">
        <f>(BS399*BT399)+(BS399*BU1)</f>
        <v>0</v>
      </c>
      <c r="BV399" s="9"/>
      <c r="BW399" s="9">
        <f>Fri!AP67</f>
        <v>0</v>
      </c>
      <c r="BX399" s="73" t="str">
        <f>IF(B399="win",100%-BX1,"-100%")</f>
        <v>-100%</v>
      </c>
      <c r="BY399" s="9">
        <f>(BW399*BX399)+(BW399*BY1)</f>
        <v>0</v>
      </c>
      <c r="BZ399" s="9"/>
      <c r="CA399" s="9">
        <f>Fri!AQ67</f>
        <v>0</v>
      </c>
      <c r="CB399" s="73" t="str">
        <f>IF(B399="win",100%-CB1,"-100%")</f>
        <v>-100%</v>
      </c>
      <c r="CC399" s="9">
        <f>(CA399*CB399)+(CA399*CC1)</f>
        <v>0</v>
      </c>
      <c r="CD399" s="9"/>
      <c r="CE399" s="9">
        <f>Fri!AR67</f>
        <v>0</v>
      </c>
      <c r="CF399" s="73" t="str">
        <f>IF(B399="win",100%-CF1,"-100%")</f>
        <v>-100%</v>
      </c>
      <c r="CG399" s="9">
        <f>(CE399*CF399)+(CE399*CG1)</f>
        <v>0</v>
      </c>
      <c r="CH399" s="9"/>
      <c r="CI399" s="9">
        <f>Fri!AS67</f>
        <v>0</v>
      </c>
      <c r="CJ399" s="73" t="str">
        <f>IF(B399="win",100%-CJ1,"-100%")</f>
        <v>-100%</v>
      </c>
      <c r="CK399" s="9">
        <f>(CI399*CJ399)+(CI399*CK1)</f>
        <v>0</v>
      </c>
      <c r="CL399" s="9"/>
      <c r="CM399" s="9">
        <f>Fri!AT67</f>
        <v>0</v>
      </c>
      <c r="CN399" s="73" t="str">
        <f>IF(B399="win",100%-CN1,"-100%")</f>
        <v>-100%</v>
      </c>
      <c r="CO399" s="9">
        <f>(CM399*CN399)+(CM399*CO1)</f>
        <v>0</v>
      </c>
      <c r="CP399" s="9"/>
      <c r="CQ399" s="9">
        <f>Fri!AU67</f>
        <v>0</v>
      </c>
      <c r="CR399" s="73" t="str">
        <f>IF(B399="win",100%-CR1,"-100%")</f>
        <v>-100%</v>
      </c>
      <c r="CS399" s="9">
        <f>(CQ399*CR399)+(CQ399*CS1)</f>
        <v>0</v>
      </c>
      <c r="CT399" s="9"/>
      <c r="CU399" s="9">
        <f>Fri!AV67</f>
        <v>0</v>
      </c>
      <c r="CV399" s="73" t="str">
        <f>IF(B399="win",100%-CV1,"-100%")</f>
        <v>-100%</v>
      </c>
      <c r="CW399" s="9">
        <f>(CU399*CV399)+(CU399*CW1)</f>
        <v>0</v>
      </c>
      <c r="CX399" s="9"/>
      <c r="CY399" s="9">
        <f>Fri!AW67</f>
        <v>0</v>
      </c>
      <c r="CZ399" s="73" t="str">
        <f>IF(B399="win",100%-CZ1,"-100%")</f>
        <v>-100%</v>
      </c>
      <c r="DA399" s="9">
        <f>(CY399*CZ399)+(CY399*DA1)</f>
        <v>0</v>
      </c>
      <c r="DB399" s="9"/>
      <c r="DC399" s="9">
        <f>Fri!AX67</f>
        <v>0</v>
      </c>
      <c r="DD399" s="73" t="str">
        <f>IF(B399="win",100%-DD1,"-100%")</f>
        <v>-100%</v>
      </c>
      <c r="DE399" s="9">
        <f>(DC399*DD399)+(DC399*DE1)</f>
        <v>0</v>
      </c>
      <c r="DF399" s="9"/>
      <c r="DG399" s="9">
        <f>Fri!AY67</f>
        <v>0</v>
      </c>
      <c r="DH399" s="73" t="str">
        <f>IF(B399="win",100%-DH1,"-100%")</f>
        <v>-100%</v>
      </c>
      <c r="DI399" s="9">
        <f>(DG399*DH399)+(DG399*DI1)</f>
        <v>0</v>
      </c>
      <c r="DJ399" s="9"/>
      <c r="DK399" s="9">
        <f>Fri!AZ67</f>
        <v>0</v>
      </c>
      <c r="DL399" s="73" t="str">
        <f>IF(B399="win",100%-DL1,"-100%")</f>
        <v>-100%</v>
      </c>
      <c r="DM399" s="9">
        <f>(DK399*DL399)+(DK399*DM1)</f>
        <v>0</v>
      </c>
      <c r="DN399" s="9"/>
      <c r="DO399" s="9">
        <f>Fri!BA67</f>
        <v>0</v>
      </c>
      <c r="DP399" s="73" t="str">
        <f>IF(B399="win",100%-DP1,"-100%")</f>
        <v>-100%</v>
      </c>
      <c r="DQ399" s="9">
        <f>(DO399*DP399)+(DO399*DQ1)</f>
        <v>0</v>
      </c>
      <c r="DR399" s="9"/>
      <c r="DS399" s="9">
        <f>Fri!BB67</f>
        <v>0</v>
      </c>
      <c r="DT399" s="73" t="str">
        <f>IF(B399="win",100%-DT1,"-100%")</f>
        <v>-100%</v>
      </c>
      <c r="DU399" s="9">
        <f>(DS399*DT399)+(DS399*DU1)</f>
        <v>0</v>
      </c>
      <c r="DV399" s="9"/>
      <c r="DW399" s="9">
        <f>Fri!BC67</f>
        <v>0</v>
      </c>
      <c r="DX399" s="73" t="str">
        <f>IF(B399="win",100%-DX1,"-100%")</f>
        <v>-100%</v>
      </c>
      <c r="DY399" s="9">
        <f>(DW399*DX399)+(DW399*DY1)</f>
        <v>0</v>
      </c>
      <c r="DZ399" s="9"/>
      <c r="EA399" s="9">
        <f>Fri!BD67</f>
        <v>0</v>
      </c>
      <c r="EB399" s="73" t="str">
        <f>IF(B399="win",100%-EB1,"-100%")</f>
        <v>-100%</v>
      </c>
      <c r="EC399" s="9">
        <f>(EA399*EB399)+(EA399*EC1)</f>
        <v>0</v>
      </c>
      <c r="ED399" s="9"/>
      <c r="EE399" s="9">
        <f>Fri!BE67</f>
        <v>0</v>
      </c>
      <c r="EF399" s="73" t="str">
        <f>IF(B399="win",100%-EF1,"-100%")</f>
        <v>-100%</v>
      </c>
      <c r="EG399" s="9">
        <f>(EE399*EF399)+(EE399*EG1)</f>
        <v>0</v>
      </c>
      <c r="EH399" s="9"/>
      <c r="EI399" s="9">
        <f>Fri!BF67</f>
        <v>0</v>
      </c>
      <c r="EJ399" s="73" t="str">
        <f>IF(B399="win",100%-EJ1,"-100%")</f>
        <v>-100%</v>
      </c>
      <c r="EK399" s="9">
        <f>(EI399*EJ399)+(EI399*EK1)</f>
        <v>0</v>
      </c>
      <c r="EL399" s="9"/>
      <c r="EM399" s="9">
        <f>Fri!BG67</f>
        <v>0</v>
      </c>
      <c r="EN399" s="73" t="str">
        <f>IF(B399="win",100%-EN1,"-100%")</f>
        <v>-100%</v>
      </c>
      <c r="EO399" s="9">
        <f>(EM399*EN399)+(EM399*EO1)</f>
        <v>0</v>
      </c>
      <c r="EP399" s="9"/>
      <c r="EQ399" s="9">
        <f>Fri!BH67</f>
        <v>0</v>
      </c>
      <c r="ER399" s="73" t="str">
        <f>IF(B399="win",100%-ER1,"-100%")</f>
        <v>-100%</v>
      </c>
      <c r="ES399" s="9">
        <f>(EQ399*ER399)+(EQ399*ES1)</f>
        <v>0</v>
      </c>
      <c r="EU399" s="9">
        <f>Fri!$BI67</f>
        <v>0</v>
      </c>
      <c r="EV399" s="73" t="str">
        <f t="shared" si="4166"/>
        <v>-100%</v>
      </c>
      <c r="EW399" s="9">
        <f>(EU399*EV399)+(EU399*EW1)</f>
        <v>0</v>
      </c>
      <c r="EY399" s="9">
        <f>Fri!$BJ67</f>
        <v>0</v>
      </c>
      <c r="EZ399" s="73" t="str">
        <f t="shared" si="4167"/>
        <v>-100%</v>
      </c>
      <c r="FA399" s="9">
        <f>(EY399*EZ399)+(EY399*FA1)</f>
        <v>0</v>
      </c>
      <c r="FC399" s="9">
        <f>Fri!$BK67</f>
        <v>0</v>
      </c>
      <c r="FD399" s="73" t="str">
        <f t="shared" si="4168"/>
        <v>-100%</v>
      </c>
      <c r="FE399" s="9">
        <f>(FC399*FD399)+(FC399*FE1)</f>
        <v>0</v>
      </c>
      <c r="FG399" s="9">
        <f>Fri!$BL67</f>
        <v>0</v>
      </c>
      <c r="FH399" s="73" t="str">
        <f t="shared" si="4169"/>
        <v>-100%</v>
      </c>
      <c r="FI399" s="9">
        <f>(FG399*FH399)+(FG399*FI1)</f>
        <v>0</v>
      </c>
      <c r="FK399" s="9">
        <f>Fri!$BM67</f>
        <v>0</v>
      </c>
      <c r="FL399" s="73" t="str">
        <f t="shared" si="4170"/>
        <v>-100%</v>
      </c>
      <c r="FM399" s="9">
        <f>(FK399*FL399)+(FK399*FM1)</f>
        <v>0</v>
      </c>
      <c r="FO399" s="9">
        <f>Fri!$BN67</f>
        <v>0</v>
      </c>
      <c r="FP399" s="73" t="str">
        <f t="shared" si="4171"/>
        <v>-100%</v>
      </c>
      <c r="FQ399" s="9">
        <f>(FO399*FP399)+(FO399*FQ1)</f>
        <v>0</v>
      </c>
    </row>
    <row r="400" spans="1:173" s="12" customFormat="1" x14ac:dyDescent="0.25">
      <c r="A400" s="9">
        <f>Fri!A68</f>
        <v>0</v>
      </c>
      <c r="B400" s="72">
        <f>Fri!C68</f>
        <v>0</v>
      </c>
      <c r="C400" s="9">
        <f>Fri!X68</f>
        <v>0</v>
      </c>
      <c r="D400" s="73" t="str">
        <f>IF(B400="win",100%-D1,"-100%")</f>
        <v>-100%</v>
      </c>
      <c r="E400" s="9">
        <f>(C400*D400)+(C400*E1)</f>
        <v>0</v>
      </c>
      <c r="G400" s="9">
        <f>Fri!Y68</f>
        <v>0</v>
      </c>
      <c r="H400" s="73" t="str">
        <f t="shared" ref="H400:H402" si="4177">IF($B400="win",100%-H$1,"-100%")</f>
        <v>-100%</v>
      </c>
      <c r="I400" s="9">
        <f>(G400*H400)+(G400*I1)</f>
        <v>0</v>
      </c>
      <c r="K400" s="9">
        <f>Fri!Z68</f>
        <v>0</v>
      </c>
      <c r="L400" s="73" t="str">
        <f>IF(B400="win",100%-L1,"-100%")</f>
        <v>-100%</v>
      </c>
      <c r="M400" s="9">
        <f>(K400*L400)+(K400*M1)</f>
        <v>0</v>
      </c>
      <c r="N400" s="9"/>
      <c r="O400" s="9">
        <f>Fri!AA68</f>
        <v>0</v>
      </c>
      <c r="P400" s="73" t="str">
        <f>IF(B400="win",100%-P1,"-100%")</f>
        <v>-100%</v>
      </c>
      <c r="Q400" s="9">
        <f>(O400*P400)+(O400*Q1)</f>
        <v>0</v>
      </c>
      <c r="R400" s="9"/>
      <c r="S400" s="9">
        <f>Fri!AB68</f>
        <v>0</v>
      </c>
      <c r="T400" s="73" t="str">
        <f>IF(B400="win",100%-T1,"-100%")</f>
        <v>-100%</v>
      </c>
      <c r="U400" s="9">
        <f>(S400*T400)+(S400*U1)</f>
        <v>0</v>
      </c>
      <c r="V400" s="9"/>
      <c r="W400" s="9">
        <f>Fri!AC68</f>
        <v>0</v>
      </c>
      <c r="X400" s="73" t="str">
        <f>IF(B400="win",100%-X1,"-100%")</f>
        <v>-100%</v>
      </c>
      <c r="Y400" s="9">
        <f>(W400*X400)+(W400*Y1)</f>
        <v>0</v>
      </c>
      <c r="Z400" s="9"/>
      <c r="AA400" s="9">
        <f>Fri!AD68</f>
        <v>0</v>
      </c>
      <c r="AB400" s="73" t="str">
        <f>IF(B400="win",100%-AB1,"-100%")</f>
        <v>-100%</v>
      </c>
      <c r="AC400" s="9">
        <f>(AA400*AB400)+(AA400*AC1)</f>
        <v>0</v>
      </c>
      <c r="AD400" s="9"/>
      <c r="AE400" s="9">
        <f>Fri!AE68</f>
        <v>0</v>
      </c>
      <c r="AF400" s="73" t="str">
        <f>IF(B400="win",100%-AF1,"-100%")</f>
        <v>-100%</v>
      </c>
      <c r="AG400" s="9">
        <f>(AE400*AF400)+(AE400*AG1)</f>
        <v>0</v>
      </c>
      <c r="AH400" s="9"/>
      <c r="AI400" s="9">
        <f>Fri!AF68</f>
        <v>0</v>
      </c>
      <c r="AJ400" s="73" t="str">
        <f>IF(B400="win",100%-AJ1,"-100%")</f>
        <v>-100%</v>
      </c>
      <c r="AK400" s="9">
        <f>(AI400*AJ400)+(AI400*AK1)</f>
        <v>0</v>
      </c>
      <c r="AL400" s="9"/>
      <c r="AM400" s="9">
        <f>Fri!AG68</f>
        <v>0</v>
      </c>
      <c r="AN400" s="73" t="str">
        <f>IF(B400="win",100%-AN1,"-100%")</f>
        <v>-100%</v>
      </c>
      <c r="AO400" s="9">
        <f>(AM400*AN400)+(AM400*AO1)</f>
        <v>0</v>
      </c>
      <c r="AP400" s="9"/>
      <c r="AQ400" s="9">
        <f>Fri!AH68</f>
        <v>0</v>
      </c>
      <c r="AR400" s="73" t="str">
        <f>IF(B400="win",100%-AR1,"-100%")</f>
        <v>-100%</v>
      </c>
      <c r="AS400" s="9">
        <f>(AQ400*AR400)+(AQ400*AS1)</f>
        <v>0</v>
      </c>
      <c r="AT400" s="9"/>
      <c r="AU400" s="9">
        <f>Fri!AI68</f>
        <v>0</v>
      </c>
      <c r="AV400" s="73" t="str">
        <f>IF(B400="win",100%-AV1,"-100%")</f>
        <v>-100%</v>
      </c>
      <c r="AW400" s="9">
        <f>(AU400*AV400)+(AU400*AW1)</f>
        <v>0</v>
      </c>
      <c r="AX400" s="9"/>
      <c r="AY400" s="9">
        <f>Fri!AJ68</f>
        <v>0</v>
      </c>
      <c r="AZ400" s="73" t="str">
        <f>IF(B400="win",100%-AZ1,"-100%")</f>
        <v>-100%</v>
      </c>
      <c r="BA400" s="9">
        <f>(AY400*AZ400)+(AY400*BA1)</f>
        <v>0</v>
      </c>
      <c r="BB400" s="9"/>
      <c r="BC400" s="9">
        <f>Fri!AK68</f>
        <v>0</v>
      </c>
      <c r="BD400" s="73" t="str">
        <f>IF(B400="win",100%-BD1,"-100%")</f>
        <v>-100%</v>
      </c>
      <c r="BE400" s="9">
        <f>(BC400*BD400)+(BC400*BE1)</f>
        <v>0</v>
      </c>
      <c r="BF400" s="9"/>
      <c r="BG400" s="9">
        <f>Fri!AL68</f>
        <v>0</v>
      </c>
      <c r="BH400" s="73" t="str">
        <f>IF(B400="win",100%-BH1,"-100%")</f>
        <v>-100%</v>
      </c>
      <c r="BI400" s="9">
        <f>(BG400*BH400)+(BG400*BI1)</f>
        <v>0</v>
      </c>
      <c r="BJ400" s="9"/>
      <c r="BK400" s="9">
        <f>Fri!AM68</f>
        <v>0</v>
      </c>
      <c r="BL400" s="73" t="str">
        <f>IF(B400="win",100%-BL1,"-100%")</f>
        <v>-100%</v>
      </c>
      <c r="BM400" s="9">
        <f>(BK400*BL400)+(BK400*BM1)</f>
        <v>0</v>
      </c>
      <c r="BN400" s="9"/>
      <c r="BO400" s="9">
        <f>Fri!AN68</f>
        <v>0</v>
      </c>
      <c r="BP400" s="73" t="str">
        <f>IF(B400="win",100%-BP1,"-100%")</f>
        <v>-100%</v>
      </c>
      <c r="BQ400" s="9">
        <f>(BO400*BP400)+(BO400*BQ1)</f>
        <v>0</v>
      </c>
      <c r="BR400" s="9"/>
      <c r="BS400" s="9">
        <f>Fri!AO68</f>
        <v>0</v>
      </c>
      <c r="BT400" s="73" t="str">
        <f>IF(B400="win",100%-BT1,"-100%")</f>
        <v>-100%</v>
      </c>
      <c r="BU400" s="9">
        <f>(BS400*BT400)+(BS400*BU1)</f>
        <v>0</v>
      </c>
      <c r="BV400" s="9"/>
      <c r="BW400" s="9">
        <f>Fri!AP68</f>
        <v>0</v>
      </c>
      <c r="BX400" s="73" t="str">
        <f>IF(B400="win",100%-BX1,"-100%")</f>
        <v>-100%</v>
      </c>
      <c r="BY400" s="9">
        <f>(BW400*BX400)+(BW400*BY1)</f>
        <v>0</v>
      </c>
      <c r="BZ400" s="9"/>
      <c r="CA400" s="9">
        <f>Fri!AQ68</f>
        <v>0</v>
      </c>
      <c r="CB400" s="73" t="str">
        <f>IF(B400="win",100%-CB1,"-100%")</f>
        <v>-100%</v>
      </c>
      <c r="CC400" s="9">
        <f>(CA400*CB400)+(CA400*CC1)</f>
        <v>0</v>
      </c>
      <c r="CD400" s="9"/>
      <c r="CE400" s="9">
        <f>Fri!AR68</f>
        <v>0</v>
      </c>
      <c r="CF400" s="73" t="str">
        <f>IF(B400="win",100%-CF1,"-100%")</f>
        <v>-100%</v>
      </c>
      <c r="CG400" s="9">
        <f>(CE400*CF400)+(CE400*CG1)</f>
        <v>0</v>
      </c>
      <c r="CH400" s="9"/>
      <c r="CI400" s="9">
        <f>Fri!AS68</f>
        <v>0</v>
      </c>
      <c r="CJ400" s="73" t="str">
        <f>IF(B400="win",100%-CJ1,"-100%")</f>
        <v>-100%</v>
      </c>
      <c r="CK400" s="9">
        <f>(CI400*CJ400)+(CI400*CK1)</f>
        <v>0</v>
      </c>
      <c r="CL400" s="9"/>
      <c r="CM400" s="9">
        <f>Fri!AT68</f>
        <v>0</v>
      </c>
      <c r="CN400" s="73" t="str">
        <f>IF(B400="win",100%-CN1,"-100%")</f>
        <v>-100%</v>
      </c>
      <c r="CO400" s="9">
        <f>(CM400*CN400)+(CM400*CO1)</f>
        <v>0</v>
      </c>
      <c r="CP400" s="9"/>
      <c r="CQ400" s="9">
        <f>Fri!AU68</f>
        <v>0</v>
      </c>
      <c r="CR400" s="73" t="str">
        <f>IF(B400="win",100%-CR1,"-100%")</f>
        <v>-100%</v>
      </c>
      <c r="CS400" s="9">
        <f>(CQ400*CR400)+(CQ400*CS1)</f>
        <v>0</v>
      </c>
      <c r="CT400" s="9"/>
      <c r="CU400" s="9">
        <f>Fri!AV68</f>
        <v>0</v>
      </c>
      <c r="CV400" s="73" t="str">
        <f>IF(B400="win",100%-CV1,"-100%")</f>
        <v>-100%</v>
      </c>
      <c r="CW400" s="9">
        <f>(CU400*CV400)+(CU400*CW1)</f>
        <v>0</v>
      </c>
      <c r="CX400" s="9"/>
      <c r="CY400" s="9">
        <f>Fri!AW68</f>
        <v>0</v>
      </c>
      <c r="CZ400" s="73" t="str">
        <f>IF(B400="win",100%-CZ1,"-100%")</f>
        <v>-100%</v>
      </c>
      <c r="DA400" s="9">
        <f>(CY400*CZ400)+(CY400*DA1)</f>
        <v>0</v>
      </c>
      <c r="DB400" s="9"/>
      <c r="DC400" s="9">
        <f>Fri!AX68</f>
        <v>0</v>
      </c>
      <c r="DD400" s="73" t="str">
        <f>IF(B400="win",100%-DD1,"-100%")</f>
        <v>-100%</v>
      </c>
      <c r="DE400" s="9">
        <f>(DC400*DD400)+(DC400*DE1)</f>
        <v>0</v>
      </c>
      <c r="DF400" s="9"/>
      <c r="DG400" s="9">
        <f>Fri!AY68</f>
        <v>0</v>
      </c>
      <c r="DH400" s="73" t="str">
        <f>IF(B400="win",100%-DH1,"-100%")</f>
        <v>-100%</v>
      </c>
      <c r="DI400" s="9">
        <f>(DG400*DH400)+(DG400*DI1)</f>
        <v>0</v>
      </c>
      <c r="DJ400" s="9"/>
      <c r="DK400" s="9">
        <f>Fri!AZ68</f>
        <v>0</v>
      </c>
      <c r="DL400" s="73" t="str">
        <f>IF(B400="win",100%-DL1,"-100%")</f>
        <v>-100%</v>
      </c>
      <c r="DM400" s="9">
        <f>(DK400*DL400)+(DK400*DM1)</f>
        <v>0</v>
      </c>
      <c r="DN400" s="9"/>
      <c r="DO400" s="9">
        <f>Fri!BA68</f>
        <v>0</v>
      </c>
      <c r="DP400" s="73" t="str">
        <f>IF(B400="win",100%-DP1,"-100%")</f>
        <v>-100%</v>
      </c>
      <c r="DQ400" s="9">
        <f>(DO400*DP400)+(DO400*DQ1)</f>
        <v>0</v>
      </c>
      <c r="DR400" s="9"/>
      <c r="DS400" s="9">
        <f>Fri!BB68</f>
        <v>0</v>
      </c>
      <c r="DT400" s="73" t="str">
        <f>IF(B400="win",100%-DT1,"-100%")</f>
        <v>-100%</v>
      </c>
      <c r="DU400" s="9">
        <f>(DS400*DT400)+(DS400*DU1)</f>
        <v>0</v>
      </c>
      <c r="DV400" s="9"/>
      <c r="DW400" s="9">
        <f>Fri!BC68</f>
        <v>0</v>
      </c>
      <c r="DX400" s="73" t="str">
        <f>IF(B400="win",100%-DX1,"-100%")</f>
        <v>-100%</v>
      </c>
      <c r="DY400" s="9">
        <f>(DW400*DX400)+(DW400*DY1)</f>
        <v>0</v>
      </c>
      <c r="DZ400" s="9"/>
      <c r="EA400" s="9">
        <f>Fri!BD68</f>
        <v>0</v>
      </c>
      <c r="EB400" s="73" t="str">
        <f>IF(B400="win",100%-EB1,"-100%")</f>
        <v>-100%</v>
      </c>
      <c r="EC400" s="9">
        <f>(EA400*EB400)+(EA400*EC1)</f>
        <v>0</v>
      </c>
      <c r="ED400" s="9"/>
      <c r="EE400" s="9">
        <f>Fri!BE68</f>
        <v>0</v>
      </c>
      <c r="EF400" s="73" t="str">
        <f>IF(B400="win",100%-EF1,"-100%")</f>
        <v>-100%</v>
      </c>
      <c r="EG400" s="9">
        <f>(EE400*EF400)+(EE400*EG1)</f>
        <v>0</v>
      </c>
      <c r="EH400" s="9"/>
      <c r="EI400" s="9">
        <f>Fri!BF68</f>
        <v>0</v>
      </c>
      <c r="EJ400" s="73" t="str">
        <f>IF(B400="win",100%-EJ1,"-100%")</f>
        <v>-100%</v>
      </c>
      <c r="EK400" s="9">
        <f>(EI400*EJ400)+(EI400*EK1)</f>
        <v>0</v>
      </c>
      <c r="EL400" s="9"/>
      <c r="EM400" s="9">
        <f>Fri!BG68</f>
        <v>0</v>
      </c>
      <c r="EN400" s="73" t="str">
        <f>IF(B400="win",100%-EN1,"-100%")</f>
        <v>-100%</v>
      </c>
      <c r="EO400" s="9">
        <f>(EM400*EN400)+(EM400*EO1)</f>
        <v>0</v>
      </c>
      <c r="EP400" s="9"/>
      <c r="EQ400" s="9">
        <f>Fri!BH68</f>
        <v>0</v>
      </c>
      <c r="ER400" s="73" t="str">
        <f>IF(B400="win",100%-ER1,"-100%")</f>
        <v>-100%</v>
      </c>
      <c r="ES400" s="9">
        <f>(EQ400*ER400)+(EQ400*ES1)</f>
        <v>0</v>
      </c>
      <c r="EU400" s="9">
        <f>Fri!$BI68</f>
        <v>0</v>
      </c>
      <c r="EV400" s="73" t="str">
        <f t="shared" si="4166"/>
        <v>-100%</v>
      </c>
      <c r="EW400" s="9">
        <f>(EU400*EV400)+(EU400*EW1)</f>
        <v>0</v>
      </c>
      <c r="EY400" s="9">
        <f>Fri!$BJ68</f>
        <v>0</v>
      </c>
      <c r="EZ400" s="73" t="str">
        <f t="shared" si="4167"/>
        <v>-100%</v>
      </c>
      <c r="FA400" s="9">
        <f>(EY400*EZ400)+(EY400*FA1)</f>
        <v>0</v>
      </c>
      <c r="FC400" s="9">
        <f>Fri!$BK68</f>
        <v>0</v>
      </c>
      <c r="FD400" s="73" t="str">
        <f t="shared" si="4168"/>
        <v>-100%</v>
      </c>
      <c r="FE400" s="9">
        <f>(FC400*FD400)+(FC400*FE1)</f>
        <v>0</v>
      </c>
      <c r="FG400" s="9">
        <f>Fri!$BL68</f>
        <v>0</v>
      </c>
      <c r="FH400" s="73" t="str">
        <f t="shared" si="4169"/>
        <v>-100%</v>
      </c>
      <c r="FI400" s="9">
        <f>(FG400*FH400)+(FG400*FI1)</f>
        <v>0</v>
      </c>
      <c r="FK400" s="9">
        <f>Fri!$BM68</f>
        <v>0</v>
      </c>
      <c r="FL400" s="73" t="str">
        <f t="shared" si="4170"/>
        <v>-100%</v>
      </c>
      <c r="FM400" s="9">
        <f>(FK400*FL400)+(FK400*FM1)</f>
        <v>0</v>
      </c>
      <c r="FO400" s="9">
        <f>Fri!$BN68</f>
        <v>0</v>
      </c>
      <c r="FP400" s="73" t="str">
        <f t="shared" si="4171"/>
        <v>-100%</v>
      </c>
      <c r="FQ400" s="9">
        <f>(FO400*FP400)+(FO400*FQ1)</f>
        <v>0</v>
      </c>
    </row>
    <row r="401" spans="1:173" s="12" customFormat="1" x14ac:dyDescent="0.25">
      <c r="A401" s="9" t="str">
        <f>Fri!A69</f>
        <v>UNDER</v>
      </c>
      <c r="B401" s="72">
        <f>Fri!C69</f>
        <v>0</v>
      </c>
      <c r="C401" s="9">
        <f>Fri!X69</f>
        <v>0</v>
      </c>
      <c r="D401" s="73" t="str">
        <f>IF(B401="win",100%-D1,"-100%")</f>
        <v>-100%</v>
      </c>
      <c r="E401" s="9">
        <f>(C401*D401)+(C401*E1)</f>
        <v>0</v>
      </c>
      <c r="G401" s="9">
        <f>Fri!Y69</f>
        <v>0</v>
      </c>
      <c r="H401" s="73" t="str">
        <f t="shared" si="4177"/>
        <v>-100%</v>
      </c>
      <c r="I401" s="9">
        <f>(G401*H401)+(G401*I1)</f>
        <v>0</v>
      </c>
      <c r="K401" s="9">
        <f>Fri!Z69</f>
        <v>0</v>
      </c>
      <c r="L401" s="73" t="str">
        <f>IF(B401="win",100%-L1,"-100%")</f>
        <v>-100%</v>
      </c>
      <c r="M401" s="9">
        <f>(K401*L401)+(K401*M1)</f>
        <v>0</v>
      </c>
      <c r="N401" s="9"/>
      <c r="O401" s="9">
        <f>Fri!AA69</f>
        <v>0</v>
      </c>
      <c r="P401" s="73" t="str">
        <f>IF(B401="win",100%-P1,"-100%")</f>
        <v>-100%</v>
      </c>
      <c r="Q401" s="9">
        <f>(O401*P401)+(O401*Q1)</f>
        <v>0</v>
      </c>
      <c r="R401" s="9"/>
      <c r="S401" s="9">
        <f>Fri!AB69</f>
        <v>0</v>
      </c>
      <c r="T401" s="73" t="str">
        <f>IF(B401="win",100%-T1,"-100%")</f>
        <v>-100%</v>
      </c>
      <c r="U401" s="9">
        <f>(S401*T401)+(S401*U1)</f>
        <v>0</v>
      </c>
      <c r="V401" s="9"/>
      <c r="W401" s="9">
        <f>Fri!AC69</f>
        <v>0</v>
      </c>
      <c r="X401" s="73" t="str">
        <f>IF(B401="win",100%-X1,"-100%")</f>
        <v>-100%</v>
      </c>
      <c r="Y401" s="9">
        <f>(W401*X401)+(W401*Y1)</f>
        <v>0</v>
      </c>
      <c r="Z401" s="9"/>
      <c r="AA401" s="9">
        <f>Fri!AD69</f>
        <v>0</v>
      </c>
      <c r="AB401" s="73" t="str">
        <f>IF(B401="win",100%-AB1,"-100%")</f>
        <v>-100%</v>
      </c>
      <c r="AC401" s="9">
        <f>(AA401*AB401)+(AA401*AC1)</f>
        <v>0</v>
      </c>
      <c r="AD401" s="9"/>
      <c r="AE401" s="9">
        <f>Fri!AE69</f>
        <v>0</v>
      </c>
      <c r="AF401" s="73" t="str">
        <f>IF(B401="win",100%-AF1,"-100%")</f>
        <v>-100%</v>
      </c>
      <c r="AG401" s="9">
        <f>(AE401*AF401)+(AE401*AG1)</f>
        <v>0</v>
      </c>
      <c r="AH401" s="9"/>
      <c r="AI401" s="9">
        <f>Fri!AF69</f>
        <v>0</v>
      </c>
      <c r="AJ401" s="73" t="str">
        <f>IF(B401="win",100%-AJ1,"-100%")</f>
        <v>-100%</v>
      </c>
      <c r="AK401" s="9">
        <f>(AI401*AJ401)+(AI401*AK1)</f>
        <v>0</v>
      </c>
      <c r="AL401" s="9"/>
      <c r="AM401" s="9">
        <f>Fri!AG69</f>
        <v>0</v>
      </c>
      <c r="AN401" s="73" t="str">
        <f>IF(B401="win",100%-AN1,"-100%")</f>
        <v>-100%</v>
      </c>
      <c r="AO401" s="9">
        <f>(AM401*AN401)+(AM401*AO1)</f>
        <v>0</v>
      </c>
      <c r="AP401" s="9"/>
      <c r="AQ401" s="9">
        <f>Fri!AH69</f>
        <v>0</v>
      </c>
      <c r="AR401" s="73" t="str">
        <f>IF(B401="win",100%-AR1,"-100%")</f>
        <v>-100%</v>
      </c>
      <c r="AS401" s="9">
        <f>(AQ401*AR401)+(AQ401*AS1)</f>
        <v>0</v>
      </c>
      <c r="AT401" s="9"/>
      <c r="AU401" s="9">
        <f>Fri!AI69</f>
        <v>0</v>
      </c>
      <c r="AV401" s="73" t="str">
        <f>IF(B401="win",100%-AV1,"-100%")</f>
        <v>-100%</v>
      </c>
      <c r="AW401" s="9">
        <f>(AU401*AV401)+(AU401*AW1)</f>
        <v>0</v>
      </c>
      <c r="AX401" s="9"/>
      <c r="AY401" s="9">
        <f>Fri!AJ69</f>
        <v>0</v>
      </c>
      <c r="AZ401" s="73" t="str">
        <f>IF(B401="win",100%-AZ1,"-100%")</f>
        <v>-100%</v>
      </c>
      <c r="BA401" s="9">
        <f>(AY401*AZ401)+(AY401*BA1)</f>
        <v>0</v>
      </c>
      <c r="BB401" s="9"/>
      <c r="BC401" s="9">
        <f>Fri!AK69</f>
        <v>0</v>
      </c>
      <c r="BD401" s="73" t="str">
        <f>IF(B401="win",100%-BD1,"-100%")</f>
        <v>-100%</v>
      </c>
      <c r="BE401" s="9">
        <f>(BC401*BD401)+(BC401*BE1)</f>
        <v>0</v>
      </c>
      <c r="BF401" s="9"/>
      <c r="BG401" s="9">
        <f>Fri!AL69</f>
        <v>0</v>
      </c>
      <c r="BH401" s="73" t="str">
        <f>IF(B401="win",100%-BH1,"-100%")</f>
        <v>-100%</v>
      </c>
      <c r="BI401" s="9">
        <f>(BG401*BH401)+(BG401*BI1)</f>
        <v>0</v>
      </c>
      <c r="BJ401" s="9"/>
      <c r="BK401" s="9">
        <f>Fri!AM69</f>
        <v>0</v>
      </c>
      <c r="BL401" s="73" t="str">
        <f>IF(B401="win",100%-BL1,"-100%")</f>
        <v>-100%</v>
      </c>
      <c r="BM401" s="9">
        <f>(BK401*BL401)+(BK401*BM1)</f>
        <v>0</v>
      </c>
      <c r="BN401" s="9"/>
      <c r="BO401" s="9">
        <f>Fri!AN69</f>
        <v>0</v>
      </c>
      <c r="BP401" s="73" t="str">
        <f>IF(B401="win",100%-BP1,"-100%")</f>
        <v>-100%</v>
      </c>
      <c r="BQ401" s="9">
        <f>(BO401*BP401)+(BO401*BQ1)</f>
        <v>0</v>
      </c>
      <c r="BR401" s="9"/>
      <c r="BS401" s="9">
        <f>Fri!AO69</f>
        <v>0</v>
      </c>
      <c r="BT401" s="73" t="str">
        <f>IF(B401="win",100%-BT1,"-100%")</f>
        <v>-100%</v>
      </c>
      <c r="BU401" s="9">
        <f>(BS401*BT401)+(BS401*BU1)</f>
        <v>0</v>
      </c>
      <c r="BV401" s="9"/>
      <c r="BW401" s="9">
        <f>Fri!AP69</f>
        <v>0</v>
      </c>
      <c r="BX401" s="73" t="str">
        <f>IF(B401="win",100%-BX1,"-100%")</f>
        <v>-100%</v>
      </c>
      <c r="BY401" s="9">
        <f>(BW401*BX401)+(BW401*BY1)</f>
        <v>0</v>
      </c>
      <c r="BZ401" s="9"/>
      <c r="CA401" s="9">
        <f>Fri!AQ69</f>
        <v>0</v>
      </c>
      <c r="CB401" s="73" t="str">
        <f>IF(B401="win",100%-CB1,"-100%")</f>
        <v>-100%</v>
      </c>
      <c r="CC401" s="9">
        <f>(CA401*CB401)+(CA401*CC1)</f>
        <v>0</v>
      </c>
      <c r="CD401" s="9"/>
      <c r="CE401" s="9">
        <f>Fri!AR69</f>
        <v>0</v>
      </c>
      <c r="CF401" s="73" t="str">
        <f>IF(B401="win",100%-CF1,"-100%")</f>
        <v>-100%</v>
      </c>
      <c r="CG401" s="9">
        <f>(CE401*CF401)+(CE401*CG1)</f>
        <v>0</v>
      </c>
      <c r="CH401" s="9"/>
      <c r="CI401" s="9">
        <f>Fri!AS69</f>
        <v>0</v>
      </c>
      <c r="CJ401" s="73" t="str">
        <f>IF(B401="win",100%-CJ1,"-100%")</f>
        <v>-100%</v>
      </c>
      <c r="CK401" s="9">
        <f>(CI401*CJ401)+(CI401*CK1)</f>
        <v>0</v>
      </c>
      <c r="CL401" s="9"/>
      <c r="CM401" s="9">
        <f>Fri!AT69</f>
        <v>0</v>
      </c>
      <c r="CN401" s="73" t="str">
        <f>IF(B401="win",100%-CN1,"-100%")</f>
        <v>-100%</v>
      </c>
      <c r="CO401" s="9">
        <f>(CM401*CN401)+(CM401*CO1)</f>
        <v>0</v>
      </c>
      <c r="CP401" s="9"/>
      <c r="CQ401" s="9">
        <f>Fri!AU69</f>
        <v>0</v>
      </c>
      <c r="CR401" s="73" t="str">
        <f>IF(B401="win",100%-CR1,"-100%")</f>
        <v>-100%</v>
      </c>
      <c r="CS401" s="9">
        <f>(CQ401*CR401)+(CQ401*CS1)</f>
        <v>0</v>
      </c>
      <c r="CT401" s="9"/>
      <c r="CU401" s="9">
        <f>Fri!AV69</f>
        <v>0</v>
      </c>
      <c r="CV401" s="73" t="str">
        <f>IF(B401="win",100%-CV1,"-100%")</f>
        <v>-100%</v>
      </c>
      <c r="CW401" s="9">
        <f>(CU401*CV401)+(CU401*CW1)</f>
        <v>0</v>
      </c>
      <c r="CX401" s="9"/>
      <c r="CY401" s="9">
        <f>Fri!AW69</f>
        <v>0</v>
      </c>
      <c r="CZ401" s="73" t="str">
        <f>IF(B401="win",100%-CZ1,"-100%")</f>
        <v>-100%</v>
      </c>
      <c r="DA401" s="9">
        <f>(CY401*CZ401)+(CY401*DA1)</f>
        <v>0</v>
      </c>
      <c r="DB401" s="9"/>
      <c r="DC401" s="9">
        <f>Fri!AX69</f>
        <v>0</v>
      </c>
      <c r="DD401" s="73" t="str">
        <f>IF(B401="win",100%-DD1,"-100%")</f>
        <v>-100%</v>
      </c>
      <c r="DE401" s="9">
        <f>(DC401*DD401)+(DC401*DE1)</f>
        <v>0</v>
      </c>
      <c r="DF401" s="9"/>
      <c r="DG401" s="9">
        <f>Fri!AY69</f>
        <v>0</v>
      </c>
      <c r="DH401" s="73" t="str">
        <f>IF(B401="win",100%-DH1,"-100%")</f>
        <v>-100%</v>
      </c>
      <c r="DI401" s="9">
        <f>(DG401*DH401)+(DG401*DI1)</f>
        <v>0</v>
      </c>
      <c r="DJ401" s="9"/>
      <c r="DK401" s="9">
        <f>Fri!AZ69</f>
        <v>0</v>
      </c>
      <c r="DL401" s="73" t="str">
        <f>IF(B401="win",100%-DL1,"-100%")</f>
        <v>-100%</v>
      </c>
      <c r="DM401" s="9">
        <f>(DK401*DL401)+(DK401*DM1)</f>
        <v>0</v>
      </c>
      <c r="DN401" s="9"/>
      <c r="DO401" s="9">
        <f>Fri!BA69</f>
        <v>0</v>
      </c>
      <c r="DP401" s="73" t="str">
        <f>IF(B401="win",100%-DP1,"-100%")</f>
        <v>-100%</v>
      </c>
      <c r="DQ401" s="9">
        <f>(DO401*DP401)+(DO401*DQ1)</f>
        <v>0</v>
      </c>
      <c r="DR401" s="9"/>
      <c r="DS401" s="9">
        <f>Fri!BB69</f>
        <v>0</v>
      </c>
      <c r="DT401" s="73" t="str">
        <f>IF(B401="win",100%-DT1,"-100%")</f>
        <v>-100%</v>
      </c>
      <c r="DU401" s="9">
        <f>(DS401*DT401)+(DS401*DU1)</f>
        <v>0</v>
      </c>
      <c r="DV401" s="9"/>
      <c r="DW401" s="9">
        <f>Fri!BC69</f>
        <v>0</v>
      </c>
      <c r="DX401" s="73" t="str">
        <f>IF(B401="win",100%-DX1,"-100%")</f>
        <v>-100%</v>
      </c>
      <c r="DY401" s="9">
        <f>(DW401*DX401)+(DW401*DY1)</f>
        <v>0</v>
      </c>
      <c r="DZ401" s="9"/>
      <c r="EA401" s="9">
        <f>Fri!BD69</f>
        <v>0</v>
      </c>
      <c r="EB401" s="73" t="str">
        <f>IF(B401="win",100%-EB1,"-100%")</f>
        <v>-100%</v>
      </c>
      <c r="EC401" s="9">
        <f>(EA401*EB401)+(EA401*EC1)</f>
        <v>0</v>
      </c>
      <c r="ED401" s="9"/>
      <c r="EE401" s="9">
        <f>Fri!BE69</f>
        <v>0</v>
      </c>
      <c r="EF401" s="73" t="str">
        <f>IF(B401="win",100%-EF1,"-100%")</f>
        <v>-100%</v>
      </c>
      <c r="EG401" s="9">
        <f>(EE401*EF401)+(EE401*EG1)</f>
        <v>0</v>
      </c>
      <c r="EH401" s="9"/>
      <c r="EI401" s="9">
        <f>Fri!BF69</f>
        <v>0</v>
      </c>
      <c r="EJ401" s="73" t="str">
        <f>IF(B401="win",100%-EJ1,"-100%")</f>
        <v>-100%</v>
      </c>
      <c r="EK401" s="9">
        <f>(EI401*EJ401)+(EI401*EK1)</f>
        <v>0</v>
      </c>
      <c r="EL401" s="9"/>
      <c r="EM401" s="9">
        <f>Fri!BG69</f>
        <v>0</v>
      </c>
      <c r="EN401" s="73" t="str">
        <f>IF(B401="win",100%-EN1,"-100%")</f>
        <v>-100%</v>
      </c>
      <c r="EO401" s="9">
        <f>(EM401*EN401)+(EM401*EO1)</f>
        <v>0</v>
      </c>
      <c r="EP401" s="9"/>
      <c r="EQ401" s="9">
        <f>Fri!BH69</f>
        <v>0</v>
      </c>
      <c r="ER401" s="73" t="str">
        <f>IF(B401="win",100%-ER1,"-100%")</f>
        <v>-100%</v>
      </c>
      <c r="ES401" s="9">
        <f>(EQ401*ER401)+(EQ401*ES1)</f>
        <v>0</v>
      </c>
      <c r="EU401" s="9">
        <f>Fri!$BI69</f>
        <v>0</v>
      </c>
      <c r="EV401" s="73" t="str">
        <f t="shared" si="4166"/>
        <v>-100%</v>
      </c>
      <c r="EW401" s="9">
        <f>(EU401*EV401)+(EU401*EW1)</f>
        <v>0</v>
      </c>
      <c r="EY401" s="9">
        <f>Fri!$BJ69</f>
        <v>0</v>
      </c>
      <c r="EZ401" s="73" t="str">
        <f t="shared" si="4167"/>
        <v>-100%</v>
      </c>
      <c r="FA401" s="9">
        <f>(EY401*EZ401)+(EY401*FA1)</f>
        <v>0</v>
      </c>
      <c r="FC401" s="9">
        <f>Fri!$BK69</f>
        <v>0</v>
      </c>
      <c r="FD401" s="73" t="str">
        <f t="shared" si="4168"/>
        <v>-100%</v>
      </c>
      <c r="FE401" s="9">
        <f>(FC401*FD401)+(FC401*FE1)</f>
        <v>0</v>
      </c>
      <c r="FG401" s="9">
        <f>Fri!$BL69</f>
        <v>0</v>
      </c>
      <c r="FH401" s="73" t="str">
        <f t="shared" si="4169"/>
        <v>-100%</v>
      </c>
      <c r="FI401" s="9">
        <f>(FG401*FH401)+(FG401*FI1)</f>
        <v>0</v>
      </c>
      <c r="FK401" s="9">
        <f>Fri!$BM69</f>
        <v>0</v>
      </c>
      <c r="FL401" s="73" t="str">
        <f t="shared" si="4170"/>
        <v>-100%</v>
      </c>
      <c r="FM401" s="9">
        <f>(FK401*FL401)+(FK401*FM1)</f>
        <v>0</v>
      </c>
      <c r="FO401" s="9">
        <f>Fri!$BN69</f>
        <v>0</v>
      </c>
      <c r="FP401" s="73" t="str">
        <f t="shared" si="4171"/>
        <v>-100%</v>
      </c>
      <c r="FQ401" s="9">
        <f>(FO401*FP401)+(FO401*FQ1)</f>
        <v>0</v>
      </c>
    </row>
    <row r="402" spans="1:173" s="12" customFormat="1" x14ac:dyDescent="0.25">
      <c r="A402" s="9" t="str">
        <f>Fri!A70</f>
        <v>OVER</v>
      </c>
      <c r="B402" s="72">
        <f>Fri!C70</f>
        <v>0</v>
      </c>
      <c r="C402" s="9">
        <f>Fri!X70</f>
        <v>0</v>
      </c>
      <c r="D402" s="73" t="str">
        <f>IF(B402="win",100%-D1,"-100%")</f>
        <v>-100%</v>
      </c>
      <c r="E402" s="9">
        <f>(C402*D402)+(C402*E1)</f>
        <v>0</v>
      </c>
      <c r="G402" s="9">
        <f>Fri!Y70</f>
        <v>0</v>
      </c>
      <c r="H402" s="73" t="str">
        <f t="shared" si="4177"/>
        <v>-100%</v>
      </c>
      <c r="I402" s="9">
        <f>(G402*H402)+(G402*I1)</f>
        <v>0</v>
      </c>
      <c r="K402" s="9">
        <f>Fri!Z70</f>
        <v>0</v>
      </c>
      <c r="L402" s="73" t="str">
        <f>IF(B402="win",100%-L1,"-100%")</f>
        <v>-100%</v>
      </c>
      <c r="M402" s="9">
        <f>(K402*L402)+(K402*M1)</f>
        <v>0</v>
      </c>
      <c r="N402" s="9"/>
      <c r="O402" s="9">
        <f>Fri!AA70</f>
        <v>0</v>
      </c>
      <c r="P402" s="73" t="str">
        <f>IF(B402="win",100%-P1,"-100%")</f>
        <v>-100%</v>
      </c>
      <c r="Q402" s="9">
        <f>(O402*P402)+(O402*Q1)</f>
        <v>0</v>
      </c>
      <c r="R402" s="9"/>
      <c r="S402" s="9">
        <f>Fri!AB70</f>
        <v>0</v>
      </c>
      <c r="T402" s="73" t="str">
        <f>IF(B402="win",100%-T1,"-100%")</f>
        <v>-100%</v>
      </c>
      <c r="U402" s="9">
        <f>(S402*T402)+(S402*U1)</f>
        <v>0</v>
      </c>
      <c r="V402" s="9"/>
      <c r="W402" s="9">
        <f>Fri!AC70</f>
        <v>0</v>
      </c>
      <c r="X402" s="73" t="str">
        <f>IF(B402="win",100%-X1,"-100%")</f>
        <v>-100%</v>
      </c>
      <c r="Y402" s="9">
        <f>(W402*X402)+(W402*Y1)</f>
        <v>0</v>
      </c>
      <c r="Z402" s="9"/>
      <c r="AA402" s="9">
        <f>Fri!AD70</f>
        <v>0</v>
      </c>
      <c r="AB402" s="73" t="str">
        <f>IF(B402="win",100%-AB1,"-100%")</f>
        <v>-100%</v>
      </c>
      <c r="AC402" s="9">
        <f>(AA402*AB402)+(AA402*AC1)</f>
        <v>0</v>
      </c>
      <c r="AD402" s="9"/>
      <c r="AE402" s="9">
        <f>Fri!AE70</f>
        <v>0</v>
      </c>
      <c r="AF402" s="73" t="str">
        <f>IF(B402="win",100%-AF1,"-100%")</f>
        <v>-100%</v>
      </c>
      <c r="AG402" s="9">
        <f>(AE402*AF402)+(AE402*AG1)</f>
        <v>0</v>
      </c>
      <c r="AH402" s="9"/>
      <c r="AI402" s="9">
        <f>Fri!AF70</f>
        <v>0</v>
      </c>
      <c r="AJ402" s="73" t="str">
        <f>IF(B402="win",100%-AJ1,"-100%")</f>
        <v>-100%</v>
      </c>
      <c r="AK402" s="9">
        <f>(AI402*AJ402)+(AI402*AK1)</f>
        <v>0</v>
      </c>
      <c r="AL402" s="9"/>
      <c r="AM402" s="9">
        <f>Fri!AG70</f>
        <v>0</v>
      </c>
      <c r="AN402" s="73" t="str">
        <f>IF(B402="win",100%-AN1,"-100%")</f>
        <v>-100%</v>
      </c>
      <c r="AO402" s="9">
        <f>(AM402*AN402)+(AM402*AO1)</f>
        <v>0</v>
      </c>
      <c r="AP402" s="9"/>
      <c r="AQ402" s="9">
        <f>Fri!AH70</f>
        <v>0</v>
      </c>
      <c r="AR402" s="73" t="str">
        <f>IF(B402="win",100%-AR1,"-100%")</f>
        <v>-100%</v>
      </c>
      <c r="AS402" s="9">
        <f>(AQ402*AR402)+(AQ402*AS1)</f>
        <v>0</v>
      </c>
      <c r="AT402" s="9"/>
      <c r="AU402" s="9">
        <f>Fri!AI70</f>
        <v>0</v>
      </c>
      <c r="AV402" s="73" t="str">
        <f>IF(B402="win",100%-AV1,"-100%")</f>
        <v>-100%</v>
      </c>
      <c r="AW402" s="9">
        <f>(AU402*AV402)+(AU402*AW1)</f>
        <v>0</v>
      </c>
      <c r="AX402" s="9"/>
      <c r="AY402" s="9">
        <f>Fri!AJ70</f>
        <v>0</v>
      </c>
      <c r="AZ402" s="73" t="str">
        <f>IF(B402="win",100%-AZ1,"-100%")</f>
        <v>-100%</v>
      </c>
      <c r="BA402" s="9">
        <f>(AY402*AZ402)+(AY402*BA1)</f>
        <v>0</v>
      </c>
      <c r="BB402" s="9"/>
      <c r="BC402" s="9">
        <f>Fri!AK70</f>
        <v>0</v>
      </c>
      <c r="BD402" s="73" t="str">
        <f>IF(B402="win",100%-BD1,"-100%")</f>
        <v>-100%</v>
      </c>
      <c r="BE402" s="9">
        <f>(BC402*BD402)+(BC402*BE1)</f>
        <v>0</v>
      </c>
      <c r="BF402" s="9"/>
      <c r="BG402" s="9">
        <f>Fri!AL70</f>
        <v>0</v>
      </c>
      <c r="BH402" s="73" t="str">
        <f>IF(B402="win",100%-BH1,"-100%")</f>
        <v>-100%</v>
      </c>
      <c r="BI402" s="9">
        <f>(BG402*BH402)+(BG402*BI1)</f>
        <v>0</v>
      </c>
      <c r="BJ402" s="9"/>
      <c r="BK402" s="9">
        <f>Fri!AM70</f>
        <v>0</v>
      </c>
      <c r="BL402" s="73" t="str">
        <f>IF(B402="win",100%-BL1,"-100%")</f>
        <v>-100%</v>
      </c>
      <c r="BM402" s="9">
        <f>(BK402*BL402)+(BK402*BM1)</f>
        <v>0</v>
      </c>
      <c r="BN402" s="9"/>
      <c r="BO402" s="9">
        <f>Fri!AN70</f>
        <v>0</v>
      </c>
      <c r="BP402" s="73" t="str">
        <f>IF(B402="win",100%-BP1,"-100%")</f>
        <v>-100%</v>
      </c>
      <c r="BQ402" s="9">
        <f>(BO402*BP402)+(BO402*BQ1)</f>
        <v>0</v>
      </c>
      <c r="BR402" s="9"/>
      <c r="BS402" s="9">
        <f>Fri!AO70</f>
        <v>0</v>
      </c>
      <c r="BT402" s="73" t="str">
        <f>IF(B402="win",100%-BT1,"-100%")</f>
        <v>-100%</v>
      </c>
      <c r="BU402" s="9">
        <f>(BS402*BT402)+(BS402*BU1)</f>
        <v>0</v>
      </c>
      <c r="BV402" s="9"/>
      <c r="BW402" s="9">
        <f>Fri!AP70</f>
        <v>0</v>
      </c>
      <c r="BX402" s="73" t="str">
        <f>IF(B402="win",100%-BX1,"-100%")</f>
        <v>-100%</v>
      </c>
      <c r="BY402" s="9">
        <f>(BW402*BX402)+(BW402*BY1)</f>
        <v>0</v>
      </c>
      <c r="BZ402" s="9"/>
      <c r="CA402" s="9">
        <f>Fri!AQ70</f>
        <v>0</v>
      </c>
      <c r="CB402" s="73" t="str">
        <f>IF(B402="win",100%-CB1,"-100%")</f>
        <v>-100%</v>
      </c>
      <c r="CC402" s="9">
        <f>(CA402*CB402)+(CA402*CC1)</f>
        <v>0</v>
      </c>
      <c r="CD402" s="9"/>
      <c r="CE402" s="9">
        <f>Fri!AR70</f>
        <v>0</v>
      </c>
      <c r="CF402" s="73" t="str">
        <f>IF(B402="win",100%-CF1,"-100%")</f>
        <v>-100%</v>
      </c>
      <c r="CG402" s="9">
        <f>(CE402*CF402)+(CE402*CG1)</f>
        <v>0</v>
      </c>
      <c r="CH402" s="9"/>
      <c r="CI402" s="9">
        <f>Fri!AS70</f>
        <v>0</v>
      </c>
      <c r="CJ402" s="73" t="str">
        <f>IF(B402="win",100%-CJ1,"-100%")</f>
        <v>-100%</v>
      </c>
      <c r="CK402" s="9">
        <f>(CI402*CJ402)+(CI402*CK1)</f>
        <v>0</v>
      </c>
      <c r="CL402" s="9"/>
      <c r="CM402" s="9">
        <f>Fri!AT70</f>
        <v>0</v>
      </c>
      <c r="CN402" s="73" t="str">
        <f>IF(B402="win",100%-CN1,"-100%")</f>
        <v>-100%</v>
      </c>
      <c r="CO402" s="9">
        <f>(CM402*CN402)+(CM402*CO1)</f>
        <v>0</v>
      </c>
      <c r="CP402" s="9"/>
      <c r="CQ402" s="9">
        <f>Fri!AU70</f>
        <v>0</v>
      </c>
      <c r="CR402" s="73" t="str">
        <f>IF(B402="win",100%-CR1,"-100%")</f>
        <v>-100%</v>
      </c>
      <c r="CS402" s="9">
        <f>(CQ402*CR402)+(CQ402*CS1)</f>
        <v>0</v>
      </c>
      <c r="CT402" s="9"/>
      <c r="CU402" s="9">
        <f>Fri!AV70</f>
        <v>0</v>
      </c>
      <c r="CV402" s="73" t="str">
        <f>IF(B402="win",100%-CV1,"-100%")</f>
        <v>-100%</v>
      </c>
      <c r="CW402" s="9">
        <f>(CU402*CV402)+(CU402*CW1)</f>
        <v>0</v>
      </c>
      <c r="CX402" s="9"/>
      <c r="CY402" s="9">
        <f>Fri!AW70</f>
        <v>0</v>
      </c>
      <c r="CZ402" s="73" t="str">
        <f>IF(B402="win",100%-CZ1,"-100%")</f>
        <v>-100%</v>
      </c>
      <c r="DA402" s="9">
        <f>(CY402*CZ402)+(CY402*DA1)</f>
        <v>0</v>
      </c>
      <c r="DB402" s="9"/>
      <c r="DC402" s="9">
        <f>Fri!AX70</f>
        <v>0</v>
      </c>
      <c r="DD402" s="73" t="str">
        <f>IF(B402="win",100%-DD1,"-100%")</f>
        <v>-100%</v>
      </c>
      <c r="DE402" s="9">
        <f>(DC402*DD402)+(DC402*DE1)</f>
        <v>0</v>
      </c>
      <c r="DF402" s="9"/>
      <c r="DG402" s="9">
        <f>Fri!AY70</f>
        <v>0</v>
      </c>
      <c r="DH402" s="73" t="str">
        <f>IF(B402="win",100%-DH1,"-100%")</f>
        <v>-100%</v>
      </c>
      <c r="DI402" s="9">
        <f>(DG402*DH402)+(DG402*DI1)</f>
        <v>0</v>
      </c>
      <c r="DJ402" s="9"/>
      <c r="DK402" s="9">
        <f>Fri!AZ70</f>
        <v>0</v>
      </c>
      <c r="DL402" s="73" t="str">
        <f>IF(B402="win",100%-DL1,"-100%")</f>
        <v>-100%</v>
      </c>
      <c r="DM402" s="9">
        <f>(DK402*DL402)+(DK402*DM1)</f>
        <v>0</v>
      </c>
      <c r="DN402" s="9"/>
      <c r="DO402" s="9">
        <f>Fri!BA70</f>
        <v>0</v>
      </c>
      <c r="DP402" s="73" t="str">
        <f>IF(B402="win",100%-DP1,"-100%")</f>
        <v>-100%</v>
      </c>
      <c r="DQ402" s="9">
        <f>(DO402*DP402)+(DO402*DQ1)</f>
        <v>0</v>
      </c>
      <c r="DR402" s="9"/>
      <c r="DS402" s="9">
        <f>Fri!BB70</f>
        <v>0</v>
      </c>
      <c r="DT402" s="73" t="str">
        <f>IF(B402="win",100%-DT1,"-100%")</f>
        <v>-100%</v>
      </c>
      <c r="DU402" s="9">
        <f>(DS402*DT402)+(DS402*DU1)</f>
        <v>0</v>
      </c>
      <c r="DV402" s="9"/>
      <c r="DW402" s="9">
        <f>Fri!BC70</f>
        <v>0</v>
      </c>
      <c r="DX402" s="73" t="str">
        <f>IF(B402="win",100%-DX1,"-100%")</f>
        <v>-100%</v>
      </c>
      <c r="DY402" s="9">
        <f>(DW402*DX402)+(DW402*DY1)</f>
        <v>0</v>
      </c>
      <c r="DZ402" s="9"/>
      <c r="EA402" s="9">
        <f>Fri!BD70</f>
        <v>0</v>
      </c>
      <c r="EB402" s="73" t="str">
        <f>IF(B402="win",100%-EB1,"-100%")</f>
        <v>-100%</v>
      </c>
      <c r="EC402" s="9">
        <f>(EA402*EB402)+(EA402*EC1)</f>
        <v>0</v>
      </c>
      <c r="ED402" s="9"/>
      <c r="EE402" s="9">
        <f>Fri!BE70</f>
        <v>0</v>
      </c>
      <c r="EF402" s="73" t="str">
        <f>IF(B402="win",100%-EF1,"-100%")</f>
        <v>-100%</v>
      </c>
      <c r="EG402" s="9">
        <f>(EE402*EF402)+(EE402*EG1)</f>
        <v>0</v>
      </c>
      <c r="EH402" s="9"/>
      <c r="EI402" s="9">
        <f>Fri!BF70</f>
        <v>0</v>
      </c>
      <c r="EJ402" s="73" t="str">
        <f>IF(B402="win",100%-EJ1,"-100%")</f>
        <v>-100%</v>
      </c>
      <c r="EK402" s="9">
        <f>(EI402*EJ402)+(EI402*EK1)</f>
        <v>0</v>
      </c>
      <c r="EL402" s="9"/>
      <c r="EM402" s="9">
        <f>Fri!BG70</f>
        <v>0</v>
      </c>
      <c r="EN402" s="73" t="str">
        <f>IF(B402="win",100%-EN1,"-100%")</f>
        <v>-100%</v>
      </c>
      <c r="EO402" s="9">
        <f>(EM402*EN402)+(EM402*EO1)</f>
        <v>0</v>
      </c>
      <c r="EP402" s="9"/>
      <c r="EQ402" s="9">
        <f>Fri!BH70</f>
        <v>0</v>
      </c>
      <c r="ER402" s="73" t="str">
        <f>IF(B402="win",100%-ER1,"-100%")</f>
        <v>-100%</v>
      </c>
      <c r="ES402" s="9">
        <f>(EQ402*ER402)+(EQ402*ES1)</f>
        <v>0</v>
      </c>
      <c r="EU402" s="9">
        <f>Fri!$BI70</f>
        <v>0</v>
      </c>
      <c r="EV402" s="73" t="str">
        <f t="shared" si="4166"/>
        <v>-100%</v>
      </c>
      <c r="EW402" s="9">
        <f>(EU402*EV402)+(EU402*EW1)</f>
        <v>0</v>
      </c>
      <c r="EY402" s="9">
        <f>Fri!$BJ70</f>
        <v>0</v>
      </c>
      <c r="EZ402" s="73" t="str">
        <f t="shared" si="4167"/>
        <v>-100%</v>
      </c>
      <c r="FA402" s="9">
        <f>(EY402*EZ402)+(EY402*FA1)</f>
        <v>0</v>
      </c>
      <c r="FC402" s="9">
        <f>Fri!$BK70</f>
        <v>0</v>
      </c>
      <c r="FD402" s="73" t="str">
        <f t="shared" si="4168"/>
        <v>-100%</v>
      </c>
      <c r="FE402" s="9">
        <f>(FC402*FD402)+(FC402*FE1)</f>
        <v>0</v>
      </c>
      <c r="FG402" s="9">
        <f>Fri!$BL70</f>
        <v>0</v>
      </c>
      <c r="FH402" s="73" t="str">
        <f t="shared" si="4169"/>
        <v>-100%</v>
      </c>
      <c r="FI402" s="9">
        <f>(FG402*FH402)+(FG402*FI1)</f>
        <v>0</v>
      </c>
      <c r="FK402" s="9">
        <f>Fri!$BM70</f>
        <v>0</v>
      </c>
      <c r="FL402" s="73" t="str">
        <f t="shared" si="4170"/>
        <v>-100%</v>
      </c>
      <c r="FM402" s="9">
        <f>(FK402*FL402)+(FK402*FM1)</f>
        <v>0</v>
      </c>
      <c r="FO402" s="9">
        <f>Fri!$BN70</f>
        <v>0</v>
      </c>
      <c r="FP402" s="73" t="str">
        <f t="shared" si="4171"/>
        <v>-100%</v>
      </c>
      <c r="FQ402" s="9">
        <f>(FO402*FP402)+(FO402*FQ1)</f>
        <v>0</v>
      </c>
    </row>
    <row r="403" spans="1:173" s="12" customFormat="1" x14ac:dyDescent="0.25">
      <c r="A403" s="75"/>
      <c r="B403" s="72"/>
      <c r="C403" s="75"/>
      <c r="D403" s="75"/>
      <c r="E403" s="75"/>
      <c r="G403" s="75"/>
      <c r="H403" s="75"/>
      <c r="I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  <c r="BJ403" s="75"/>
      <c r="BK403" s="75"/>
      <c r="BL403" s="75"/>
      <c r="BM403" s="75"/>
      <c r="BN403" s="75"/>
      <c r="BO403" s="75"/>
      <c r="BP403" s="75"/>
      <c r="BQ403" s="75"/>
      <c r="BR403" s="75"/>
      <c r="BS403" s="75"/>
      <c r="BT403" s="75"/>
      <c r="BU403" s="75"/>
      <c r="BV403" s="75"/>
      <c r="BW403" s="75"/>
      <c r="BX403" s="75"/>
      <c r="BY403" s="75"/>
      <c r="BZ403" s="75"/>
      <c r="CA403" s="75"/>
      <c r="CB403" s="75"/>
      <c r="CC403" s="75"/>
      <c r="CD403" s="75"/>
      <c r="CE403" s="75"/>
      <c r="CF403" s="75"/>
      <c r="CG403" s="75"/>
      <c r="CH403" s="75"/>
      <c r="CI403" s="75"/>
      <c r="CJ403" s="75"/>
      <c r="CK403" s="75"/>
      <c r="CL403" s="75"/>
      <c r="CM403" s="75"/>
      <c r="CN403" s="75"/>
      <c r="CO403" s="75"/>
      <c r="CP403" s="75"/>
      <c r="CQ403" s="75"/>
      <c r="CR403" s="75"/>
      <c r="CS403" s="75"/>
      <c r="CT403" s="75"/>
      <c r="CU403" s="75"/>
      <c r="CV403" s="75"/>
      <c r="CW403" s="75"/>
      <c r="CX403" s="75"/>
      <c r="CY403" s="75"/>
      <c r="CZ403" s="75"/>
      <c r="DA403" s="75"/>
      <c r="DB403" s="75"/>
      <c r="DC403" s="75"/>
      <c r="DD403" s="75"/>
      <c r="DE403" s="75"/>
      <c r="DF403" s="75"/>
      <c r="DG403" s="75"/>
      <c r="DH403" s="75"/>
      <c r="DI403" s="75"/>
      <c r="DJ403" s="75"/>
      <c r="DK403" s="75"/>
      <c r="DL403" s="75"/>
      <c r="DM403" s="75"/>
      <c r="DN403" s="75"/>
      <c r="DO403" s="75"/>
      <c r="DP403" s="75"/>
      <c r="DQ403" s="75"/>
      <c r="DR403" s="75"/>
      <c r="DS403" s="75"/>
      <c r="DT403" s="75"/>
      <c r="DU403" s="75"/>
      <c r="DV403" s="75"/>
      <c r="DW403" s="75"/>
      <c r="DX403" s="75"/>
      <c r="DY403" s="75"/>
      <c r="DZ403" s="75"/>
      <c r="EA403" s="75"/>
      <c r="EB403" s="75"/>
      <c r="EC403" s="75"/>
      <c r="ED403" s="75"/>
      <c r="EE403" s="75"/>
      <c r="EF403" s="75"/>
      <c r="EG403" s="75"/>
      <c r="EH403" s="75"/>
      <c r="EI403" s="75"/>
      <c r="EJ403" s="75"/>
      <c r="EK403" s="75"/>
      <c r="EL403" s="75"/>
      <c r="EM403" s="75"/>
      <c r="EN403" s="75"/>
      <c r="EO403" s="75"/>
      <c r="EP403" s="75"/>
      <c r="EQ403" s="75"/>
      <c r="ER403" s="75"/>
      <c r="ES403" s="75"/>
      <c r="EU403" s="75"/>
      <c r="EV403" s="75"/>
      <c r="EW403" s="75"/>
      <c r="EY403" s="75"/>
      <c r="EZ403" s="75"/>
      <c r="FA403" s="75"/>
      <c r="FC403" s="75"/>
      <c r="FD403" s="75"/>
      <c r="FE403" s="75"/>
      <c r="FG403" s="75"/>
      <c r="FH403" s="75"/>
      <c r="FI403" s="75"/>
      <c r="FK403" s="75"/>
      <c r="FL403" s="75"/>
      <c r="FM403" s="75"/>
      <c r="FO403" s="75"/>
      <c r="FP403" s="75"/>
      <c r="FQ403" s="75"/>
    </row>
    <row r="404" spans="1:173" s="12" customFormat="1" x14ac:dyDescent="0.25">
      <c r="A404" s="9">
        <f>Fri!A72</f>
        <v>0</v>
      </c>
      <c r="B404" s="72">
        <f>Fri!C72</f>
        <v>0</v>
      </c>
      <c r="C404" s="9">
        <f>Fri!X72</f>
        <v>0</v>
      </c>
      <c r="D404" s="73" t="str">
        <f>IF(B404="win",100%-D1,"-100%")</f>
        <v>-100%</v>
      </c>
      <c r="E404" s="9">
        <f>(C404*D404)+(C404*E1)</f>
        <v>0</v>
      </c>
      <c r="G404" s="9">
        <f>Fri!Y72</f>
        <v>0</v>
      </c>
      <c r="H404" s="73" t="str">
        <f>IF($B404="win",100%-H$1,"-100%")</f>
        <v>-100%</v>
      </c>
      <c r="I404" s="9">
        <f>(G404*H404)+(G404*I1)</f>
        <v>0</v>
      </c>
      <c r="K404" s="9">
        <f>Fri!Z72</f>
        <v>0</v>
      </c>
      <c r="L404" s="73" t="str">
        <f>IF(B404="win",100%-L1,"-100%")</f>
        <v>-100%</v>
      </c>
      <c r="M404" s="9">
        <f>(K404*L404)+(K404*M1)</f>
        <v>0</v>
      </c>
      <c r="N404" s="9"/>
      <c r="O404" s="9">
        <f>Fri!AA72</f>
        <v>0</v>
      </c>
      <c r="P404" s="73" t="str">
        <f>IF(B404="win",100%-P1,"-100%")</f>
        <v>-100%</v>
      </c>
      <c r="Q404" s="9">
        <f>(O404*P404)+(O404*Q1)</f>
        <v>0</v>
      </c>
      <c r="R404" s="9"/>
      <c r="S404" s="9">
        <f>Fri!AB72</f>
        <v>0</v>
      </c>
      <c r="T404" s="73" t="str">
        <f>IF(B404="win",100%-T1,"-100%")</f>
        <v>-100%</v>
      </c>
      <c r="U404" s="9">
        <f>(S404*T404)+(S404*U1)</f>
        <v>0</v>
      </c>
      <c r="V404" s="9"/>
      <c r="W404" s="9">
        <f>Fri!AC72</f>
        <v>0</v>
      </c>
      <c r="X404" s="73" t="str">
        <f>IF(B404="win",100%-X1,"-100%")</f>
        <v>-100%</v>
      </c>
      <c r="Y404" s="9">
        <f>(W404*X404)+(W404*Y1)</f>
        <v>0</v>
      </c>
      <c r="Z404" s="9"/>
      <c r="AA404" s="9">
        <f>Fri!AD72</f>
        <v>0</v>
      </c>
      <c r="AB404" s="73" t="str">
        <f>IF(B404="win",100%-AB1,"-100%")</f>
        <v>-100%</v>
      </c>
      <c r="AC404" s="9">
        <f>(AA404*AB404)+(AA404*AC1)</f>
        <v>0</v>
      </c>
      <c r="AD404" s="9"/>
      <c r="AE404" s="9">
        <f>Fri!AE72</f>
        <v>0</v>
      </c>
      <c r="AF404" s="73" t="str">
        <f>IF(B404="win",100%-AF1,"-100%")</f>
        <v>-100%</v>
      </c>
      <c r="AG404" s="9">
        <f>(AE404*AF404)+(AE404*AG1)</f>
        <v>0</v>
      </c>
      <c r="AH404" s="9"/>
      <c r="AI404" s="9">
        <f>Fri!AF72</f>
        <v>0</v>
      </c>
      <c r="AJ404" s="73" t="str">
        <f>IF(B404="win",100%-AJ1,"-100%")</f>
        <v>-100%</v>
      </c>
      <c r="AK404" s="9">
        <f>(AI404*AJ404)+(AI404*AK1)</f>
        <v>0</v>
      </c>
      <c r="AL404" s="9"/>
      <c r="AM404" s="9">
        <f>Fri!AG72</f>
        <v>0</v>
      </c>
      <c r="AN404" s="73" t="str">
        <f>IF(B404="win",100%-AN1,"-100%")</f>
        <v>-100%</v>
      </c>
      <c r="AO404" s="9">
        <f>(AM404*AN404)+(AM404*AO1)</f>
        <v>0</v>
      </c>
      <c r="AP404" s="9"/>
      <c r="AQ404" s="9">
        <f>Fri!AH72</f>
        <v>0</v>
      </c>
      <c r="AR404" s="73" t="str">
        <f>IF(B404="win",100%-AR1,"-100%")</f>
        <v>-100%</v>
      </c>
      <c r="AS404" s="9">
        <f>(AQ404*AR404)+(AQ404*AS1)</f>
        <v>0</v>
      </c>
      <c r="AT404" s="9"/>
      <c r="AU404" s="9">
        <f>Fri!AI72</f>
        <v>0</v>
      </c>
      <c r="AV404" s="73" t="str">
        <f>IF(B404="win",100%-AV1,"-100%")</f>
        <v>-100%</v>
      </c>
      <c r="AW404" s="9">
        <f>(AU404*AV404)+(AU404*AW1)</f>
        <v>0</v>
      </c>
      <c r="AX404" s="9"/>
      <c r="AY404" s="9">
        <f>Fri!AJ72</f>
        <v>0</v>
      </c>
      <c r="AZ404" s="73" t="str">
        <f>IF(B404="win",100%-AZ1,"-100%")</f>
        <v>-100%</v>
      </c>
      <c r="BA404" s="9">
        <f>(AY404*AZ404)+(AY404*BA1)</f>
        <v>0</v>
      </c>
      <c r="BB404" s="9"/>
      <c r="BC404" s="9">
        <f>Fri!AK72</f>
        <v>0</v>
      </c>
      <c r="BD404" s="73" t="str">
        <f>IF(B404="win",100%-BD1,"-100%")</f>
        <v>-100%</v>
      </c>
      <c r="BE404" s="9">
        <f>(BC404*BD404)+(BC404*BE1)</f>
        <v>0</v>
      </c>
      <c r="BF404" s="9"/>
      <c r="BG404" s="9">
        <f>Fri!AL72</f>
        <v>0</v>
      </c>
      <c r="BH404" s="73" t="str">
        <f>IF(B404="win",100%-BH1,"-100%")</f>
        <v>-100%</v>
      </c>
      <c r="BI404" s="9">
        <f>(BG404*BH404)+(BG404*BI1)</f>
        <v>0</v>
      </c>
      <c r="BJ404" s="9"/>
      <c r="BK404" s="9">
        <f>Fri!AM72</f>
        <v>0</v>
      </c>
      <c r="BL404" s="73" t="str">
        <f>IF(B404="win",100%-BL1,"-100%")</f>
        <v>-100%</v>
      </c>
      <c r="BM404" s="9">
        <f>(BK404*BL404)+(BK404*BM1)</f>
        <v>0</v>
      </c>
      <c r="BN404" s="9"/>
      <c r="BO404" s="9">
        <f>Fri!AN72</f>
        <v>0</v>
      </c>
      <c r="BP404" s="73" t="str">
        <f>IF(B404="win",100%-BP1,"-100%")</f>
        <v>-100%</v>
      </c>
      <c r="BQ404" s="9">
        <f>(BO404*BP404)+(BO404*BQ1)</f>
        <v>0</v>
      </c>
      <c r="BR404" s="9"/>
      <c r="BS404" s="9">
        <f>Fri!AO72</f>
        <v>0</v>
      </c>
      <c r="BT404" s="73" t="str">
        <f>IF(B404="win",100%-BT1,"-100%")</f>
        <v>-100%</v>
      </c>
      <c r="BU404" s="9">
        <f>(BS404*BT404)+(BS404*BU1)</f>
        <v>0</v>
      </c>
      <c r="BV404" s="9"/>
      <c r="BW404" s="9">
        <f>Fri!AP72</f>
        <v>0</v>
      </c>
      <c r="BX404" s="73" t="str">
        <f>IF(B404="win",100%-BX1,"-100%")</f>
        <v>-100%</v>
      </c>
      <c r="BY404" s="9">
        <f>(BW404*BX404)+(BW404*BY1)</f>
        <v>0</v>
      </c>
      <c r="BZ404" s="9"/>
      <c r="CA404" s="9">
        <f>Fri!AQ72</f>
        <v>0</v>
      </c>
      <c r="CB404" s="73" t="str">
        <f>IF(B404="win",100%-CB1,"-100%")</f>
        <v>-100%</v>
      </c>
      <c r="CC404" s="9">
        <f>(CA404*CB404)+(CA404*CC1)</f>
        <v>0</v>
      </c>
      <c r="CD404" s="9"/>
      <c r="CE404" s="9">
        <f>Fri!AR72</f>
        <v>0</v>
      </c>
      <c r="CF404" s="73" t="str">
        <f>IF(B404="win",100%-CF1,"-100%")</f>
        <v>-100%</v>
      </c>
      <c r="CG404" s="9">
        <f>(CE404*CF404)+(CE404*CG1)</f>
        <v>0</v>
      </c>
      <c r="CH404" s="9"/>
      <c r="CI404" s="9">
        <f>Fri!AS72</f>
        <v>0</v>
      </c>
      <c r="CJ404" s="73" t="str">
        <f>IF(B404="win",100%-CJ1,"-100%")</f>
        <v>-100%</v>
      </c>
      <c r="CK404" s="9">
        <f>(CI404*CJ404)+(CI404*CK1)</f>
        <v>0</v>
      </c>
      <c r="CL404" s="9"/>
      <c r="CM404" s="9">
        <f>Fri!AT72</f>
        <v>0</v>
      </c>
      <c r="CN404" s="73" t="str">
        <f>IF(B404="win",100%-CN1,"-100%")</f>
        <v>-100%</v>
      </c>
      <c r="CO404" s="9">
        <f>(CM404*CN404)+(CM404*CO1)</f>
        <v>0</v>
      </c>
      <c r="CP404" s="9"/>
      <c r="CQ404" s="9">
        <f>Fri!AU72</f>
        <v>0</v>
      </c>
      <c r="CR404" s="73" t="str">
        <f>IF(B404="win",100%-CR1,"-100%")</f>
        <v>-100%</v>
      </c>
      <c r="CS404" s="9">
        <f>(CQ404*CR404)+(CQ404*CS1)</f>
        <v>0</v>
      </c>
      <c r="CT404" s="9"/>
      <c r="CU404" s="9">
        <f>Fri!AV72</f>
        <v>0</v>
      </c>
      <c r="CV404" s="73" t="str">
        <f>IF(B404="win",100%-CV1,"-100%")</f>
        <v>-100%</v>
      </c>
      <c r="CW404" s="9">
        <f>(CU404*CV404)+(CU404*CW1)</f>
        <v>0</v>
      </c>
      <c r="CX404" s="9"/>
      <c r="CY404" s="9">
        <f>Fri!AW72</f>
        <v>0</v>
      </c>
      <c r="CZ404" s="73" t="str">
        <f>IF(B404="win",100%-CZ1,"-100%")</f>
        <v>-100%</v>
      </c>
      <c r="DA404" s="9">
        <f>(CY404*CZ404)+(CY404*DA1)</f>
        <v>0</v>
      </c>
      <c r="DB404" s="9"/>
      <c r="DC404" s="9">
        <f>Fri!AX72</f>
        <v>0</v>
      </c>
      <c r="DD404" s="73" t="str">
        <f>IF(B404="win",100%-DD1,"-100%")</f>
        <v>-100%</v>
      </c>
      <c r="DE404" s="9">
        <f>(DC404*DD404)+(DC404*DE1)</f>
        <v>0</v>
      </c>
      <c r="DF404" s="9"/>
      <c r="DG404" s="9">
        <f>Fri!AY72</f>
        <v>0</v>
      </c>
      <c r="DH404" s="73" t="str">
        <f>IF(B404="win",100%-DH1,"-100%")</f>
        <v>-100%</v>
      </c>
      <c r="DI404" s="9">
        <f>(DG404*DH404)+(DG404*DI1)</f>
        <v>0</v>
      </c>
      <c r="DJ404" s="9"/>
      <c r="DK404" s="9">
        <f>Fri!AZ72</f>
        <v>0</v>
      </c>
      <c r="DL404" s="73" t="str">
        <f>IF(B404="win",100%-DL1,"-100%")</f>
        <v>-100%</v>
      </c>
      <c r="DM404" s="9">
        <f>(DK404*DL404)+(DK404*DM1)</f>
        <v>0</v>
      </c>
      <c r="DN404" s="9"/>
      <c r="DO404" s="9">
        <f>Fri!BA72</f>
        <v>0</v>
      </c>
      <c r="DP404" s="73" t="str">
        <f>IF(B404="win",100%-DP1,"-100%")</f>
        <v>-100%</v>
      </c>
      <c r="DQ404" s="9">
        <f>(DO404*DP404)+(DO404*DQ1)</f>
        <v>0</v>
      </c>
      <c r="DR404" s="9"/>
      <c r="DS404" s="9">
        <f>Fri!BB72</f>
        <v>0</v>
      </c>
      <c r="DT404" s="73" t="str">
        <f>IF(B404="win",100%-DT1,"-100%")</f>
        <v>-100%</v>
      </c>
      <c r="DU404" s="9">
        <f>(DS404*DT404)+(DS404*DU1)</f>
        <v>0</v>
      </c>
      <c r="DV404" s="9"/>
      <c r="DW404" s="9">
        <f>Fri!BC72</f>
        <v>0</v>
      </c>
      <c r="DX404" s="73" t="str">
        <f>IF(B404="win",100%-DX1,"-100%")</f>
        <v>-100%</v>
      </c>
      <c r="DY404" s="9">
        <f>(DW404*DX404)+(DW404*DY1)</f>
        <v>0</v>
      </c>
      <c r="DZ404" s="9"/>
      <c r="EA404" s="9">
        <f>Fri!BD72</f>
        <v>0</v>
      </c>
      <c r="EB404" s="73" t="str">
        <f>IF(B404="win",100%-EB1,"-100%")</f>
        <v>-100%</v>
      </c>
      <c r="EC404" s="9">
        <f>(EA404*EB404)+(EA404*EC1)</f>
        <v>0</v>
      </c>
      <c r="ED404" s="9"/>
      <c r="EE404" s="9">
        <f>Fri!BE72</f>
        <v>0</v>
      </c>
      <c r="EF404" s="73" t="str">
        <f>IF(B404="win",100%-EF1,"-100%")</f>
        <v>-100%</v>
      </c>
      <c r="EG404" s="9">
        <f>(EE404*EF404)+(EE404*EG1)</f>
        <v>0</v>
      </c>
      <c r="EH404" s="9"/>
      <c r="EI404" s="9">
        <f>Fri!BF72</f>
        <v>0</v>
      </c>
      <c r="EJ404" s="73" t="str">
        <f>IF(B404="win",100%-EJ1,"-100%")</f>
        <v>-100%</v>
      </c>
      <c r="EK404" s="9">
        <f>(EI404*EJ404)+(EI404*EK1)</f>
        <v>0</v>
      </c>
      <c r="EL404" s="9"/>
      <c r="EM404" s="9">
        <f>Fri!BG72</f>
        <v>0</v>
      </c>
      <c r="EN404" s="73" t="str">
        <f>IF(B404="win",100%-EN1,"-100%")</f>
        <v>-100%</v>
      </c>
      <c r="EO404" s="9">
        <f>(EM404*EN404)+(EM404*EO1)</f>
        <v>0</v>
      </c>
      <c r="EP404" s="9"/>
      <c r="EQ404" s="9">
        <f>Fri!BH72</f>
        <v>0</v>
      </c>
      <c r="ER404" s="73" t="str">
        <f>IF(B404="win",100%-ER1,"-100%")</f>
        <v>-100%</v>
      </c>
      <c r="ES404" s="9">
        <f>(EQ404*ER404)+(EQ404*ES1)</f>
        <v>0</v>
      </c>
      <c r="EU404" s="9">
        <f>Fri!$BI72</f>
        <v>0</v>
      </c>
      <c r="EV404" s="73" t="str">
        <f t="shared" si="4166"/>
        <v>-100%</v>
      </c>
      <c r="EW404" s="9">
        <f>(EU404*EV404)+(EU404*EW1)</f>
        <v>0</v>
      </c>
      <c r="EY404" s="9">
        <f>Fri!$BJ72</f>
        <v>0</v>
      </c>
      <c r="EZ404" s="73" t="str">
        <f t="shared" si="4167"/>
        <v>-100%</v>
      </c>
      <c r="FA404" s="9">
        <f>(EY404*EZ404)+(EY404*FA1)</f>
        <v>0</v>
      </c>
      <c r="FC404" s="9">
        <f>Fri!$BK72</f>
        <v>0</v>
      </c>
      <c r="FD404" s="73" t="str">
        <f t="shared" si="4168"/>
        <v>-100%</v>
      </c>
      <c r="FE404" s="9">
        <f>(FC404*FD404)+(FC404*FE1)</f>
        <v>0</v>
      </c>
      <c r="FG404" s="9">
        <f>Fri!$BL72</f>
        <v>0</v>
      </c>
      <c r="FH404" s="73" t="str">
        <f t="shared" si="4169"/>
        <v>-100%</v>
      </c>
      <c r="FI404" s="9">
        <f>(FG404*FH404)+(FG404*FI1)</f>
        <v>0</v>
      </c>
      <c r="FK404" s="9">
        <f>Fri!$BM72</f>
        <v>0</v>
      </c>
      <c r="FL404" s="73" t="str">
        <f t="shared" si="4170"/>
        <v>-100%</v>
      </c>
      <c r="FM404" s="9">
        <f>(FK404*FL404)+(FK404*FM1)</f>
        <v>0</v>
      </c>
      <c r="FO404" s="9">
        <f>Fri!$BN72</f>
        <v>0</v>
      </c>
      <c r="FP404" s="73" t="str">
        <f t="shared" si="4171"/>
        <v>-100%</v>
      </c>
      <c r="FQ404" s="9">
        <f>(FO404*FP404)+(FO404*FQ1)</f>
        <v>0</v>
      </c>
    </row>
    <row r="405" spans="1:173" s="12" customFormat="1" x14ac:dyDescent="0.25">
      <c r="A405" s="9">
        <f>Fri!A73</f>
        <v>0</v>
      </c>
      <c r="B405" s="72">
        <f>Fri!C73</f>
        <v>0</v>
      </c>
      <c r="C405" s="9">
        <f>Fri!X73</f>
        <v>0</v>
      </c>
      <c r="D405" s="73" t="str">
        <f>IF(B405="win",100%-D1,"-100%")</f>
        <v>-100%</v>
      </c>
      <c r="E405" s="9">
        <f>(C405*D405)+(C405*E1)</f>
        <v>0</v>
      </c>
      <c r="G405" s="9">
        <f>Fri!Y73</f>
        <v>0</v>
      </c>
      <c r="H405" s="73" t="str">
        <f t="shared" ref="H405:H407" si="4178">IF($B405="win",100%-H$1,"-100%")</f>
        <v>-100%</v>
      </c>
      <c r="I405" s="9">
        <f>(G405*H405)+(G405*I1)</f>
        <v>0</v>
      </c>
      <c r="K405" s="9">
        <f>Fri!Z73</f>
        <v>0</v>
      </c>
      <c r="L405" s="73" t="str">
        <f>IF(B405="win",100%-L1,"-100%")</f>
        <v>-100%</v>
      </c>
      <c r="M405" s="9">
        <f>(K405*L405)+(K405*M1)</f>
        <v>0</v>
      </c>
      <c r="N405" s="9"/>
      <c r="O405" s="9">
        <f>Fri!AA73</f>
        <v>0</v>
      </c>
      <c r="P405" s="73" t="str">
        <f>IF(B405="win",100%-P1,"-100%")</f>
        <v>-100%</v>
      </c>
      <c r="Q405" s="9">
        <f>(O405*P405)+(O405*Q1)</f>
        <v>0</v>
      </c>
      <c r="R405" s="9"/>
      <c r="S405" s="9">
        <f>Fri!AB73</f>
        <v>0</v>
      </c>
      <c r="T405" s="73" t="str">
        <f>IF(B405="win",100%-T1,"-100%")</f>
        <v>-100%</v>
      </c>
      <c r="U405" s="9">
        <f>(S405*T405)+(S405*U1)</f>
        <v>0</v>
      </c>
      <c r="V405" s="9"/>
      <c r="W405" s="9">
        <f>Fri!AC73</f>
        <v>0</v>
      </c>
      <c r="X405" s="73" t="str">
        <f>IF(B405="win",100%-X1,"-100%")</f>
        <v>-100%</v>
      </c>
      <c r="Y405" s="9">
        <f>(W405*X405)+(W405*Y1)</f>
        <v>0</v>
      </c>
      <c r="Z405" s="9"/>
      <c r="AA405" s="9">
        <f>Fri!AD73</f>
        <v>0</v>
      </c>
      <c r="AB405" s="73" t="str">
        <f>IF(B405="win",100%-AB1,"-100%")</f>
        <v>-100%</v>
      </c>
      <c r="AC405" s="9">
        <f>(AA405*AB405)+(AA405*AC1)</f>
        <v>0</v>
      </c>
      <c r="AD405" s="9"/>
      <c r="AE405" s="9">
        <f>Fri!AE73</f>
        <v>0</v>
      </c>
      <c r="AF405" s="73" t="str">
        <f>IF(B405="win",100%-AF1,"-100%")</f>
        <v>-100%</v>
      </c>
      <c r="AG405" s="9">
        <f>(AE405*AF405)+(AE405*AG1)</f>
        <v>0</v>
      </c>
      <c r="AH405" s="9"/>
      <c r="AI405" s="9">
        <f>Fri!AF73</f>
        <v>0</v>
      </c>
      <c r="AJ405" s="73" t="str">
        <f>IF(B405="win",100%-AJ1,"-100%")</f>
        <v>-100%</v>
      </c>
      <c r="AK405" s="9">
        <f>(AI405*AJ405)+(AI405*AK1)</f>
        <v>0</v>
      </c>
      <c r="AL405" s="9"/>
      <c r="AM405" s="9">
        <f>Fri!AG73</f>
        <v>0</v>
      </c>
      <c r="AN405" s="73" t="str">
        <f>IF(B405="win",100%-AN1,"-100%")</f>
        <v>-100%</v>
      </c>
      <c r="AO405" s="9">
        <f>(AM405*AN405)+(AM405*AO1)</f>
        <v>0</v>
      </c>
      <c r="AP405" s="9"/>
      <c r="AQ405" s="9">
        <f>Fri!AH73</f>
        <v>0</v>
      </c>
      <c r="AR405" s="73" t="str">
        <f>IF(B405="win",100%-AR1,"-100%")</f>
        <v>-100%</v>
      </c>
      <c r="AS405" s="9">
        <f>(AQ405*AR405)+(AQ405*AS1)</f>
        <v>0</v>
      </c>
      <c r="AT405" s="9"/>
      <c r="AU405" s="9">
        <f>Fri!AI73</f>
        <v>0</v>
      </c>
      <c r="AV405" s="73" t="str">
        <f>IF(B405="win",100%-AV1,"-100%")</f>
        <v>-100%</v>
      </c>
      <c r="AW405" s="9">
        <f>(AU405*AV405)+(AU405*AW1)</f>
        <v>0</v>
      </c>
      <c r="AX405" s="9"/>
      <c r="AY405" s="9">
        <f>Fri!AJ73</f>
        <v>0</v>
      </c>
      <c r="AZ405" s="73" t="str">
        <f>IF(B405="win",100%-AZ1,"-100%")</f>
        <v>-100%</v>
      </c>
      <c r="BA405" s="9">
        <f>(AY405*AZ405)+(AY405*BA1)</f>
        <v>0</v>
      </c>
      <c r="BB405" s="9"/>
      <c r="BC405" s="9">
        <f>Fri!AK73</f>
        <v>0</v>
      </c>
      <c r="BD405" s="73" t="str">
        <f>IF(B405="win",100%-BD1,"-100%")</f>
        <v>-100%</v>
      </c>
      <c r="BE405" s="9">
        <f>(BC405*BD405)+(BC405*BE1)</f>
        <v>0</v>
      </c>
      <c r="BF405" s="9"/>
      <c r="BG405" s="9">
        <f>Fri!AL73</f>
        <v>0</v>
      </c>
      <c r="BH405" s="73" t="str">
        <f>IF(B405="win",100%-BH1,"-100%")</f>
        <v>-100%</v>
      </c>
      <c r="BI405" s="9">
        <f>(BG405*BH405)+(BG405*BI1)</f>
        <v>0</v>
      </c>
      <c r="BJ405" s="9"/>
      <c r="BK405" s="9">
        <f>Fri!AM73</f>
        <v>0</v>
      </c>
      <c r="BL405" s="73" t="str">
        <f>IF(B405="win",100%-BL1,"-100%")</f>
        <v>-100%</v>
      </c>
      <c r="BM405" s="9">
        <f>(BK405*BL405)+(BK405*BM1)</f>
        <v>0</v>
      </c>
      <c r="BN405" s="9"/>
      <c r="BO405" s="9">
        <f>Fri!AN73</f>
        <v>0</v>
      </c>
      <c r="BP405" s="73" t="str">
        <f>IF(B405="win",100%-BP1,"-100%")</f>
        <v>-100%</v>
      </c>
      <c r="BQ405" s="9">
        <f>(BO405*BP405)+(BO405*BQ1)</f>
        <v>0</v>
      </c>
      <c r="BR405" s="9"/>
      <c r="BS405" s="9">
        <f>Fri!AO73</f>
        <v>0</v>
      </c>
      <c r="BT405" s="73" t="str">
        <f>IF(B405="win",100%-BT1,"-100%")</f>
        <v>-100%</v>
      </c>
      <c r="BU405" s="9">
        <f>(BS405*BT405)+(BS405*BU1)</f>
        <v>0</v>
      </c>
      <c r="BV405" s="9"/>
      <c r="BW405" s="9">
        <f>Fri!AP73</f>
        <v>0</v>
      </c>
      <c r="BX405" s="73" t="str">
        <f>IF(B405="win",100%-BX1,"-100%")</f>
        <v>-100%</v>
      </c>
      <c r="BY405" s="9">
        <f>(BW405*BX405)+(BW405*BY1)</f>
        <v>0</v>
      </c>
      <c r="BZ405" s="9"/>
      <c r="CA405" s="9">
        <f>Fri!AQ73</f>
        <v>0</v>
      </c>
      <c r="CB405" s="73" t="str">
        <f>IF(B405="win",100%-CB1,"-100%")</f>
        <v>-100%</v>
      </c>
      <c r="CC405" s="9">
        <f>(CA405*CB405)+(CA405*CC1)</f>
        <v>0</v>
      </c>
      <c r="CD405" s="9"/>
      <c r="CE405" s="9">
        <f>Fri!AR73</f>
        <v>0</v>
      </c>
      <c r="CF405" s="73" t="str">
        <f>IF(B405="win",100%-CF1,"-100%")</f>
        <v>-100%</v>
      </c>
      <c r="CG405" s="9">
        <f>(CE405*CF405)+(CE405*CG1)</f>
        <v>0</v>
      </c>
      <c r="CH405" s="9"/>
      <c r="CI405" s="9">
        <f>Fri!AS73</f>
        <v>0</v>
      </c>
      <c r="CJ405" s="73" t="str">
        <f>IF(B405="win",100%-CJ1,"-100%")</f>
        <v>-100%</v>
      </c>
      <c r="CK405" s="9">
        <f>(CI405*CJ405)+(CI405*CK1)</f>
        <v>0</v>
      </c>
      <c r="CL405" s="9"/>
      <c r="CM405" s="9">
        <f>Fri!AT73</f>
        <v>0</v>
      </c>
      <c r="CN405" s="73" t="str">
        <f>IF(B405="win",100%-CN1,"-100%")</f>
        <v>-100%</v>
      </c>
      <c r="CO405" s="9">
        <f>(CM405*CN405)+(CM405*CO1)</f>
        <v>0</v>
      </c>
      <c r="CP405" s="9"/>
      <c r="CQ405" s="9">
        <f>Fri!AU73</f>
        <v>0</v>
      </c>
      <c r="CR405" s="73" t="str">
        <f>IF(B405="win",100%-CR1,"-100%")</f>
        <v>-100%</v>
      </c>
      <c r="CS405" s="9">
        <f>(CQ405*CR405)+(CQ405*CS1)</f>
        <v>0</v>
      </c>
      <c r="CT405" s="9"/>
      <c r="CU405" s="9">
        <f>Fri!AV73</f>
        <v>0</v>
      </c>
      <c r="CV405" s="73" t="str">
        <f>IF(B405="win",100%-CV1,"-100%")</f>
        <v>-100%</v>
      </c>
      <c r="CW405" s="9">
        <f>(CU405*CV405)+(CU405*CW1)</f>
        <v>0</v>
      </c>
      <c r="CX405" s="9"/>
      <c r="CY405" s="9">
        <f>Fri!AW73</f>
        <v>0</v>
      </c>
      <c r="CZ405" s="73" t="str">
        <f>IF(B405="win",100%-CZ1,"-100%")</f>
        <v>-100%</v>
      </c>
      <c r="DA405" s="9">
        <f>(CY405*CZ405)+(CY405*DA1)</f>
        <v>0</v>
      </c>
      <c r="DB405" s="9"/>
      <c r="DC405" s="9">
        <f>Fri!AX73</f>
        <v>0</v>
      </c>
      <c r="DD405" s="73" t="str">
        <f>IF(B405="win",100%-DD1,"-100%")</f>
        <v>-100%</v>
      </c>
      <c r="DE405" s="9">
        <f>(DC405*DD405)+(DC405*DE1)</f>
        <v>0</v>
      </c>
      <c r="DF405" s="9"/>
      <c r="DG405" s="9">
        <f>Fri!AY73</f>
        <v>0</v>
      </c>
      <c r="DH405" s="73" t="str">
        <f>IF(B405="win",100%-DH1,"-100%")</f>
        <v>-100%</v>
      </c>
      <c r="DI405" s="9">
        <f>(DG405*DH405)+(DG405*DI1)</f>
        <v>0</v>
      </c>
      <c r="DJ405" s="9"/>
      <c r="DK405" s="9">
        <f>Fri!AZ73</f>
        <v>0</v>
      </c>
      <c r="DL405" s="73" t="str">
        <f>IF(B405="win",100%-DL1,"-100%")</f>
        <v>-100%</v>
      </c>
      <c r="DM405" s="9">
        <f>(DK405*DL405)+(DK405*DM1)</f>
        <v>0</v>
      </c>
      <c r="DN405" s="9"/>
      <c r="DO405" s="9">
        <f>Fri!BA73</f>
        <v>0</v>
      </c>
      <c r="DP405" s="73" t="str">
        <f>IF(B405="win",100%-DP1,"-100%")</f>
        <v>-100%</v>
      </c>
      <c r="DQ405" s="9">
        <f>(DO405*DP405)+(DO405*DQ1)</f>
        <v>0</v>
      </c>
      <c r="DR405" s="9"/>
      <c r="DS405" s="9">
        <f>Fri!BB73</f>
        <v>0</v>
      </c>
      <c r="DT405" s="73" t="str">
        <f>IF(B405="win",100%-DT1,"-100%")</f>
        <v>-100%</v>
      </c>
      <c r="DU405" s="9">
        <f>(DS405*DT405)+(DS405*DU1)</f>
        <v>0</v>
      </c>
      <c r="DV405" s="9"/>
      <c r="DW405" s="9">
        <f>Fri!BC73</f>
        <v>0</v>
      </c>
      <c r="DX405" s="73" t="str">
        <f>IF(B405="win",100%-DX1,"-100%")</f>
        <v>-100%</v>
      </c>
      <c r="DY405" s="9">
        <f>(DW405*DX405)+(DW405*DY1)</f>
        <v>0</v>
      </c>
      <c r="DZ405" s="9"/>
      <c r="EA405" s="9">
        <f>Fri!BD73</f>
        <v>0</v>
      </c>
      <c r="EB405" s="73" t="str">
        <f>IF(B405="win",100%-EB1,"-100%")</f>
        <v>-100%</v>
      </c>
      <c r="EC405" s="9">
        <f>(EA405*EB405)+(EA405*EC1)</f>
        <v>0</v>
      </c>
      <c r="ED405" s="9"/>
      <c r="EE405" s="9">
        <f>Fri!BE73</f>
        <v>0</v>
      </c>
      <c r="EF405" s="73" t="str">
        <f>IF(B405="win",100%-EF1,"-100%")</f>
        <v>-100%</v>
      </c>
      <c r="EG405" s="9">
        <f>(EE405*EF405)+(EE405*EG1)</f>
        <v>0</v>
      </c>
      <c r="EH405" s="9"/>
      <c r="EI405" s="9">
        <f>Fri!BF73</f>
        <v>0</v>
      </c>
      <c r="EJ405" s="73" t="str">
        <f>IF(B405="win",100%-EJ1,"-100%")</f>
        <v>-100%</v>
      </c>
      <c r="EK405" s="9">
        <f>(EI405*EJ405)+(EI405*EK1)</f>
        <v>0</v>
      </c>
      <c r="EL405" s="9"/>
      <c r="EM405" s="9">
        <f>Fri!BG73</f>
        <v>0</v>
      </c>
      <c r="EN405" s="73" t="str">
        <f>IF(B405="win",100%-EN1,"-100%")</f>
        <v>-100%</v>
      </c>
      <c r="EO405" s="9">
        <f>(EM405*EN405)+(EM405*EO1)</f>
        <v>0</v>
      </c>
      <c r="EP405" s="9"/>
      <c r="EQ405" s="9">
        <f>Fri!BH73</f>
        <v>0</v>
      </c>
      <c r="ER405" s="73" t="str">
        <f>IF(B405="win",100%-ER1,"-100%")</f>
        <v>-100%</v>
      </c>
      <c r="ES405" s="9">
        <f>(EQ405*ER405)+(EQ405*ES1)</f>
        <v>0</v>
      </c>
      <c r="EU405" s="9">
        <f>Fri!$BI73</f>
        <v>0</v>
      </c>
      <c r="EV405" s="73" t="str">
        <f t="shared" si="4166"/>
        <v>-100%</v>
      </c>
      <c r="EW405" s="9">
        <f>(EU405*EV405)+(EU405*EW1)</f>
        <v>0</v>
      </c>
      <c r="EY405" s="9">
        <f>Fri!$BJ73</f>
        <v>0</v>
      </c>
      <c r="EZ405" s="73" t="str">
        <f t="shared" si="4167"/>
        <v>-100%</v>
      </c>
      <c r="FA405" s="9">
        <f>(EY405*EZ405)+(EY405*FA1)</f>
        <v>0</v>
      </c>
      <c r="FC405" s="9">
        <f>Fri!$BK73</f>
        <v>0</v>
      </c>
      <c r="FD405" s="73" t="str">
        <f t="shared" si="4168"/>
        <v>-100%</v>
      </c>
      <c r="FE405" s="9">
        <f>(FC405*FD405)+(FC405*FE1)</f>
        <v>0</v>
      </c>
      <c r="FG405" s="9">
        <f>Fri!$BL73</f>
        <v>0</v>
      </c>
      <c r="FH405" s="73" t="str">
        <f t="shared" si="4169"/>
        <v>-100%</v>
      </c>
      <c r="FI405" s="9">
        <f>(FG405*FH405)+(FG405*FI1)</f>
        <v>0</v>
      </c>
      <c r="FK405" s="9">
        <f>Fri!$BM73</f>
        <v>0</v>
      </c>
      <c r="FL405" s="73" t="str">
        <f t="shared" si="4170"/>
        <v>-100%</v>
      </c>
      <c r="FM405" s="9">
        <f>(FK405*FL405)+(FK405*FM1)</f>
        <v>0</v>
      </c>
      <c r="FO405" s="9">
        <f>Fri!$BN73</f>
        <v>0</v>
      </c>
      <c r="FP405" s="73" t="str">
        <f t="shared" si="4171"/>
        <v>-100%</v>
      </c>
      <c r="FQ405" s="9">
        <f>(FO405*FP405)+(FO405*FQ1)</f>
        <v>0</v>
      </c>
    </row>
    <row r="406" spans="1:173" s="12" customFormat="1" x14ac:dyDescent="0.25">
      <c r="A406" s="9" t="str">
        <f>Fri!A74</f>
        <v>UNDER</v>
      </c>
      <c r="B406" s="72">
        <f>Fri!C74</f>
        <v>0</v>
      </c>
      <c r="C406" s="9">
        <f>Fri!X74</f>
        <v>0</v>
      </c>
      <c r="D406" s="73" t="str">
        <f>IF(B406="win",100%-D1,"-100%")</f>
        <v>-100%</v>
      </c>
      <c r="E406" s="9">
        <f>(C406*D406)+(C406*E1)</f>
        <v>0</v>
      </c>
      <c r="G406" s="9">
        <f>Fri!Y74</f>
        <v>0</v>
      </c>
      <c r="H406" s="73" t="str">
        <f t="shared" si="4178"/>
        <v>-100%</v>
      </c>
      <c r="I406" s="9">
        <f>(G406*H406)+(G406*I1)</f>
        <v>0</v>
      </c>
      <c r="K406" s="9">
        <f>Fri!Z74</f>
        <v>0</v>
      </c>
      <c r="L406" s="73" t="str">
        <f>IF(B406="win",100%-L1,"-100%")</f>
        <v>-100%</v>
      </c>
      <c r="M406" s="9">
        <f>(K406*L406)+(K406*M1)</f>
        <v>0</v>
      </c>
      <c r="N406" s="9"/>
      <c r="O406" s="9">
        <f>Fri!AA74</f>
        <v>0</v>
      </c>
      <c r="P406" s="73" t="str">
        <f>IF(B406="win",100%-P1,"-100%")</f>
        <v>-100%</v>
      </c>
      <c r="Q406" s="9">
        <f>(O406*P406)+(O406*Q1)</f>
        <v>0</v>
      </c>
      <c r="R406" s="9"/>
      <c r="S406" s="9">
        <f>Fri!AB74</f>
        <v>0</v>
      </c>
      <c r="T406" s="73" t="str">
        <f>IF(B406="win",100%-T1,"-100%")</f>
        <v>-100%</v>
      </c>
      <c r="U406" s="9">
        <f>(S406*T406)+(S406*U1)</f>
        <v>0</v>
      </c>
      <c r="V406" s="9"/>
      <c r="W406" s="9">
        <f>Fri!AC74</f>
        <v>0</v>
      </c>
      <c r="X406" s="73" t="str">
        <f>IF(B406="win",100%-X1,"-100%")</f>
        <v>-100%</v>
      </c>
      <c r="Y406" s="9">
        <f>(W406*X406)+(W406*Y1)</f>
        <v>0</v>
      </c>
      <c r="Z406" s="9"/>
      <c r="AA406" s="9">
        <f>Fri!AD74</f>
        <v>0</v>
      </c>
      <c r="AB406" s="73" t="str">
        <f>IF(B406="win",100%-AB1,"-100%")</f>
        <v>-100%</v>
      </c>
      <c r="AC406" s="9">
        <f>(AA406*AB406)+(AA406*AC1)</f>
        <v>0</v>
      </c>
      <c r="AD406" s="9"/>
      <c r="AE406" s="9">
        <f>Fri!AE74</f>
        <v>0</v>
      </c>
      <c r="AF406" s="73" t="str">
        <f>IF(B406="win",100%-AF1,"-100%")</f>
        <v>-100%</v>
      </c>
      <c r="AG406" s="9">
        <f>(AE406*AF406)+(AE406*AG1)</f>
        <v>0</v>
      </c>
      <c r="AH406" s="9"/>
      <c r="AI406" s="9">
        <f>Fri!AF74</f>
        <v>0</v>
      </c>
      <c r="AJ406" s="73" t="str">
        <f>IF(B406="win",100%-AJ1,"-100%")</f>
        <v>-100%</v>
      </c>
      <c r="AK406" s="9">
        <f>(AI406*AJ406)+(AI406*AK1)</f>
        <v>0</v>
      </c>
      <c r="AL406" s="9"/>
      <c r="AM406" s="9">
        <f>Fri!AG74</f>
        <v>0</v>
      </c>
      <c r="AN406" s="73" t="str">
        <f>IF(B406="win",100%-AN1,"-100%")</f>
        <v>-100%</v>
      </c>
      <c r="AO406" s="9">
        <f>(AM406*AN406)+(AM406*AO1)</f>
        <v>0</v>
      </c>
      <c r="AP406" s="9"/>
      <c r="AQ406" s="9">
        <f>Fri!AH74</f>
        <v>0</v>
      </c>
      <c r="AR406" s="73" t="str">
        <f>IF(B406="win",100%-AR1,"-100%")</f>
        <v>-100%</v>
      </c>
      <c r="AS406" s="9">
        <f>(AQ406*AR406)+(AQ406*AS1)</f>
        <v>0</v>
      </c>
      <c r="AT406" s="9"/>
      <c r="AU406" s="9">
        <f>Fri!AI74</f>
        <v>0</v>
      </c>
      <c r="AV406" s="73" t="str">
        <f>IF(B406="win",100%-AV1,"-100%")</f>
        <v>-100%</v>
      </c>
      <c r="AW406" s="9">
        <f>(AU406*AV406)+(AU406*AW1)</f>
        <v>0</v>
      </c>
      <c r="AX406" s="9"/>
      <c r="AY406" s="9">
        <f>Fri!AJ74</f>
        <v>0</v>
      </c>
      <c r="AZ406" s="73" t="str">
        <f>IF(B406="win",100%-AZ1,"-100%")</f>
        <v>-100%</v>
      </c>
      <c r="BA406" s="9">
        <f>(AY406*AZ406)+(AY406*BA1)</f>
        <v>0</v>
      </c>
      <c r="BB406" s="9"/>
      <c r="BC406" s="9">
        <f>Fri!AK74</f>
        <v>0</v>
      </c>
      <c r="BD406" s="73" t="str">
        <f>IF(B406="win",100%-BD1,"-100%")</f>
        <v>-100%</v>
      </c>
      <c r="BE406" s="9">
        <f>(BC406*BD406)+(BC406*BE1)</f>
        <v>0</v>
      </c>
      <c r="BF406" s="9"/>
      <c r="BG406" s="9">
        <f>Fri!AL74</f>
        <v>0</v>
      </c>
      <c r="BH406" s="73" t="str">
        <f>IF(B406="win",100%-BH1,"-100%")</f>
        <v>-100%</v>
      </c>
      <c r="BI406" s="9">
        <f>(BG406*BH406)+(BG406*BI1)</f>
        <v>0</v>
      </c>
      <c r="BJ406" s="9"/>
      <c r="BK406" s="9">
        <f>Fri!AM74</f>
        <v>0</v>
      </c>
      <c r="BL406" s="73" t="str">
        <f>IF(B406="win",100%-BL1,"-100%")</f>
        <v>-100%</v>
      </c>
      <c r="BM406" s="9">
        <f>(BK406*BL406)+(BK406*BM1)</f>
        <v>0</v>
      </c>
      <c r="BN406" s="9"/>
      <c r="BO406" s="9">
        <f>Fri!AN74</f>
        <v>0</v>
      </c>
      <c r="BP406" s="73" t="str">
        <f>IF(B406="win",100%-BP1,"-100%")</f>
        <v>-100%</v>
      </c>
      <c r="BQ406" s="9">
        <f>(BO406*BP406)+(BO406*BQ1)</f>
        <v>0</v>
      </c>
      <c r="BR406" s="9"/>
      <c r="BS406" s="9">
        <f>Fri!AO74</f>
        <v>0</v>
      </c>
      <c r="BT406" s="73" t="str">
        <f>IF(B406="win",100%-BT1,"-100%")</f>
        <v>-100%</v>
      </c>
      <c r="BU406" s="9">
        <f>(BS406*BT406)+(BS406*BU1)</f>
        <v>0</v>
      </c>
      <c r="BV406" s="9"/>
      <c r="BW406" s="9">
        <f>Fri!AP74</f>
        <v>0</v>
      </c>
      <c r="BX406" s="73" t="str">
        <f>IF(B406="win",100%-BX1,"-100%")</f>
        <v>-100%</v>
      </c>
      <c r="BY406" s="9">
        <f>(BW406*BX406)+(BW406*BY1)</f>
        <v>0</v>
      </c>
      <c r="BZ406" s="9"/>
      <c r="CA406" s="9">
        <f>Fri!AQ74</f>
        <v>0</v>
      </c>
      <c r="CB406" s="73" t="str">
        <f>IF(B406="win",100%-CB1,"-100%")</f>
        <v>-100%</v>
      </c>
      <c r="CC406" s="9">
        <f>(CA406*CB406)+(CA406*CC1)</f>
        <v>0</v>
      </c>
      <c r="CD406" s="9"/>
      <c r="CE406" s="9">
        <f>Fri!AR74</f>
        <v>0</v>
      </c>
      <c r="CF406" s="73" t="str">
        <f>IF(B406="win",100%-CF1,"-100%")</f>
        <v>-100%</v>
      </c>
      <c r="CG406" s="9">
        <f>(CE406*CF406)+(CE406*CG1)</f>
        <v>0</v>
      </c>
      <c r="CH406" s="9"/>
      <c r="CI406" s="9">
        <f>Fri!AS74</f>
        <v>0</v>
      </c>
      <c r="CJ406" s="73" t="str">
        <f>IF(B406="win",100%-CJ1,"-100%")</f>
        <v>-100%</v>
      </c>
      <c r="CK406" s="9">
        <f>(CI406*CJ406)+(CI406*CK1)</f>
        <v>0</v>
      </c>
      <c r="CL406" s="9"/>
      <c r="CM406" s="9">
        <f>Fri!AT74</f>
        <v>0</v>
      </c>
      <c r="CN406" s="73" t="str">
        <f>IF(B406="win",100%-CN1,"-100%")</f>
        <v>-100%</v>
      </c>
      <c r="CO406" s="9">
        <f>(CM406*CN406)+(CM406*CO1)</f>
        <v>0</v>
      </c>
      <c r="CP406" s="9"/>
      <c r="CQ406" s="9">
        <f>Fri!AU74</f>
        <v>0</v>
      </c>
      <c r="CR406" s="73" t="str">
        <f>IF(B406="win",100%-CR1,"-100%")</f>
        <v>-100%</v>
      </c>
      <c r="CS406" s="9">
        <f>(CQ406*CR406)+(CQ406*CS1)</f>
        <v>0</v>
      </c>
      <c r="CT406" s="9"/>
      <c r="CU406" s="9">
        <f>Fri!AV74</f>
        <v>0</v>
      </c>
      <c r="CV406" s="73" t="str">
        <f>IF(B406="win",100%-CV1,"-100%")</f>
        <v>-100%</v>
      </c>
      <c r="CW406" s="9">
        <f>(CU406*CV406)+(CU406*CW1)</f>
        <v>0</v>
      </c>
      <c r="CX406" s="9"/>
      <c r="CY406" s="9">
        <f>Fri!AW74</f>
        <v>0</v>
      </c>
      <c r="CZ406" s="73" t="str">
        <f>IF(B406="win",100%-CZ1,"-100%")</f>
        <v>-100%</v>
      </c>
      <c r="DA406" s="9">
        <f>(CY406*CZ406)+(CY406*DA1)</f>
        <v>0</v>
      </c>
      <c r="DB406" s="9"/>
      <c r="DC406" s="9">
        <f>Fri!AX74</f>
        <v>0</v>
      </c>
      <c r="DD406" s="73" t="str">
        <f>IF(B406="win",100%-DD1,"-100%")</f>
        <v>-100%</v>
      </c>
      <c r="DE406" s="9">
        <f>(DC406*DD406)+(DC406*DE1)</f>
        <v>0</v>
      </c>
      <c r="DF406" s="9"/>
      <c r="DG406" s="9">
        <f>Fri!AY74</f>
        <v>0</v>
      </c>
      <c r="DH406" s="73" t="str">
        <f>IF(B406="win",100%-DH1,"-100%")</f>
        <v>-100%</v>
      </c>
      <c r="DI406" s="9">
        <f>(DG406*DH406)+(DG406*DI1)</f>
        <v>0</v>
      </c>
      <c r="DJ406" s="9"/>
      <c r="DK406" s="9">
        <f>Fri!AZ74</f>
        <v>0</v>
      </c>
      <c r="DL406" s="73" t="str">
        <f>IF(B406="win",100%-DL1,"-100%")</f>
        <v>-100%</v>
      </c>
      <c r="DM406" s="9">
        <f>(DK406*DL406)+(DK406*DM1)</f>
        <v>0</v>
      </c>
      <c r="DN406" s="9"/>
      <c r="DO406" s="9">
        <f>Fri!BA74</f>
        <v>0</v>
      </c>
      <c r="DP406" s="73" t="str">
        <f>IF(B406="win",100%-DP1,"-100%")</f>
        <v>-100%</v>
      </c>
      <c r="DQ406" s="9">
        <f>(DO406*DP406)+(DO406*DQ1)</f>
        <v>0</v>
      </c>
      <c r="DR406" s="9"/>
      <c r="DS406" s="9">
        <f>Fri!BB74</f>
        <v>0</v>
      </c>
      <c r="DT406" s="73" t="str">
        <f>IF(B406="win",100%-DT1,"-100%")</f>
        <v>-100%</v>
      </c>
      <c r="DU406" s="9">
        <f>(DS406*DT406)+(DS406*DU1)</f>
        <v>0</v>
      </c>
      <c r="DV406" s="9"/>
      <c r="DW406" s="9">
        <f>Fri!BC74</f>
        <v>0</v>
      </c>
      <c r="DX406" s="73" t="str">
        <f>IF(B406="win",100%-DX1,"-100%")</f>
        <v>-100%</v>
      </c>
      <c r="DY406" s="9">
        <f>(DW406*DX406)+(DW406*DY1)</f>
        <v>0</v>
      </c>
      <c r="DZ406" s="9"/>
      <c r="EA406" s="9">
        <f>Fri!BD74</f>
        <v>0</v>
      </c>
      <c r="EB406" s="73" t="str">
        <f>IF(B406="win",100%-EB1,"-100%")</f>
        <v>-100%</v>
      </c>
      <c r="EC406" s="9">
        <f>(EA406*EB406)+(EA406*EC1)</f>
        <v>0</v>
      </c>
      <c r="ED406" s="9"/>
      <c r="EE406" s="9">
        <f>Fri!BE74</f>
        <v>0</v>
      </c>
      <c r="EF406" s="73" t="str">
        <f>IF(B406="win",100%-EF1,"-100%")</f>
        <v>-100%</v>
      </c>
      <c r="EG406" s="9">
        <f>(EE406*EF406)+(EE406*EG1)</f>
        <v>0</v>
      </c>
      <c r="EH406" s="9"/>
      <c r="EI406" s="9">
        <f>Fri!BF74</f>
        <v>0</v>
      </c>
      <c r="EJ406" s="73" t="str">
        <f>IF(B406="win",100%-EJ1,"-100%")</f>
        <v>-100%</v>
      </c>
      <c r="EK406" s="9">
        <f>(EI406*EJ406)+(EI406*EK1)</f>
        <v>0</v>
      </c>
      <c r="EL406" s="9"/>
      <c r="EM406" s="9">
        <f>Fri!BG74</f>
        <v>0</v>
      </c>
      <c r="EN406" s="73" t="str">
        <f>IF(B406="win",100%-EN1,"-100%")</f>
        <v>-100%</v>
      </c>
      <c r="EO406" s="9">
        <f>(EM406*EN406)+(EM406*EO1)</f>
        <v>0</v>
      </c>
      <c r="EP406" s="9"/>
      <c r="EQ406" s="9">
        <f>Fri!BH74</f>
        <v>0</v>
      </c>
      <c r="ER406" s="73" t="str">
        <f>IF(B406="win",100%-ER1,"-100%")</f>
        <v>-100%</v>
      </c>
      <c r="ES406" s="9">
        <f>(EQ406*ER406)+(EQ406*ES1)</f>
        <v>0</v>
      </c>
      <c r="EU406" s="9">
        <f>Fri!$BI74</f>
        <v>0</v>
      </c>
      <c r="EV406" s="73" t="str">
        <f t="shared" si="4166"/>
        <v>-100%</v>
      </c>
      <c r="EW406" s="9">
        <f>(EU406*EV406)+(EU406*EW1)</f>
        <v>0</v>
      </c>
      <c r="EY406" s="9">
        <f>Fri!$BJ74</f>
        <v>0</v>
      </c>
      <c r="EZ406" s="73" t="str">
        <f t="shared" si="4167"/>
        <v>-100%</v>
      </c>
      <c r="FA406" s="9">
        <f>(EY406*EZ406)+(EY406*FA1)</f>
        <v>0</v>
      </c>
      <c r="FC406" s="9">
        <f>Fri!$BK74</f>
        <v>0</v>
      </c>
      <c r="FD406" s="73" t="str">
        <f t="shared" si="4168"/>
        <v>-100%</v>
      </c>
      <c r="FE406" s="9">
        <f>(FC406*FD406)+(FC406*FE1)</f>
        <v>0</v>
      </c>
      <c r="FG406" s="9">
        <f>Fri!$BL74</f>
        <v>0</v>
      </c>
      <c r="FH406" s="73" t="str">
        <f t="shared" si="4169"/>
        <v>-100%</v>
      </c>
      <c r="FI406" s="9">
        <f>(FG406*FH406)+(FG406*FI1)</f>
        <v>0</v>
      </c>
      <c r="FK406" s="9">
        <f>Fri!$BM74</f>
        <v>0</v>
      </c>
      <c r="FL406" s="73" t="str">
        <f t="shared" si="4170"/>
        <v>-100%</v>
      </c>
      <c r="FM406" s="9">
        <f>(FK406*FL406)+(FK406*FM1)</f>
        <v>0</v>
      </c>
      <c r="FO406" s="9">
        <f>Fri!$BN74</f>
        <v>0</v>
      </c>
      <c r="FP406" s="73" t="str">
        <f t="shared" si="4171"/>
        <v>-100%</v>
      </c>
      <c r="FQ406" s="9">
        <f>(FO406*FP406)+(FO406*FQ1)</f>
        <v>0</v>
      </c>
    </row>
    <row r="407" spans="1:173" s="12" customFormat="1" x14ac:dyDescent="0.25">
      <c r="A407" s="9" t="str">
        <f>Fri!A75</f>
        <v>OVER</v>
      </c>
      <c r="B407" s="72">
        <f>Fri!C75</f>
        <v>0</v>
      </c>
      <c r="C407" s="9">
        <f>Fri!X75</f>
        <v>0</v>
      </c>
      <c r="D407" s="73" t="str">
        <f>IF(B407="win",100%-D1,"-100%")</f>
        <v>-100%</v>
      </c>
      <c r="E407" s="9">
        <f>(C407*D407)+(C407*E1)</f>
        <v>0</v>
      </c>
      <c r="G407" s="9">
        <f>Fri!Y75</f>
        <v>0</v>
      </c>
      <c r="H407" s="73" t="str">
        <f t="shared" si="4178"/>
        <v>-100%</v>
      </c>
      <c r="I407" s="9">
        <f>(G407*H407)+(G407*I1)</f>
        <v>0</v>
      </c>
      <c r="K407" s="9">
        <f>Fri!Z75</f>
        <v>0</v>
      </c>
      <c r="L407" s="73" t="str">
        <f>IF(B407="win",100%-L1,"-100%")</f>
        <v>-100%</v>
      </c>
      <c r="M407" s="9">
        <f>(K407*L407)+(K407*M1)</f>
        <v>0</v>
      </c>
      <c r="N407" s="9"/>
      <c r="O407" s="9">
        <f>Fri!AA75</f>
        <v>0</v>
      </c>
      <c r="P407" s="73" t="str">
        <f>IF(B407="win",100%-P1,"-100%")</f>
        <v>-100%</v>
      </c>
      <c r="Q407" s="9">
        <f>(O407*P407)+(O407*Q1)</f>
        <v>0</v>
      </c>
      <c r="R407" s="9"/>
      <c r="S407" s="9">
        <f>Fri!AB75</f>
        <v>0</v>
      </c>
      <c r="T407" s="73" t="str">
        <f>IF(B407="win",100%-T1,"-100%")</f>
        <v>-100%</v>
      </c>
      <c r="U407" s="9">
        <f>(S407*T407)+(S407*U1)</f>
        <v>0</v>
      </c>
      <c r="V407" s="9"/>
      <c r="W407" s="9">
        <f>Fri!AC75</f>
        <v>0</v>
      </c>
      <c r="X407" s="73" t="str">
        <f>IF(B407="win",100%-X1,"-100%")</f>
        <v>-100%</v>
      </c>
      <c r="Y407" s="9">
        <f>(W407*X407)+(W407*Y1)</f>
        <v>0</v>
      </c>
      <c r="Z407" s="9"/>
      <c r="AA407" s="9">
        <f>Fri!AD75</f>
        <v>0</v>
      </c>
      <c r="AB407" s="73" t="str">
        <f>IF(B407="win",100%-AB1,"-100%")</f>
        <v>-100%</v>
      </c>
      <c r="AC407" s="9">
        <f>(AA407*AB407)+(AA407*AC1)</f>
        <v>0</v>
      </c>
      <c r="AD407" s="9"/>
      <c r="AE407" s="9">
        <f>Fri!AE75</f>
        <v>0</v>
      </c>
      <c r="AF407" s="73" t="str">
        <f>IF(B407="win",100%-AF1,"-100%")</f>
        <v>-100%</v>
      </c>
      <c r="AG407" s="9">
        <f>(AE407*AF407)+(AE407*AG1)</f>
        <v>0</v>
      </c>
      <c r="AH407" s="9"/>
      <c r="AI407" s="9">
        <f>Fri!AF75</f>
        <v>0</v>
      </c>
      <c r="AJ407" s="73" t="str">
        <f>IF(B407="win",100%-AJ1,"-100%")</f>
        <v>-100%</v>
      </c>
      <c r="AK407" s="9">
        <f>(AI407*AJ407)+(AI407*AK1)</f>
        <v>0</v>
      </c>
      <c r="AL407" s="9"/>
      <c r="AM407" s="9">
        <f>Fri!AG75</f>
        <v>0</v>
      </c>
      <c r="AN407" s="73" t="str">
        <f>IF(B407="win",100%-AN1,"-100%")</f>
        <v>-100%</v>
      </c>
      <c r="AO407" s="9">
        <f>(AM407*AN407)+(AM407*AO1)</f>
        <v>0</v>
      </c>
      <c r="AP407" s="9"/>
      <c r="AQ407" s="9">
        <f>Fri!AH75</f>
        <v>0</v>
      </c>
      <c r="AR407" s="73" t="str">
        <f>IF(B407="win",100%-AR1,"-100%")</f>
        <v>-100%</v>
      </c>
      <c r="AS407" s="9">
        <f>(AQ407*AR407)+(AQ407*AS1)</f>
        <v>0</v>
      </c>
      <c r="AT407" s="9"/>
      <c r="AU407" s="9">
        <f>Fri!AI75</f>
        <v>0</v>
      </c>
      <c r="AV407" s="73" t="str">
        <f>IF(B407="win",100%-AV1,"-100%")</f>
        <v>-100%</v>
      </c>
      <c r="AW407" s="9">
        <f>(AU407*AV407)+(AU407*AW1)</f>
        <v>0</v>
      </c>
      <c r="AX407" s="9"/>
      <c r="AY407" s="9">
        <f>Fri!AJ75</f>
        <v>0</v>
      </c>
      <c r="AZ407" s="73" t="str">
        <f>IF(B407="win",100%-AZ1,"-100%")</f>
        <v>-100%</v>
      </c>
      <c r="BA407" s="9">
        <f>(AY407*AZ407)+(AY407*BA1)</f>
        <v>0</v>
      </c>
      <c r="BB407" s="9"/>
      <c r="BC407" s="9">
        <f>Fri!AK75</f>
        <v>0</v>
      </c>
      <c r="BD407" s="73" t="str">
        <f>IF(B407="win",100%-BD1,"-100%")</f>
        <v>-100%</v>
      </c>
      <c r="BE407" s="9">
        <f>(BC407*BD407)+(BC407*BE1)</f>
        <v>0</v>
      </c>
      <c r="BF407" s="9"/>
      <c r="BG407" s="9">
        <f>Fri!AL75</f>
        <v>0</v>
      </c>
      <c r="BH407" s="73" t="str">
        <f>IF(B407="win",100%-BH1,"-100%")</f>
        <v>-100%</v>
      </c>
      <c r="BI407" s="9">
        <f>(BG407*BH407)+(BG407*BI1)</f>
        <v>0</v>
      </c>
      <c r="BJ407" s="9"/>
      <c r="BK407" s="9">
        <f>Fri!AM75</f>
        <v>0</v>
      </c>
      <c r="BL407" s="73" t="str">
        <f>IF(B407="win",100%-BL1,"-100%")</f>
        <v>-100%</v>
      </c>
      <c r="BM407" s="9">
        <f>(BK407*BL407)+(BK407*BM1)</f>
        <v>0</v>
      </c>
      <c r="BN407" s="9"/>
      <c r="BO407" s="9">
        <f>Fri!AN75</f>
        <v>0</v>
      </c>
      <c r="BP407" s="73" t="str">
        <f>IF(B407="win",100%-BP1,"-100%")</f>
        <v>-100%</v>
      </c>
      <c r="BQ407" s="9">
        <f>(BO407*BP407)+(BO407*BQ1)</f>
        <v>0</v>
      </c>
      <c r="BR407" s="9"/>
      <c r="BS407" s="9">
        <f>Fri!AO75</f>
        <v>0</v>
      </c>
      <c r="BT407" s="73" t="str">
        <f>IF(B407="win",100%-BT1,"-100%")</f>
        <v>-100%</v>
      </c>
      <c r="BU407" s="9">
        <f>(BS407*BT407)+(BS407*BU1)</f>
        <v>0</v>
      </c>
      <c r="BV407" s="9"/>
      <c r="BW407" s="9">
        <f>Fri!AP75</f>
        <v>0</v>
      </c>
      <c r="BX407" s="73" t="str">
        <f>IF(B407="win",100%-BX1,"-100%")</f>
        <v>-100%</v>
      </c>
      <c r="BY407" s="9">
        <f>(BW407*BX407)+(BW407*BY1)</f>
        <v>0</v>
      </c>
      <c r="BZ407" s="9"/>
      <c r="CA407" s="9">
        <f>Fri!AQ75</f>
        <v>0</v>
      </c>
      <c r="CB407" s="73" t="str">
        <f>IF(B407="win",100%-CB1,"-100%")</f>
        <v>-100%</v>
      </c>
      <c r="CC407" s="9">
        <f>(CA407*CB407)+(CA407*CC1)</f>
        <v>0</v>
      </c>
      <c r="CD407" s="9"/>
      <c r="CE407" s="9">
        <f>Fri!AR75</f>
        <v>0</v>
      </c>
      <c r="CF407" s="73" t="str">
        <f>IF(B407="win",100%-CF1,"-100%")</f>
        <v>-100%</v>
      </c>
      <c r="CG407" s="9">
        <f>(CE407*CF407)+(CE407*CG1)</f>
        <v>0</v>
      </c>
      <c r="CH407" s="9"/>
      <c r="CI407" s="9">
        <f>Fri!AS75</f>
        <v>0</v>
      </c>
      <c r="CJ407" s="73" t="str">
        <f>IF(B407="win",100%-CJ1,"-100%")</f>
        <v>-100%</v>
      </c>
      <c r="CK407" s="9">
        <f>(CI407*CJ407)+(CI407*CK1)</f>
        <v>0</v>
      </c>
      <c r="CL407" s="9"/>
      <c r="CM407" s="9">
        <f>Fri!AT75</f>
        <v>0</v>
      </c>
      <c r="CN407" s="73" t="str">
        <f>IF(B407="win",100%-CN1,"-100%")</f>
        <v>-100%</v>
      </c>
      <c r="CO407" s="9">
        <f>(CM407*CN407)+(CM407*CO1)</f>
        <v>0</v>
      </c>
      <c r="CP407" s="9"/>
      <c r="CQ407" s="9">
        <f>Fri!AU75</f>
        <v>0</v>
      </c>
      <c r="CR407" s="73" t="str">
        <f>IF(B407="win",100%-CR1,"-100%")</f>
        <v>-100%</v>
      </c>
      <c r="CS407" s="9">
        <f>(CQ407*CR407)+(CQ407*CS1)</f>
        <v>0</v>
      </c>
      <c r="CT407" s="9"/>
      <c r="CU407" s="9">
        <f>Fri!AV75</f>
        <v>0</v>
      </c>
      <c r="CV407" s="73" t="str">
        <f>IF(B407="win",100%-CV1,"-100%")</f>
        <v>-100%</v>
      </c>
      <c r="CW407" s="9">
        <f>(CU407*CV407)+(CU407*CW1)</f>
        <v>0</v>
      </c>
      <c r="CX407" s="9"/>
      <c r="CY407" s="9">
        <f>Fri!AW75</f>
        <v>0</v>
      </c>
      <c r="CZ407" s="73" t="str">
        <f>IF(B407="win",100%-CZ1,"-100%")</f>
        <v>-100%</v>
      </c>
      <c r="DA407" s="9">
        <f>(CY407*CZ407)+(CY407*DA1)</f>
        <v>0</v>
      </c>
      <c r="DB407" s="9"/>
      <c r="DC407" s="9">
        <f>Fri!AX75</f>
        <v>0</v>
      </c>
      <c r="DD407" s="73" t="str">
        <f>IF(B407="win",100%-DD1,"-100%")</f>
        <v>-100%</v>
      </c>
      <c r="DE407" s="9">
        <f>(DC407*DD407)+(DC407*DE1)</f>
        <v>0</v>
      </c>
      <c r="DF407" s="9"/>
      <c r="DG407" s="9">
        <f>Fri!AY75</f>
        <v>0</v>
      </c>
      <c r="DH407" s="73" t="str">
        <f>IF(B407="win",100%-DH1,"-100%")</f>
        <v>-100%</v>
      </c>
      <c r="DI407" s="9">
        <f>(DG407*DH407)+(DG407*DI1)</f>
        <v>0</v>
      </c>
      <c r="DJ407" s="9"/>
      <c r="DK407" s="9">
        <f>Fri!AZ75</f>
        <v>0</v>
      </c>
      <c r="DL407" s="73" t="str">
        <f>IF(B407="win",100%-DL1,"-100%")</f>
        <v>-100%</v>
      </c>
      <c r="DM407" s="9">
        <f>(DK407*DL407)+(DK407*DM1)</f>
        <v>0</v>
      </c>
      <c r="DN407" s="9"/>
      <c r="DO407" s="9">
        <f>Fri!BA75</f>
        <v>0</v>
      </c>
      <c r="DP407" s="73" t="str">
        <f>IF(B407="win",100%-DP1,"-100%")</f>
        <v>-100%</v>
      </c>
      <c r="DQ407" s="9">
        <f>(DO407*DP407)+(DO407*DQ1)</f>
        <v>0</v>
      </c>
      <c r="DR407" s="9"/>
      <c r="DS407" s="9">
        <f>Fri!BB75</f>
        <v>0</v>
      </c>
      <c r="DT407" s="73" t="str">
        <f>IF(B407="win",100%-DT1,"-100%")</f>
        <v>-100%</v>
      </c>
      <c r="DU407" s="9">
        <f>(DS407*DT407)+(DS407*DU1)</f>
        <v>0</v>
      </c>
      <c r="DV407" s="9"/>
      <c r="DW407" s="9">
        <f>Fri!BC75</f>
        <v>0</v>
      </c>
      <c r="DX407" s="73" t="str">
        <f>IF(B407="win",100%-DX1,"-100%")</f>
        <v>-100%</v>
      </c>
      <c r="DY407" s="9">
        <f>(DW407*DX407)+(DW407*DY1)</f>
        <v>0</v>
      </c>
      <c r="DZ407" s="9"/>
      <c r="EA407" s="9">
        <f>Fri!BD75</f>
        <v>0</v>
      </c>
      <c r="EB407" s="73" t="str">
        <f>IF(B407="win",100%-EB1,"-100%")</f>
        <v>-100%</v>
      </c>
      <c r="EC407" s="9">
        <f>(EA407*EB407)+(EA407*EC1)</f>
        <v>0</v>
      </c>
      <c r="ED407" s="9"/>
      <c r="EE407" s="9">
        <f>Fri!BE75</f>
        <v>0</v>
      </c>
      <c r="EF407" s="73" t="str">
        <f>IF(B407="win",100%-EF1,"-100%")</f>
        <v>-100%</v>
      </c>
      <c r="EG407" s="9">
        <f>(EE407*EF407)+(EE407*EG1)</f>
        <v>0</v>
      </c>
      <c r="EH407" s="9"/>
      <c r="EI407" s="9">
        <f>Fri!BF75</f>
        <v>0</v>
      </c>
      <c r="EJ407" s="73" t="str">
        <f>IF(B407="win",100%-EJ1,"-100%")</f>
        <v>-100%</v>
      </c>
      <c r="EK407" s="9">
        <f>(EI407*EJ407)+(EI407*EK1)</f>
        <v>0</v>
      </c>
      <c r="EL407" s="9"/>
      <c r="EM407" s="9">
        <f>Fri!BG75</f>
        <v>0</v>
      </c>
      <c r="EN407" s="73" t="str">
        <f>IF(B407="win",100%-EN1,"-100%")</f>
        <v>-100%</v>
      </c>
      <c r="EO407" s="9">
        <f>(EM407*EN407)+(EM407*EO1)</f>
        <v>0</v>
      </c>
      <c r="EP407" s="9"/>
      <c r="EQ407" s="9">
        <f>Fri!BH75</f>
        <v>0</v>
      </c>
      <c r="ER407" s="73" t="str">
        <f>IF(B407="win",100%-ER1,"-100%")</f>
        <v>-100%</v>
      </c>
      <c r="ES407" s="9">
        <f>(EQ407*ER407)+(EQ407*ES1)</f>
        <v>0</v>
      </c>
      <c r="EU407" s="9">
        <f>Fri!$BI75</f>
        <v>0</v>
      </c>
      <c r="EV407" s="73" t="str">
        <f t="shared" si="4166"/>
        <v>-100%</v>
      </c>
      <c r="EW407" s="9">
        <f>(EU407*EV407)+(EU407*EW1)</f>
        <v>0</v>
      </c>
      <c r="EY407" s="9">
        <f>Fri!$BJ75</f>
        <v>0</v>
      </c>
      <c r="EZ407" s="73" t="str">
        <f t="shared" si="4167"/>
        <v>-100%</v>
      </c>
      <c r="FA407" s="9">
        <f>(EY407*EZ407)+(EY407*FA1)</f>
        <v>0</v>
      </c>
      <c r="FC407" s="9">
        <f>Fri!$BK75</f>
        <v>0</v>
      </c>
      <c r="FD407" s="73" t="str">
        <f t="shared" si="4168"/>
        <v>-100%</v>
      </c>
      <c r="FE407" s="9">
        <f>(FC407*FD407)+(FC407*FE1)</f>
        <v>0</v>
      </c>
      <c r="FG407" s="9">
        <f>Fri!$BL75</f>
        <v>0</v>
      </c>
      <c r="FH407" s="73" t="str">
        <f t="shared" si="4169"/>
        <v>-100%</v>
      </c>
      <c r="FI407" s="9">
        <f>(FG407*FH407)+(FG407*FI1)</f>
        <v>0</v>
      </c>
      <c r="FK407" s="9">
        <f>Fri!$BM75</f>
        <v>0</v>
      </c>
      <c r="FL407" s="73" t="str">
        <f t="shared" si="4170"/>
        <v>-100%</v>
      </c>
      <c r="FM407" s="9">
        <f>(FK407*FL407)+(FK407*FM1)</f>
        <v>0</v>
      </c>
      <c r="FO407" s="9">
        <f>Fri!$BN75</f>
        <v>0</v>
      </c>
      <c r="FP407" s="73" t="str">
        <f t="shared" si="4171"/>
        <v>-100%</v>
      </c>
      <c r="FQ407" s="9">
        <f>(FO407*FP407)+(FO407*FQ1)</f>
        <v>0</v>
      </c>
    </row>
    <row r="408" spans="1:173" s="12" customFormat="1" x14ac:dyDescent="0.25">
      <c r="A408" s="75"/>
      <c r="B408" s="72"/>
      <c r="C408" s="75"/>
      <c r="D408" s="75"/>
      <c r="E408" s="75"/>
      <c r="G408" s="75"/>
      <c r="H408" s="75"/>
      <c r="I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  <c r="BJ408" s="75"/>
      <c r="BK408" s="75"/>
      <c r="BL408" s="75"/>
      <c r="BM408" s="75"/>
      <c r="BN408" s="75"/>
      <c r="BO408" s="75"/>
      <c r="BP408" s="75"/>
      <c r="BQ408" s="75"/>
      <c r="BR408" s="75"/>
      <c r="BS408" s="75"/>
      <c r="BT408" s="75"/>
      <c r="BU408" s="75"/>
      <c r="BV408" s="75"/>
      <c r="BW408" s="75"/>
      <c r="BX408" s="75"/>
      <c r="BY408" s="75"/>
      <c r="BZ408" s="75"/>
      <c r="CA408" s="75"/>
      <c r="CB408" s="75"/>
      <c r="CC408" s="75"/>
      <c r="CD408" s="75"/>
      <c r="CE408" s="75"/>
      <c r="CF408" s="75"/>
      <c r="CG408" s="75"/>
      <c r="CH408" s="75"/>
      <c r="CI408" s="75"/>
      <c r="CJ408" s="75"/>
      <c r="CK408" s="75"/>
      <c r="CL408" s="75"/>
      <c r="CM408" s="75"/>
      <c r="CN408" s="75"/>
      <c r="CO408" s="75"/>
      <c r="CP408" s="75"/>
      <c r="CQ408" s="75"/>
      <c r="CR408" s="75"/>
      <c r="CS408" s="75"/>
      <c r="CT408" s="75"/>
      <c r="CU408" s="75"/>
      <c r="CV408" s="75"/>
      <c r="CW408" s="75"/>
      <c r="CX408" s="75"/>
      <c r="CY408" s="75"/>
      <c r="CZ408" s="75"/>
      <c r="DA408" s="75"/>
      <c r="DB408" s="75"/>
      <c r="DC408" s="75"/>
      <c r="DD408" s="75"/>
      <c r="DE408" s="75"/>
      <c r="DF408" s="75"/>
      <c r="DG408" s="75"/>
      <c r="DH408" s="75"/>
      <c r="DI408" s="75"/>
      <c r="DJ408" s="75"/>
      <c r="DK408" s="75"/>
      <c r="DL408" s="75"/>
      <c r="DM408" s="75"/>
      <c r="DN408" s="75"/>
      <c r="DO408" s="75"/>
      <c r="DP408" s="75"/>
      <c r="DQ408" s="75"/>
      <c r="DR408" s="75"/>
      <c r="DS408" s="75"/>
      <c r="DT408" s="75"/>
      <c r="DU408" s="75"/>
      <c r="DV408" s="75"/>
      <c r="DW408" s="75"/>
      <c r="DX408" s="75"/>
      <c r="DY408" s="75"/>
      <c r="DZ408" s="75"/>
      <c r="EA408" s="75"/>
      <c r="EB408" s="75"/>
      <c r="EC408" s="75"/>
      <c r="ED408" s="75"/>
      <c r="EE408" s="75"/>
      <c r="EF408" s="75"/>
      <c r="EG408" s="75"/>
      <c r="EH408" s="75"/>
      <c r="EI408" s="75"/>
      <c r="EJ408" s="75"/>
      <c r="EK408" s="75"/>
      <c r="EL408" s="75"/>
      <c r="EM408" s="75"/>
      <c r="EN408" s="75"/>
      <c r="EO408" s="75"/>
      <c r="EP408" s="75"/>
      <c r="EQ408" s="75"/>
      <c r="ER408" s="75"/>
      <c r="ES408" s="75"/>
      <c r="EU408" s="75"/>
      <c r="EV408" s="75"/>
      <c r="EW408" s="75"/>
      <c r="EY408" s="75"/>
      <c r="EZ408" s="75"/>
      <c r="FA408" s="75"/>
      <c r="FC408" s="75"/>
      <c r="FD408" s="75"/>
      <c r="FE408" s="75"/>
      <c r="FG408" s="75"/>
      <c r="FH408" s="75"/>
      <c r="FI408" s="75"/>
      <c r="FK408" s="75"/>
      <c r="FL408" s="75"/>
      <c r="FM408" s="75"/>
      <c r="FO408" s="75"/>
      <c r="FP408" s="75"/>
      <c r="FQ408" s="75"/>
    </row>
    <row r="409" spans="1:173" s="12" customFormat="1" x14ac:dyDescent="0.25">
      <c r="A409" s="9">
        <f>Fri!A77</f>
        <v>0</v>
      </c>
      <c r="B409" s="72">
        <f>Fri!C77</f>
        <v>0</v>
      </c>
      <c r="C409" s="9">
        <f>Fri!X77</f>
        <v>0</v>
      </c>
      <c r="D409" s="73" t="str">
        <f>IF(B409="win",100%-D1,"-100%")</f>
        <v>-100%</v>
      </c>
      <c r="E409" s="9">
        <f>(C409*D409)+(C409*E1)</f>
        <v>0</v>
      </c>
      <c r="G409" s="9">
        <f>Fri!Y77</f>
        <v>0</v>
      </c>
      <c r="H409" s="73" t="str">
        <f>IF($B409="win",100%-H$1,"-100%")</f>
        <v>-100%</v>
      </c>
      <c r="I409" s="9">
        <f>(G409*H409)+(G409*I1)</f>
        <v>0</v>
      </c>
      <c r="K409" s="9">
        <f>Fri!Z77</f>
        <v>0</v>
      </c>
      <c r="L409" s="73" t="str">
        <f>IF(B409="win",100%-L1,"-100%")</f>
        <v>-100%</v>
      </c>
      <c r="M409" s="9">
        <f>(K409*L409)+(K409*M1)</f>
        <v>0</v>
      </c>
      <c r="N409" s="9"/>
      <c r="O409" s="9">
        <f>Fri!AA77</f>
        <v>0</v>
      </c>
      <c r="P409" s="73" t="str">
        <f>IF(B409="win",100%-P1,"-100%")</f>
        <v>-100%</v>
      </c>
      <c r="Q409" s="9">
        <f>(O409*P409)+(O409*Q1)</f>
        <v>0</v>
      </c>
      <c r="R409" s="9"/>
      <c r="S409" s="9">
        <f>Fri!AB77</f>
        <v>0</v>
      </c>
      <c r="T409" s="73" t="str">
        <f>IF(B409="win",100%-T1,"-100%")</f>
        <v>-100%</v>
      </c>
      <c r="U409" s="9">
        <f>(S409*T409)+(S409*U1)</f>
        <v>0</v>
      </c>
      <c r="V409" s="9"/>
      <c r="W409" s="9">
        <f>Fri!AC77</f>
        <v>0</v>
      </c>
      <c r="X409" s="73" t="str">
        <f>IF(B409="win",100%-X1,"-100%")</f>
        <v>-100%</v>
      </c>
      <c r="Y409" s="9">
        <f>(W409*X409)+(W409*Y1)</f>
        <v>0</v>
      </c>
      <c r="Z409" s="9"/>
      <c r="AA409" s="9">
        <f>Fri!AD77</f>
        <v>0</v>
      </c>
      <c r="AB409" s="73" t="str">
        <f>IF(B409="win",100%-AB1,"-100%")</f>
        <v>-100%</v>
      </c>
      <c r="AC409" s="9">
        <f>(AA409*AB409)+(AA409*AC1)</f>
        <v>0</v>
      </c>
      <c r="AD409" s="9"/>
      <c r="AE409" s="9">
        <f>Fri!AE77</f>
        <v>0</v>
      </c>
      <c r="AF409" s="73" t="str">
        <f>IF(B409="win",100%-AF1,"-100%")</f>
        <v>-100%</v>
      </c>
      <c r="AG409" s="9">
        <f>(AE409*AF409)+(AE409*AG1)</f>
        <v>0</v>
      </c>
      <c r="AH409" s="9"/>
      <c r="AI409" s="9">
        <f>Fri!AF77</f>
        <v>0</v>
      </c>
      <c r="AJ409" s="73" t="str">
        <f>IF(B409="win",100%-AJ1,"-100%")</f>
        <v>-100%</v>
      </c>
      <c r="AK409" s="9">
        <f>(AI409*AJ409)+(AI409*AK1)</f>
        <v>0</v>
      </c>
      <c r="AL409" s="9"/>
      <c r="AM409" s="9">
        <f>Fri!AG77</f>
        <v>0</v>
      </c>
      <c r="AN409" s="73" t="str">
        <f>IF(B409="win",100%-AN1,"-100%")</f>
        <v>-100%</v>
      </c>
      <c r="AO409" s="9">
        <f>(AM409*AN409)+(AM409*AO1)</f>
        <v>0</v>
      </c>
      <c r="AP409" s="9"/>
      <c r="AQ409" s="9">
        <f>Fri!AH77</f>
        <v>0</v>
      </c>
      <c r="AR409" s="73" t="str">
        <f>IF(B409="win",100%-AR1,"-100%")</f>
        <v>-100%</v>
      </c>
      <c r="AS409" s="9">
        <f>(AQ409*AR409)+(AQ409*AS1)</f>
        <v>0</v>
      </c>
      <c r="AT409" s="9"/>
      <c r="AU409" s="9">
        <f>Fri!AI77</f>
        <v>0</v>
      </c>
      <c r="AV409" s="73" t="str">
        <f>IF(B409="win",100%-AV1,"-100%")</f>
        <v>-100%</v>
      </c>
      <c r="AW409" s="9">
        <f>(AU409*AV409)+(AU409*AW1)</f>
        <v>0</v>
      </c>
      <c r="AX409" s="9"/>
      <c r="AY409" s="9">
        <f>Fri!AJ77</f>
        <v>0</v>
      </c>
      <c r="AZ409" s="73" t="str">
        <f>IF(B409="win",100%-AZ1,"-100%")</f>
        <v>-100%</v>
      </c>
      <c r="BA409" s="9">
        <f>(AY409*AZ409)+(AY409*BA1)</f>
        <v>0</v>
      </c>
      <c r="BB409" s="9"/>
      <c r="BC409" s="9">
        <f>Fri!AK77</f>
        <v>0</v>
      </c>
      <c r="BD409" s="73" t="str">
        <f>IF(B409="win",100%-BD1,"-100%")</f>
        <v>-100%</v>
      </c>
      <c r="BE409" s="9">
        <f>(BC409*BD409)+(BC409*BE1)</f>
        <v>0</v>
      </c>
      <c r="BF409" s="9"/>
      <c r="BG409" s="9">
        <f>Fri!AL77</f>
        <v>0</v>
      </c>
      <c r="BH409" s="73" t="str">
        <f>IF(B409="win",100%-BH1,"-100%")</f>
        <v>-100%</v>
      </c>
      <c r="BI409" s="9">
        <f>(BG409*BH409)+(BG409*BI1)</f>
        <v>0</v>
      </c>
      <c r="BJ409" s="9"/>
      <c r="BK409" s="9">
        <f>Fri!AM77</f>
        <v>0</v>
      </c>
      <c r="BL409" s="73" t="str">
        <f>IF(B409="win",100%-BL1,"-100%")</f>
        <v>-100%</v>
      </c>
      <c r="BM409" s="9">
        <f>(BK409*BL409)+(BK409*BM1)</f>
        <v>0</v>
      </c>
      <c r="BN409" s="9"/>
      <c r="BO409" s="9">
        <f>Fri!AN77</f>
        <v>0</v>
      </c>
      <c r="BP409" s="73" t="str">
        <f>IF(B409="win",100%-BP1,"-100%")</f>
        <v>-100%</v>
      </c>
      <c r="BQ409" s="9">
        <f>(BO409*BP409)+(BO409*BQ1)</f>
        <v>0</v>
      </c>
      <c r="BR409" s="9"/>
      <c r="BS409" s="9">
        <f>Fri!AO77</f>
        <v>0</v>
      </c>
      <c r="BT409" s="73" t="str">
        <f>IF(B409="win",100%-BT1,"-100%")</f>
        <v>-100%</v>
      </c>
      <c r="BU409" s="9">
        <f>(BS409*BT409)+(BS409*BU1)</f>
        <v>0</v>
      </c>
      <c r="BV409" s="9"/>
      <c r="BW409" s="9">
        <f>Fri!AP77</f>
        <v>0</v>
      </c>
      <c r="BX409" s="73" t="str">
        <f>IF(B409="win",100%-BX1,"-100%")</f>
        <v>-100%</v>
      </c>
      <c r="BY409" s="9">
        <f>(BW409*BX409)+(BW409*BY1)</f>
        <v>0</v>
      </c>
      <c r="BZ409" s="9"/>
      <c r="CA409" s="9">
        <f>Fri!AQ77</f>
        <v>0</v>
      </c>
      <c r="CB409" s="73" t="str">
        <f>IF(B409="win",100%-CB1,"-100%")</f>
        <v>-100%</v>
      </c>
      <c r="CC409" s="9">
        <f>(CA409*CB409)+(CA409*CC1)</f>
        <v>0</v>
      </c>
      <c r="CD409" s="9"/>
      <c r="CE409" s="9">
        <f>Fri!AR77</f>
        <v>0</v>
      </c>
      <c r="CF409" s="73" t="str">
        <f>IF(B409="win",100%-CF1,"-100%")</f>
        <v>-100%</v>
      </c>
      <c r="CG409" s="9">
        <f>(CE409*CF409)+(CE409*CG1)</f>
        <v>0</v>
      </c>
      <c r="CH409" s="9"/>
      <c r="CI409" s="9">
        <f>Fri!AS77</f>
        <v>0</v>
      </c>
      <c r="CJ409" s="73" t="str">
        <f>IF(B409="win",100%-CJ1,"-100%")</f>
        <v>-100%</v>
      </c>
      <c r="CK409" s="9">
        <f>(CI409*CJ409)+(CI409*CK1)</f>
        <v>0</v>
      </c>
      <c r="CL409" s="9"/>
      <c r="CM409" s="9">
        <f>Fri!AT77</f>
        <v>0</v>
      </c>
      <c r="CN409" s="73" t="str">
        <f>IF(B409="win",100%-CN1,"-100%")</f>
        <v>-100%</v>
      </c>
      <c r="CO409" s="9">
        <f>(CM409*CN409)+(CM409*CO1)</f>
        <v>0</v>
      </c>
      <c r="CP409" s="9"/>
      <c r="CQ409" s="9">
        <f>Fri!AU77</f>
        <v>0</v>
      </c>
      <c r="CR409" s="73" t="str">
        <f>IF(B409="win",100%-CR1,"-100%")</f>
        <v>-100%</v>
      </c>
      <c r="CS409" s="9">
        <f>(CQ409*CR409)+(CQ409*CS1)</f>
        <v>0</v>
      </c>
      <c r="CT409" s="9"/>
      <c r="CU409" s="9">
        <f>Fri!AV77</f>
        <v>0</v>
      </c>
      <c r="CV409" s="73" t="str">
        <f>IF(B409="win",100%-CV1,"-100%")</f>
        <v>-100%</v>
      </c>
      <c r="CW409" s="9">
        <f>(CU409*CV409)+(CU409*CW1)</f>
        <v>0</v>
      </c>
      <c r="CX409" s="9"/>
      <c r="CY409" s="9">
        <f>Fri!AW77</f>
        <v>0</v>
      </c>
      <c r="CZ409" s="73" t="str">
        <f>IF(B409="win",100%-CZ1,"-100%")</f>
        <v>-100%</v>
      </c>
      <c r="DA409" s="9">
        <f>(CY409*CZ409)+(CY409*DA1)</f>
        <v>0</v>
      </c>
      <c r="DB409" s="9"/>
      <c r="DC409" s="9">
        <f>Fri!AX77</f>
        <v>0</v>
      </c>
      <c r="DD409" s="73" t="str">
        <f>IF(B409="win",100%-DD1,"-100%")</f>
        <v>-100%</v>
      </c>
      <c r="DE409" s="9">
        <f>(DC409*DD409)+(DC409*DE1)</f>
        <v>0</v>
      </c>
      <c r="DF409" s="9"/>
      <c r="DG409" s="9">
        <f>Fri!AY77</f>
        <v>0</v>
      </c>
      <c r="DH409" s="73" t="str">
        <f>IF(B409="win",100%-DH1,"-100%")</f>
        <v>-100%</v>
      </c>
      <c r="DI409" s="9">
        <f>(DG409*DH409)+(DG409*DI1)</f>
        <v>0</v>
      </c>
      <c r="DJ409" s="9"/>
      <c r="DK409" s="9">
        <f>Fri!AZ77</f>
        <v>0</v>
      </c>
      <c r="DL409" s="73" t="str">
        <f>IF(B409="win",100%-DL1,"-100%")</f>
        <v>-100%</v>
      </c>
      <c r="DM409" s="9">
        <f>(DK409*DL409)+(DK409*DM1)</f>
        <v>0</v>
      </c>
      <c r="DN409" s="9"/>
      <c r="DO409" s="9">
        <f>Fri!BA77</f>
        <v>0</v>
      </c>
      <c r="DP409" s="73" t="str">
        <f>IF(B409="win",100%-DP1,"-100%")</f>
        <v>-100%</v>
      </c>
      <c r="DQ409" s="9">
        <f>(DO409*DP409)+(DO409*DQ1)</f>
        <v>0</v>
      </c>
      <c r="DR409" s="9"/>
      <c r="DS409" s="9">
        <f>Fri!BB77</f>
        <v>0</v>
      </c>
      <c r="DT409" s="73" t="str">
        <f>IF(B409="win",100%-DT1,"-100%")</f>
        <v>-100%</v>
      </c>
      <c r="DU409" s="9">
        <f>(DS409*DT409)+(DS409*DU1)</f>
        <v>0</v>
      </c>
      <c r="DV409" s="9"/>
      <c r="DW409" s="9">
        <f>Fri!BC77</f>
        <v>0</v>
      </c>
      <c r="DX409" s="73" t="str">
        <f>IF(B409="win",100%-DX1,"-100%")</f>
        <v>-100%</v>
      </c>
      <c r="DY409" s="9">
        <f>(DW409*DX409)+(DW409*DY1)</f>
        <v>0</v>
      </c>
      <c r="DZ409" s="9"/>
      <c r="EA409" s="9">
        <f>Fri!BD77</f>
        <v>0</v>
      </c>
      <c r="EB409" s="73" t="str">
        <f>IF(B409="win",100%-EB1,"-100%")</f>
        <v>-100%</v>
      </c>
      <c r="EC409" s="9">
        <f>(EA409*EB409)+(EA409*EC1)</f>
        <v>0</v>
      </c>
      <c r="ED409" s="9"/>
      <c r="EE409" s="9">
        <f>Fri!BE77</f>
        <v>0</v>
      </c>
      <c r="EF409" s="73" t="str">
        <f>IF(B409="win",100%-EF1,"-100%")</f>
        <v>-100%</v>
      </c>
      <c r="EG409" s="9">
        <f>(EE409*EF409)+(EE409*EG1)</f>
        <v>0</v>
      </c>
      <c r="EH409" s="9"/>
      <c r="EI409" s="9">
        <f>Fri!BF77</f>
        <v>0</v>
      </c>
      <c r="EJ409" s="73" t="str">
        <f>IF(B409="win",100%-EJ1,"-100%")</f>
        <v>-100%</v>
      </c>
      <c r="EK409" s="9">
        <f>(EI409*EJ409)+(EI409*EK1)</f>
        <v>0</v>
      </c>
      <c r="EL409" s="9"/>
      <c r="EM409" s="9">
        <f>Fri!BG77</f>
        <v>0</v>
      </c>
      <c r="EN409" s="73" t="str">
        <f>IF(B409="win",100%-EN1,"-100%")</f>
        <v>-100%</v>
      </c>
      <c r="EO409" s="9">
        <f>(EM409*EN409)+(EM409*EO1)</f>
        <v>0</v>
      </c>
      <c r="EP409" s="9"/>
      <c r="EQ409" s="9">
        <f>Fri!BH77</f>
        <v>0</v>
      </c>
      <c r="ER409" s="73" t="str">
        <f>IF(B409="win",100%-ER1,"-100%")</f>
        <v>-100%</v>
      </c>
      <c r="ES409" s="9">
        <f>(EQ409*ER409)+(EQ409*ES1)</f>
        <v>0</v>
      </c>
      <c r="EU409" s="9">
        <f>Fri!$BI77</f>
        <v>0</v>
      </c>
      <c r="EV409" s="73" t="str">
        <f t="shared" si="4166"/>
        <v>-100%</v>
      </c>
      <c r="EW409" s="9">
        <f>(EU409*EV409)+(EU409*EW1)</f>
        <v>0</v>
      </c>
      <c r="EY409" s="9">
        <f>Fri!$BJ77</f>
        <v>0</v>
      </c>
      <c r="EZ409" s="73" t="str">
        <f t="shared" si="4167"/>
        <v>-100%</v>
      </c>
      <c r="FA409" s="9">
        <f>(EY409*EZ409)+(EY409*FA1)</f>
        <v>0</v>
      </c>
      <c r="FC409" s="9">
        <f>Fri!$BK77</f>
        <v>0</v>
      </c>
      <c r="FD409" s="73" t="str">
        <f t="shared" si="4168"/>
        <v>-100%</v>
      </c>
      <c r="FE409" s="9">
        <f>(FC409*FD409)+(FC409*FE1)</f>
        <v>0</v>
      </c>
      <c r="FG409" s="9">
        <f>Fri!$BL77</f>
        <v>0</v>
      </c>
      <c r="FH409" s="73" t="str">
        <f t="shared" si="4169"/>
        <v>-100%</v>
      </c>
      <c r="FI409" s="9">
        <f>(FG409*FH409)+(FG409*FI1)</f>
        <v>0</v>
      </c>
      <c r="FK409" s="9">
        <f>Fri!$BM77</f>
        <v>0</v>
      </c>
      <c r="FL409" s="73" t="str">
        <f t="shared" si="4170"/>
        <v>-100%</v>
      </c>
      <c r="FM409" s="9">
        <f>(FK409*FL409)+(FK409*FM1)</f>
        <v>0</v>
      </c>
      <c r="FO409" s="9">
        <f>Fri!$BN77</f>
        <v>0</v>
      </c>
      <c r="FP409" s="73" t="str">
        <f t="shared" si="4171"/>
        <v>-100%</v>
      </c>
      <c r="FQ409" s="9">
        <f>(FO409*FP409)+(FO409*FQ1)</f>
        <v>0</v>
      </c>
    </row>
    <row r="410" spans="1:173" s="12" customFormat="1" x14ac:dyDescent="0.25">
      <c r="A410" s="9">
        <f>Fri!A78</f>
        <v>0</v>
      </c>
      <c r="B410" s="72">
        <f>Fri!C78</f>
        <v>0</v>
      </c>
      <c r="C410" s="9">
        <f>Fri!X78</f>
        <v>0</v>
      </c>
      <c r="D410" s="73" t="str">
        <f>IF(B410="win",100%-D1,"-100%")</f>
        <v>-100%</v>
      </c>
      <c r="E410" s="9">
        <f>(C410*D410)+(C410*E1)</f>
        <v>0</v>
      </c>
      <c r="G410" s="9">
        <f>Fri!Y78</f>
        <v>0</v>
      </c>
      <c r="H410" s="73" t="str">
        <f t="shared" ref="H410:H412" si="4179">IF($B410="win",100%-H$1,"-100%")</f>
        <v>-100%</v>
      </c>
      <c r="I410" s="9">
        <f>(G410*H410)+(G410*I1)</f>
        <v>0</v>
      </c>
      <c r="K410" s="9">
        <f>Fri!Z78</f>
        <v>0</v>
      </c>
      <c r="L410" s="73" t="str">
        <f>IF(B410="win",100%-L1,"-100%")</f>
        <v>-100%</v>
      </c>
      <c r="M410" s="9">
        <f>(K410*L410)+(K410*M1)</f>
        <v>0</v>
      </c>
      <c r="N410" s="9"/>
      <c r="O410" s="9">
        <f>Fri!AA78</f>
        <v>0</v>
      </c>
      <c r="P410" s="73" t="str">
        <f>IF(B410="win",100%-P1,"-100%")</f>
        <v>-100%</v>
      </c>
      <c r="Q410" s="9">
        <f>(O410*P410)+(O410*Q1)</f>
        <v>0</v>
      </c>
      <c r="R410" s="9"/>
      <c r="S410" s="9">
        <f>Fri!AB78</f>
        <v>0</v>
      </c>
      <c r="T410" s="73" t="str">
        <f>IF(B410="win",100%-T1,"-100%")</f>
        <v>-100%</v>
      </c>
      <c r="U410" s="9">
        <f>(S410*T410)+(S410*U1)</f>
        <v>0</v>
      </c>
      <c r="V410" s="9"/>
      <c r="W410" s="9">
        <f>Fri!AC78</f>
        <v>0</v>
      </c>
      <c r="X410" s="73" t="str">
        <f>IF(B410="win",100%-X1,"-100%")</f>
        <v>-100%</v>
      </c>
      <c r="Y410" s="9">
        <f>(W410*X410)+(W410*Y1)</f>
        <v>0</v>
      </c>
      <c r="Z410" s="9"/>
      <c r="AA410" s="9">
        <f>Fri!AD78</f>
        <v>0</v>
      </c>
      <c r="AB410" s="73" t="str">
        <f>IF(B410="win",100%-AB1,"-100%")</f>
        <v>-100%</v>
      </c>
      <c r="AC410" s="9">
        <f>(AA410*AB410)+(AA410*AC1)</f>
        <v>0</v>
      </c>
      <c r="AD410" s="9"/>
      <c r="AE410" s="9">
        <f>Fri!AE78</f>
        <v>0</v>
      </c>
      <c r="AF410" s="73" t="str">
        <f>IF(B410="win",100%-AF1,"-100%")</f>
        <v>-100%</v>
      </c>
      <c r="AG410" s="9">
        <f>(AE410*AF410)+(AE410*AG1)</f>
        <v>0</v>
      </c>
      <c r="AH410" s="9"/>
      <c r="AI410" s="9">
        <f>Fri!AF78</f>
        <v>0</v>
      </c>
      <c r="AJ410" s="73" t="str">
        <f>IF(B410="win",100%-AJ1,"-100%")</f>
        <v>-100%</v>
      </c>
      <c r="AK410" s="9">
        <f>(AI410*AJ410)+(AI410*AK1)</f>
        <v>0</v>
      </c>
      <c r="AL410" s="9"/>
      <c r="AM410" s="9">
        <f>Fri!AG78</f>
        <v>0</v>
      </c>
      <c r="AN410" s="73" t="str">
        <f>IF(B410="win",100%-AN1,"-100%")</f>
        <v>-100%</v>
      </c>
      <c r="AO410" s="9">
        <f>(AM410*AN410)+(AM410*AO1)</f>
        <v>0</v>
      </c>
      <c r="AP410" s="9"/>
      <c r="AQ410" s="9">
        <f>Fri!AH78</f>
        <v>0</v>
      </c>
      <c r="AR410" s="73" t="str">
        <f>IF(B410="win",100%-AR1,"-100%")</f>
        <v>-100%</v>
      </c>
      <c r="AS410" s="9">
        <f>(AQ410*AR410)+(AQ410*AS1)</f>
        <v>0</v>
      </c>
      <c r="AT410" s="9"/>
      <c r="AU410" s="9">
        <f>Fri!AI78</f>
        <v>0</v>
      </c>
      <c r="AV410" s="73" t="str">
        <f>IF(B410="win",100%-AV1,"-100%")</f>
        <v>-100%</v>
      </c>
      <c r="AW410" s="9">
        <f>(AU410*AV410)+(AU410*AW1)</f>
        <v>0</v>
      </c>
      <c r="AX410" s="9"/>
      <c r="AY410" s="9">
        <f>Fri!AJ78</f>
        <v>0</v>
      </c>
      <c r="AZ410" s="73" t="str">
        <f>IF(B410="win",100%-AZ1,"-100%")</f>
        <v>-100%</v>
      </c>
      <c r="BA410" s="9">
        <f>(AY410*AZ410)+(AY410*BA1)</f>
        <v>0</v>
      </c>
      <c r="BB410" s="9"/>
      <c r="BC410" s="9">
        <f>Fri!AK78</f>
        <v>0</v>
      </c>
      <c r="BD410" s="73" t="str">
        <f>IF(B410="win",100%-BD1,"-100%")</f>
        <v>-100%</v>
      </c>
      <c r="BE410" s="9">
        <f>(BC410*BD410)+(BC410*BE1)</f>
        <v>0</v>
      </c>
      <c r="BF410" s="9"/>
      <c r="BG410" s="9">
        <f>Fri!AL78</f>
        <v>0</v>
      </c>
      <c r="BH410" s="73" t="str">
        <f>IF(B410="win",100%-BH1,"-100%")</f>
        <v>-100%</v>
      </c>
      <c r="BI410" s="9">
        <f>(BG410*BH410)+(BG410*BI1)</f>
        <v>0</v>
      </c>
      <c r="BJ410" s="9"/>
      <c r="BK410" s="9">
        <f>Fri!AM78</f>
        <v>0</v>
      </c>
      <c r="BL410" s="73" t="str">
        <f>IF(B410="win",100%-BL1,"-100%")</f>
        <v>-100%</v>
      </c>
      <c r="BM410" s="9">
        <f>(BK410*BL410)+(BK410*BM1)</f>
        <v>0</v>
      </c>
      <c r="BN410" s="9"/>
      <c r="BO410" s="9">
        <f>Fri!AN78</f>
        <v>0</v>
      </c>
      <c r="BP410" s="73" t="str">
        <f>IF(B410="win",100%-BP1,"-100%")</f>
        <v>-100%</v>
      </c>
      <c r="BQ410" s="9">
        <f>(BO410*BP410)+(BO410*BQ1)</f>
        <v>0</v>
      </c>
      <c r="BR410" s="9"/>
      <c r="BS410" s="9">
        <f>Fri!AO78</f>
        <v>0</v>
      </c>
      <c r="BT410" s="73" t="str">
        <f>IF(B410="win",100%-BT1,"-100%")</f>
        <v>-100%</v>
      </c>
      <c r="BU410" s="9">
        <f>(BS410*BT410)+(BS410*BU1)</f>
        <v>0</v>
      </c>
      <c r="BV410" s="9"/>
      <c r="BW410" s="9">
        <f>Fri!AP78</f>
        <v>0</v>
      </c>
      <c r="BX410" s="73" t="str">
        <f>IF(B410="win",100%-BX1,"-100%")</f>
        <v>-100%</v>
      </c>
      <c r="BY410" s="9">
        <f>(BW410*BX410)+(BW410*BY1)</f>
        <v>0</v>
      </c>
      <c r="BZ410" s="9"/>
      <c r="CA410" s="9">
        <f>Fri!AQ78</f>
        <v>0</v>
      </c>
      <c r="CB410" s="73" t="str">
        <f>IF(B410="win",100%-CB1,"-100%")</f>
        <v>-100%</v>
      </c>
      <c r="CC410" s="9">
        <f>(CA410*CB410)+(CA410*CC1)</f>
        <v>0</v>
      </c>
      <c r="CD410" s="9"/>
      <c r="CE410" s="9">
        <f>Fri!AR78</f>
        <v>0</v>
      </c>
      <c r="CF410" s="73" t="str">
        <f>IF(B410="win",100%-CF1,"-100%")</f>
        <v>-100%</v>
      </c>
      <c r="CG410" s="9">
        <f>(CE410*CF410)+(CE410*CG1)</f>
        <v>0</v>
      </c>
      <c r="CH410" s="9"/>
      <c r="CI410" s="9">
        <f>Fri!AS78</f>
        <v>0</v>
      </c>
      <c r="CJ410" s="73" t="str">
        <f>IF(B410="win",100%-CJ1,"-100%")</f>
        <v>-100%</v>
      </c>
      <c r="CK410" s="9">
        <f>(CI410*CJ410)+(CI410*CK1)</f>
        <v>0</v>
      </c>
      <c r="CL410" s="9"/>
      <c r="CM410" s="9">
        <f>Fri!AT78</f>
        <v>0</v>
      </c>
      <c r="CN410" s="73" t="str">
        <f>IF(B410="win",100%-CN1,"-100%")</f>
        <v>-100%</v>
      </c>
      <c r="CO410" s="9">
        <f>(CM410*CN410)+(CM410*CO1)</f>
        <v>0</v>
      </c>
      <c r="CP410" s="9"/>
      <c r="CQ410" s="9">
        <f>Fri!AU78</f>
        <v>0</v>
      </c>
      <c r="CR410" s="73" t="str">
        <f>IF(B410="win",100%-CR1,"-100%")</f>
        <v>-100%</v>
      </c>
      <c r="CS410" s="9">
        <f>(CQ410*CR410)+(CQ410*CS1)</f>
        <v>0</v>
      </c>
      <c r="CT410" s="9"/>
      <c r="CU410" s="9">
        <f>Fri!AV78</f>
        <v>0</v>
      </c>
      <c r="CV410" s="73" t="str">
        <f>IF(B410="win",100%-CV1,"-100%")</f>
        <v>-100%</v>
      </c>
      <c r="CW410" s="9">
        <f>(CU410*CV410)+(CU410*CW1)</f>
        <v>0</v>
      </c>
      <c r="CX410" s="9"/>
      <c r="CY410" s="9">
        <f>Fri!AW78</f>
        <v>0</v>
      </c>
      <c r="CZ410" s="73" t="str">
        <f>IF(B410="win",100%-CZ1,"-100%")</f>
        <v>-100%</v>
      </c>
      <c r="DA410" s="9">
        <f>(CY410*CZ410)+(CY410*DA1)</f>
        <v>0</v>
      </c>
      <c r="DB410" s="9"/>
      <c r="DC410" s="9">
        <f>Fri!AX78</f>
        <v>0</v>
      </c>
      <c r="DD410" s="73" t="str">
        <f>IF(B410="win",100%-DD1,"-100%")</f>
        <v>-100%</v>
      </c>
      <c r="DE410" s="9">
        <f>(DC410*DD410)+(DC410*DE1)</f>
        <v>0</v>
      </c>
      <c r="DF410" s="9"/>
      <c r="DG410" s="9">
        <f>Fri!AY78</f>
        <v>0</v>
      </c>
      <c r="DH410" s="73" t="str">
        <f>IF(B410="win",100%-DH1,"-100%")</f>
        <v>-100%</v>
      </c>
      <c r="DI410" s="9">
        <f>(DG410*DH410)+(DG410*DI1)</f>
        <v>0</v>
      </c>
      <c r="DJ410" s="9"/>
      <c r="DK410" s="9">
        <f>Fri!AZ78</f>
        <v>0</v>
      </c>
      <c r="DL410" s="73" t="str">
        <f>IF(B410="win",100%-DL1,"-100%")</f>
        <v>-100%</v>
      </c>
      <c r="DM410" s="9">
        <f>(DK410*DL410)+(DK410*DM1)</f>
        <v>0</v>
      </c>
      <c r="DN410" s="9"/>
      <c r="DO410" s="9">
        <f>Fri!BA78</f>
        <v>0</v>
      </c>
      <c r="DP410" s="73" t="str">
        <f>IF(B410="win",100%-DP1,"-100%")</f>
        <v>-100%</v>
      </c>
      <c r="DQ410" s="9">
        <f>(DO410*DP410)+(DO410*DQ1)</f>
        <v>0</v>
      </c>
      <c r="DR410" s="9"/>
      <c r="DS410" s="9">
        <f>Fri!BB78</f>
        <v>0</v>
      </c>
      <c r="DT410" s="73" t="str">
        <f>IF(B410="win",100%-DT1,"-100%")</f>
        <v>-100%</v>
      </c>
      <c r="DU410" s="9">
        <f>(DS410*DT410)+(DS410*DU1)</f>
        <v>0</v>
      </c>
      <c r="DV410" s="9"/>
      <c r="DW410" s="9">
        <f>Fri!BC78</f>
        <v>0</v>
      </c>
      <c r="DX410" s="73" t="str">
        <f>IF(B410="win",100%-DX1,"-100%")</f>
        <v>-100%</v>
      </c>
      <c r="DY410" s="9">
        <f>(DW410*DX410)+(DW410*DY1)</f>
        <v>0</v>
      </c>
      <c r="DZ410" s="9"/>
      <c r="EA410" s="9">
        <f>Fri!BD78</f>
        <v>0</v>
      </c>
      <c r="EB410" s="73" t="str">
        <f>IF(B410="win",100%-EB1,"-100%")</f>
        <v>-100%</v>
      </c>
      <c r="EC410" s="9">
        <f>(EA410*EB410)+(EA410*EC1)</f>
        <v>0</v>
      </c>
      <c r="ED410" s="9"/>
      <c r="EE410" s="9">
        <f>Fri!BE78</f>
        <v>0</v>
      </c>
      <c r="EF410" s="73" t="str">
        <f>IF(B410="win",100%-EF1,"-100%")</f>
        <v>-100%</v>
      </c>
      <c r="EG410" s="9">
        <f>(EE410*EF410)+(EE410*EG1)</f>
        <v>0</v>
      </c>
      <c r="EH410" s="9"/>
      <c r="EI410" s="9">
        <f>Fri!BF78</f>
        <v>0</v>
      </c>
      <c r="EJ410" s="73" t="str">
        <f>IF(B410="win",100%-EJ1,"-100%")</f>
        <v>-100%</v>
      </c>
      <c r="EK410" s="9">
        <f>(EI410*EJ410)+(EI410*EK1)</f>
        <v>0</v>
      </c>
      <c r="EL410" s="9"/>
      <c r="EM410" s="9">
        <f>Fri!BG78</f>
        <v>0</v>
      </c>
      <c r="EN410" s="73" t="str">
        <f>IF(B410="win",100%-EN1,"-100%")</f>
        <v>-100%</v>
      </c>
      <c r="EO410" s="9">
        <f>(EM410*EN410)+(EM410*EO1)</f>
        <v>0</v>
      </c>
      <c r="EP410" s="9"/>
      <c r="EQ410" s="9">
        <f>Fri!BH78</f>
        <v>0</v>
      </c>
      <c r="ER410" s="73" t="str">
        <f>IF(B410="win",100%-ER1,"-100%")</f>
        <v>-100%</v>
      </c>
      <c r="ES410" s="9">
        <f>(EQ410*ER410)+(EQ410*ES1)</f>
        <v>0</v>
      </c>
      <c r="EU410" s="9">
        <f>Fri!$BI78</f>
        <v>0</v>
      </c>
      <c r="EV410" s="73" t="str">
        <f t="shared" si="4166"/>
        <v>-100%</v>
      </c>
      <c r="EW410" s="9">
        <f>(EU410*EV410)+(EU410*EW1)</f>
        <v>0</v>
      </c>
      <c r="EY410" s="9">
        <f>Fri!$BJ78</f>
        <v>0</v>
      </c>
      <c r="EZ410" s="73" t="str">
        <f t="shared" si="4167"/>
        <v>-100%</v>
      </c>
      <c r="FA410" s="9">
        <f>(EY410*EZ410)+(EY410*FA1)</f>
        <v>0</v>
      </c>
      <c r="FC410" s="9">
        <f>Fri!$BK78</f>
        <v>0</v>
      </c>
      <c r="FD410" s="73" t="str">
        <f t="shared" ref="FD410:FD412" si="4180">IF($B410="win",100%-FD$1,"-100%")</f>
        <v>-100%</v>
      </c>
      <c r="FE410" s="9">
        <f>(FC410*FD410)+(FC410*FE1)</f>
        <v>0</v>
      </c>
      <c r="FG410" s="9">
        <f>Fri!$BL78</f>
        <v>0</v>
      </c>
      <c r="FH410" s="73" t="str">
        <f t="shared" si="4169"/>
        <v>-100%</v>
      </c>
      <c r="FI410" s="9">
        <f>(FG410*FH410)+(FG410*FI1)</f>
        <v>0</v>
      </c>
      <c r="FK410" s="9">
        <f>Fri!$BM78</f>
        <v>0</v>
      </c>
      <c r="FL410" s="73" t="str">
        <f t="shared" si="4170"/>
        <v>-100%</v>
      </c>
      <c r="FM410" s="9">
        <f>(FK410*FL410)+(FK410*FM1)</f>
        <v>0</v>
      </c>
      <c r="FO410" s="9">
        <f>Fri!$BN78</f>
        <v>0</v>
      </c>
      <c r="FP410" s="73" t="str">
        <f t="shared" si="4171"/>
        <v>-100%</v>
      </c>
      <c r="FQ410" s="9">
        <f>(FO410*FP410)+(FO410*FQ1)</f>
        <v>0</v>
      </c>
    </row>
    <row r="411" spans="1:173" s="12" customFormat="1" x14ac:dyDescent="0.25">
      <c r="A411" s="9" t="str">
        <f>Fri!A79</f>
        <v>UNDER</v>
      </c>
      <c r="B411" s="72">
        <f>Fri!C79</f>
        <v>0</v>
      </c>
      <c r="C411" s="9">
        <f>Fri!X79</f>
        <v>0</v>
      </c>
      <c r="D411" s="73" t="str">
        <f>IF(B411="win",100%-D1,"-100%")</f>
        <v>-100%</v>
      </c>
      <c r="E411" s="9">
        <f>(C411*D411)+(C411*E1)</f>
        <v>0</v>
      </c>
      <c r="G411" s="9">
        <f>Fri!Y79</f>
        <v>0</v>
      </c>
      <c r="H411" s="73" t="str">
        <f t="shared" si="4179"/>
        <v>-100%</v>
      </c>
      <c r="I411" s="9">
        <f>(G411*H411)+(G411*I1)</f>
        <v>0</v>
      </c>
      <c r="K411" s="9">
        <f>Fri!Z79</f>
        <v>0</v>
      </c>
      <c r="L411" s="73" t="str">
        <f>IF(B411="win",100%-L1,"-100%")</f>
        <v>-100%</v>
      </c>
      <c r="M411" s="9">
        <f>(K411*L411)+(K411*M1)</f>
        <v>0</v>
      </c>
      <c r="N411" s="9"/>
      <c r="O411" s="9">
        <f>Fri!AA79</f>
        <v>0</v>
      </c>
      <c r="P411" s="73" t="str">
        <f>IF(B411="win",100%-P1,"-100%")</f>
        <v>-100%</v>
      </c>
      <c r="Q411" s="9">
        <f>(O411*P411)+(O411*Q1)</f>
        <v>0</v>
      </c>
      <c r="R411" s="9"/>
      <c r="S411" s="9">
        <f>Fri!AB79</f>
        <v>0</v>
      </c>
      <c r="T411" s="73" t="str">
        <f>IF(B411="win",100%-T1,"-100%")</f>
        <v>-100%</v>
      </c>
      <c r="U411" s="9">
        <f>(S411*T411)+(S411*U1)</f>
        <v>0</v>
      </c>
      <c r="V411" s="9"/>
      <c r="W411" s="9">
        <f>Fri!AC79</f>
        <v>0</v>
      </c>
      <c r="X411" s="73" t="str">
        <f>IF(B411="win",100%-X1,"-100%")</f>
        <v>-100%</v>
      </c>
      <c r="Y411" s="9">
        <f>(W411*X411)+(W411*Y1)</f>
        <v>0</v>
      </c>
      <c r="Z411" s="9"/>
      <c r="AA411" s="9">
        <f>Fri!AD79</f>
        <v>0</v>
      </c>
      <c r="AB411" s="73" t="str">
        <f>IF(B411="win",100%-AB1,"-100%")</f>
        <v>-100%</v>
      </c>
      <c r="AC411" s="9">
        <f>(AA411*AB411)+(AA411*AC1)</f>
        <v>0</v>
      </c>
      <c r="AD411" s="9"/>
      <c r="AE411" s="9">
        <f>Fri!AE79</f>
        <v>0</v>
      </c>
      <c r="AF411" s="73" t="str">
        <f>IF(B411="win",100%-AF1,"-100%")</f>
        <v>-100%</v>
      </c>
      <c r="AG411" s="9">
        <f>(AE411*AF411)+(AE411*AG1)</f>
        <v>0</v>
      </c>
      <c r="AH411" s="9"/>
      <c r="AI411" s="9">
        <f>Fri!AF79</f>
        <v>0</v>
      </c>
      <c r="AJ411" s="73" t="str">
        <f>IF(B411="win",100%-AJ1,"-100%")</f>
        <v>-100%</v>
      </c>
      <c r="AK411" s="9">
        <f>(AI411*AJ411)+(AI411*AK1)</f>
        <v>0</v>
      </c>
      <c r="AL411" s="9"/>
      <c r="AM411" s="9">
        <f>Fri!AG79</f>
        <v>0</v>
      </c>
      <c r="AN411" s="73" t="str">
        <f>IF(B411="win",100%-AN1,"-100%")</f>
        <v>-100%</v>
      </c>
      <c r="AO411" s="9">
        <f>(AM411*AN411)+(AM411*AO1)</f>
        <v>0</v>
      </c>
      <c r="AP411" s="9"/>
      <c r="AQ411" s="9">
        <f>Fri!AH79</f>
        <v>0</v>
      </c>
      <c r="AR411" s="73" t="str">
        <f>IF(B411="win",100%-AR1,"-100%")</f>
        <v>-100%</v>
      </c>
      <c r="AS411" s="9">
        <f>(AQ411*AR411)+(AQ411*AS1)</f>
        <v>0</v>
      </c>
      <c r="AT411" s="9"/>
      <c r="AU411" s="9">
        <f>Fri!AI79</f>
        <v>0</v>
      </c>
      <c r="AV411" s="73" t="str">
        <f>IF(B411="win",100%-AV1,"-100%")</f>
        <v>-100%</v>
      </c>
      <c r="AW411" s="9">
        <f>(AU411*AV411)+(AU411*AW1)</f>
        <v>0</v>
      </c>
      <c r="AX411" s="9"/>
      <c r="AY411" s="9">
        <f>Fri!AJ79</f>
        <v>0</v>
      </c>
      <c r="AZ411" s="73" t="str">
        <f>IF(B411="win",100%-AZ1,"-100%")</f>
        <v>-100%</v>
      </c>
      <c r="BA411" s="9">
        <f>(AY411*AZ411)+(AY411*BA1)</f>
        <v>0</v>
      </c>
      <c r="BB411" s="9"/>
      <c r="BC411" s="9">
        <f>Fri!AK79</f>
        <v>0</v>
      </c>
      <c r="BD411" s="73" t="str">
        <f>IF(B411="win",100%-BD1,"-100%")</f>
        <v>-100%</v>
      </c>
      <c r="BE411" s="9">
        <f>(BC411*BD411)+(BC411*BE1)</f>
        <v>0</v>
      </c>
      <c r="BF411" s="9"/>
      <c r="BG411" s="9">
        <f>Fri!AL79</f>
        <v>0</v>
      </c>
      <c r="BH411" s="73" t="str">
        <f>IF(B411="win",100%-BH1,"-100%")</f>
        <v>-100%</v>
      </c>
      <c r="BI411" s="9">
        <f>(BG411*BH411)+(BG411*BI1)</f>
        <v>0</v>
      </c>
      <c r="BJ411" s="9"/>
      <c r="BK411" s="9">
        <f>Fri!AM79</f>
        <v>0</v>
      </c>
      <c r="BL411" s="73" t="str">
        <f>IF(B411="win",100%-BL1,"-100%")</f>
        <v>-100%</v>
      </c>
      <c r="BM411" s="9">
        <f>(BK411*BL411)+(BK411*BM1)</f>
        <v>0</v>
      </c>
      <c r="BN411" s="9"/>
      <c r="BO411" s="9">
        <f>Fri!AN79</f>
        <v>0</v>
      </c>
      <c r="BP411" s="73" t="str">
        <f>IF(B411="win",100%-BP1,"-100%")</f>
        <v>-100%</v>
      </c>
      <c r="BQ411" s="9">
        <f>(BO411*BP411)+(BO411*BQ1)</f>
        <v>0</v>
      </c>
      <c r="BR411" s="9"/>
      <c r="BS411" s="9">
        <f>Fri!AO79</f>
        <v>0</v>
      </c>
      <c r="BT411" s="73" t="str">
        <f>IF(B411="win",100%-BT1,"-100%")</f>
        <v>-100%</v>
      </c>
      <c r="BU411" s="9">
        <f>(BS411*BT411)+(BS411*BU1)</f>
        <v>0</v>
      </c>
      <c r="BV411" s="9"/>
      <c r="BW411" s="9">
        <f>Fri!AP79</f>
        <v>0</v>
      </c>
      <c r="BX411" s="73" t="str">
        <f>IF(B411="win",100%-BX1,"-100%")</f>
        <v>-100%</v>
      </c>
      <c r="BY411" s="9">
        <f>(BW411*BX411)+(BW411*BY1)</f>
        <v>0</v>
      </c>
      <c r="BZ411" s="9"/>
      <c r="CA411" s="9">
        <f>Fri!AQ79</f>
        <v>0</v>
      </c>
      <c r="CB411" s="73" t="str">
        <f>IF(B411="win",100%-CB1,"-100%")</f>
        <v>-100%</v>
      </c>
      <c r="CC411" s="9">
        <f>(CA411*CB411)+(CA411*CC1)</f>
        <v>0</v>
      </c>
      <c r="CD411" s="9"/>
      <c r="CE411" s="9">
        <f>Fri!AR79</f>
        <v>0</v>
      </c>
      <c r="CF411" s="73" t="str">
        <f>IF(B411="win",100%-CF1,"-100%")</f>
        <v>-100%</v>
      </c>
      <c r="CG411" s="9">
        <f>(CE411*CF411)+(CE411*CG1)</f>
        <v>0</v>
      </c>
      <c r="CH411" s="9"/>
      <c r="CI411" s="9">
        <f>Fri!AS79</f>
        <v>0</v>
      </c>
      <c r="CJ411" s="73" t="str">
        <f>IF(B411="win",100%-CJ1,"-100%")</f>
        <v>-100%</v>
      </c>
      <c r="CK411" s="9">
        <f>(CI411*CJ411)+(CI411*CK1)</f>
        <v>0</v>
      </c>
      <c r="CL411" s="9"/>
      <c r="CM411" s="9">
        <f>Fri!AT79</f>
        <v>0</v>
      </c>
      <c r="CN411" s="73" t="str">
        <f>IF(B411="win",100%-CN1,"-100%")</f>
        <v>-100%</v>
      </c>
      <c r="CO411" s="9">
        <f>(CM411*CN411)+(CM411*CO1)</f>
        <v>0</v>
      </c>
      <c r="CP411" s="9"/>
      <c r="CQ411" s="9">
        <f>Fri!AU79</f>
        <v>0</v>
      </c>
      <c r="CR411" s="73" t="str">
        <f>IF(B411="win",100%-CR1,"-100%")</f>
        <v>-100%</v>
      </c>
      <c r="CS411" s="9">
        <f>(CQ411*CR411)+(CQ411*CS1)</f>
        <v>0</v>
      </c>
      <c r="CT411" s="9"/>
      <c r="CU411" s="9">
        <f>Fri!AV79</f>
        <v>0</v>
      </c>
      <c r="CV411" s="73" t="str">
        <f>IF(B411="win",100%-CV1,"-100%")</f>
        <v>-100%</v>
      </c>
      <c r="CW411" s="9">
        <f>(CU411*CV411)+(CU411*CW1)</f>
        <v>0</v>
      </c>
      <c r="CX411" s="9"/>
      <c r="CY411" s="9">
        <f>Fri!AW79</f>
        <v>0</v>
      </c>
      <c r="CZ411" s="73" t="str">
        <f>IF(B411="win",100%-CZ1,"-100%")</f>
        <v>-100%</v>
      </c>
      <c r="DA411" s="9">
        <f>(CY411*CZ411)+(CY411*DA1)</f>
        <v>0</v>
      </c>
      <c r="DB411" s="9"/>
      <c r="DC411" s="9">
        <f>Fri!AX79</f>
        <v>0</v>
      </c>
      <c r="DD411" s="73" t="str">
        <f>IF(B411="win",100%-DD1,"-100%")</f>
        <v>-100%</v>
      </c>
      <c r="DE411" s="9">
        <f>(DC411*DD411)+(DC411*DE1)</f>
        <v>0</v>
      </c>
      <c r="DF411" s="9"/>
      <c r="DG411" s="9">
        <f>Fri!AY79</f>
        <v>0</v>
      </c>
      <c r="DH411" s="73" t="str">
        <f>IF(B411="win",100%-DH1,"-100%")</f>
        <v>-100%</v>
      </c>
      <c r="DI411" s="9">
        <f>(DG411*DH411)+(DG411*DI1)</f>
        <v>0</v>
      </c>
      <c r="DJ411" s="9"/>
      <c r="DK411" s="9">
        <f>Fri!AZ79</f>
        <v>0</v>
      </c>
      <c r="DL411" s="73" t="str">
        <f>IF(B411="win",100%-DL1,"-100%")</f>
        <v>-100%</v>
      </c>
      <c r="DM411" s="9">
        <f>(DK411*DL411)+(DK411*DM1)</f>
        <v>0</v>
      </c>
      <c r="DN411" s="9"/>
      <c r="DO411" s="9">
        <f>Fri!BA79</f>
        <v>0</v>
      </c>
      <c r="DP411" s="73" t="str">
        <f>IF(B411="win",100%-DP1,"-100%")</f>
        <v>-100%</v>
      </c>
      <c r="DQ411" s="9">
        <f>(DO411*DP411)+(DO411*DQ1)</f>
        <v>0</v>
      </c>
      <c r="DR411" s="9"/>
      <c r="DS411" s="9">
        <f>Fri!BB79</f>
        <v>0</v>
      </c>
      <c r="DT411" s="73" t="str">
        <f>IF(B411="win",100%-DT1,"-100%")</f>
        <v>-100%</v>
      </c>
      <c r="DU411" s="9">
        <f>(DS411*DT411)+(DS411*DU1)</f>
        <v>0</v>
      </c>
      <c r="DV411" s="9"/>
      <c r="DW411" s="9">
        <f>Fri!BC79</f>
        <v>0</v>
      </c>
      <c r="DX411" s="73" t="str">
        <f>IF(B411="win",100%-DX1,"-100%")</f>
        <v>-100%</v>
      </c>
      <c r="DY411" s="9">
        <f>(DW411*DX411)+(DW411*DY1)</f>
        <v>0</v>
      </c>
      <c r="DZ411" s="9"/>
      <c r="EA411" s="9">
        <f>Fri!BD79</f>
        <v>0</v>
      </c>
      <c r="EB411" s="73" t="str">
        <f>IF(B411="win",100%-EB1,"-100%")</f>
        <v>-100%</v>
      </c>
      <c r="EC411" s="9">
        <f>(EA411*EB411)+(EA411*EC1)</f>
        <v>0</v>
      </c>
      <c r="ED411" s="9"/>
      <c r="EE411" s="9">
        <f>Fri!BE79</f>
        <v>0</v>
      </c>
      <c r="EF411" s="73" t="str">
        <f>IF(B411="win",100%-EF1,"-100%")</f>
        <v>-100%</v>
      </c>
      <c r="EG411" s="9">
        <f>(EE411*EF411)+(EE411*EG1)</f>
        <v>0</v>
      </c>
      <c r="EH411" s="9"/>
      <c r="EI411" s="9">
        <f>Fri!BF79</f>
        <v>0</v>
      </c>
      <c r="EJ411" s="73" t="str">
        <f>IF(B411="win",100%-EJ1,"-100%")</f>
        <v>-100%</v>
      </c>
      <c r="EK411" s="9">
        <f>(EI411*EJ411)+(EI411*EK1)</f>
        <v>0</v>
      </c>
      <c r="EL411" s="9"/>
      <c r="EM411" s="9">
        <f>Fri!BG79</f>
        <v>0</v>
      </c>
      <c r="EN411" s="73" t="str">
        <f>IF(B411="win",100%-EN1,"-100%")</f>
        <v>-100%</v>
      </c>
      <c r="EO411" s="9">
        <f>(EM411*EN411)+(EM411*EO1)</f>
        <v>0</v>
      </c>
      <c r="EP411" s="9"/>
      <c r="EQ411" s="9">
        <f>Fri!BH79</f>
        <v>0</v>
      </c>
      <c r="ER411" s="73" t="str">
        <f>IF(B411="win",100%-ER1,"-100%")</f>
        <v>-100%</v>
      </c>
      <c r="ES411" s="9">
        <f>(EQ411*ER411)+(EQ411*ES1)</f>
        <v>0</v>
      </c>
      <c r="EU411" s="9">
        <f>Fri!$BI79</f>
        <v>0</v>
      </c>
      <c r="EV411" s="73" t="str">
        <f t="shared" si="4166"/>
        <v>-100%</v>
      </c>
      <c r="EW411" s="9">
        <f>(EU411*EV411)+(EU411*EW1)</f>
        <v>0</v>
      </c>
      <c r="EY411" s="9">
        <f>Fri!$BJ79</f>
        <v>0</v>
      </c>
      <c r="EZ411" s="73" t="str">
        <f t="shared" si="4167"/>
        <v>-100%</v>
      </c>
      <c r="FA411" s="9">
        <f>(EY411*EZ411)+(EY411*FA1)</f>
        <v>0</v>
      </c>
      <c r="FC411" s="9">
        <f>Fri!$BK79</f>
        <v>0</v>
      </c>
      <c r="FD411" s="73" t="str">
        <f t="shared" si="4180"/>
        <v>-100%</v>
      </c>
      <c r="FE411" s="9">
        <f>(FC411*FD411)+(FC411*FE1)</f>
        <v>0</v>
      </c>
      <c r="FG411" s="9">
        <f>Fri!$BL79</f>
        <v>0</v>
      </c>
      <c r="FH411" s="73" t="str">
        <f t="shared" si="4169"/>
        <v>-100%</v>
      </c>
      <c r="FI411" s="9">
        <f>(FG411*FH411)+(FG411*FI1)</f>
        <v>0</v>
      </c>
      <c r="FK411" s="9">
        <f>Fri!$BM79</f>
        <v>0</v>
      </c>
      <c r="FL411" s="73" t="str">
        <f t="shared" si="4170"/>
        <v>-100%</v>
      </c>
      <c r="FM411" s="9">
        <f>(FK411*FL411)+(FK411*FM1)</f>
        <v>0</v>
      </c>
      <c r="FO411" s="9">
        <f>Fri!$BN79</f>
        <v>0</v>
      </c>
      <c r="FP411" s="73" t="str">
        <f t="shared" si="4171"/>
        <v>-100%</v>
      </c>
      <c r="FQ411" s="9">
        <f>(FO411*FP411)+(FO411*FQ1)</f>
        <v>0</v>
      </c>
    </row>
    <row r="412" spans="1:173" s="12" customFormat="1" x14ac:dyDescent="0.25">
      <c r="A412" s="9" t="str">
        <f>Fri!A80</f>
        <v>OVER</v>
      </c>
      <c r="B412" s="72">
        <f>Fri!C80</f>
        <v>0</v>
      </c>
      <c r="C412" s="9">
        <f>Fri!X80</f>
        <v>0</v>
      </c>
      <c r="D412" s="73" t="str">
        <f>IF(B412="win",100%-D1,"-100%")</f>
        <v>-100%</v>
      </c>
      <c r="E412" s="9">
        <f>(C412*D412)+(C412*E1)</f>
        <v>0</v>
      </c>
      <c r="G412" s="9">
        <f>Fri!Y80</f>
        <v>0</v>
      </c>
      <c r="H412" s="73" t="str">
        <f t="shared" si="4179"/>
        <v>-100%</v>
      </c>
      <c r="I412" s="9">
        <f>(G412*H412)+(G412*I1)</f>
        <v>0</v>
      </c>
      <c r="K412" s="9">
        <f>Fri!Z80</f>
        <v>0</v>
      </c>
      <c r="L412" s="73" t="str">
        <f>IF(B412="win",100%-L1,"-100%")</f>
        <v>-100%</v>
      </c>
      <c r="M412" s="9">
        <f>(K412*L412)+(K412*M1)</f>
        <v>0</v>
      </c>
      <c r="N412" s="9"/>
      <c r="O412" s="9">
        <f>Fri!AA80</f>
        <v>0</v>
      </c>
      <c r="P412" s="73" t="str">
        <f>IF(B412="win",100%-P1,"-100%")</f>
        <v>-100%</v>
      </c>
      <c r="Q412" s="9">
        <f>(O412*P412)+(O412*Q1)</f>
        <v>0</v>
      </c>
      <c r="R412" s="9"/>
      <c r="S412" s="9">
        <f>Fri!AB80</f>
        <v>0</v>
      </c>
      <c r="T412" s="73" t="str">
        <f>IF(B412="win",100%-T1,"-100%")</f>
        <v>-100%</v>
      </c>
      <c r="U412" s="9">
        <f>(S412*T412)+(S412*U1)</f>
        <v>0</v>
      </c>
      <c r="V412" s="9"/>
      <c r="W412" s="9">
        <f>Fri!AC80</f>
        <v>0</v>
      </c>
      <c r="X412" s="73" t="str">
        <f>IF(B412="win",100%-X1,"-100%")</f>
        <v>-100%</v>
      </c>
      <c r="Y412" s="9">
        <f>(W412*X412)+(W412*Y1)</f>
        <v>0</v>
      </c>
      <c r="Z412" s="9"/>
      <c r="AA412" s="9">
        <f>Fri!AD80</f>
        <v>0</v>
      </c>
      <c r="AB412" s="73" t="str">
        <f>IF(B412="win",100%-AB1,"-100%")</f>
        <v>-100%</v>
      </c>
      <c r="AC412" s="9">
        <f>(AA412*AB412)+(AA412*AC1)</f>
        <v>0</v>
      </c>
      <c r="AD412" s="9"/>
      <c r="AE412" s="9">
        <f>Fri!AE80</f>
        <v>0</v>
      </c>
      <c r="AF412" s="73" t="str">
        <f>IF(B412="win",100%-AF1,"-100%")</f>
        <v>-100%</v>
      </c>
      <c r="AG412" s="9">
        <f>(AE412*AF412)+(AE412*AG1)</f>
        <v>0</v>
      </c>
      <c r="AH412" s="9"/>
      <c r="AI412" s="9">
        <f>Fri!AF80</f>
        <v>0</v>
      </c>
      <c r="AJ412" s="73" t="str">
        <f>IF(B412="win",100%-AJ1,"-100%")</f>
        <v>-100%</v>
      </c>
      <c r="AK412" s="9">
        <f>(AI412*AJ412)+(AI412*AK1)</f>
        <v>0</v>
      </c>
      <c r="AL412" s="9"/>
      <c r="AM412" s="9">
        <f>Fri!AG80</f>
        <v>0</v>
      </c>
      <c r="AN412" s="73" t="str">
        <f>IF(B412="win",100%-AN1,"-100%")</f>
        <v>-100%</v>
      </c>
      <c r="AO412" s="9">
        <f>(AM412*AN412)+(AM412*AO1)</f>
        <v>0</v>
      </c>
      <c r="AP412" s="9"/>
      <c r="AQ412" s="9">
        <f>Fri!AH80</f>
        <v>0</v>
      </c>
      <c r="AR412" s="73" t="str">
        <f>IF(B412="win",100%-AR1,"-100%")</f>
        <v>-100%</v>
      </c>
      <c r="AS412" s="9">
        <f>(AQ412*AR412)+(AQ412*AS1)</f>
        <v>0</v>
      </c>
      <c r="AT412" s="9"/>
      <c r="AU412" s="9">
        <f>Fri!AI80</f>
        <v>0</v>
      </c>
      <c r="AV412" s="73" t="str">
        <f>IF(B412="win",100%-AV1,"-100%")</f>
        <v>-100%</v>
      </c>
      <c r="AW412" s="9">
        <f>(AU412*AV412)+(AU412*AW1)</f>
        <v>0</v>
      </c>
      <c r="AX412" s="9"/>
      <c r="AY412" s="9">
        <f>Fri!AJ80</f>
        <v>0</v>
      </c>
      <c r="AZ412" s="73" t="str">
        <f>IF(B412="win",100%-AZ1,"-100%")</f>
        <v>-100%</v>
      </c>
      <c r="BA412" s="9">
        <f>(AY412*AZ412)+(AY412*BA1)</f>
        <v>0</v>
      </c>
      <c r="BB412" s="9"/>
      <c r="BC412" s="9">
        <f>Fri!AK80</f>
        <v>0</v>
      </c>
      <c r="BD412" s="73" t="str">
        <f>IF(B412="win",100%-BD1,"-100%")</f>
        <v>-100%</v>
      </c>
      <c r="BE412" s="9">
        <f>(BC412*BD412)+(BC412*BE1)</f>
        <v>0</v>
      </c>
      <c r="BF412" s="9"/>
      <c r="BG412" s="9">
        <f>Fri!AL80</f>
        <v>0</v>
      </c>
      <c r="BH412" s="73" t="str">
        <f>IF(B412="win",100%-BH1,"-100%")</f>
        <v>-100%</v>
      </c>
      <c r="BI412" s="9">
        <f>(BG412*BH412)+(BG412*BI1)</f>
        <v>0</v>
      </c>
      <c r="BJ412" s="9"/>
      <c r="BK412" s="9">
        <f>Fri!AM80</f>
        <v>0</v>
      </c>
      <c r="BL412" s="73" t="str">
        <f>IF(B412="win",100%-BL1,"-100%")</f>
        <v>-100%</v>
      </c>
      <c r="BM412" s="9">
        <f>(BK412*BL412)+(BK412*BM1)</f>
        <v>0</v>
      </c>
      <c r="BN412" s="9"/>
      <c r="BO412" s="9">
        <f>Fri!AN80</f>
        <v>0</v>
      </c>
      <c r="BP412" s="73" t="str">
        <f>IF(B412="win",100%-BP1,"-100%")</f>
        <v>-100%</v>
      </c>
      <c r="BQ412" s="9">
        <f>(BO412*BP412)+(BO412*BQ1)</f>
        <v>0</v>
      </c>
      <c r="BR412" s="9"/>
      <c r="BS412" s="9">
        <f>Fri!AO80</f>
        <v>0</v>
      </c>
      <c r="BT412" s="73" t="str">
        <f>IF(B412="win",100%-BT1,"-100%")</f>
        <v>-100%</v>
      </c>
      <c r="BU412" s="9">
        <f>(BS412*BT412)+(BS412*BU1)</f>
        <v>0</v>
      </c>
      <c r="BV412" s="9"/>
      <c r="BW412" s="9">
        <f>Fri!AP80</f>
        <v>0</v>
      </c>
      <c r="BX412" s="73" t="str">
        <f>IF(B412="win",100%-BX1,"-100%")</f>
        <v>-100%</v>
      </c>
      <c r="BY412" s="9">
        <f>(BW412*BX412)+(BW412*BY1)</f>
        <v>0</v>
      </c>
      <c r="BZ412" s="9"/>
      <c r="CA412" s="9">
        <f>Fri!AQ80</f>
        <v>0</v>
      </c>
      <c r="CB412" s="73" t="str">
        <f>IF(B412="win",100%-CB1,"-100%")</f>
        <v>-100%</v>
      </c>
      <c r="CC412" s="9">
        <f>(CA412*CB412)+(CA412*CC1)</f>
        <v>0</v>
      </c>
      <c r="CD412" s="9"/>
      <c r="CE412" s="9">
        <f>Fri!AR80</f>
        <v>0</v>
      </c>
      <c r="CF412" s="73" t="str">
        <f>IF(B412="win",100%-CF1,"-100%")</f>
        <v>-100%</v>
      </c>
      <c r="CG412" s="9">
        <f>(CE412*CF412)+(CE412*CG1)</f>
        <v>0</v>
      </c>
      <c r="CH412" s="9"/>
      <c r="CI412" s="9">
        <f>Fri!AS80</f>
        <v>0</v>
      </c>
      <c r="CJ412" s="73" t="str">
        <f>IF(B412="win",100%-CJ1,"-100%")</f>
        <v>-100%</v>
      </c>
      <c r="CK412" s="9">
        <f>(CI412*CJ412)+(CI412*CK1)</f>
        <v>0</v>
      </c>
      <c r="CL412" s="9"/>
      <c r="CM412" s="9">
        <f>Fri!AT80</f>
        <v>0</v>
      </c>
      <c r="CN412" s="73" t="str">
        <f>IF(B412="win",100%-CN1,"-100%")</f>
        <v>-100%</v>
      </c>
      <c r="CO412" s="9">
        <f>(CM412*CN412)+(CM412*CO1)</f>
        <v>0</v>
      </c>
      <c r="CP412" s="9"/>
      <c r="CQ412" s="9">
        <f>Fri!AU80</f>
        <v>0</v>
      </c>
      <c r="CR412" s="73" t="str">
        <f>IF(B412="win",100%-CR1,"-100%")</f>
        <v>-100%</v>
      </c>
      <c r="CS412" s="9">
        <f>(CQ412*CR412)+(CQ412*CS1)</f>
        <v>0</v>
      </c>
      <c r="CT412" s="9"/>
      <c r="CU412" s="9">
        <f>Fri!AV80</f>
        <v>0</v>
      </c>
      <c r="CV412" s="73" t="str">
        <f>IF(B412="win",100%-CV1,"-100%")</f>
        <v>-100%</v>
      </c>
      <c r="CW412" s="9">
        <f>(CU412*CV412)+(CU412*CW1)</f>
        <v>0</v>
      </c>
      <c r="CX412" s="9"/>
      <c r="CY412" s="9">
        <f>Fri!AW80</f>
        <v>0</v>
      </c>
      <c r="CZ412" s="73" t="str">
        <f>IF(B412="win",100%-CZ1,"-100%")</f>
        <v>-100%</v>
      </c>
      <c r="DA412" s="9">
        <f>(CY412*CZ412)+(CY412*DA1)</f>
        <v>0</v>
      </c>
      <c r="DB412" s="9"/>
      <c r="DC412" s="9">
        <f>Fri!AX80</f>
        <v>0</v>
      </c>
      <c r="DD412" s="73" t="str">
        <f>IF(B412="win",100%-DD1,"-100%")</f>
        <v>-100%</v>
      </c>
      <c r="DE412" s="9">
        <f>(DC412*DD412)+(DC412*DE1)</f>
        <v>0</v>
      </c>
      <c r="DF412" s="9"/>
      <c r="DG412" s="9">
        <f>Fri!AY80</f>
        <v>0</v>
      </c>
      <c r="DH412" s="73" t="str">
        <f>IF(B412="win",100%-DH1,"-100%")</f>
        <v>-100%</v>
      </c>
      <c r="DI412" s="9">
        <f>(DG412*DH412)+(DG412*DI1)</f>
        <v>0</v>
      </c>
      <c r="DJ412" s="9"/>
      <c r="DK412" s="9">
        <f>Fri!AZ80</f>
        <v>0</v>
      </c>
      <c r="DL412" s="73" t="str">
        <f>IF(B412="win",100%-DL1,"-100%")</f>
        <v>-100%</v>
      </c>
      <c r="DM412" s="9">
        <f>(DK412*DL412)+(DK412*DM1)</f>
        <v>0</v>
      </c>
      <c r="DN412" s="9"/>
      <c r="DO412" s="9">
        <f>Fri!BA80</f>
        <v>0</v>
      </c>
      <c r="DP412" s="73" t="str">
        <f>IF(B412="win",100%-DP1,"-100%")</f>
        <v>-100%</v>
      </c>
      <c r="DQ412" s="9">
        <f>(DO412*DP412)+(DO412*DQ1)</f>
        <v>0</v>
      </c>
      <c r="DR412" s="9"/>
      <c r="DS412" s="9">
        <f>Fri!BB80</f>
        <v>0</v>
      </c>
      <c r="DT412" s="73" t="str">
        <f>IF(B412="win",100%-DT1,"-100%")</f>
        <v>-100%</v>
      </c>
      <c r="DU412" s="9">
        <f>(DS412*DT412)+(DS412*DU1)</f>
        <v>0</v>
      </c>
      <c r="DV412" s="9"/>
      <c r="DW412" s="9">
        <f>Fri!BC80</f>
        <v>0</v>
      </c>
      <c r="DX412" s="73" t="str">
        <f>IF(B412="win",100%-DX1,"-100%")</f>
        <v>-100%</v>
      </c>
      <c r="DY412" s="9">
        <f>(DW412*DX412)+(DW412*DY1)</f>
        <v>0</v>
      </c>
      <c r="DZ412" s="9"/>
      <c r="EA412" s="9">
        <f>Fri!BD80</f>
        <v>0</v>
      </c>
      <c r="EB412" s="73" t="str">
        <f>IF(B412="win",100%-EB1,"-100%")</f>
        <v>-100%</v>
      </c>
      <c r="EC412" s="9">
        <f>(EA412*EB412)+(EA412*EC1)</f>
        <v>0</v>
      </c>
      <c r="ED412" s="9"/>
      <c r="EE412" s="9">
        <f>Fri!BE80</f>
        <v>0</v>
      </c>
      <c r="EF412" s="73" t="str">
        <f>IF(B412="win",100%-EF1,"-100%")</f>
        <v>-100%</v>
      </c>
      <c r="EG412" s="9">
        <f>(EE412*EF412)+(EE412*EG1)</f>
        <v>0</v>
      </c>
      <c r="EH412" s="9"/>
      <c r="EI412" s="9">
        <f>Fri!BF80</f>
        <v>0</v>
      </c>
      <c r="EJ412" s="73" t="str">
        <f>IF(B412="win",100%-EJ1,"-100%")</f>
        <v>-100%</v>
      </c>
      <c r="EK412" s="9">
        <f>(EI412*EJ412)+(EI412*EK1)</f>
        <v>0</v>
      </c>
      <c r="EL412" s="9"/>
      <c r="EM412" s="9">
        <f>Fri!BG80</f>
        <v>0</v>
      </c>
      <c r="EN412" s="73" t="str">
        <f>IF(B412="win",100%-EN1,"-100%")</f>
        <v>-100%</v>
      </c>
      <c r="EO412" s="9">
        <f>(EM412*EN412)+(EM412*EO1)</f>
        <v>0</v>
      </c>
      <c r="EP412" s="9"/>
      <c r="EQ412" s="9">
        <f>Fri!BH80</f>
        <v>0</v>
      </c>
      <c r="ER412" s="73" t="str">
        <f>IF(B412="win",100%-ER1,"-100%")</f>
        <v>-100%</v>
      </c>
      <c r="ES412" s="9">
        <f>(EQ412*ER412)+(EQ412*ES1)</f>
        <v>0</v>
      </c>
      <c r="EU412" s="9">
        <f>Fri!$BI80</f>
        <v>0</v>
      </c>
      <c r="EV412" s="73" t="str">
        <f t="shared" si="4166"/>
        <v>-100%</v>
      </c>
      <c r="EW412" s="9">
        <f>(EU412*EV412)+(EU412*EW1)</f>
        <v>0</v>
      </c>
      <c r="EY412" s="9">
        <f>Fri!$BJ80</f>
        <v>0</v>
      </c>
      <c r="EZ412" s="73" t="str">
        <f t="shared" si="4167"/>
        <v>-100%</v>
      </c>
      <c r="FA412" s="9">
        <f>(EY412*EZ412)+(EY412*FA1)</f>
        <v>0</v>
      </c>
      <c r="FC412" s="9">
        <f>Fri!$BK80</f>
        <v>0</v>
      </c>
      <c r="FD412" s="73" t="str">
        <f t="shared" si="4180"/>
        <v>-100%</v>
      </c>
      <c r="FE412" s="9">
        <f>(FC412*FD412)+(FC412*FE1)</f>
        <v>0</v>
      </c>
      <c r="FG412" s="9">
        <f>Fri!$BL80</f>
        <v>0</v>
      </c>
      <c r="FH412" s="73" t="str">
        <f t="shared" si="4169"/>
        <v>-100%</v>
      </c>
      <c r="FI412" s="9">
        <f>(FG412*FH412)+(FG412*FI1)</f>
        <v>0</v>
      </c>
      <c r="FK412" s="9">
        <f>Fri!$BM80</f>
        <v>0</v>
      </c>
      <c r="FL412" s="73" t="str">
        <f t="shared" si="4170"/>
        <v>-100%</v>
      </c>
      <c r="FM412" s="9">
        <f>(FK412*FL412)+(FK412*FM1)</f>
        <v>0</v>
      </c>
      <c r="FO412" s="9">
        <f>Fri!$BN80</f>
        <v>0</v>
      </c>
      <c r="FP412" s="73" t="str">
        <f t="shared" si="4171"/>
        <v>-100%</v>
      </c>
      <c r="FQ412" s="9">
        <f>(FO412*FP412)+(FO412*FQ1)</f>
        <v>0</v>
      </c>
    </row>
    <row r="413" ht="13.5" customHeight="1" spans="2:2" s="12" customFormat="1" x14ac:dyDescent="0.25">
      <c r="B413" s="61"/>
    </row>
    <row r="414" ht="16.5" customHeight="1" spans="1:173" s="67" customFormat="1" x14ac:dyDescent="0.25">
      <c r="A414" s="80">
        <f>Summary!B7</f>
        <v>NaN</v>
      </c>
      <c r="B414" s="81"/>
      <c r="C414" s="82">
        <f>Summary!A7</f>
        <v>41818</v>
      </c>
      <c r="E414" s="67">
        <f>SUM(E415:E493)</f>
        <v>0</v>
      </c>
      <c r="G414" s="80">
        <f>$A$414</f>
        <v>NaN</v>
      </c>
      <c r="I414" s="67">
        <f>SUM(I415:I493)</f>
        <v>-10000</v>
      </c>
      <c r="K414" s="80">
        <f>$C$414</f>
        <v>41818</v>
      </c>
      <c r="M414" s="67">
        <f>SUM(M415:M493)</f>
        <v>0</v>
      </c>
      <c r="O414" s="80">
        <f>$A$414</f>
        <v>NaN</v>
      </c>
      <c r="Q414" s="67">
        <f>SUM(Q415:Q493)</f>
        <v>0</v>
      </c>
      <c r="S414" s="80">
        <f>K414</f>
        <v>41818</v>
      </c>
      <c r="U414" s="67">
        <f>SUM(U415:U493)</f>
        <v>0</v>
      </c>
      <c r="W414" s="80">
        <f>$A$414</f>
        <v>NaN</v>
      </c>
      <c r="Y414" s="67">
        <f>SUM(Y415:Y493)</f>
        <v>0</v>
      </c>
      <c r="AA414" s="80">
        <f>S414</f>
        <v>41818</v>
      </c>
      <c r="AC414" s="67">
        <f>SUM(AC415:AC493)</f>
        <v>-18000</v>
      </c>
      <c r="AE414" s="80">
        <f>$A$414</f>
        <v>NaN</v>
      </c>
      <c r="AG414" s="67">
        <f>SUM(AG415:AG493)</f>
        <v>0</v>
      </c>
      <c r="AI414" s="80">
        <f>AA414</f>
        <v>41818</v>
      </c>
      <c r="AK414" s="67">
        <f>SUM(AK415:AK493)</f>
        <v>-1300</v>
      </c>
      <c r="AM414" s="80">
        <f>$A$414</f>
        <v>NaN</v>
      </c>
      <c r="AO414" s="67">
        <f>SUM(AO415:AO493)</f>
        <v>-200</v>
      </c>
      <c r="AQ414" s="80">
        <f>AI414</f>
        <v>41818</v>
      </c>
      <c r="AS414" s="67">
        <f>SUM(AS415:AS493)</f>
        <v>-4050</v>
      </c>
      <c r="AU414" s="80">
        <f>$A$414</f>
        <v>NaN</v>
      </c>
      <c r="AW414" s="67">
        <f>SUM(AW415:AW493)</f>
        <v>0</v>
      </c>
      <c r="AY414" s="80">
        <f>AQ414</f>
        <v>41818</v>
      </c>
      <c r="BA414" s="67">
        <f>SUM(BA415:BA493)</f>
        <v>0</v>
      </c>
      <c r="BC414" s="80">
        <f>$A$414</f>
        <v>NaN</v>
      </c>
      <c r="BE414" s="67">
        <f>SUM(BE415:BE493)</f>
        <v>-70500</v>
      </c>
      <c r="BG414" s="80">
        <f>AY414</f>
        <v>41818</v>
      </c>
      <c r="BI414" s="67">
        <f>SUM(BI415:BI493)</f>
        <v>-2150</v>
      </c>
      <c r="BK414" s="80">
        <f>$A$414</f>
        <v>NaN</v>
      </c>
      <c r="BM414" s="67">
        <f>SUM(BM415:BM493)</f>
        <v>225000</v>
      </c>
      <c r="BO414" s="80">
        <f>BG414</f>
        <v>41818</v>
      </c>
      <c r="BQ414" s="67">
        <f>SUM(BQ415:BQ493)</f>
        <v>0</v>
      </c>
      <c r="BS414" s="80">
        <f>$A$414</f>
        <v>NaN</v>
      </c>
      <c r="BU414" s="67">
        <f>SUM(BU415:BU493)</f>
        <v>-5000</v>
      </c>
      <c r="BW414" s="80">
        <f>BO414</f>
        <v>41818</v>
      </c>
      <c r="BY414" s="67">
        <f>SUM(BY415:BY493)</f>
        <v>0</v>
      </c>
      <c r="CA414" s="80">
        <f>$A$414</f>
        <v>NaN</v>
      </c>
      <c r="CC414" s="67">
        <f>SUM(CC415:CC493)</f>
        <v>-8000</v>
      </c>
      <c r="CE414" s="80">
        <f>BW414</f>
        <v>41818</v>
      </c>
      <c r="CG414" s="67">
        <f>SUM(CG415:CG493)</f>
        <v>27000</v>
      </c>
      <c r="CI414" s="80">
        <f>$A$414</f>
        <v>NaN</v>
      </c>
      <c r="CK414" s="67">
        <f>SUM(CK415:CK493)</f>
        <v>0</v>
      </c>
      <c r="CM414" s="80">
        <f>CE414</f>
        <v>41818</v>
      </c>
      <c r="CO414" s="67">
        <f>SUM(CO415:CO493)</f>
        <v>0</v>
      </c>
      <c r="CQ414" s="80">
        <f>$A$414</f>
        <v>NaN</v>
      </c>
      <c r="CS414" s="67">
        <f>SUM(CS415:CS493)</f>
        <v>0</v>
      </c>
      <c r="CU414" s="80">
        <f>CM414</f>
        <v>41818</v>
      </c>
      <c r="CW414" s="67">
        <f>SUM(CW415:CW493)</f>
        <v>0</v>
      </c>
      <c r="CY414" s="80">
        <f>$A$414</f>
        <v>NaN</v>
      </c>
      <c r="DA414" s="67">
        <f>SUM(DA415:DA493)</f>
        <v>-16400</v>
      </c>
      <c r="DC414" s="80">
        <f>CU414</f>
        <v>41818</v>
      </c>
      <c r="DE414" s="67">
        <f>SUM(DE415:DE493)</f>
        <v>-10000</v>
      </c>
      <c r="DG414" s="80">
        <f>$A$414</f>
        <v>NaN</v>
      </c>
      <c r="DI414" s="67">
        <f>SUM(DI415:DI493)</f>
        <v>-14000</v>
      </c>
      <c r="DK414" s="80">
        <f>DC414</f>
        <v>41818</v>
      </c>
      <c r="DM414" s="67">
        <f>SUM(DM415:DM493)</f>
        <v>0</v>
      </c>
      <c r="DO414" s="80">
        <f>$A$414</f>
        <v>NaN</v>
      </c>
      <c r="DQ414" s="67">
        <f>SUM(DQ415:DQ493)</f>
        <v>-4000</v>
      </c>
      <c r="DS414" s="80">
        <f>DK414</f>
        <v>41818</v>
      </c>
      <c r="DU414" s="67">
        <f>SUM(DU415:DU493)</f>
        <v>0</v>
      </c>
      <c r="DW414" s="80">
        <f>$A$414</f>
        <v>NaN</v>
      </c>
      <c r="DY414" s="67">
        <f>SUM(DY415:DY493)</f>
        <v>0</v>
      </c>
      <c r="EA414" s="80">
        <f>DS414</f>
        <v>41818</v>
      </c>
      <c r="EC414" s="67">
        <f>SUM(EC415:EC493)</f>
        <v>-6910</v>
      </c>
      <c r="EE414" s="80">
        <f>$A$414</f>
        <v>NaN</v>
      </c>
      <c r="EG414" s="67">
        <f>SUM(EG415:EG493)</f>
        <v>-37000</v>
      </c>
      <c r="EI414" s="80">
        <f>EA414</f>
        <v>41818</v>
      </c>
      <c r="EK414" s="67">
        <f>SUM(EK415:EK493)</f>
        <v>0</v>
      </c>
      <c r="EM414" s="80">
        <f>$A$414</f>
        <v>NaN</v>
      </c>
      <c r="EO414" s="67">
        <f>SUM(EO415:EO493)</f>
        <v>-33100</v>
      </c>
      <c r="EQ414" s="80">
        <f>EI414</f>
        <v>41818</v>
      </c>
      <c r="ES414" s="67">
        <f>SUM(ES415:ES493)</f>
        <v>-95000</v>
      </c>
      <c r="EU414" s="80">
        <f>EM414</f>
        <v>NaN</v>
      </c>
      <c r="EW414" s="67">
        <f>SUM(EW415:EW493)</f>
        <v>0</v>
      </c>
      <c r="EY414" s="80">
        <f>EQ414</f>
        <v>41818</v>
      </c>
      <c r="FA414" s="67">
        <f>SUM(FA415:FA493)</f>
        <v>0</v>
      </c>
      <c r="FC414" s="80">
        <f>EU414</f>
        <v>NaN</v>
      </c>
      <c r="FE414" s="67">
        <f>SUM(FE415:FE493)</f>
        <v>-17000</v>
      </c>
      <c r="FG414" s="80">
        <f>EY414</f>
        <v>41818</v>
      </c>
      <c r="FI414" s="67">
        <f>SUM(FI415:FI493)</f>
        <v>-10850</v>
      </c>
      <c r="FK414" s="80">
        <f>FC414</f>
        <v>NaN</v>
      </c>
      <c r="FM414" s="67">
        <f>SUM(FM415:FM493)</f>
        <v>18000</v>
      </c>
      <c r="FO414" s="80">
        <f>FG414</f>
        <v>41818</v>
      </c>
      <c r="FQ414" s="67">
        <f>SUM(FQ415:FQ493)</f>
        <v>-10400</v>
      </c>
    </row>
    <row r="415" spans="1:173" s="12" customFormat="1" x14ac:dyDescent="0.25">
      <c r="A415" s="9" t="str">
        <f>Sat!$A$2</f>
        <v>evening</v>
      </c>
      <c r="B415" s="72" t="str">
        <f>Sat!$C$2</f>
        <v>lose</v>
      </c>
      <c r="C415" s="9">
        <f>Sat!$X$2</f>
        <v>0</v>
      </c>
      <c r="D415" s="73" t="str">
        <f>IF($B415="win",100%-D$1,"-100%")</f>
        <v>-100%</v>
      </c>
      <c r="E415" s="9">
        <f>(C415*D415)+(C415*E$1)</f>
        <v>0</v>
      </c>
      <c r="G415" s="9">
        <f>Sat!$Y$2</f>
        <v>0</v>
      </c>
      <c r="H415" s="73" t="str">
        <f>IF($B415="win",100%-H$1,"-100%")</f>
        <v>-100%</v>
      </c>
      <c r="I415" s="9">
        <f>(G415*H415)+(G415*I$1)</f>
        <v>0</v>
      </c>
      <c r="K415" s="9">
        <f>Sat!$Z$2</f>
        <v>0</v>
      </c>
      <c r="L415" s="73" t="str">
        <f>IF($B415="win",100%-L$1,"-100%")</f>
        <v>-100%</v>
      </c>
      <c r="M415" s="9">
        <f>(K415*L415)+(K415*M$1)</f>
        <v>0</v>
      </c>
      <c r="N415" s="9"/>
      <c r="O415" s="9">
        <f>Sat!$AA$2</f>
        <v>0</v>
      </c>
      <c r="P415" s="73" t="str">
        <f>IF($B415="win",100%-P$1,"-100%")</f>
        <v>-100%</v>
      </c>
      <c r="Q415" s="9">
        <f>(O415*P415)+(O415*Q$1)</f>
        <v>0</v>
      </c>
      <c r="R415" s="9"/>
      <c r="S415" s="9">
        <f>Sat!$AB$2</f>
        <v>0</v>
      </c>
      <c r="T415" s="73" t="str">
        <f>IF($B415="win",100%-T$1,"-100%")</f>
        <v>-100%</v>
      </c>
      <c r="U415" s="9">
        <f>(S415*T415)+(S415*U$1)</f>
        <v>0</v>
      </c>
      <c r="V415" s="9"/>
      <c r="W415" s="9">
        <f>Sat!$AC$2</f>
        <v>0</v>
      </c>
      <c r="X415" s="73" t="str">
        <f>IF($B415="win",100%-X$1,"-100%")</f>
        <v>-100%</v>
      </c>
      <c r="Y415" s="9">
        <f>(W415*X415)+(W415*Y$1)</f>
        <v>0</v>
      </c>
      <c r="Z415" s="9"/>
      <c r="AA415" s="9">
        <f>Sat!$AD$2</f>
        <v>0</v>
      </c>
      <c r="AB415" s="73" t="str">
        <f>IF($B415="win",100%-AB$1,"-100%")</f>
        <v>-100%</v>
      </c>
      <c r="AC415" s="9">
        <f>(AA415*AB415)+(AA415*AC$1)</f>
        <v>0</v>
      </c>
      <c r="AD415" s="9"/>
      <c r="AE415" s="9">
        <f>Sat!$AE$2</f>
        <v>0</v>
      </c>
      <c r="AF415" s="73" t="str">
        <f>IF($B415="win",100%-AF$1,"-100%")</f>
        <v>-100%</v>
      </c>
      <c r="AG415" s="9">
        <f>(AE415*AF415)+(AE415*AG$1)</f>
        <v>0</v>
      </c>
      <c r="AH415" s="9"/>
      <c r="AI415" s="9">
        <f>Sat!$AF$2</f>
        <v>0</v>
      </c>
      <c r="AJ415" s="73" t="str">
        <f>IF($B415="win",100%-AJ$1,"-100%")</f>
        <v>-100%</v>
      </c>
      <c r="AK415" s="9">
        <f>(AI415*AJ415)+(AI415*AK$1)</f>
        <v>0</v>
      </c>
      <c r="AL415" s="9"/>
      <c r="AM415" s="9">
        <f>Sat!$AG$2</f>
        <v>0</v>
      </c>
      <c r="AN415" s="73" t="str">
        <f>IF($B415="win",100%-AN$1,"-100%")</f>
        <v>-100%</v>
      </c>
      <c r="AO415" s="9">
        <f>(AM415*AN415)+(AM415*AO$1)</f>
        <v>0</v>
      </c>
      <c r="AP415" s="9"/>
      <c r="AQ415" s="9">
        <f>Sat!$AH$2</f>
        <v>0</v>
      </c>
      <c r="AR415" s="73" t="str">
        <f>IF($B415="win",100%-AR$1,"-100%")</f>
        <v>-100%</v>
      </c>
      <c r="AS415" s="9">
        <f>(AQ415*AR415)+(AQ415*AS$1)</f>
        <v>0</v>
      </c>
      <c r="AT415" s="9"/>
      <c r="AU415" s="9">
        <f>Sat!$AI$2</f>
        <v>0</v>
      </c>
      <c r="AV415" s="73" t="str">
        <f>IF($B415="win",100%-AV$1,"-100%")</f>
        <v>-100%</v>
      </c>
      <c r="AW415" s="9">
        <f>(AU415*AV415)+(AU415*AW$1)</f>
        <v>0</v>
      </c>
      <c r="AX415" s="9"/>
      <c r="AY415" s="9">
        <f>Sat!$AJ$2</f>
        <v>0</v>
      </c>
      <c r="AZ415" s="73" t="str">
        <f>IF($B415="win",100%-AZ$1,"-100%")</f>
        <v>-100%</v>
      </c>
      <c r="BA415" s="9">
        <f>(AY415*AZ415)+(AY415*BA$1)</f>
        <v>0</v>
      </c>
      <c r="BB415" s="9"/>
      <c r="BC415" s="9">
        <f>Sat!$AK$2</f>
        <v>0</v>
      </c>
      <c r="BD415" s="73" t="str">
        <f>IF($B415="win",100%-BD$1,"-100%")</f>
        <v>-100%</v>
      </c>
      <c r="BE415" s="9">
        <f>(BC415*BD415)+(BC415*BE$1)</f>
        <v>0</v>
      </c>
      <c r="BF415" s="9"/>
      <c r="BG415" s="9">
        <f>Sat!$AL$2</f>
        <v>0</v>
      </c>
      <c r="BH415" s="73" t="str">
        <f>IF($B415="win",100%-BH$1,"-100%")</f>
        <v>-100%</v>
      </c>
      <c r="BI415" s="9">
        <f>(BG415*BH415)+(BG415*BI$1)</f>
        <v>0</v>
      </c>
      <c r="BJ415" s="9"/>
      <c r="BK415" s="9">
        <f>Sat!$AM$2</f>
        <v>0</v>
      </c>
      <c r="BL415" s="73" t="str">
        <f>IF($B415="win",100%-BL$1,"-100%")</f>
        <v>-100%</v>
      </c>
      <c r="BM415" s="9">
        <f>(BK415*BL415)+(BK415*BM$1)</f>
        <v>0</v>
      </c>
      <c r="BN415" s="9"/>
      <c r="BO415" s="9">
        <f>Sat!$AN$2</f>
        <v>0</v>
      </c>
      <c r="BP415" s="73" t="str">
        <f>IF($B415="win",100%-BP$1,"-100%")</f>
        <v>-100%</v>
      </c>
      <c r="BQ415" s="9">
        <f>(BO415*BP415)+(BO415*BQ$1)</f>
        <v>0</v>
      </c>
      <c r="BR415" s="9"/>
      <c r="BS415" s="9">
        <f>Sat!$AO$2</f>
        <v>0</v>
      </c>
      <c r="BT415" s="73" t="str">
        <f>IF($B415="win",100%-BT$1,"-100%")</f>
        <v>-100%</v>
      </c>
      <c r="BU415" s="9">
        <f>(BS415*BT415)+(BS415*BU$1)</f>
        <v>0</v>
      </c>
      <c r="BV415" s="9"/>
      <c r="BW415" s="9">
        <f>Sat!$AP$2</f>
        <v>0</v>
      </c>
      <c r="BX415" s="73" t="str">
        <f>IF($B415="win",100%-BX$1,"-100%")</f>
        <v>-100%</v>
      </c>
      <c r="BY415" s="9">
        <f>(BW415*BX415)+(BW415*BY$1)</f>
        <v>0</v>
      </c>
      <c r="BZ415" s="9"/>
      <c r="CA415" s="9">
        <f>Sat!$AQ$2</f>
        <v>0</v>
      </c>
      <c r="CB415" s="73" t="str">
        <f>IF($B415="win",100%-CB$1,"-100%")</f>
        <v>-100%</v>
      </c>
      <c r="CC415" s="9">
        <f>(CA415*CB415)+(CA415*CC$1)</f>
        <v>0</v>
      </c>
      <c r="CD415" s="9"/>
      <c r="CE415" s="9">
        <f>Sat!$AR$2</f>
        <v>0</v>
      </c>
      <c r="CF415" s="73" t="str">
        <f>IF($B415="win",100%-CF$1,"-100%")</f>
        <v>-100%</v>
      </c>
      <c r="CG415" s="9">
        <f>(CE415*CF415)+(CE415*CG$1)</f>
        <v>0</v>
      </c>
      <c r="CH415" s="9"/>
      <c r="CI415" s="9">
        <f>Sat!$AS$2</f>
        <v>0</v>
      </c>
      <c r="CJ415" s="73" t="str">
        <f>IF($B415="win",100%-CJ$1,"-100%")</f>
        <v>-100%</v>
      </c>
      <c r="CK415" s="9">
        <f>(CI415*CJ415)+(CI415*CK$1)</f>
        <v>0</v>
      </c>
      <c r="CL415" s="9"/>
      <c r="CM415" s="9">
        <f>Sat!$AT$2</f>
        <v>0</v>
      </c>
      <c r="CN415" s="73" t="str">
        <f>IF($B415="win",100%-CN$1,"-100%")</f>
        <v>-100%</v>
      </c>
      <c r="CO415" s="9">
        <f>(CM415*CN415)+(CM415*CO$1)</f>
        <v>0</v>
      </c>
      <c r="CP415" s="9"/>
      <c r="CQ415" s="9">
        <f>Sat!$AU$2</f>
        <v>0</v>
      </c>
      <c r="CR415" s="73" t="str">
        <f>IF($B415="win",100%-CR$1,"-100%")</f>
        <v>-100%</v>
      </c>
      <c r="CS415" s="9">
        <f>(CQ415*CR415)+(CQ415*CS$1)</f>
        <v>0</v>
      </c>
      <c r="CT415" s="9"/>
      <c r="CU415" s="9">
        <f>Sat!$AV$2</f>
        <v>0</v>
      </c>
      <c r="CV415" s="73" t="str">
        <f>IF($B415="win",100%-CV$1,"-100%")</f>
        <v>-100%</v>
      </c>
      <c r="CW415" s="9">
        <f>(CU415*CV415)+(CU415*CW$1)</f>
        <v>0</v>
      </c>
      <c r="CX415" s="9"/>
      <c r="CY415" s="9">
        <f>Sat!$AW$2</f>
        <v>0</v>
      </c>
      <c r="CZ415" s="73" t="str">
        <f>IF($B415="win",100%-CZ$1,"-100%")</f>
        <v>-100%</v>
      </c>
      <c r="DA415" s="9">
        <f>(CY415*CZ415)+(CY415*DA$1)</f>
        <v>0</v>
      </c>
      <c r="DB415" s="9"/>
      <c r="DC415" s="9">
        <f>Sat!$AX$2</f>
        <v>0</v>
      </c>
      <c r="DD415" s="73" t="str">
        <f>IF($B415="win",100%-DD$1,"-100%")</f>
        <v>-100%</v>
      </c>
      <c r="DE415" s="9">
        <f>(DC415*DD415)+(DC415*DE$1)</f>
        <v>0</v>
      </c>
      <c r="DF415" s="9"/>
      <c r="DG415" s="9">
        <f>Sat!$AY$2</f>
        <v>0</v>
      </c>
      <c r="DH415" s="73" t="str">
        <f>IF($B415="win",100%-DH$1,"-100%")</f>
        <v>-100%</v>
      </c>
      <c r="DI415" s="9">
        <f>(DG415*DH415)+(DG415*DI$1)</f>
        <v>0</v>
      </c>
      <c r="DJ415" s="9"/>
      <c r="DK415" s="9">
        <f>Sat!$AZ$2</f>
        <v>0</v>
      </c>
      <c r="DL415" s="73" t="str">
        <f>IF($B415="win",100%-DL$1,"-100%")</f>
        <v>-100%</v>
      </c>
      <c r="DM415" s="9">
        <f>(DK415*DL415)+(DK415*DM$1)</f>
        <v>0</v>
      </c>
      <c r="DN415" s="9"/>
      <c r="DO415" s="9">
        <f>Sat!$BA$2</f>
        <v>0</v>
      </c>
      <c r="DP415" s="73" t="str">
        <f>IF($B415="win",100%-DP$1,"-100%")</f>
        <v>-100%</v>
      </c>
      <c r="DQ415" s="9">
        <f>(DO415*DP415)+(DO415*DQ$1)</f>
        <v>0</v>
      </c>
      <c r="DR415" s="9"/>
      <c r="DS415" s="9">
        <f>Sat!$BB$2</f>
        <v>0</v>
      </c>
      <c r="DT415" s="73" t="str">
        <f>IF($B415="win",100%-DT$1,"-100%")</f>
        <v>-100%</v>
      </c>
      <c r="DU415" s="9">
        <f>(DS415*DT415)+(DS415*DU$1)</f>
        <v>0</v>
      </c>
      <c r="DV415" s="9"/>
      <c r="DW415" s="9">
        <f>Sat!$BC$2</f>
        <v>0</v>
      </c>
      <c r="DX415" s="73" t="str">
        <f>IF($B415="win",100%-DX$1,"-100%")</f>
        <v>-100%</v>
      </c>
      <c r="DY415" s="9">
        <f>(DW415*DX415)+(DW415*DY$1)</f>
        <v>0</v>
      </c>
      <c r="DZ415" s="9"/>
      <c r="EA415" s="9">
        <f>Sat!$BD$2</f>
        <v>0</v>
      </c>
      <c r="EB415" s="73" t="str">
        <f>IF($B415="win",100%-EB$1,"-100%")</f>
        <v>-100%</v>
      </c>
      <c r="EC415" s="9">
        <f>(EA415*EB415)+(EA415*EC$1)</f>
        <v>0</v>
      </c>
      <c r="ED415" s="9"/>
      <c r="EE415" s="9">
        <f>Sat!$BE$2</f>
        <v>0</v>
      </c>
      <c r="EF415" s="73" t="str">
        <f>IF($B415="win",100%-EF$1,"-100%")</f>
        <v>-100%</v>
      </c>
      <c r="EG415" s="9">
        <f>(EE415*EF415)+(EE415*EG$1)</f>
        <v>0</v>
      </c>
      <c r="EH415" s="9"/>
      <c r="EI415" s="9">
        <f>Sat!$BF$2</f>
        <v>0</v>
      </c>
      <c r="EJ415" s="73" t="str">
        <f>IF($B415="win",100%-EJ$1,"-100%")</f>
        <v>-100%</v>
      </c>
      <c r="EK415" s="9">
        <f>(EI415*EJ415)+(EI415*EK$1)</f>
        <v>0</v>
      </c>
      <c r="EL415" s="9"/>
      <c r="EM415" s="9">
        <f>Sat!$BG$2</f>
        <v>0</v>
      </c>
      <c r="EN415" s="73" t="str">
        <f>IF($B415="win",100%-EN$1,"-100%")</f>
        <v>-100%</v>
      </c>
      <c r="EO415" s="9">
        <f>(EM415*EN415)+(EM415*EO$1)</f>
        <v>0</v>
      </c>
      <c r="EP415" s="9"/>
      <c r="EQ415" s="9">
        <f>Sat!$BH$2</f>
        <v>0</v>
      </c>
      <c r="ER415" s="73" t="str">
        <f>IF($B415="win",100%-ER$1,"-100%")</f>
        <v>-100%</v>
      </c>
      <c r="ES415" s="9">
        <f>(EQ415*ER415)+(EQ415*ES$1)</f>
        <v>0</v>
      </c>
      <c r="EU415" s="9">
        <f>Sat!$BI$2</f>
        <v>0</v>
      </c>
      <c r="EV415" s="73" t="str">
        <f>IF($B415="win",100%-EV$1,"-100%")</f>
        <v>-100%</v>
      </c>
      <c r="EW415" s="9">
        <f>(EU415*EV415)+(EU415*EW$1)</f>
        <v>0</v>
      </c>
      <c r="EY415" s="9">
        <f>Sat!$BJ$2</f>
        <v>0</v>
      </c>
      <c r="EZ415" s="73" t="str">
        <f>IF($B415="win",100%-EZ$1,"-100%")</f>
        <v>-100%</v>
      </c>
      <c r="FA415" s="9">
        <f>(EY415*EZ415)+(EY415*FA$1)</f>
        <v>0</v>
      </c>
      <c r="FC415" s="9">
        <f>Sat!$BK$2</f>
        <v>0</v>
      </c>
      <c r="FD415" s="73" t="str">
        <f>IF($B415="win",100%-FD$1,"-100%")</f>
        <v>-100%</v>
      </c>
      <c r="FE415" s="9">
        <f>(FC415*FD415)+(FC415*FE$1)</f>
        <v>0</v>
      </c>
      <c r="FG415" s="9">
        <f>Sat!$BL$2</f>
        <v>0</v>
      </c>
      <c r="FH415" s="73" t="str">
        <f>IF($B415="win",100%-FH$1,"-100%")</f>
        <v>-100%</v>
      </c>
      <c r="FI415" s="9">
        <f>(FG415*FH415)+(FG415*FI$1)</f>
        <v>0</v>
      </c>
      <c r="FK415" s="9">
        <f>Sat!$BM$2</f>
        <v>0</v>
      </c>
      <c r="FL415" s="73" t="str">
        <f>IF($B415="win",100%-FL$1,"-100%")</f>
        <v>-100%</v>
      </c>
      <c r="FM415" s="9">
        <f>(FK415*FL415)+(FK415*FM$1)</f>
        <v>0</v>
      </c>
      <c r="FO415" s="9">
        <f>Sat!$BN$2</f>
        <v>0</v>
      </c>
      <c r="FP415" s="73" t="str">
        <f>IF($B415="win",100%-FP$1,"-100%")</f>
        <v>-100%</v>
      </c>
      <c r="FQ415" s="9">
        <f>(FO415*FP415)+(FO415*FQ$1)</f>
        <v>0</v>
      </c>
    </row>
    <row r="416" spans="1:173" s="12" customFormat="1" x14ac:dyDescent="0.25">
      <c r="A416" s="9" t="str">
        <f>Sat!$A$3</f>
        <v>morning</v>
      </c>
      <c r="B416" s="72" t="str">
        <f>Sat!$C$3</f>
        <v>lose</v>
      </c>
      <c r="C416" s="9">
        <f>Sat!$X$3</f>
        <v>0</v>
      </c>
      <c r="D416" s="73" t="str">
        <f t="shared" ref="D416:D418" si="4181">IF($B416="win",100%-D$1,"-100%")</f>
        <v>-100%</v>
      </c>
      <c r="E416" s="9">
        <f t="shared" ref="E416:E418" si="4182">(C416*D416)+(C416*E$1)</f>
        <v>0</v>
      </c>
      <c r="G416" s="9">
        <f>Sat!$Y$3</f>
        <v>0</v>
      </c>
      <c r="H416" s="73" t="str">
        <f t="shared" ref="H416:H418" si="4183">IF($B416="win",100%-H$1,"-100%")</f>
        <v>-100%</v>
      </c>
      <c r="I416" s="9">
        <f t="shared" ref="I416:I418" si="4184">(G416*H416)+(G416*I$1)</f>
        <v>0</v>
      </c>
      <c r="K416" s="9">
        <f>Sat!$Z$3</f>
        <v>0</v>
      </c>
      <c r="L416" s="73" t="str">
        <f t="shared" ref="L416:L418" si="4185">IF($B416="win",100%-L$1,"-100%")</f>
        <v>-100%</v>
      </c>
      <c r="M416" s="9">
        <f t="shared" ref="M416:M418" si="4186">(K416*L416)+(K416*M$1)</f>
        <v>0</v>
      </c>
      <c r="N416" s="9"/>
      <c r="O416" s="9">
        <f>Sat!$AA$3</f>
        <v>0</v>
      </c>
      <c r="P416" s="73" t="str">
        <f t="shared" ref="P416:P418" si="4187">IF($B416="win",100%-P$1,"-100%")</f>
        <v>-100%</v>
      </c>
      <c r="Q416" s="9">
        <f t="shared" ref="Q416:Q418" si="4188">(O416*P416)+(O416*Q$1)</f>
        <v>0</v>
      </c>
      <c r="R416" s="9"/>
      <c r="S416" s="9">
        <f>Sat!$AB$3</f>
        <v>0</v>
      </c>
      <c r="T416" s="73" t="str">
        <f t="shared" ref="T416:T418" si="4189">IF($B416="win",100%-T$1,"-100%")</f>
        <v>-100%</v>
      </c>
      <c r="U416" s="9">
        <f t="shared" ref="U416:U418" si="4190">(S416*T416)+(S416*U$1)</f>
        <v>0</v>
      </c>
      <c r="V416" s="9"/>
      <c r="W416" s="9">
        <f>Sat!$AC$3</f>
        <v>0</v>
      </c>
      <c r="X416" s="73" t="str">
        <f t="shared" ref="X416:X418" si="4191">IF($B416="win",100%-X$1,"-100%")</f>
        <v>-100%</v>
      </c>
      <c r="Y416" s="9">
        <f t="shared" ref="Y416:Y418" si="4192">(W416*X416)+(W416*Y$1)</f>
        <v>0</v>
      </c>
      <c r="Z416" s="9"/>
      <c r="AA416" s="9">
        <f>Sat!$AD$3</f>
        <v>0</v>
      </c>
      <c r="AB416" s="73" t="str">
        <f t="shared" ref="AB416:AB418" si="4193">IF($B416="win",100%-AB$1,"-100%")</f>
        <v>-100%</v>
      </c>
      <c r="AC416" s="9">
        <f t="shared" ref="AC416:AC418" si="4194">(AA416*AB416)+(AA416*AC$1)</f>
        <v>0</v>
      </c>
      <c r="AD416" s="9"/>
      <c r="AE416" s="9">
        <f>Sat!$AE$3</f>
        <v>0</v>
      </c>
      <c r="AF416" s="73" t="str">
        <f t="shared" ref="AF416:AF418" si="4195">IF($B416="win",100%-AF$1,"-100%")</f>
        <v>-100%</v>
      </c>
      <c r="AG416" s="9">
        <f t="shared" ref="AG416:AG418" si="4196">(AE416*AF416)+(AE416*AG$1)</f>
        <v>0</v>
      </c>
      <c r="AH416" s="9"/>
      <c r="AI416" s="9">
        <f>Sat!$AF$3</f>
        <v>0</v>
      </c>
      <c r="AJ416" s="73" t="str">
        <f t="shared" ref="AJ416:AJ418" si="4197">IF($B416="win",100%-AJ$1,"-100%")</f>
        <v>-100%</v>
      </c>
      <c r="AK416" s="9">
        <f t="shared" ref="AK416:AK418" si="4198">(AI416*AJ416)+(AI416*AK$1)</f>
        <v>0</v>
      </c>
      <c r="AL416" s="9"/>
      <c r="AM416" s="9">
        <f>Sat!$AG$3</f>
        <v>0</v>
      </c>
      <c r="AN416" s="73" t="str">
        <f t="shared" ref="AN416:AN418" si="4199">IF($B416="win",100%-AN$1,"-100%")</f>
        <v>-100%</v>
      </c>
      <c r="AO416" s="9">
        <f t="shared" ref="AO416:AO418" si="4200">(AM416*AN416)+(AM416*AO$1)</f>
        <v>0</v>
      </c>
      <c r="AP416" s="9"/>
      <c r="AQ416" s="9">
        <f>Sat!$AH$3</f>
        <v>0</v>
      </c>
      <c r="AR416" s="73" t="str">
        <f t="shared" ref="AR416:AR418" si="4201">IF($B416="win",100%-AR$1,"-100%")</f>
        <v>-100%</v>
      </c>
      <c r="AS416" s="9">
        <f t="shared" ref="AS416:AS418" si="4202">(AQ416*AR416)+(AQ416*AS$1)</f>
        <v>0</v>
      </c>
      <c r="AT416" s="9"/>
      <c r="AU416" s="9">
        <f>Sat!$AI$3</f>
        <v>0</v>
      </c>
      <c r="AV416" s="73" t="str">
        <f t="shared" ref="AV416:AV418" si="4203">IF($B416="win",100%-AV$1,"-100%")</f>
        <v>-100%</v>
      </c>
      <c r="AW416" s="9">
        <f t="shared" ref="AW416:AW418" si="4204">(AU416*AV416)+(AU416*AW$1)</f>
        <v>0</v>
      </c>
      <c r="AX416" s="9"/>
      <c r="AY416" s="9">
        <f>Sat!$AJ$3</f>
        <v>0</v>
      </c>
      <c r="AZ416" s="73" t="str">
        <f t="shared" ref="AZ416:AZ418" si="4205">IF($B416="win",100%-AZ$1,"-100%")</f>
        <v>-100%</v>
      </c>
      <c r="BA416" s="9">
        <f t="shared" ref="BA416:BA418" si="4206">(AY416*AZ416)+(AY416*BA$1)</f>
        <v>0</v>
      </c>
      <c r="BB416" s="9"/>
      <c r="BC416" s="9">
        <f>Sat!$AK$3</f>
        <v>0</v>
      </c>
      <c r="BD416" s="73" t="str">
        <f t="shared" ref="BD416:BD418" si="4207">IF($B416="win",100%-BD$1,"-100%")</f>
        <v>-100%</v>
      </c>
      <c r="BE416" s="9">
        <f t="shared" ref="BE416:BE418" si="4208">(BC416*BD416)+(BC416*BE$1)</f>
        <v>0</v>
      </c>
      <c r="BF416" s="9"/>
      <c r="BG416" s="9">
        <f>Sat!$AL$3</f>
        <v>0</v>
      </c>
      <c r="BH416" s="73" t="str">
        <f t="shared" ref="BH416:BH418" si="4209">IF($B416="win",100%-BH$1,"-100%")</f>
        <v>-100%</v>
      </c>
      <c r="BI416" s="9">
        <f t="shared" ref="BI416:BI418" si="4210">(BG416*BH416)+(BG416*BI$1)</f>
        <v>0</v>
      </c>
      <c r="BJ416" s="9"/>
      <c r="BK416" s="9">
        <f>Sat!$AM$3</f>
        <v>0</v>
      </c>
      <c r="BL416" s="73" t="str">
        <f t="shared" ref="BL416:BL418" si="4211">IF($B416="win",100%-BL$1,"-100%")</f>
        <v>-100%</v>
      </c>
      <c r="BM416" s="9">
        <f t="shared" ref="BM416:BM418" si="4212">(BK416*BL416)+(BK416*BM$1)</f>
        <v>0</v>
      </c>
      <c r="BN416" s="9"/>
      <c r="BO416" s="9">
        <f>Sat!$AN$3</f>
        <v>0</v>
      </c>
      <c r="BP416" s="73" t="str">
        <f t="shared" ref="BP416:BP418" si="4213">IF($B416="win",100%-BP$1,"-100%")</f>
        <v>-100%</v>
      </c>
      <c r="BQ416" s="9">
        <f t="shared" ref="BQ416:BQ418" si="4214">(BO416*BP416)+(BO416*BQ$1)</f>
        <v>0</v>
      </c>
      <c r="BR416" s="9"/>
      <c r="BS416" s="9">
        <f>Sat!$AO$3</f>
        <v>0</v>
      </c>
      <c r="BT416" s="73" t="str">
        <f t="shared" ref="BT416:BT418" si="4215">IF($B416="win",100%-BT$1,"-100%")</f>
        <v>-100%</v>
      </c>
      <c r="BU416" s="9">
        <f t="shared" ref="BU416:BU418" si="4216">(BS416*BT416)+(BS416*BU$1)</f>
        <v>0</v>
      </c>
      <c r="BV416" s="9"/>
      <c r="BW416" s="9">
        <f>Sat!$AP$3</f>
        <v>0</v>
      </c>
      <c r="BX416" s="73" t="str">
        <f t="shared" ref="BX416:BX418" si="4217">IF($B416="win",100%-BX$1,"-100%")</f>
        <v>-100%</v>
      </c>
      <c r="BY416" s="9">
        <f t="shared" ref="BY416:BY418" si="4218">(BW416*BX416)+(BW416*BY$1)</f>
        <v>0</v>
      </c>
      <c r="BZ416" s="9"/>
      <c r="CA416" s="9">
        <f>Sat!$AQ$3</f>
        <v>0</v>
      </c>
      <c r="CB416" s="73" t="str">
        <f t="shared" ref="CB416:CB418" si="4219">IF($B416="win",100%-CB$1,"-100%")</f>
        <v>-100%</v>
      </c>
      <c r="CC416" s="9">
        <f t="shared" ref="CC416:CC418" si="4220">(CA416*CB416)+(CA416*CC$1)</f>
        <v>0</v>
      </c>
      <c r="CD416" s="9"/>
      <c r="CE416" s="9">
        <f>Sat!$AR$3</f>
        <v>0</v>
      </c>
      <c r="CF416" s="73" t="str">
        <f t="shared" ref="CF416:CF418" si="4221">IF($B416="win",100%-CF$1,"-100%")</f>
        <v>-100%</v>
      </c>
      <c r="CG416" s="9">
        <f t="shared" ref="CG416:CG418" si="4222">(CE416*CF416)+(CE416*CG$1)</f>
        <v>0</v>
      </c>
      <c r="CH416" s="9"/>
      <c r="CI416" s="9">
        <f>Sat!$AS$3</f>
        <v>0</v>
      </c>
      <c r="CJ416" s="73" t="str">
        <f t="shared" ref="CJ416:CJ418" si="4223">IF($B416="win",100%-CJ$1,"-100%")</f>
        <v>-100%</v>
      </c>
      <c r="CK416" s="9">
        <f t="shared" ref="CK416:CK418" si="4224">(CI416*CJ416)+(CI416*CK$1)</f>
        <v>0</v>
      </c>
      <c r="CL416" s="9"/>
      <c r="CM416" s="9">
        <f>Sat!$AT$3</f>
        <v>0</v>
      </c>
      <c r="CN416" s="73" t="str">
        <f t="shared" ref="CN416:CN418" si="4225">IF($B416="win",100%-CN$1,"-100%")</f>
        <v>-100%</v>
      </c>
      <c r="CO416" s="9">
        <f t="shared" ref="CO416:CO418" si="4226">(CM416*CN416)+(CM416*CO$1)</f>
        <v>0</v>
      </c>
      <c r="CP416" s="9"/>
      <c r="CQ416" s="9">
        <f>Sat!$AU$3</f>
        <v>0</v>
      </c>
      <c r="CR416" s="73" t="str">
        <f t="shared" ref="CR416:CR418" si="4227">IF($B416="win",100%-CR$1,"-100%")</f>
        <v>-100%</v>
      </c>
      <c r="CS416" s="9">
        <f t="shared" ref="CS416:CS418" si="4228">(CQ416*CR416)+(CQ416*CS$1)</f>
        <v>0</v>
      </c>
      <c r="CT416" s="9"/>
      <c r="CU416" s="9">
        <f>Sat!$AV$3</f>
        <v>0</v>
      </c>
      <c r="CV416" s="73" t="str">
        <f t="shared" ref="CV416:CV418" si="4229">IF($B416="win",100%-CV$1,"-100%")</f>
        <v>-100%</v>
      </c>
      <c r="CW416" s="9">
        <f t="shared" ref="CW416:CW418" si="4230">(CU416*CV416)+(CU416*CW$1)</f>
        <v>0</v>
      </c>
      <c r="CX416" s="9"/>
      <c r="CY416" s="9">
        <f>Sat!$AW$3</f>
        <v>0</v>
      </c>
      <c r="CZ416" s="73" t="str">
        <f t="shared" ref="CZ416:CZ418" si="4231">IF($B416="win",100%-CZ$1,"-100%")</f>
        <v>-100%</v>
      </c>
      <c r="DA416" s="9">
        <f t="shared" ref="DA416:DA418" si="4232">(CY416*CZ416)+(CY416*DA$1)</f>
        <v>0</v>
      </c>
      <c r="DB416" s="9"/>
      <c r="DC416" s="9">
        <f>Sat!$AX$3</f>
        <v>0</v>
      </c>
      <c r="DD416" s="73" t="str">
        <f t="shared" ref="DD416:DD418" si="4233">IF($B416="win",100%-DD$1,"-100%")</f>
        <v>-100%</v>
      </c>
      <c r="DE416" s="9">
        <f t="shared" ref="DE416:DE418" si="4234">(DC416*DD416)+(DC416*DE$1)</f>
        <v>0</v>
      </c>
      <c r="DF416" s="9"/>
      <c r="DG416" s="9">
        <f>Sat!$AY$3</f>
        <v>0</v>
      </c>
      <c r="DH416" s="73" t="str">
        <f t="shared" ref="DH416:DH418" si="4235">IF($B416="win",100%-DH$1,"-100%")</f>
        <v>-100%</v>
      </c>
      <c r="DI416" s="9">
        <f t="shared" ref="DI416:DI418" si="4236">(DG416*DH416)+(DG416*DI$1)</f>
        <v>0</v>
      </c>
      <c r="DJ416" s="9"/>
      <c r="DK416" s="9">
        <f>Sat!$AZ$3</f>
        <v>0</v>
      </c>
      <c r="DL416" s="73" t="str">
        <f t="shared" ref="DL416:DL418" si="4237">IF($B416="win",100%-DL$1,"-100%")</f>
        <v>-100%</v>
      </c>
      <c r="DM416" s="9">
        <f t="shared" ref="DM416:DM418" si="4238">(DK416*DL416)+(DK416*DM$1)</f>
        <v>0</v>
      </c>
      <c r="DN416" s="9"/>
      <c r="DO416" s="9">
        <f>Sat!$BA$3</f>
        <v>0</v>
      </c>
      <c r="DP416" s="73" t="str">
        <f t="shared" ref="DP416:DP418" si="4239">IF($B416="win",100%-DP$1,"-100%")</f>
        <v>-100%</v>
      </c>
      <c r="DQ416" s="9">
        <f t="shared" ref="DQ416:DQ418" si="4240">(DO416*DP416)+(DO416*DQ$1)</f>
        <v>0</v>
      </c>
      <c r="DR416" s="9"/>
      <c r="DS416" s="9">
        <f>Sat!$BB$3</f>
        <v>0</v>
      </c>
      <c r="DT416" s="73" t="str">
        <f t="shared" ref="DT416:DT418" si="4241">IF($B416="win",100%-DT$1,"-100%")</f>
        <v>-100%</v>
      </c>
      <c r="DU416" s="9">
        <f t="shared" ref="DU416:DU418" si="4242">(DS416*DT416)+(DS416*DU$1)</f>
        <v>0</v>
      </c>
      <c r="DV416" s="9"/>
      <c r="DW416" s="9">
        <f>Sat!$BC$3</f>
        <v>0</v>
      </c>
      <c r="DX416" s="73" t="str">
        <f t="shared" ref="DX416:DX418" si="4243">IF($B416="win",100%-DX$1,"-100%")</f>
        <v>-100%</v>
      </c>
      <c r="DY416" s="9">
        <f t="shared" ref="DY416:DY418" si="4244">(DW416*DX416)+(DW416*DY$1)</f>
        <v>0</v>
      </c>
      <c r="DZ416" s="9"/>
      <c r="EA416" s="9">
        <f>Sat!$BD$3</f>
        <v>0</v>
      </c>
      <c r="EB416" s="73" t="str">
        <f t="shared" ref="EB416:EB418" si="4245">IF($B416="win",100%-EB$1,"-100%")</f>
        <v>-100%</v>
      </c>
      <c r="EC416" s="9">
        <f t="shared" ref="EC416:EC418" si="4246">(EA416*EB416)+(EA416*EC$1)</f>
        <v>0</v>
      </c>
      <c r="ED416" s="9"/>
      <c r="EE416" s="9">
        <f>Sat!$BE$3</f>
        <v>0</v>
      </c>
      <c r="EF416" s="73" t="str">
        <f t="shared" ref="EF416:EF418" si="4247">IF($B416="win",100%-EF$1,"-100%")</f>
        <v>-100%</v>
      </c>
      <c r="EG416" s="9">
        <f t="shared" ref="EG416:EG418" si="4248">(EE416*EF416)+(EE416*EG$1)</f>
        <v>0</v>
      </c>
      <c r="EH416" s="9"/>
      <c r="EI416" s="9">
        <f>Sat!$BF$3</f>
        <v>0</v>
      </c>
      <c r="EJ416" s="73" t="str">
        <f t="shared" ref="EJ416:EJ418" si="4249">IF($B416="win",100%-EJ$1,"-100%")</f>
        <v>-100%</v>
      </c>
      <c r="EK416" s="9">
        <f t="shared" ref="EK416:EK418" si="4250">(EI416*EJ416)+(EI416*EK$1)</f>
        <v>0</v>
      </c>
      <c r="EL416" s="9"/>
      <c r="EM416" s="9">
        <f>Sat!$BG$3</f>
        <v>0</v>
      </c>
      <c r="EN416" s="73" t="str">
        <f t="shared" ref="EN416:EN418" si="4251">IF($B416="win",100%-EN$1,"-100%")</f>
        <v>-100%</v>
      </c>
      <c r="EO416" s="9">
        <f t="shared" ref="EO416:EO418" si="4252">(EM416*EN416)+(EM416*EO$1)</f>
        <v>0</v>
      </c>
      <c r="EP416" s="9"/>
      <c r="EQ416" s="9">
        <f>Sat!$BH$3</f>
        <v>0</v>
      </c>
      <c r="ER416" s="73" t="str">
        <f t="shared" ref="ER416:ER418" si="4253">IF($B416="win",100%-ER$1,"-100%")</f>
        <v>-100%</v>
      </c>
      <c r="ES416" s="9">
        <f t="shared" ref="ES416:ES418" si="4254">(EQ416*ER416)+(EQ416*ES$1)</f>
        <v>0</v>
      </c>
      <c r="EU416" s="9">
        <f>Sat!$BI$3</f>
        <v>0</v>
      </c>
      <c r="EV416" s="73" t="str">
        <f t="shared" ref="EV416:EV418" si="4255">IF($B416="win",100%-EV$1,"-100%")</f>
        <v>-100%</v>
      </c>
      <c r="EW416" s="9">
        <f t="shared" ref="EW416:EW418" si="4256">(EU416*EV416)+(EU416*EW$1)</f>
        <v>0</v>
      </c>
      <c r="EY416" s="9">
        <f>Sat!$BJ$3</f>
        <v>0</v>
      </c>
      <c r="EZ416" s="73" t="str">
        <f t="shared" ref="EZ416:EZ418" si="4257">IF($B416="win",100%-EZ$1,"-100%")</f>
        <v>-100%</v>
      </c>
      <c r="FA416" s="9">
        <f t="shared" ref="FA416:FA418" si="4258">(EY416*EZ416)+(EY416*FA$1)</f>
        <v>0</v>
      </c>
      <c r="FC416" s="9">
        <f>Sat!$BK$3</f>
        <v>0</v>
      </c>
      <c r="FD416" s="73" t="str">
        <f t="shared" ref="FD416:FD418" si="4259">IF($B416="win",100%-FD$1,"-100%")</f>
        <v>-100%</v>
      </c>
      <c r="FE416" s="9">
        <f t="shared" ref="FE416:FE418" si="4260">(FC416*FD416)+(FC416*FE$1)</f>
        <v>0</v>
      </c>
      <c r="FG416" s="9">
        <f>Sat!$BL$3</f>
        <v>0</v>
      </c>
      <c r="FH416" s="73" t="str">
        <f t="shared" ref="FH416:FH418" si="4261">IF($B416="win",100%-FH$1,"-100%")</f>
        <v>-100%</v>
      </c>
      <c r="FI416" s="9">
        <f t="shared" ref="FI416:FI418" si="4262">(FG416*FH416)+(FG416*FI$1)</f>
        <v>0</v>
      </c>
      <c r="FK416" s="9">
        <f>Sat!$BM$3</f>
        <v>0</v>
      </c>
      <c r="FL416" s="73" t="str">
        <f t="shared" ref="FL416:FL418" si="4263">IF($B416="win",100%-FL$1,"-100%")</f>
        <v>-100%</v>
      </c>
      <c r="FM416" s="9">
        <f t="shared" ref="FM416:FM418" si="4264">(FK416*FL416)+(FK416*FM$1)</f>
        <v>0</v>
      </c>
      <c r="FO416" s="9">
        <f>Sat!$BN$3</f>
        <v>0</v>
      </c>
      <c r="FP416" s="73" t="str">
        <f t="shared" ref="FP416:FP418" si="4265">IF($B416="win",100%-FP$1,"-100%")</f>
        <v>-100%</v>
      </c>
      <c r="FQ416" s="9">
        <f t="shared" ref="FQ416:FQ418" si="4266">(FO416*FP416)+(FO416*FQ$1)</f>
        <v>0</v>
      </c>
    </row>
    <row r="417" spans="1:173" s="12" customFormat="1" x14ac:dyDescent="0.25">
      <c r="A417" s="9" t="str">
        <f>Sat!$A$4</f>
        <v>UNDER</v>
      </c>
      <c r="B417" s="72" t="str">
        <f>Sat!$C$4</f>
        <v>win</v>
      </c>
      <c r="C417" s="9">
        <f>Sat!$X$4</f>
        <v>0</v>
      </c>
      <c r="D417" s="73">
        <f t="shared" si="4181"/>
        <v>1</v>
      </c>
      <c r="E417" s="9">
        <f t="shared" si="4182"/>
        <v>0</v>
      </c>
      <c r="G417" s="9">
        <f>Sat!$Y$4</f>
        <v>0</v>
      </c>
      <c r="H417" s="73">
        <f t="shared" si="4183"/>
        <v>0.9</v>
      </c>
      <c r="I417" s="9">
        <f t="shared" si="4184"/>
        <v>0</v>
      </c>
      <c r="K417" s="9">
        <f>Sat!$Z$4</f>
        <v>0</v>
      </c>
      <c r="L417" s="73">
        <f t="shared" si="4185"/>
        <v>0.9</v>
      </c>
      <c r="M417" s="9">
        <f t="shared" si="4186"/>
        <v>0</v>
      </c>
      <c r="N417" s="9"/>
      <c r="O417" s="9">
        <f>Sat!$AA$4</f>
        <v>0</v>
      </c>
      <c r="P417" s="73">
        <f t="shared" si="4187"/>
        <v>0.9</v>
      </c>
      <c r="Q417" s="9">
        <f t="shared" si="4188"/>
        <v>0</v>
      </c>
      <c r="R417" s="9"/>
      <c r="S417" s="9">
        <f>Sat!$AB$4</f>
        <v>0</v>
      </c>
      <c r="T417" s="73">
        <f t="shared" si="4189"/>
        <v>0.9</v>
      </c>
      <c r="U417" s="9">
        <f t="shared" si="4190"/>
        <v>0</v>
      </c>
      <c r="V417" s="9"/>
      <c r="W417" s="9">
        <f>Sat!$AC$4</f>
        <v>0</v>
      </c>
      <c r="X417" s="73">
        <f t="shared" si="4191"/>
        <v>0.9</v>
      </c>
      <c r="Y417" s="9">
        <f t="shared" si="4192"/>
        <v>0</v>
      </c>
      <c r="Z417" s="9"/>
      <c r="AA417" s="9">
        <f>Sat!$AD$4</f>
        <v>0</v>
      </c>
      <c r="AB417" s="73">
        <f t="shared" si="4193"/>
        <v>0.9</v>
      </c>
      <c r="AC417" s="9">
        <f t="shared" si="4194"/>
        <v>0</v>
      </c>
      <c r="AD417" s="9"/>
      <c r="AE417" s="9">
        <f>Sat!$AE$4</f>
        <v>0</v>
      </c>
      <c r="AF417" s="73">
        <f t="shared" si="4195"/>
        <v>0.9</v>
      </c>
      <c r="AG417" s="9">
        <f t="shared" si="4196"/>
        <v>0</v>
      </c>
      <c r="AH417" s="9"/>
      <c r="AI417" s="9">
        <f>Sat!$AF$4</f>
        <v>0</v>
      </c>
      <c r="AJ417" s="73">
        <f t="shared" si="4197"/>
        <v>0.9</v>
      </c>
      <c r="AK417" s="9">
        <f t="shared" si="4198"/>
        <v>0</v>
      </c>
      <c r="AL417" s="9"/>
      <c r="AM417" s="9">
        <f>Sat!$AG$4</f>
        <v>0</v>
      </c>
      <c r="AN417" s="73">
        <f t="shared" si="4199"/>
        <v>0.9</v>
      </c>
      <c r="AO417" s="9">
        <f t="shared" si="4200"/>
        <v>0</v>
      </c>
      <c r="AP417" s="9"/>
      <c r="AQ417" s="9">
        <f>Sat!$AH$4</f>
        <v>0</v>
      </c>
      <c r="AR417" s="73">
        <f t="shared" si="4201"/>
        <v>0.9</v>
      </c>
      <c r="AS417" s="9">
        <f t="shared" si="4202"/>
        <v>0</v>
      </c>
      <c r="AT417" s="9"/>
      <c r="AU417" s="9">
        <f>Sat!$AI$4</f>
        <v>0</v>
      </c>
      <c r="AV417" s="73">
        <f t="shared" si="4203"/>
        <v>0.9</v>
      </c>
      <c r="AW417" s="9">
        <f t="shared" si="4204"/>
        <v>0</v>
      </c>
      <c r="AX417" s="9"/>
      <c r="AY417" s="9">
        <f>Sat!$AJ$4</f>
        <v>0</v>
      </c>
      <c r="AZ417" s="73">
        <f t="shared" si="4205"/>
        <v>0.9</v>
      </c>
      <c r="BA417" s="9">
        <f t="shared" si="4206"/>
        <v>0</v>
      </c>
      <c r="BB417" s="9"/>
      <c r="BC417" s="9">
        <f>Sat!$AK$4</f>
        <v>0</v>
      </c>
      <c r="BD417" s="73">
        <f t="shared" si="4207"/>
        <v>0.9</v>
      </c>
      <c r="BE417" s="9">
        <f t="shared" si="4208"/>
        <v>0</v>
      </c>
      <c r="BF417" s="9"/>
      <c r="BG417" s="9">
        <f>Sat!$AL$4</f>
        <v>0</v>
      </c>
      <c r="BH417" s="73">
        <f t="shared" si="4209"/>
        <v>0.9</v>
      </c>
      <c r="BI417" s="9">
        <f t="shared" si="4210"/>
        <v>0</v>
      </c>
      <c r="BJ417" s="9"/>
      <c r="BK417" s="9">
        <f>Sat!$AM$4</f>
        <v>0</v>
      </c>
      <c r="BL417" s="73">
        <f t="shared" si="4211"/>
        <v>0.9</v>
      </c>
      <c r="BM417" s="9">
        <f t="shared" si="4212"/>
        <v>0</v>
      </c>
      <c r="BN417" s="9"/>
      <c r="BO417" s="9">
        <f>Sat!$AN$4</f>
        <v>0</v>
      </c>
      <c r="BP417" s="73">
        <f t="shared" si="4213"/>
        <v>0.92</v>
      </c>
      <c r="BQ417" s="9">
        <f t="shared" si="4214"/>
        <v>0</v>
      </c>
      <c r="BR417" s="9"/>
      <c r="BS417" s="9">
        <f>Sat!$AO$4</f>
        <v>0</v>
      </c>
      <c r="BT417" s="73">
        <f t="shared" si="4215"/>
        <v>0.9</v>
      </c>
      <c r="BU417" s="9">
        <f t="shared" si="4216"/>
        <v>0</v>
      </c>
      <c r="BV417" s="9"/>
      <c r="BW417" s="9">
        <f>Sat!$AP$4</f>
        <v>0</v>
      </c>
      <c r="BX417" s="73">
        <f t="shared" si="4217"/>
        <v>0.9</v>
      </c>
      <c r="BY417" s="9">
        <f t="shared" si="4218"/>
        <v>0</v>
      </c>
      <c r="BZ417" s="9"/>
      <c r="CA417" s="9">
        <f>Sat!$AQ$4</f>
        <v>0</v>
      </c>
      <c r="CB417" s="73">
        <f t="shared" si="4219"/>
        <v>0.9</v>
      </c>
      <c r="CC417" s="9">
        <f t="shared" si="4220"/>
        <v>0</v>
      </c>
      <c r="CD417" s="9"/>
      <c r="CE417" s="9">
        <f>Sat!$AR$4</f>
        <v>0</v>
      </c>
      <c r="CF417" s="73">
        <f t="shared" si="4221"/>
        <v>0.9</v>
      </c>
      <c r="CG417" s="9">
        <f t="shared" si="4222"/>
        <v>0</v>
      </c>
      <c r="CH417" s="9"/>
      <c r="CI417" s="9">
        <f>Sat!$AS$4</f>
        <v>0</v>
      </c>
      <c r="CJ417" s="73">
        <f t="shared" si="4223"/>
        <v>0.9</v>
      </c>
      <c r="CK417" s="9">
        <f t="shared" si="4224"/>
        <v>0</v>
      </c>
      <c r="CL417" s="9"/>
      <c r="CM417" s="9">
        <f>Sat!$AT$4</f>
        <v>0</v>
      </c>
      <c r="CN417" s="73">
        <f t="shared" si="4225"/>
        <v>0.9</v>
      </c>
      <c r="CO417" s="9">
        <f t="shared" si="4226"/>
        <v>0</v>
      </c>
      <c r="CP417" s="9"/>
      <c r="CQ417" s="9">
        <f>Sat!$AU$4</f>
        <v>0</v>
      </c>
      <c r="CR417" s="73">
        <f t="shared" si="4227"/>
        <v>0.9</v>
      </c>
      <c r="CS417" s="9">
        <f t="shared" si="4228"/>
        <v>0</v>
      </c>
      <c r="CT417" s="9"/>
      <c r="CU417" s="9">
        <f>Sat!$AV$4</f>
        <v>0</v>
      </c>
      <c r="CV417" s="73">
        <f t="shared" si="4229"/>
        <v>0.9</v>
      </c>
      <c r="CW417" s="9">
        <f t="shared" si="4230"/>
        <v>0</v>
      </c>
      <c r="CX417" s="9"/>
      <c r="CY417" s="9">
        <f>Sat!$AW$4</f>
        <v>0</v>
      </c>
      <c r="CZ417" s="73">
        <f t="shared" si="4231"/>
        <v>0.9</v>
      </c>
      <c r="DA417" s="9">
        <f t="shared" si="4232"/>
        <v>0</v>
      </c>
      <c r="DB417" s="9"/>
      <c r="DC417" s="9">
        <f>Sat!$AX$4</f>
        <v>0</v>
      </c>
      <c r="DD417" s="73">
        <f t="shared" si="4233"/>
        <v>0.9</v>
      </c>
      <c r="DE417" s="9">
        <f t="shared" si="4234"/>
        <v>0</v>
      </c>
      <c r="DF417" s="9"/>
      <c r="DG417" s="9">
        <f>Sat!$AY$4</f>
        <v>0</v>
      </c>
      <c r="DH417" s="73">
        <f t="shared" si="4235"/>
        <v>0.9</v>
      </c>
      <c r="DI417" s="9">
        <f t="shared" si="4236"/>
        <v>0</v>
      </c>
      <c r="DJ417" s="9"/>
      <c r="DK417" s="9">
        <f>Sat!$AZ$4</f>
        <v>0</v>
      </c>
      <c r="DL417" s="73">
        <f t="shared" si="4237"/>
        <v>0.9</v>
      </c>
      <c r="DM417" s="9">
        <f t="shared" si="4238"/>
        <v>0</v>
      </c>
      <c r="DN417" s="9"/>
      <c r="DO417" s="9">
        <f>Sat!$BA$4</f>
        <v>0</v>
      </c>
      <c r="DP417" s="73">
        <f t="shared" si="4239"/>
        <v>0.9</v>
      </c>
      <c r="DQ417" s="9">
        <f t="shared" si="4240"/>
        <v>0</v>
      </c>
      <c r="DR417" s="9"/>
      <c r="DS417" s="9">
        <f>Sat!$BB$4</f>
        <v>0</v>
      </c>
      <c r="DT417" s="73">
        <f t="shared" si="4241"/>
        <v>0.9</v>
      </c>
      <c r="DU417" s="9">
        <f t="shared" si="4242"/>
        <v>0</v>
      </c>
      <c r="DV417" s="9"/>
      <c r="DW417" s="9">
        <f>Sat!$BC$4</f>
        <v>0</v>
      </c>
      <c r="DX417" s="73">
        <f t="shared" si="4243"/>
        <v>0.9</v>
      </c>
      <c r="DY417" s="9">
        <f t="shared" si="4244"/>
        <v>0</v>
      </c>
      <c r="DZ417" s="9"/>
      <c r="EA417" s="9">
        <f>Sat!$BD$4</f>
        <v>0</v>
      </c>
      <c r="EB417" s="73">
        <f t="shared" si="4245"/>
        <v>0.9</v>
      </c>
      <c r="EC417" s="9">
        <f t="shared" si="4246"/>
        <v>0</v>
      </c>
      <c r="ED417" s="9"/>
      <c r="EE417" s="9">
        <f>Sat!$BE$4</f>
        <v>0</v>
      </c>
      <c r="EF417" s="73">
        <f t="shared" si="4247"/>
        <v>0.9</v>
      </c>
      <c r="EG417" s="9">
        <f t="shared" si="4248"/>
        <v>0</v>
      </c>
      <c r="EH417" s="9"/>
      <c r="EI417" s="9">
        <f>Sat!$BF$4</f>
        <v>0</v>
      </c>
      <c r="EJ417" s="73">
        <f t="shared" si="4249"/>
        <v>0.9</v>
      </c>
      <c r="EK417" s="9">
        <f t="shared" si="4250"/>
        <v>0</v>
      </c>
      <c r="EL417" s="9"/>
      <c r="EM417" s="9">
        <f>Sat!$BG$4</f>
        <v>0</v>
      </c>
      <c r="EN417" s="73">
        <f t="shared" si="4251"/>
        <v>0.9</v>
      </c>
      <c r="EO417" s="9">
        <f t="shared" si="4252"/>
        <v>0</v>
      </c>
      <c r="EP417" s="9"/>
      <c r="EQ417" s="9">
        <f>Sat!$BH$4</f>
        <v>0</v>
      </c>
      <c r="ER417" s="73">
        <f t="shared" si="4253"/>
        <v>0.9</v>
      </c>
      <c r="ES417" s="9">
        <f t="shared" si="4254"/>
        <v>0</v>
      </c>
      <c r="EU417" s="9">
        <f>Sat!$BI$4</f>
        <v>0</v>
      </c>
      <c r="EV417" s="73">
        <f t="shared" si="4255"/>
        <v>0.9</v>
      </c>
      <c r="EW417" s="9">
        <f t="shared" si="4256"/>
        <v>0</v>
      </c>
      <c r="EY417" s="9">
        <f>Sat!$BJ$4</f>
        <v>0</v>
      </c>
      <c r="EZ417" s="73">
        <f t="shared" si="4257"/>
        <v>0.9</v>
      </c>
      <c r="FA417" s="9">
        <f t="shared" si="4258"/>
        <v>0</v>
      </c>
      <c r="FC417" s="9">
        <f>Sat!$BK$4</f>
        <v>0</v>
      </c>
      <c r="FD417" s="73">
        <f t="shared" si="4259"/>
        <v>0.9</v>
      </c>
      <c r="FE417" s="9">
        <f t="shared" si="4260"/>
        <v>0</v>
      </c>
      <c r="FG417" s="9">
        <f>Sat!$BL$4</f>
        <v>0</v>
      </c>
      <c r="FH417" s="73">
        <f t="shared" si="4261"/>
        <v>0.9</v>
      </c>
      <c r="FI417" s="9">
        <f t="shared" si="4262"/>
        <v>0</v>
      </c>
      <c r="FK417" s="9">
        <f>Sat!$BM$4</f>
        <v>0</v>
      </c>
      <c r="FL417" s="73">
        <f t="shared" si="4263"/>
        <v>0.9</v>
      </c>
      <c r="FM417" s="9">
        <f t="shared" si="4264"/>
        <v>0</v>
      </c>
      <c r="FO417" s="9">
        <f>Sat!$BN$4</f>
        <v>0</v>
      </c>
      <c r="FP417" s="73">
        <f t="shared" si="4265"/>
        <v>0.9</v>
      </c>
      <c r="FQ417" s="9">
        <f t="shared" si="4266"/>
        <v>0</v>
      </c>
    </row>
    <row r="418" spans="1:173" s="12" customFormat="1" x14ac:dyDescent="0.25">
      <c r="A418" s="9" t="str">
        <f>Sat!$A$5</f>
        <v>OVER</v>
      </c>
      <c r="B418" s="72">
        <f>Sat!$C$5</f>
        <v>0</v>
      </c>
      <c r="C418" s="9">
        <f>Sat!$X$5</f>
        <v>0</v>
      </c>
      <c r="D418" s="73" t="str">
        <f t="shared" si="4181"/>
        <v>-100%</v>
      </c>
      <c r="E418" s="9">
        <f t="shared" si="4182"/>
        <v>0</v>
      </c>
      <c r="G418" s="9">
        <f>Sat!$Y$5</f>
        <v>0</v>
      </c>
      <c r="H418" s="73" t="str">
        <f t="shared" si="4183"/>
        <v>-100%</v>
      </c>
      <c r="I418" s="9">
        <f t="shared" si="4184"/>
        <v>0</v>
      </c>
      <c r="K418" s="9">
        <f>Sat!$Z$5</f>
        <v>0</v>
      </c>
      <c r="L418" s="73" t="str">
        <f t="shared" si="4185"/>
        <v>-100%</v>
      </c>
      <c r="M418" s="9">
        <f t="shared" si="4186"/>
        <v>0</v>
      </c>
      <c r="N418" s="9"/>
      <c r="O418" s="9">
        <f>Sat!$AA$5</f>
        <v>0</v>
      </c>
      <c r="P418" s="73" t="str">
        <f t="shared" si="4187"/>
        <v>-100%</v>
      </c>
      <c r="Q418" s="9">
        <f t="shared" si="4188"/>
        <v>0</v>
      </c>
      <c r="R418" s="9"/>
      <c r="S418" s="9">
        <f>Sat!$AB$5</f>
        <v>0</v>
      </c>
      <c r="T418" s="73" t="str">
        <f t="shared" si="4189"/>
        <v>-100%</v>
      </c>
      <c r="U418" s="9">
        <f t="shared" si="4190"/>
        <v>0</v>
      </c>
      <c r="V418" s="9"/>
      <c r="W418" s="9">
        <f>Sat!$AC$5</f>
        <v>0</v>
      </c>
      <c r="X418" s="73" t="str">
        <f t="shared" si="4191"/>
        <v>-100%</v>
      </c>
      <c r="Y418" s="9">
        <f t="shared" si="4192"/>
        <v>0</v>
      </c>
      <c r="Z418" s="9"/>
      <c r="AA418" s="9">
        <f>Sat!$AD$5</f>
        <v>0</v>
      </c>
      <c r="AB418" s="73" t="str">
        <f t="shared" si="4193"/>
        <v>-100%</v>
      </c>
      <c r="AC418" s="9">
        <f t="shared" si="4194"/>
        <v>0</v>
      </c>
      <c r="AD418" s="9"/>
      <c r="AE418" s="9">
        <f>Sat!$AE$5</f>
        <v>0</v>
      </c>
      <c r="AF418" s="73" t="str">
        <f t="shared" si="4195"/>
        <v>-100%</v>
      </c>
      <c r="AG418" s="9">
        <f t="shared" si="4196"/>
        <v>0</v>
      </c>
      <c r="AH418" s="9"/>
      <c r="AI418" s="9">
        <f>Sat!$AF$5</f>
        <v>0</v>
      </c>
      <c r="AJ418" s="73" t="str">
        <f t="shared" si="4197"/>
        <v>-100%</v>
      </c>
      <c r="AK418" s="9">
        <f t="shared" si="4198"/>
        <v>0</v>
      </c>
      <c r="AL418" s="9"/>
      <c r="AM418" s="9">
        <f>Sat!$AG$5</f>
        <v>0</v>
      </c>
      <c r="AN418" s="73" t="str">
        <f t="shared" si="4199"/>
        <v>-100%</v>
      </c>
      <c r="AO418" s="9">
        <f t="shared" si="4200"/>
        <v>0</v>
      </c>
      <c r="AP418" s="9"/>
      <c r="AQ418" s="9">
        <f>Sat!$AH$5</f>
        <v>0</v>
      </c>
      <c r="AR418" s="73" t="str">
        <f t="shared" si="4201"/>
        <v>-100%</v>
      </c>
      <c r="AS418" s="9">
        <f t="shared" si="4202"/>
        <v>0</v>
      </c>
      <c r="AT418" s="9"/>
      <c r="AU418" s="9">
        <f>Sat!$AI$5</f>
        <v>0</v>
      </c>
      <c r="AV418" s="73" t="str">
        <f t="shared" si="4203"/>
        <v>-100%</v>
      </c>
      <c r="AW418" s="9">
        <f t="shared" si="4204"/>
        <v>0</v>
      </c>
      <c r="AX418" s="9"/>
      <c r="AY418" s="9">
        <f>Sat!$AJ$5</f>
        <v>0</v>
      </c>
      <c r="AZ418" s="73" t="str">
        <f t="shared" si="4205"/>
        <v>-100%</v>
      </c>
      <c r="BA418" s="9">
        <f t="shared" si="4206"/>
        <v>0</v>
      </c>
      <c r="BB418" s="9"/>
      <c r="BC418" s="9">
        <f>Sat!$AK$5</f>
        <v>0</v>
      </c>
      <c r="BD418" s="73" t="str">
        <f t="shared" si="4207"/>
        <v>-100%</v>
      </c>
      <c r="BE418" s="9">
        <f t="shared" si="4208"/>
        <v>0</v>
      </c>
      <c r="BF418" s="9"/>
      <c r="BG418" s="9">
        <f>Sat!$AL$5</f>
        <v>0</v>
      </c>
      <c r="BH418" s="73" t="str">
        <f t="shared" si="4209"/>
        <v>-100%</v>
      </c>
      <c r="BI418" s="9">
        <f t="shared" si="4210"/>
        <v>0</v>
      </c>
      <c r="BJ418" s="9"/>
      <c r="BK418" s="9">
        <f>Sat!$AM$5</f>
        <v>0</v>
      </c>
      <c r="BL418" s="73" t="str">
        <f t="shared" si="4211"/>
        <v>-100%</v>
      </c>
      <c r="BM418" s="9">
        <f t="shared" si="4212"/>
        <v>0</v>
      </c>
      <c r="BN418" s="9"/>
      <c r="BO418" s="9">
        <f>Sat!$AN$5</f>
        <v>0</v>
      </c>
      <c r="BP418" s="73" t="str">
        <f t="shared" si="4213"/>
        <v>-100%</v>
      </c>
      <c r="BQ418" s="9">
        <f t="shared" si="4214"/>
        <v>0</v>
      </c>
      <c r="BR418" s="9"/>
      <c r="BS418" s="9">
        <f>Sat!$AO$5</f>
        <v>0</v>
      </c>
      <c r="BT418" s="73" t="str">
        <f t="shared" si="4215"/>
        <v>-100%</v>
      </c>
      <c r="BU418" s="9">
        <f t="shared" si="4216"/>
        <v>0</v>
      </c>
      <c r="BV418" s="9"/>
      <c r="BW418" s="9">
        <f>Sat!$AP$5</f>
        <v>0</v>
      </c>
      <c r="BX418" s="73" t="str">
        <f t="shared" si="4217"/>
        <v>-100%</v>
      </c>
      <c r="BY418" s="9">
        <f t="shared" si="4218"/>
        <v>0</v>
      </c>
      <c r="BZ418" s="9"/>
      <c r="CA418" s="9">
        <f>Sat!$AQ$5</f>
        <v>0</v>
      </c>
      <c r="CB418" s="73" t="str">
        <f t="shared" si="4219"/>
        <v>-100%</v>
      </c>
      <c r="CC418" s="9">
        <f t="shared" si="4220"/>
        <v>0</v>
      </c>
      <c r="CD418" s="9"/>
      <c r="CE418" s="9">
        <f>Sat!$AR$5</f>
        <v>0</v>
      </c>
      <c r="CF418" s="73" t="str">
        <f t="shared" si="4221"/>
        <v>-100%</v>
      </c>
      <c r="CG418" s="9">
        <f t="shared" si="4222"/>
        <v>0</v>
      </c>
      <c r="CH418" s="9"/>
      <c r="CI418" s="9">
        <f>Sat!$AS$5</f>
        <v>0</v>
      </c>
      <c r="CJ418" s="73" t="str">
        <f t="shared" si="4223"/>
        <v>-100%</v>
      </c>
      <c r="CK418" s="9">
        <f t="shared" si="4224"/>
        <v>0</v>
      </c>
      <c r="CL418" s="9"/>
      <c r="CM418" s="9">
        <f>Sat!$AT$5</f>
        <v>0</v>
      </c>
      <c r="CN418" s="73" t="str">
        <f t="shared" si="4225"/>
        <v>-100%</v>
      </c>
      <c r="CO418" s="9">
        <f t="shared" si="4226"/>
        <v>0</v>
      </c>
      <c r="CP418" s="9"/>
      <c r="CQ418" s="9">
        <f>Sat!$AU$5</f>
        <v>0</v>
      </c>
      <c r="CR418" s="73" t="str">
        <f t="shared" si="4227"/>
        <v>-100%</v>
      </c>
      <c r="CS418" s="9">
        <f t="shared" si="4228"/>
        <v>0</v>
      </c>
      <c r="CT418" s="9"/>
      <c r="CU418" s="9">
        <f>Sat!$AV$5</f>
        <v>0</v>
      </c>
      <c r="CV418" s="73" t="str">
        <f t="shared" si="4229"/>
        <v>-100%</v>
      </c>
      <c r="CW418" s="9">
        <f t="shared" si="4230"/>
        <v>0</v>
      </c>
      <c r="CX418" s="9"/>
      <c r="CY418" s="9">
        <f>Sat!$AW$5</f>
        <v>0</v>
      </c>
      <c r="CZ418" s="73" t="str">
        <f t="shared" si="4231"/>
        <v>-100%</v>
      </c>
      <c r="DA418" s="9">
        <f t="shared" si="4232"/>
        <v>0</v>
      </c>
      <c r="DB418" s="9"/>
      <c r="DC418" s="9">
        <f>Sat!$AX$5</f>
        <v>0</v>
      </c>
      <c r="DD418" s="73" t="str">
        <f t="shared" si="4233"/>
        <v>-100%</v>
      </c>
      <c r="DE418" s="9">
        <f t="shared" si="4234"/>
        <v>0</v>
      </c>
      <c r="DF418" s="9"/>
      <c r="DG418" s="9">
        <f>Sat!$AY$5</f>
        <v>0</v>
      </c>
      <c r="DH418" s="73" t="str">
        <f t="shared" si="4235"/>
        <v>-100%</v>
      </c>
      <c r="DI418" s="9">
        <f t="shared" si="4236"/>
        <v>0</v>
      </c>
      <c r="DJ418" s="9"/>
      <c r="DK418" s="9">
        <f>Sat!$AZ$5</f>
        <v>0</v>
      </c>
      <c r="DL418" s="73" t="str">
        <f t="shared" si="4237"/>
        <v>-100%</v>
      </c>
      <c r="DM418" s="9">
        <f t="shared" si="4238"/>
        <v>0</v>
      </c>
      <c r="DN418" s="9"/>
      <c r="DO418" s="9">
        <f>Sat!$BA$5</f>
        <v>0</v>
      </c>
      <c r="DP418" s="73" t="str">
        <f t="shared" si="4239"/>
        <v>-100%</v>
      </c>
      <c r="DQ418" s="9">
        <f t="shared" si="4240"/>
        <v>0</v>
      </c>
      <c r="DR418" s="9"/>
      <c r="DS418" s="9">
        <f>Sat!$BB$5</f>
        <v>0</v>
      </c>
      <c r="DT418" s="73" t="str">
        <f t="shared" si="4241"/>
        <v>-100%</v>
      </c>
      <c r="DU418" s="9">
        <f t="shared" si="4242"/>
        <v>0</v>
      </c>
      <c r="DV418" s="9"/>
      <c r="DW418" s="9">
        <f>Sat!$BC$5</f>
        <v>0</v>
      </c>
      <c r="DX418" s="73" t="str">
        <f t="shared" si="4243"/>
        <v>-100%</v>
      </c>
      <c r="DY418" s="9">
        <f t="shared" si="4244"/>
        <v>0</v>
      </c>
      <c r="DZ418" s="9"/>
      <c r="EA418" s="9">
        <f>Sat!$BD$5</f>
        <v>0</v>
      </c>
      <c r="EB418" s="73" t="str">
        <f t="shared" si="4245"/>
        <v>-100%</v>
      </c>
      <c r="EC418" s="9">
        <f t="shared" si="4246"/>
        <v>0</v>
      </c>
      <c r="ED418" s="9"/>
      <c r="EE418" s="9">
        <f>Sat!$BE$5</f>
        <v>0</v>
      </c>
      <c r="EF418" s="73" t="str">
        <f t="shared" si="4247"/>
        <v>-100%</v>
      </c>
      <c r="EG418" s="9">
        <f t="shared" si="4248"/>
        <v>0</v>
      </c>
      <c r="EH418" s="9"/>
      <c r="EI418" s="9">
        <f>Sat!$BF$5</f>
        <v>0</v>
      </c>
      <c r="EJ418" s="73" t="str">
        <f t="shared" si="4249"/>
        <v>-100%</v>
      </c>
      <c r="EK418" s="9">
        <f t="shared" si="4250"/>
        <v>0</v>
      </c>
      <c r="EL418" s="9"/>
      <c r="EM418" s="9">
        <f>Sat!$BG$5</f>
        <v>0</v>
      </c>
      <c r="EN418" s="73" t="str">
        <f t="shared" si="4251"/>
        <v>-100%</v>
      </c>
      <c r="EO418" s="9">
        <f t="shared" si="4252"/>
        <v>0</v>
      </c>
      <c r="EP418" s="9"/>
      <c r="EQ418" s="9">
        <f>Sat!$BH$5</f>
        <v>0</v>
      </c>
      <c r="ER418" s="73" t="str">
        <f t="shared" si="4253"/>
        <v>-100%</v>
      </c>
      <c r="ES418" s="9">
        <f t="shared" si="4254"/>
        <v>0</v>
      </c>
      <c r="EU418" s="9">
        <f>Sat!$BI$5</f>
        <v>0</v>
      </c>
      <c r="EV418" s="73" t="str">
        <f t="shared" si="4255"/>
        <v>-100%</v>
      </c>
      <c r="EW418" s="9">
        <f t="shared" si="4256"/>
        <v>0</v>
      </c>
      <c r="EY418" s="9">
        <f>Sat!$BJ$5</f>
        <v>0</v>
      </c>
      <c r="EZ418" s="73" t="str">
        <f t="shared" si="4257"/>
        <v>-100%</v>
      </c>
      <c r="FA418" s="9">
        <f t="shared" si="4258"/>
        <v>0</v>
      </c>
      <c r="FC418" s="9">
        <f>Sat!$BK$5</f>
        <v>0</v>
      </c>
      <c r="FD418" s="73" t="str">
        <f t="shared" si="4259"/>
        <v>-100%</v>
      </c>
      <c r="FE418" s="9">
        <f t="shared" si="4260"/>
        <v>0</v>
      </c>
      <c r="FG418" s="9">
        <f>Sat!$BL$5</f>
        <v>0</v>
      </c>
      <c r="FH418" s="73" t="str">
        <f t="shared" si="4261"/>
        <v>-100%</v>
      </c>
      <c r="FI418" s="9">
        <f t="shared" si="4262"/>
        <v>0</v>
      </c>
      <c r="FK418" s="9">
        <f>Sat!$BM$5</f>
        <v>0</v>
      </c>
      <c r="FL418" s="73" t="str">
        <f t="shared" si="4263"/>
        <v>-100%</v>
      </c>
      <c r="FM418" s="9">
        <f t="shared" si="4264"/>
        <v>0</v>
      </c>
      <c r="FO418" s="9">
        <f>Sat!$BN$5</f>
        <v>0</v>
      </c>
      <c r="FP418" s="73" t="str">
        <f t="shared" si="4265"/>
        <v>-100%</v>
      </c>
      <c r="FQ418" s="9">
        <f t="shared" si="4266"/>
        <v>0</v>
      </c>
    </row>
    <row r="419" spans="1:173" s="12" customFormat="1" x14ac:dyDescent="0.25">
      <c r="A419" s="75"/>
      <c r="B419" s="72"/>
      <c r="C419" s="75"/>
      <c r="D419" s="75"/>
      <c r="E419" s="75"/>
      <c r="G419" s="75"/>
      <c r="H419" s="75"/>
      <c r="I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  <c r="BJ419" s="75"/>
      <c r="BK419" s="75"/>
      <c r="BL419" s="75"/>
      <c r="BM419" s="75"/>
      <c r="BN419" s="75"/>
      <c r="BO419" s="75"/>
      <c r="BP419" s="75"/>
      <c r="BQ419" s="75"/>
      <c r="BR419" s="75"/>
      <c r="BS419" s="75"/>
      <c r="BT419" s="75"/>
      <c r="BU419" s="75"/>
      <c r="BV419" s="75"/>
      <c r="BW419" s="75"/>
      <c r="BX419" s="75"/>
      <c r="BY419" s="75"/>
      <c r="BZ419" s="75"/>
      <c r="CA419" s="75"/>
      <c r="CB419" s="75"/>
      <c r="CC419" s="75"/>
      <c r="CD419" s="75"/>
      <c r="CE419" s="75"/>
      <c r="CF419" s="75"/>
      <c r="CG419" s="75"/>
      <c r="CH419" s="75"/>
      <c r="CI419" s="75"/>
      <c r="CJ419" s="75"/>
      <c r="CK419" s="75"/>
      <c r="CL419" s="75"/>
      <c r="CM419" s="75"/>
      <c r="CN419" s="75"/>
      <c r="CO419" s="75"/>
      <c r="CP419" s="75"/>
      <c r="CQ419" s="75"/>
      <c r="CR419" s="75"/>
      <c r="CS419" s="75"/>
      <c r="CT419" s="75"/>
      <c r="CU419" s="75"/>
      <c r="CV419" s="75"/>
      <c r="CW419" s="75"/>
      <c r="CX419" s="75"/>
      <c r="CY419" s="75"/>
      <c r="CZ419" s="75"/>
      <c r="DA419" s="75"/>
      <c r="DB419" s="75"/>
      <c r="DC419" s="75"/>
      <c r="DD419" s="75"/>
      <c r="DE419" s="75"/>
      <c r="DF419" s="75"/>
      <c r="DG419" s="75"/>
      <c r="DH419" s="75"/>
      <c r="DI419" s="75"/>
      <c r="DJ419" s="75"/>
      <c r="DK419" s="75"/>
      <c r="DL419" s="75"/>
      <c r="DM419" s="75"/>
      <c r="DN419" s="75"/>
      <c r="DO419" s="75"/>
      <c r="DP419" s="75"/>
      <c r="DQ419" s="75"/>
      <c r="DR419" s="75"/>
      <c r="DS419" s="75"/>
      <c r="DT419" s="75"/>
      <c r="DU419" s="75"/>
      <c r="DV419" s="75"/>
      <c r="DW419" s="75"/>
      <c r="DX419" s="75"/>
      <c r="DY419" s="75"/>
      <c r="DZ419" s="75"/>
      <c r="EA419" s="75"/>
      <c r="EB419" s="75"/>
      <c r="EC419" s="75"/>
      <c r="ED419" s="75"/>
      <c r="EE419" s="75"/>
      <c r="EF419" s="75"/>
      <c r="EG419" s="75"/>
      <c r="EH419" s="75"/>
      <c r="EI419" s="75"/>
      <c r="EJ419" s="75"/>
      <c r="EK419" s="75"/>
      <c r="EL419" s="75"/>
      <c r="EM419" s="75"/>
      <c r="EN419" s="75"/>
      <c r="EO419" s="75"/>
      <c r="EP419" s="75"/>
      <c r="EQ419" s="75"/>
      <c r="ER419" s="75"/>
      <c r="ES419" s="75"/>
      <c r="EU419" s="75"/>
      <c r="EV419" s="75"/>
      <c r="EW419" s="75"/>
      <c r="EY419" s="75"/>
      <c r="EZ419" s="75"/>
      <c r="FA419" s="75"/>
      <c r="FC419" s="75"/>
      <c r="FD419" s="75"/>
      <c r="FE419" s="75"/>
      <c r="FG419" s="75"/>
      <c r="FH419" s="75"/>
      <c r="FI419" s="75"/>
      <c r="FK419" s="75"/>
      <c r="FL419" s="75"/>
      <c r="FM419" s="75"/>
      <c r="FO419" s="75"/>
      <c r="FP419" s="75"/>
      <c r="FQ419" s="75"/>
    </row>
    <row r="420" spans="1:173" s="12" customFormat="1" x14ac:dyDescent="0.25">
      <c r="A420" s="9" t="str">
        <f>Sat!$A$7</f>
        <v>pol</v>
      </c>
      <c r="B420" s="72" t="str">
        <f>Sat!$C$7</f>
        <v>lose</v>
      </c>
      <c r="C420" s="9">
        <f>Sat!$X$7</f>
        <v>0</v>
      </c>
      <c r="D420" s="73" t="str">
        <f>IF($B420="win",100%-D$1,"-100%")</f>
        <v>-100%</v>
      </c>
      <c r="E420" s="9">
        <f>(C420*D420)+(C420*E$1)</f>
        <v>0</v>
      </c>
      <c r="G420" s="9">
        <f>Sat!$Y$7</f>
        <v>0</v>
      </c>
      <c r="H420" s="73" t="str">
        <f>IF($B420="win",100%-H$1,"-100%")</f>
        <v>-100%</v>
      </c>
      <c r="I420" s="9">
        <f>(G420*H420)+(G420*I$1)</f>
        <v>0</v>
      </c>
      <c r="K420" s="9">
        <f>Sat!$Z$7</f>
        <v>0</v>
      </c>
      <c r="L420" s="73" t="str">
        <f>IF($B420="win",100%-L$1,"-100%")</f>
        <v>-100%</v>
      </c>
      <c r="M420" s="9">
        <f>(K420*L420)+(K420*M$1)</f>
        <v>0</v>
      </c>
      <c r="N420" s="9"/>
      <c r="O420" s="9">
        <f>Sat!$AA$7</f>
        <v>0</v>
      </c>
      <c r="P420" s="73" t="str">
        <f>IF($B420="win",100%-P$1,"-100%")</f>
        <v>-100%</v>
      </c>
      <c r="Q420" s="9">
        <f>(O420*P420)+(O420*Q$1)</f>
        <v>0</v>
      </c>
      <c r="R420" s="9"/>
      <c r="S420" s="9">
        <f>Sat!$AB$7</f>
        <v>0</v>
      </c>
      <c r="T420" s="73" t="str">
        <f>IF($B420="win",100%-T$1,"-100%")</f>
        <v>-100%</v>
      </c>
      <c r="U420" s="9">
        <f>(S420*T420)+(S420*U$1)</f>
        <v>0</v>
      </c>
      <c r="V420" s="9"/>
      <c r="W420" s="9">
        <f>Sat!$AC$7</f>
        <v>0</v>
      </c>
      <c r="X420" s="73" t="str">
        <f>IF($B420="win",100%-X$1,"-100%")</f>
        <v>-100%</v>
      </c>
      <c r="Y420" s="9">
        <f>(W420*X420)+(W420*Y$1)</f>
        <v>0</v>
      </c>
      <c r="Z420" s="9"/>
      <c r="AA420" s="9">
        <f>Sat!$AD$7</f>
        <v>10000</v>
      </c>
      <c r="AB420" s="73" t="str">
        <f>IF($B420="win",100%-AB$1,"-100%")</f>
        <v>-100%</v>
      </c>
      <c r="AC420" s="9">
        <f>(AA420*AB420)+(AA420*AC$1)</f>
        <v>-10000</v>
      </c>
      <c r="AD420" s="9"/>
      <c r="AE420" s="9">
        <f>Sat!$AE$7</f>
        <v>0</v>
      </c>
      <c r="AF420" s="73" t="str">
        <f>IF($B420="win",100%-AF$1,"-100%")</f>
        <v>-100%</v>
      </c>
      <c r="AG420" s="9">
        <f>(AE420*AF420)+(AE420*AG$1)</f>
        <v>0</v>
      </c>
      <c r="AH420" s="9"/>
      <c r="AI420" s="9">
        <f>Sat!$AF$7</f>
        <v>2000</v>
      </c>
      <c r="AJ420" s="73" t="str">
        <f>IF($B420="win",100%-AJ$1,"-100%")</f>
        <v>-100%</v>
      </c>
      <c r="AK420" s="9">
        <f>(AI420*AJ420)+(AI420*AK$1)</f>
        <v>-2000</v>
      </c>
      <c r="AL420" s="9"/>
      <c r="AM420" s="9">
        <f>Sat!$AG$7</f>
        <v>0</v>
      </c>
      <c r="AN420" s="73" t="str">
        <f>IF($B420="win",100%-AN$1,"-100%")</f>
        <v>-100%</v>
      </c>
      <c r="AO420" s="9">
        <f>(AM420*AN420)+(AM420*AO$1)</f>
        <v>0</v>
      </c>
      <c r="AP420" s="9"/>
      <c r="AQ420" s="9">
        <f>Sat!$AH$7</f>
        <v>3000</v>
      </c>
      <c r="AR420" s="73" t="str">
        <f>IF($B420="win",100%-AR$1,"-100%")</f>
        <v>-100%</v>
      </c>
      <c r="AS420" s="9">
        <f>(AQ420*AR420)+(AQ420*AS$1)</f>
        <v>-3000</v>
      </c>
      <c r="AT420" s="9"/>
      <c r="AU420" s="9">
        <f>Sat!$AI$7</f>
        <v>0</v>
      </c>
      <c r="AV420" s="73" t="str">
        <f>IF($B420="win",100%-AV$1,"-100%")</f>
        <v>-100%</v>
      </c>
      <c r="AW420" s="9">
        <f>(AU420*AV420)+(AU420*AW$1)</f>
        <v>0</v>
      </c>
      <c r="AX420" s="9"/>
      <c r="AY420" s="9">
        <f>Sat!$AJ$7</f>
        <v>0</v>
      </c>
      <c r="AZ420" s="73" t="str">
        <f>IF($B420="win",100%-AZ$1,"-100%")</f>
        <v>-100%</v>
      </c>
      <c r="BA420" s="9">
        <f>(AY420*AZ420)+(AY420*BA$1)</f>
        <v>0</v>
      </c>
      <c r="BB420" s="9"/>
      <c r="BC420" s="9">
        <f>Sat!$AK$7</f>
        <v>0</v>
      </c>
      <c r="BD420" s="73" t="str">
        <f>IF($B420="win",100%-BD$1,"-100%")</f>
        <v>-100%</v>
      </c>
      <c r="BE420" s="9">
        <f>(BC420*BD420)+(BC420*BE$1)</f>
        <v>0</v>
      </c>
      <c r="BF420" s="9"/>
      <c r="BG420" s="9">
        <f>Sat!$AL$7</f>
        <v>1500</v>
      </c>
      <c r="BH420" s="73" t="str">
        <f>IF($B420="win",100%-BH$1,"-100%")</f>
        <v>-100%</v>
      </c>
      <c r="BI420" s="9">
        <f>(BG420*BH420)+(BG420*BI$1)</f>
        <v>-1500</v>
      </c>
      <c r="BJ420" s="9"/>
      <c r="BK420" s="9">
        <f>Sat!$AM$7</f>
        <v>0</v>
      </c>
      <c r="BL420" s="73" t="str">
        <f>IF($B420="win",100%-BL$1,"-100%")</f>
        <v>-100%</v>
      </c>
      <c r="BM420" s="9">
        <f>(BK420*BL420)+(BK420*BM$1)</f>
        <v>0</v>
      </c>
      <c r="BN420" s="9"/>
      <c r="BO420" s="9">
        <f>Sat!$AN$7</f>
        <v>0</v>
      </c>
      <c r="BP420" s="73" t="str">
        <f>IF($B420="win",100%-BP$1,"-100%")</f>
        <v>-100%</v>
      </c>
      <c r="BQ420" s="9">
        <f>(BO420*BP420)+(BO420*BQ$1)</f>
        <v>0</v>
      </c>
      <c r="BR420" s="9"/>
      <c r="BS420" s="9">
        <f>Sat!$AO$7</f>
        <v>0</v>
      </c>
      <c r="BT420" s="73" t="str">
        <f>IF($B420="win",100%-BT$1,"-100%")</f>
        <v>-100%</v>
      </c>
      <c r="BU420" s="9">
        <f>(BS420*BT420)+(BS420*BU$1)</f>
        <v>0</v>
      </c>
      <c r="BV420" s="9"/>
      <c r="BW420" s="9">
        <f>Sat!$AP$7</f>
        <v>0</v>
      </c>
      <c r="BX420" s="73" t="str">
        <f>IF($B420="win",100%-BX$1,"-100%")</f>
        <v>-100%</v>
      </c>
      <c r="BY420" s="9">
        <f>(BW420*BX420)+(BW420*BY$1)</f>
        <v>0</v>
      </c>
      <c r="BZ420" s="9"/>
      <c r="CA420" s="9">
        <f>Sat!$AQ$7</f>
        <v>4000</v>
      </c>
      <c r="CB420" s="73" t="str">
        <f>IF($B420="win",100%-CB$1,"-100%")</f>
        <v>-100%</v>
      </c>
      <c r="CC420" s="9">
        <f>(CA420*CB420)+(CA420*CC$1)</f>
        <v>-4000</v>
      </c>
      <c r="CD420" s="9"/>
      <c r="CE420" s="9">
        <f>Sat!$AR$7</f>
        <v>0</v>
      </c>
      <c r="CF420" s="73" t="str">
        <f>IF($B420="win",100%-CF$1,"-100%")</f>
        <v>-100%</v>
      </c>
      <c r="CG420" s="9">
        <f>(CE420*CF420)+(CE420*CG$1)</f>
        <v>0</v>
      </c>
      <c r="CH420" s="9"/>
      <c r="CI420" s="9">
        <f>Sat!$AS$7</f>
        <v>0</v>
      </c>
      <c r="CJ420" s="73" t="str">
        <f>IF($B420="win",100%-CJ$1,"-100%")</f>
        <v>-100%</v>
      </c>
      <c r="CK420" s="9">
        <f>(CI420*CJ420)+(CI420*CK$1)</f>
        <v>0</v>
      </c>
      <c r="CL420" s="9"/>
      <c r="CM420" s="9">
        <f>Sat!$AT$7</f>
        <v>0</v>
      </c>
      <c r="CN420" s="73" t="str">
        <f>IF($B420="win",100%-CN$1,"-100%")</f>
        <v>-100%</v>
      </c>
      <c r="CO420" s="9">
        <f>(CM420*CN420)+(CM420*CO$1)</f>
        <v>0</v>
      </c>
      <c r="CP420" s="9"/>
      <c r="CQ420" s="9">
        <f>Sat!$AU$7</f>
        <v>0</v>
      </c>
      <c r="CR420" s="73" t="str">
        <f>IF($B420="win",100%-CR$1,"-100%")</f>
        <v>-100%</v>
      </c>
      <c r="CS420" s="9">
        <f>(CQ420*CR420)+(CQ420*CS$1)</f>
        <v>0</v>
      </c>
      <c r="CT420" s="9"/>
      <c r="CU420" s="9">
        <f>Sat!$AV$7</f>
        <v>0</v>
      </c>
      <c r="CV420" s="73" t="str">
        <f>IF($B420="win",100%-CV$1,"-100%")</f>
        <v>-100%</v>
      </c>
      <c r="CW420" s="9">
        <f>(CU420*CV420)+(CU420*CW$1)</f>
        <v>0</v>
      </c>
      <c r="CX420" s="9"/>
      <c r="CY420" s="9">
        <f>Sat!$AW$7</f>
        <v>4000</v>
      </c>
      <c r="CZ420" s="73" t="str">
        <f>IF($B420="win",100%-CZ$1,"-100%")</f>
        <v>-100%</v>
      </c>
      <c r="DA420" s="9">
        <f>(CY420*CZ420)+(CY420*DA$1)</f>
        <v>-4000</v>
      </c>
      <c r="DB420" s="9"/>
      <c r="DC420" s="9">
        <f>Sat!$AX$7</f>
        <v>0</v>
      </c>
      <c r="DD420" s="73" t="str">
        <f>IF($B420="win",100%-DD$1,"-100%")</f>
        <v>-100%</v>
      </c>
      <c r="DE420" s="9">
        <f>(DC420*DD420)+(DC420*DE$1)</f>
        <v>0</v>
      </c>
      <c r="DF420" s="9"/>
      <c r="DG420" s="9">
        <f>Sat!$AY$7</f>
        <v>13000</v>
      </c>
      <c r="DH420" s="73" t="str">
        <f>IF($B420="win",100%-DH$1,"-100%")</f>
        <v>-100%</v>
      </c>
      <c r="DI420" s="9">
        <f>(DG420*DH420)+(DG420*DI$1)</f>
        <v>-13000</v>
      </c>
      <c r="DJ420" s="9"/>
      <c r="DK420" s="9">
        <f>Sat!$AZ$7</f>
        <v>0</v>
      </c>
      <c r="DL420" s="73" t="str">
        <f>IF($B420="win",100%-DL$1,"-100%")</f>
        <v>-100%</v>
      </c>
      <c r="DM420" s="9">
        <f>(DK420*DL420)+(DK420*DM$1)</f>
        <v>0</v>
      </c>
      <c r="DN420" s="9"/>
      <c r="DO420" s="9">
        <f>Sat!$BA$7</f>
        <v>2000</v>
      </c>
      <c r="DP420" s="73" t="str">
        <f>IF($B420="win",100%-DP$1,"-100%")</f>
        <v>-100%</v>
      </c>
      <c r="DQ420" s="9">
        <f>(DO420*DP420)+(DO420*DQ$1)</f>
        <v>-2000</v>
      </c>
      <c r="DR420" s="9"/>
      <c r="DS420" s="9">
        <f>Sat!$BB$7</f>
        <v>0</v>
      </c>
      <c r="DT420" s="73" t="str">
        <f>IF($B420="win",100%-DT$1,"-100%")</f>
        <v>-100%</v>
      </c>
      <c r="DU420" s="9">
        <f>(DS420*DT420)+(DS420*DU$1)</f>
        <v>0</v>
      </c>
      <c r="DV420" s="9"/>
      <c r="DW420" s="9">
        <f>Sat!$BC$7</f>
        <v>0</v>
      </c>
      <c r="DX420" s="73" t="str">
        <f>IF($B420="win",100%-DX$1,"-100%")</f>
        <v>-100%</v>
      </c>
      <c r="DY420" s="9">
        <f>(DW420*DX420)+(DW420*DY$1)</f>
        <v>0</v>
      </c>
      <c r="DZ420" s="9"/>
      <c r="EA420" s="9">
        <f>Sat!$BD$7</f>
        <v>0</v>
      </c>
      <c r="EB420" s="73" t="str">
        <f>IF($B420="win",100%-EB$1,"-100%")</f>
        <v>-100%</v>
      </c>
      <c r="EC420" s="9">
        <f>(EA420*EB420)+(EA420*EC$1)</f>
        <v>0</v>
      </c>
      <c r="ED420" s="9"/>
      <c r="EE420" s="9">
        <f>Sat!$BE$7</f>
        <v>10000</v>
      </c>
      <c r="EF420" s="73" t="str">
        <f>IF($B420="win",100%-EF$1,"-100%")</f>
        <v>-100%</v>
      </c>
      <c r="EG420" s="9">
        <f>(EE420*EF420)+(EE420*EG$1)</f>
        <v>-10000</v>
      </c>
      <c r="EH420" s="9"/>
      <c r="EI420" s="9">
        <f>Sat!$BF$7</f>
        <v>0</v>
      </c>
      <c r="EJ420" s="73" t="str">
        <f>IF($B420="win",100%-EJ$1,"-100%")</f>
        <v>-100%</v>
      </c>
      <c r="EK420" s="9">
        <f>(EI420*EJ420)+(EI420*EK$1)</f>
        <v>0</v>
      </c>
      <c r="EL420" s="9"/>
      <c r="EM420" s="9">
        <f>Sat!$BG$7</f>
        <v>15000</v>
      </c>
      <c r="EN420" s="73" t="str">
        <f>IF($B420="win",100%-EN$1,"-100%")</f>
        <v>-100%</v>
      </c>
      <c r="EO420" s="9">
        <f>(EM420*EN420)+(EM420*EO$1)</f>
        <v>-15000</v>
      </c>
      <c r="EP420" s="9"/>
      <c r="EQ420" s="9">
        <f>Sat!$BH$7</f>
        <v>70000</v>
      </c>
      <c r="ER420" s="73" t="str">
        <f>IF($B420="win",100%-ER$1,"-100%")</f>
        <v>-100%</v>
      </c>
      <c r="ES420" s="9">
        <f>(EQ420*ER420)+(EQ420*ES$1)</f>
        <v>-70000</v>
      </c>
      <c r="EU420" s="9">
        <f>Sat!$BI$7</f>
        <v>0</v>
      </c>
      <c r="EV420" s="73" t="str">
        <f>IF($B420="win",100%-EV$1,"-100%")</f>
        <v>-100%</v>
      </c>
      <c r="EW420" s="9">
        <f>(EU420*EV420)+(EU420*EW$1)</f>
        <v>0</v>
      </c>
      <c r="EY420" s="9">
        <f>Sat!$BJ$7</f>
        <v>0</v>
      </c>
      <c r="EZ420" s="73" t="str">
        <f>IF($B420="win",100%-EZ$1,"-100%")</f>
        <v>-100%</v>
      </c>
      <c r="FA420" s="9">
        <f>(EY420*EZ420)+(EY420*FA$1)</f>
        <v>0</v>
      </c>
      <c r="FC420" s="9">
        <f>Sat!$BK$7</f>
        <v>10000</v>
      </c>
      <c r="FD420" s="73" t="str">
        <f>IF($B420="win",100%-FD$1,"-100%")</f>
        <v>-100%</v>
      </c>
      <c r="FE420" s="9">
        <f>(FC420*FD420)+(FC420*FE$1)</f>
        <v>-10000</v>
      </c>
      <c r="FG420" s="9">
        <f>Sat!$BL$7</f>
        <v>6000</v>
      </c>
      <c r="FH420" s="73" t="str">
        <f>IF($B420="win",100%-FH$1,"-100%")</f>
        <v>-100%</v>
      </c>
      <c r="FI420" s="9">
        <f>(FG420*FH420)+(FG420*FI$1)</f>
        <v>-6000</v>
      </c>
      <c r="FK420" s="9">
        <f>Sat!$BM$7</f>
        <v>0</v>
      </c>
      <c r="FL420" s="73" t="str">
        <f>IF($B420="win",100%-FL$1,"-100%")</f>
        <v>-100%</v>
      </c>
      <c r="FM420" s="9">
        <f>(FK420*FL420)+(FK420*FM$1)</f>
        <v>0</v>
      </c>
      <c r="FO420" s="9">
        <f>Sat!$BN$7</f>
        <v>7000</v>
      </c>
      <c r="FP420" s="73" t="str">
        <f>IF($B420="win",100%-FP$1,"-100%")</f>
        <v>-100%</v>
      </c>
      <c r="FQ420" s="9">
        <f>(FO420*FP420)+(FO420*FQ$1)</f>
        <v>-7000</v>
      </c>
    </row>
    <row r="421" spans="1:173" s="12" customFormat="1" x14ac:dyDescent="0.25">
      <c r="A421" s="9" t="str">
        <f>Sat!$A$8</f>
        <v>fra</v>
      </c>
      <c r="B421" s="72" t="str">
        <f>Sat!$C$8</f>
        <v>win</v>
      </c>
      <c r="C421" s="9">
        <f>Sat!$X$8</f>
        <v>0</v>
      </c>
      <c r="D421" s="73">
        <f t="shared" ref="D421:D423" si="4267">IF($B421="win",100%-D$1,"-100%")</f>
        <v>1</v>
      </c>
      <c r="E421" s="9">
        <f t="shared" ref="E421:E423" si="4268">(C421*D421)+(C421*E$1)</f>
        <v>0</v>
      </c>
      <c r="G421" s="9">
        <f>Sat!$Y$8</f>
        <v>0</v>
      </c>
      <c r="H421" s="73">
        <f t="shared" ref="H421:H423" si="4269">IF($B421="win",100%-H$1,"-100%")</f>
        <v>0.9</v>
      </c>
      <c r="I421" s="9">
        <f t="shared" ref="I421:I423" si="4270">(G421*H421)+(G421*I$1)</f>
        <v>0</v>
      </c>
      <c r="K421" s="9">
        <f>Sat!$Z$8</f>
        <v>0</v>
      </c>
      <c r="L421" s="73">
        <f t="shared" ref="L421:L423" si="4271">IF($B421="win",100%-L$1,"-100%")</f>
        <v>0.9</v>
      </c>
      <c r="M421" s="9">
        <f t="shared" ref="M421:M423" si="4272">(K421*L421)+(K421*M$1)</f>
        <v>0</v>
      </c>
      <c r="N421" s="9"/>
      <c r="O421" s="9">
        <f>Sat!$AA$8</f>
        <v>0</v>
      </c>
      <c r="P421" s="73">
        <f t="shared" ref="P421:P423" si="4273">IF($B421="win",100%-P$1,"-100%")</f>
        <v>0.9</v>
      </c>
      <c r="Q421" s="9">
        <f t="shared" ref="Q421:Q423" si="4274">(O421*P421)+(O421*Q$1)</f>
        <v>0</v>
      </c>
      <c r="R421" s="9"/>
      <c r="S421" s="9">
        <f>Sat!$AB$8</f>
        <v>0</v>
      </c>
      <c r="T421" s="73">
        <f t="shared" ref="T421:T423" si="4275">IF($B421="win",100%-T$1,"-100%")</f>
        <v>0.9</v>
      </c>
      <c r="U421" s="9">
        <f t="shared" ref="U421:U423" si="4276">(S421*T421)+(S421*U$1)</f>
        <v>0</v>
      </c>
      <c r="V421" s="9"/>
      <c r="W421" s="9">
        <f>Sat!$AC$8</f>
        <v>0</v>
      </c>
      <c r="X421" s="73">
        <f t="shared" ref="X421:X423" si="4277">IF($B421="win",100%-X$1,"-100%")</f>
        <v>0.9</v>
      </c>
      <c r="Y421" s="9">
        <f t="shared" ref="Y421:Y423" si="4278">(W421*X421)+(W421*Y$1)</f>
        <v>0</v>
      </c>
      <c r="Z421" s="9"/>
      <c r="AA421" s="9">
        <f>Sat!$AD$8</f>
        <v>0</v>
      </c>
      <c r="AB421" s="73">
        <f t="shared" ref="AB421:AB423" si="4279">IF($B421="win",100%-AB$1,"-100%")</f>
        <v>0.9</v>
      </c>
      <c r="AC421" s="9">
        <f t="shared" ref="AC421:AC423" si="4280">(AA421*AB421)+(AA421*AC$1)</f>
        <v>0</v>
      </c>
      <c r="AD421" s="9"/>
      <c r="AE421" s="9">
        <f>Sat!$AE$8</f>
        <v>0</v>
      </c>
      <c r="AF421" s="73">
        <f t="shared" ref="AF421:AF423" si="4281">IF($B421="win",100%-AF$1,"-100%")</f>
        <v>0.9</v>
      </c>
      <c r="AG421" s="9">
        <f t="shared" ref="AG421:AG423" si="4282">(AE421*AF421)+(AE421*AG$1)</f>
        <v>0</v>
      </c>
      <c r="AH421" s="9"/>
      <c r="AI421" s="9">
        <f>Sat!$AF$8</f>
        <v>0</v>
      </c>
      <c r="AJ421" s="73">
        <f t="shared" ref="AJ421:AJ423" si="4283">IF($B421="win",100%-AJ$1,"-100%")</f>
        <v>0.9</v>
      </c>
      <c r="AK421" s="9">
        <f t="shared" ref="AK421:AK423" si="4284">(AI421*AJ421)+(AI421*AK$1)</f>
        <v>0</v>
      </c>
      <c r="AL421" s="9"/>
      <c r="AM421" s="9">
        <f>Sat!$AG$8</f>
        <v>1000</v>
      </c>
      <c r="AN421" s="73">
        <f t="shared" ref="AN421:AN423" si="4285">IF($B421="win",100%-AN$1,"-100%")</f>
        <v>0.9</v>
      </c>
      <c r="AO421" s="9">
        <f t="shared" ref="AO421:AO423" si="4286">(AM421*AN421)+(AM421*AO$1)</f>
        <v>900</v>
      </c>
      <c r="AP421" s="9"/>
      <c r="AQ421" s="9">
        <f>Sat!$AH$8</f>
        <v>0</v>
      </c>
      <c r="AR421" s="73">
        <f t="shared" ref="AR421:AR423" si="4287">IF($B421="win",100%-AR$1,"-100%")</f>
        <v>0.9</v>
      </c>
      <c r="AS421" s="9">
        <f t="shared" ref="AS421:AS423" si="4288">(AQ421*AR421)+(AQ421*AS$1)</f>
        <v>0</v>
      </c>
      <c r="AT421" s="9"/>
      <c r="AU421" s="9">
        <f>Sat!$AI$8</f>
        <v>0</v>
      </c>
      <c r="AV421" s="73">
        <f t="shared" ref="AV421:AV423" si="4289">IF($B421="win",100%-AV$1,"-100%")</f>
        <v>0.9</v>
      </c>
      <c r="AW421" s="9">
        <f t="shared" ref="AW421:AW423" si="4290">(AU421*AV421)+(AU421*AW$1)</f>
        <v>0</v>
      </c>
      <c r="AX421" s="9"/>
      <c r="AY421" s="9">
        <f>Sat!$AJ$8</f>
        <v>0</v>
      </c>
      <c r="AZ421" s="73">
        <f t="shared" ref="AZ421:AZ423" si="4291">IF($B421="win",100%-AZ$1,"-100%")</f>
        <v>0.9</v>
      </c>
      <c r="BA421" s="9">
        <f t="shared" ref="BA421:BA423" si="4292">(AY421*AZ421)+(AY421*BA$1)</f>
        <v>0</v>
      </c>
      <c r="BB421" s="9"/>
      <c r="BC421" s="9">
        <f>Sat!$AK$8</f>
        <v>0</v>
      </c>
      <c r="BD421" s="73">
        <f t="shared" ref="BD421:BD423" si="4293">IF($B421="win",100%-BD$1,"-100%")</f>
        <v>0.9</v>
      </c>
      <c r="BE421" s="9">
        <f t="shared" ref="BE421:BE423" si="4294">(BC421*BD421)+(BC421*BE$1)</f>
        <v>0</v>
      </c>
      <c r="BF421" s="9"/>
      <c r="BG421" s="9">
        <f>Sat!$AL$8</f>
        <v>0</v>
      </c>
      <c r="BH421" s="73">
        <f t="shared" ref="BH421:BH423" si="4295">IF($B421="win",100%-BH$1,"-100%")</f>
        <v>0.9</v>
      </c>
      <c r="BI421" s="9">
        <f t="shared" ref="BI421:BI423" si="4296">(BG421*BH421)+(BG421*BI$1)</f>
        <v>0</v>
      </c>
      <c r="BJ421" s="9"/>
      <c r="BK421" s="9">
        <f>Sat!$AM$8</f>
        <v>0</v>
      </c>
      <c r="BL421" s="73">
        <f t="shared" ref="BL421:BL423" si="4297">IF($B421="win",100%-BL$1,"-100%")</f>
        <v>0.9</v>
      </c>
      <c r="BM421" s="9">
        <f t="shared" ref="BM421:BM423" si="4298">(BK421*BL421)+(BK421*BM$1)</f>
        <v>0</v>
      </c>
      <c r="BN421" s="9"/>
      <c r="BO421" s="9">
        <f>Sat!$AN$8</f>
        <v>0</v>
      </c>
      <c r="BP421" s="73">
        <f t="shared" ref="BP421:BP423" si="4299">IF($B421="win",100%-BP$1,"-100%")</f>
        <v>0.92</v>
      </c>
      <c r="BQ421" s="9">
        <f t="shared" ref="BQ421:BQ423" si="4300">(BO421*BP421)+(BO421*BQ$1)</f>
        <v>0</v>
      </c>
      <c r="BR421" s="9"/>
      <c r="BS421" s="9">
        <f>Sat!$AO$8</f>
        <v>0</v>
      </c>
      <c r="BT421" s="73">
        <f t="shared" ref="BT421:BT423" si="4301">IF($B421="win",100%-BT$1,"-100%")</f>
        <v>0.9</v>
      </c>
      <c r="BU421" s="9">
        <f t="shared" ref="BU421:BU423" si="4302">(BS421*BT421)+(BS421*BU$1)</f>
        <v>0</v>
      </c>
      <c r="BV421" s="9"/>
      <c r="BW421" s="9">
        <f>Sat!$AP$8</f>
        <v>0</v>
      </c>
      <c r="BX421" s="73">
        <f t="shared" ref="BX421:BX423" si="4303">IF($B421="win",100%-BX$1,"-100%")</f>
        <v>0.9</v>
      </c>
      <c r="BY421" s="9">
        <f t="shared" ref="BY421:BY423" si="4304">(BW421*BX421)+(BW421*BY$1)</f>
        <v>0</v>
      </c>
      <c r="BZ421" s="9"/>
      <c r="CA421" s="9">
        <f>Sat!$AQ$8</f>
        <v>0</v>
      </c>
      <c r="CB421" s="73">
        <f t="shared" ref="CB421:CB423" si="4305">IF($B421="win",100%-CB$1,"-100%")</f>
        <v>0.9</v>
      </c>
      <c r="CC421" s="9">
        <f t="shared" ref="CC421:CC423" si="4306">(CA421*CB421)+(CA421*CC$1)</f>
        <v>0</v>
      </c>
      <c r="CD421" s="9"/>
      <c r="CE421" s="9">
        <f>Sat!$AR$8</f>
        <v>30000</v>
      </c>
      <c r="CF421" s="73">
        <f t="shared" ref="CF421:CF423" si="4307">IF($B421="win",100%-CF$1,"-100%")</f>
        <v>0.9</v>
      </c>
      <c r="CG421" s="9">
        <f t="shared" ref="CG421:CG423" si="4308">(CE421*CF421)+(CE421*CG$1)</f>
        <v>27000</v>
      </c>
      <c r="CH421" s="9"/>
      <c r="CI421" s="9">
        <f>Sat!$AS$8</f>
        <v>0</v>
      </c>
      <c r="CJ421" s="73">
        <f t="shared" ref="CJ421:CJ423" si="4309">IF($B421="win",100%-CJ$1,"-100%")</f>
        <v>0.9</v>
      </c>
      <c r="CK421" s="9">
        <f t="shared" ref="CK421:CK423" si="4310">(CI421*CJ421)+(CI421*CK$1)</f>
        <v>0</v>
      </c>
      <c r="CL421" s="9"/>
      <c r="CM421" s="9">
        <f>Sat!$AT$8</f>
        <v>0</v>
      </c>
      <c r="CN421" s="73">
        <f t="shared" ref="CN421:CN423" si="4311">IF($B421="win",100%-CN$1,"-100%")</f>
        <v>0.9</v>
      </c>
      <c r="CO421" s="9">
        <f t="shared" ref="CO421:CO423" si="4312">(CM421*CN421)+(CM421*CO$1)</f>
        <v>0</v>
      </c>
      <c r="CP421" s="9"/>
      <c r="CQ421" s="9">
        <f>Sat!$AU$8</f>
        <v>0</v>
      </c>
      <c r="CR421" s="73">
        <f t="shared" ref="CR421:CR423" si="4313">IF($B421="win",100%-CR$1,"-100%")</f>
        <v>0.9</v>
      </c>
      <c r="CS421" s="9">
        <f t="shared" ref="CS421:CS423" si="4314">(CQ421*CR421)+(CQ421*CS$1)</f>
        <v>0</v>
      </c>
      <c r="CT421" s="9"/>
      <c r="CU421" s="9">
        <f>Sat!$AV$8</f>
        <v>0</v>
      </c>
      <c r="CV421" s="73">
        <f t="shared" ref="CV421:CV423" si="4315">IF($B421="win",100%-CV$1,"-100%")</f>
        <v>0.9</v>
      </c>
      <c r="CW421" s="9">
        <f t="shared" ref="CW421:CW423" si="4316">(CU421*CV421)+(CU421*CW$1)</f>
        <v>0</v>
      </c>
      <c r="CX421" s="9"/>
      <c r="CY421" s="9">
        <f>Sat!$AW$8</f>
        <v>0</v>
      </c>
      <c r="CZ421" s="73">
        <f t="shared" ref="CZ421:CZ423" si="4317">IF($B421="win",100%-CZ$1,"-100%")</f>
        <v>0.9</v>
      </c>
      <c r="DA421" s="9">
        <f t="shared" ref="DA421:DA423" si="4318">(CY421*CZ421)+(CY421*DA$1)</f>
        <v>0</v>
      </c>
      <c r="DB421" s="9"/>
      <c r="DC421" s="9">
        <f>Sat!$AX$8</f>
        <v>0</v>
      </c>
      <c r="DD421" s="73">
        <f t="shared" ref="DD421:DD423" si="4319">IF($B421="win",100%-DD$1,"-100%")</f>
        <v>0.9</v>
      </c>
      <c r="DE421" s="9">
        <f t="shared" ref="DE421:DE423" si="4320">(DC421*DD421)+(DC421*DE$1)</f>
        <v>0</v>
      </c>
      <c r="DF421" s="9"/>
      <c r="DG421" s="9">
        <f>Sat!$AY$8</f>
        <v>0</v>
      </c>
      <c r="DH421" s="73">
        <f t="shared" ref="DH421:DH423" si="4321">IF($B421="win",100%-DH$1,"-100%")</f>
        <v>0.9</v>
      </c>
      <c r="DI421" s="9">
        <f t="shared" ref="DI421:DI423" si="4322">(DG421*DH421)+(DG421*DI$1)</f>
        <v>0</v>
      </c>
      <c r="DJ421" s="9"/>
      <c r="DK421" s="9">
        <f>Sat!$AZ$8</f>
        <v>0</v>
      </c>
      <c r="DL421" s="73">
        <f t="shared" ref="DL421:DL423" si="4323">IF($B421="win",100%-DL$1,"-100%")</f>
        <v>0.9</v>
      </c>
      <c r="DM421" s="9">
        <f t="shared" ref="DM421:DM423" si="4324">(DK421*DL421)+(DK421*DM$1)</f>
        <v>0</v>
      </c>
      <c r="DN421" s="9"/>
      <c r="DO421" s="9">
        <f>Sat!$BA$8</f>
        <v>0</v>
      </c>
      <c r="DP421" s="73">
        <f t="shared" ref="DP421:DP423" si="4325">IF($B421="win",100%-DP$1,"-100%")</f>
        <v>0.9</v>
      </c>
      <c r="DQ421" s="9">
        <f t="shared" ref="DQ421:DQ423" si="4326">(DO421*DP421)+(DO421*DQ$1)</f>
        <v>0</v>
      </c>
      <c r="DR421" s="9"/>
      <c r="DS421" s="9">
        <f>Sat!$BB$8</f>
        <v>0</v>
      </c>
      <c r="DT421" s="73">
        <f t="shared" ref="DT421:DT423" si="4327">IF($B421="win",100%-DT$1,"-100%")</f>
        <v>0.9</v>
      </c>
      <c r="DU421" s="9">
        <f t="shared" ref="DU421:DU423" si="4328">(DS421*DT421)+(DS421*DU$1)</f>
        <v>0</v>
      </c>
      <c r="DV421" s="9"/>
      <c r="DW421" s="9">
        <f>Sat!$BC$8</f>
        <v>0</v>
      </c>
      <c r="DX421" s="73">
        <f t="shared" ref="DX421:DX423" si="4329">IF($B421="win",100%-DX$1,"-100%")</f>
        <v>0.9</v>
      </c>
      <c r="DY421" s="9">
        <f t="shared" ref="DY421:DY423" si="4330">(DW421*DX421)+(DW421*DY$1)</f>
        <v>0</v>
      </c>
      <c r="DZ421" s="9"/>
      <c r="EA421" s="9">
        <f>Sat!$BD$8</f>
        <v>8100</v>
      </c>
      <c r="EB421" s="73">
        <f t="shared" ref="EB421:EB423" si="4331">IF($B421="win",100%-EB$1,"-100%")</f>
        <v>0.9</v>
      </c>
      <c r="EC421" s="9">
        <f t="shared" ref="EC421:EC423" si="4332">(EA421*EB421)+(EA421*EC$1)</f>
        <v>7290</v>
      </c>
      <c r="ED421" s="9"/>
      <c r="EE421" s="9">
        <f>Sat!$BE$8</f>
        <v>0</v>
      </c>
      <c r="EF421" s="73">
        <f t="shared" ref="EF421:EF423" si="4333">IF($B421="win",100%-EF$1,"-100%")</f>
        <v>0.9</v>
      </c>
      <c r="EG421" s="9">
        <f t="shared" ref="EG421:EG423" si="4334">(EE421*EF421)+(EE421*EG$1)</f>
        <v>0</v>
      </c>
      <c r="EH421" s="9"/>
      <c r="EI421" s="9">
        <f>Sat!$BF$8</f>
        <v>0</v>
      </c>
      <c r="EJ421" s="73">
        <f t="shared" ref="EJ421:EJ423" si="4335">IF($B421="win",100%-EJ$1,"-100%")</f>
        <v>0.9</v>
      </c>
      <c r="EK421" s="9">
        <f t="shared" ref="EK421:EK423" si="4336">(EI421*EJ421)+(EI421*EK$1)</f>
        <v>0</v>
      </c>
      <c r="EL421" s="9"/>
      <c r="EM421" s="9">
        <f>Sat!$BG$8</f>
        <v>0</v>
      </c>
      <c r="EN421" s="73">
        <f t="shared" ref="EN421:EN423" si="4337">IF($B421="win",100%-EN$1,"-100%")</f>
        <v>0.9</v>
      </c>
      <c r="EO421" s="9">
        <f t="shared" ref="EO421:EO423" si="4338">(EM421*EN421)+(EM421*EO$1)</f>
        <v>0</v>
      </c>
      <c r="EP421" s="9"/>
      <c r="EQ421" s="9">
        <f>Sat!$BH$8</f>
        <v>0</v>
      </c>
      <c r="ER421" s="73">
        <f t="shared" ref="ER421:ER423" si="4339">IF($B421="win",100%-ER$1,"-100%")</f>
        <v>0.9</v>
      </c>
      <c r="ES421" s="9">
        <f t="shared" ref="ES421:ES423" si="4340">(EQ421*ER421)+(EQ421*ES$1)</f>
        <v>0</v>
      </c>
      <c r="EU421" s="9">
        <f>Sat!$BI$8</f>
        <v>0</v>
      </c>
      <c r="EV421" s="73">
        <f t="shared" ref="EV421:EV423" si="4341">IF($B421="win",100%-EV$1,"-100%")</f>
        <v>0.9</v>
      </c>
      <c r="EW421" s="9">
        <f t="shared" ref="EW421:EW423" si="4342">(EU421*EV421)+(EU421*EW$1)</f>
        <v>0</v>
      </c>
      <c r="EY421" s="9">
        <f>Sat!$BJ$8</f>
        <v>0</v>
      </c>
      <c r="EZ421" s="73">
        <f t="shared" ref="EZ421:EZ423" si="4343">IF($B421="win",100%-EZ$1,"-100%")</f>
        <v>0.9</v>
      </c>
      <c r="FA421" s="9">
        <f t="shared" ref="FA421:FA423" si="4344">(EY421*EZ421)+(EY421*FA$1)</f>
        <v>0</v>
      </c>
      <c r="FC421" s="9">
        <f>Sat!$BK$8</f>
        <v>0</v>
      </c>
      <c r="FD421" s="73">
        <f t="shared" ref="FD421:FD423" si="4345">IF($B421="win",100%-FD$1,"-100%")</f>
        <v>0.9</v>
      </c>
      <c r="FE421" s="9">
        <f t="shared" ref="FE421:FE423" si="4346">(FC421*FD421)+(FC421*FE$1)</f>
        <v>0</v>
      </c>
      <c r="FG421" s="9">
        <f>Sat!$BL$8</f>
        <v>0</v>
      </c>
      <c r="FH421" s="73">
        <f t="shared" ref="FH421:FH423" si="4347">IF($B421="win",100%-FH$1,"-100%")</f>
        <v>0.9</v>
      </c>
      <c r="FI421" s="9">
        <f t="shared" ref="FI421:FI423" si="4348">(FG421*FH421)+(FG421*FI$1)</f>
        <v>0</v>
      </c>
      <c r="FK421" s="9">
        <f>Sat!$BM$8</f>
        <v>20000</v>
      </c>
      <c r="FL421" s="73">
        <f t="shared" ref="FL421:FL423" si="4349">IF($B421="win",100%-FL$1,"-100%")</f>
        <v>0.9</v>
      </c>
      <c r="FM421" s="9">
        <f t="shared" ref="FM421:FM423" si="4350">(FK421*FL421)+(FK421*FM$1)</f>
        <v>18000</v>
      </c>
      <c r="FO421" s="9">
        <f>Sat!$BN$8</f>
        <v>2000</v>
      </c>
      <c r="FP421" s="73">
        <f t="shared" ref="FP421:FP423" si="4351">IF($B421="win",100%-FP$1,"-100%")</f>
        <v>0.9</v>
      </c>
      <c r="FQ421" s="9">
        <f t="shared" ref="FQ421:FQ423" si="4352">(FO421*FP421)+(FO421*FQ$1)</f>
        <v>1800</v>
      </c>
    </row>
    <row r="422" spans="1:173" s="12" customFormat="1" x14ac:dyDescent="0.25">
      <c r="A422" s="9" t="str">
        <f>Sat!$A$9</f>
        <v>pol under</v>
      </c>
      <c r="B422" s="72" t="str">
        <f>Sat!$C$9</f>
        <v>win</v>
      </c>
      <c r="C422" s="9">
        <f>Sat!$X$9</f>
        <v>0</v>
      </c>
      <c r="D422" s="73">
        <f t="shared" si="4267"/>
        <v>1</v>
      </c>
      <c r="E422" s="9">
        <f t="shared" si="4268"/>
        <v>0</v>
      </c>
      <c r="G422" s="9">
        <f>Sat!$Y$9</f>
        <v>0</v>
      </c>
      <c r="H422" s="73">
        <f t="shared" si="4269"/>
        <v>0.9</v>
      </c>
      <c r="I422" s="9">
        <f t="shared" si="4270"/>
        <v>0</v>
      </c>
      <c r="K422" s="9">
        <f>Sat!$Z$9</f>
        <v>0</v>
      </c>
      <c r="L422" s="73">
        <f t="shared" si="4271"/>
        <v>0.9</v>
      </c>
      <c r="M422" s="9">
        <f t="shared" si="4272"/>
        <v>0</v>
      </c>
      <c r="N422" s="9"/>
      <c r="O422" s="9">
        <f>Sat!$AA$9</f>
        <v>0</v>
      </c>
      <c r="P422" s="73">
        <f t="shared" si="4273"/>
        <v>0.9</v>
      </c>
      <c r="Q422" s="9">
        <f t="shared" si="4274"/>
        <v>0</v>
      </c>
      <c r="R422" s="9"/>
      <c r="S422" s="9">
        <f>Sat!$AB$9</f>
        <v>0</v>
      </c>
      <c r="T422" s="73">
        <f t="shared" si="4275"/>
        <v>0.9</v>
      </c>
      <c r="U422" s="9">
        <f t="shared" si="4276"/>
        <v>0</v>
      </c>
      <c r="V422" s="9"/>
      <c r="W422" s="9">
        <f>Sat!$AC$9</f>
        <v>0</v>
      </c>
      <c r="X422" s="73">
        <f t="shared" si="4277"/>
        <v>0.9</v>
      </c>
      <c r="Y422" s="9">
        <f t="shared" si="4278"/>
        <v>0</v>
      </c>
      <c r="Z422" s="9"/>
      <c r="AA422" s="9">
        <f>Sat!$AD$9</f>
        <v>0</v>
      </c>
      <c r="AB422" s="73">
        <f t="shared" si="4279"/>
        <v>0.9</v>
      </c>
      <c r="AC422" s="9">
        <f t="shared" si="4280"/>
        <v>0</v>
      </c>
      <c r="AD422" s="9"/>
      <c r="AE422" s="9">
        <f>Sat!$AE$9</f>
        <v>0</v>
      </c>
      <c r="AF422" s="73">
        <f t="shared" si="4281"/>
        <v>0.9</v>
      </c>
      <c r="AG422" s="9">
        <f t="shared" si="4282"/>
        <v>0</v>
      </c>
      <c r="AH422" s="9"/>
      <c r="AI422" s="9">
        <f>Sat!$AF$9</f>
        <v>0</v>
      </c>
      <c r="AJ422" s="73">
        <f t="shared" si="4283"/>
        <v>0.9</v>
      </c>
      <c r="AK422" s="9">
        <f t="shared" si="4284"/>
        <v>0</v>
      </c>
      <c r="AL422" s="9"/>
      <c r="AM422" s="9">
        <f>Sat!$AG$9</f>
        <v>1000</v>
      </c>
      <c r="AN422" s="73">
        <f t="shared" si="4285"/>
        <v>0.9</v>
      </c>
      <c r="AO422" s="9">
        <f t="shared" si="4286"/>
        <v>900</v>
      </c>
      <c r="AP422" s="9"/>
      <c r="AQ422" s="9">
        <f>Sat!$AH$9</f>
        <v>0</v>
      </c>
      <c r="AR422" s="73">
        <f t="shared" si="4287"/>
        <v>0.9</v>
      </c>
      <c r="AS422" s="9">
        <f t="shared" si="4288"/>
        <v>0</v>
      </c>
      <c r="AT422" s="9"/>
      <c r="AU422" s="9">
        <f>Sat!$AI$9</f>
        <v>0</v>
      </c>
      <c r="AV422" s="73">
        <f t="shared" si="4289"/>
        <v>0.9</v>
      </c>
      <c r="AW422" s="9">
        <f t="shared" si="4290"/>
        <v>0</v>
      </c>
      <c r="AX422" s="9"/>
      <c r="AY422" s="9">
        <f>Sat!$AJ$9</f>
        <v>0</v>
      </c>
      <c r="AZ422" s="73">
        <f t="shared" si="4291"/>
        <v>0.9</v>
      </c>
      <c r="BA422" s="9">
        <f t="shared" si="4292"/>
        <v>0</v>
      </c>
      <c r="BB422" s="9"/>
      <c r="BC422" s="9">
        <f>Sat!$AK$9</f>
        <v>0</v>
      </c>
      <c r="BD422" s="73">
        <f t="shared" si="4293"/>
        <v>0.9</v>
      </c>
      <c r="BE422" s="9">
        <f t="shared" si="4294"/>
        <v>0</v>
      </c>
      <c r="BF422" s="9"/>
      <c r="BG422" s="9">
        <f>Sat!$AL$9</f>
        <v>0</v>
      </c>
      <c r="BH422" s="73">
        <f t="shared" si="4295"/>
        <v>0.9</v>
      </c>
      <c r="BI422" s="9">
        <f t="shared" si="4296"/>
        <v>0</v>
      </c>
      <c r="BJ422" s="9"/>
      <c r="BK422" s="9">
        <f>Sat!$AM$9</f>
        <v>50000</v>
      </c>
      <c r="BL422" s="73">
        <f t="shared" si="4297"/>
        <v>0.9</v>
      </c>
      <c r="BM422" s="9">
        <f t="shared" si="4298"/>
        <v>45000</v>
      </c>
      <c r="BN422" s="9"/>
      <c r="BO422" s="9">
        <f>Sat!$AN$9</f>
        <v>0</v>
      </c>
      <c r="BP422" s="73">
        <f t="shared" si="4299"/>
        <v>0.92</v>
      </c>
      <c r="BQ422" s="9">
        <f t="shared" si="4300"/>
        <v>0</v>
      </c>
      <c r="BR422" s="9"/>
      <c r="BS422" s="9">
        <f>Sat!$AO$9</f>
        <v>0</v>
      </c>
      <c r="BT422" s="73">
        <f t="shared" si="4301"/>
        <v>0.9</v>
      </c>
      <c r="BU422" s="9">
        <f t="shared" si="4302"/>
        <v>0</v>
      </c>
      <c r="BV422" s="9"/>
      <c r="BW422" s="9">
        <f>Sat!$AP$9</f>
        <v>0</v>
      </c>
      <c r="BX422" s="73">
        <f t="shared" si="4303"/>
        <v>0.9</v>
      </c>
      <c r="BY422" s="9">
        <f t="shared" si="4304"/>
        <v>0</v>
      </c>
      <c r="BZ422" s="9"/>
      <c r="CA422" s="9">
        <f>Sat!$AQ$9</f>
        <v>0</v>
      </c>
      <c r="CB422" s="73">
        <f t="shared" si="4305"/>
        <v>0.9</v>
      </c>
      <c r="CC422" s="9">
        <f t="shared" si="4306"/>
        <v>0</v>
      </c>
      <c r="CD422" s="9"/>
      <c r="CE422" s="9">
        <f>Sat!$AR$9</f>
        <v>0</v>
      </c>
      <c r="CF422" s="73">
        <f t="shared" si="4307"/>
        <v>0.9</v>
      </c>
      <c r="CG422" s="9">
        <f t="shared" si="4308"/>
        <v>0</v>
      </c>
      <c r="CH422" s="9"/>
      <c r="CI422" s="9">
        <f>Sat!$AS$9</f>
        <v>0</v>
      </c>
      <c r="CJ422" s="73">
        <f t="shared" si="4309"/>
        <v>0.9</v>
      </c>
      <c r="CK422" s="9">
        <f t="shared" si="4310"/>
        <v>0</v>
      </c>
      <c r="CL422" s="9"/>
      <c r="CM422" s="9">
        <f>Sat!$AT$9</f>
        <v>0</v>
      </c>
      <c r="CN422" s="73">
        <f t="shared" si="4311"/>
        <v>0.9</v>
      </c>
      <c r="CO422" s="9">
        <f t="shared" si="4312"/>
        <v>0</v>
      </c>
      <c r="CP422" s="9"/>
      <c r="CQ422" s="9">
        <f>Sat!$AU$9</f>
        <v>0</v>
      </c>
      <c r="CR422" s="73">
        <f t="shared" si="4313"/>
        <v>0.9</v>
      </c>
      <c r="CS422" s="9">
        <f t="shared" si="4314"/>
        <v>0</v>
      </c>
      <c r="CT422" s="9"/>
      <c r="CU422" s="9">
        <f>Sat!$AV$9</f>
        <v>0</v>
      </c>
      <c r="CV422" s="73">
        <f t="shared" si="4315"/>
        <v>0.9</v>
      </c>
      <c r="CW422" s="9">
        <f t="shared" si="4316"/>
        <v>0</v>
      </c>
      <c r="CX422" s="9"/>
      <c r="CY422" s="9">
        <f>Sat!$AW$9</f>
        <v>0</v>
      </c>
      <c r="CZ422" s="73">
        <f t="shared" si="4317"/>
        <v>0.9</v>
      </c>
      <c r="DA422" s="9">
        <f t="shared" si="4318"/>
        <v>0</v>
      </c>
      <c r="DB422" s="9"/>
      <c r="DC422" s="9">
        <f>Sat!$AX$9</f>
        <v>0</v>
      </c>
      <c r="DD422" s="73">
        <f t="shared" si="4319"/>
        <v>0.9</v>
      </c>
      <c r="DE422" s="9">
        <f t="shared" si="4320"/>
        <v>0</v>
      </c>
      <c r="DF422" s="9"/>
      <c r="DG422" s="9">
        <f>Sat!$AY$9</f>
        <v>0</v>
      </c>
      <c r="DH422" s="73">
        <f t="shared" si="4321"/>
        <v>0.9</v>
      </c>
      <c r="DI422" s="9">
        <f t="shared" si="4322"/>
        <v>0</v>
      </c>
      <c r="DJ422" s="9"/>
      <c r="DK422" s="9">
        <f>Sat!$AZ$9</f>
        <v>0</v>
      </c>
      <c r="DL422" s="73">
        <f t="shared" si="4323"/>
        <v>0.9</v>
      </c>
      <c r="DM422" s="9">
        <f t="shared" si="4324"/>
        <v>0</v>
      </c>
      <c r="DN422" s="9"/>
      <c r="DO422" s="9">
        <f>Sat!$BA$9</f>
        <v>0</v>
      </c>
      <c r="DP422" s="73">
        <f t="shared" si="4325"/>
        <v>0.9</v>
      </c>
      <c r="DQ422" s="9">
        <f t="shared" si="4326"/>
        <v>0</v>
      </c>
      <c r="DR422" s="9"/>
      <c r="DS422" s="9">
        <f>Sat!$BB$9</f>
        <v>0</v>
      </c>
      <c r="DT422" s="73">
        <f t="shared" si="4327"/>
        <v>0.9</v>
      </c>
      <c r="DU422" s="9">
        <f t="shared" si="4328"/>
        <v>0</v>
      </c>
      <c r="DV422" s="9"/>
      <c r="DW422" s="9">
        <f>Sat!$BC$9</f>
        <v>0</v>
      </c>
      <c r="DX422" s="73">
        <f t="shared" si="4329"/>
        <v>0.9</v>
      </c>
      <c r="DY422" s="9">
        <f t="shared" si="4330"/>
        <v>0</v>
      </c>
      <c r="DZ422" s="9"/>
      <c r="EA422" s="9">
        <f>Sat!$BD$9</f>
        <v>0</v>
      </c>
      <c r="EB422" s="73">
        <f t="shared" si="4331"/>
        <v>0.9</v>
      </c>
      <c r="EC422" s="9">
        <f t="shared" si="4332"/>
        <v>0</v>
      </c>
      <c r="ED422" s="9"/>
      <c r="EE422" s="9">
        <f>Sat!$BE$9</f>
        <v>0</v>
      </c>
      <c r="EF422" s="73">
        <f t="shared" si="4333"/>
        <v>0.9</v>
      </c>
      <c r="EG422" s="9">
        <f t="shared" si="4334"/>
        <v>0</v>
      </c>
      <c r="EH422" s="9"/>
      <c r="EI422" s="9">
        <f>Sat!$BF$9</f>
        <v>0</v>
      </c>
      <c r="EJ422" s="73">
        <f t="shared" si="4335"/>
        <v>0.9</v>
      </c>
      <c r="EK422" s="9">
        <f t="shared" si="4336"/>
        <v>0</v>
      </c>
      <c r="EL422" s="9"/>
      <c r="EM422" s="9">
        <f>Sat!$BG$9</f>
        <v>0</v>
      </c>
      <c r="EN422" s="73">
        <f t="shared" si="4337"/>
        <v>0.9</v>
      </c>
      <c r="EO422" s="9">
        <f t="shared" si="4338"/>
        <v>0</v>
      </c>
      <c r="EP422" s="9"/>
      <c r="EQ422" s="9">
        <f>Sat!$BH$9</f>
        <v>20000</v>
      </c>
      <c r="ER422" s="73">
        <f t="shared" si="4339"/>
        <v>0.9</v>
      </c>
      <c r="ES422" s="9">
        <f t="shared" si="4340"/>
        <v>18000</v>
      </c>
      <c r="EU422" s="9">
        <f>Sat!$BI$9</f>
        <v>0</v>
      </c>
      <c r="EV422" s="73">
        <f t="shared" si="4341"/>
        <v>0.9</v>
      </c>
      <c r="EW422" s="9">
        <f t="shared" si="4342"/>
        <v>0</v>
      </c>
      <c r="EY422" s="9">
        <f>Sat!$BJ$9</f>
        <v>0</v>
      </c>
      <c r="EZ422" s="73">
        <f t="shared" si="4343"/>
        <v>0.9</v>
      </c>
      <c r="FA422" s="9">
        <f t="shared" si="4344"/>
        <v>0</v>
      </c>
      <c r="FC422" s="9">
        <f>Sat!$BK$9</f>
        <v>0</v>
      </c>
      <c r="FD422" s="73">
        <f t="shared" si="4345"/>
        <v>0.9</v>
      </c>
      <c r="FE422" s="9">
        <f t="shared" si="4346"/>
        <v>0</v>
      </c>
      <c r="FG422" s="9">
        <f>Sat!$BL$9</f>
        <v>0</v>
      </c>
      <c r="FH422" s="73">
        <f t="shared" si="4347"/>
        <v>0.9</v>
      </c>
      <c r="FI422" s="9">
        <f t="shared" si="4348"/>
        <v>0</v>
      </c>
      <c r="FK422" s="9">
        <f>Sat!$BM$9</f>
        <v>0</v>
      </c>
      <c r="FL422" s="73">
        <f t="shared" si="4349"/>
        <v>0.9</v>
      </c>
      <c r="FM422" s="9">
        <f t="shared" si="4350"/>
        <v>0</v>
      </c>
      <c r="FO422" s="9">
        <f>Sat!$BN$9</f>
        <v>0</v>
      </c>
      <c r="FP422" s="73">
        <f t="shared" si="4351"/>
        <v>0.9</v>
      </c>
      <c r="FQ422" s="9">
        <f t="shared" si="4352"/>
        <v>0</v>
      </c>
    </row>
    <row r="423" spans="1:173" s="12" customFormat="1" x14ac:dyDescent="0.25">
      <c r="A423" s="9" t="str">
        <f>Sat!$A$10</f>
        <v>pol over</v>
      </c>
      <c r="B423" s="72" t="str">
        <f>Sat!$C$10</f>
        <v>lose</v>
      </c>
      <c r="C423" s="9">
        <f>Sat!$X$10</f>
        <v>0</v>
      </c>
      <c r="D423" s="73" t="str">
        <f t="shared" si="4267"/>
        <v>-100%</v>
      </c>
      <c r="E423" s="9">
        <f t="shared" si="4268"/>
        <v>0</v>
      </c>
      <c r="G423" s="9">
        <f>Sat!$Y$10</f>
        <v>0</v>
      </c>
      <c r="H423" s="73" t="str">
        <f t="shared" si="4269"/>
        <v>-100%</v>
      </c>
      <c r="I423" s="9">
        <f t="shared" si="4270"/>
        <v>0</v>
      </c>
      <c r="K423" s="9">
        <f>Sat!$Z$10</f>
        <v>0</v>
      </c>
      <c r="L423" s="73" t="str">
        <f t="shared" si="4271"/>
        <v>-100%</v>
      </c>
      <c r="M423" s="9">
        <f t="shared" si="4272"/>
        <v>0</v>
      </c>
      <c r="N423" s="9"/>
      <c r="O423" s="9">
        <f>Sat!$AA$10</f>
        <v>0</v>
      </c>
      <c r="P423" s="73" t="str">
        <f t="shared" si="4273"/>
        <v>-100%</v>
      </c>
      <c r="Q423" s="9">
        <f t="shared" si="4274"/>
        <v>0</v>
      </c>
      <c r="R423" s="9"/>
      <c r="S423" s="9">
        <f>Sat!$AB$10</f>
        <v>0</v>
      </c>
      <c r="T423" s="73" t="str">
        <f t="shared" si="4275"/>
        <v>-100%</v>
      </c>
      <c r="U423" s="9">
        <f t="shared" si="4276"/>
        <v>0</v>
      </c>
      <c r="V423" s="9"/>
      <c r="W423" s="9">
        <f>Sat!$AC$10</f>
        <v>0</v>
      </c>
      <c r="X423" s="73" t="str">
        <f t="shared" si="4277"/>
        <v>-100%</v>
      </c>
      <c r="Y423" s="9">
        <f t="shared" si="4278"/>
        <v>0</v>
      </c>
      <c r="Z423" s="9"/>
      <c r="AA423" s="9">
        <f>Sat!$AD$10</f>
        <v>0</v>
      </c>
      <c r="AB423" s="73" t="str">
        <f t="shared" si="4279"/>
        <v>-100%</v>
      </c>
      <c r="AC423" s="9">
        <f t="shared" si="4280"/>
        <v>0</v>
      </c>
      <c r="AD423" s="9"/>
      <c r="AE423" s="9">
        <f>Sat!$AE$10</f>
        <v>0</v>
      </c>
      <c r="AF423" s="73" t="str">
        <f t="shared" si="4281"/>
        <v>-100%</v>
      </c>
      <c r="AG423" s="9">
        <f t="shared" si="4282"/>
        <v>0</v>
      </c>
      <c r="AH423" s="9"/>
      <c r="AI423" s="9">
        <f>Sat!$AF$10</f>
        <v>2000</v>
      </c>
      <c r="AJ423" s="73" t="str">
        <f t="shared" si="4283"/>
        <v>-100%</v>
      </c>
      <c r="AK423" s="9">
        <f t="shared" si="4284"/>
        <v>-2000</v>
      </c>
      <c r="AL423" s="9"/>
      <c r="AM423" s="9">
        <f>Sat!$AG$10</f>
        <v>0</v>
      </c>
      <c r="AN423" s="73" t="str">
        <f t="shared" si="4285"/>
        <v>-100%</v>
      </c>
      <c r="AO423" s="9">
        <f t="shared" si="4286"/>
        <v>0</v>
      </c>
      <c r="AP423" s="9"/>
      <c r="AQ423" s="9">
        <f>Sat!$AH$10</f>
        <v>0</v>
      </c>
      <c r="AR423" s="73" t="str">
        <f t="shared" si="4287"/>
        <v>-100%</v>
      </c>
      <c r="AS423" s="9">
        <f t="shared" si="4288"/>
        <v>0</v>
      </c>
      <c r="AT423" s="9"/>
      <c r="AU423" s="9">
        <f>Sat!$AI$10</f>
        <v>0</v>
      </c>
      <c r="AV423" s="73" t="str">
        <f t="shared" si="4289"/>
        <v>-100%</v>
      </c>
      <c r="AW423" s="9">
        <f t="shared" si="4290"/>
        <v>0</v>
      </c>
      <c r="AX423" s="9"/>
      <c r="AY423" s="9">
        <f>Sat!$AJ$10</f>
        <v>0</v>
      </c>
      <c r="AZ423" s="73" t="str">
        <f t="shared" si="4291"/>
        <v>-100%</v>
      </c>
      <c r="BA423" s="9">
        <f t="shared" si="4292"/>
        <v>0</v>
      </c>
      <c r="BB423" s="9"/>
      <c r="BC423" s="9">
        <f>Sat!$AK$10</f>
        <v>0</v>
      </c>
      <c r="BD423" s="73" t="str">
        <f t="shared" si="4293"/>
        <v>-100%</v>
      </c>
      <c r="BE423" s="9">
        <f t="shared" si="4294"/>
        <v>0</v>
      </c>
      <c r="BF423" s="9"/>
      <c r="BG423" s="9">
        <f>Sat!$AL$10</f>
        <v>1500</v>
      </c>
      <c r="BH423" s="73" t="str">
        <f t="shared" si="4295"/>
        <v>-100%</v>
      </c>
      <c r="BI423" s="9">
        <f t="shared" si="4296"/>
        <v>-1500</v>
      </c>
      <c r="BJ423" s="9"/>
      <c r="BK423" s="9">
        <f>Sat!$AM$10</f>
        <v>0</v>
      </c>
      <c r="BL423" s="73" t="str">
        <f t="shared" si="4297"/>
        <v>-100%</v>
      </c>
      <c r="BM423" s="9">
        <f t="shared" si="4298"/>
        <v>0</v>
      </c>
      <c r="BN423" s="9"/>
      <c r="BO423" s="9">
        <f>Sat!$AN$10</f>
        <v>0</v>
      </c>
      <c r="BP423" s="73" t="str">
        <f t="shared" si="4299"/>
        <v>-100%</v>
      </c>
      <c r="BQ423" s="9">
        <f t="shared" si="4300"/>
        <v>0</v>
      </c>
      <c r="BR423" s="9"/>
      <c r="BS423" s="9">
        <f>Sat!$AO$10</f>
        <v>0</v>
      </c>
      <c r="BT423" s="73" t="str">
        <f t="shared" si="4301"/>
        <v>-100%</v>
      </c>
      <c r="BU423" s="9">
        <f t="shared" si="4302"/>
        <v>0</v>
      </c>
      <c r="BV423" s="9"/>
      <c r="BW423" s="9">
        <f>Sat!$AP$10</f>
        <v>0</v>
      </c>
      <c r="BX423" s="73" t="str">
        <f t="shared" si="4303"/>
        <v>-100%</v>
      </c>
      <c r="BY423" s="9">
        <f t="shared" si="4304"/>
        <v>0</v>
      </c>
      <c r="BZ423" s="9"/>
      <c r="CA423" s="9">
        <f>Sat!$AQ$10</f>
        <v>0</v>
      </c>
      <c r="CB423" s="73" t="str">
        <f t="shared" si="4305"/>
        <v>-100%</v>
      </c>
      <c r="CC423" s="9">
        <f t="shared" si="4306"/>
        <v>0</v>
      </c>
      <c r="CD423" s="9"/>
      <c r="CE423" s="9">
        <f>Sat!$AR$10</f>
        <v>0</v>
      </c>
      <c r="CF423" s="73" t="str">
        <f t="shared" si="4307"/>
        <v>-100%</v>
      </c>
      <c r="CG423" s="9">
        <f t="shared" si="4308"/>
        <v>0</v>
      </c>
      <c r="CH423" s="9"/>
      <c r="CI423" s="9">
        <f>Sat!$AS$10</f>
        <v>0</v>
      </c>
      <c r="CJ423" s="73" t="str">
        <f t="shared" si="4309"/>
        <v>-100%</v>
      </c>
      <c r="CK423" s="9">
        <f t="shared" si="4310"/>
        <v>0</v>
      </c>
      <c r="CL423" s="9"/>
      <c r="CM423" s="9">
        <f>Sat!$AT$10</f>
        <v>0</v>
      </c>
      <c r="CN423" s="73" t="str">
        <f t="shared" si="4311"/>
        <v>-100%</v>
      </c>
      <c r="CO423" s="9">
        <f t="shared" si="4312"/>
        <v>0</v>
      </c>
      <c r="CP423" s="9"/>
      <c r="CQ423" s="9">
        <f>Sat!$AU$10</f>
        <v>0</v>
      </c>
      <c r="CR423" s="73" t="str">
        <f t="shared" si="4313"/>
        <v>-100%</v>
      </c>
      <c r="CS423" s="9">
        <f t="shared" si="4314"/>
        <v>0</v>
      </c>
      <c r="CT423" s="9"/>
      <c r="CU423" s="9">
        <f>Sat!$AV$10</f>
        <v>0</v>
      </c>
      <c r="CV423" s="73" t="str">
        <f t="shared" si="4315"/>
        <v>-100%</v>
      </c>
      <c r="CW423" s="9">
        <f t="shared" si="4316"/>
        <v>0</v>
      </c>
      <c r="CX423" s="9"/>
      <c r="CY423" s="9">
        <f>Sat!$AW$10</f>
        <v>0</v>
      </c>
      <c r="CZ423" s="73" t="str">
        <f t="shared" si="4317"/>
        <v>-100%</v>
      </c>
      <c r="DA423" s="9">
        <f t="shared" si="4318"/>
        <v>0</v>
      </c>
      <c r="DB423" s="9"/>
      <c r="DC423" s="9">
        <f>Sat!$AX$10</f>
        <v>0</v>
      </c>
      <c r="DD423" s="73" t="str">
        <f t="shared" si="4319"/>
        <v>-100%</v>
      </c>
      <c r="DE423" s="9">
        <f t="shared" si="4320"/>
        <v>0</v>
      </c>
      <c r="DF423" s="9"/>
      <c r="DG423" s="9">
        <f>Sat!$AY$10</f>
        <v>0</v>
      </c>
      <c r="DH423" s="73" t="str">
        <f t="shared" si="4321"/>
        <v>-100%</v>
      </c>
      <c r="DI423" s="9">
        <f t="shared" si="4322"/>
        <v>0</v>
      </c>
      <c r="DJ423" s="9"/>
      <c r="DK423" s="9">
        <f>Sat!$AZ$10</f>
        <v>0</v>
      </c>
      <c r="DL423" s="73" t="str">
        <f t="shared" si="4323"/>
        <v>-100%</v>
      </c>
      <c r="DM423" s="9">
        <f t="shared" si="4324"/>
        <v>0</v>
      </c>
      <c r="DN423" s="9"/>
      <c r="DO423" s="9">
        <f>Sat!$BA$10</f>
        <v>2000</v>
      </c>
      <c r="DP423" s="73" t="str">
        <f t="shared" si="4325"/>
        <v>-100%</v>
      </c>
      <c r="DQ423" s="9">
        <f t="shared" si="4326"/>
        <v>-2000</v>
      </c>
      <c r="DR423" s="9"/>
      <c r="DS423" s="9">
        <f>Sat!$BB$10</f>
        <v>0</v>
      </c>
      <c r="DT423" s="73" t="str">
        <f t="shared" si="4327"/>
        <v>-100%</v>
      </c>
      <c r="DU423" s="9">
        <f t="shared" si="4328"/>
        <v>0</v>
      </c>
      <c r="DV423" s="9"/>
      <c r="DW423" s="9">
        <f>Sat!$BC$10</f>
        <v>0</v>
      </c>
      <c r="DX423" s="73" t="str">
        <f t="shared" si="4329"/>
        <v>-100%</v>
      </c>
      <c r="DY423" s="9">
        <f t="shared" si="4330"/>
        <v>0</v>
      </c>
      <c r="DZ423" s="9"/>
      <c r="EA423" s="9">
        <f>Sat!$BD$10</f>
        <v>4000</v>
      </c>
      <c r="EB423" s="73" t="str">
        <f t="shared" si="4331"/>
        <v>-100%</v>
      </c>
      <c r="EC423" s="9">
        <f t="shared" si="4332"/>
        <v>-4000</v>
      </c>
      <c r="ED423" s="9"/>
      <c r="EE423" s="9">
        <f>Sat!$BE$10</f>
        <v>0</v>
      </c>
      <c r="EF423" s="73" t="str">
        <f t="shared" si="4333"/>
        <v>-100%</v>
      </c>
      <c r="EG423" s="9">
        <f t="shared" si="4334"/>
        <v>0</v>
      </c>
      <c r="EH423" s="9"/>
      <c r="EI423" s="9">
        <f>Sat!$BF$10</f>
        <v>0</v>
      </c>
      <c r="EJ423" s="73" t="str">
        <f t="shared" si="4335"/>
        <v>-100%</v>
      </c>
      <c r="EK423" s="9">
        <f t="shared" si="4336"/>
        <v>0</v>
      </c>
      <c r="EL423" s="9"/>
      <c r="EM423" s="9">
        <f>Sat!$BG$10</f>
        <v>12000</v>
      </c>
      <c r="EN423" s="73" t="str">
        <f t="shared" si="4337"/>
        <v>-100%</v>
      </c>
      <c r="EO423" s="9">
        <f t="shared" si="4338"/>
        <v>-12000</v>
      </c>
      <c r="EP423" s="9"/>
      <c r="EQ423" s="9">
        <f>Sat!$BH$10</f>
        <v>0</v>
      </c>
      <c r="ER423" s="73" t="str">
        <f t="shared" si="4339"/>
        <v>-100%</v>
      </c>
      <c r="ES423" s="9">
        <f t="shared" si="4340"/>
        <v>0</v>
      </c>
      <c r="EU423" s="9">
        <f>Sat!$BI$10</f>
        <v>0</v>
      </c>
      <c r="EV423" s="73" t="str">
        <f t="shared" si="4341"/>
        <v>-100%</v>
      </c>
      <c r="EW423" s="9">
        <f t="shared" si="4342"/>
        <v>0</v>
      </c>
      <c r="EY423" s="9">
        <f>Sat!$BJ$10</f>
        <v>0</v>
      </c>
      <c r="EZ423" s="73" t="str">
        <f t="shared" si="4343"/>
        <v>-100%</v>
      </c>
      <c r="FA423" s="9">
        <f t="shared" si="4344"/>
        <v>0</v>
      </c>
      <c r="FC423" s="9">
        <f>Sat!$BK$10</f>
        <v>7000</v>
      </c>
      <c r="FD423" s="73" t="str">
        <f t="shared" si="4345"/>
        <v>-100%</v>
      </c>
      <c r="FE423" s="9">
        <f t="shared" si="4346"/>
        <v>-7000</v>
      </c>
      <c r="FG423" s="9">
        <f>Sat!$BL$10</f>
        <v>2000</v>
      </c>
      <c r="FH423" s="73" t="str">
        <f t="shared" si="4347"/>
        <v>-100%</v>
      </c>
      <c r="FI423" s="9">
        <f t="shared" si="4348"/>
        <v>-2000</v>
      </c>
      <c r="FK423" s="9">
        <f>Sat!$BM$10</f>
        <v>0</v>
      </c>
      <c r="FL423" s="73" t="str">
        <f t="shared" si="4349"/>
        <v>-100%</v>
      </c>
      <c r="FM423" s="9">
        <f t="shared" si="4350"/>
        <v>0</v>
      </c>
      <c r="FO423" s="9">
        <f>Sat!$BN$10</f>
        <v>0</v>
      </c>
      <c r="FP423" s="73" t="str">
        <f t="shared" si="4351"/>
        <v>-100%</v>
      </c>
      <c r="FQ423" s="9">
        <f t="shared" si="4352"/>
        <v>0</v>
      </c>
    </row>
    <row r="424" spans="1:173" s="12" customFormat="1" x14ac:dyDescent="0.25">
      <c r="A424" s="75"/>
      <c r="B424" s="72"/>
      <c r="C424" s="75"/>
      <c r="D424" s="75"/>
      <c r="E424" s="75"/>
      <c r="G424" s="75"/>
      <c r="H424" s="75"/>
      <c r="I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5"/>
      <c r="BK424" s="75"/>
      <c r="BL424" s="75"/>
      <c r="BM424" s="75"/>
      <c r="BN424" s="75"/>
      <c r="BO424" s="75"/>
      <c r="BP424" s="75"/>
      <c r="BQ424" s="75"/>
      <c r="BR424" s="75"/>
      <c r="BS424" s="75"/>
      <c r="BT424" s="75"/>
      <c r="BU424" s="75"/>
      <c r="BV424" s="75"/>
      <c r="BW424" s="75"/>
      <c r="BX424" s="75"/>
      <c r="BY424" s="75"/>
      <c r="BZ424" s="75"/>
      <c r="CA424" s="75"/>
      <c r="CB424" s="75"/>
      <c r="CC424" s="75"/>
      <c r="CD424" s="75"/>
      <c r="CE424" s="75"/>
      <c r="CF424" s="75"/>
      <c r="CG424" s="75"/>
      <c r="CH424" s="75"/>
      <c r="CI424" s="75"/>
      <c r="CJ424" s="75"/>
      <c r="CK424" s="75"/>
      <c r="CL424" s="75"/>
      <c r="CM424" s="75"/>
      <c r="CN424" s="75"/>
      <c r="CO424" s="75"/>
      <c r="CP424" s="75"/>
      <c r="CQ424" s="75"/>
      <c r="CR424" s="75"/>
      <c r="CS424" s="75"/>
      <c r="CT424" s="75"/>
      <c r="CU424" s="75"/>
      <c r="CV424" s="75"/>
      <c r="CW424" s="75"/>
      <c r="CX424" s="75"/>
      <c r="CY424" s="75"/>
      <c r="CZ424" s="75"/>
      <c r="DA424" s="75"/>
      <c r="DB424" s="75"/>
      <c r="DC424" s="75"/>
      <c r="DD424" s="75"/>
      <c r="DE424" s="75"/>
      <c r="DF424" s="75"/>
      <c r="DG424" s="75"/>
      <c r="DH424" s="75"/>
      <c r="DI424" s="75"/>
      <c r="DJ424" s="75"/>
      <c r="DK424" s="75"/>
      <c r="DL424" s="75"/>
      <c r="DM424" s="75"/>
      <c r="DN424" s="75"/>
      <c r="DO424" s="75"/>
      <c r="DP424" s="75"/>
      <c r="DQ424" s="75"/>
      <c r="DR424" s="75"/>
      <c r="DS424" s="75"/>
      <c r="DT424" s="75"/>
      <c r="DU424" s="75"/>
      <c r="DV424" s="75"/>
      <c r="DW424" s="75"/>
      <c r="DX424" s="75"/>
      <c r="DY424" s="75"/>
      <c r="DZ424" s="75"/>
      <c r="EA424" s="75"/>
      <c r="EB424" s="75"/>
      <c r="EC424" s="75"/>
      <c r="ED424" s="75"/>
      <c r="EE424" s="75"/>
      <c r="EF424" s="75"/>
      <c r="EG424" s="75"/>
      <c r="EH424" s="75"/>
      <c r="EI424" s="75"/>
      <c r="EJ424" s="75"/>
      <c r="EK424" s="75"/>
      <c r="EL424" s="75"/>
      <c r="EM424" s="75"/>
      <c r="EN424" s="75"/>
      <c r="EO424" s="75"/>
      <c r="EP424" s="75"/>
      <c r="EQ424" s="75"/>
      <c r="ER424" s="75"/>
      <c r="ES424" s="75"/>
      <c r="EU424" s="75"/>
      <c r="EV424" s="75"/>
      <c r="EW424" s="75"/>
      <c r="EY424" s="75"/>
      <c r="EZ424" s="75"/>
      <c r="FA424" s="75"/>
      <c r="FC424" s="75"/>
      <c r="FD424" s="75"/>
      <c r="FE424" s="75"/>
      <c r="FG424" s="75"/>
      <c r="FH424" s="75"/>
      <c r="FI424" s="75"/>
      <c r="FK424" s="75"/>
      <c r="FL424" s="75"/>
      <c r="FM424" s="75"/>
      <c r="FO424" s="75"/>
      <c r="FP424" s="75"/>
      <c r="FQ424" s="75"/>
    </row>
    <row r="425" spans="1:173" s="12" customFormat="1" x14ac:dyDescent="0.25">
      <c r="A425" s="9" t="str">
        <f>Sat!$A$12</f>
        <v>esp</v>
      </c>
      <c r="B425" s="72" t="str">
        <f>Sat!$C$12</f>
        <v>win</v>
      </c>
      <c r="C425" s="9">
        <f>Sat!$X$12</f>
        <v>0</v>
      </c>
      <c r="D425" s="73">
        <f>IF($B425="win",100%-D$1,"-100%")</f>
        <v>1</v>
      </c>
      <c r="E425" s="9">
        <f>(C425*D425)+(C425*E$1)</f>
        <v>0</v>
      </c>
      <c r="G425" s="9">
        <f>Sat!$Y$12</f>
        <v>0</v>
      </c>
      <c r="H425" s="73">
        <f>IF($B425="win",100%-H$1,"-100%")</f>
        <v>0.9</v>
      </c>
      <c r="I425" s="9">
        <f>(G425*H425)+(G425*I$1)</f>
        <v>0</v>
      </c>
      <c r="K425" s="9">
        <f>Sat!$Z$12</f>
        <v>0</v>
      </c>
      <c r="L425" s="73">
        <f>IF($B425="win",100%-L$1,"-100%")</f>
        <v>0.9</v>
      </c>
      <c r="M425" s="9">
        <f>(K425*L425)+(K425*M$1)</f>
        <v>0</v>
      </c>
      <c r="N425" s="9"/>
      <c r="O425" s="9">
        <f>Sat!$AA$12</f>
        <v>0</v>
      </c>
      <c r="P425" s="73">
        <f>IF($B425="win",100%-P$1,"-100%")</f>
        <v>0.9</v>
      </c>
      <c r="Q425" s="9">
        <f>(O425*P425)+(O425*Q$1)</f>
        <v>0</v>
      </c>
      <c r="R425" s="9"/>
      <c r="S425" s="9">
        <f>Sat!$AB$12</f>
        <v>0</v>
      </c>
      <c r="T425" s="73">
        <f>IF($B425="win",100%-T$1,"-100%")</f>
        <v>0.9</v>
      </c>
      <c r="U425" s="9">
        <f>(S425*T425)+(S425*U$1)</f>
        <v>0</v>
      </c>
      <c r="V425" s="9"/>
      <c r="W425" s="9">
        <f>Sat!$AC$12</f>
        <v>0</v>
      </c>
      <c r="X425" s="73">
        <f>IF($B425="win",100%-X$1,"-100%")</f>
        <v>0.9</v>
      </c>
      <c r="Y425" s="9">
        <f>(W425*X425)+(W425*Y$1)</f>
        <v>0</v>
      </c>
      <c r="Z425" s="9"/>
      <c r="AA425" s="9">
        <f>Sat!$AD$12</f>
        <v>0</v>
      </c>
      <c r="AB425" s="73">
        <f>IF($B425="win",100%-AB$1,"-100%")</f>
        <v>0.9</v>
      </c>
      <c r="AC425" s="9">
        <f>(AA425*AB425)+(AA425*AC$1)</f>
        <v>0</v>
      </c>
      <c r="AD425" s="9"/>
      <c r="AE425" s="9">
        <f>Sat!$AE$12</f>
        <v>0</v>
      </c>
      <c r="AF425" s="73">
        <f>IF($B425="win",100%-AF$1,"-100%")</f>
        <v>0.9</v>
      </c>
      <c r="AG425" s="9">
        <f>(AE425*AF425)+(AE425*AG$1)</f>
        <v>0</v>
      </c>
      <c r="AH425" s="9"/>
      <c r="AI425" s="9">
        <f>Sat!$AF$12</f>
        <v>1000</v>
      </c>
      <c r="AJ425" s="73">
        <f>IF($B425="win",100%-AJ$1,"-100%")</f>
        <v>0.9</v>
      </c>
      <c r="AK425" s="9">
        <f>(AI425*AJ425)+(AI425*AK$1)</f>
        <v>900</v>
      </c>
      <c r="AL425" s="9"/>
      <c r="AM425" s="9">
        <f>Sat!$AG$12</f>
        <v>0</v>
      </c>
      <c r="AN425" s="73">
        <f>IF($B425="win",100%-AN$1,"-100%")</f>
        <v>0.9</v>
      </c>
      <c r="AO425" s="9">
        <f>(AM425*AN425)+(AM425*AO$1)</f>
        <v>0</v>
      </c>
      <c r="AP425" s="9"/>
      <c r="AQ425" s="9">
        <f>Sat!$AH$12</f>
        <v>0</v>
      </c>
      <c r="AR425" s="73">
        <f>IF($B425="win",100%-AR$1,"-100%")</f>
        <v>0.9</v>
      </c>
      <c r="AS425" s="9">
        <f>(AQ425*AR425)+(AQ425*AS$1)</f>
        <v>0</v>
      </c>
      <c r="AT425" s="9"/>
      <c r="AU425" s="9">
        <f>Sat!$AI$12</f>
        <v>0</v>
      </c>
      <c r="AV425" s="73">
        <f>IF($B425="win",100%-AV$1,"-100%")</f>
        <v>0.9</v>
      </c>
      <c r="AW425" s="9">
        <f>(AU425*AV425)+(AU425*AW$1)</f>
        <v>0</v>
      </c>
      <c r="AX425" s="9"/>
      <c r="AY425" s="9">
        <f>Sat!$AJ$12</f>
        <v>0</v>
      </c>
      <c r="AZ425" s="73">
        <f>IF($B425="win",100%-AZ$1,"-100%")</f>
        <v>0.9</v>
      </c>
      <c r="BA425" s="9">
        <f>(AY425*AZ425)+(AY425*BA$1)</f>
        <v>0</v>
      </c>
      <c r="BB425" s="9"/>
      <c r="BC425" s="9">
        <f>Sat!$AK$12</f>
        <v>0</v>
      </c>
      <c r="BD425" s="73">
        <f>IF($B425="win",100%-BD$1,"-100%")</f>
        <v>0.9</v>
      </c>
      <c r="BE425" s="9">
        <f>(BC425*BD425)+(BC425*BE$1)</f>
        <v>0</v>
      </c>
      <c r="BF425" s="9"/>
      <c r="BG425" s="9">
        <f>Sat!$AL$12</f>
        <v>0</v>
      </c>
      <c r="BH425" s="73">
        <f>IF($B425="win",100%-BH$1,"-100%")</f>
        <v>0.9</v>
      </c>
      <c r="BI425" s="9">
        <f>(BG425*BH425)+(BG425*BI$1)</f>
        <v>0</v>
      </c>
      <c r="BJ425" s="9"/>
      <c r="BK425" s="9">
        <f>Sat!$AM$12</f>
        <v>200000</v>
      </c>
      <c r="BL425" s="73">
        <f>IF($B425="win",100%-BL$1,"-100%")</f>
        <v>0.9</v>
      </c>
      <c r="BM425" s="9">
        <f>(BK425*BL425)+(BK425*BM$1)</f>
        <v>180000</v>
      </c>
      <c r="BN425" s="9"/>
      <c r="BO425" s="9">
        <f>Sat!$AN$12</f>
        <v>0</v>
      </c>
      <c r="BP425" s="73">
        <f>IF($B425="win",100%-BP$1,"-100%")</f>
        <v>0.92</v>
      </c>
      <c r="BQ425" s="9">
        <f>(BO425*BP425)+(BO425*BQ$1)</f>
        <v>0</v>
      </c>
      <c r="BR425" s="9"/>
      <c r="BS425" s="9">
        <f>Sat!$AO$12</f>
        <v>0</v>
      </c>
      <c r="BT425" s="73">
        <f>IF($B425="win",100%-BT$1,"-100%")</f>
        <v>0.9</v>
      </c>
      <c r="BU425" s="9">
        <f>(BS425*BT425)+(BS425*BU$1)</f>
        <v>0</v>
      </c>
      <c r="BV425" s="9"/>
      <c r="BW425" s="9">
        <f>Sat!$AP$12</f>
        <v>0</v>
      </c>
      <c r="BX425" s="73">
        <f>IF($B425="win",100%-BX$1,"-100%")</f>
        <v>0.9</v>
      </c>
      <c r="BY425" s="9">
        <f>(BW425*BX425)+(BW425*BY$1)</f>
        <v>0</v>
      </c>
      <c r="BZ425" s="9"/>
      <c r="CA425" s="9">
        <f>Sat!$AQ$12</f>
        <v>0</v>
      </c>
      <c r="CB425" s="73">
        <f>IF($B425="win",100%-CB$1,"-100%")</f>
        <v>0.9</v>
      </c>
      <c r="CC425" s="9">
        <f>(CA425*CB425)+(CA425*CC$1)</f>
        <v>0</v>
      </c>
      <c r="CD425" s="9"/>
      <c r="CE425" s="9">
        <f>Sat!$AR$12</f>
        <v>0</v>
      </c>
      <c r="CF425" s="73">
        <f>IF($B425="win",100%-CF$1,"-100%")</f>
        <v>0.9</v>
      </c>
      <c r="CG425" s="9">
        <f>(CE425*CF425)+(CE425*CG$1)</f>
        <v>0</v>
      </c>
      <c r="CH425" s="9"/>
      <c r="CI425" s="9">
        <f>Sat!$AS$12</f>
        <v>0</v>
      </c>
      <c r="CJ425" s="73">
        <f>IF($B425="win",100%-CJ$1,"-100%")</f>
        <v>0.9</v>
      </c>
      <c r="CK425" s="9">
        <f>(CI425*CJ425)+(CI425*CK$1)</f>
        <v>0</v>
      </c>
      <c r="CL425" s="9"/>
      <c r="CM425" s="9">
        <f>Sat!$AT$12</f>
        <v>0</v>
      </c>
      <c r="CN425" s="73">
        <f>IF($B425="win",100%-CN$1,"-100%")</f>
        <v>0.9</v>
      </c>
      <c r="CO425" s="9">
        <f>(CM425*CN425)+(CM425*CO$1)</f>
        <v>0</v>
      </c>
      <c r="CP425" s="9"/>
      <c r="CQ425" s="9">
        <f>Sat!$AU$12</f>
        <v>0</v>
      </c>
      <c r="CR425" s="73">
        <f>IF($B425="win",100%-CR$1,"-100%")</f>
        <v>0.9</v>
      </c>
      <c r="CS425" s="9">
        <f>(CQ425*CR425)+(CQ425*CS$1)</f>
        <v>0</v>
      </c>
      <c r="CT425" s="9"/>
      <c r="CU425" s="9">
        <f>Sat!$AV$12</f>
        <v>0</v>
      </c>
      <c r="CV425" s="73">
        <f>IF($B425="win",100%-CV$1,"-100%")</f>
        <v>0.9</v>
      </c>
      <c r="CW425" s="9">
        <f>(CU425*CV425)+(CU425*CW$1)</f>
        <v>0</v>
      </c>
      <c r="CX425" s="9"/>
      <c r="CY425" s="9">
        <f>Sat!$AW$12</f>
        <v>0</v>
      </c>
      <c r="CZ425" s="73">
        <f>IF($B425="win",100%-CZ$1,"-100%")</f>
        <v>0.9</v>
      </c>
      <c r="DA425" s="9">
        <f>(CY425*CZ425)+(CY425*DA$1)</f>
        <v>0</v>
      </c>
      <c r="DB425" s="9"/>
      <c r="DC425" s="9">
        <f>Sat!$AX$12</f>
        <v>0</v>
      </c>
      <c r="DD425" s="73">
        <f>IF($B425="win",100%-DD$1,"-100%")</f>
        <v>0.9</v>
      </c>
      <c r="DE425" s="9">
        <f>(DC425*DD425)+(DC425*DE$1)</f>
        <v>0</v>
      </c>
      <c r="DF425" s="9"/>
      <c r="DG425" s="9">
        <f>Sat!$AY$12</f>
        <v>0</v>
      </c>
      <c r="DH425" s="73">
        <f>IF($B425="win",100%-DH$1,"-100%")</f>
        <v>0.9</v>
      </c>
      <c r="DI425" s="9">
        <f>(DG425*DH425)+(DG425*DI$1)</f>
        <v>0</v>
      </c>
      <c r="DJ425" s="9"/>
      <c r="DK425" s="9">
        <f>Sat!$AZ$12</f>
        <v>0</v>
      </c>
      <c r="DL425" s="73">
        <f>IF($B425="win",100%-DL$1,"-100%")</f>
        <v>0.9</v>
      </c>
      <c r="DM425" s="9">
        <f>(DK425*DL425)+(DK425*DM$1)</f>
        <v>0</v>
      </c>
      <c r="DN425" s="9"/>
      <c r="DO425" s="9">
        <f>Sat!$BA$12</f>
        <v>0</v>
      </c>
      <c r="DP425" s="73">
        <f>IF($B425="win",100%-DP$1,"-100%")</f>
        <v>0.9</v>
      </c>
      <c r="DQ425" s="9">
        <f>(DO425*DP425)+(DO425*DQ$1)</f>
        <v>0</v>
      </c>
      <c r="DR425" s="9"/>
      <c r="DS425" s="9">
        <f>Sat!$BB$12</f>
        <v>0</v>
      </c>
      <c r="DT425" s="73">
        <f>IF($B425="win",100%-DT$1,"-100%")</f>
        <v>0.9</v>
      </c>
      <c r="DU425" s="9">
        <f>(DS425*DT425)+(DS425*DU$1)</f>
        <v>0</v>
      </c>
      <c r="DV425" s="9"/>
      <c r="DW425" s="9">
        <f>Sat!$BC$12</f>
        <v>0</v>
      </c>
      <c r="DX425" s="73">
        <f>IF($B425="win",100%-DX$1,"-100%")</f>
        <v>0.9</v>
      </c>
      <c r="DY425" s="9">
        <f>(DW425*DX425)+(DW425*DY$1)</f>
        <v>0</v>
      </c>
      <c r="DZ425" s="9"/>
      <c r="EA425" s="9">
        <f>Sat!$BD$12</f>
        <v>0</v>
      </c>
      <c r="EB425" s="73">
        <f>IF($B425="win",100%-EB$1,"-100%")</f>
        <v>0.9</v>
      </c>
      <c r="EC425" s="9">
        <f>(EA425*EB425)+(EA425*EC$1)</f>
        <v>0</v>
      </c>
      <c r="ED425" s="9"/>
      <c r="EE425" s="9">
        <f>Sat!$BE$12</f>
        <v>0</v>
      </c>
      <c r="EF425" s="73">
        <f>IF($B425="win",100%-EF$1,"-100%")</f>
        <v>0.9</v>
      </c>
      <c r="EG425" s="9">
        <f>(EE425*EF425)+(EE425*EG$1)</f>
        <v>0</v>
      </c>
      <c r="EH425" s="9"/>
      <c r="EI425" s="9">
        <f>Sat!$BF$12</f>
        <v>0</v>
      </c>
      <c r="EJ425" s="73">
        <f>IF($B425="win",100%-EJ$1,"-100%")</f>
        <v>0.9</v>
      </c>
      <c r="EK425" s="9">
        <f>(EI425*EJ425)+(EI425*EK$1)</f>
        <v>0</v>
      </c>
      <c r="EL425" s="9"/>
      <c r="EM425" s="9">
        <f>Sat!$BG$12</f>
        <v>0</v>
      </c>
      <c r="EN425" s="73">
        <f>IF($B425="win",100%-EN$1,"-100%")</f>
        <v>0.9</v>
      </c>
      <c r="EO425" s="9">
        <f>(EM425*EN425)+(EM425*EO$1)</f>
        <v>0</v>
      </c>
      <c r="EP425" s="9"/>
      <c r="EQ425" s="9">
        <f>Sat!$BH$12</f>
        <v>30000</v>
      </c>
      <c r="ER425" s="73">
        <f>IF($B425="win",100%-ER$1,"-100%")</f>
        <v>0.9</v>
      </c>
      <c r="ES425" s="9">
        <f>(EQ425*ER425)+(EQ425*ES$1)</f>
        <v>27000</v>
      </c>
      <c r="EU425" s="9">
        <f>Sat!$BI$12</f>
        <v>0</v>
      </c>
      <c r="EV425" s="73">
        <f>IF($B425="win",100%-EV$1,"-100%")</f>
        <v>0.9</v>
      </c>
      <c r="EW425" s="9">
        <f>(EU425*EV425)+(EU425*EW$1)</f>
        <v>0</v>
      </c>
      <c r="EY425" s="9">
        <f>Sat!$BJ$12</f>
        <v>0</v>
      </c>
      <c r="EZ425" s="73">
        <f>IF($B425="win",100%-EZ$1,"-100%")</f>
        <v>0.9</v>
      </c>
      <c r="FA425" s="9">
        <f>(EY425*EZ425)+(EY425*FA$1)</f>
        <v>0</v>
      </c>
      <c r="FC425" s="9">
        <f>Sat!$BK$12</f>
        <v>0</v>
      </c>
      <c r="FD425" s="73">
        <f>IF($B425="win",100%-FD$1,"-100%")</f>
        <v>0.9</v>
      </c>
      <c r="FE425" s="9">
        <f>(FC425*FD425)+(FC425*FE$1)</f>
        <v>0</v>
      </c>
      <c r="FG425" s="9">
        <f>Sat!$BL$12</f>
        <v>0</v>
      </c>
      <c r="FH425" s="73">
        <f>IF($B425="win",100%-FH$1,"-100%")</f>
        <v>0.9</v>
      </c>
      <c r="FI425" s="9">
        <f>(FG425*FH425)+(FG425*FI$1)</f>
        <v>0</v>
      </c>
      <c r="FK425" s="9">
        <f>Sat!$BM$12</f>
        <v>0</v>
      </c>
      <c r="FL425" s="73">
        <f>IF($B425="win",100%-FL$1,"-100%")</f>
        <v>0.9</v>
      </c>
      <c r="FM425" s="9">
        <f>(FK425*FL425)+(FK425*FM$1)</f>
        <v>0</v>
      </c>
      <c r="FO425" s="9">
        <f>Sat!$BN$12</f>
        <v>2000</v>
      </c>
      <c r="FP425" s="73">
        <f>IF($B425="win",100%-FP$1,"-100%")</f>
        <v>0.9</v>
      </c>
      <c r="FQ425" s="9">
        <f>(FO425*FP425)+(FO425*FQ$1)</f>
        <v>1800</v>
      </c>
    </row>
    <row r="426" spans="1:173" s="12" customFormat="1" x14ac:dyDescent="0.25">
      <c r="A426" s="9" t="str">
        <f>Sat!$A$13</f>
        <v>ger</v>
      </c>
      <c r="B426" s="72" t="str">
        <f>Sat!$C$13</f>
        <v>lose</v>
      </c>
      <c r="C426" s="9">
        <f>Sat!$X$13</f>
        <v>0</v>
      </c>
      <c r="D426" s="73" t="str">
        <f t="shared" ref="D426:D428" si="4353">IF($B426="win",100%-D$1,"-100%")</f>
        <v>-100%</v>
      </c>
      <c r="E426" s="9">
        <f t="shared" ref="E426:E428" si="4354">(C426*D426)+(C426*E$1)</f>
        <v>0</v>
      </c>
      <c r="G426" s="9">
        <f>Sat!$Y$13</f>
        <v>10000</v>
      </c>
      <c r="H426" s="73" t="str">
        <f t="shared" ref="H426:H428" si="4355">IF($B426="win",100%-H$1,"-100%")</f>
        <v>-100%</v>
      </c>
      <c r="I426" s="9">
        <f t="shared" ref="I426:I428" si="4356">(G426*H426)+(G426*I$1)</f>
        <v>-10000</v>
      </c>
      <c r="K426" s="9">
        <f>Sat!$Z$13</f>
        <v>0</v>
      </c>
      <c r="L426" s="73" t="str">
        <f t="shared" ref="L426:L428" si="4357">IF($B426="win",100%-L$1,"-100%")</f>
        <v>-100%</v>
      </c>
      <c r="M426" s="9">
        <f t="shared" ref="M426:M428" si="4358">(K426*L426)+(K426*M$1)</f>
        <v>0</v>
      </c>
      <c r="N426" s="9"/>
      <c r="O426" s="9">
        <f>Sat!$AA$13</f>
        <v>0</v>
      </c>
      <c r="P426" s="73" t="str">
        <f t="shared" ref="P426:P428" si="4359">IF($B426="win",100%-P$1,"-100%")</f>
        <v>-100%</v>
      </c>
      <c r="Q426" s="9">
        <f t="shared" ref="Q426:Q428" si="4360">(O426*P426)+(O426*Q$1)</f>
        <v>0</v>
      </c>
      <c r="R426" s="9"/>
      <c r="S426" s="9">
        <f>Sat!$AB$13</f>
        <v>0</v>
      </c>
      <c r="T426" s="73" t="str">
        <f t="shared" ref="T426:T428" si="4361">IF($B426="win",100%-T$1,"-100%")</f>
        <v>-100%</v>
      </c>
      <c r="U426" s="9">
        <f t="shared" ref="U426:U428" si="4362">(S426*T426)+(S426*U$1)</f>
        <v>0</v>
      </c>
      <c r="V426" s="9"/>
      <c r="W426" s="9">
        <f>Sat!$AC$13</f>
        <v>0</v>
      </c>
      <c r="X426" s="73" t="str">
        <f t="shared" ref="X426:X428" si="4363">IF($B426="win",100%-X$1,"-100%")</f>
        <v>-100%</v>
      </c>
      <c r="Y426" s="9">
        <f t="shared" ref="Y426:Y428" si="4364">(W426*X426)+(W426*Y$1)</f>
        <v>0</v>
      </c>
      <c r="Z426" s="9"/>
      <c r="AA426" s="9">
        <f>Sat!$AD$13</f>
        <v>8000</v>
      </c>
      <c r="AB426" s="73" t="str">
        <f t="shared" ref="AB426:AB428" si="4365">IF($B426="win",100%-AB$1,"-100%")</f>
        <v>-100%</v>
      </c>
      <c r="AC426" s="9">
        <f t="shared" ref="AC426:AC428" si="4366">(AA426*AB426)+(AA426*AC$1)</f>
        <v>-8000</v>
      </c>
      <c r="AD426" s="9"/>
      <c r="AE426" s="9">
        <f>Sat!$AE$13</f>
        <v>0</v>
      </c>
      <c r="AF426" s="73" t="str">
        <f t="shared" ref="AF426:AF428" si="4367">IF($B426="win",100%-AF$1,"-100%")</f>
        <v>-100%</v>
      </c>
      <c r="AG426" s="9">
        <f t="shared" ref="AG426:AG428" si="4368">(AE426*AF426)+(AE426*AG$1)</f>
        <v>0</v>
      </c>
      <c r="AH426" s="9"/>
      <c r="AI426" s="9">
        <f>Sat!$AF$13</f>
        <v>0</v>
      </c>
      <c r="AJ426" s="73" t="str">
        <f t="shared" ref="AJ426:AJ428" si="4369">IF($B426="win",100%-AJ$1,"-100%")</f>
        <v>-100%</v>
      </c>
      <c r="AK426" s="9">
        <f t="shared" ref="AK426:AK428" si="4370">(AI426*AJ426)+(AI426*AK$1)</f>
        <v>0</v>
      </c>
      <c r="AL426" s="9"/>
      <c r="AM426" s="9">
        <f>Sat!$AG$13</f>
        <v>1000</v>
      </c>
      <c r="AN426" s="73" t="str">
        <f t="shared" ref="AN426:AN428" si="4371">IF($B426="win",100%-AN$1,"-100%")</f>
        <v>-100%</v>
      </c>
      <c r="AO426" s="9">
        <f t="shared" ref="AO426:AO428" si="4372">(AM426*AN426)+(AM426*AO$1)</f>
        <v>-1000</v>
      </c>
      <c r="AP426" s="9"/>
      <c r="AQ426" s="9">
        <f>Sat!$AH$13</f>
        <v>1500</v>
      </c>
      <c r="AR426" s="73" t="str">
        <f t="shared" ref="AR426:AR428" si="4373">IF($B426="win",100%-AR$1,"-100%")</f>
        <v>-100%</v>
      </c>
      <c r="AS426" s="9">
        <f t="shared" ref="AS426:AS428" si="4374">(AQ426*AR426)+(AQ426*AS$1)</f>
        <v>-1500</v>
      </c>
      <c r="AT426" s="9"/>
      <c r="AU426" s="9">
        <f>Sat!$AI$13</f>
        <v>0</v>
      </c>
      <c r="AV426" s="73" t="str">
        <f t="shared" ref="AV426:AV428" si="4375">IF($B426="win",100%-AV$1,"-100%")</f>
        <v>-100%</v>
      </c>
      <c r="AW426" s="9">
        <f t="shared" ref="AW426:AW428" si="4376">(AU426*AV426)+(AU426*AW$1)</f>
        <v>0</v>
      </c>
      <c r="AX426" s="9"/>
      <c r="AY426" s="9">
        <f>Sat!$AJ$13</f>
        <v>0</v>
      </c>
      <c r="AZ426" s="73" t="str">
        <f t="shared" ref="AZ426:AZ428" si="4377">IF($B426="win",100%-AZ$1,"-100%")</f>
        <v>-100%</v>
      </c>
      <c r="BA426" s="9">
        <f t="shared" ref="BA426:BA428" si="4378">(AY426*AZ426)+(AY426*BA$1)</f>
        <v>0</v>
      </c>
      <c r="BB426" s="9"/>
      <c r="BC426" s="9">
        <f>Sat!$AK$13</f>
        <v>70500</v>
      </c>
      <c r="BD426" s="73" t="str">
        <f t="shared" ref="BD426:BD428" si="4379">IF($B426="win",100%-BD$1,"-100%")</f>
        <v>-100%</v>
      </c>
      <c r="BE426" s="9">
        <f t="shared" ref="BE426:BE428" si="4380">(BC426*BD426)+(BC426*BE$1)</f>
        <v>-70500</v>
      </c>
      <c r="BF426" s="9"/>
      <c r="BG426" s="9">
        <f>Sat!$AL$13</f>
        <v>500</v>
      </c>
      <c r="BH426" s="73" t="str">
        <f t="shared" ref="BH426:BH428" si="4381">IF($B426="win",100%-BH$1,"-100%")</f>
        <v>-100%</v>
      </c>
      <c r="BI426" s="9">
        <f t="shared" ref="BI426:BI428" si="4382">(BG426*BH426)+(BG426*BI$1)</f>
        <v>-500</v>
      </c>
      <c r="BJ426" s="9"/>
      <c r="BK426" s="9">
        <f>Sat!$AM$13</f>
        <v>0</v>
      </c>
      <c r="BL426" s="73" t="str">
        <f t="shared" ref="BL426:BL428" si="4383">IF($B426="win",100%-BL$1,"-100%")</f>
        <v>-100%</v>
      </c>
      <c r="BM426" s="9">
        <f t="shared" ref="BM426:BM428" si="4384">(BK426*BL426)+(BK426*BM$1)</f>
        <v>0</v>
      </c>
      <c r="BN426" s="9"/>
      <c r="BO426" s="9">
        <f>Sat!$AN$13</f>
        <v>0</v>
      </c>
      <c r="BP426" s="73" t="str">
        <f t="shared" ref="BP426:BP428" si="4385">IF($B426="win",100%-BP$1,"-100%")</f>
        <v>-100%</v>
      </c>
      <c r="BQ426" s="9">
        <f t="shared" ref="BQ426:BQ428" si="4386">(BO426*BP426)+(BO426*BQ$1)</f>
        <v>0</v>
      </c>
      <c r="BR426" s="9"/>
      <c r="BS426" s="9">
        <f>Sat!$AO$13</f>
        <v>5000</v>
      </c>
      <c r="BT426" s="73" t="str">
        <f t="shared" ref="BT426:BT428" si="4387">IF($B426="win",100%-BT$1,"-100%")</f>
        <v>-100%</v>
      </c>
      <c r="BU426" s="9">
        <f t="shared" ref="BU426:BU428" si="4388">(BS426*BT426)+(BS426*BU$1)</f>
        <v>-5000</v>
      </c>
      <c r="BV426" s="9"/>
      <c r="BW426" s="9">
        <f>Sat!$AP$13</f>
        <v>0</v>
      </c>
      <c r="BX426" s="73" t="str">
        <f t="shared" ref="BX426:BX428" si="4389">IF($B426="win",100%-BX$1,"-100%")</f>
        <v>-100%</v>
      </c>
      <c r="BY426" s="9">
        <f t="shared" ref="BY426:BY428" si="4390">(BW426*BX426)+(BW426*BY$1)</f>
        <v>0</v>
      </c>
      <c r="BZ426" s="9"/>
      <c r="CA426" s="9">
        <f>Sat!$AQ$13</f>
        <v>4000</v>
      </c>
      <c r="CB426" s="73" t="str">
        <f t="shared" ref="CB426:CB428" si="4391">IF($B426="win",100%-CB$1,"-100%")</f>
        <v>-100%</v>
      </c>
      <c r="CC426" s="9">
        <f t="shared" ref="CC426:CC428" si="4392">(CA426*CB426)+(CA426*CC$1)</f>
        <v>-4000</v>
      </c>
      <c r="CD426" s="9"/>
      <c r="CE426" s="9">
        <f>Sat!$AR$13</f>
        <v>0</v>
      </c>
      <c r="CF426" s="73" t="str">
        <f t="shared" ref="CF426:CF428" si="4393">IF($B426="win",100%-CF$1,"-100%")</f>
        <v>-100%</v>
      </c>
      <c r="CG426" s="9">
        <f t="shared" ref="CG426:CG428" si="4394">(CE426*CF426)+(CE426*CG$1)</f>
        <v>0</v>
      </c>
      <c r="CH426" s="9"/>
      <c r="CI426" s="9">
        <f>Sat!$AS$13</f>
        <v>0</v>
      </c>
      <c r="CJ426" s="73" t="str">
        <f t="shared" ref="CJ426:CJ428" si="4395">IF($B426="win",100%-CJ$1,"-100%")</f>
        <v>-100%</v>
      </c>
      <c r="CK426" s="9">
        <f t="shared" ref="CK426:CK428" si="4396">(CI426*CJ426)+(CI426*CK$1)</f>
        <v>0</v>
      </c>
      <c r="CL426" s="9"/>
      <c r="CM426" s="9">
        <f>Sat!$AT$13</f>
        <v>0</v>
      </c>
      <c r="CN426" s="73" t="str">
        <f t="shared" ref="CN426:CN428" si="4397">IF($B426="win",100%-CN$1,"-100%")</f>
        <v>-100%</v>
      </c>
      <c r="CO426" s="9">
        <f t="shared" ref="CO426:CO428" si="4398">(CM426*CN426)+(CM426*CO$1)</f>
        <v>0</v>
      </c>
      <c r="CP426" s="9"/>
      <c r="CQ426" s="9">
        <f>Sat!$AU$13</f>
        <v>0</v>
      </c>
      <c r="CR426" s="73" t="str">
        <f t="shared" ref="CR426:CR428" si="4399">IF($B426="win",100%-CR$1,"-100%")</f>
        <v>-100%</v>
      </c>
      <c r="CS426" s="9">
        <f t="shared" ref="CS426:CS428" si="4400">(CQ426*CR426)+(CQ426*CS$1)</f>
        <v>0</v>
      </c>
      <c r="CT426" s="9"/>
      <c r="CU426" s="9">
        <f>Sat!$AV$13</f>
        <v>0</v>
      </c>
      <c r="CV426" s="73" t="str">
        <f t="shared" ref="CV426:CV428" si="4401">IF($B426="win",100%-CV$1,"-100%")</f>
        <v>-100%</v>
      </c>
      <c r="CW426" s="9">
        <f t="shared" ref="CW426:CW428" si="4402">(CU426*CV426)+(CU426*CW$1)</f>
        <v>0</v>
      </c>
      <c r="CX426" s="9"/>
      <c r="CY426" s="9">
        <f>Sat!$AW$13</f>
        <v>16000</v>
      </c>
      <c r="CZ426" s="73" t="str">
        <f t="shared" ref="CZ426:CZ428" si="4403">IF($B426="win",100%-CZ$1,"-100%")</f>
        <v>-100%</v>
      </c>
      <c r="DA426" s="9">
        <f t="shared" ref="DA426:DA428" si="4404">(CY426*CZ426)+(CY426*DA$1)</f>
        <v>-16000</v>
      </c>
      <c r="DB426" s="9"/>
      <c r="DC426" s="9">
        <f>Sat!$AX$13</f>
        <v>10000</v>
      </c>
      <c r="DD426" s="73" t="str">
        <f t="shared" ref="DD426:DD428" si="4405">IF($B426="win",100%-DD$1,"-100%")</f>
        <v>-100%</v>
      </c>
      <c r="DE426" s="9">
        <f t="shared" ref="DE426:DE428" si="4406">(DC426*DD426)+(DC426*DE$1)</f>
        <v>-10000</v>
      </c>
      <c r="DF426" s="9"/>
      <c r="DG426" s="9">
        <f>Sat!$AY$13</f>
        <v>1000</v>
      </c>
      <c r="DH426" s="73" t="str">
        <f t="shared" ref="DH426:DH428" si="4407">IF($B426="win",100%-DH$1,"-100%")</f>
        <v>-100%</v>
      </c>
      <c r="DI426" s="9">
        <f t="shared" ref="DI426:DI428" si="4408">(DG426*DH426)+(DG426*DI$1)</f>
        <v>-1000</v>
      </c>
      <c r="DJ426" s="9"/>
      <c r="DK426" s="9">
        <f>Sat!$AZ$13</f>
        <v>0</v>
      </c>
      <c r="DL426" s="73" t="str">
        <f t="shared" ref="DL426:DL428" si="4409">IF($B426="win",100%-DL$1,"-100%")</f>
        <v>-100%</v>
      </c>
      <c r="DM426" s="9">
        <f t="shared" ref="DM426:DM428" si="4410">(DK426*DL426)+(DK426*DM$1)</f>
        <v>0</v>
      </c>
      <c r="DN426" s="9"/>
      <c r="DO426" s="9">
        <f>Sat!$BA$13</f>
        <v>0</v>
      </c>
      <c r="DP426" s="73" t="str">
        <f t="shared" ref="DP426:DP428" si="4411">IF($B426="win",100%-DP$1,"-100%")</f>
        <v>-100%</v>
      </c>
      <c r="DQ426" s="9">
        <f t="shared" ref="DQ426:DQ428" si="4412">(DO426*DP426)+(DO426*DQ$1)</f>
        <v>0</v>
      </c>
      <c r="DR426" s="9"/>
      <c r="DS426" s="9">
        <f>Sat!$BB$13</f>
        <v>0</v>
      </c>
      <c r="DT426" s="73" t="str">
        <f t="shared" ref="DT426:DT428" si="4413">IF($B426="win",100%-DT$1,"-100%")</f>
        <v>-100%</v>
      </c>
      <c r="DU426" s="9">
        <f t="shared" ref="DU426:DU428" si="4414">(DS426*DT426)+(DS426*DU$1)</f>
        <v>0</v>
      </c>
      <c r="DV426" s="9"/>
      <c r="DW426" s="9">
        <f>Sat!$BC$13</f>
        <v>0</v>
      </c>
      <c r="DX426" s="73" t="str">
        <f t="shared" ref="DX426:DX428" si="4415">IF($B426="win",100%-DX$1,"-100%")</f>
        <v>-100%</v>
      </c>
      <c r="DY426" s="9">
        <f t="shared" ref="DY426:DY428" si="4416">(DW426*DX426)+(DW426*DY$1)</f>
        <v>0</v>
      </c>
      <c r="DZ426" s="9"/>
      <c r="EA426" s="9">
        <f>Sat!$BD$13</f>
        <v>7700</v>
      </c>
      <c r="EB426" s="73" t="str">
        <f t="shared" ref="EB426:EB428" si="4417">IF($B426="win",100%-EB$1,"-100%")</f>
        <v>-100%</v>
      </c>
      <c r="EC426" s="9">
        <f t="shared" ref="EC426:EC428" si="4418">(EA426*EB426)+(EA426*EC$1)</f>
        <v>-7700</v>
      </c>
      <c r="ED426" s="9"/>
      <c r="EE426" s="9">
        <f>Sat!$BE$13</f>
        <v>27000</v>
      </c>
      <c r="EF426" s="73" t="str">
        <f t="shared" ref="EF426:EF428" si="4419">IF($B426="win",100%-EF$1,"-100%")</f>
        <v>-100%</v>
      </c>
      <c r="EG426" s="9">
        <f t="shared" ref="EG426:EG428" si="4420">(EE426*EF426)+(EE426*EG$1)</f>
        <v>-27000</v>
      </c>
      <c r="EH426" s="9"/>
      <c r="EI426" s="9">
        <f>Sat!$BF$13</f>
        <v>0</v>
      </c>
      <c r="EJ426" s="73" t="str">
        <f t="shared" ref="EJ426:EJ428" si="4421">IF($B426="win",100%-EJ$1,"-100%")</f>
        <v>-100%</v>
      </c>
      <c r="EK426" s="9">
        <f t="shared" ref="EK426:EK428" si="4422">(EI426*EJ426)+(EI426*EK$1)</f>
        <v>0</v>
      </c>
      <c r="EL426" s="9"/>
      <c r="EM426" s="9">
        <f>Sat!$BG$13</f>
        <v>16000</v>
      </c>
      <c r="EN426" s="73" t="str">
        <f t="shared" ref="EN426:EN428" si="4423">IF($B426="win",100%-EN$1,"-100%")</f>
        <v>-100%</v>
      </c>
      <c r="EO426" s="9">
        <f t="shared" ref="EO426:EO428" si="4424">(EM426*EN426)+(EM426*EO$1)</f>
        <v>-16000</v>
      </c>
      <c r="EP426" s="9"/>
      <c r="EQ426" s="9">
        <f>Sat!$BH$13</f>
        <v>70000</v>
      </c>
      <c r="ER426" s="73" t="str">
        <f t="shared" ref="ER426:ER428" si="4425">IF($B426="win",100%-ER$1,"-100%")</f>
        <v>-100%</v>
      </c>
      <c r="ES426" s="9">
        <f t="shared" ref="ES426:ES428" si="4426">(EQ426*ER426)+(EQ426*ES$1)</f>
        <v>-70000</v>
      </c>
      <c r="EU426" s="9">
        <f>Sat!$BI$13</f>
        <v>0</v>
      </c>
      <c r="EV426" s="73" t="str">
        <f t="shared" ref="EV426:EV428" si="4427">IF($B426="win",100%-EV$1,"-100%")</f>
        <v>-100%</v>
      </c>
      <c r="EW426" s="9">
        <f t="shared" ref="EW426:EW428" si="4428">(EU426*EV426)+(EU426*EW$1)</f>
        <v>0</v>
      </c>
      <c r="EY426" s="9">
        <f>Sat!$BJ$13</f>
        <v>0</v>
      </c>
      <c r="EZ426" s="73" t="str">
        <f t="shared" ref="EZ426:EZ428" si="4429">IF($B426="win",100%-EZ$1,"-100%")</f>
        <v>-100%</v>
      </c>
      <c r="FA426" s="9">
        <f t="shared" ref="FA426:FA428" si="4430">(EY426*EZ426)+(EY426*FA$1)</f>
        <v>0</v>
      </c>
      <c r="FC426" s="9">
        <f>Sat!$BK$13</f>
        <v>0</v>
      </c>
      <c r="FD426" s="73" t="str">
        <f t="shared" ref="FD426:FD428" si="4431">IF($B426="win",100%-FD$1,"-100%")</f>
        <v>-100%</v>
      </c>
      <c r="FE426" s="9">
        <f t="shared" ref="FE426:FE428" si="4432">(FC426*FD426)+(FC426*FE$1)</f>
        <v>0</v>
      </c>
      <c r="FG426" s="9">
        <f>Sat!$BL$13</f>
        <v>6000</v>
      </c>
      <c r="FH426" s="73" t="str">
        <f t="shared" ref="FH426:FH428" si="4433">IF($B426="win",100%-FH$1,"-100%")</f>
        <v>-100%</v>
      </c>
      <c r="FI426" s="9">
        <f t="shared" ref="FI426:FI428" si="4434">(FG426*FH426)+(FG426*FI$1)</f>
        <v>-6000</v>
      </c>
      <c r="FK426" s="9">
        <f>Sat!$BM$13</f>
        <v>0</v>
      </c>
      <c r="FL426" s="73" t="str">
        <f t="shared" ref="FL426:FL428" si="4435">IF($B426="win",100%-FL$1,"-100%")</f>
        <v>-100%</v>
      </c>
      <c r="FM426" s="9">
        <f t="shared" ref="FM426:FM428" si="4436">(FK426*FL426)+(FK426*FM$1)</f>
        <v>0</v>
      </c>
      <c r="FO426" s="9">
        <f>Sat!$BN$13</f>
        <v>7000</v>
      </c>
      <c r="FP426" s="73" t="str">
        <f t="shared" ref="FP426:FP428" si="4437">IF($B426="win",100%-FP$1,"-100%")</f>
        <v>-100%</v>
      </c>
      <c r="FQ426" s="9">
        <f t="shared" ref="FQ426:FQ428" si="4438">(FO426*FP426)+(FO426*FQ$1)</f>
        <v>-7000</v>
      </c>
    </row>
    <row r="427" spans="1:173" s="12" customFormat="1" x14ac:dyDescent="0.25">
      <c r="A427" s="9" t="str">
        <f>Sat!$A$14</f>
        <v>esp under</v>
      </c>
      <c r="B427" s="72" t="str">
        <f>Sat!$C$14</f>
        <v>lose</v>
      </c>
      <c r="C427" s="9">
        <f>Sat!$X$14</f>
        <v>0</v>
      </c>
      <c r="D427" s="73" t="str">
        <f t="shared" si="4353"/>
        <v>-100%</v>
      </c>
      <c r="E427" s="9">
        <f t="shared" si="4354"/>
        <v>0</v>
      </c>
      <c r="G427" s="9">
        <f>Sat!$Y$14</f>
        <v>0</v>
      </c>
      <c r="H427" s="73" t="str">
        <f t="shared" si="4355"/>
        <v>-100%</v>
      </c>
      <c r="I427" s="9">
        <f t="shared" si="4356"/>
        <v>0</v>
      </c>
      <c r="K427" s="9">
        <f>Sat!$Z$14</f>
        <v>0</v>
      </c>
      <c r="L427" s="73" t="str">
        <f t="shared" si="4357"/>
        <v>-100%</v>
      </c>
      <c r="M427" s="9">
        <f t="shared" si="4358"/>
        <v>0</v>
      </c>
      <c r="N427" s="9"/>
      <c r="O427" s="9">
        <f>Sat!$AA$14</f>
        <v>0</v>
      </c>
      <c r="P427" s="73" t="str">
        <f t="shared" si="4359"/>
        <v>-100%</v>
      </c>
      <c r="Q427" s="9">
        <f t="shared" si="4360"/>
        <v>0</v>
      </c>
      <c r="R427" s="9"/>
      <c r="S427" s="9">
        <f>Sat!$AB$14</f>
        <v>0</v>
      </c>
      <c r="T427" s="73" t="str">
        <f t="shared" si="4361"/>
        <v>-100%</v>
      </c>
      <c r="U427" s="9">
        <f t="shared" si="4362"/>
        <v>0</v>
      </c>
      <c r="V427" s="9"/>
      <c r="W427" s="9">
        <f>Sat!$AC$14</f>
        <v>0</v>
      </c>
      <c r="X427" s="73" t="str">
        <f t="shared" si="4363"/>
        <v>-100%</v>
      </c>
      <c r="Y427" s="9">
        <f t="shared" si="4364"/>
        <v>0</v>
      </c>
      <c r="Z427" s="9"/>
      <c r="AA427" s="9">
        <f>Sat!$AD$14</f>
        <v>0</v>
      </c>
      <c r="AB427" s="73" t="str">
        <f t="shared" si="4365"/>
        <v>-100%</v>
      </c>
      <c r="AC427" s="9">
        <f t="shared" si="4366"/>
        <v>0</v>
      </c>
      <c r="AD427" s="9"/>
      <c r="AE427" s="9">
        <f>Sat!$AE$14</f>
        <v>0</v>
      </c>
      <c r="AF427" s="73" t="str">
        <f t="shared" si="4367"/>
        <v>-100%</v>
      </c>
      <c r="AG427" s="9">
        <f t="shared" si="4368"/>
        <v>0</v>
      </c>
      <c r="AH427" s="9"/>
      <c r="AI427" s="9">
        <f>Sat!$AF$14</f>
        <v>0</v>
      </c>
      <c r="AJ427" s="73" t="str">
        <f t="shared" si="4369"/>
        <v>-100%</v>
      </c>
      <c r="AK427" s="9">
        <f t="shared" si="4370"/>
        <v>0</v>
      </c>
      <c r="AL427" s="9"/>
      <c r="AM427" s="9">
        <f>Sat!$AG$14</f>
        <v>1000</v>
      </c>
      <c r="AN427" s="73" t="str">
        <f t="shared" si="4371"/>
        <v>-100%</v>
      </c>
      <c r="AO427" s="9">
        <f t="shared" si="4372"/>
        <v>-1000</v>
      </c>
      <c r="AP427" s="9"/>
      <c r="AQ427" s="9">
        <f>Sat!$AH$14</f>
        <v>0</v>
      </c>
      <c r="AR427" s="73" t="str">
        <f t="shared" si="4373"/>
        <v>-100%</v>
      </c>
      <c r="AS427" s="9">
        <f t="shared" si="4374"/>
        <v>0</v>
      </c>
      <c r="AT427" s="9"/>
      <c r="AU427" s="9">
        <f>Sat!$AI$14</f>
        <v>0</v>
      </c>
      <c r="AV427" s="73" t="str">
        <f t="shared" si="4375"/>
        <v>-100%</v>
      </c>
      <c r="AW427" s="9">
        <f t="shared" si="4376"/>
        <v>0</v>
      </c>
      <c r="AX427" s="9"/>
      <c r="AY427" s="9">
        <f>Sat!$AJ$14</f>
        <v>0</v>
      </c>
      <c r="AZ427" s="73" t="str">
        <f t="shared" si="4377"/>
        <v>-100%</v>
      </c>
      <c r="BA427" s="9">
        <f t="shared" si="4378"/>
        <v>0</v>
      </c>
      <c r="BB427" s="9"/>
      <c r="BC427" s="9">
        <f>Sat!$AK$14</f>
        <v>0</v>
      </c>
      <c r="BD427" s="73" t="str">
        <f t="shared" si="4379"/>
        <v>-100%</v>
      </c>
      <c r="BE427" s="9">
        <f t="shared" si="4380"/>
        <v>0</v>
      </c>
      <c r="BF427" s="9"/>
      <c r="BG427" s="9">
        <f>Sat!$AL$14</f>
        <v>0</v>
      </c>
      <c r="BH427" s="73" t="str">
        <f t="shared" si="4381"/>
        <v>-100%</v>
      </c>
      <c r="BI427" s="9">
        <f t="shared" si="4382"/>
        <v>0</v>
      </c>
      <c r="BJ427" s="9"/>
      <c r="BK427" s="9">
        <f>Sat!$AM$14</f>
        <v>0</v>
      </c>
      <c r="BL427" s="73" t="str">
        <f t="shared" si="4383"/>
        <v>-100%</v>
      </c>
      <c r="BM427" s="9">
        <f t="shared" si="4384"/>
        <v>0</v>
      </c>
      <c r="BN427" s="9"/>
      <c r="BO427" s="9">
        <f>Sat!$AN$14</f>
        <v>0</v>
      </c>
      <c r="BP427" s="73" t="str">
        <f t="shared" si="4385"/>
        <v>-100%</v>
      </c>
      <c r="BQ427" s="9">
        <f t="shared" si="4386"/>
        <v>0</v>
      </c>
      <c r="BR427" s="9"/>
      <c r="BS427" s="9">
        <f>Sat!$AO$14</f>
        <v>0</v>
      </c>
      <c r="BT427" s="73" t="str">
        <f t="shared" si="4387"/>
        <v>-100%</v>
      </c>
      <c r="BU427" s="9">
        <f t="shared" si="4388"/>
        <v>0</v>
      </c>
      <c r="BV427" s="9"/>
      <c r="BW427" s="9">
        <f>Sat!$AP$14</f>
        <v>0</v>
      </c>
      <c r="BX427" s="73" t="str">
        <f t="shared" si="4389"/>
        <v>-100%</v>
      </c>
      <c r="BY427" s="9">
        <f t="shared" si="4390"/>
        <v>0</v>
      </c>
      <c r="BZ427" s="9"/>
      <c r="CA427" s="9">
        <f>Sat!$AQ$14</f>
        <v>0</v>
      </c>
      <c r="CB427" s="73" t="str">
        <f t="shared" si="4391"/>
        <v>-100%</v>
      </c>
      <c r="CC427" s="9">
        <f t="shared" si="4392"/>
        <v>0</v>
      </c>
      <c r="CD427" s="9"/>
      <c r="CE427" s="9">
        <f>Sat!$AR$14</f>
        <v>0</v>
      </c>
      <c r="CF427" s="73" t="str">
        <f t="shared" si="4393"/>
        <v>-100%</v>
      </c>
      <c r="CG427" s="9">
        <f t="shared" si="4394"/>
        <v>0</v>
      </c>
      <c r="CH427" s="9"/>
      <c r="CI427" s="9">
        <f>Sat!$AS$14</f>
        <v>0</v>
      </c>
      <c r="CJ427" s="73" t="str">
        <f t="shared" si="4395"/>
        <v>-100%</v>
      </c>
      <c r="CK427" s="9">
        <f t="shared" si="4396"/>
        <v>0</v>
      </c>
      <c r="CL427" s="9"/>
      <c r="CM427" s="9">
        <f>Sat!$AT$14</f>
        <v>0</v>
      </c>
      <c r="CN427" s="73" t="str">
        <f t="shared" si="4397"/>
        <v>-100%</v>
      </c>
      <c r="CO427" s="9">
        <f t="shared" si="4398"/>
        <v>0</v>
      </c>
      <c r="CP427" s="9"/>
      <c r="CQ427" s="9">
        <f>Sat!$AU$14</f>
        <v>0</v>
      </c>
      <c r="CR427" s="73" t="str">
        <f t="shared" si="4399"/>
        <v>-100%</v>
      </c>
      <c r="CS427" s="9">
        <f t="shared" si="4400"/>
        <v>0</v>
      </c>
      <c r="CT427" s="9"/>
      <c r="CU427" s="9">
        <f>Sat!$AV$14</f>
        <v>0</v>
      </c>
      <c r="CV427" s="73" t="str">
        <f t="shared" si="4401"/>
        <v>-100%</v>
      </c>
      <c r="CW427" s="9">
        <f t="shared" si="4402"/>
        <v>0</v>
      </c>
      <c r="CX427" s="9"/>
      <c r="CY427" s="9">
        <f>Sat!$AW$14</f>
        <v>0</v>
      </c>
      <c r="CZ427" s="73" t="str">
        <f t="shared" si="4403"/>
        <v>-100%</v>
      </c>
      <c r="DA427" s="9">
        <f t="shared" si="4404"/>
        <v>0</v>
      </c>
      <c r="DB427" s="9"/>
      <c r="DC427" s="9">
        <f>Sat!$AX$14</f>
        <v>0</v>
      </c>
      <c r="DD427" s="73" t="str">
        <f t="shared" si="4405"/>
        <v>-100%</v>
      </c>
      <c r="DE427" s="9">
        <f t="shared" si="4406"/>
        <v>0</v>
      </c>
      <c r="DF427" s="9"/>
      <c r="DG427" s="9">
        <f>Sat!$AY$14</f>
        <v>0</v>
      </c>
      <c r="DH427" s="73" t="str">
        <f t="shared" si="4407"/>
        <v>-100%</v>
      </c>
      <c r="DI427" s="9">
        <f t="shared" si="4408"/>
        <v>0</v>
      </c>
      <c r="DJ427" s="9"/>
      <c r="DK427" s="9">
        <f>Sat!$AZ$14</f>
        <v>0</v>
      </c>
      <c r="DL427" s="73" t="str">
        <f t="shared" si="4409"/>
        <v>-100%</v>
      </c>
      <c r="DM427" s="9">
        <f t="shared" si="4410"/>
        <v>0</v>
      </c>
      <c r="DN427" s="9"/>
      <c r="DO427" s="9">
        <f>Sat!$BA$14</f>
        <v>0</v>
      </c>
      <c r="DP427" s="73" t="str">
        <f t="shared" si="4411"/>
        <v>-100%</v>
      </c>
      <c r="DQ427" s="9">
        <f t="shared" si="4412"/>
        <v>0</v>
      </c>
      <c r="DR427" s="9"/>
      <c r="DS427" s="9">
        <f>Sat!$BB$14</f>
        <v>0</v>
      </c>
      <c r="DT427" s="73" t="str">
        <f t="shared" si="4413"/>
        <v>-100%</v>
      </c>
      <c r="DU427" s="9">
        <f t="shared" si="4414"/>
        <v>0</v>
      </c>
      <c r="DV427" s="9"/>
      <c r="DW427" s="9">
        <f>Sat!$BC$14</f>
        <v>0</v>
      </c>
      <c r="DX427" s="73" t="str">
        <f t="shared" si="4415"/>
        <v>-100%</v>
      </c>
      <c r="DY427" s="9">
        <f t="shared" si="4416"/>
        <v>0</v>
      </c>
      <c r="DZ427" s="9"/>
      <c r="EA427" s="9">
        <f>Sat!$BD$14</f>
        <v>2500</v>
      </c>
      <c r="EB427" s="73" t="str">
        <f t="shared" si="4417"/>
        <v>-100%</v>
      </c>
      <c r="EC427" s="9">
        <f t="shared" si="4418"/>
        <v>-2500</v>
      </c>
      <c r="ED427" s="9"/>
      <c r="EE427" s="9">
        <f>Sat!$BE$14</f>
        <v>0</v>
      </c>
      <c r="EF427" s="73" t="str">
        <f t="shared" si="4419"/>
        <v>-100%</v>
      </c>
      <c r="EG427" s="9">
        <f t="shared" si="4420"/>
        <v>0</v>
      </c>
      <c r="EH427" s="9"/>
      <c r="EI427" s="9">
        <f>Sat!$BF$14</f>
        <v>0</v>
      </c>
      <c r="EJ427" s="73" t="str">
        <f t="shared" si="4421"/>
        <v>-100%</v>
      </c>
      <c r="EK427" s="9">
        <f t="shared" si="4422"/>
        <v>0</v>
      </c>
      <c r="EL427" s="9"/>
      <c r="EM427" s="9">
        <f>Sat!$BG$14</f>
        <v>0</v>
      </c>
      <c r="EN427" s="73" t="str">
        <f t="shared" si="4423"/>
        <v>-100%</v>
      </c>
      <c r="EO427" s="9">
        <f t="shared" si="4424"/>
        <v>0</v>
      </c>
      <c r="EP427" s="9"/>
      <c r="EQ427" s="9">
        <f>Sat!$BH$14</f>
        <v>0</v>
      </c>
      <c r="ER427" s="73" t="str">
        <f t="shared" si="4425"/>
        <v>-100%</v>
      </c>
      <c r="ES427" s="9">
        <f t="shared" si="4426"/>
        <v>0</v>
      </c>
      <c r="EU427" s="9">
        <f>Sat!$BI$14</f>
        <v>0</v>
      </c>
      <c r="EV427" s="73" t="str">
        <f t="shared" si="4427"/>
        <v>-100%</v>
      </c>
      <c r="EW427" s="9">
        <f t="shared" si="4428"/>
        <v>0</v>
      </c>
      <c r="EY427" s="9">
        <f>Sat!$BJ$14</f>
        <v>0</v>
      </c>
      <c r="EZ427" s="73" t="str">
        <f t="shared" si="4429"/>
        <v>-100%</v>
      </c>
      <c r="FA427" s="9">
        <f t="shared" si="4430"/>
        <v>0</v>
      </c>
      <c r="FC427" s="9">
        <f>Sat!$BK$14</f>
        <v>0</v>
      </c>
      <c r="FD427" s="73" t="str">
        <f t="shared" si="4431"/>
        <v>-100%</v>
      </c>
      <c r="FE427" s="9">
        <f t="shared" si="4432"/>
        <v>0</v>
      </c>
      <c r="FG427" s="9">
        <f>Sat!$BL$14</f>
        <v>0</v>
      </c>
      <c r="FH427" s="73" t="str">
        <f t="shared" si="4433"/>
        <v>-100%</v>
      </c>
      <c r="FI427" s="9">
        <f t="shared" si="4434"/>
        <v>0</v>
      </c>
      <c r="FK427" s="9">
        <f>Sat!$BM$14</f>
        <v>0</v>
      </c>
      <c r="FL427" s="73" t="str">
        <f t="shared" si="4435"/>
        <v>-100%</v>
      </c>
      <c r="FM427" s="9">
        <f t="shared" si="4436"/>
        <v>0</v>
      </c>
      <c r="FO427" s="9">
        <f>Sat!$BN$14</f>
        <v>0</v>
      </c>
      <c r="FP427" s="73" t="str">
        <f t="shared" si="4437"/>
        <v>-100%</v>
      </c>
      <c r="FQ427" s="9">
        <f t="shared" si="4438"/>
        <v>0</v>
      </c>
    </row>
    <row r="428" spans="1:173" s="12" customFormat="1" x14ac:dyDescent="0.25">
      <c r="A428" s="9" t="str">
        <f>Sat!$A$15</f>
        <v>esp over</v>
      </c>
      <c r="B428" s="72" t="str">
        <f>Sat!$C$15</f>
        <v>win</v>
      </c>
      <c r="C428" s="9">
        <f>Sat!$X$15</f>
        <v>0</v>
      </c>
      <c r="D428" s="73">
        <f t="shared" si="4353"/>
        <v>1</v>
      </c>
      <c r="E428" s="9">
        <f t="shared" si="4354"/>
        <v>0</v>
      </c>
      <c r="G428" s="9">
        <f>Sat!$Y$15</f>
        <v>0</v>
      </c>
      <c r="H428" s="73">
        <f t="shared" si="4355"/>
        <v>0.9</v>
      </c>
      <c r="I428" s="9">
        <f t="shared" si="4356"/>
        <v>0</v>
      </c>
      <c r="K428" s="9">
        <f>Sat!$Z$15</f>
        <v>0</v>
      </c>
      <c r="L428" s="73">
        <f t="shared" si="4357"/>
        <v>0.9</v>
      </c>
      <c r="M428" s="9">
        <f t="shared" si="4358"/>
        <v>0</v>
      </c>
      <c r="N428" s="9"/>
      <c r="O428" s="9">
        <f>Sat!$AA$15</f>
        <v>0</v>
      </c>
      <c r="P428" s="73">
        <f t="shared" si="4359"/>
        <v>0.9</v>
      </c>
      <c r="Q428" s="9">
        <f t="shared" si="4360"/>
        <v>0</v>
      </c>
      <c r="R428" s="9"/>
      <c r="S428" s="9">
        <f>Sat!$AB$15</f>
        <v>0</v>
      </c>
      <c r="T428" s="73">
        <f t="shared" si="4361"/>
        <v>0.9</v>
      </c>
      <c r="U428" s="9">
        <f t="shared" si="4362"/>
        <v>0</v>
      </c>
      <c r="V428" s="9"/>
      <c r="W428" s="9">
        <f>Sat!$AC$15</f>
        <v>0</v>
      </c>
      <c r="X428" s="73">
        <f t="shared" si="4363"/>
        <v>0.9</v>
      </c>
      <c r="Y428" s="9">
        <f t="shared" si="4364"/>
        <v>0</v>
      </c>
      <c r="Z428" s="9"/>
      <c r="AA428" s="9">
        <f>Sat!$AD$15</f>
        <v>0</v>
      </c>
      <c r="AB428" s="73">
        <f t="shared" si="4365"/>
        <v>0.9</v>
      </c>
      <c r="AC428" s="9">
        <f t="shared" si="4366"/>
        <v>0</v>
      </c>
      <c r="AD428" s="9"/>
      <c r="AE428" s="9">
        <f>Sat!$AE$15</f>
        <v>0</v>
      </c>
      <c r="AF428" s="73">
        <f t="shared" si="4367"/>
        <v>0.9</v>
      </c>
      <c r="AG428" s="9">
        <f t="shared" si="4368"/>
        <v>0</v>
      </c>
      <c r="AH428" s="9"/>
      <c r="AI428" s="9">
        <f>Sat!$AF$15</f>
        <v>2000</v>
      </c>
      <c r="AJ428" s="73">
        <f t="shared" si="4369"/>
        <v>0.9</v>
      </c>
      <c r="AK428" s="9">
        <f t="shared" si="4370"/>
        <v>1800</v>
      </c>
      <c r="AL428" s="9"/>
      <c r="AM428" s="9">
        <f>Sat!$AG$15</f>
        <v>0</v>
      </c>
      <c r="AN428" s="73">
        <f t="shared" si="4371"/>
        <v>0.9</v>
      </c>
      <c r="AO428" s="9">
        <f t="shared" si="4372"/>
        <v>0</v>
      </c>
      <c r="AP428" s="9"/>
      <c r="AQ428" s="9">
        <f>Sat!$AH$15</f>
        <v>500</v>
      </c>
      <c r="AR428" s="73">
        <f t="shared" si="4373"/>
        <v>0.9</v>
      </c>
      <c r="AS428" s="9">
        <f t="shared" si="4374"/>
        <v>450</v>
      </c>
      <c r="AT428" s="9"/>
      <c r="AU428" s="9">
        <f>Sat!$AI$15</f>
        <v>0</v>
      </c>
      <c r="AV428" s="73">
        <f t="shared" si="4375"/>
        <v>0.9</v>
      </c>
      <c r="AW428" s="9">
        <f t="shared" si="4376"/>
        <v>0</v>
      </c>
      <c r="AX428" s="9"/>
      <c r="AY428" s="9">
        <f>Sat!$AJ$15</f>
        <v>0</v>
      </c>
      <c r="AZ428" s="73">
        <f t="shared" si="4377"/>
        <v>0.9</v>
      </c>
      <c r="BA428" s="9">
        <f t="shared" si="4378"/>
        <v>0</v>
      </c>
      <c r="BB428" s="9"/>
      <c r="BC428" s="9">
        <f>Sat!$AK$15</f>
        <v>0</v>
      </c>
      <c r="BD428" s="73">
        <f t="shared" si="4379"/>
        <v>0.9</v>
      </c>
      <c r="BE428" s="9">
        <f t="shared" si="4380"/>
        <v>0</v>
      </c>
      <c r="BF428" s="9"/>
      <c r="BG428" s="9">
        <f>Sat!$AL$15</f>
        <v>1500</v>
      </c>
      <c r="BH428" s="73">
        <f t="shared" si="4381"/>
        <v>0.9</v>
      </c>
      <c r="BI428" s="9">
        <f t="shared" si="4382"/>
        <v>1350</v>
      </c>
      <c r="BJ428" s="9"/>
      <c r="BK428" s="9">
        <f>Sat!$AM$15</f>
        <v>0</v>
      </c>
      <c r="BL428" s="73">
        <f t="shared" si="4383"/>
        <v>0.9</v>
      </c>
      <c r="BM428" s="9">
        <f t="shared" si="4384"/>
        <v>0</v>
      </c>
      <c r="BN428" s="9"/>
      <c r="BO428" s="9">
        <f>Sat!$AN$15</f>
        <v>0</v>
      </c>
      <c r="BP428" s="73">
        <f t="shared" si="4385"/>
        <v>0.92</v>
      </c>
      <c r="BQ428" s="9">
        <f t="shared" si="4386"/>
        <v>0</v>
      </c>
      <c r="BR428" s="9"/>
      <c r="BS428" s="9">
        <f>Sat!$AO$15</f>
        <v>0</v>
      </c>
      <c r="BT428" s="73">
        <f t="shared" si="4387"/>
        <v>0.9</v>
      </c>
      <c r="BU428" s="9">
        <f t="shared" si="4388"/>
        <v>0</v>
      </c>
      <c r="BV428" s="9"/>
      <c r="BW428" s="9">
        <f>Sat!$AP$15</f>
        <v>0</v>
      </c>
      <c r="BX428" s="73">
        <f t="shared" si="4389"/>
        <v>0.9</v>
      </c>
      <c r="BY428" s="9">
        <f t="shared" si="4390"/>
        <v>0</v>
      </c>
      <c r="BZ428" s="9"/>
      <c r="CA428" s="9">
        <f>Sat!$AQ$15</f>
        <v>0</v>
      </c>
      <c r="CB428" s="73">
        <f t="shared" si="4391"/>
        <v>0.9</v>
      </c>
      <c r="CC428" s="9">
        <f t="shared" si="4392"/>
        <v>0</v>
      </c>
      <c r="CD428" s="9"/>
      <c r="CE428" s="9">
        <f>Sat!$AR$15</f>
        <v>0</v>
      </c>
      <c r="CF428" s="73">
        <f t="shared" si="4393"/>
        <v>0.9</v>
      </c>
      <c r="CG428" s="9">
        <f t="shared" si="4394"/>
        <v>0</v>
      </c>
      <c r="CH428" s="9"/>
      <c r="CI428" s="9">
        <f>Sat!$AS$15</f>
        <v>0</v>
      </c>
      <c r="CJ428" s="73">
        <f t="shared" si="4395"/>
        <v>0.9</v>
      </c>
      <c r="CK428" s="9">
        <f t="shared" si="4396"/>
        <v>0</v>
      </c>
      <c r="CL428" s="9"/>
      <c r="CM428" s="9">
        <f>Sat!$AT$15</f>
        <v>0</v>
      </c>
      <c r="CN428" s="73">
        <f t="shared" si="4397"/>
        <v>0.9</v>
      </c>
      <c r="CO428" s="9">
        <f t="shared" si="4398"/>
        <v>0</v>
      </c>
      <c r="CP428" s="9"/>
      <c r="CQ428" s="9">
        <f>Sat!$AU$15</f>
        <v>0</v>
      </c>
      <c r="CR428" s="73">
        <f t="shared" si="4399"/>
        <v>0.9</v>
      </c>
      <c r="CS428" s="9">
        <f t="shared" si="4400"/>
        <v>0</v>
      </c>
      <c r="CT428" s="9"/>
      <c r="CU428" s="9">
        <f>Sat!$AV$15</f>
        <v>0</v>
      </c>
      <c r="CV428" s="73">
        <f t="shared" si="4401"/>
        <v>0.9</v>
      </c>
      <c r="CW428" s="9">
        <f t="shared" si="4402"/>
        <v>0</v>
      </c>
      <c r="CX428" s="9"/>
      <c r="CY428" s="9">
        <f>Sat!$AW$15</f>
        <v>4000</v>
      </c>
      <c r="CZ428" s="73">
        <f t="shared" si="4403"/>
        <v>0.9</v>
      </c>
      <c r="DA428" s="9">
        <f t="shared" si="4404"/>
        <v>3600</v>
      </c>
      <c r="DB428" s="9"/>
      <c r="DC428" s="9">
        <f>Sat!$AX$15</f>
        <v>0</v>
      </c>
      <c r="DD428" s="73">
        <f t="shared" si="4405"/>
        <v>0.9</v>
      </c>
      <c r="DE428" s="9">
        <f t="shared" si="4406"/>
        <v>0</v>
      </c>
      <c r="DF428" s="9"/>
      <c r="DG428" s="9">
        <f>Sat!$AY$15</f>
        <v>0</v>
      </c>
      <c r="DH428" s="73">
        <f t="shared" si="4407"/>
        <v>0.9</v>
      </c>
      <c r="DI428" s="9">
        <f t="shared" si="4408"/>
        <v>0</v>
      </c>
      <c r="DJ428" s="9"/>
      <c r="DK428" s="9">
        <f>Sat!$AZ$15</f>
        <v>0</v>
      </c>
      <c r="DL428" s="73">
        <f t="shared" si="4409"/>
        <v>0.9</v>
      </c>
      <c r="DM428" s="9">
        <f t="shared" si="4410"/>
        <v>0</v>
      </c>
      <c r="DN428" s="9"/>
      <c r="DO428" s="9">
        <f>Sat!$BA$15</f>
        <v>0</v>
      </c>
      <c r="DP428" s="73">
        <f t="shared" si="4411"/>
        <v>0.9</v>
      </c>
      <c r="DQ428" s="9">
        <f t="shared" si="4412"/>
        <v>0</v>
      </c>
      <c r="DR428" s="9"/>
      <c r="DS428" s="9">
        <f>Sat!$BB$15</f>
        <v>0</v>
      </c>
      <c r="DT428" s="73">
        <f t="shared" si="4413"/>
        <v>0.9</v>
      </c>
      <c r="DU428" s="9">
        <f t="shared" si="4414"/>
        <v>0</v>
      </c>
      <c r="DV428" s="9"/>
      <c r="DW428" s="9">
        <f>Sat!$BC$15</f>
        <v>0</v>
      </c>
      <c r="DX428" s="73">
        <f t="shared" si="4415"/>
        <v>0.9</v>
      </c>
      <c r="DY428" s="9">
        <f t="shared" si="4416"/>
        <v>0</v>
      </c>
      <c r="DZ428" s="9"/>
      <c r="EA428" s="9">
        <f>Sat!$BD$15</f>
        <v>0</v>
      </c>
      <c r="EB428" s="73">
        <f t="shared" si="4417"/>
        <v>0.9</v>
      </c>
      <c r="EC428" s="9">
        <f t="shared" si="4418"/>
        <v>0</v>
      </c>
      <c r="ED428" s="9"/>
      <c r="EE428" s="9">
        <f>Sat!$BE$15</f>
        <v>0</v>
      </c>
      <c r="EF428" s="73">
        <f t="shared" si="4419"/>
        <v>0.9</v>
      </c>
      <c r="EG428" s="9">
        <f t="shared" si="4420"/>
        <v>0</v>
      </c>
      <c r="EH428" s="9"/>
      <c r="EI428" s="9">
        <f>Sat!$BF$15</f>
        <v>0</v>
      </c>
      <c r="EJ428" s="73">
        <f t="shared" si="4421"/>
        <v>0.9</v>
      </c>
      <c r="EK428" s="9">
        <f t="shared" si="4422"/>
        <v>0</v>
      </c>
      <c r="EL428" s="9"/>
      <c r="EM428" s="9">
        <f>Sat!$BG$15</f>
        <v>11000</v>
      </c>
      <c r="EN428" s="73">
        <f t="shared" si="4423"/>
        <v>0.9</v>
      </c>
      <c r="EO428" s="9">
        <f t="shared" si="4424"/>
        <v>9900</v>
      </c>
      <c r="EP428" s="9"/>
      <c r="EQ428" s="9">
        <f>Sat!$BH$15</f>
        <v>0</v>
      </c>
      <c r="ER428" s="73">
        <f t="shared" si="4425"/>
        <v>0.9</v>
      </c>
      <c r="ES428" s="9">
        <f t="shared" si="4426"/>
        <v>0</v>
      </c>
      <c r="EU428" s="9">
        <f>Sat!$BI$15</f>
        <v>0</v>
      </c>
      <c r="EV428" s="73">
        <f t="shared" si="4427"/>
        <v>0.9</v>
      </c>
      <c r="EW428" s="9">
        <f t="shared" si="4428"/>
        <v>0</v>
      </c>
      <c r="EY428" s="9">
        <f>Sat!$BJ$15</f>
        <v>0</v>
      </c>
      <c r="EZ428" s="73">
        <f t="shared" si="4429"/>
        <v>0.9</v>
      </c>
      <c r="FA428" s="9">
        <f t="shared" si="4430"/>
        <v>0</v>
      </c>
      <c r="FC428" s="9">
        <f>Sat!$BK$15</f>
        <v>0</v>
      </c>
      <c r="FD428" s="73">
        <f t="shared" si="4431"/>
        <v>0.9</v>
      </c>
      <c r="FE428" s="9">
        <f t="shared" si="4432"/>
        <v>0</v>
      </c>
      <c r="FG428" s="9">
        <f>Sat!$BL$15</f>
        <v>3500</v>
      </c>
      <c r="FH428" s="73">
        <f t="shared" si="4433"/>
        <v>0.9</v>
      </c>
      <c r="FI428" s="9">
        <f t="shared" si="4434"/>
        <v>3150</v>
      </c>
      <c r="FK428" s="9">
        <f>Sat!$BM$15</f>
        <v>0</v>
      </c>
      <c r="FL428" s="73">
        <f t="shared" si="4435"/>
        <v>0.9</v>
      </c>
      <c r="FM428" s="9">
        <f t="shared" si="4436"/>
        <v>0</v>
      </c>
      <c r="FO428" s="9">
        <f>Sat!$BN$15</f>
        <v>0</v>
      </c>
      <c r="FP428" s="73">
        <f t="shared" si="4437"/>
        <v>0.9</v>
      </c>
      <c r="FQ428" s="9">
        <f t="shared" si="4438"/>
        <v>0</v>
      </c>
    </row>
    <row r="429" spans="1:173" s="12" customFormat="1" x14ac:dyDescent="0.25">
      <c r="A429" s="75"/>
      <c r="B429" s="72"/>
      <c r="C429" s="75"/>
      <c r="D429" s="75"/>
      <c r="E429" s="75"/>
      <c r="G429" s="75"/>
      <c r="H429" s="75"/>
      <c r="I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75"/>
      <c r="BK429" s="75"/>
      <c r="BL429" s="75"/>
      <c r="BM429" s="75"/>
      <c r="BN429" s="75"/>
      <c r="BO429" s="75"/>
      <c r="BP429" s="75"/>
      <c r="BQ429" s="75"/>
      <c r="BR429" s="75"/>
      <c r="BS429" s="75"/>
      <c r="BT429" s="75"/>
      <c r="BU429" s="75"/>
      <c r="BV429" s="75"/>
      <c r="BW429" s="75"/>
      <c r="BX429" s="75"/>
      <c r="BY429" s="75"/>
      <c r="BZ429" s="75"/>
      <c r="CA429" s="75"/>
      <c r="CB429" s="75"/>
      <c r="CC429" s="75"/>
      <c r="CD429" s="75"/>
      <c r="CE429" s="75"/>
      <c r="CF429" s="75"/>
      <c r="CG429" s="75"/>
      <c r="CH429" s="75"/>
      <c r="CI429" s="75"/>
      <c r="CJ429" s="75"/>
      <c r="CK429" s="75"/>
      <c r="CL429" s="75"/>
      <c r="CM429" s="75"/>
      <c r="CN429" s="75"/>
      <c r="CO429" s="75"/>
      <c r="CP429" s="75"/>
      <c r="CQ429" s="75"/>
      <c r="CR429" s="75"/>
      <c r="CS429" s="75"/>
      <c r="CT429" s="75"/>
      <c r="CU429" s="75"/>
      <c r="CV429" s="75"/>
      <c r="CW429" s="75"/>
      <c r="CX429" s="75"/>
      <c r="CY429" s="75"/>
      <c r="CZ429" s="75"/>
      <c r="DA429" s="75"/>
      <c r="DB429" s="75"/>
      <c r="DC429" s="75"/>
      <c r="DD429" s="75"/>
      <c r="DE429" s="75"/>
      <c r="DF429" s="75"/>
      <c r="DG429" s="75"/>
      <c r="DH429" s="75"/>
      <c r="DI429" s="75"/>
      <c r="DJ429" s="75"/>
      <c r="DK429" s="75"/>
      <c r="DL429" s="75"/>
      <c r="DM429" s="75"/>
      <c r="DN429" s="75"/>
      <c r="DO429" s="75"/>
      <c r="DP429" s="75"/>
      <c r="DQ429" s="75"/>
      <c r="DR429" s="75"/>
      <c r="DS429" s="75"/>
      <c r="DT429" s="75"/>
      <c r="DU429" s="75"/>
      <c r="DV429" s="75"/>
      <c r="DW429" s="75"/>
      <c r="DX429" s="75"/>
      <c r="DY429" s="75"/>
      <c r="DZ429" s="75"/>
      <c r="EA429" s="75"/>
      <c r="EB429" s="75"/>
      <c r="EC429" s="75"/>
      <c r="ED429" s="75"/>
      <c r="EE429" s="75"/>
      <c r="EF429" s="75"/>
      <c r="EG429" s="75"/>
      <c r="EH429" s="75"/>
      <c r="EI429" s="75"/>
      <c r="EJ429" s="75"/>
      <c r="EK429" s="75"/>
      <c r="EL429" s="75"/>
      <c r="EM429" s="75"/>
      <c r="EN429" s="75"/>
      <c r="EO429" s="75"/>
      <c r="EP429" s="75"/>
      <c r="EQ429" s="75"/>
      <c r="ER429" s="75"/>
      <c r="ES429" s="75"/>
      <c r="EU429" s="75"/>
      <c r="EV429" s="75"/>
      <c r="EW429" s="75"/>
      <c r="EY429" s="75"/>
      <c r="EZ429" s="75"/>
      <c r="FA429" s="75"/>
      <c r="FC429" s="75"/>
      <c r="FD429" s="75"/>
      <c r="FE429" s="75"/>
      <c r="FG429" s="75"/>
      <c r="FH429" s="75"/>
      <c r="FI429" s="75"/>
      <c r="FK429" s="75"/>
      <c r="FL429" s="75"/>
      <c r="FM429" s="75"/>
      <c r="FO429" s="75"/>
      <c r="FP429" s="75"/>
      <c r="FQ429" s="75"/>
    </row>
    <row r="430" spans="1:173" s="12" customFormat="1" x14ac:dyDescent="0.25">
      <c r="A430" s="9">
        <f>Sat!$A$17</f>
        <v>0</v>
      </c>
      <c r="B430" s="72">
        <f>Sat!$C$17</f>
        <v>0</v>
      </c>
      <c r="C430" s="9">
        <f>Sat!$X$17</f>
        <v>0</v>
      </c>
      <c r="D430" s="73" t="str">
        <f>IF($B430="win",100%-D$1,"-100%")</f>
        <v>-100%</v>
      </c>
      <c r="E430" s="9">
        <f>(C430*D430)+(C430*E$1)</f>
        <v>0</v>
      </c>
      <c r="G430" s="9">
        <f>Sat!$Y$17</f>
        <v>0</v>
      </c>
      <c r="H430" s="73" t="str">
        <f>IF($B430="win",100%-H$1,"-100%")</f>
        <v>-100%</v>
      </c>
      <c r="I430" s="9">
        <f>(G430*H430)+(G430*I$1)</f>
        <v>0</v>
      </c>
      <c r="K430" s="9">
        <f>Sat!$Z$17</f>
        <v>0</v>
      </c>
      <c r="L430" s="73" t="str">
        <f>IF($B430="win",100%-L$1,"-100%")</f>
        <v>-100%</v>
      </c>
      <c r="M430" s="9">
        <f>(K430*L430)+(K430*M$1)</f>
        <v>0</v>
      </c>
      <c r="N430" s="9"/>
      <c r="O430" s="9">
        <f>Sat!$AA$17</f>
        <v>0</v>
      </c>
      <c r="P430" s="73" t="str">
        <f>IF($B430="win",100%-P$1,"-100%")</f>
        <v>-100%</v>
      </c>
      <c r="Q430" s="9">
        <f>(O430*P430)+(O430*Q$1)</f>
        <v>0</v>
      </c>
      <c r="R430" s="9"/>
      <c r="S430" s="9">
        <f>Sat!$AB$17</f>
        <v>0</v>
      </c>
      <c r="T430" s="73" t="str">
        <f>IF($B430="win",100%-T$1,"-100%")</f>
        <v>-100%</v>
      </c>
      <c r="U430" s="9">
        <f>(S430*T430)+(S430*U$1)</f>
        <v>0</v>
      </c>
      <c r="V430" s="9"/>
      <c r="W430" s="9">
        <f>Sat!$AC$17</f>
        <v>0</v>
      </c>
      <c r="X430" s="73" t="str">
        <f>IF($B430="win",100%-X$1,"-100%")</f>
        <v>-100%</v>
      </c>
      <c r="Y430" s="9">
        <f>(W430*X430)+(W430*Y$1)</f>
        <v>0</v>
      </c>
      <c r="Z430" s="9"/>
      <c r="AA430" s="9">
        <f>Sat!$AD$17</f>
        <v>0</v>
      </c>
      <c r="AB430" s="73" t="str">
        <f>IF($B430="win",100%-AB$1,"-100%")</f>
        <v>-100%</v>
      </c>
      <c r="AC430" s="9">
        <f>(AA430*AB430)+(AA430*AC$1)</f>
        <v>0</v>
      </c>
      <c r="AD430" s="9"/>
      <c r="AE430" s="9">
        <f>Sat!$AE$17</f>
        <v>0</v>
      </c>
      <c r="AF430" s="73" t="str">
        <f>IF($B430="win",100%-AF$1,"-100%")</f>
        <v>-100%</v>
      </c>
      <c r="AG430" s="9">
        <f>(AE430*AF430)+(AE430*AG$1)</f>
        <v>0</v>
      </c>
      <c r="AH430" s="9"/>
      <c r="AI430" s="9">
        <f>Sat!$AF$17</f>
        <v>0</v>
      </c>
      <c r="AJ430" s="73" t="str">
        <f>IF($B430="win",100%-AJ$1,"-100%")</f>
        <v>-100%</v>
      </c>
      <c r="AK430" s="9">
        <f>(AI430*AJ430)+(AI430*AK$1)</f>
        <v>0</v>
      </c>
      <c r="AL430" s="9"/>
      <c r="AM430" s="9">
        <f>Sat!$AG$17</f>
        <v>0</v>
      </c>
      <c r="AN430" s="73" t="str">
        <f>IF($B430="win",100%-AN$1,"-100%")</f>
        <v>-100%</v>
      </c>
      <c r="AO430" s="9">
        <f>(AM430*AN430)+(AM430*AO$1)</f>
        <v>0</v>
      </c>
      <c r="AP430" s="9"/>
      <c r="AQ430" s="9">
        <f>Sat!$AH$17</f>
        <v>0</v>
      </c>
      <c r="AR430" s="73" t="str">
        <f>IF($B430="win",100%-AR$1,"-100%")</f>
        <v>-100%</v>
      </c>
      <c r="AS430" s="9">
        <f>(AQ430*AR430)+(AQ430*AS$1)</f>
        <v>0</v>
      </c>
      <c r="AT430" s="9"/>
      <c r="AU430" s="9">
        <f>Sat!$AI$17</f>
        <v>0</v>
      </c>
      <c r="AV430" s="73" t="str">
        <f>IF($B430="win",100%-AV$1,"-100%")</f>
        <v>-100%</v>
      </c>
      <c r="AW430" s="9">
        <f>(AU430*AV430)+(AU430*AW$1)</f>
        <v>0</v>
      </c>
      <c r="AX430" s="9"/>
      <c r="AY430" s="9">
        <f>Sat!$AJ$17</f>
        <v>0</v>
      </c>
      <c r="AZ430" s="73" t="str">
        <f>IF($B430="win",100%-AZ$1,"-100%")</f>
        <v>-100%</v>
      </c>
      <c r="BA430" s="9">
        <f>(AY430*AZ430)+(AY430*BA$1)</f>
        <v>0</v>
      </c>
      <c r="BB430" s="9"/>
      <c r="BC430" s="9">
        <f>Sat!$AK$17</f>
        <v>0</v>
      </c>
      <c r="BD430" s="73" t="str">
        <f>IF($B430="win",100%-BD$1,"-100%")</f>
        <v>-100%</v>
      </c>
      <c r="BE430" s="9">
        <f>(BC430*BD430)+(BC430*BE$1)</f>
        <v>0</v>
      </c>
      <c r="BF430" s="9"/>
      <c r="BG430" s="9">
        <f>Sat!$AL$17</f>
        <v>0</v>
      </c>
      <c r="BH430" s="73" t="str">
        <f>IF($B430="win",100%-BH$1,"-100%")</f>
        <v>-100%</v>
      </c>
      <c r="BI430" s="9">
        <f>(BG430*BH430)+(BG430*BI$1)</f>
        <v>0</v>
      </c>
      <c r="BJ430" s="9"/>
      <c r="BK430" s="9">
        <f>Sat!$AM$17</f>
        <v>0</v>
      </c>
      <c r="BL430" s="73" t="str">
        <f>IF($B430="win",100%-BL$1,"-100%")</f>
        <v>-100%</v>
      </c>
      <c r="BM430" s="9">
        <f>(BK430*BL430)+(BK430*BM$1)</f>
        <v>0</v>
      </c>
      <c r="BN430" s="9"/>
      <c r="BO430" s="9">
        <f>Sat!$AN$17</f>
        <v>0</v>
      </c>
      <c r="BP430" s="73" t="str">
        <f>IF($B430="win",100%-BP$1,"-100%")</f>
        <v>-100%</v>
      </c>
      <c r="BQ430" s="9">
        <f>(BO430*BP430)+(BO430*BQ$1)</f>
        <v>0</v>
      </c>
      <c r="BR430" s="9"/>
      <c r="BS430" s="9">
        <f>Sat!$AO$17</f>
        <v>0</v>
      </c>
      <c r="BT430" s="73" t="str">
        <f>IF($B430="win",100%-BT$1,"-100%")</f>
        <v>-100%</v>
      </c>
      <c r="BU430" s="9">
        <f>(BS430*BT430)+(BS430*BU$1)</f>
        <v>0</v>
      </c>
      <c r="BV430" s="9"/>
      <c r="BW430" s="9">
        <f>Sat!$AP$17</f>
        <v>0</v>
      </c>
      <c r="BX430" s="73" t="str">
        <f>IF($B430="win",100%-BX$1,"-100%")</f>
        <v>-100%</v>
      </c>
      <c r="BY430" s="9">
        <f>(BW430*BX430)+(BW430*BY$1)</f>
        <v>0</v>
      </c>
      <c r="BZ430" s="9"/>
      <c r="CA430" s="9">
        <f>Sat!$AQ$17</f>
        <v>0</v>
      </c>
      <c r="CB430" s="73" t="str">
        <f>IF($B430="win",100%-CB$1,"-100%")</f>
        <v>-100%</v>
      </c>
      <c r="CC430" s="9">
        <f>(CA430*CB430)+(CA430*CC$1)</f>
        <v>0</v>
      </c>
      <c r="CD430" s="9"/>
      <c r="CE430" s="9">
        <f>Sat!$AR$17</f>
        <v>0</v>
      </c>
      <c r="CF430" s="73" t="str">
        <f>IF($B430="win",100%-CF$1,"-100%")</f>
        <v>-100%</v>
      </c>
      <c r="CG430" s="9">
        <f>(CE430*CF430)+(CE430*CG$1)</f>
        <v>0</v>
      </c>
      <c r="CH430" s="9"/>
      <c r="CI430" s="9">
        <f>Sat!$AS$17</f>
        <v>0</v>
      </c>
      <c r="CJ430" s="73" t="str">
        <f>IF($B430="win",100%-CJ$1,"-100%")</f>
        <v>-100%</v>
      </c>
      <c r="CK430" s="9">
        <f>(CI430*CJ430)+(CI430*CK$1)</f>
        <v>0</v>
      </c>
      <c r="CL430" s="9"/>
      <c r="CM430" s="9">
        <f>Sat!$AT$17</f>
        <v>0</v>
      </c>
      <c r="CN430" s="73" t="str">
        <f>IF($B430="win",100%-CN$1,"-100%")</f>
        <v>-100%</v>
      </c>
      <c r="CO430" s="9">
        <f>(CM430*CN430)+(CM430*CO$1)</f>
        <v>0</v>
      </c>
      <c r="CP430" s="9"/>
      <c r="CQ430" s="9">
        <f>Sat!$AU$17</f>
        <v>0</v>
      </c>
      <c r="CR430" s="73" t="str">
        <f>IF($B430="win",100%-CR$1,"-100%")</f>
        <v>-100%</v>
      </c>
      <c r="CS430" s="9">
        <f>(CQ430*CR430)+(CQ430*CS$1)</f>
        <v>0</v>
      </c>
      <c r="CT430" s="9"/>
      <c r="CU430" s="9">
        <f>Sat!$AV$17</f>
        <v>0</v>
      </c>
      <c r="CV430" s="73" t="str">
        <f>IF($B430="win",100%-CV$1,"-100%")</f>
        <v>-100%</v>
      </c>
      <c r="CW430" s="9">
        <f>(CU430*CV430)+(CU430*CW$1)</f>
        <v>0</v>
      </c>
      <c r="CX430" s="9"/>
      <c r="CY430" s="9">
        <f>Sat!$AW$17</f>
        <v>0</v>
      </c>
      <c r="CZ430" s="73" t="str">
        <f>IF($B430="win",100%-CZ$1,"-100%")</f>
        <v>-100%</v>
      </c>
      <c r="DA430" s="9">
        <f>(CY430*CZ430)+(CY430*DA$1)</f>
        <v>0</v>
      </c>
      <c r="DB430" s="9"/>
      <c r="DC430" s="9">
        <f>Sat!$AX$17</f>
        <v>0</v>
      </c>
      <c r="DD430" s="73" t="str">
        <f>IF($B430="win",100%-DD$1,"-100%")</f>
        <v>-100%</v>
      </c>
      <c r="DE430" s="9">
        <f>(DC430*DD430)+(DC430*DE$1)</f>
        <v>0</v>
      </c>
      <c r="DF430" s="9"/>
      <c r="DG430" s="9">
        <f>Sat!$AY$17</f>
        <v>0</v>
      </c>
      <c r="DH430" s="73" t="str">
        <f>IF($B430="win",100%-DH$1,"-100%")</f>
        <v>-100%</v>
      </c>
      <c r="DI430" s="9">
        <f>(DG430*DH430)+(DG430*DI$1)</f>
        <v>0</v>
      </c>
      <c r="DJ430" s="9"/>
      <c r="DK430" s="9">
        <f>Sat!$AZ$17</f>
        <v>0</v>
      </c>
      <c r="DL430" s="73" t="str">
        <f>IF($B430="win",100%-DL$1,"-100%")</f>
        <v>-100%</v>
      </c>
      <c r="DM430" s="9">
        <f>(DK430*DL430)+(DK430*DM$1)</f>
        <v>0</v>
      </c>
      <c r="DN430" s="9"/>
      <c r="DO430" s="9">
        <f>Sat!$BA$17</f>
        <v>0</v>
      </c>
      <c r="DP430" s="73" t="str">
        <f>IF($B430="win",100%-DP$1,"-100%")</f>
        <v>-100%</v>
      </c>
      <c r="DQ430" s="9">
        <f>(DO430*DP430)+(DO430*DQ$1)</f>
        <v>0</v>
      </c>
      <c r="DR430" s="9"/>
      <c r="DS430" s="9">
        <f>Sat!$BB$17</f>
        <v>0</v>
      </c>
      <c r="DT430" s="73" t="str">
        <f>IF($B430="win",100%-DT$1,"-100%")</f>
        <v>-100%</v>
      </c>
      <c r="DU430" s="9">
        <f>(DS430*DT430)+(DS430*DU$1)</f>
        <v>0</v>
      </c>
      <c r="DV430" s="9"/>
      <c r="DW430" s="9">
        <f>Sat!$BC$17</f>
        <v>0</v>
      </c>
      <c r="DX430" s="73" t="str">
        <f>IF($B430="win",100%-DX$1,"-100%")</f>
        <v>-100%</v>
      </c>
      <c r="DY430" s="9">
        <f>(DW430*DX430)+(DW430*DY$1)</f>
        <v>0</v>
      </c>
      <c r="DZ430" s="9"/>
      <c r="EA430" s="9">
        <f>Sat!$BD$17</f>
        <v>0</v>
      </c>
      <c r="EB430" s="73" t="str">
        <f>IF($B430="win",100%-EB$1,"-100%")</f>
        <v>-100%</v>
      </c>
      <c r="EC430" s="9">
        <f>(EA430*EB430)+(EA430*EC$1)</f>
        <v>0</v>
      </c>
      <c r="ED430" s="9"/>
      <c r="EE430" s="9">
        <f>Sat!$BE$17</f>
        <v>0</v>
      </c>
      <c r="EF430" s="73" t="str">
        <f>IF($B430="win",100%-EF$1,"-100%")</f>
        <v>-100%</v>
      </c>
      <c r="EG430" s="9">
        <f>(EE430*EF430)+(EE430*EG$1)</f>
        <v>0</v>
      </c>
      <c r="EH430" s="9"/>
      <c r="EI430" s="9">
        <f>Sat!$BF$17</f>
        <v>0</v>
      </c>
      <c r="EJ430" s="73" t="str">
        <f>IF($B430="win",100%-EJ$1,"-100%")</f>
        <v>-100%</v>
      </c>
      <c r="EK430" s="9">
        <f>(EI430*EJ430)+(EI430*EK$1)</f>
        <v>0</v>
      </c>
      <c r="EL430" s="9"/>
      <c r="EM430" s="9">
        <f>Sat!$BG$17</f>
        <v>0</v>
      </c>
      <c r="EN430" s="73" t="str">
        <f>IF($B430="win",100%-EN$1,"-100%")</f>
        <v>-100%</v>
      </c>
      <c r="EO430" s="9">
        <f>(EM430*EN430)+(EM430*EO$1)</f>
        <v>0</v>
      </c>
      <c r="EP430" s="9"/>
      <c r="EQ430" s="9">
        <f>Sat!$BH$17</f>
        <v>0</v>
      </c>
      <c r="ER430" s="73" t="str">
        <f>IF($B430="win",100%-ER$1,"-100%")</f>
        <v>-100%</v>
      </c>
      <c r="ES430" s="9">
        <f>(EQ430*ER430)+(EQ430*ES$1)</f>
        <v>0</v>
      </c>
      <c r="EU430" s="9">
        <f>Sat!$BI$17</f>
        <v>0</v>
      </c>
      <c r="EV430" s="73" t="str">
        <f>IF($B430="win",100%-EV$1,"-100%")</f>
        <v>-100%</v>
      </c>
      <c r="EW430" s="9">
        <f>(EU430*EV430)+(EU430*EW$1)</f>
        <v>0</v>
      </c>
      <c r="EY430" s="9">
        <f>Sat!$BJ$17</f>
        <v>0</v>
      </c>
      <c r="EZ430" s="73" t="str">
        <f>IF($B430="win",100%-EZ$1,"-100%")</f>
        <v>-100%</v>
      </c>
      <c r="FA430" s="9">
        <f>(EY430*EZ430)+(EY430*FA$1)</f>
        <v>0</v>
      </c>
      <c r="FC430" s="9">
        <f>Sat!$BK$17</f>
        <v>0</v>
      </c>
      <c r="FD430" s="73" t="str">
        <f>IF($B430="win",100%-FD$1,"-100%")</f>
        <v>-100%</v>
      </c>
      <c r="FE430" s="9">
        <f>(FC430*FD430)+(FC430*FE$1)</f>
        <v>0</v>
      </c>
      <c r="FG430" s="9">
        <f>Sat!$BL$17</f>
        <v>0</v>
      </c>
      <c r="FH430" s="73" t="str">
        <f>IF($B430="win",100%-FH$1,"-100%")</f>
        <v>-100%</v>
      </c>
      <c r="FI430" s="9">
        <f>(FG430*FH430)+(FG430*FI$1)</f>
        <v>0</v>
      </c>
      <c r="FK430" s="9">
        <f>Sat!$BM$17</f>
        <v>0</v>
      </c>
      <c r="FL430" s="73" t="str">
        <f>IF($B430="win",100%-FL$1,"-100%")</f>
        <v>-100%</v>
      </c>
      <c r="FM430" s="9">
        <f>(FK430*FL430)+(FK430*FM$1)</f>
        <v>0</v>
      </c>
      <c r="FO430" s="9">
        <f>Sat!$BN$17</f>
        <v>0</v>
      </c>
      <c r="FP430" s="73" t="str">
        <f>IF($B430="win",100%-FP$1,"-100%")</f>
        <v>-100%</v>
      </c>
      <c r="FQ430" s="9">
        <f>(FO430*FP430)+(FO430*FQ$1)</f>
        <v>0</v>
      </c>
    </row>
    <row r="431" spans="1:173" x14ac:dyDescent="0.25">
      <c r="A431" s="9">
        <f>Sat!$A$18</f>
        <v>0</v>
      </c>
      <c r="B431" s="72">
        <f>Sat!$C$18</f>
        <v>0</v>
      </c>
      <c r="C431" s="9">
        <f>Sat!$X$18</f>
        <v>0</v>
      </c>
      <c r="D431" s="73" t="str">
        <f t="shared" ref="D431:D433" si="4439">IF($B431="win",100%-D$1,"-100%")</f>
        <v>-100%</v>
      </c>
      <c r="E431" s="9">
        <f t="shared" ref="E431:E433" si="4440">(C431*D431)+(C431*E$1)</f>
        <v>0</v>
      </c>
      <c r="F431" s="12"/>
      <c r="G431" s="9">
        <f>Sat!$Y$18</f>
        <v>0</v>
      </c>
      <c r="H431" s="73" t="str">
        <f t="shared" ref="H431:H433" si="4441">IF($B431="win",100%-H$1,"-100%")</f>
        <v>-100%</v>
      </c>
      <c r="I431" s="9">
        <f t="shared" ref="I431:I433" si="4442">(G431*H431)+(G431*I$1)</f>
        <v>0</v>
      </c>
      <c r="J431" s="12"/>
      <c r="K431" s="9">
        <f>Sat!$Z$18</f>
        <v>0</v>
      </c>
      <c r="L431" s="73" t="str">
        <f t="shared" ref="L431:L433" si="4443">IF($B431="win",100%-L$1,"-100%")</f>
        <v>-100%</v>
      </c>
      <c r="M431" s="9">
        <f t="shared" ref="M431:M433" si="4444">(K431*L431)+(K431*M$1)</f>
        <v>0</v>
      </c>
      <c r="N431" s="9"/>
      <c r="O431" s="9">
        <f>Sat!$AA$18</f>
        <v>0</v>
      </c>
      <c r="P431" s="73" t="str">
        <f t="shared" ref="P431:P433" si="4445">IF($B431="win",100%-P$1,"-100%")</f>
        <v>-100%</v>
      </c>
      <c r="Q431" s="9">
        <f t="shared" ref="Q431:Q433" si="4446">(O431*P431)+(O431*Q$1)</f>
        <v>0</v>
      </c>
      <c r="R431" s="9"/>
      <c r="S431" s="9">
        <f>Sat!$AB$18</f>
        <v>0</v>
      </c>
      <c r="T431" s="73" t="str">
        <f t="shared" ref="T431:T433" si="4447">IF($B431="win",100%-T$1,"-100%")</f>
        <v>-100%</v>
      </c>
      <c r="U431" s="9">
        <f t="shared" ref="U431:U433" si="4448">(S431*T431)+(S431*U$1)</f>
        <v>0</v>
      </c>
      <c r="V431" s="9"/>
      <c r="W431" s="9">
        <f>Sat!$AC$18</f>
        <v>0</v>
      </c>
      <c r="X431" s="73" t="str">
        <f t="shared" ref="X431:X433" si="4449">IF($B431="win",100%-X$1,"-100%")</f>
        <v>-100%</v>
      </c>
      <c r="Y431" s="9">
        <f t="shared" ref="Y431:Y433" si="4450">(W431*X431)+(W431*Y$1)</f>
        <v>0</v>
      </c>
      <c r="Z431" s="9"/>
      <c r="AA431" s="9">
        <f>Sat!$AD$18</f>
        <v>0</v>
      </c>
      <c r="AB431" s="73" t="str">
        <f t="shared" ref="AB431:AB433" si="4451">IF($B431="win",100%-AB$1,"-100%")</f>
        <v>-100%</v>
      </c>
      <c r="AC431" s="9">
        <f t="shared" ref="AC431:AC433" si="4452">(AA431*AB431)+(AA431*AC$1)</f>
        <v>0</v>
      </c>
      <c r="AD431" s="9"/>
      <c r="AE431" s="9">
        <f>Sat!$AE$18</f>
        <v>0</v>
      </c>
      <c r="AF431" s="73" t="str">
        <f t="shared" ref="AF431:AF433" si="4453">IF($B431="win",100%-AF$1,"-100%")</f>
        <v>-100%</v>
      </c>
      <c r="AG431" s="9">
        <f t="shared" ref="AG431:AG433" si="4454">(AE431*AF431)+(AE431*AG$1)</f>
        <v>0</v>
      </c>
      <c r="AH431" s="9"/>
      <c r="AI431" s="9">
        <f>Sat!$AF$18</f>
        <v>0</v>
      </c>
      <c r="AJ431" s="73" t="str">
        <f t="shared" ref="AJ431:AJ433" si="4455">IF($B431="win",100%-AJ$1,"-100%")</f>
        <v>-100%</v>
      </c>
      <c r="AK431" s="9">
        <f t="shared" ref="AK431:AK433" si="4456">(AI431*AJ431)+(AI431*AK$1)</f>
        <v>0</v>
      </c>
      <c r="AL431" s="9"/>
      <c r="AM431" s="9">
        <f>Sat!$AG$18</f>
        <v>0</v>
      </c>
      <c r="AN431" s="73" t="str">
        <f t="shared" ref="AN431:AN433" si="4457">IF($B431="win",100%-AN$1,"-100%")</f>
        <v>-100%</v>
      </c>
      <c r="AO431" s="9">
        <f t="shared" ref="AO431:AO433" si="4458">(AM431*AN431)+(AM431*AO$1)</f>
        <v>0</v>
      </c>
      <c r="AP431" s="9"/>
      <c r="AQ431" s="9">
        <f>Sat!$AH$18</f>
        <v>0</v>
      </c>
      <c r="AR431" s="73" t="str">
        <f t="shared" ref="AR431:AR433" si="4459">IF($B431="win",100%-AR$1,"-100%")</f>
        <v>-100%</v>
      </c>
      <c r="AS431" s="9">
        <f t="shared" ref="AS431:AS433" si="4460">(AQ431*AR431)+(AQ431*AS$1)</f>
        <v>0</v>
      </c>
      <c r="AT431" s="9"/>
      <c r="AU431" s="9">
        <f>Sat!$AI$18</f>
        <v>0</v>
      </c>
      <c r="AV431" s="73" t="str">
        <f t="shared" ref="AV431:AV433" si="4461">IF($B431="win",100%-AV$1,"-100%")</f>
        <v>-100%</v>
      </c>
      <c r="AW431" s="9">
        <f t="shared" ref="AW431:AW433" si="4462">(AU431*AV431)+(AU431*AW$1)</f>
        <v>0</v>
      </c>
      <c r="AX431" s="9"/>
      <c r="AY431" s="9">
        <f>Sat!$AJ$18</f>
        <v>0</v>
      </c>
      <c r="AZ431" s="73" t="str">
        <f t="shared" ref="AZ431:AZ433" si="4463">IF($B431="win",100%-AZ$1,"-100%")</f>
        <v>-100%</v>
      </c>
      <c r="BA431" s="9">
        <f t="shared" ref="BA431:BA433" si="4464">(AY431*AZ431)+(AY431*BA$1)</f>
        <v>0</v>
      </c>
      <c r="BB431" s="9"/>
      <c r="BC431" s="9">
        <f>Sat!$AK$18</f>
        <v>0</v>
      </c>
      <c r="BD431" s="73" t="str">
        <f t="shared" ref="BD431:BD433" si="4465">IF($B431="win",100%-BD$1,"-100%")</f>
        <v>-100%</v>
      </c>
      <c r="BE431" s="9">
        <f t="shared" ref="BE431:BE433" si="4466">(BC431*BD431)+(BC431*BE$1)</f>
        <v>0</v>
      </c>
      <c r="BF431" s="9"/>
      <c r="BG431" s="9">
        <f>Sat!$AL$18</f>
        <v>0</v>
      </c>
      <c r="BH431" s="73" t="str">
        <f t="shared" ref="BH431:BH433" si="4467">IF($B431="win",100%-BH$1,"-100%")</f>
        <v>-100%</v>
      </c>
      <c r="BI431" s="9">
        <f t="shared" ref="BI431:BI433" si="4468">(BG431*BH431)+(BG431*BI$1)</f>
        <v>0</v>
      </c>
      <c r="BJ431" s="9"/>
      <c r="BK431" s="9">
        <f>Sat!$AM$18</f>
        <v>0</v>
      </c>
      <c r="BL431" s="73" t="str">
        <f t="shared" ref="BL431:BL433" si="4469">IF($B431="win",100%-BL$1,"-100%")</f>
        <v>-100%</v>
      </c>
      <c r="BM431" s="9">
        <f t="shared" ref="BM431:BM433" si="4470">(BK431*BL431)+(BK431*BM$1)</f>
        <v>0</v>
      </c>
      <c r="BN431" s="9"/>
      <c r="BO431" s="9">
        <f>Sat!$AN$18</f>
        <v>0</v>
      </c>
      <c r="BP431" s="73" t="str">
        <f t="shared" ref="BP431:BP433" si="4471">IF($B431="win",100%-BP$1,"-100%")</f>
        <v>-100%</v>
      </c>
      <c r="BQ431" s="9">
        <f t="shared" ref="BQ431:BQ433" si="4472">(BO431*BP431)+(BO431*BQ$1)</f>
        <v>0</v>
      </c>
      <c r="BR431" s="9"/>
      <c r="BS431" s="9">
        <f>Sat!$AO$18</f>
        <v>0</v>
      </c>
      <c r="BT431" s="73" t="str">
        <f t="shared" ref="BT431:BT433" si="4473">IF($B431="win",100%-BT$1,"-100%")</f>
        <v>-100%</v>
      </c>
      <c r="BU431" s="9">
        <f t="shared" ref="BU431:BU433" si="4474">(BS431*BT431)+(BS431*BU$1)</f>
        <v>0</v>
      </c>
      <c r="BV431" s="9"/>
      <c r="BW431" s="9">
        <f>Sat!$AP$18</f>
        <v>0</v>
      </c>
      <c r="BX431" s="73" t="str">
        <f t="shared" ref="BX431:BX433" si="4475">IF($B431="win",100%-BX$1,"-100%")</f>
        <v>-100%</v>
      </c>
      <c r="BY431" s="9">
        <f t="shared" ref="BY431:BY433" si="4476">(BW431*BX431)+(BW431*BY$1)</f>
        <v>0</v>
      </c>
      <c r="BZ431" s="9"/>
      <c r="CA431" s="9">
        <f>Sat!$AQ$18</f>
        <v>0</v>
      </c>
      <c r="CB431" s="73" t="str">
        <f t="shared" ref="CB431:CB433" si="4477">IF($B431="win",100%-CB$1,"-100%")</f>
        <v>-100%</v>
      </c>
      <c r="CC431" s="9">
        <f t="shared" ref="CC431:CC433" si="4478">(CA431*CB431)+(CA431*CC$1)</f>
        <v>0</v>
      </c>
      <c r="CD431" s="9"/>
      <c r="CE431" s="9">
        <f>Sat!$AR$18</f>
        <v>0</v>
      </c>
      <c r="CF431" s="73" t="str">
        <f t="shared" ref="CF431:CF433" si="4479">IF($B431="win",100%-CF$1,"-100%")</f>
        <v>-100%</v>
      </c>
      <c r="CG431" s="9">
        <f t="shared" ref="CG431:CG433" si="4480">(CE431*CF431)+(CE431*CG$1)</f>
        <v>0</v>
      </c>
      <c r="CH431" s="9"/>
      <c r="CI431" s="9">
        <f>Sat!$AS$18</f>
        <v>0</v>
      </c>
      <c r="CJ431" s="73" t="str">
        <f t="shared" ref="CJ431:CJ433" si="4481">IF($B431="win",100%-CJ$1,"-100%")</f>
        <v>-100%</v>
      </c>
      <c r="CK431" s="9">
        <f t="shared" ref="CK431:CK433" si="4482">(CI431*CJ431)+(CI431*CK$1)</f>
        <v>0</v>
      </c>
      <c r="CL431" s="9"/>
      <c r="CM431" s="9">
        <f>Sat!$AT$18</f>
        <v>0</v>
      </c>
      <c r="CN431" s="73" t="str">
        <f t="shared" ref="CN431:CN433" si="4483">IF($B431="win",100%-CN$1,"-100%")</f>
        <v>-100%</v>
      </c>
      <c r="CO431" s="9">
        <f t="shared" ref="CO431:CO433" si="4484">(CM431*CN431)+(CM431*CO$1)</f>
        <v>0</v>
      </c>
      <c r="CP431" s="9"/>
      <c r="CQ431" s="9">
        <f>Sat!$AU$18</f>
        <v>0</v>
      </c>
      <c r="CR431" s="73" t="str">
        <f t="shared" ref="CR431:CR433" si="4485">IF($B431="win",100%-CR$1,"-100%")</f>
        <v>-100%</v>
      </c>
      <c r="CS431" s="9">
        <f t="shared" ref="CS431:CS433" si="4486">(CQ431*CR431)+(CQ431*CS$1)</f>
        <v>0</v>
      </c>
      <c r="CT431" s="9"/>
      <c r="CU431" s="9">
        <f>Sat!$AV$18</f>
        <v>0</v>
      </c>
      <c r="CV431" s="73" t="str">
        <f t="shared" ref="CV431:CV433" si="4487">IF($B431="win",100%-CV$1,"-100%")</f>
        <v>-100%</v>
      </c>
      <c r="CW431" s="9">
        <f t="shared" ref="CW431:CW433" si="4488">(CU431*CV431)+(CU431*CW$1)</f>
        <v>0</v>
      </c>
      <c r="CX431" s="9"/>
      <c r="CY431" s="9">
        <f>Sat!$AW$18</f>
        <v>0</v>
      </c>
      <c r="CZ431" s="73" t="str">
        <f t="shared" ref="CZ431:CZ433" si="4489">IF($B431="win",100%-CZ$1,"-100%")</f>
        <v>-100%</v>
      </c>
      <c r="DA431" s="9">
        <f t="shared" ref="DA431:DA433" si="4490">(CY431*CZ431)+(CY431*DA$1)</f>
        <v>0</v>
      </c>
      <c r="DB431" s="9"/>
      <c r="DC431" s="9">
        <f>Sat!$AX$18</f>
        <v>0</v>
      </c>
      <c r="DD431" s="73" t="str">
        <f t="shared" ref="DD431:DD433" si="4491">IF($B431="win",100%-DD$1,"-100%")</f>
        <v>-100%</v>
      </c>
      <c r="DE431" s="9">
        <f t="shared" ref="DE431:DE433" si="4492">(DC431*DD431)+(DC431*DE$1)</f>
        <v>0</v>
      </c>
      <c r="DF431" s="9"/>
      <c r="DG431" s="9">
        <f>Sat!$AY$18</f>
        <v>0</v>
      </c>
      <c r="DH431" s="73" t="str">
        <f t="shared" ref="DH431:DH433" si="4493">IF($B431="win",100%-DH$1,"-100%")</f>
        <v>-100%</v>
      </c>
      <c r="DI431" s="9">
        <f t="shared" ref="DI431:DI433" si="4494">(DG431*DH431)+(DG431*DI$1)</f>
        <v>0</v>
      </c>
      <c r="DJ431" s="9"/>
      <c r="DK431" s="9">
        <f>Sat!$AZ$18</f>
        <v>0</v>
      </c>
      <c r="DL431" s="73" t="str">
        <f t="shared" ref="DL431:DL433" si="4495">IF($B431="win",100%-DL$1,"-100%")</f>
        <v>-100%</v>
      </c>
      <c r="DM431" s="9">
        <f t="shared" ref="DM431:DM433" si="4496">(DK431*DL431)+(DK431*DM$1)</f>
        <v>0</v>
      </c>
      <c r="DN431" s="9"/>
      <c r="DO431" s="9">
        <f>Sat!$BA$18</f>
        <v>0</v>
      </c>
      <c r="DP431" s="73" t="str">
        <f t="shared" ref="DP431:DP433" si="4497">IF($B431="win",100%-DP$1,"-100%")</f>
        <v>-100%</v>
      </c>
      <c r="DQ431" s="9">
        <f t="shared" ref="DQ431:DQ433" si="4498">(DO431*DP431)+(DO431*DQ$1)</f>
        <v>0</v>
      </c>
      <c r="DR431" s="9"/>
      <c r="DS431" s="9">
        <f>Sat!$BB$18</f>
        <v>0</v>
      </c>
      <c r="DT431" s="73" t="str">
        <f t="shared" ref="DT431:DT433" si="4499">IF($B431="win",100%-DT$1,"-100%")</f>
        <v>-100%</v>
      </c>
      <c r="DU431" s="9">
        <f t="shared" ref="DU431:DU433" si="4500">(DS431*DT431)+(DS431*DU$1)</f>
        <v>0</v>
      </c>
      <c r="DV431" s="9"/>
      <c r="DW431" s="9">
        <f>Sat!$BC$18</f>
        <v>0</v>
      </c>
      <c r="DX431" s="73" t="str">
        <f t="shared" ref="DX431:DX433" si="4501">IF($B431="win",100%-DX$1,"-100%")</f>
        <v>-100%</v>
      </c>
      <c r="DY431" s="9">
        <f t="shared" ref="DY431:DY433" si="4502">(DW431*DX431)+(DW431*DY$1)</f>
        <v>0</v>
      </c>
      <c r="DZ431" s="9"/>
      <c r="EA431" s="9">
        <f>Sat!$BD$18</f>
        <v>0</v>
      </c>
      <c r="EB431" s="73" t="str">
        <f t="shared" ref="EB431:EB433" si="4503">IF($B431="win",100%-EB$1,"-100%")</f>
        <v>-100%</v>
      </c>
      <c r="EC431" s="9">
        <f t="shared" ref="EC431:EC433" si="4504">(EA431*EB431)+(EA431*EC$1)</f>
        <v>0</v>
      </c>
      <c r="ED431" s="9"/>
      <c r="EE431" s="9">
        <f>Sat!$BE$18</f>
        <v>0</v>
      </c>
      <c r="EF431" s="73" t="str">
        <f t="shared" ref="EF431:EF433" si="4505">IF($B431="win",100%-EF$1,"-100%")</f>
        <v>-100%</v>
      </c>
      <c r="EG431" s="9">
        <f t="shared" ref="EG431:EG433" si="4506">(EE431*EF431)+(EE431*EG$1)</f>
        <v>0</v>
      </c>
      <c r="EH431" s="9"/>
      <c r="EI431" s="9">
        <f>Sat!$BF$18</f>
        <v>0</v>
      </c>
      <c r="EJ431" s="73" t="str">
        <f t="shared" ref="EJ431:EJ433" si="4507">IF($B431="win",100%-EJ$1,"-100%")</f>
        <v>-100%</v>
      </c>
      <c r="EK431" s="9">
        <f t="shared" ref="EK431:EK433" si="4508">(EI431*EJ431)+(EI431*EK$1)</f>
        <v>0</v>
      </c>
      <c r="EL431" s="9"/>
      <c r="EM431" s="9">
        <f>Sat!$BG$18</f>
        <v>0</v>
      </c>
      <c r="EN431" s="73" t="str">
        <f t="shared" ref="EN431:EN433" si="4509">IF($B431="win",100%-EN$1,"-100%")</f>
        <v>-100%</v>
      </c>
      <c r="EO431" s="9">
        <f t="shared" ref="EO431:EO433" si="4510">(EM431*EN431)+(EM431*EO$1)</f>
        <v>0</v>
      </c>
      <c r="EP431" s="9"/>
      <c r="EQ431" s="9">
        <f>Sat!$BH$18</f>
        <v>0</v>
      </c>
      <c r="ER431" s="73" t="str">
        <f t="shared" ref="ER431:ER433" si="4511">IF($B431="win",100%-ER$1,"-100%")</f>
        <v>-100%</v>
      </c>
      <c r="ES431" s="9">
        <f t="shared" ref="ES431:ES433" si="4512">(EQ431*ER431)+(EQ431*ES$1)</f>
        <v>0</v>
      </c>
      <c r="EU431" s="9">
        <f>Sat!$BI$18</f>
        <v>0</v>
      </c>
      <c r="EV431" s="73" t="str">
        <f t="shared" ref="EV431:EV433" si="4513">IF($B431="win",100%-EV$1,"-100%")</f>
        <v>-100%</v>
      </c>
      <c r="EW431" s="9">
        <f t="shared" ref="EW431:EW433" si="4514">(EU431*EV431)+(EU431*EW$1)</f>
        <v>0</v>
      </c>
      <c r="EY431" s="9">
        <f>Sat!$BJ$18</f>
        <v>0</v>
      </c>
      <c r="EZ431" s="73" t="str">
        <f t="shared" ref="EZ431:EZ433" si="4515">IF($B431="win",100%-EZ$1,"-100%")</f>
        <v>-100%</v>
      </c>
      <c r="FA431" s="9">
        <f t="shared" ref="FA431:FA433" si="4516">(EY431*EZ431)+(EY431*FA$1)</f>
        <v>0</v>
      </c>
      <c r="FC431" s="9">
        <f>Sat!$BK$18</f>
        <v>0</v>
      </c>
      <c r="FD431" s="73" t="str">
        <f t="shared" ref="FD431:FD433" si="4517">IF($B431="win",100%-FD$1,"-100%")</f>
        <v>-100%</v>
      </c>
      <c r="FE431" s="9">
        <f t="shared" ref="FE431:FE433" si="4518">(FC431*FD431)+(FC431*FE$1)</f>
        <v>0</v>
      </c>
      <c r="FG431" s="9">
        <f>Sat!$BL$18</f>
        <v>0</v>
      </c>
      <c r="FH431" s="73" t="str">
        <f t="shared" ref="FH431:FH433" si="4519">IF($B431="win",100%-FH$1,"-100%")</f>
        <v>-100%</v>
      </c>
      <c r="FI431" s="9">
        <f t="shared" ref="FI431:FI433" si="4520">(FG431*FH431)+(FG431*FI$1)</f>
        <v>0</v>
      </c>
      <c r="FK431" s="9">
        <f>Sat!$BM$18</f>
        <v>0</v>
      </c>
      <c r="FL431" s="73" t="str">
        <f t="shared" ref="FL431:FL433" si="4521">IF($B431="win",100%-FL$1,"-100%")</f>
        <v>-100%</v>
      </c>
      <c r="FM431" s="9">
        <f t="shared" ref="FM431:FM433" si="4522">(FK431*FL431)+(FK431*FM$1)</f>
        <v>0</v>
      </c>
      <c r="FO431" s="9">
        <f>Sat!$BN$18</f>
        <v>0</v>
      </c>
      <c r="FP431" s="73" t="str">
        <f t="shared" ref="FP431:FP433" si="4523">IF($B431="win",100%-FP$1,"-100%")</f>
        <v>-100%</v>
      </c>
      <c r="FQ431" s="9">
        <f t="shared" ref="FQ431:FQ433" si="4524">(FO431*FP431)+(FO431*FQ$1)</f>
        <v>0</v>
      </c>
    </row>
    <row r="432" spans="1:173" x14ac:dyDescent="0.25">
      <c r="A432" s="9" t="str">
        <f>Sat!$A$19</f>
        <v>UNDER</v>
      </c>
      <c r="B432" s="72">
        <f>Sat!$C$19</f>
        <v>0</v>
      </c>
      <c r="C432" s="9">
        <f>Sat!$X$19</f>
        <v>0</v>
      </c>
      <c r="D432" s="73" t="str">
        <f t="shared" si="4439"/>
        <v>-100%</v>
      </c>
      <c r="E432" s="9">
        <f t="shared" si="4440"/>
        <v>0</v>
      </c>
      <c r="F432" s="12"/>
      <c r="G432" s="9">
        <f>Sat!$Y$19</f>
        <v>0</v>
      </c>
      <c r="H432" s="73" t="str">
        <f t="shared" si="4441"/>
        <v>-100%</v>
      </c>
      <c r="I432" s="9">
        <f t="shared" si="4442"/>
        <v>0</v>
      </c>
      <c r="J432" s="12"/>
      <c r="K432" s="9">
        <f>Sat!$Z$19</f>
        <v>0</v>
      </c>
      <c r="L432" s="73" t="str">
        <f t="shared" si="4443"/>
        <v>-100%</v>
      </c>
      <c r="M432" s="9">
        <f t="shared" si="4444"/>
        <v>0</v>
      </c>
      <c r="N432" s="9"/>
      <c r="O432" s="9">
        <f>Sat!$AA$19</f>
        <v>0</v>
      </c>
      <c r="P432" s="73" t="str">
        <f t="shared" si="4445"/>
        <v>-100%</v>
      </c>
      <c r="Q432" s="9">
        <f t="shared" si="4446"/>
        <v>0</v>
      </c>
      <c r="R432" s="9"/>
      <c r="S432" s="9">
        <f>Sat!$AB$19</f>
        <v>0</v>
      </c>
      <c r="T432" s="73" t="str">
        <f t="shared" si="4447"/>
        <v>-100%</v>
      </c>
      <c r="U432" s="9">
        <f t="shared" si="4448"/>
        <v>0</v>
      </c>
      <c r="V432" s="9"/>
      <c r="W432" s="9">
        <f>Sat!$AC$19</f>
        <v>0</v>
      </c>
      <c r="X432" s="73" t="str">
        <f t="shared" si="4449"/>
        <v>-100%</v>
      </c>
      <c r="Y432" s="9">
        <f t="shared" si="4450"/>
        <v>0</v>
      </c>
      <c r="Z432" s="9"/>
      <c r="AA432" s="9">
        <f>Sat!$AD$19</f>
        <v>0</v>
      </c>
      <c r="AB432" s="73" t="str">
        <f t="shared" si="4451"/>
        <v>-100%</v>
      </c>
      <c r="AC432" s="9">
        <f t="shared" si="4452"/>
        <v>0</v>
      </c>
      <c r="AD432" s="9"/>
      <c r="AE432" s="9">
        <f>Sat!$AE$19</f>
        <v>0</v>
      </c>
      <c r="AF432" s="73" t="str">
        <f t="shared" si="4453"/>
        <v>-100%</v>
      </c>
      <c r="AG432" s="9">
        <f t="shared" si="4454"/>
        <v>0</v>
      </c>
      <c r="AH432" s="9"/>
      <c r="AI432" s="9">
        <f>Sat!$AF$19</f>
        <v>0</v>
      </c>
      <c r="AJ432" s="73" t="str">
        <f t="shared" si="4455"/>
        <v>-100%</v>
      </c>
      <c r="AK432" s="9">
        <f t="shared" si="4456"/>
        <v>0</v>
      </c>
      <c r="AL432" s="9"/>
      <c r="AM432" s="9">
        <f>Sat!$AG$19</f>
        <v>0</v>
      </c>
      <c r="AN432" s="73" t="str">
        <f t="shared" si="4457"/>
        <v>-100%</v>
      </c>
      <c r="AO432" s="9">
        <f t="shared" si="4458"/>
        <v>0</v>
      </c>
      <c r="AP432" s="9"/>
      <c r="AQ432" s="9">
        <f>Sat!$AH$19</f>
        <v>0</v>
      </c>
      <c r="AR432" s="73" t="str">
        <f t="shared" si="4459"/>
        <v>-100%</v>
      </c>
      <c r="AS432" s="9">
        <f t="shared" si="4460"/>
        <v>0</v>
      </c>
      <c r="AT432" s="9"/>
      <c r="AU432" s="9">
        <f>Sat!$AI$19</f>
        <v>0</v>
      </c>
      <c r="AV432" s="73" t="str">
        <f t="shared" si="4461"/>
        <v>-100%</v>
      </c>
      <c r="AW432" s="9">
        <f t="shared" si="4462"/>
        <v>0</v>
      </c>
      <c r="AX432" s="9"/>
      <c r="AY432" s="9">
        <f>Sat!$AJ$19</f>
        <v>0</v>
      </c>
      <c r="AZ432" s="73" t="str">
        <f t="shared" si="4463"/>
        <v>-100%</v>
      </c>
      <c r="BA432" s="9">
        <f t="shared" si="4464"/>
        <v>0</v>
      </c>
      <c r="BB432" s="9"/>
      <c r="BC432" s="9">
        <f>Sat!$AK$19</f>
        <v>0</v>
      </c>
      <c r="BD432" s="73" t="str">
        <f t="shared" si="4465"/>
        <v>-100%</v>
      </c>
      <c r="BE432" s="9">
        <f t="shared" si="4466"/>
        <v>0</v>
      </c>
      <c r="BF432" s="9"/>
      <c r="BG432" s="9">
        <f>Sat!$AL$19</f>
        <v>0</v>
      </c>
      <c r="BH432" s="73" t="str">
        <f t="shared" si="4467"/>
        <v>-100%</v>
      </c>
      <c r="BI432" s="9">
        <f t="shared" si="4468"/>
        <v>0</v>
      </c>
      <c r="BJ432" s="9"/>
      <c r="BK432" s="9">
        <f>Sat!$AM$19</f>
        <v>0</v>
      </c>
      <c r="BL432" s="73" t="str">
        <f t="shared" si="4469"/>
        <v>-100%</v>
      </c>
      <c r="BM432" s="9">
        <f t="shared" si="4470"/>
        <v>0</v>
      </c>
      <c r="BN432" s="9"/>
      <c r="BO432" s="9">
        <f>Sat!$AN$19</f>
        <v>0</v>
      </c>
      <c r="BP432" s="73" t="str">
        <f t="shared" si="4471"/>
        <v>-100%</v>
      </c>
      <c r="BQ432" s="9">
        <f t="shared" si="4472"/>
        <v>0</v>
      </c>
      <c r="BR432" s="9"/>
      <c r="BS432" s="9">
        <f>Sat!$AO$19</f>
        <v>0</v>
      </c>
      <c r="BT432" s="73" t="str">
        <f t="shared" si="4473"/>
        <v>-100%</v>
      </c>
      <c r="BU432" s="9">
        <f t="shared" si="4474"/>
        <v>0</v>
      </c>
      <c r="BV432" s="9"/>
      <c r="BW432" s="9">
        <f>Sat!$AP$19</f>
        <v>0</v>
      </c>
      <c r="BX432" s="73" t="str">
        <f t="shared" si="4475"/>
        <v>-100%</v>
      </c>
      <c r="BY432" s="9">
        <f t="shared" si="4476"/>
        <v>0</v>
      </c>
      <c r="BZ432" s="9"/>
      <c r="CA432" s="9">
        <f>Sat!$AQ$19</f>
        <v>0</v>
      </c>
      <c r="CB432" s="73" t="str">
        <f t="shared" si="4477"/>
        <v>-100%</v>
      </c>
      <c r="CC432" s="9">
        <f t="shared" si="4478"/>
        <v>0</v>
      </c>
      <c r="CD432" s="9"/>
      <c r="CE432" s="9">
        <f>Sat!$AR$19</f>
        <v>0</v>
      </c>
      <c r="CF432" s="73" t="str">
        <f t="shared" si="4479"/>
        <v>-100%</v>
      </c>
      <c r="CG432" s="9">
        <f t="shared" si="4480"/>
        <v>0</v>
      </c>
      <c r="CH432" s="9"/>
      <c r="CI432" s="9">
        <f>Sat!$AS$19</f>
        <v>0</v>
      </c>
      <c r="CJ432" s="73" t="str">
        <f t="shared" si="4481"/>
        <v>-100%</v>
      </c>
      <c r="CK432" s="9">
        <f t="shared" si="4482"/>
        <v>0</v>
      </c>
      <c r="CL432" s="9"/>
      <c r="CM432" s="9">
        <f>Sat!$AT$19</f>
        <v>0</v>
      </c>
      <c r="CN432" s="73" t="str">
        <f t="shared" si="4483"/>
        <v>-100%</v>
      </c>
      <c r="CO432" s="9">
        <f t="shared" si="4484"/>
        <v>0</v>
      </c>
      <c r="CP432" s="9"/>
      <c r="CQ432" s="9">
        <f>Sat!$AU$19</f>
        <v>0</v>
      </c>
      <c r="CR432" s="73" t="str">
        <f t="shared" si="4485"/>
        <v>-100%</v>
      </c>
      <c r="CS432" s="9">
        <f t="shared" si="4486"/>
        <v>0</v>
      </c>
      <c r="CT432" s="9"/>
      <c r="CU432" s="9">
        <f>Sat!$AV$19</f>
        <v>0</v>
      </c>
      <c r="CV432" s="73" t="str">
        <f t="shared" si="4487"/>
        <v>-100%</v>
      </c>
      <c r="CW432" s="9">
        <f t="shared" si="4488"/>
        <v>0</v>
      </c>
      <c r="CX432" s="9"/>
      <c r="CY432" s="9">
        <f>Sat!$AW$19</f>
        <v>0</v>
      </c>
      <c r="CZ432" s="73" t="str">
        <f t="shared" si="4489"/>
        <v>-100%</v>
      </c>
      <c r="DA432" s="9">
        <f t="shared" si="4490"/>
        <v>0</v>
      </c>
      <c r="DB432" s="9"/>
      <c r="DC432" s="9">
        <f>Sat!$AX$19</f>
        <v>0</v>
      </c>
      <c r="DD432" s="73" t="str">
        <f t="shared" si="4491"/>
        <v>-100%</v>
      </c>
      <c r="DE432" s="9">
        <f t="shared" si="4492"/>
        <v>0</v>
      </c>
      <c r="DF432" s="9"/>
      <c r="DG432" s="9">
        <f>Sat!$AY$19</f>
        <v>0</v>
      </c>
      <c r="DH432" s="73" t="str">
        <f t="shared" si="4493"/>
        <v>-100%</v>
      </c>
      <c r="DI432" s="9">
        <f t="shared" si="4494"/>
        <v>0</v>
      </c>
      <c r="DJ432" s="9"/>
      <c r="DK432" s="9">
        <f>Sat!$AZ$19</f>
        <v>0</v>
      </c>
      <c r="DL432" s="73" t="str">
        <f t="shared" si="4495"/>
        <v>-100%</v>
      </c>
      <c r="DM432" s="9">
        <f t="shared" si="4496"/>
        <v>0</v>
      </c>
      <c r="DN432" s="9"/>
      <c r="DO432" s="9">
        <f>Sat!$BA$19</f>
        <v>0</v>
      </c>
      <c r="DP432" s="73" t="str">
        <f t="shared" si="4497"/>
        <v>-100%</v>
      </c>
      <c r="DQ432" s="9">
        <f t="shared" si="4498"/>
        <v>0</v>
      </c>
      <c r="DR432" s="9"/>
      <c r="DS432" s="9">
        <f>Sat!$BB$19</f>
        <v>0</v>
      </c>
      <c r="DT432" s="73" t="str">
        <f t="shared" si="4499"/>
        <v>-100%</v>
      </c>
      <c r="DU432" s="9">
        <f t="shared" si="4500"/>
        <v>0</v>
      </c>
      <c r="DV432" s="9"/>
      <c r="DW432" s="9">
        <f>Sat!$BC$19</f>
        <v>0</v>
      </c>
      <c r="DX432" s="73" t="str">
        <f t="shared" si="4501"/>
        <v>-100%</v>
      </c>
      <c r="DY432" s="9">
        <f t="shared" si="4502"/>
        <v>0</v>
      </c>
      <c r="DZ432" s="9"/>
      <c r="EA432" s="9">
        <f>Sat!$BD$19</f>
        <v>0</v>
      </c>
      <c r="EB432" s="73" t="str">
        <f t="shared" si="4503"/>
        <v>-100%</v>
      </c>
      <c r="EC432" s="9">
        <f t="shared" si="4504"/>
        <v>0</v>
      </c>
      <c r="ED432" s="9"/>
      <c r="EE432" s="9">
        <f>Sat!$BE$19</f>
        <v>0</v>
      </c>
      <c r="EF432" s="73" t="str">
        <f t="shared" si="4505"/>
        <v>-100%</v>
      </c>
      <c r="EG432" s="9">
        <f t="shared" si="4506"/>
        <v>0</v>
      </c>
      <c r="EH432" s="9"/>
      <c r="EI432" s="9">
        <f>Sat!$BF$19</f>
        <v>0</v>
      </c>
      <c r="EJ432" s="73" t="str">
        <f t="shared" si="4507"/>
        <v>-100%</v>
      </c>
      <c r="EK432" s="9">
        <f t="shared" si="4508"/>
        <v>0</v>
      </c>
      <c r="EL432" s="9"/>
      <c r="EM432" s="9">
        <f>Sat!$BG$19</f>
        <v>0</v>
      </c>
      <c r="EN432" s="73" t="str">
        <f t="shared" si="4509"/>
        <v>-100%</v>
      </c>
      <c r="EO432" s="9">
        <f t="shared" si="4510"/>
        <v>0</v>
      </c>
      <c r="EP432" s="9"/>
      <c r="EQ432" s="9">
        <f>Sat!$BH$19</f>
        <v>0</v>
      </c>
      <c r="ER432" s="73" t="str">
        <f t="shared" si="4511"/>
        <v>-100%</v>
      </c>
      <c r="ES432" s="9">
        <f t="shared" si="4512"/>
        <v>0</v>
      </c>
      <c r="EU432" s="9">
        <f>Sat!$BI$19</f>
        <v>0</v>
      </c>
      <c r="EV432" s="73" t="str">
        <f t="shared" si="4513"/>
        <v>-100%</v>
      </c>
      <c r="EW432" s="9">
        <f t="shared" si="4514"/>
        <v>0</v>
      </c>
      <c r="EY432" s="9">
        <f>Sat!$BJ$19</f>
        <v>0</v>
      </c>
      <c r="EZ432" s="73" t="str">
        <f t="shared" si="4515"/>
        <v>-100%</v>
      </c>
      <c r="FA432" s="9">
        <f t="shared" si="4516"/>
        <v>0</v>
      </c>
      <c r="FC432" s="9">
        <f>Sat!$BK$19</f>
        <v>0</v>
      </c>
      <c r="FD432" s="73" t="str">
        <f t="shared" si="4517"/>
        <v>-100%</v>
      </c>
      <c r="FE432" s="9">
        <f t="shared" si="4518"/>
        <v>0</v>
      </c>
      <c r="FG432" s="9">
        <f>Sat!$BL$19</f>
        <v>0</v>
      </c>
      <c r="FH432" s="73" t="str">
        <f t="shared" si="4519"/>
        <v>-100%</v>
      </c>
      <c r="FI432" s="9">
        <f t="shared" si="4520"/>
        <v>0</v>
      </c>
      <c r="FK432" s="9">
        <f>Sat!$BM$19</f>
        <v>0</v>
      </c>
      <c r="FL432" s="73" t="str">
        <f t="shared" si="4521"/>
        <v>-100%</v>
      </c>
      <c r="FM432" s="9">
        <f t="shared" si="4522"/>
        <v>0</v>
      </c>
      <c r="FO432" s="9">
        <f>Sat!$BN$19</f>
        <v>0</v>
      </c>
      <c r="FP432" s="73" t="str">
        <f t="shared" si="4523"/>
        <v>-100%</v>
      </c>
      <c r="FQ432" s="9">
        <f t="shared" si="4524"/>
        <v>0</v>
      </c>
    </row>
    <row r="433" spans="1:173" x14ac:dyDescent="0.25">
      <c r="A433" s="9" t="str">
        <f>Sat!$A$20</f>
        <v>OVER</v>
      </c>
      <c r="B433" s="72">
        <f>Sat!$C$20</f>
        <v>0</v>
      </c>
      <c r="C433" s="9">
        <f>Sat!$X$20</f>
        <v>0</v>
      </c>
      <c r="D433" s="73" t="str">
        <f t="shared" si="4439"/>
        <v>-100%</v>
      </c>
      <c r="E433" s="9">
        <f t="shared" si="4440"/>
        <v>0</v>
      </c>
      <c r="F433" s="12"/>
      <c r="G433" s="9">
        <f>Sat!$Y$20</f>
        <v>0</v>
      </c>
      <c r="H433" s="73" t="str">
        <f t="shared" si="4441"/>
        <v>-100%</v>
      </c>
      <c r="I433" s="9">
        <f t="shared" si="4442"/>
        <v>0</v>
      </c>
      <c r="J433" s="12"/>
      <c r="K433" s="9">
        <f>Sat!$Z$20</f>
        <v>0</v>
      </c>
      <c r="L433" s="73" t="str">
        <f t="shared" si="4443"/>
        <v>-100%</v>
      </c>
      <c r="M433" s="9">
        <f t="shared" si="4444"/>
        <v>0</v>
      </c>
      <c r="N433" s="9"/>
      <c r="O433" s="9">
        <f>Sat!$AA$20</f>
        <v>0</v>
      </c>
      <c r="P433" s="73" t="str">
        <f t="shared" si="4445"/>
        <v>-100%</v>
      </c>
      <c r="Q433" s="9">
        <f t="shared" si="4446"/>
        <v>0</v>
      </c>
      <c r="R433" s="9"/>
      <c r="S433" s="9">
        <f>Sat!$AB$20</f>
        <v>0</v>
      </c>
      <c r="T433" s="73" t="str">
        <f t="shared" si="4447"/>
        <v>-100%</v>
      </c>
      <c r="U433" s="9">
        <f t="shared" si="4448"/>
        <v>0</v>
      </c>
      <c r="V433" s="9"/>
      <c r="W433" s="9">
        <f>Sat!$AC$20</f>
        <v>0</v>
      </c>
      <c r="X433" s="73" t="str">
        <f t="shared" si="4449"/>
        <v>-100%</v>
      </c>
      <c r="Y433" s="9">
        <f t="shared" si="4450"/>
        <v>0</v>
      </c>
      <c r="Z433" s="9"/>
      <c r="AA433" s="9">
        <f>Sat!$AD$20</f>
        <v>0</v>
      </c>
      <c r="AB433" s="73" t="str">
        <f t="shared" si="4451"/>
        <v>-100%</v>
      </c>
      <c r="AC433" s="9">
        <f t="shared" si="4452"/>
        <v>0</v>
      </c>
      <c r="AD433" s="9"/>
      <c r="AE433" s="9">
        <f>Sat!$AE$20</f>
        <v>0</v>
      </c>
      <c r="AF433" s="73" t="str">
        <f t="shared" si="4453"/>
        <v>-100%</v>
      </c>
      <c r="AG433" s="9">
        <f t="shared" si="4454"/>
        <v>0</v>
      </c>
      <c r="AH433" s="9"/>
      <c r="AI433" s="9">
        <f>Sat!$AF$20</f>
        <v>0</v>
      </c>
      <c r="AJ433" s="73" t="str">
        <f t="shared" si="4455"/>
        <v>-100%</v>
      </c>
      <c r="AK433" s="9">
        <f t="shared" si="4456"/>
        <v>0</v>
      </c>
      <c r="AL433" s="9"/>
      <c r="AM433" s="9">
        <f>Sat!$AG$20</f>
        <v>0</v>
      </c>
      <c r="AN433" s="73" t="str">
        <f t="shared" si="4457"/>
        <v>-100%</v>
      </c>
      <c r="AO433" s="9">
        <f t="shared" si="4458"/>
        <v>0</v>
      </c>
      <c r="AP433" s="9"/>
      <c r="AQ433" s="9">
        <f>Sat!$AH$20</f>
        <v>0</v>
      </c>
      <c r="AR433" s="73" t="str">
        <f t="shared" si="4459"/>
        <v>-100%</v>
      </c>
      <c r="AS433" s="9">
        <f t="shared" si="4460"/>
        <v>0</v>
      </c>
      <c r="AT433" s="9"/>
      <c r="AU433" s="9">
        <f>Sat!$AI$20</f>
        <v>0</v>
      </c>
      <c r="AV433" s="73" t="str">
        <f t="shared" si="4461"/>
        <v>-100%</v>
      </c>
      <c r="AW433" s="9">
        <f t="shared" si="4462"/>
        <v>0</v>
      </c>
      <c r="AX433" s="9"/>
      <c r="AY433" s="9">
        <f>Sat!$AJ$20</f>
        <v>0</v>
      </c>
      <c r="AZ433" s="73" t="str">
        <f t="shared" si="4463"/>
        <v>-100%</v>
      </c>
      <c r="BA433" s="9">
        <f t="shared" si="4464"/>
        <v>0</v>
      </c>
      <c r="BB433" s="9"/>
      <c r="BC433" s="9">
        <f>Sat!$AK$20</f>
        <v>0</v>
      </c>
      <c r="BD433" s="73" t="str">
        <f t="shared" si="4465"/>
        <v>-100%</v>
      </c>
      <c r="BE433" s="9">
        <f t="shared" si="4466"/>
        <v>0</v>
      </c>
      <c r="BF433" s="9"/>
      <c r="BG433" s="9">
        <f>Sat!$AL$20</f>
        <v>0</v>
      </c>
      <c r="BH433" s="73" t="str">
        <f t="shared" si="4467"/>
        <v>-100%</v>
      </c>
      <c r="BI433" s="9">
        <f t="shared" si="4468"/>
        <v>0</v>
      </c>
      <c r="BJ433" s="9"/>
      <c r="BK433" s="9">
        <f>Sat!$AM$20</f>
        <v>0</v>
      </c>
      <c r="BL433" s="73" t="str">
        <f t="shared" si="4469"/>
        <v>-100%</v>
      </c>
      <c r="BM433" s="9">
        <f t="shared" si="4470"/>
        <v>0</v>
      </c>
      <c r="BN433" s="9"/>
      <c r="BO433" s="9">
        <f>Sat!$AN$20</f>
        <v>0</v>
      </c>
      <c r="BP433" s="73" t="str">
        <f t="shared" si="4471"/>
        <v>-100%</v>
      </c>
      <c r="BQ433" s="9">
        <f t="shared" si="4472"/>
        <v>0</v>
      </c>
      <c r="BR433" s="9"/>
      <c r="BS433" s="9">
        <f>Sat!$AO$20</f>
        <v>0</v>
      </c>
      <c r="BT433" s="73" t="str">
        <f t="shared" si="4473"/>
        <v>-100%</v>
      </c>
      <c r="BU433" s="9">
        <f t="shared" si="4474"/>
        <v>0</v>
      </c>
      <c r="BV433" s="9"/>
      <c r="BW433" s="9">
        <f>Sat!$AP$20</f>
        <v>0</v>
      </c>
      <c r="BX433" s="73" t="str">
        <f t="shared" si="4475"/>
        <v>-100%</v>
      </c>
      <c r="BY433" s="9">
        <f t="shared" si="4476"/>
        <v>0</v>
      </c>
      <c r="BZ433" s="9"/>
      <c r="CA433" s="9">
        <f>Sat!$AQ$20</f>
        <v>0</v>
      </c>
      <c r="CB433" s="73" t="str">
        <f t="shared" si="4477"/>
        <v>-100%</v>
      </c>
      <c r="CC433" s="9">
        <f t="shared" si="4478"/>
        <v>0</v>
      </c>
      <c r="CD433" s="9"/>
      <c r="CE433" s="9">
        <f>Sat!$AR$20</f>
        <v>0</v>
      </c>
      <c r="CF433" s="73" t="str">
        <f t="shared" si="4479"/>
        <v>-100%</v>
      </c>
      <c r="CG433" s="9">
        <f t="shared" si="4480"/>
        <v>0</v>
      </c>
      <c r="CH433" s="9"/>
      <c r="CI433" s="9">
        <f>Sat!$AS$20</f>
        <v>0</v>
      </c>
      <c r="CJ433" s="73" t="str">
        <f t="shared" si="4481"/>
        <v>-100%</v>
      </c>
      <c r="CK433" s="9">
        <f t="shared" si="4482"/>
        <v>0</v>
      </c>
      <c r="CL433" s="9"/>
      <c r="CM433" s="9">
        <f>Sat!$AT$20</f>
        <v>0</v>
      </c>
      <c r="CN433" s="73" t="str">
        <f t="shared" si="4483"/>
        <v>-100%</v>
      </c>
      <c r="CO433" s="9">
        <f t="shared" si="4484"/>
        <v>0</v>
      </c>
      <c r="CP433" s="9"/>
      <c r="CQ433" s="9">
        <f>Sat!$AU$20</f>
        <v>0</v>
      </c>
      <c r="CR433" s="73" t="str">
        <f t="shared" si="4485"/>
        <v>-100%</v>
      </c>
      <c r="CS433" s="9">
        <f t="shared" si="4486"/>
        <v>0</v>
      </c>
      <c r="CT433" s="9"/>
      <c r="CU433" s="9">
        <f>Sat!$AV$20</f>
        <v>0</v>
      </c>
      <c r="CV433" s="73" t="str">
        <f t="shared" si="4487"/>
        <v>-100%</v>
      </c>
      <c r="CW433" s="9">
        <f t="shared" si="4488"/>
        <v>0</v>
      </c>
      <c r="CX433" s="9"/>
      <c r="CY433" s="9">
        <f>Sat!$AW$20</f>
        <v>0</v>
      </c>
      <c r="CZ433" s="73" t="str">
        <f t="shared" si="4489"/>
        <v>-100%</v>
      </c>
      <c r="DA433" s="9">
        <f t="shared" si="4490"/>
        <v>0</v>
      </c>
      <c r="DB433" s="9"/>
      <c r="DC433" s="9">
        <f>Sat!$AX$20</f>
        <v>0</v>
      </c>
      <c r="DD433" s="73" t="str">
        <f t="shared" si="4491"/>
        <v>-100%</v>
      </c>
      <c r="DE433" s="9">
        <f t="shared" si="4492"/>
        <v>0</v>
      </c>
      <c r="DF433" s="9"/>
      <c r="DG433" s="9">
        <f>Sat!$AY$20</f>
        <v>0</v>
      </c>
      <c r="DH433" s="73" t="str">
        <f t="shared" si="4493"/>
        <v>-100%</v>
      </c>
      <c r="DI433" s="9">
        <f t="shared" si="4494"/>
        <v>0</v>
      </c>
      <c r="DJ433" s="9"/>
      <c r="DK433" s="9">
        <f>Sat!$AZ$20</f>
        <v>0</v>
      </c>
      <c r="DL433" s="73" t="str">
        <f t="shared" si="4495"/>
        <v>-100%</v>
      </c>
      <c r="DM433" s="9">
        <f t="shared" si="4496"/>
        <v>0</v>
      </c>
      <c r="DN433" s="9"/>
      <c r="DO433" s="9">
        <f>Sat!$BA$20</f>
        <v>0</v>
      </c>
      <c r="DP433" s="73" t="str">
        <f t="shared" si="4497"/>
        <v>-100%</v>
      </c>
      <c r="DQ433" s="9">
        <f t="shared" si="4498"/>
        <v>0</v>
      </c>
      <c r="DR433" s="9"/>
      <c r="DS433" s="9">
        <f>Sat!$BB$20</f>
        <v>0</v>
      </c>
      <c r="DT433" s="73" t="str">
        <f t="shared" si="4499"/>
        <v>-100%</v>
      </c>
      <c r="DU433" s="9">
        <f t="shared" si="4500"/>
        <v>0</v>
      </c>
      <c r="DV433" s="9"/>
      <c r="DW433" s="9">
        <f>Sat!$BC$20</f>
        <v>0</v>
      </c>
      <c r="DX433" s="73" t="str">
        <f t="shared" si="4501"/>
        <v>-100%</v>
      </c>
      <c r="DY433" s="9">
        <f t="shared" si="4502"/>
        <v>0</v>
      </c>
      <c r="DZ433" s="9"/>
      <c r="EA433" s="9">
        <f>Sat!$BD$20</f>
        <v>0</v>
      </c>
      <c r="EB433" s="73" t="str">
        <f t="shared" si="4503"/>
        <v>-100%</v>
      </c>
      <c r="EC433" s="9">
        <f t="shared" si="4504"/>
        <v>0</v>
      </c>
      <c r="ED433" s="9"/>
      <c r="EE433" s="9">
        <f>Sat!$BE$20</f>
        <v>0</v>
      </c>
      <c r="EF433" s="73" t="str">
        <f t="shared" si="4505"/>
        <v>-100%</v>
      </c>
      <c r="EG433" s="9">
        <f t="shared" si="4506"/>
        <v>0</v>
      </c>
      <c r="EH433" s="9"/>
      <c r="EI433" s="9">
        <f>Sat!$BF$20</f>
        <v>0</v>
      </c>
      <c r="EJ433" s="73" t="str">
        <f t="shared" si="4507"/>
        <v>-100%</v>
      </c>
      <c r="EK433" s="9">
        <f t="shared" si="4508"/>
        <v>0</v>
      </c>
      <c r="EL433" s="9"/>
      <c r="EM433" s="9">
        <f>Sat!$BG$20</f>
        <v>0</v>
      </c>
      <c r="EN433" s="73" t="str">
        <f t="shared" si="4509"/>
        <v>-100%</v>
      </c>
      <c r="EO433" s="9">
        <f t="shared" si="4510"/>
        <v>0</v>
      </c>
      <c r="EP433" s="9"/>
      <c r="EQ433" s="9">
        <f>Sat!$BH$20</f>
        <v>0</v>
      </c>
      <c r="ER433" s="73" t="str">
        <f t="shared" si="4511"/>
        <v>-100%</v>
      </c>
      <c r="ES433" s="9">
        <f t="shared" si="4512"/>
        <v>0</v>
      </c>
      <c r="EU433" s="9">
        <f>Sat!$BI$20</f>
        <v>0</v>
      </c>
      <c r="EV433" s="73" t="str">
        <f t="shared" si="4513"/>
        <v>-100%</v>
      </c>
      <c r="EW433" s="9">
        <f t="shared" si="4514"/>
        <v>0</v>
      </c>
      <c r="EY433" s="9">
        <f>Sat!$BJ$20</f>
        <v>0</v>
      </c>
      <c r="EZ433" s="73" t="str">
        <f t="shared" si="4515"/>
        <v>-100%</v>
      </c>
      <c r="FA433" s="9">
        <f t="shared" si="4516"/>
        <v>0</v>
      </c>
      <c r="FC433" s="9">
        <f>Sat!$BK$20</f>
        <v>0</v>
      </c>
      <c r="FD433" s="73" t="str">
        <f t="shared" si="4517"/>
        <v>-100%</v>
      </c>
      <c r="FE433" s="9">
        <f t="shared" si="4518"/>
        <v>0</v>
      </c>
      <c r="FG433" s="9">
        <f>Sat!$BL$20</f>
        <v>0</v>
      </c>
      <c r="FH433" s="73" t="str">
        <f t="shared" si="4519"/>
        <v>-100%</v>
      </c>
      <c r="FI433" s="9">
        <f t="shared" si="4520"/>
        <v>0</v>
      </c>
      <c r="FK433" s="9">
        <f>Sat!$BM$20</f>
        <v>0</v>
      </c>
      <c r="FL433" s="73" t="str">
        <f t="shared" si="4521"/>
        <v>-100%</v>
      </c>
      <c r="FM433" s="9">
        <f t="shared" si="4522"/>
        <v>0</v>
      </c>
      <c r="FO433" s="9">
        <f>Sat!$BN$20</f>
        <v>0</v>
      </c>
      <c r="FP433" s="73" t="str">
        <f t="shared" si="4523"/>
        <v>-100%</v>
      </c>
      <c r="FQ433" s="9">
        <f t="shared" si="4524"/>
        <v>0</v>
      </c>
    </row>
    <row r="434" spans="1:173" x14ac:dyDescent="0.25">
      <c r="A434" s="75"/>
      <c r="B434" s="72"/>
      <c r="C434" s="75"/>
      <c r="D434" s="75"/>
      <c r="E434" s="75"/>
      <c r="F434" s="12"/>
      <c r="G434" s="75"/>
      <c r="H434" s="75"/>
      <c r="I434" s="75"/>
      <c r="J434" s="12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7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5"/>
      <c r="BK434" s="75"/>
      <c r="BL434" s="75"/>
      <c r="BM434" s="75"/>
      <c r="BN434" s="75"/>
      <c r="BO434" s="75"/>
      <c r="BP434" s="75"/>
      <c r="BQ434" s="75"/>
      <c r="BR434" s="75"/>
      <c r="BS434" s="75"/>
      <c r="BT434" s="75"/>
      <c r="BU434" s="75"/>
      <c r="BV434" s="75"/>
      <c r="BW434" s="75"/>
      <c r="BX434" s="75"/>
      <c r="BY434" s="75"/>
      <c r="BZ434" s="75"/>
      <c r="CA434" s="75"/>
      <c r="CB434" s="75"/>
      <c r="CC434" s="75"/>
      <c r="CD434" s="75"/>
      <c r="CE434" s="75"/>
      <c r="CF434" s="75"/>
      <c r="CG434" s="75"/>
      <c r="CH434" s="75"/>
      <c r="CI434" s="75"/>
      <c r="CJ434" s="75"/>
      <c r="CK434" s="75"/>
      <c r="CL434" s="75"/>
      <c r="CM434" s="75"/>
      <c r="CN434" s="75"/>
      <c r="CO434" s="75"/>
      <c r="CP434" s="75"/>
      <c r="CQ434" s="75"/>
      <c r="CR434" s="75"/>
      <c r="CS434" s="75"/>
      <c r="CT434" s="75"/>
      <c r="CU434" s="75"/>
      <c r="CV434" s="75"/>
      <c r="CW434" s="75"/>
      <c r="CX434" s="75"/>
      <c r="CY434" s="75"/>
      <c r="CZ434" s="75"/>
      <c r="DA434" s="75"/>
      <c r="DB434" s="75"/>
      <c r="DC434" s="75"/>
      <c r="DD434" s="75"/>
      <c r="DE434" s="75"/>
      <c r="DF434" s="75"/>
      <c r="DG434" s="75"/>
      <c r="DH434" s="75"/>
      <c r="DI434" s="75"/>
      <c r="DJ434" s="75"/>
      <c r="DK434" s="75"/>
      <c r="DL434" s="75"/>
      <c r="DM434" s="75"/>
      <c r="DN434" s="75"/>
      <c r="DO434" s="75"/>
      <c r="DP434" s="75"/>
      <c r="DQ434" s="75"/>
      <c r="DR434" s="75"/>
      <c r="DS434" s="75"/>
      <c r="DT434" s="75"/>
      <c r="DU434" s="75"/>
      <c r="DV434" s="75"/>
      <c r="DW434" s="75"/>
      <c r="DX434" s="75"/>
      <c r="DY434" s="75"/>
      <c r="DZ434" s="75"/>
      <c r="EA434" s="75"/>
      <c r="EB434" s="75"/>
      <c r="EC434" s="75"/>
      <c r="ED434" s="75"/>
      <c r="EE434" s="75"/>
      <c r="EF434" s="75"/>
      <c r="EG434" s="75"/>
      <c r="EH434" s="75"/>
      <c r="EI434" s="75"/>
      <c r="EJ434" s="75"/>
      <c r="EK434" s="75"/>
      <c r="EL434" s="75"/>
      <c r="EM434" s="75"/>
      <c r="EN434" s="75"/>
      <c r="EO434" s="75"/>
      <c r="EP434" s="75"/>
      <c r="EQ434" s="75"/>
      <c r="ER434" s="75"/>
      <c r="ES434" s="75"/>
      <c r="EU434" s="75"/>
      <c r="EV434" s="75"/>
      <c r="EW434" s="75"/>
      <c r="EY434" s="75"/>
      <c r="EZ434" s="75"/>
      <c r="FA434" s="75"/>
      <c r="FC434" s="75"/>
      <c r="FD434" s="75"/>
      <c r="FE434" s="75"/>
      <c r="FG434" s="75"/>
      <c r="FH434" s="75"/>
      <c r="FI434" s="75"/>
      <c r="FK434" s="75"/>
      <c r="FL434" s="75"/>
      <c r="FM434" s="75"/>
      <c r="FO434" s="75"/>
      <c r="FP434" s="75"/>
      <c r="FQ434" s="75"/>
    </row>
    <row r="435" spans="1:173" x14ac:dyDescent="0.25">
      <c r="A435" s="9">
        <f>Sat!$A$22</f>
        <v>0</v>
      </c>
      <c r="B435" s="72">
        <f>Sat!$C$22</f>
        <v>0</v>
      </c>
      <c r="C435" s="9">
        <f>Sat!$X$22</f>
        <v>0</v>
      </c>
      <c r="D435" s="73" t="str">
        <f>IF($B435="win",100%-D$1,"-100%")</f>
        <v>-100%</v>
      </c>
      <c r="E435" s="9">
        <f>(C435*D435)+(C435*E$1)</f>
        <v>0</v>
      </c>
      <c r="F435" s="12"/>
      <c r="G435" s="9">
        <f>Sat!$Y$22</f>
        <v>0</v>
      </c>
      <c r="H435" s="73" t="str">
        <f>IF($B435="win",100%-H$1,"-100%")</f>
        <v>-100%</v>
      </c>
      <c r="I435" s="9">
        <f>(G435*H435)+(G435*I$1)</f>
        <v>0</v>
      </c>
      <c r="J435" s="12"/>
      <c r="K435" s="9">
        <f>Sat!$Z$22</f>
        <v>0</v>
      </c>
      <c r="L435" s="73" t="str">
        <f>IF($B435="win",100%-L$1,"-100%")</f>
        <v>-100%</v>
      </c>
      <c r="M435" s="9">
        <f>(K435*L435)+(K435*M$1)</f>
        <v>0</v>
      </c>
      <c r="N435" s="9"/>
      <c r="O435" s="9">
        <f>Sat!$AA$22</f>
        <v>0</v>
      </c>
      <c r="P435" s="73" t="str">
        <f>IF($B435="win",100%-P$1,"-100%")</f>
        <v>-100%</v>
      </c>
      <c r="Q435" s="9">
        <f>(O435*P435)+(O435*Q$1)</f>
        <v>0</v>
      </c>
      <c r="R435" s="9"/>
      <c r="S435" s="9">
        <f>Sat!$AB$22</f>
        <v>0</v>
      </c>
      <c r="T435" s="73" t="str">
        <f>IF($B435="win",100%-T$1,"-100%")</f>
        <v>-100%</v>
      </c>
      <c r="U435" s="9">
        <f>(S435*T435)+(S435*U$1)</f>
        <v>0</v>
      </c>
      <c r="V435" s="9"/>
      <c r="W435" s="9">
        <f>Sat!$AC$22</f>
        <v>0</v>
      </c>
      <c r="X435" s="73" t="str">
        <f>IF($B435="win",100%-X$1,"-100%")</f>
        <v>-100%</v>
      </c>
      <c r="Y435" s="9">
        <f>(W435*X435)+(W435*Y$1)</f>
        <v>0</v>
      </c>
      <c r="Z435" s="9"/>
      <c r="AA435" s="9">
        <f>Sat!$AD$22</f>
        <v>0</v>
      </c>
      <c r="AB435" s="73" t="str">
        <f>IF($B435="win",100%-AB$1,"-100%")</f>
        <v>-100%</v>
      </c>
      <c r="AC435" s="9">
        <f>(AA435*AB435)+(AA435*AC$1)</f>
        <v>0</v>
      </c>
      <c r="AD435" s="9"/>
      <c r="AE435" s="9">
        <f>Sat!$AE$22</f>
        <v>0</v>
      </c>
      <c r="AF435" s="73" t="str">
        <f>IF($B435="win",100%-AF$1,"-100%")</f>
        <v>-100%</v>
      </c>
      <c r="AG435" s="9">
        <f>(AE435*AF435)+(AE435*AG$1)</f>
        <v>0</v>
      </c>
      <c r="AH435" s="9"/>
      <c r="AI435" s="9">
        <f>Sat!$AF$22</f>
        <v>0</v>
      </c>
      <c r="AJ435" s="73" t="str">
        <f>IF($B435="win",100%-AJ$1,"-100%")</f>
        <v>-100%</v>
      </c>
      <c r="AK435" s="9">
        <f>(AI435*AJ435)+(AI435*AK$1)</f>
        <v>0</v>
      </c>
      <c r="AL435" s="9"/>
      <c r="AM435" s="9">
        <f>Sat!$AG$22</f>
        <v>0</v>
      </c>
      <c r="AN435" s="73" t="str">
        <f>IF($B435="win",100%-AN$1,"-100%")</f>
        <v>-100%</v>
      </c>
      <c r="AO435" s="9">
        <f>(AM435*AN435)+(AM435*AO$1)</f>
        <v>0</v>
      </c>
      <c r="AP435" s="9"/>
      <c r="AQ435" s="9">
        <f>Sat!$AH$22</f>
        <v>0</v>
      </c>
      <c r="AR435" s="73" t="str">
        <f>IF($B435="win",100%-AR$1,"-100%")</f>
        <v>-100%</v>
      </c>
      <c r="AS435" s="9">
        <f>(AQ435*AR435)+(AQ435*AS$1)</f>
        <v>0</v>
      </c>
      <c r="AT435" s="9"/>
      <c r="AU435" s="9">
        <f>Sat!$AI$22</f>
        <v>0</v>
      </c>
      <c r="AV435" s="73" t="str">
        <f>IF($B435="win",100%-AV$1,"-100%")</f>
        <v>-100%</v>
      </c>
      <c r="AW435" s="9">
        <f>(AU435*AV435)+(AU435*AW$1)</f>
        <v>0</v>
      </c>
      <c r="AX435" s="9"/>
      <c r="AY435" s="9">
        <f>Sat!$AJ$22</f>
        <v>0</v>
      </c>
      <c r="AZ435" s="73" t="str">
        <f>IF($B435="win",100%-AZ$1,"-100%")</f>
        <v>-100%</v>
      </c>
      <c r="BA435" s="9">
        <f>(AY435*AZ435)+(AY435*BA$1)</f>
        <v>0</v>
      </c>
      <c r="BB435" s="9"/>
      <c r="BC435" s="9">
        <f>Sat!$AK$22</f>
        <v>0</v>
      </c>
      <c r="BD435" s="73" t="str">
        <f>IF($B435="win",100%-BD$1,"-100%")</f>
        <v>-100%</v>
      </c>
      <c r="BE435" s="9">
        <f>(BC435*BD435)+(BC435*BE$1)</f>
        <v>0</v>
      </c>
      <c r="BF435" s="9"/>
      <c r="BG435" s="9">
        <f>Sat!$AL$22</f>
        <v>0</v>
      </c>
      <c r="BH435" s="73" t="str">
        <f>IF($B435="win",100%-BH$1,"-100%")</f>
        <v>-100%</v>
      </c>
      <c r="BI435" s="9">
        <f>(BG435*BH435)+(BG435*BI$1)</f>
        <v>0</v>
      </c>
      <c r="BJ435" s="9"/>
      <c r="BK435" s="9">
        <f>Sat!$AM$22</f>
        <v>0</v>
      </c>
      <c r="BL435" s="73" t="str">
        <f>IF($B435="win",100%-BL$1,"-100%")</f>
        <v>-100%</v>
      </c>
      <c r="BM435" s="9">
        <f>(BK435*BL435)+(BK435*BM$1)</f>
        <v>0</v>
      </c>
      <c r="BN435" s="9"/>
      <c r="BO435" s="9">
        <f>Sat!$AN$22</f>
        <v>0</v>
      </c>
      <c r="BP435" s="73" t="str">
        <f>IF($B435="win",100%-BP$1,"-100%")</f>
        <v>-100%</v>
      </c>
      <c r="BQ435" s="9">
        <f>(BO435*BP435)+(BO435*BQ$1)</f>
        <v>0</v>
      </c>
      <c r="BR435" s="9"/>
      <c r="BS435" s="9">
        <f>Sat!$AO$22</f>
        <v>0</v>
      </c>
      <c r="BT435" s="73" t="str">
        <f>IF($B435="win",100%-BT$1,"-100%")</f>
        <v>-100%</v>
      </c>
      <c r="BU435" s="9">
        <f>(BS435*BT435)+(BS435*BU$1)</f>
        <v>0</v>
      </c>
      <c r="BV435" s="9"/>
      <c r="BW435" s="9">
        <f>Sat!$AP$22</f>
        <v>0</v>
      </c>
      <c r="BX435" s="73" t="str">
        <f>IF($B435="win",100%-BX$1,"-100%")</f>
        <v>-100%</v>
      </c>
      <c r="BY435" s="9">
        <f>(BW435*BX435)+(BW435*BY$1)</f>
        <v>0</v>
      </c>
      <c r="BZ435" s="9"/>
      <c r="CA435" s="9">
        <f>Sat!$AQ$22</f>
        <v>0</v>
      </c>
      <c r="CB435" s="73" t="str">
        <f>IF($B435="win",100%-CB$1,"-100%")</f>
        <v>-100%</v>
      </c>
      <c r="CC435" s="9">
        <f>(CA435*CB435)+(CA435*CC$1)</f>
        <v>0</v>
      </c>
      <c r="CD435" s="9"/>
      <c r="CE435" s="9">
        <f>Sat!$AR$22</f>
        <v>0</v>
      </c>
      <c r="CF435" s="73" t="str">
        <f>IF($B435="win",100%-CF$1,"-100%")</f>
        <v>-100%</v>
      </c>
      <c r="CG435" s="9">
        <f>(CE435*CF435)+(CE435*CG$1)</f>
        <v>0</v>
      </c>
      <c r="CH435" s="9"/>
      <c r="CI435" s="9">
        <f>Sat!$AS$22</f>
        <v>0</v>
      </c>
      <c r="CJ435" s="73" t="str">
        <f>IF($B435="win",100%-CJ$1,"-100%")</f>
        <v>-100%</v>
      </c>
      <c r="CK435" s="9">
        <f>(CI435*CJ435)+(CI435*CK$1)</f>
        <v>0</v>
      </c>
      <c r="CL435" s="9"/>
      <c r="CM435" s="9">
        <f>Sat!$AT$22</f>
        <v>0</v>
      </c>
      <c r="CN435" s="73" t="str">
        <f>IF($B435="win",100%-CN$1,"-100%")</f>
        <v>-100%</v>
      </c>
      <c r="CO435" s="9">
        <f>(CM435*CN435)+(CM435*CO$1)</f>
        <v>0</v>
      </c>
      <c r="CP435" s="9"/>
      <c r="CQ435" s="9">
        <f>Sat!$AU$22</f>
        <v>0</v>
      </c>
      <c r="CR435" s="73" t="str">
        <f>IF($B435="win",100%-CR$1,"-100%")</f>
        <v>-100%</v>
      </c>
      <c r="CS435" s="9">
        <f>(CQ435*CR435)+(CQ435*CS$1)</f>
        <v>0</v>
      </c>
      <c r="CT435" s="9"/>
      <c r="CU435" s="9">
        <f>Sat!$AV$22</f>
        <v>0</v>
      </c>
      <c r="CV435" s="73" t="str">
        <f>IF($B435="win",100%-CV$1,"-100%")</f>
        <v>-100%</v>
      </c>
      <c r="CW435" s="9">
        <f>(CU435*CV435)+(CU435*CW$1)</f>
        <v>0</v>
      </c>
      <c r="CX435" s="9"/>
      <c r="CY435" s="9">
        <f>Sat!$AW$22</f>
        <v>0</v>
      </c>
      <c r="CZ435" s="73" t="str">
        <f>IF($B435="win",100%-CZ$1,"-100%")</f>
        <v>-100%</v>
      </c>
      <c r="DA435" s="9">
        <f>(CY435*CZ435)+(CY435*DA$1)</f>
        <v>0</v>
      </c>
      <c r="DB435" s="9"/>
      <c r="DC435" s="9">
        <f>Sat!$AX$22</f>
        <v>0</v>
      </c>
      <c r="DD435" s="73" t="str">
        <f>IF($B435="win",100%-DD$1,"-100%")</f>
        <v>-100%</v>
      </c>
      <c r="DE435" s="9">
        <f>(DC435*DD435)+(DC435*DE$1)</f>
        <v>0</v>
      </c>
      <c r="DF435" s="9"/>
      <c r="DG435" s="9">
        <f>Sat!$AY$22</f>
        <v>0</v>
      </c>
      <c r="DH435" s="73" t="str">
        <f>IF($B435="win",100%-DH$1,"-100%")</f>
        <v>-100%</v>
      </c>
      <c r="DI435" s="9">
        <f>(DG435*DH435)+(DG435*DI$1)</f>
        <v>0</v>
      </c>
      <c r="DJ435" s="9"/>
      <c r="DK435" s="9">
        <f>Sat!$AZ$22</f>
        <v>0</v>
      </c>
      <c r="DL435" s="73" t="str">
        <f>IF($B435="win",100%-DL$1,"-100%")</f>
        <v>-100%</v>
      </c>
      <c r="DM435" s="9">
        <f>(DK435*DL435)+(DK435*DM$1)</f>
        <v>0</v>
      </c>
      <c r="DN435" s="9"/>
      <c r="DO435" s="9">
        <f>Sat!$BA$22</f>
        <v>0</v>
      </c>
      <c r="DP435" s="73" t="str">
        <f>IF($B435="win",100%-DP$1,"-100%")</f>
        <v>-100%</v>
      </c>
      <c r="DQ435" s="9">
        <f>(DO435*DP435)+(DO435*DQ$1)</f>
        <v>0</v>
      </c>
      <c r="DR435" s="9"/>
      <c r="DS435" s="9">
        <f>Sat!$BB$22</f>
        <v>0</v>
      </c>
      <c r="DT435" s="73" t="str">
        <f>IF($B435="win",100%-DT$1,"-100%")</f>
        <v>-100%</v>
      </c>
      <c r="DU435" s="9">
        <f>(DS435*DT435)+(DS435*DU$1)</f>
        <v>0</v>
      </c>
      <c r="DV435" s="9"/>
      <c r="DW435" s="9">
        <f>Sat!$BC$22</f>
        <v>0</v>
      </c>
      <c r="DX435" s="73" t="str">
        <f>IF($B435="win",100%-DX$1,"-100%")</f>
        <v>-100%</v>
      </c>
      <c r="DY435" s="9">
        <f>(DW435*DX435)+(DW435*DY$1)</f>
        <v>0</v>
      </c>
      <c r="DZ435" s="9"/>
      <c r="EA435" s="9">
        <f>Sat!$BD$22</f>
        <v>0</v>
      </c>
      <c r="EB435" s="73" t="str">
        <f>IF($B435="win",100%-EB$1,"-100%")</f>
        <v>-100%</v>
      </c>
      <c r="EC435" s="9">
        <f>(EA435*EB435)+(EA435*EC$1)</f>
        <v>0</v>
      </c>
      <c r="ED435" s="9"/>
      <c r="EE435" s="9">
        <f>Sat!$BE$22</f>
        <v>0</v>
      </c>
      <c r="EF435" s="73" t="str">
        <f>IF($B435="win",100%-EF$1,"-100%")</f>
        <v>-100%</v>
      </c>
      <c r="EG435" s="9">
        <f>(EE435*EF435)+(EE435*EG$1)</f>
        <v>0</v>
      </c>
      <c r="EH435" s="9"/>
      <c r="EI435" s="9">
        <f>Sat!$BF$22</f>
        <v>0</v>
      </c>
      <c r="EJ435" s="73" t="str">
        <f>IF($B435="win",100%-EJ$1,"-100%")</f>
        <v>-100%</v>
      </c>
      <c r="EK435" s="9">
        <f>(EI435*EJ435)+(EI435*EK$1)</f>
        <v>0</v>
      </c>
      <c r="EL435" s="9"/>
      <c r="EM435" s="9">
        <f>Sat!$BG$22</f>
        <v>0</v>
      </c>
      <c r="EN435" s="73" t="str">
        <f>IF($B435="win",100%-EN$1,"-100%")</f>
        <v>-100%</v>
      </c>
      <c r="EO435" s="9">
        <f>(EM435*EN435)+(EM435*EO$1)</f>
        <v>0</v>
      </c>
      <c r="EP435" s="9"/>
      <c r="EQ435" s="9">
        <f>Sat!$BH$22</f>
        <v>0</v>
      </c>
      <c r="ER435" s="73" t="str">
        <f>IF($B435="win",100%-ER$1,"-100%")</f>
        <v>-100%</v>
      </c>
      <c r="ES435" s="9">
        <f>(EQ435*ER435)+(EQ435*ES$1)</f>
        <v>0</v>
      </c>
      <c r="EU435" s="9">
        <f>Sat!$BI$22</f>
        <v>0</v>
      </c>
      <c r="EV435" s="73" t="str">
        <f>IF($B435="win",100%-EV$1,"-100%")</f>
        <v>-100%</v>
      </c>
      <c r="EW435" s="9">
        <f>(EU435*EV435)+(EU435*EW$1)</f>
        <v>0</v>
      </c>
      <c r="EY435" s="9">
        <f>Sat!$BJ$22</f>
        <v>0</v>
      </c>
      <c r="EZ435" s="73" t="str">
        <f>IF($B435="win",100%-EZ$1,"-100%")</f>
        <v>-100%</v>
      </c>
      <c r="FA435" s="9">
        <f>(EY435*EZ435)+(EY435*FA$1)</f>
        <v>0</v>
      </c>
      <c r="FC435" s="9">
        <f>Sat!$BK$22</f>
        <v>0</v>
      </c>
      <c r="FD435" s="73" t="str">
        <f>IF($B435="win",100%-FD$1,"-100%")</f>
        <v>-100%</v>
      </c>
      <c r="FE435" s="9">
        <f>(FC435*FD435)+(FC435*FE$1)</f>
        <v>0</v>
      </c>
      <c r="FG435" s="9">
        <f>Sat!$BL$22</f>
        <v>0</v>
      </c>
      <c r="FH435" s="73" t="str">
        <f>IF($B435="win",100%-FH$1,"-100%")</f>
        <v>-100%</v>
      </c>
      <c r="FI435" s="9">
        <f>(FG435*FH435)+(FG435*FI$1)</f>
        <v>0</v>
      </c>
      <c r="FK435" s="9">
        <f>Sat!$BM$22</f>
        <v>0</v>
      </c>
      <c r="FL435" s="73" t="str">
        <f>IF($B435="win",100%-FL$1,"-100%")</f>
        <v>-100%</v>
      </c>
      <c r="FM435" s="9">
        <f>(FK435*FL435)+(FK435*FM$1)</f>
        <v>0</v>
      </c>
      <c r="FO435" s="9">
        <f>Sat!$BN$22</f>
        <v>0</v>
      </c>
      <c r="FP435" s="73" t="str">
        <f>IF($B435="win",100%-FP$1,"-100%")</f>
        <v>-100%</v>
      </c>
      <c r="FQ435" s="9">
        <f>(FO435*FP435)+(FO435*FQ$1)</f>
        <v>0</v>
      </c>
    </row>
    <row r="436" spans="1:173" x14ac:dyDescent="0.25">
      <c r="A436" s="9">
        <f>Sat!$A$23</f>
        <v>0</v>
      </c>
      <c r="B436" s="72">
        <f>Sat!$C$23</f>
        <v>0</v>
      </c>
      <c r="C436" s="9">
        <f>Sat!$X$23</f>
        <v>0</v>
      </c>
      <c r="D436" s="73" t="str">
        <f t="shared" ref="D436:D438" si="4525">IF($B436="win",100%-D$1,"-100%")</f>
        <v>-100%</v>
      </c>
      <c r="E436" s="9">
        <f t="shared" ref="E436:E438" si="4526">(C436*D436)+(C436*E$1)</f>
        <v>0</v>
      </c>
      <c r="F436" s="12"/>
      <c r="G436" s="9">
        <f>Sat!$Y$23</f>
        <v>0</v>
      </c>
      <c r="H436" s="73" t="str">
        <f t="shared" ref="H436:H438" si="4527">IF($B436="win",100%-H$1,"-100%")</f>
        <v>-100%</v>
      </c>
      <c r="I436" s="9">
        <f t="shared" ref="I436:I438" si="4528">(G436*H436)+(G436*I$1)</f>
        <v>0</v>
      </c>
      <c r="J436" s="12"/>
      <c r="K436" s="9">
        <f>Sat!$Z$23</f>
        <v>0</v>
      </c>
      <c r="L436" s="73" t="str">
        <f t="shared" ref="L436:L438" si="4529">IF($B436="win",100%-L$1,"-100%")</f>
        <v>-100%</v>
      </c>
      <c r="M436" s="9">
        <f t="shared" ref="M436:M438" si="4530">(K436*L436)+(K436*M$1)</f>
        <v>0</v>
      </c>
      <c r="N436" s="9"/>
      <c r="O436" s="9">
        <f>Sat!$AA$23</f>
        <v>0</v>
      </c>
      <c r="P436" s="73" t="str">
        <f t="shared" ref="P436:P438" si="4531">IF($B436="win",100%-P$1,"-100%")</f>
        <v>-100%</v>
      </c>
      <c r="Q436" s="9">
        <f t="shared" ref="Q436:Q438" si="4532">(O436*P436)+(O436*Q$1)</f>
        <v>0</v>
      </c>
      <c r="R436" s="9"/>
      <c r="S436" s="9">
        <f>Sat!$AB$23</f>
        <v>0</v>
      </c>
      <c r="T436" s="73" t="str">
        <f t="shared" ref="T436:T438" si="4533">IF($B436="win",100%-T$1,"-100%")</f>
        <v>-100%</v>
      </c>
      <c r="U436" s="9">
        <f t="shared" ref="U436:U438" si="4534">(S436*T436)+(S436*U$1)</f>
        <v>0</v>
      </c>
      <c r="V436" s="9"/>
      <c r="W436" s="9">
        <f>Sat!$AC$23</f>
        <v>0</v>
      </c>
      <c r="X436" s="73" t="str">
        <f t="shared" ref="X436:X438" si="4535">IF($B436="win",100%-X$1,"-100%")</f>
        <v>-100%</v>
      </c>
      <c r="Y436" s="9">
        <f t="shared" ref="Y436:Y438" si="4536">(W436*X436)+(W436*Y$1)</f>
        <v>0</v>
      </c>
      <c r="Z436" s="9"/>
      <c r="AA436" s="9">
        <f>Sat!$AD$23</f>
        <v>0</v>
      </c>
      <c r="AB436" s="73" t="str">
        <f t="shared" ref="AB436:AB438" si="4537">IF($B436="win",100%-AB$1,"-100%")</f>
        <v>-100%</v>
      </c>
      <c r="AC436" s="9">
        <f t="shared" ref="AC436:AC438" si="4538">(AA436*AB436)+(AA436*AC$1)</f>
        <v>0</v>
      </c>
      <c r="AD436" s="9"/>
      <c r="AE436" s="9">
        <f>Sat!$AE$23</f>
        <v>0</v>
      </c>
      <c r="AF436" s="73" t="str">
        <f t="shared" ref="AF436:AF438" si="4539">IF($B436="win",100%-AF$1,"-100%")</f>
        <v>-100%</v>
      </c>
      <c r="AG436" s="9">
        <f t="shared" ref="AG436:AG438" si="4540">(AE436*AF436)+(AE436*AG$1)</f>
        <v>0</v>
      </c>
      <c r="AH436" s="9"/>
      <c r="AI436" s="9">
        <f>Sat!$AF$23</f>
        <v>0</v>
      </c>
      <c r="AJ436" s="73" t="str">
        <f t="shared" ref="AJ436:AJ438" si="4541">IF($B436="win",100%-AJ$1,"-100%")</f>
        <v>-100%</v>
      </c>
      <c r="AK436" s="9">
        <f t="shared" ref="AK436:AK438" si="4542">(AI436*AJ436)+(AI436*AK$1)</f>
        <v>0</v>
      </c>
      <c r="AL436" s="9"/>
      <c r="AM436" s="9">
        <f>Sat!$AG$23</f>
        <v>0</v>
      </c>
      <c r="AN436" s="73" t="str">
        <f t="shared" ref="AN436:AN438" si="4543">IF($B436="win",100%-AN$1,"-100%")</f>
        <v>-100%</v>
      </c>
      <c r="AO436" s="9">
        <f t="shared" ref="AO436:AO438" si="4544">(AM436*AN436)+(AM436*AO$1)</f>
        <v>0</v>
      </c>
      <c r="AP436" s="9"/>
      <c r="AQ436" s="9">
        <f>Sat!$AH$23</f>
        <v>0</v>
      </c>
      <c r="AR436" s="73" t="str">
        <f t="shared" ref="AR436:AR438" si="4545">IF($B436="win",100%-AR$1,"-100%")</f>
        <v>-100%</v>
      </c>
      <c r="AS436" s="9">
        <f t="shared" ref="AS436:AS438" si="4546">(AQ436*AR436)+(AQ436*AS$1)</f>
        <v>0</v>
      </c>
      <c r="AT436" s="9"/>
      <c r="AU436" s="9">
        <f>Sat!$AI$23</f>
        <v>0</v>
      </c>
      <c r="AV436" s="73" t="str">
        <f t="shared" ref="AV436:AV438" si="4547">IF($B436="win",100%-AV$1,"-100%")</f>
        <v>-100%</v>
      </c>
      <c r="AW436" s="9">
        <f t="shared" ref="AW436:AW438" si="4548">(AU436*AV436)+(AU436*AW$1)</f>
        <v>0</v>
      </c>
      <c r="AX436" s="9"/>
      <c r="AY436" s="9">
        <f>Sat!$AJ$23</f>
        <v>0</v>
      </c>
      <c r="AZ436" s="73" t="str">
        <f t="shared" ref="AZ436:AZ438" si="4549">IF($B436="win",100%-AZ$1,"-100%")</f>
        <v>-100%</v>
      </c>
      <c r="BA436" s="9">
        <f t="shared" ref="BA436:BA438" si="4550">(AY436*AZ436)+(AY436*BA$1)</f>
        <v>0</v>
      </c>
      <c r="BB436" s="9"/>
      <c r="BC436" s="9">
        <f>Sat!$AK$23</f>
        <v>0</v>
      </c>
      <c r="BD436" s="73" t="str">
        <f t="shared" ref="BD436:BD438" si="4551">IF($B436="win",100%-BD$1,"-100%")</f>
        <v>-100%</v>
      </c>
      <c r="BE436" s="9">
        <f t="shared" ref="BE436:BE438" si="4552">(BC436*BD436)+(BC436*BE$1)</f>
        <v>0</v>
      </c>
      <c r="BF436" s="9"/>
      <c r="BG436" s="9">
        <f>Sat!$AL$23</f>
        <v>0</v>
      </c>
      <c r="BH436" s="73" t="str">
        <f t="shared" ref="BH436:BH438" si="4553">IF($B436="win",100%-BH$1,"-100%")</f>
        <v>-100%</v>
      </c>
      <c r="BI436" s="9">
        <f t="shared" ref="BI436:BI438" si="4554">(BG436*BH436)+(BG436*BI$1)</f>
        <v>0</v>
      </c>
      <c r="BJ436" s="9"/>
      <c r="BK436" s="9">
        <f>Sat!$AM$23</f>
        <v>0</v>
      </c>
      <c r="BL436" s="73" t="str">
        <f t="shared" ref="BL436:BL438" si="4555">IF($B436="win",100%-BL$1,"-100%")</f>
        <v>-100%</v>
      </c>
      <c r="BM436" s="9">
        <f t="shared" ref="BM436:BM438" si="4556">(BK436*BL436)+(BK436*BM$1)</f>
        <v>0</v>
      </c>
      <c r="BN436" s="9"/>
      <c r="BO436" s="9">
        <f>Sat!$AN$23</f>
        <v>0</v>
      </c>
      <c r="BP436" s="73" t="str">
        <f t="shared" ref="BP436:BP438" si="4557">IF($B436="win",100%-BP$1,"-100%")</f>
        <v>-100%</v>
      </c>
      <c r="BQ436" s="9">
        <f t="shared" ref="BQ436:BQ438" si="4558">(BO436*BP436)+(BO436*BQ$1)</f>
        <v>0</v>
      </c>
      <c r="BR436" s="9"/>
      <c r="BS436" s="9">
        <f>Sat!$AO$23</f>
        <v>0</v>
      </c>
      <c r="BT436" s="73" t="str">
        <f t="shared" ref="BT436:BT438" si="4559">IF($B436="win",100%-BT$1,"-100%")</f>
        <v>-100%</v>
      </c>
      <c r="BU436" s="9">
        <f t="shared" ref="BU436:BU438" si="4560">(BS436*BT436)+(BS436*BU$1)</f>
        <v>0</v>
      </c>
      <c r="BV436" s="9"/>
      <c r="BW436" s="9">
        <f>Sat!$AP$23</f>
        <v>0</v>
      </c>
      <c r="BX436" s="73" t="str">
        <f t="shared" ref="BX436:BX438" si="4561">IF($B436="win",100%-BX$1,"-100%")</f>
        <v>-100%</v>
      </c>
      <c r="BY436" s="9">
        <f t="shared" ref="BY436:BY438" si="4562">(BW436*BX436)+(BW436*BY$1)</f>
        <v>0</v>
      </c>
      <c r="BZ436" s="9"/>
      <c r="CA436" s="9">
        <f>Sat!$AQ$23</f>
        <v>0</v>
      </c>
      <c r="CB436" s="73" t="str">
        <f t="shared" ref="CB436:CB438" si="4563">IF($B436="win",100%-CB$1,"-100%")</f>
        <v>-100%</v>
      </c>
      <c r="CC436" s="9">
        <f t="shared" ref="CC436:CC438" si="4564">(CA436*CB436)+(CA436*CC$1)</f>
        <v>0</v>
      </c>
      <c r="CD436" s="9"/>
      <c r="CE436" s="9">
        <f>Sat!$AR$23</f>
        <v>0</v>
      </c>
      <c r="CF436" s="73" t="str">
        <f t="shared" ref="CF436:CF438" si="4565">IF($B436="win",100%-CF$1,"-100%")</f>
        <v>-100%</v>
      </c>
      <c r="CG436" s="9">
        <f t="shared" ref="CG436:CG438" si="4566">(CE436*CF436)+(CE436*CG$1)</f>
        <v>0</v>
      </c>
      <c r="CH436" s="9"/>
      <c r="CI436" s="9">
        <f>Sat!$AS$23</f>
        <v>0</v>
      </c>
      <c r="CJ436" s="73" t="str">
        <f t="shared" ref="CJ436:CJ438" si="4567">IF($B436="win",100%-CJ$1,"-100%")</f>
        <v>-100%</v>
      </c>
      <c r="CK436" s="9">
        <f t="shared" ref="CK436:CK438" si="4568">(CI436*CJ436)+(CI436*CK$1)</f>
        <v>0</v>
      </c>
      <c r="CL436" s="9"/>
      <c r="CM436" s="9">
        <f>Sat!$AT$23</f>
        <v>0</v>
      </c>
      <c r="CN436" s="73" t="str">
        <f t="shared" ref="CN436:CN438" si="4569">IF($B436="win",100%-CN$1,"-100%")</f>
        <v>-100%</v>
      </c>
      <c r="CO436" s="9">
        <f t="shared" ref="CO436:CO438" si="4570">(CM436*CN436)+(CM436*CO$1)</f>
        <v>0</v>
      </c>
      <c r="CP436" s="9"/>
      <c r="CQ436" s="9">
        <f>Sat!$AU$23</f>
        <v>0</v>
      </c>
      <c r="CR436" s="73" t="str">
        <f t="shared" ref="CR436:CR438" si="4571">IF($B436="win",100%-CR$1,"-100%")</f>
        <v>-100%</v>
      </c>
      <c r="CS436" s="9">
        <f t="shared" ref="CS436:CS438" si="4572">(CQ436*CR436)+(CQ436*CS$1)</f>
        <v>0</v>
      </c>
      <c r="CT436" s="9"/>
      <c r="CU436" s="9">
        <f>Sat!$AV$23</f>
        <v>0</v>
      </c>
      <c r="CV436" s="73" t="str">
        <f t="shared" ref="CV436:CV438" si="4573">IF($B436="win",100%-CV$1,"-100%")</f>
        <v>-100%</v>
      </c>
      <c r="CW436" s="9">
        <f t="shared" ref="CW436:CW438" si="4574">(CU436*CV436)+(CU436*CW$1)</f>
        <v>0</v>
      </c>
      <c r="CX436" s="9"/>
      <c r="CY436" s="9">
        <f>Sat!$AW$23</f>
        <v>0</v>
      </c>
      <c r="CZ436" s="73" t="str">
        <f t="shared" ref="CZ436:CZ438" si="4575">IF($B436="win",100%-CZ$1,"-100%")</f>
        <v>-100%</v>
      </c>
      <c r="DA436" s="9">
        <f t="shared" ref="DA436:DA438" si="4576">(CY436*CZ436)+(CY436*DA$1)</f>
        <v>0</v>
      </c>
      <c r="DB436" s="9"/>
      <c r="DC436" s="9">
        <f>Sat!$AX$23</f>
        <v>0</v>
      </c>
      <c r="DD436" s="73" t="str">
        <f t="shared" ref="DD436:DD438" si="4577">IF($B436="win",100%-DD$1,"-100%")</f>
        <v>-100%</v>
      </c>
      <c r="DE436" s="9">
        <f t="shared" ref="DE436:DE438" si="4578">(DC436*DD436)+(DC436*DE$1)</f>
        <v>0</v>
      </c>
      <c r="DF436" s="9"/>
      <c r="DG436" s="9">
        <f>Sat!$AY$23</f>
        <v>0</v>
      </c>
      <c r="DH436" s="73" t="str">
        <f t="shared" ref="DH436:DH438" si="4579">IF($B436="win",100%-DH$1,"-100%")</f>
        <v>-100%</v>
      </c>
      <c r="DI436" s="9">
        <f t="shared" ref="DI436:DI438" si="4580">(DG436*DH436)+(DG436*DI$1)</f>
        <v>0</v>
      </c>
      <c r="DJ436" s="9"/>
      <c r="DK436" s="9">
        <f>Sat!$AZ$23</f>
        <v>0</v>
      </c>
      <c r="DL436" s="73" t="str">
        <f t="shared" ref="DL436:DL438" si="4581">IF($B436="win",100%-DL$1,"-100%")</f>
        <v>-100%</v>
      </c>
      <c r="DM436" s="9">
        <f t="shared" ref="DM436:DM438" si="4582">(DK436*DL436)+(DK436*DM$1)</f>
        <v>0</v>
      </c>
      <c r="DN436" s="9"/>
      <c r="DO436" s="9">
        <f>Sat!$BA$23</f>
        <v>0</v>
      </c>
      <c r="DP436" s="73" t="str">
        <f t="shared" ref="DP436:DP438" si="4583">IF($B436="win",100%-DP$1,"-100%")</f>
        <v>-100%</v>
      </c>
      <c r="DQ436" s="9">
        <f t="shared" ref="DQ436:DQ438" si="4584">(DO436*DP436)+(DO436*DQ$1)</f>
        <v>0</v>
      </c>
      <c r="DR436" s="9"/>
      <c r="DS436" s="9">
        <f>Sat!$BB$23</f>
        <v>0</v>
      </c>
      <c r="DT436" s="73" t="str">
        <f t="shared" ref="DT436:DT438" si="4585">IF($B436="win",100%-DT$1,"-100%")</f>
        <v>-100%</v>
      </c>
      <c r="DU436" s="9">
        <f t="shared" ref="DU436:DU438" si="4586">(DS436*DT436)+(DS436*DU$1)</f>
        <v>0</v>
      </c>
      <c r="DV436" s="9"/>
      <c r="DW436" s="9">
        <f>Sat!$BC$23</f>
        <v>0</v>
      </c>
      <c r="DX436" s="73" t="str">
        <f t="shared" ref="DX436:DX438" si="4587">IF($B436="win",100%-DX$1,"-100%")</f>
        <v>-100%</v>
      </c>
      <c r="DY436" s="9">
        <f t="shared" ref="DY436:DY438" si="4588">(DW436*DX436)+(DW436*DY$1)</f>
        <v>0</v>
      </c>
      <c r="DZ436" s="9"/>
      <c r="EA436" s="9">
        <f>Sat!$BD$23</f>
        <v>0</v>
      </c>
      <c r="EB436" s="73" t="str">
        <f t="shared" ref="EB436:EB438" si="4589">IF($B436="win",100%-EB$1,"-100%")</f>
        <v>-100%</v>
      </c>
      <c r="EC436" s="9">
        <f t="shared" ref="EC436:EC438" si="4590">(EA436*EB436)+(EA436*EC$1)</f>
        <v>0</v>
      </c>
      <c r="ED436" s="9"/>
      <c r="EE436" s="9">
        <f>Sat!$BE$23</f>
        <v>0</v>
      </c>
      <c r="EF436" s="73" t="str">
        <f t="shared" ref="EF436:EF438" si="4591">IF($B436="win",100%-EF$1,"-100%")</f>
        <v>-100%</v>
      </c>
      <c r="EG436" s="9">
        <f t="shared" ref="EG436:EG438" si="4592">(EE436*EF436)+(EE436*EG$1)</f>
        <v>0</v>
      </c>
      <c r="EH436" s="9"/>
      <c r="EI436" s="9">
        <f>Sat!$BF$23</f>
        <v>0</v>
      </c>
      <c r="EJ436" s="73" t="str">
        <f t="shared" ref="EJ436:EJ438" si="4593">IF($B436="win",100%-EJ$1,"-100%")</f>
        <v>-100%</v>
      </c>
      <c r="EK436" s="9">
        <f t="shared" ref="EK436:EK438" si="4594">(EI436*EJ436)+(EI436*EK$1)</f>
        <v>0</v>
      </c>
      <c r="EL436" s="9"/>
      <c r="EM436" s="9">
        <f>Sat!$BG$23</f>
        <v>0</v>
      </c>
      <c r="EN436" s="73" t="str">
        <f t="shared" ref="EN436:EN438" si="4595">IF($B436="win",100%-EN$1,"-100%")</f>
        <v>-100%</v>
      </c>
      <c r="EO436" s="9">
        <f t="shared" ref="EO436:EO438" si="4596">(EM436*EN436)+(EM436*EO$1)</f>
        <v>0</v>
      </c>
      <c r="EP436" s="9"/>
      <c r="EQ436" s="9">
        <f>Sat!$BH$23</f>
        <v>0</v>
      </c>
      <c r="ER436" s="73" t="str">
        <f t="shared" ref="ER436:ER438" si="4597">IF($B436="win",100%-ER$1,"-100%")</f>
        <v>-100%</v>
      </c>
      <c r="ES436" s="9">
        <f t="shared" ref="ES436:ES438" si="4598">(EQ436*ER436)+(EQ436*ES$1)</f>
        <v>0</v>
      </c>
      <c r="EU436" s="9">
        <f>Sat!$BI$23</f>
        <v>0</v>
      </c>
      <c r="EV436" s="73" t="str">
        <f t="shared" ref="EV436:EV438" si="4599">IF($B436="win",100%-EV$1,"-100%")</f>
        <v>-100%</v>
      </c>
      <c r="EW436" s="9">
        <f t="shared" ref="EW436:EW438" si="4600">(EU436*EV436)+(EU436*EW$1)</f>
        <v>0</v>
      </c>
      <c r="EY436" s="9">
        <f>Sat!$BJ$23</f>
        <v>0</v>
      </c>
      <c r="EZ436" s="73" t="str">
        <f t="shared" ref="EZ436:EZ438" si="4601">IF($B436="win",100%-EZ$1,"-100%")</f>
        <v>-100%</v>
      </c>
      <c r="FA436" s="9">
        <f t="shared" ref="FA436:FA438" si="4602">(EY436*EZ436)+(EY436*FA$1)</f>
        <v>0</v>
      </c>
      <c r="FC436" s="9">
        <f>Sat!$BK$23</f>
        <v>0</v>
      </c>
      <c r="FD436" s="73" t="str">
        <f t="shared" ref="FD436:FD438" si="4603">IF($B436="win",100%-FD$1,"-100%")</f>
        <v>-100%</v>
      </c>
      <c r="FE436" s="9">
        <f t="shared" ref="FE436:FE438" si="4604">(FC436*FD436)+(FC436*FE$1)</f>
        <v>0</v>
      </c>
      <c r="FG436" s="9">
        <f>Sat!$BL$23</f>
        <v>0</v>
      </c>
      <c r="FH436" s="73" t="str">
        <f t="shared" ref="FH436:FH438" si="4605">IF($B436="win",100%-FH$1,"-100%")</f>
        <v>-100%</v>
      </c>
      <c r="FI436" s="9">
        <f t="shared" ref="FI436:FI438" si="4606">(FG436*FH436)+(FG436*FI$1)</f>
        <v>0</v>
      </c>
      <c r="FK436" s="9">
        <f>Sat!$BM$23</f>
        <v>0</v>
      </c>
      <c r="FL436" s="73" t="str">
        <f t="shared" ref="FL436:FL438" si="4607">IF($B436="win",100%-FL$1,"-100%")</f>
        <v>-100%</v>
      </c>
      <c r="FM436" s="9">
        <f t="shared" ref="FM436:FM438" si="4608">(FK436*FL436)+(FK436*FM$1)</f>
        <v>0</v>
      </c>
      <c r="FO436" s="9">
        <f>Sat!$BN$23</f>
        <v>0</v>
      </c>
      <c r="FP436" s="73" t="str">
        <f t="shared" ref="FP436:FP438" si="4609">IF($B436="win",100%-FP$1,"-100%")</f>
        <v>-100%</v>
      </c>
      <c r="FQ436" s="9">
        <f t="shared" ref="FQ436:FQ438" si="4610">(FO436*FP436)+(FO436*FQ$1)</f>
        <v>0</v>
      </c>
    </row>
    <row r="437" spans="1:173" x14ac:dyDescent="0.25">
      <c r="A437" s="9" t="str">
        <f>Sat!$A$24</f>
        <v>UNDER</v>
      </c>
      <c r="B437" s="72">
        <f>Sat!$C$24</f>
        <v>0</v>
      </c>
      <c r="C437" s="9">
        <f>Sat!$X$24</f>
        <v>0</v>
      </c>
      <c r="D437" s="73" t="str">
        <f t="shared" si="4525"/>
        <v>-100%</v>
      </c>
      <c r="E437" s="9">
        <f t="shared" si="4526"/>
        <v>0</v>
      </c>
      <c r="F437" s="12"/>
      <c r="G437" s="9">
        <f>Sat!$Y$24</f>
        <v>0</v>
      </c>
      <c r="H437" s="73" t="str">
        <f t="shared" si="4527"/>
        <v>-100%</v>
      </c>
      <c r="I437" s="9">
        <f t="shared" si="4528"/>
        <v>0</v>
      </c>
      <c r="J437" s="12"/>
      <c r="K437" s="9">
        <f>Sat!$Z$24</f>
        <v>0</v>
      </c>
      <c r="L437" s="73" t="str">
        <f t="shared" si="4529"/>
        <v>-100%</v>
      </c>
      <c r="M437" s="9">
        <f t="shared" si="4530"/>
        <v>0</v>
      </c>
      <c r="N437" s="9"/>
      <c r="O437" s="9">
        <f>Sat!$AA$24</f>
        <v>0</v>
      </c>
      <c r="P437" s="73" t="str">
        <f t="shared" si="4531"/>
        <v>-100%</v>
      </c>
      <c r="Q437" s="9">
        <f t="shared" si="4532"/>
        <v>0</v>
      </c>
      <c r="R437" s="9"/>
      <c r="S437" s="9">
        <f>Sat!$AB$24</f>
        <v>0</v>
      </c>
      <c r="T437" s="73" t="str">
        <f t="shared" si="4533"/>
        <v>-100%</v>
      </c>
      <c r="U437" s="9">
        <f t="shared" si="4534"/>
        <v>0</v>
      </c>
      <c r="V437" s="9"/>
      <c r="W437" s="9">
        <f>Sat!$AC$24</f>
        <v>0</v>
      </c>
      <c r="X437" s="73" t="str">
        <f t="shared" si="4535"/>
        <v>-100%</v>
      </c>
      <c r="Y437" s="9">
        <f t="shared" si="4536"/>
        <v>0</v>
      </c>
      <c r="Z437" s="9"/>
      <c r="AA437" s="9">
        <f>Sat!$AD$24</f>
        <v>0</v>
      </c>
      <c r="AB437" s="73" t="str">
        <f t="shared" si="4537"/>
        <v>-100%</v>
      </c>
      <c r="AC437" s="9">
        <f t="shared" si="4538"/>
        <v>0</v>
      </c>
      <c r="AD437" s="9"/>
      <c r="AE437" s="9">
        <f>Sat!$AE$24</f>
        <v>0</v>
      </c>
      <c r="AF437" s="73" t="str">
        <f t="shared" si="4539"/>
        <v>-100%</v>
      </c>
      <c r="AG437" s="9">
        <f t="shared" si="4540"/>
        <v>0</v>
      </c>
      <c r="AH437" s="9"/>
      <c r="AI437" s="9">
        <f>Sat!$AF$24</f>
        <v>0</v>
      </c>
      <c r="AJ437" s="73" t="str">
        <f t="shared" si="4541"/>
        <v>-100%</v>
      </c>
      <c r="AK437" s="9">
        <f t="shared" si="4542"/>
        <v>0</v>
      </c>
      <c r="AL437" s="9"/>
      <c r="AM437" s="9">
        <f>Sat!$AG$24</f>
        <v>0</v>
      </c>
      <c r="AN437" s="73" t="str">
        <f t="shared" si="4543"/>
        <v>-100%</v>
      </c>
      <c r="AO437" s="9">
        <f t="shared" si="4544"/>
        <v>0</v>
      </c>
      <c r="AP437" s="9"/>
      <c r="AQ437" s="9">
        <f>Sat!$AH$24</f>
        <v>0</v>
      </c>
      <c r="AR437" s="73" t="str">
        <f t="shared" si="4545"/>
        <v>-100%</v>
      </c>
      <c r="AS437" s="9">
        <f t="shared" si="4546"/>
        <v>0</v>
      </c>
      <c r="AT437" s="9"/>
      <c r="AU437" s="9">
        <f>Sat!$AI$24</f>
        <v>0</v>
      </c>
      <c r="AV437" s="73" t="str">
        <f t="shared" si="4547"/>
        <v>-100%</v>
      </c>
      <c r="AW437" s="9">
        <f t="shared" si="4548"/>
        <v>0</v>
      </c>
      <c r="AX437" s="9"/>
      <c r="AY437" s="9">
        <f>Sat!$AJ$24</f>
        <v>0</v>
      </c>
      <c r="AZ437" s="73" t="str">
        <f t="shared" si="4549"/>
        <v>-100%</v>
      </c>
      <c r="BA437" s="9">
        <f t="shared" si="4550"/>
        <v>0</v>
      </c>
      <c r="BB437" s="9"/>
      <c r="BC437" s="9">
        <f>Sat!$AK$24</f>
        <v>0</v>
      </c>
      <c r="BD437" s="73" t="str">
        <f t="shared" si="4551"/>
        <v>-100%</v>
      </c>
      <c r="BE437" s="9">
        <f t="shared" si="4552"/>
        <v>0</v>
      </c>
      <c r="BF437" s="9"/>
      <c r="BG437" s="9">
        <f>Sat!$AL$24</f>
        <v>0</v>
      </c>
      <c r="BH437" s="73" t="str">
        <f t="shared" si="4553"/>
        <v>-100%</v>
      </c>
      <c r="BI437" s="9">
        <f t="shared" si="4554"/>
        <v>0</v>
      </c>
      <c r="BJ437" s="9"/>
      <c r="BK437" s="9">
        <f>Sat!$AM$24</f>
        <v>0</v>
      </c>
      <c r="BL437" s="73" t="str">
        <f t="shared" si="4555"/>
        <v>-100%</v>
      </c>
      <c r="BM437" s="9">
        <f t="shared" si="4556"/>
        <v>0</v>
      </c>
      <c r="BN437" s="9"/>
      <c r="BO437" s="9">
        <f>Sat!$AN$24</f>
        <v>0</v>
      </c>
      <c r="BP437" s="73" t="str">
        <f t="shared" si="4557"/>
        <v>-100%</v>
      </c>
      <c r="BQ437" s="9">
        <f t="shared" si="4558"/>
        <v>0</v>
      </c>
      <c r="BR437" s="9"/>
      <c r="BS437" s="9">
        <f>Sat!$AO$24</f>
        <v>0</v>
      </c>
      <c r="BT437" s="73" t="str">
        <f t="shared" si="4559"/>
        <v>-100%</v>
      </c>
      <c r="BU437" s="9">
        <f t="shared" si="4560"/>
        <v>0</v>
      </c>
      <c r="BV437" s="9"/>
      <c r="BW437" s="9">
        <f>Sat!$AP$24</f>
        <v>0</v>
      </c>
      <c r="BX437" s="73" t="str">
        <f t="shared" si="4561"/>
        <v>-100%</v>
      </c>
      <c r="BY437" s="9">
        <f t="shared" si="4562"/>
        <v>0</v>
      </c>
      <c r="BZ437" s="9"/>
      <c r="CA437" s="9">
        <f>Sat!$AQ$24</f>
        <v>0</v>
      </c>
      <c r="CB437" s="73" t="str">
        <f t="shared" si="4563"/>
        <v>-100%</v>
      </c>
      <c r="CC437" s="9">
        <f t="shared" si="4564"/>
        <v>0</v>
      </c>
      <c r="CD437" s="9"/>
      <c r="CE437" s="9">
        <f>Sat!$AR$24</f>
        <v>0</v>
      </c>
      <c r="CF437" s="73" t="str">
        <f t="shared" si="4565"/>
        <v>-100%</v>
      </c>
      <c r="CG437" s="9">
        <f t="shared" si="4566"/>
        <v>0</v>
      </c>
      <c r="CH437" s="9"/>
      <c r="CI437" s="9">
        <f>Sat!$AS$24</f>
        <v>0</v>
      </c>
      <c r="CJ437" s="73" t="str">
        <f t="shared" si="4567"/>
        <v>-100%</v>
      </c>
      <c r="CK437" s="9">
        <f t="shared" si="4568"/>
        <v>0</v>
      </c>
      <c r="CL437" s="9"/>
      <c r="CM437" s="9">
        <f>Sat!$AT$24</f>
        <v>0</v>
      </c>
      <c r="CN437" s="73" t="str">
        <f t="shared" si="4569"/>
        <v>-100%</v>
      </c>
      <c r="CO437" s="9">
        <f t="shared" si="4570"/>
        <v>0</v>
      </c>
      <c r="CP437" s="9"/>
      <c r="CQ437" s="9">
        <f>Sat!$AU$24</f>
        <v>0</v>
      </c>
      <c r="CR437" s="73" t="str">
        <f t="shared" si="4571"/>
        <v>-100%</v>
      </c>
      <c r="CS437" s="9">
        <f t="shared" si="4572"/>
        <v>0</v>
      </c>
      <c r="CT437" s="9"/>
      <c r="CU437" s="9">
        <f>Sat!$AV$24</f>
        <v>0</v>
      </c>
      <c r="CV437" s="73" t="str">
        <f t="shared" si="4573"/>
        <v>-100%</v>
      </c>
      <c r="CW437" s="9">
        <f t="shared" si="4574"/>
        <v>0</v>
      </c>
      <c r="CX437" s="9"/>
      <c r="CY437" s="9">
        <f>Sat!$AW$24</f>
        <v>0</v>
      </c>
      <c r="CZ437" s="73" t="str">
        <f t="shared" si="4575"/>
        <v>-100%</v>
      </c>
      <c r="DA437" s="9">
        <f t="shared" si="4576"/>
        <v>0</v>
      </c>
      <c r="DB437" s="9"/>
      <c r="DC437" s="9">
        <f>Sat!$AX$24</f>
        <v>0</v>
      </c>
      <c r="DD437" s="73" t="str">
        <f t="shared" si="4577"/>
        <v>-100%</v>
      </c>
      <c r="DE437" s="9">
        <f t="shared" si="4578"/>
        <v>0</v>
      </c>
      <c r="DF437" s="9"/>
      <c r="DG437" s="9">
        <f>Sat!$AY$24</f>
        <v>0</v>
      </c>
      <c r="DH437" s="73" t="str">
        <f t="shared" si="4579"/>
        <v>-100%</v>
      </c>
      <c r="DI437" s="9">
        <f t="shared" si="4580"/>
        <v>0</v>
      </c>
      <c r="DJ437" s="9"/>
      <c r="DK437" s="9">
        <f>Sat!$AZ$24</f>
        <v>0</v>
      </c>
      <c r="DL437" s="73" t="str">
        <f t="shared" si="4581"/>
        <v>-100%</v>
      </c>
      <c r="DM437" s="9">
        <f t="shared" si="4582"/>
        <v>0</v>
      </c>
      <c r="DN437" s="9"/>
      <c r="DO437" s="9">
        <f>Sat!$BA$24</f>
        <v>0</v>
      </c>
      <c r="DP437" s="73" t="str">
        <f t="shared" si="4583"/>
        <v>-100%</v>
      </c>
      <c r="DQ437" s="9">
        <f t="shared" si="4584"/>
        <v>0</v>
      </c>
      <c r="DR437" s="9"/>
      <c r="DS437" s="9">
        <f>Sat!$BB$24</f>
        <v>0</v>
      </c>
      <c r="DT437" s="73" t="str">
        <f t="shared" si="4585"/>
        <v>-100%</v>
      </c>
      <c r="DU437" s="9">
        <f t="shared" si="4586"/>
        <v>0</v>
      </c>
      <c r="DV437" s="9"/>
      <c r="DW437" s="9">
        <f>Sat!$BC$24</f>
        <v>0</v>
      </c>
      <c r="DX437" s="73" t="str">
        <f t="shared" si="4587"/>
        <v>-100%</v>
      </c>
      <c r="DY437" s="9">
        <f t="shared" si="4588"/>
        <v>0</v>
      </c>
      <c r="DZ437" s="9"/>
      <c r="EA437" s="9">
        <f>Sat!$BD$24</f>
        <v>0</v>
      </c>
      <c r="EB437" s="73" t="str">
        <f t="shared" si="4589"/>
        <v>-100%</v>
      </c>
      <c r="EC437" s="9">
        <f t="shared" si="4590"/>
        <v>0</v>
      </c>
      <c r="ED437" s="9"/>
      <c r="EE437" s="9">
        <f>Sat!$BE$24</f>
        <v>0</v>
      </c>
      <c r="EF437" s="73" t="str">
        <f t="shared" si="4591"/>
        <v>-100%</v>
      </c>
      <c r="EG437" s="9">
        <f t="shared" si="4592"/>
        <v>0</v>
      </c>
      <c r="EH437" s="9"/>
      <c r="EI437" s="9">
        <f>Sat!$BF$24</f>
        <v>0</v>
      </c>
      <c r="EJ437" s="73" t="str">
        <f t="shared" si="4593"/>
        <v>-100%</v>
      </c>
      <c r="EK437" s="9">
        <f t="shared" si="4594"/>
        <v>0</v>
      </c>
      <c r="EL437" s="9"/>
      <c r="EM437" s="9">
        <f>Sat!$BG$24</f>
        <v>0</v>
      </c>
      <c r="EN437" s="73" t="str">
        <f t="shared" si="4595"/>
        <v>-100%</v>
      </c>
      <c r="EO437" s="9">
        <f t="shared" si="4596"/>
        <v>0</v>
      </c>
      <c r="EP437" s="9"/>
      <c r="EQ437" s="9">
        <f>Sat!$BH$24</f>
        <v>0</v>
      </c>
      <c r="ER437" s="73" t="str">
        <f t="shared" si="4597"/>
        <v>-100%</v>
      </c>
      <c r="ES437" s="9">
        <f t="shared" si="4598"/>
        <v>0</v>
      </c>
      <c r="EU437" s="9">
        <f>Sat!$BI$24</f>
        <v>0</v>
      </c>
      <c r="EV437" s="73" t="str">
        <f t="shared" si="4599"/>
        <v>-100%</v>
      </c>
      <c r="EW437" s="9">
        <f t="shared" si="4600"/>
        <v>0</v>
      </c>
      <c r="EY437" s="9">
        <f>Sat!$BJ$24</f>
        <v>0</v>
      </c>
      <c r="EZ437" s="73" t="str">
        <f t="shared" si="4601"/>
        <v>-100%</v>
      </c>
      <c r="FA437" s="9">
        <f t="shared" si="4602"/>
        <v>0</v>
      </c>
      <c r="FC437" s="9">
        <f>Sat!$BK$24</f>
        <v>0</v>
      </c>
      <c r="FD437" s="73" t="str">
        <f t="shared" si="4603"/>
        <v>-100%</v>
      </c>
      <c r="FE437" s="9">
        <f t="shared" si="4604"/>
        <v>0</v>
      </c>
      <c r="FG437" s="9">
        <f>Sat!$BL$24</f>
        <v>0</v>
      </c>
      <c r="FH437" s="73" t="str">
        <f t="shared" si="4605"/>
        <v>-100%</v>
      </c>
      <c r="FI437" s="9">
        <f t="shared" si="4606"/>
        <v>0</v>
      </c>
      <c r="FK437" s="9">
        <f>Sat!$BM$24</f>
        <v>0</v>
      </c>
      <c r="FL437" s="73" t="str">
        <f t="shared" si="4607"/>
        <v>-100%</v>
      </c>
      <c r="FM437" s="9">
        <f t="shared" si="4608"/>
        <v>0</v>
      </c>
      <c r="FO437" s="9">
        <f>Sat!$BN$24</f>
        <v>0</v>
      </c>
      <c r="FP437" s="73" t="str">
        <f t="shared" si="4609"/>
        <v>-100%</v>
      </c>
      <c r="FQ437" s="9">
        <f t="shared" si="4610"/>
        <v>0</v>
      </c>
    </row>
    <row r="438" spans="1:173" x14ac:dyDescent="0.25">
      <c r="A438" s="9" t="str">
        <f>Sat!$A$25</f>
        <v>OVER</v>
      </c>
      <c r="B438" s="72">
        <f>Sat!$C$25</f>
        <v>0</v>
      </c>
      <c r="C438" s="9">
        <f>Sat!$X$25</f>
        <v>0</v>
      </c>
      <c r="D438" s="73" t="str">
        <f t="shared" si="4525"/>
        <v>-100%</v>
      </c>
      <c r="E438" s="9">
        <f t="shared" si="4526"/>
        <v>0</v>
      </c>
      <c r="F438" s="12"/>
      <c r="G438" s="9">
        <f>Sat!$Y$25</f>
        <v>0</v>
      </c>
      <c r="H438" s="73" t="str">
        <f t="shared" si="4527"/>
        <v>-100%</v>
      </c>
      <c r="I438" s="9">
        <f t="shared" si="4528"/>
        <v>0</v>
      </c>
      <c r="J438" s="12"/>
      <c r="K438" s="9">
        <f>Sat!$Z$25</f>
        <v>0</v>
      </c>
      <c r="L438" s="73" t="str">
        <f t="shared" si="4529"/>
        <v>-100%</v>
      </c>
      <c r="M438" s="9">
        <f t="shared" si="4530"/>
        <v>0</v>
      </c>
      <c r="N438" s="9"/>
      <c r="O438" s="9">
        <f>Sat!$AA$25</f>
        <v>0</v>
      </c>
      <c r="P438" s="73" t="str">
        <f t="shared" si="4531"/>
        <v>-100%</v>
      </c>
      <c r="Q438" s="9">
        <f t="shared" si="4532"/>
        <v>0</v>
      </c>
      <c r="R438" s="9"/>
      <c r="S438" s="9">
        <f>Sat!$AB$25</f>
        <v>0</v>
      </c>
      <c r="T438" s="73" t="str">
        <f t="shared" si="4533"/>
        <v>-100%</v>
      </c>
      <c r="U438" s="9">
        <f t="shared" si="4534"/>
        <v>0</v>
      </c>
      <c r="V438" s="9"/>
      <c r="W438" s="9">
        <f>Sat!$AC$25</f>
        <v>0</v>
      </c>
      <c r="X438" s="73" t="str">
        <f t="shared" si="4535"/>
        <v>-100%</v>
      </c>
      <c r="Y438" s="9">
        <f t="shared" si="4536"/>
        <v>0</v>
      </c>
      <c r="Z438" s="9"/>
      <c r="AA438" s="9">
        <f>Sat!$AD$25</f>
        <v>0</v>
      </c>
      <c r="AB438" s="73" t="str">
        <f t="shared" si="4537"/>
        <v>-100%</v>
      </c>
      <c r="AC438" s="9">
        <f t="shared" si="4538"/>
        <v>0</v>
      </c>
      <c r="AD438" s="9"/>
      <c r="AE438" s="9">
        <f>Sat!$AE$25</f>
        <v>0</v>
      </c>
      <c r="AF438" s="73" t="str">
        <f t="shared" si="4539"/>
        <v>-100%</v>
      </c>
      <c r="AG438" s="9">
        <f t="shared" si="4540"/>
        <v>0</v>
      </c>
      <c r="AH438" s="9"/>
      <c r="AI438" s="9">
        <f>Sat!$AF$25</f>
        <v>0</v>
      </c>
      <c r="AJ438" s="73" t="str">
        <f t="shared" si="4541"/>
        <v>-100%</v>
      </c>
      <c r="AK438" s="9">
        <f t="shared" si="4542"/>
        <v>0</v>
      </c>
      <c r="AL438" s="9"/>
      <c r="AM438" s="9">
        <f>Sat!$AG$25</f>
        <v>0</v>
      </c>
      <c r="AN438" s="73" t="str">
        <f t="shared" si="4543"/>
        <v>-100%</v>
      </c>
      <c r="AO438" s="9">
        <f t="shared" si="4544"/>
        <v>0</v>
      </c>
      <c r="AP438" s="9"/>
      <c r="AQ438" s="9">
        <f>Sat!$AH$25</f>
        <v>0</v>
      </c>
      <c r="AR438" s="73" t="str">
        <f t="shared" si="4545"/>
        <v>-100%</v>
      </c>
      <c r="AS438" s="9">
        <f t="shared" si="4546"/>
        <v>0</v>
      </c>
      <c r="AT438" s="9"/>
      <c r="AU438" s="9">
        <f>Sat!$AI$25</f>
        <v>0</v>
      </c>
      <c r="AV438" s="73" t="str">
        <f t="shared" si="4547"/>
        <v>-100%</v>
      </c>
      <c r="AW438" s="9">
        <f t="shared" si="4548"/>
        <v>0</v>
      </c>
      <c r="AX438" s="9"/>
      <c r="AY438" s="9">
        <f>Sat!$AJ$25</f>
        <v>0</v>
      </c>
      <c r="AZ438" s="73" t="str">
        <f t="shared" si="4549"/>
        <v>-100%</v>
      </c>
      <c r="BA438" s="9">
        <f t="shared" si="4550"/>
        <v>0</v>
      </c>
      <c r="BB438" s="9"/>
      <c r="BC438" s="9">
        <f>Sat!$AK$25</f>
        <v>0</v>
      </c>
      <c r="BD438" s="73" t="str">
        <f t="shared" si="4551"/>
        <v>-100%</v>
      </c>
      <c r="BE438" s="9">
        <f t="shared" si="4552"/>
        <v>0</v>
      </c>
      <c r="BF438" s="9"/>
      <c r="BG438" s="9">
        <f>Sat!$AL$25</f>
        <v>0</v>
      </c>
      <c r="BH438" s="73" t="str">
        <f t="shared" si="4553"/>
        <v>-100%</v>
      </c>
      <c r="BI438" s="9">
        <f t="shared" si="4554"/>
        <v>0</v>
      </c>
      <c r="BJ438" s="9"/>
      <c r="BK438" s="9">
        <f>Sat!$AM$25</f>
        <v>0</v>
      </c>
      <c r="BL438" s="73" t="str">
        <f t="shared" si="4555"/>
        <v>-100%</v>
      </c>
      <c r="BM438" s="9">
        <f t="shared" si="4556"/>
        <v>0</v>
      </c>
      <c r="BN438" s="9"/>
      <c r="BO438" s="9">
        <f>Sat!$AN$25</f>
        <v>0</v>
      </c>
      <c r="BP438" s="73" t="str">
        <f t="shared" si="4557"/>
        <v>-100%</v>
      </c>
      <c r="BQ438" s="9">
        <f t="shared" si="4558"/>
        <v>0</v>
      </c>
      <c r="BR438" s="9"/>
      <c r="BS438" s="9">
        <f>Sat!$AO$25</f>
        <v>0</v>
      </c>
      <c r="BT438" s="73" t="str">
        <f t="shared" si="4559"/>
        <v>-100%</v>
      </c>
      <c r="BU438" s="9">
        <f t="shared" si="4560"/>
        <v>0</v>
      </c>
      <c r="BV438" s="9"/>
      <c r="BW438" s="9">
        <f>Sat!$AP$25</f>
        <v>0</v>
      </c>
      <c r="BX438" s="73" t="str">
        <f t="shared" si="4561"/>
        <v>-100%</v>
      </c>
      <c r="BY438" s="9">
        <f t="shared" si="4562"/>
        <v>0</v>
      </c>
      <c r="BZ438" s="9"/>
      <c r="CA438" s="9">
        <f>Sat!$AQ$25</f>
        <v>0</v>
      </c>
      <c r="CB438" s="73" t="str">
        <f t="shared" si="4563"/>
        <v>-100%</v>
      </c>
      <c r="CC438" s="9">
        <f t="shared" si="4564"/>
        <v>0</v>
      </c>
      <c r="CD438" s="9"/>
      <c r="CE438" s="9">
        <f>Sat!$AR$25</f>
        <v>0</v>
      </c>
      <c r="CF438" s="73" t="str">
        <f t="shared" si="4565"/>
        <v>-100%</v>
      </c>
      <c r="CG438" s="9">
        <f t="shared" si="4566"/>
        <v>0</v>
      </c>
      <c r="CH438" s="9"/>
      <c r="CI438" s="9">
        <f>Sat!$AS$25</f>
        <v>0</v>
      </c>
      <c r="CJ438" s="73" t="str">
        <f t="shared" si="4567"/>
        <v>-100%</v>
      </c>
      <c r="CK438" s="9">
        <f t="shared" si="4568"/>
        <v>0</v>
      </c>
      <c r="CL438" s="9"/>
      <c r="CM438" s="9">
        <f>Sat!$AT$25</f>
        <v>0</v>
      </c>
      <c r="CN438" s="73" t="str">
        <f t="shared" si="4569"/>
        <v>-100%</v>
      </c>
      <c r="CO438" s="9">
        <f t="shared" si="4570"/>
        <v>0</v>
      </c>
      <c r="CP438" s="9"/>
      <c r="CQ438" s="9">
        <f>Sat!$AU$25</f>
        <v>0</v>
      </c>
      <c r="CR438" s="73" t="str">
        <f t="shared" si="4571"/>
        <v>-100%</v>
      </c>
      <c r="CS438" s="9">
        <f t="shared" si="4572"/>
        <v>0</v>
      </c>
      <c r="CT438" s="9"/>
      <c r="CU438" s="9">
        <f>Sat!$AV$25</f>
        <v>0</v>
      </c>
      <c r="CV438" s="73" t="str">
        <f t="shared" si="4573"/>
        <v>-100%</v>
      </c>
      <c r="CW438" s="9">
        <f t="shared" si="4574"/>
        <v>0</v>
      </c>
      <c r="CX438" s="9"/>
      <c r="CY438" s="9">
        <f>Sat!$AW$25</f>
        <v>0</v>
      </c>
      <c r="CZ438" s="73" t="str">
        <f t="shared" si="4575"/>
        <v>-100%</v>
      </c>
      <c r="DA438" s="9">
        <f t="shared" si="4576"/>
        <v>0</v>
      </c>
      <c r="DB438" s="9"/>
      <c r="DC438" s="9">
        <f>Sat!$AX$25</f>
        <v>0</v>
      </c>
      <c r="DD438" s="73" t="str">
        <f t="shared" si="4577"/>
        <v>-100%</v>
      </c>
      <c r="DE438" s="9">
        <f t="shared" si="4578"/>
        <v>0</v>
      </c>
      <c r="DF438" s="9"/>
      <c r="DG438" s="9">
        <f>Sat!$AY$25</f>
        <v>0</v>
      </c>
      <c r="DH438" s="73" t="str">
        <f t="shared" si="4579"/>
        <v>-100%</v>
      </c>
      <c r="DI438" s="9">
        <f t="shared" si="4580"/>
        <v>0</v>
      </c>
      <c r="DJ438" s="9"/>
      <c r="DK438" s="9">
        <f>Sat!$AZ$25</f>
        <v>0</v>
      </c>
      <c r="DL438" s="73" t="str">
        <f t="shared" si="4581"/>
        <v>-100%</v>
      </c>
      <c r="DM438" s="9">
        <f t="shared" si="4582"/>
        <v>0</v>
      </c>
      <c r="DN438" s="9"/>
      <c r="DO438" s="9">
        <f>Sat!$BA$25</f>
        <v>0</v>
      </c>
      <c r="DP438" s="73" t="str">
        <f t="shared" si="4583"/>
        <v>-100%</v>
      </c>
      <c r="DQ438" s="9">
        <f t="shared" si="4584"/>
        <v>0</v>
      </c>
      <c r="DR438" s="9"/>
      <c r="DS438" s="9">
        <f>Sat!$BB$25</f>
        <v>0</v>
      </c>
      <c r="DT438" s="73" t="str">
        <f t="shared" si="4585"/>
        <v>-100%</v>
      </c>
      <c r="DU438" s="9">
        <f t="shared" si="4586"/>
        <v>0</v>
      </c>
      <c r="DV438" s="9"/>
      <c r="DW438" s="9">
        <f>Sat!$BC$25</f>
        <v>0</v>
      </c>
      <c r="DX438" s="73" t="str">
        <f t="shared" si="4587"/>
        <v>-100%</v>
      </c>
      <c r="DY438" s="9">
        <f t="shared" si="4588"/>
        <v>0</v>
      </c>
      <c r="DZ438" s="9"/>
      <c r="EA438" s="9">
        <f>Sat!$BD$25</f>
        <v>0</v>
      </c>
      <c r="EB438" s="73" t="str">
        <f t="shared" si="4589"/>
        <v>-100%</v>
      </c>
      <c r="EC438" s="9">
        <f t="shared" si="4590"/>
        <v>0</v>
      </c>
      <c r="ED438" s="9"/>
      <c r="EE438" s="9">
        <f>Sat!$BE$25</f>
        <v>0</v>
      </c>
      <c r="EF438" s="73" t="str">
        <f t="shared" si="4591"/>
        <v>-100%</v>
      </c>
      <c r="EG438" s="9">
        <f t="shared" si="4592"/>
        <v>0</v>
      </c>
      <c r="EH438" s="9"/>
      <c r="EI438" s="9">
        <f>Sat!$BF$25</f>
        <v>0</v>
      </c>
      <c r="EJ438" s="73" t="str">
        <f t="shared" si="4593"/>
        <v>-100%</v>
      </c>
      <c r="EK438" s="9">
        <f t="shared" si="4594"/>
        <v>0</v>
      </c>
      <c r="EL438" s="9"/>
      <c r="EM438" s="9">
        <f>Sat!$BG$25</f>
        <v>0</v>
      </c>
      <c r="EN438" s="73" t="str">
        <f t="shared" si="4595"/>
        <v>-100%</v>
      </c>
      <c r="EO438" s="9">
        <f t="shared" si="4596"/>
        <v>0</v>
      </c>
      <c r="EP438" s="9"/>
      <c r="EQ438" s="9">
        <f>Sat!$BH$25</f>
        <v>0</v>
      </c>
      <c r="ER438" s="73" t="str">
        <f t="shared" si="4597"/>
        <v>-100%</v>
      </c>
      <c r="ES438" s="9">
        <f t="shared" si="4598"/>
        <v>0</v>
      </c>
      <c r="EU438" s="9">
        <f>Sat!$BI$25</f>
        <v>0</v>
      </c>
      <c r="EV438" s="73" t="str">
        <f t="shared" si="4599"/>
        <v>-100%</v>
      </c>
      <c r="EW438" s="9">
        <f t="shared" si="4600"/>
        <v>0</v>
      </c>
      <c r="EY438" s="9">
        <f>Sat!$BJ$25</f>
        <v>0</v>
      </c>
      <c r="EZ438" s="73" t="str">
        <f t="shared" si="4601"/>
        <v>-100%</v>
      </c>
      <c r="FA438" s="9">
        <f t="shared" si="4602"/>
        <v>0</v>
      </c>
      <c r="FC438" s="9">
        <f>Sat!$BK$25</f>
        <v>0</v>
      </c>
      <c r="FD438" s="73" t="str">
        <f t="shared" si="4603"/>
        <v>-100%</v>
      </c>
      <c r="FE438" s="9">
        <f t="shared" si="4604"/>
        <v>0</v>
      </c>
      <c r="FG438" s="9">
        <f>Sat!$BL$25</f>
        <v>0</v>
      </c>
      <c r="FH438" s="73" t="str">
        <f t="shared" si="4605"/>
        <v>-100%</v>
      </c>
      <c r="FI438" s="9">
        <f t="shared" si="4606"/>
        <v>0</v>
      </c>
      <c r="FK438" s="9">
        <f>Sat!$BM$25</f>
        <v>0</v>
      </c>
      <c r="FL438" s="73" t="str">
        <f t="shared" si="4607"/>
        <v>-100%</v>
      </c>
      <c r="FM438" s="9">
        <f t="shared" si="4608"/>
        <v>0</v>
      </c>
      <c r="FO438" s="9">
        <f>Sat!$BN$25</f>
        <v>0</v>
      </c>
      <c r="FP438" s="73" t="str">
        <f t="shared" si="4609"/>
        <v>-100%</v>
      </c>
      <c r="FQ438" s="9">
        <f t="shared" si="4610"/>
        <v>0</v>
      </c>
    </row>
    <row r="439" spans="1:173" x14ac:dyDescent="0.25">
      <c r="A439" s="75"/>
      <c r="B439" s="72"/>
      <c r="C439" s="75"/>
      <c r="D439" s="75"/>
      <c r="E439" s="75"/>
      <c r="F439" s="12"/>
      <c r="G439" s="75"/>
      <c r="H439" s="75"/>
      <c r="I439" s="75"/>
      <c r="J439" s="12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75"/>
      <c r="BE439" s="75"/>
      <c r="BF439" s="75"/>
      <c r="BG439" s="75"/>
      <c r="BH439" s="75"/>
      <c r="BI439" s="75"/>
      <c r="BJ439" s="75"/>
      <c r="BK439" s="75"/>
      <c r="BL439" s="75"/>
      <c r="BM439" s="75"/>
      <c r="BN439" s="75"/>
      <c r="BO439" s="75"/>
      <c r="BP439" s="75"/>
      <c r="BQ439" s="75"/>
      <c r="BR439" s="75"/>
      <c r="BS439" s="75"/>
      <c r="BT439" s="75"/>
      <c r="BU439" s="75"/>
      <c r="BV439" s="75"/>
      <c r="BW439" s="75"/>
      <c r="BX439" s="75"/>
      <c r="BY439" s="75"/>
      <c r="BZ439" s="75"/>
      <c r="CA439" s="75"/>
      <c r="CB439" s="75"/>
      <c r="CC439" s="75"/>
      <c r="CD439" s="75"/>
      <c r="CE439" s="75"/>
      <c r="CF439" s="75"/>
      <c r="CG439" s="75"/>
      <c r="CH439" s="75"/>
      <c r="CI439" s="75"/>
      <c r="CJ439" s="75"/>
      <c r="CK439" s="75"/>
      <c r="CL439" s="75"/>
      <c r="CM439" s="75"/>
      <c r="CN439" s="75"/>
      <c r="CO439" s="75"/>
      <c r="CP439" s="75"/>
      <c r="CQ439" s="75"/>
      <c r="CR439" s="75"/>
      <c r="CS439" s="75"/>
      <c r="CT439" s="75"/>
      <c r="CU439" s="75"/>
      <c r="CV439" s="75"/>
      <c r="CW439" s="75"/>
      <c r="CX439" s="75"/>
      <c r="CY439" s="75"/>
      <c r="CZ439" s="75"/>
      <c r="DA439" s="75"/>
      <c r="DB439" s="75"/>
      <c r="DC439" s="75"/>
      <c r="DD439" s="75"/>
      <c r="DE439" s="75"/>
      <c r="DF439" s="75"/>
      <c r="DG439" s="75"/>
      <c r="DH439" s="75"/>
      <c r="DI439" s="75"/>
      <c r="DJ439" s="75"/>
      <c r="DK439" s="75"/>
      <c r="DL439" s="75"/>
      <c r="DM439" s="75"/>
      <c r="DN439" s="75"/>
      <c r="DO439" s="75"/>
      <c r="DP439" s="75"/>
      <c r="DQ439" s="75"/>
      <c r="DR439" s="75"/>
      <c r="DS439" s="75"/>
      <c r="DT439" s="75"/>
      <c r="DU439" s="75"/>
      <c r="DV439" s="75"/>
      <c r="DW439" s="75"/>
      <c r="DX439" s="75"/>
      <c r="DY439" s="75"/>
      <c r="DZ439" s="75"/>
      <c r="EA439" s="75"/>
      <c r="EB439" s="75"/>
      <c r="EC439" s="75"/>
      <c r="ED439" s="75"/>
      <c r="EE439" s="75"/>
      <c r="EF439" s="75"/>
      <c r="EG439" s="75"/>
      <c r="EH439" s="75"/>
      <c r="EI439" s="75"/>
      <c r="EJ439" s="75"/>
      <c r="EK439" s="75"/>
      <c r="EL439" s="75"/>
      <c r="EM439" s="75"/>
      <c r="EN439" s="75"/>
      <c r="EO439" s="75"/>
      <c r="EP439" s="75"/>
      <c r="EQ439" s="75"/>
      <c r="ER439" s="75"/>
      <c r="ES439" s="75"/>
      <c r="EU439" s="75"/>
      <c r="EV439" s="75"/>
      <c r="EW439" s="75"/>
      <c r="EY439" s="75"/>
      <c r="EZ439" s="75"/>
      <c r="FA439" s="75"/>
      <c r="FC439" s="75"/>
      <c r="FD439" s="75"/>
      <c r="FE439" s="75"/>
      <c r="FG439" s="75"/>
      <c r="FH439" s="75"/>
      <c r="FI439" s="75"/>
      <c r="FK439" s="75"/>
      <c r="FL439" s="75"/>
      <c r="FM439" s="75"/>
      <c r="FO439" s="75"/>
      <c r="FP439" s="75"/>
      <c r="FQ439" s="75"/>
    </row>
    <row r="440" spans="1:173" x14ac:dyDescent="0.25">
      <c r="A440" s="9">
        <f>Sat!$A$27</f>
        <v>0</v>
      </c>
      <c r="B440" s="72">
        <f>Sat!$C$27</f>
        <v>0</v>
      </c>
      <c r="C440" s="9">
        <f>Sat!$X$27</f>
        <v>0</v>
      </c>
      <c r="D440" s="73" t="str">
        <f>IF($B440="win",100%-D$1,"-100%")</f>
        <v>-100%</v>
      </c>
      <c r="E440" s="9">
        <f>(C440*D440)+(C440*E$1)</f>
        <v>0</v>
      </c>
      <c r="F440" s="12"/>
      <c r="G440" s="9">
        <f>Sat!$Y$27</f>
        <v>0</v>
      </c>
      <c r="H440" s="73" t="str">
        <f>IF($B440="win",100%-H$1,"-100%")</f>
        <v>-100%</v>
      </c>
      <c r="I440" s="9">
        <f>(G440*H440)+(G440*I$1)</f>
        <v>0</v>
      </c>
      <c r="J440" s="12"/>
      <c r="K440" s="9">
        <f>Sat!$Z$27</f>
        <v>0</v>
      </c>
      <c r="L440" s="73" t="str">
        <f>IF($B440="win",100%-L$1,"-100%")</f>
        <v>-100%</v>
      </c>
      <c r="M440" s="9">
        <f>(K440*L440)+(K440*M$1)</f>
        <v>0</v>
      </c>
      <c r="N440" s="9"/>
      <c r="O440" s="9">
        <f>Sat!$AA$27</f>
        <v>0</v>
      </c>
      <c r="P440" s="73" t="str">
        <f>IF($B440="win",100%-P$1,"-100%")</f>
        <v>-100%</v>
      </c>
      <c r="Q440" s="9">
        <f>(O440*P440)+(O440*Q$1)</f>
        <v>0</v>
      </c>
      <c r="R440" s="9"/>
      <c r="S440" s="9">
        <f>Sat!$AB$27</f>
        <v>0</v>
      </c>
      <c r="T440" s="73" t="str">
        <f>IF($B440="win",100%-T$1,"-100%")</f>
        <v>-100%</v>
      </c>
      <c r="U440" s="9">
        <f>(S440*T440)+(S440*U$1)</f>
        <v>0</v>
      </c>
      <c r="V440" s="9"/>
      <c r="W440" s="9">
        <f>Sat!$AC$27</f>
        <v>0</v>
      </c>
      <c r="X440" s="73" t="str">
        <f>IF($B440="win",100%-X$1,"-100%")</f>
        <v>-100%</v>
      </c>
      <c r="Y440" s="9">
        <f>(W440*X440)+(W440*Y$1)</f>
        <v>0</v>
      </c>
      <c r="Z440" s="9"/>
      <c r="AA440" s="9">
        <f>Sat!$AD$27</f>
        <v>0</v>
      </c>
      <c r="AB440" s="73" t="str">
        <f>IF($B440="win",100%-AB$1,"-100%")</f>
        <v>-100%</v>
      </c>
      <c r="AC440" s="9">
        <f>(AA440*AB440)+(AA440*AC$1)</f>
        <v>0</v>
      </c>
      <c r="AD440" s="9"/>
      <c r="AE440" s="9">
        <f>Sat!$AE$27</f>
        <v>0</v>
      </c>
      <c r="AF440" s="73" t="str">
        <f>IF($B440="win",100%-AF$1,"-100%")</f>
        <v>-100%</v>
      </c>
      <c r="AG440" s="9">
        <f>(AE440*AF440)+(AE440*AG$1)</f>
        <v>0</v>
      </c>
      <c r="AH440" s="9"/>
      <c r="AI440" s="9">
        <f>Sat!$AF$27</f>
        <v>0</v>
      </c>
      <c r="AJ440" s="73" t="str">
        <f>IF($B440="win",100%-AJ$1,"-100%")</f>
        <v>-100%</v>
      </c>
      <c r="AK440" s="9">
        <f>(AI440*AJ440)+(AI440*AK$1)</f>
        <v>0</v>
      </c>
      <c r="AL440" s="9"/>
      <c r="AM440" s="9">
        <f>Sat!$AG$27</f>
        <v>0</v>
      </c>
      <c r="AN440" s="73" t="str">
        <f>IF($B440="win",100%-AN$1,"-100%")</f>
        <v>-100%</v>
      </c>
      <c r="AO440" s="9">
        <f>(AM440*AN440)+(AM440*AO$1)</f>
        <v>0</v>
      </c>
      <c r="AP440" s="9"/>
      <c r="AQ440" s="9">
        <f>Sat!$AH$27</f>
        <v>0</v>
      </c>
      <c r="AR440" s="73" t="str">
        <f>IF($B440="win",100%-AR$1,"-100%")</f>
        <v>-100%</v>
      </c>
      <c r="AS440" s="9">
        <f>(AQ440*AR440)+(AQ440*AS$1)</f>
        <v>0</v>
      </c>
      <c r="AT440" s="9"/>
      <c r="AU440" s="9">
        <f>Sat!$AI$27</f>
        <v>0</v>
      </c>
      <c r="AV440" s="73" t="str">
        <f>IF($B440="win",100%-AV$1,"-100%")</f>
        <v>-100%</v>
      </c>
      <c r="AW440" s="9">
        <f>(AU440*AV440)+(AU440*AW$1)</f>
        <v>0</v>
      </c>
      <c r="AX440" s="9"/>
      <c r="AY440" s="9">
        <f>Sat!$AJ$27</f>
        <v>0</v>
      </c>
      <c r="AZ440" s="73" t="str">
        <f>IF($B440="win",100%-AZ$1,"-100%")</f>
        <v>-100%</v>
      </c>
      <c r="BA440" s="9">
        <f>(AY440*AZ440)+(AY440*BA$1)</f>
        <v>0</v>
      </c>
      <c r="BB440" s="9"/>
      <c r="BC440" s="9">
        <f>Sat!$AK$27</f>
        <v>0</v>
      </c>
      <c r="BD440" s="73" t="str">
        <f>IF($B440="win",100%-BD$1,"-100%")</f>
        <v>-100%</v>
      </c>
      <c r="BE440" s="9">
        <f>(BC440*BD440)+(BC440*BE$1)</f>
        <v>0</v>
      </c>
      <c r="BF440" s="9"/>
      <c r="BG440" s="9">
        <f>Sat!$AL$27</f>
        <v>0</v>
      </c>
      <c r="BH440" s="73" t="str">
        <f>IF($B440="win",100%-BH$1,"-100%")</f>
        <v>-100%</v>
      </c>
      <c r="BI440" s="9">
        <f>(BG440*BH440)+(BG440*BI$1)</f>
        <v>0</v>
      </c>
      <c r="BJ440" s="9"/>
      <c r="BK440" s="9">
        <f>Sat!$AM$27</f>
        <v>0</v>
      </c>
      <c r="BL440" s="73" t="str">
        <f>IF($B440="win",100%-BL$1,"-100%")</f>
        <v>-100%</v>
      </c>
      <c r="BM440" s="9">
        <f>(BK440*BL440)+(BK440*BM$1)</f>
        <v>0</v>
      </c>
      <c r="BN440" s="9"/>
      <c r="BO440" s="9">
        <f>Sat!$AN$27</f>
        <v>0</v>
      </c>
      <c r="BP440" s="73" t="str">
        <f>IF($B440="win",100%-BP$1,"-100%")</f>
        <v>-100%</v>
      </c>
      <c r="BQ440" s="9">
        <f>(BO440*BP440)+(BO440*BQ$1)</f>
        <v>0</v>
      </c>
      <c r="BR440" s="9"/>
      <c r="BS440" s="9">
        <f>Sat!$AO$27</f>
        <v>0</v>
      </c>
      <c r="BT440" s="73" t="str">
        <f>IF($B440="win",100%-BT$1,"-100%")</f>
        <v>-100%</v>
      </c>
      <c r="BU440" s="9">
        <f>(BS440*BT440)+(BS440*BU$1)</f>
        <v>0</v>
      </c>
      <c r="BV440" s="9"/>
      <c r="BW440" s="9">
        <f>Sat!$AP$27</f>
        <v>0</v>
      </c>
      <c r="BX440" s="73" t="str">
        <f>IF($B440="win",100%-BX$1,"-100%")</f>
        <v>-100%</v>
      </c>
      <c r="BY440" s="9">
        <f>(BW440*BX440)+(BW440*BY$1)</f>
        <v>0</v>
      </c>
      <c r="BZ440" s="9"/>
      <c r="CA440" s="9">
        <f>Sat!$AQ$27</f>
        <v>0</v>
      </c>
      <c r="CB440" s="73" t="str">
        <f>IF($B440="win",100%-CB$1,"-100%")</f>
        <v>-100%</v>
      </c>
      <c r="CC440" s="9">
        <f>(CA440*CB440)+(CA440*CC$1)</f>
        <v>0</v>
      </c>
      <c r="CD440" s="9"/>
      <c r="CE440" s="9">
        <f>Sat!$AR$27</f>
        <v>0</v>
      </c>
      <c r="CF440" s="73" t="str">
        <f>IF($B440="win",100%-CF$1,"-100%")</f>
        <v>-100%</v>
      </c>
      <c r="CG440" s="9">
        <f>(CE440*CF440)+(CE440*CG$1)</f>
        <v>0</v>
      </c>
      <c r="CH440" s="9"/>
      <c r="CI440" s="9">
        <f>Sat!$AS$27</f>
        <v>0</v>
      </c>
      <c r="CJ440" s="73" t="str">
        <f>IF($B440="win",100%-CJ$1,"-100%")</f>
        <v>-100%</v>
      </c>
      <c r="CK440" s="9">
        <f>(CI440*CJ440)+(CI440*CK$1)</f>
        <v>0</v>
      </c>
      <c r="CL440" s="9"/>
      <c r="CM440" s="9">
        <f>Sat!$AT$27</f>
        <v>0</v>
      </c>
      <c r="CN440" s="73" t="str">
        <f>IF($B440="win",100%-CN$1,"-100%")</f>
        <v>-100%</v>
      </c>
      <c r="CO440" s="9">
        <f>(CM440*CN440)+(CM440*CO$1)</f>
        <v>0</v>
      </c>
      <c r="CP440" s="9"/>
      <c r="CQ440" s="9">
        <f>Sat!$AU$27</f>
        <v>0</v>
      </c>
      <c r="CR440" s="73" t="str">
        <f>IF($B440="win",100%-CR$1,"-100%")</f>
        <v>-100%</v>
      </c>
      <c r="CS440" s="9">
        <f>(CQ440*CR440)+(CQ440*CS$1)</f>
        <v>0</v>
      </c>
      <c r="CT440" s="9"/>
      <c r="CU440" s="9">
        <f>Sat!$AV$27</f>
        <v>0</v>
      </c>
      <c r="CV440" s="73" t="str">
        <f>IF($B440="win",100%-CV$1,"-100%")</f>
        <v>-100%</v>
      </c>
      <c r="CW440" s="9">
        <f>(CU440*CV440)+(CU440*CW$1)</f>
        <v>0</v>
      </c>
      <c r="CX440" s="9"/>
      <c r="CY440" s="9">
        <f>Sat!$AW$27</f>
        <v>0</v>
      </c>
      <c r="CZ440" s="73" t="str">
        <f>IF($B440="win",100%-CZ$1,"-100%")</f>
        <v>-100%</v>
      </c>
      <c r="DA440" s="9">
        <f>(CY440*CZ440)+(CY440*DA$1)</f>
        <v>0</v>
      </c>
      <c r="DB440" s="9"/>
      <c r="DC440" s="9">
        <f>Sat!$AX$27</f>
        <v>0</v>
      </c>
      <c r="DD440" s="73" t="str">
        <f>IF($B440="win",100%-DD$1,"-100%")</f>
        <v>-100%</v>
      </c>
      <c r="DE440" s="9">
        <f>(DC440*DD440)+(DC440*DE$1)</f>
        <v>0</v>
      </c>
      <c r="DF440" s="9"/>
      <c r="DG440" s="9">
        <f>Sat!$AY$27</f>
        <v>0</v>
      </c>
      <c r="DH440" s="73" t="str">
        <f>IF($B440="win",100%-DH$1,"-100%")</f>
        <v>-100%</v>
      </c>
      <c r="DI440" s="9">
        <f>(DG440*DH440)+(DG440*DI$1)</f>
        <v>0</v>
      </c>
      <c r="DJ440" s="9"/>
      <c r="DK440" s="9">
        <f>Sat!$AZ$27</f>
        <v>0</v>
      </c>
      <c r="DL440" s="73" t="str">
        <f>IF($B440="win",100%-DL$1,"-100%")</f>
        <v>-100%</v>
      </c>
      <c r="DM440" s="9">
        <f>(DK440*DL440)+(DK440*DM$1)</f>
        <v>0</v>
      </c>
      <c r="DN440" s="9"/>
      <c r="DO440" s="9">
        <f>Sat!$BA$27</f>
        <v>0</v>
      </c>
      <c r="DP440" s="73" t="str">
        <f>IF($B440="win",100%-DP$1,"-100%")</f>
        <v>-100%</v>
      </c>
      <c r="DQ440" s="9">
        <f>(DO440*DP440)+(DO440*DQ$1)</f>
        <v>0</v>
      </c>
      <c r="DR440" s="9"/>
      <c r="DS440" s="9">
        <f>Sat!$BB$27</f>
        <v>0</v>
      </c>
      <c r="DT440" s="73" t="str">
        <f>IF($B440="win",100%-DT$1,"-100%")</f>
        <v>-100%</v>
      </c>
      <c r="DU440" s="9">
        <f>(DS440*DT440)+(DS440*DU$1)</f>
        <v>0</v>
      </c>
      <c r="DV440" s="9"/>
      <c r="DW440" s="9">
        <f>Sat!$BC$27</f>
        <v>0</v>
      </c>
      <c r="DX440" s="73" t="str">
        <f>IF($B440="win",100%-DX$1,"-100%")</f>
        <v>-100%</v>
      </c>
      <c r="DY440" s="9">
        <f>(DW440*DX440)+(DW440*DY$1)</f>
        <v>0</v>
      </c>
      <c r="DZ440" s="9"/>
      <c r="EA440" s="9">
        <f>Sat!$BD$27</f>
        <v>0</v>
      </c>
      <c r="EB440" s="73" t="str">
        <f>IF($B440="win",100%-EB$1,"-100%")</f>
        <v>-100%</v>
      </c>
      <c r="EC440" s="9">
        <f>(EA440*EB440)+(EA440*EC$1)</f>
        <v>0</v>
      </c>
      <c r="ED440" s="9"/>
      <c r="EE440" s="9">
        <f>Sat!$BE$27</f>
        <v>0</v>
      </c>
      <c r="EF440" s="73" t="str">
        <f>IF($B440="win",100%-EF$1,"-100%")</f>
        <v>-100%</v>
      </c>
      <c r="EG440" s="9">
        <f>(EE440*EF440)+(EE440*EG$1)</f>
        <v>0</v>
      </c>
      <c r="EH440" s="9"/>
      <c r="EI440" s="9">
        <f>Sat!$BF$27</f>
        <v>0</v>
      </c>
      <c r="EJ440" s="73" t="str">
        <f>IF($B440="win",100%-EJ$1,"-100%")</f>
        <v>-100%</v>
      </c>
      <c r="EK440" s="9">
        <f>(EI440*EJ440)+(EI440*EK$1)</f>
        <v>0</v>
      </c>
      <c r="EL440" s="9"/>
      <c r="EM440" s="9">
        <f>Sat!$BG$27</f>
        <v>0</v>
      </c>
      <c r="EN440" s="73" t="str">
        <f>IF($B440="win",100%-EN$1,"-100%")</f>
        <v>-100%</v>
      </c>
      <c r="EO440" s="9">
        <f>(EM440*EN440)+(EM440*EO$1)</f>
        <v>0</v>
      </c>
      <c r="EP440" s="9"/>
      <c r="EQ440" s="9">
        <f>Sat!$BH$27</f>
        <v>0</v>
      </c>
      <c r="ER440" s="73" t="str">
        <f>IF($B440="win",100%-ER$1,"-100%")</f>
        <v>-100%</v>
      </c>
      <c r="ES440" s="9">
        <f>(EQ440*ER440)+(EQ440*ES$1)</f>
        <v>0</v>
      </c>
      <c r="EU440" s="9">
        <f>Sat!$BI$27</f>
        <v>0</v>
      </c>
      <c r="EV440" s="73" t="str">
        <f>IF($B440="win",100%-EV$1,"-100%")</f>
        <v>-100%</v>
      </c>
      <c r="EW440" s="9">
        <f>(EU440*EV440)+(EU440*EW$1)</f>
        <v>0</v>
      </c>
      <c r="EY440" s="9">
        <f>Sat!$BJ$27</f>
        <v>0</v>
      </c>
      <c r="EZ440" s="73" t="str">
        <f>IF($B440="win",100%-EZ$1,"-100%")</f>
        <v>-100%</v>
      </c>
      <c r="FA440" s="9">
        <f>(EY440*EZ440)+(EY440*FA$1)</f>
        <v>0</v>
      </c>
      <c r="FC440" s="9">
        <f>Sat!$BK$27</f>
        <v>0</v>
      </c>
      <c r="FD440" s="73" t="str">
        <f>IF($B440="win",100%-FD$1,"-100%")</f>
        <v>-100%</v>
      </c>
      <c r="FE440" s="9">
        <f>(FC440*FD440)+(FC440*FE$1)</f>
        <v>0</v>
      </c>
      <c r="FG440" s="9">
        <f>Sat!$BL$27</f>
        <v>0</v>
      </c>
      <c r="FH440" s="73" t="str">
        <f>IF($B440="win",100%-FH$1,"-100%")</f>
        <v>-100%</v>
      </c>
      <c r="FI440" s="9">
        <f>(FG440*FH440)+(FG440*FI$1)</f>
        <v>0</v>
      </c>
      <c r="FK440" s="9">
        <f>Sat!$BM$27</f>
        <v>0</v>
      </c>
      <c r="FL440" s="73" t="str">
        <f>IF($B440="win",100%-FL$1,"-100%")</f>
        <v>-100%</v>
      </c>
      <c r="FM440" s="9">
        <f>(FK440*FL440)+(FK440*FM$1)</f>
        <v>0</v>
      </c>
      <c r="FO440" s="9">
        <f>Sat!$BN$27</f>
        <v>0</v>
      </c>
      <c r="FP440" s="73" t="str">
        <f>IF($B440="win",100%-FP$1,"-100%")</f>
        <v>-100%</v>
      </c>
      <c r="FQ440" s="9">
        <f>(FO440*FP440)+(FO440*FQ$1)</f>
        <v>0</v>
      </c>
    </row>
    <row r="441" spans="1:173" x14ac:dyDescent="0.25">
      <c r="A441" s="9">
        <f>Sat!$A$28</f>
        <v>0</v>
      </c>
      <c r="B441" s="72">
        <f>Sat!$C$28</f>
        <v>0</v>
      </c>
      <c r="C441" s="9">
        <f>Sat!$X$28</f>
        <v>0</v>
      </c>
      <c r="D441" s="73" t="str">
        <f t="shared" ref="D441:D443" si="4611">IF($B441="win",100%-D$1,"-100%")</f>
        <v>-100%</v>
      </c>
      <c r="E441" s="9">
        <f t="shared" ref="E441:E443" si="4612">(C441*D441)+(C441*E$1)</f>
        <v>0</v>
      </c>
      <c r="F441" s="12"/>
      <c r="G441" s="9">
        <f>Sat!$Y$28</f>
        <v>0</v>
      </c>
      <c r="H441" s="73" t="str">
        <f t="shared" ref="H441:H443" si="4613">IF($B441="win",100%-H$1,"-100%")</f>
        <v>-100%</v>
      </c>
      <c r="I441" s="9">
        <f t="shared" ref="I441:I443" si="4614">(G441*H441)+(G441*I$1)</f>
        <v>0</v>
      </c>
      <c r="J441" s="12"/>
      <c r="K441" s="9">
        <f>Sat!$Z$28</f>
        <v>0</v>
      </c>
      <c r="L441" s="73" t="str">
        <f t="shared" ref="L441:L443" si="4615">IF($B441="win",100%-L$1,"-100%")</f>
        <v>-100%</v>
      </c>
      <c r="M441" s="9">
        <f t="shared" ref="M441:M443" si="4616">(K441*L441)+(K441*M$1)</f>
        <v>0</v>
      </c>
      <c r="N441" s="9"/>
      <c r="O441" s="9">
        <f>Sat!$AA$28</f>
        <v>0</v>
      </c>
      <c r="P441" s="73" t="str">
        <f t="shared" ref="P441:P443" si="4617">IF($B441="win",100%-P$1,"-100%")</f>
        <v>-100%</v>
      </c>
      <c r="Q441" s="9">
        <f t="shared" ref="Q441:Q443" si="4618">(O441*P441)+(O441*Q$1)</f>
        <v>0</v>
      </c>
      <c r="R441" s="9"/>
      <c r="S441" s="9">
        <f>Sat!$AB$28</f>
        <v>0</v>
      </c>
      <c r="T441" s="73" t="str">
        <f t="shared" ref="T441:T443" si="4619">IF($B441="win",100%-T$1,"-100%")</f>
        <v>-100%</v>
      </c>
      <c r="U441" s="9">
        <f t="shared" ref="U441:U443" si="4620">(S441*T441)+(S441*U$1)</f>
        <v>0</v>
      </c>
      <c r="V441" s="9"/>
      <c r="W441" s="9">
        <f>Sat!$AC$28</f>
        <v>0</v>
      </c>
      <c r="X441" s="73" t="str">
        <f t="shared" ref="X441:X443" si="4621">IF($B441="win",100%-X$1,"-100%")</f>
        <v>-100%</v>
      </c>
      <c r="Y441" s="9">
        <f t="shared" ref="Y441:Y443" si="4622">(W441*X441)+(W441*Y$1)</f>
        <v>0</v>
      </c>
      <c r="Z441" s="9"/>
      <c r="AA441" s="9">
        <f>Sat!$AD$28</f>
        <v>0</v>
      </c>
      <c r="AB441" s="73" t="str">
        <f t="shared" ref="AB441:AB443" si="4623">IF($B441="win",100%-AB$1,"-100%")</f>
        <v>-100%</v>
      </c>
      <c r="AC441" s="9">
        <f t="shared" ref="AC441:AC443" si="4624">(AA441*AB441)+(AA441*AC$1)</f>
        <v>0</v>
      </c>
      <c r="AD441" s="9"/>
      <c r="AE441" s="9">
        <f>Sat!$AE$28</f>
        <v>0</v>
      </c>
      <c r="AF441" s="73" t="str">
        <f t="shared" ref="AF441:AF443" si="4625">IF($B441="win",100%-AF$1,"-100%")</f>
        <v>-100%</v>
      </c>
      <c r="AG441" s="9">
        <f t="shared" ref="AG441:AG443" si="4626">(AE441*AF441)+(AE441*AG$1)</f>
        <v>0</v>
      </c>
      <c r="AH441" s="9"/>
      <c r="AI441" s="9">
        <f>Sat!$AF$28</f>
        <v>0</v>
      </c>
      <c r="AJ441" s="73" t="str">
        <f t="shared" ref="AJ441:AJ443" si="4627">IF($B441="win",100%-AJ$1,"-100%")</f>
        <v>-100%</v>
      </c>
      <c r="AK441" s="9">
        <f t="shared" ref="AK441:AK443" si="4628">(AI441*AJ441)+(AI441*AK$1)</f>
        <v>0</v>
      </c>
      <c r="AL441" s="9"/>
      <c r="AM441" s="9">
        <f>Sat!$AG$28</f>
        <v>0</v>
      </c>
      <c r="AN441" s="73" t="str">
        <f t="shared" ref="AN441:AN443" si="4629">IF($B441="win",100%-AN$1,"-100%")</f>
        <v>-100%</v>
      </c>
      <c r="AO441" s="9">
        <f t="shared" ref="AO441:AO443" si="4630">(AM441*AN441)+(AM441*AO$1)</f>
        <v>0</v>
      </c>
      <c r="AP441" s="9"/>
      <c r="AQ441" s="9">
        <f>Sat!$AH$28</f>
        <v>0</v>
      </c>
      <c r="AR441" s="73" t="str">
        <f t="shared" ref="AR441:AR443" si="4631">IF($B441="win",100%-AR$1,"-100%")</f>
        <v>-100%</v>
      </c>
      <c r="AS441" s="9">
        <f t="shared" ref="AS441:AS443" si="4632">(AQ441*AR441)+(AQ441*AS$1)</f>
        <v>0</v>
      </c>
      <c r="AT441" s="9"/>
      <c r="AU441" s="9">
        <f>Sat!$AI$28</f>
        <v>0</v>
      </c>
      <c r="AV441" s="73" t="str">
        <f t="shared" ref="AV441:AV443" si="4633">IF($B441="win",100%-AV$1,"-100%")</f>
        <v>-100%</v>
      </c>
      <c r="AW441" s="9">
        <f t="shared" ref="AW441:AW443" si="4634">(AU441*AV441)+(AU441*AW$1)</f>
        <v>0</v>
      </c>
      <c r="AX441" s="9"/>
      <c r="AY441" s="9">
        <f>Sat!$AJ$28</f>
        <v>0</v>
      </c>
      <c r="AZ441" s="73" t="str">
        <f t="shared" ref="AZ441:AZ443" si="4635">IF($B441="win",100%-AZ$1,"-100%")</f>
        <v>-100%</v>
      </c>
      <c r="BA441" s="9">
        <f t="shared" ref="BA441:BA443" si="4636">(AY441*AZ441)+(AY441*BA$1)</f>
        <v>0</v>
      </c>
      <c r="BB441" s="9"/>
      <c r="BC441" s="9">
        <f>Sat!$AK$28</f>
        <v>0</v>
      </c>
      <c r="BD441" s="73" t="str">
        <f t="shared" ref="BD441:BD443" si="4637">IF($B441="win",100%-BD$1,"-100%")</f>
        <v>-100%</v>
      </c>
      <c r="BE441" s="9">
        <f t="shared" ref="BE441:BE443" si="4638">(BC441*BD441)+(BC441*BE$1)</f>
        <v>0</v>
      </c>
      <c r="BF441" s="9"/>
      <c r="BG441" s="9">
        <f>Sat!$AL$28</f>
        <v>0</v>
      </c>
      <c r="BH441" s="73" t="str">
        <f t="shared" ref="BH441:BH443" si="4639">IF($B441="win",100%-BH$1,"-100%")</f>
        <v>-100%</v>
      </c>
      <c r="BI441" s="9">
        <f t="shared" ref="BI441:BI443" si="4640">(BG441*BH441)+(BG441*BI$1)</f>
        <v>0</v>
      </c>
      <c r="BJ441" s="9"/>
      <c r="BK441" s="9">
        <f>Sat!$AM$28</f>
        <v>0</v>
      </c>
      <c r="BL441" s="73" t="str">
        <f t="shared" ref="BL441:BL443" si="4641">IF($B441="win",100%-BL$1,"-100%")</f>
        <v>-100%</v>
      </c>
      <c r="BM441" s="9">
        <f t="shared" ref="BM441:BM443" si="4642">(BK441*BL441)+(BK441*BM$1)</f>
        <v>0</v>
      </c>
      <c r="BN441" s="9"/>
      <c r="BO441" s="9">
        <f>Sat!$AN$28</f>
        <v>0</v>
      </c>
      <c r="BP441" s="73" t="str">
        <f t="shared" ref="BP441:BP443" si="4643">IF($B441="win",100%-BP$1,"-100%")</f>
        <v>-100%</v>
      </c>
      <c r="BQ441" s="9">
        <f t="shared" ref="BQ441:BQ443" si="4644">(BO441*BP441)+(BO441*BQ$1)</f>
        <v>0</v>
      </c>
      <c r="BR441" s="9"/>
      <c r="BS441" s="9">
        <f>Sat!$AO$28</f>
        <v>0</v>
      </c>
      <c r="BT441" s="73" t="str">
        <f t="shared" ref="BT441:BT443" si="4645">IF($B441="win",100%-BT$1,"-100%")</f>
        <v>-100%</v>
      </c>
      <c r="BU441" s="9">
        <f t="shared" ref="BU441:BU443" si="4646">(BS441*BT441)+(BS441*BU$1)</f>
        <v>0</v>
      </c>
      <c r="BV441" s="9"/>
      <c r="BW441" s="9">
        <f>Sat!$AP$28</f>
        <v>0</v>
      </c>
      <c r="BX441" s="73" t="str">
        <f t="shared" ref="BX441:BX443" si="4647">IF($B441="win",100%-BX$1,"-100%")</f>
        <v>-100%</v>
      </c>
      <c r="BY441" s="9">
        <f t="shared" ref="BY441:BY443" si="4648">(BW441*BX441)+(BW441*BY$1)</f>
        <v>0</v>
      </c>
      <c r="BZ441" s="9"/>
      <c r="CA441" s="9">
        <f>Sat!$AQ$28</f>
        <v>0</v>
      </c>
      <c r="CB441" s="73" t="str">
        <f t="shared" ref="CB441:CB443" si="4649">IF($B441="win",100%-CB$1,"-100%")</f>
        <v>-100%</v>
      </c>
      <c r="CC441" s="9">
        <f t="shared" ref="CC441:CC443" si="4650">(CA441*CB441)+(CA441*CC$1)</f>
        <v>0</v>
      </c>
      <c r="CD441" s="9"/>
      <c r="CE441" s="9">
        <f>Sat!$AR$28</f>
        <v>0</v>
      </c>
      <c r="CF441" s="73" t="str">
        <f t="shared" ref="CF441:CF443" si="4651">IF($B441="win",100%-CF$1,"-100%")</f>
        <v>-100%</v>
      </c>
      <c r="CG441" s="9">
        <f t="shared" ref="CG441:CG443" si="4652">(CE441*CF441)+(CE441*CG$1)</f>
        <v>0</v>
      </c>
      <c r="CH441" s="9"/>
      <c r="CI441" s="9">
        <f>Sat!$AS$28</f>
        <v>0</v>
      </c>
      <c r="CJ441" s="73" t="str">
        <f t="shared" ref="CJ441:CJ443" si="4653">IF($B441="win",100%-CJ$1,"-100%")</f>
        <v>-100%</v>
      </c>
      <c r="CK441" s="9">
        <f t="shared" ref="CK441:CK443" si="4654">(CI441*CJ441)+(CI441*CK$1)</f>
        <v>0</v>
      </c>
      <c r="CL441" s="9"/>
      <c r="CM441" s="9">
        <f>Sat!$AT$28</f>
        <v>0</v>
      </c>
      <c r="CN441" s="73" t="str">
        <f t="shared" ref="CN441:CN443" si="4655">IF($B441="win",100%-CN$1,"-100%")</f>
        <v>-100%</v>
      </c>
      <c r="CO441" s="9">
        <f t="shared" ref="CO441:CO443" si="4656">(CM441*CN441)+(CM441*CO$1)</f>
        <v>0</v>
      </c>
      <c r="CP441" s="9"/>
      <c r="CQ441" s="9">
        <f>Sat!$AU$28</f>
        <v>0</v>
      </c>
      <c r="CR441" s="73" t="str">
        <f t="shared" ref="CR441:CR443" si="4657">IF($B441="win",100%-CR$1,"-100%")</f>
        <v>-100%</v>
      </c>
      <c r="CS441" s="9">
        <f t="shared" ref="CS441:CS443" si="4658">(CQ441*CR441)+(CQ441*CS$1)</f>
        <v>0</v>
      </c>
      <c r="CT441" s="9"/>
      <c r="CU441" s="9">
        <f>Sat!$AV$28</f>
        <v>0</v>
      </c>
      <c r="CV441" s="73" t="str">
        <f t="shared" ref="CV441:CV443" si="4659">IF($B441="win",100%-CV$1,"-100%")</f>
        <v>-100%</v>
      </c>
      <c r="CW441" s="9">
        <f t="shared" ref="CW441:CW443" si="4660">(CU441*CV441)+(CU441*CW$1)</f>
        <v>0</v>
      </c>
      <c r="CX441" s="9"/>
      <c r="CY441" s="9">
        <f>Sat!$AW$28</f>
        <v>0</v>
      </c>
      <c r="CZ441" s="73" t="str">
        <f t="shared" ref="CZ441:CZ443" si="4661">IF($B441="win",100%-CZ$1,"-100%")</f>
        <v>-100%</v>
      </c>
      <c r="DA441" s="9">
        <f t="shared" ref="DA441:DA443" si="4662">(CY441*CZ441)+(CY441*DA$1)</f>
        <v>0</v>
      </c>
      <c r="DB441" s="9"/>
      <c r="DC441" s="9">
        <f>Sat!$AX$28</f>
        <v>0</v>
      </c>
      <c r="DD441" s="73" t="str">
        <f t="shared" ref="DD441:DD443" si="4663">IF($B441="win",100%-DD$1,"-100%")</f>
        <v>-100%</v>
      </c>
      <c r="DE441" s="9">
        <f t="shared" ref="DE441:DE443" si="4664">(DC441*DD441)+(DC441*DE$1)</f>
        <v>0</v>
      </c>
      <c r="DF441" s="9"/>
      <c r="DG441" s="9">
        <f>Sat!$AY$28</f>
        <v>0</v>
      </c>
      <c r="DH441" s="73" t="str">
        <f t="shared" ref="DH441:DH443" si="4665">IF($B441="win",100%-DH$1,"-100%")</f>
        <v>-100%</v>
      </c>
      <c r="DI441" s="9">
        <f t="shared" ref="DI441:DI443" si="4666">(DG441*DH441)+(DG441*DI$1)</f>
        <v>0</v>
      </c>
      <c r="DJ441" s="9"/>
      <c r="DK441" s="9">
        <f>Sat!$AZ$28</f>
        <v>0</v>
      </c>
      <c r="DL441" s="73" t="str">
        <f t="shared" ref="DL441:DL443" si="4667">IF($B441="win",100%-DL$1,"-100%")</f>
        <v>-100%</v>
      </c>
      <c r="DM441" s="9">
        <f t="shared" ref="DM441:DM443" si="4668">(DK441*DL441)+(DK441*DM$1)</f>
        <v>0</v>
      </c>
      <c r="DN441" s="9"/>
      <c r="DO441" s="9">
        <f>Sat!$BA$28</f>
        <v>0</v>
      </c>
      <c r="DP441" s="73" t="str">
        <f t="shared" ref="DP441:DP443" si="4669">IF($B441="win",100%-DP$1,"-100%")</f>
        <v>-100%</v>
      </c>
      <c r="DQ441" s="9">
        <f t="shared" ref="DQ441:DQ443" si="4670">(DO441*DP441)+(DO441*DQ$1)</f>
        <v>0</v>
      </c>
      <c r="DR441" s="9"/>
      <c r="DS441" s="9">
        <f>Sat!$BB$28</f>
        <v>0</v>
      </c>
      <c r="DT441" s="73" t="str">
        <f t="shared" ref="DT441:DT443" si="4671">IF($B441="win",100%-DT$1,"-100%")</f>
        <v>-100%</v>
      </c>
      <c r="DU441" s="9">
        <f t="shared" ref="DU441:DU443" si="4672">(DS441*DT441)+(DS441*DU$1)</f>
        <v>0</v>
      </c>
      <c r="DV441" s="9"/>
      <c r="DW441" s="9">
        <f>Sat!$BC$28</f>
        <v>0</v>
      </c>
      <c r="DX441" s="73" t="str">
        <f t="shared" ref="DX441:DX443" si="4673">IF($B441="win",100%-DX$1,"-100%")</f>
        <v>-100%</v>
      </c>
      <c r="DY441" s="9">
        <f t="shared" ref="DY441:DY443" si="4674">(DW441*DX441)+(DW441*DY$1)</f>
        <v>0</v>
      </c>
      <c r="DZ441" s="9"/>
      <c r="EA441" s="9">
        <f>Sat!$BD$28</f>
        <v>0</v>
      </c>
      <c r="EB441" s="73" t="str">
        <f t="shared" ref="EB441:EB443" si="4675">IF($B441="win",100%-EB$1,"-100%")</f>
        <v>-100%</v>
      </c>
      <c r="EC441" s="9">
        <f t="shared" ref="EC441:EC443" si="4676">(EA441*EB441)+(EA441*EC$1)</f>
        <v>0</v>
      </c>
      <c r="ED441" s="9"/>
      <c r="EE441" s="9">
        <f>Sat!$BE$28</f>
        <v>0</v>
      </c>
      <c r="EF441" s="73" t="str">
        <f t="shared" ref="EF441:EF443" si="4677">IF($B441="win",100%-EF$1,"-100%")</f>
        <v>-100%</v>
      </c>
      <c r="EG441" s="9">
        <f t="shared" ref="EG441:EG443" si="4678">(EE441*EF441)+(EE441*EG$1)</f>
        <v>0</v>
      </c>
      <c r="EH441" s="9"/>
      <c r="EI441" s="9">
        <f>Sat!$BF$28</f>
        <v>0</v>
      </c>
      <c r="EJ441" s="73" t="str">
        <f t="shared" ref="EJ441:EJ443" si="4679">IF($B441="win",100%-EJ$1,"-100%")</f>
        <v>-100%</v>
      </c>
      <c r="EK441" s="9">
        <f t="shared" ref="EK441:EK443" si="4680">(EI441*EJ441)+(EI441*EK$1)</f>
        <v>0</v>
      </c>
      <c r="EL441" s="9"/>
      <c r="EM441" s="9">
        <f>Sat!$BG$28</f>
        <v>0</v>
      </c>
      <c r="EN441" s="73" t="str">
        <f t="shared" ref="EN441:EN443" si="4681">IF($B441="win",100%-EN$1,"-100%")</f>
        <v>-100%</v>
      </c>
      <c r="EO441" s="9">
        <f t="shared" ref="EO441:EO443" si="4682">(EM441*EN441)+(EM441*EO$1)</f>
        <v>0</v>
      </c>
      <c r="EP441" s="9"/>
      <c r="EQ441" s="9">
        <f>Sat!$BH$28</f>
        <v>0</v>
      </c>
      <c r="ER441" s="73" t="str">
        <f t="shared" ref="ER441:ER443" si="4683">IF($B441="win",100%-ER$1,"-100%")</f>
        <v>-100%</v>
      </c>
      <c r="ES441" s="9">
        <f t="shared" ref="ES441:ES443" si="4684">(EQ441*ER441)+(EQ441*ES$1)</f>
        <v>0</v>
      </c>
      <c r="EU441" s="9">
        <f>Sat!$BI$28</f>
        <v>0</v>
      </c>
      <c r="EV441" s="73" t="str">
        <f t="shared" ref="EV441:EV443" si="4685">IF($B441="win",100%-EV$1,"-100%")</f>
        <v>-100%</v>
      </c>
      <c r="EW441" s="9">
        <f t="shared" ref="EW441:EW443" si="4686">(EU441*EV441)+(EU441*EW$1)</f>
        <v>0</v>
      </c>
      <c r="EY441" s="9">
        <f>Sat!$BJ$28</f>
        <v>0</v>
      </c>
      <c r="EZ441" s="73" t="str">
        <f t="shared" ref="EZ441:EZ443" si="4687">IF($B441="win",100%-EZ$1,"-100%")</f>
        <v>-100%</v>
      </c>
      <c r="FA441" s="9">
        <f t="shared" ref="FA441:FA443" si="4688">(EY441*EZ441)+(EY441*FA$1)</f>
        <v>0</v>
      </c>
      <c r="FC441" s="9">
        <f>Sat!$BK$28</f>
        <v>0</v>
      </c>
      <c r="FD441" s="73" t="str">
        <f t="shared" ref="FD441:FD443" si="4689">IF($B441="win",100%-FD$1,"-100%")</f>
        <v>-100%</v>
      </c>
      <c r="FE441" s="9">
        <f t="shared" ref="FE441:FE443" si="4690">(FC441*FD441)+(FC441*FE$1)</f>
        <v>0</v>
      </c>
      <c r="FG441" s="9">
        <f>Sat!$BL$28</f>
        <v>0</v>
      </c>
      <c r="FH441" s="73" t="str">
        <f t="shared" ref="FH441:FH443" si="4691">IF($B441="win",100%-FH$1,"-100%")</f>
        <v>-100%</v>
      </c>
      <c r="FI441" s="9">
        <f t="shared" ref="FI441:FI443" si="4692">(FG441*FH441)+(FG441*FI$1)</f>
        <v>0</v>
      </c>
      <c r="FK441" s="9">
        <f>Sat!$BM$28</f>
        <v>0</v>
      </c>
      <c r="FL441" s="73" t="str">
        <f t="shared" ref="FL441:FL443" si="4693">IF($B441="win",100%-FL$1,"-100%")</f>
        <v>-100%</v>
      </c>
      <c r="FM441" s="9">
        <f t="shared" ref="FM441:FM443" si="4694">(FK441*FL441)+(FK441*FM$1)</f>
        <v>0</v>
      </c>
      <c r="FO441" s="9">
        <f>Sat!$BN$28</f>
        <v>0</v>
      </c>
      <c r="FP441" s="73" t="str">
        <f t="shared" ref="FP441:FP443" si="4695">IF($B441="win",100%-FP$1,"-100%")</f>
        <v>-100%</v>
      </c>
      <c r="FQ441" s="9">
        <f t="shared" ref="FQ441:FQ443" si="4696">(FO441*FP441)+(FO441*FQ$1)</f>
        <v>0</v>
      </c>
    </row>
    <row r="442" spans="1:173" x14ac:dyDescent="0.25">
      <c r="A442" s="9" t="str">
        <f>Sat!$A$29</f>
        <v>UNDER</v>
      </c>
      <c r="B442" s="72">
        <f>Sat!$C$29</f>
        <v>0</v>
      </c>
      <c r="C442" s="9">
        <f>Sat!$X$29</f>
        <v>0</v>
      </c>
      <c r="D442" s="73" t="str">
        <f t="shared" si="4611"/>
        <v>-100%</v>
      </c>
      <c r="E442" s="9">
        <f t="shared" si="4612"/>
        <v>0</v>
      </c>
      <c r="F442" s="12"/>
      <c r="G442" s="9">
        <f>Sat!$Y$29</f>
        <v>0</v>
      </c>
      <c r="H442" s="73" t="str">
        <f t="shared" si="4613"/>
        <v>-100%</v>
      </c>
      <c r="I442" s="9">
        <f t="shared" si="4614"/>
        <v>0</v>
      </c>
      <c r="J442" s="12"/>
      <c r="K442" s="9">
        <f>Sat!$Z$29</f>
        <v>0</v>
      </c>
      <c r="L442" s="73" t="str">
        <f t="shared" si="4615"/>
        <v>-100%</v>
      </c>
      <c r="M442" s="9">
        <f t="shared" si="4616"/>
        <v>0</v>
      </c>
      <c r="N442" s="9"/>
      <c r="O442" s="9">
        <f>Sat!$AA$29</f>
        <v>0</v>
      </c>
      <c r="P442" s="73" t="str">
        <f t="shared" si="4617"/>
        <v>-100%</v>
      </c>
      <c r="Q442" s="9">
        <f t="shared" si="4618"/>
        <v>0</v>
      </c>
      <c r="R442" s="9"/>
      <c r="S442" s="9">
        <f>Sat!$AB$29</f>
        <v>0</v>
      </c>
      <c r="T442" s="73" t="str">
        <f t="shared" si="4619"/>
        <v>-100%</v>
      </c>
      <c r="U442" s="9">
        <f t="shared" si="4620"/>
        <v>0</v>
      </c>
      <c r="V442" s="9"/>
      <c r="W442" s="9">
        <f>Sat!$AC$29</f>
        <v>0</v>
      </c>
      <c r="X442" s="73" t="str">
        <f t="shared" si="4621"/>
        <v>-100%</v>
      </c>
      <c r="Y442" s="9">
        <f t="shared" si="4622"/>
        <v>0</v>
      </c>
      <c r="Z442" s="9"/>
      <c r="AA442" s="9">
        <f>Sat!$AD$29</f>
        <v>0</v>
      </c>
      <c r="AB442" s="73" t="str">
        <f t="shared" si="4623"/>
        <v>-100%</v>
      </c>
      <c r="AC442" s="9">
        <f t="shared" si="4624"/>
        <v>0</v>
      </c>
      <c r="AD442" s="9"/>
      <c r="AE442" s="9">
        <f>Sat!$AE$29</f>
        <v>0</v>
      </c>
      <c r="AF442" s="73" t="str">
        <f t="shared" si="4625"/>
        <v>-100%</v>
      </c>
      <c r="AG442" s="9">
        <f t="shared" si="4626"/>
        <v>0</v>
      </c>
      <c r="AH442" s="9"/>
      <c r="AI442" s="9">
        <f>Sat!$AF$29</f>
        <v>0</v>
      </c>
      <c r="AJ442" s="73" t="str">
        <f t="shared" si="4627"/>
        <v>-100%</v>
      </c>
      <c r="AK442" s="9">
        <f t="shared" si="4628"/>
        <v>0</v>
      </c>
      <c r="AL442" s="9"/>
      <c r="AM442" s="9">
        <f>Sat!$AG$29</f>
        <v>0</v>
      </c>
      <c r="AN442" s="73" t="str">
        <f t="shared" si="4629"/>
        <v>-100%</v>
      </c>
      <c r="AO442" s="9">
        <f t="shared" si="4630"/>
        <v>0</v>
      </c>
      <c r="AP442" s="9"/>
      <c r="AQ442" s="9">
        <f>Sat!$AH$29</f>
        <v>0</v>
      </c>
      <c r="AR442" s="73" t="str">
        <f t="shared" si="4631"/>
        <v>-100%</v>
      </c>
      <c r="AS442" s="9">
        <f t="shared" si="4632"/>
        <v>0</v>
      </c>
      <c r="AT442" s="9"/>
      <c r="AU442" s="9">
        <f>Sat!$AI$29</f>
        <v>0</v>
      </c>
      <c r="AV442" s="73" t="str">
        <f t="shared" si="4633"/>
        <v>-100%</v>
      </c>
      <c r="AW442" s="9">
        <f t="shared" si="4634"/>
        <v>0</v>
      </c>
      <c r="AX442" s="9"/>
      <c r="AY442" s="9">
        <f>Sat!$AJ$29</f>
        <v>0</v>
      </c>
      <c r="AZ442" s="73" t="str">
        <f t="shared" si="4635"/>
        <v>-100%</v>
      </c>
      <c r="BA442" s="9">
        <f t="shared" si="4636"/>
        <v>0</v>
      </c>
      <c r="BB442" s="9"/>
      <c r="BC442" s="9">
        <f>Sat!$AK$29</f>
        <v>0</v>
      </c>
      <c r="BD442" s="73" t="str">
        <f t="shared" si="4637"/>
        <v>-100%</v>
      </c>
      <c r="BE442" s="9">
        <f t="shared" si="4638"/>
        <v>0</v>
      </c>
      <c r="BF442" s="9"/>
      <c r="BG442" s="9">
        <f>Sat!$AL$29</f>
        <v>0</v>
      </c>
      <c r="BH442" s="73" t="str">
        <f t="shared" si="4639"/>
        <v>-100%</v>
      </c>
      <c r="BI442" s="9">
        <f t="shared" si="4640"/>
        <v>0</v>
      </c>
      <c r="BJ442" s="9"/>
      <c r="BK442" s="9">
        <f>Sat!$AM$29</f>
        <v>0</v>
      </c>
      <c r="BL442" s="73" t="str">
        <f t="shared" si="4641"/>
        <v>-100%</v>
      </c>
      <c r="BM442" s="9">
        <f t="shared" si="4642"/>
        <v>0</v>
      </c>
      <c r="BN442" s="9"/>
      <c r="BO442" s="9">
        <f>Sat!$AN$29</f>
        <v>0</v>
      </c>
      <c r="BP442" s="73" t="str">
        <f t="shared" si="4643"/>
        <v>-100%</v>
      </c>
      <c r="BQ442" s="9">
        <f t="shared" si="4644"/>
        <v>0</v>
      </c>
      <c r="BR442" s="9"/>
      <c r="BS442" s="9">
        <f>Sat!$AO$29</f>
        <v>0</v>
      </c>
      <c r="BT442" s="73" t="str">
        <f t="shared" si="4645"/>
        <v>-100%</v>
      </c>
      <c r="BU442" s="9">
        <f t="shared" si="4646"/>
        <v>0</v>
      </c>
      <c r="BV442" s="9"/>
      <c r="BW442" s="9">
        <f>Sat!$AP$29</f>
        <v>0</v>
      </c>
      <c r="BX442" s="73" t="str">
        <f t="shared" si="4647"/>
        <v>-100%</v>
      </c>
      <c r="BY442" s="9">
        <f t="shared" si="4648"/>
        <v>0</v>
      </c>
      <c r="BZ442" s="9"/>
      <c r="CA442" s="9">
        <f>Sat!$AQ$29</f>
        <v>0</v>
      </c>
      <c r="CB442" s="73" t="str">
        <f t="shared" si="4649"/>
        <v>-100%</v>
      </c>
      <c r="CC442" s="9">
        <f t="shared" si="4650"/>
        <v>0</v>
      </c>
      <c r="CD442" s="9"/>
      <c r="CE442" s="9">
        <f>Sat!$AR$29</f>
        <v>0</v>
      </c>
      <c r="CF442" s="73" t="str">
        <f t="shared" si="4651"/>
        <v>-100%</v>
      </c>
      <c r="CG442" s="9">
        <f t="shared" si="4652"/>
        <v>0</v>
      </c>
      <c r="CH442" s="9"/>
      <c r="CI442" s="9">
        <f>Sat!$AS$29</f>
        <v>0</v>
      </c>
      <c r="CJ442" s="73" t="str">
        <f t="shared" si="4653"/>
        <v>-100%</v>
      </c>
      <c r="CK442" s="9">
        <f t="shared" si="4654"/>
        <v>0</v>
      </c>
      <c r="CL442" s="9"/>
      <c r="CM442" s="9">
        <f>Sat!$AT$29</f>
        <v>0</v>
      </c>
      <c r="CN442" s="73" t="str">
        <f t="shared" si="4655"/>
        <v>-100%</v>
      </c>
      <c r="CO442" s="9">
        <f t="shared" si="4656"/>
        <v>0</v>
      </c>
      <c r="CP442" s="9"/>
      <c r="CQ442" s="9">
        <f>Sat!$AU$29</f>
        <v>0</v>
      </c>
      <c r="CR442" s="73" t="str">
        <f t="shared" si="4657"/>
        <v>-100%</v>
      </c>
      <c r="CS442" s="9">
        <f t="shared" si="4658"/>
        <v>0</v>
      </c>
      <c r="CT442" s="9"/>
      <c r="CU442" s="9">
        <f>Sat!$AV$29</f>
        <v>0</v>
      </c>
      <c r="CV442" s="73" t="str">
        <f t="shared" si="4659"/>
        <v>-100%</v>
      </c>
      <c r="CW442" s="9">
        <f t="shared" si="4660"/>
        <v>0</v>
      </c>
      <c r="CX442" s="9"/>
      <c r="CY442" s="9">
        <f>Sat!$AW$29</f>
        <v>0</v>
      </c>
      <c r="CZ442" s="73" t="str">
        <f t="shared" si="4661"/>
        <v>-100%</v>
      </c>
      <c r="DA442" s="9">
        <f t="shared" si="4662"/>
        <v>0</v>
      </c>
      <c r="DB442" s="9"/>
      <c r="DC442" s="9">
        <f>Sat!$AX$29</f>
        <v>0</v>
      </c>
      <c r="DD442" s="73" t="str">
        <f t="shared" si="4663"/>
        <v>-100%</v>
      </c>
      <c r="DE442" s="9">
        <f t="shared" si="4664"/>
        <v>0</v>
      </c>
      <c r="DF442" s="9"/>
      <c r="DG442" s="9">
        <f>Sat!$AY$29</f>
        <v>0</v>
      </c>
      <c r="DH442" s="73" t="str">
        <f t="shared" si="4665"/>
        <v>-100%</v>
      </c>
      <c r="DI442" s="9">
        <f t="shared" si="4666"/>
        <v>0</v>
      </c>
      <c r="DJ442" s="9"/>
      <c r="DK442" s="9">
        <f>Sat!$AZ$29</f>
        <v>0</v>
      </c>
      <c r="DL442" s="73" t="str">
        <f t="shared" si="4667"/>
        <v>-100%</v>
      </c>
      <c r="DM442" s="9">
        <f t="shared" si="4668"/>
        <v>0</v>
      </c>
      <c r="DN442" s="9"/>
      <c r="DO442" s="9">
        <f>Sat!$BA$29</f>
        <v>0</v>
      </c>
      <c r="DP442" s="73" t="str">
        <f t="shared" si="4669"/>
        <v>-100%</v>
      </c>
      <c r="DQ442" s="9">
        <f t="shared" si="4670"/>
        <v>0</v>
      </c>
      <c r="DR442" s="9"/>
      <c r="DS442" s="9">
        <f>Sat!$BB$29</f>
        <v>0</v>
      </c>
      <c r="DT442" s="73" t="str">
        <f t="shared" si="4671"/>
        <v>-100%</v>
      </c>
      <c r="DU442" s="9">
        <f t="shared" si="4672"/>
        <v>0</v>
      </c>
      <c r="DV442" s="9"/>
      <c r="DW442" s="9">
        <f>Sat!$BC$29</f>
        <v>0</v>
      </c>
      <c r="DX442" s="73" t="str">
        <f t="shared" si="4673"/>
        <v>-100%</v>
      </c>
      <c r="DY442" s="9">
        <f t="shared" si="4674"/>
        <v>0</v>
      </c>
      <c r="DZ442" s="9"/>
      <c r="EA442" s="9">
        <f>Sat!$BD$29</f>
        <v>0</v>
      </c>
      <c r="EB442" s="73" t="str">
        <f t="shared" si="4675"/>
        <v>-100%</v>
      </c>
      <c r="EC442" s="9">
        <f t="shared" si="4676"/>
        <v>0</v>
      </c>
      <c r="ED442" s="9"/>
      <c r="EE442" s="9">
        <f>Sat!$BE$29</f>
        <v>0</v>
      </c>
      <c r="EF442" s="73" t="str">
        <f t="shared" si="4677"/>
        <v>-100%</v>
      </c>
      <c r="EG442" s="9">
        <f t="shared" si="4678"/>
        <v>0</v>
      </c>
      <c r="EH442" s="9"/>
      <c r="EI442" s="9">
        <f>Sat!$BF$29</f>
        <v>0</v>
      </c>
      <c r="EJ442" s="73" t="str">
        <f t="shared" si="4679"/>
        <v>-100%</v>
      </c>
      <c r="EK442" s="9">
        <f t="shared" si="4680"/>
        <v>0</v>
      </c>
      <c r="EL442" s="9"/>
      <c r="EM442" s="9">
        <f>Sat!$BG$29</f>
        <v>0</v>
      </c>
      <c r="EN442" s="73" t="str">
        <f t="shared" si="4681"/>
        <v>-100%</v>
      </c>
      <c r="EO442" s="9">
        <f t="shared" si="4682"/>
        <v>0</v>
      </c>
      <c r="EP442" s="9"/>
      <c r="EQ442" s="9">
        <f>Sat!$BH$29</f>
        <v>0</v>
      </c>
      <c r="ER442" s="73" t="str">
        <f t="shared" si="4683"/>
        <v>-100%</v>
      </c>
      <c r="ES442" s="9">
        <f t="shared" si="4684"/>
        <v>0</v>
      </c>
      <c r="EU442" s="9">
        <f>Sat!$BI$29</f>
        <v>0</v>
      </c>
      <c r="EV442" s="73" t="str">
        <f t="shared" si="4685"/>
        <v>-100%</v>
      </c>
      <c r="EW442" s="9">
        <f t="shared" si="4686"/>
        <v>0</v>
      </c>
      <c r="EY442" s="9">
        <f>Sat!$BJ$29</f>
        <v>0</v>
      </c>
      <c r="EZ442" s="73" t="str">
        <f t="shared" si="4687"/>
        <v>-100%</v>
      </c>
      <c r="FA442" s="9">
        <f t="shared" si="4688"/>
        <v>0</v>
      </c>
      <c r="FC442" s="9">
        <f>Sat!$BK$29</f>
        <v>0</v>
      </c>
      <c r="FD442" s="73" t="str">
        <f t="shared" si="4689"/>
        <v>-100%</v>
      </c>
      <c r="FE442" s="9">
        <f t="shared" si="4690"/>
        <v>0</v>
      </c>
      <c r="FG442" s="9">
        <f>Sat!$BL$29</f>
        <v>0</v>
      </c>
      <c r="FH442" s="73" t="str">
        <f t="shared" si="4691"/>
        <v>-100%</v>
      </c>
      <c r="FI442" s="9">
        <f t="shared" si="4692"/>
        <v>0</v>
      </c>
      <c r="FK442" s="9">
        <f>Sat!$BM$29</f>
        <v>0</v>
      </c>
      <c r="FL442" s="73" t="str">
        <f t="shared" si="4693"/>
        <v>-100%</v>
      </c>
      <c r="FM442" s="9">
        <f t="shared" si="4694"/>
        <v>0</v>
      </c>
      <c r="FO442" s="9">
        <f>Sat!$BN$29</f>
        <v>0</v>
      </c>
      <c r="FP442" s="73" t="str">
        <f t="shared" si="4695"/>
        <v>-100%</v>
      </c>
      <c r="FQ442" s="9">
        <f t="shared" si="4696"/>
        <v>0</v>
      </c>
    </row>
    <row r="443" spans="1:173" x14ac:dyDescent="0.25">
      <c r="A443" s="9" t="str">
        <f>Sat!$A$30</f>
        <v>OVER</v>
      </c>
      <c r="B443" s="72">
        <f>Sat!$C$30</f>
        <v>0</v>
      </c>
      <c r="C443" s="9">
        <f>Sat!$X$30</f>
        <v>0</v>
      </c>
      <c r="D443" s="73" t="str">
        <f t="shared" si="4611"/>
        <v>-100%</v>
      </c>
      <c r="E443" s="9">
        <f t="shared" si="4612"/>
        <v>0</v>
      </c>
      <c r="F443" s="12"/>
      <c r="G443" s="9">
        <f>Sat!$Y$30</f>
        <v>0</v>
      </c>
      <c r="H443" s="73" t="str">
        <f t="shared" si="4613"/>
        <v>-100%</v>
      </c>
      <c r="I443" s="9">
        <f t="shared" si="4614"/>
        <v>0</v>
      </c>
      <c r="J443" s="12"/>
      <c r="K443" s="9">
        <f>Sat!$Z$30</f>
        <v>0</v>
      </c>
      <c r="L443" s="73" t="str">
        <f t="shared" si="4615"/>
        <v>-100%</v>
      </c>
      <c r="M443" s="9">
        <f t="shared" si="4616"/>
        <v>0</v>
      </c>
      <c r="N443" s="9"/>
      <c r="O443" s="9">
        <f>Sat!$AA$30</f>
        <v>0</v>
      </c>
      <c r="P443" s="73" t="str">
        <f t="shared" si="4617"/>
        <v>-100%</v>
      </c>
      <c r="Q443" s="9">
        <f t="shared" si="4618"/>
        <v>0</v>
      </c>
      <c r="R443" s="9"/>
      <c r="S443" s="9">
        <f>Sat!$AB$30</f>
        <v>0</v>
      </c>
      <c r="T443" s="73" t="str">
        <f t="shared" si="4619"/>
        <v>-100%</v>
      </c>
      <c r="U443" s="9">
        <f t="shared" si="4620"/>
        <v>0</v>
      </c>
      <c r="V443" s="9"/>
      <c r="W443" s="9">
        <f>Sat!$AC$30</f>
        <v>0</v>
      </c>
      <c r="X443" s="73" t="str">
        <f t="shared" si="4621"/>
        <v>-100%</v>
      </c>
      <c r="Y443" s="9">
        <f t="shared" si="4622"/>
        <v>0</v>
      </c>
      <c r="Z443" s="9"/>
      <c r="AA443" s="9">
        <f>Sat!$AD$30</f>
        <v>0</v>
      </c>
      <c r="AB443" s="73" t="str">
        <f t="shared" si="4623"/>
        <v>-100%</v>
      </c>
      <c r="AC443" s="9">
        <f t="shared" si="4624"/>
        <v>0</v>
      </c>
      <c r="AD443" s="9"/>
      <c r="AE443" s="9">
        <f>Sat!$AE$30</f>
        <v>0</v>
      </c>
      <c r="AF443" s="73" t="str">
        <f t="shared" si="4625"/>
        <v>-100%</v>
      </c>
      <c r="AG443" s="9">
        <f t="shared" si="4626"/>
        <v>0</v>
      </c>
      <c r="AH443" s="9"/>
      <c r="AI443" s="9">
        <f>Sat!$AF$30</f>
        <v>0</v>
      </c>
      <c r="AJ443" s="73" t="str">
        <f t="shared" si="4627"/>
        <v>-100%</v>
      </c>
      <c r="AK443" s="9">
        <f t="shared" si="4628"/>
        <v>0</v>
      </c>
      <c r="AL443" s="9"/>
      <c r="AM443" s="9">
        <f>Sat!$AG$30</f>
        <v>0</v>
      </c>
      <c r="AN443" s="73" t="str">
        <f t="shared" si="4629"/>
        <v>-100%</v>
      </c>
      <c r="AO443" s="9">
        <f t="shared" si="4630"/>
        <v>0</v>
      </c>
      <c r="AP443" s="9"/>
      <c r="AQ443" s="9">
        <f>Sat!$AH$30</f>
        <v>0</v>
      </c>
      <c r="AR443" s="73" t="str">
        <f t="shared" si="4631"/>
        <v>-100%</v>
      </c>
      <c r="AS443" s="9">
        <f t="shared" si="4632"/>
        <v>0</v>
      </c>
      <c r="AT443" s="9"/>
      <c r="AU443" s="9">
        <f>Sat!$AI$30</f>
        <v>0</v>
      </c>
      <c r="AV443" s="73" t="str">
        <f t="shared" si="4633"/>
        <v>-100%</v>
      </c>
      <c r="AW443" s="9">
        <f t="shared" si="4634"/>
        <v>0</v>
      </c>
      <c r="AX443" s="9"/>
      <c r="AY443" s="9">
        <f>Sat!$AJ$30</f>
        <v>0</v>
      </c>
      <c r="AZ443" s="73" t="str">
        <f t="shared" si="4635"/>
        <v>-100%</v>
      </c>
      <c r="BA443" s="9">
        <f t="shared" si="4636"/>
        <v>0</v>
      </c>
      <c r="BB443" s="9"/>
      <c r="BC443" s="9">
        <f>Sat!$AK$30</f>
        <v>0</v>
      </c>
      <c r="BD443" s="73" t="str">
        <f t="shared" si="4637"/>
        <v>-100%</v>
      </c>
      <c r="BE443" s="9">
        <f t="shared" si="4638"/>
        <v>0</v>
      </c>
      <c r="BF443" s="9"/>
      <c r="BG443" s="9">
        <f>Sat!$AL$30</f>
        <v>0</v>
      </c>
      <c r="BH443" s="73" t="str">
        <f t="shared" si="4639"/>
        <v>-100%</v>
      </c>
      <c r="BI443" s="9">
        <f t="shared" si="4640"/>
        <v>0</v>
      </c>
      <c r="BJ443" s="9"/>
      <c r="BK443" s="9">
        <f>Sat!$AM$30</f>
        <v>0</v>
      </c>
      <c r="BL443" s="73" t="str">
        <f t="shared" si="4641"/>
        <v>-100%</v>
      </c>
      <c r="BM443" s="9">
        <f t="shared" si="4642"/>
        <v>0</v>
      </c>
      <c r="BN443" s="9"/>
      <c r="BO443" s="9">
        <f>Sat!$AN$30</f>
        <v>0</v>
      </c>
      <c r="BP443" s="73" t="str">
        <f t="shared" si="4643"/>
        <v>-100%</v>
      </c>
      <c r="BQ443" s="9">
        <f t="shared" si="4644"/>
        <v>0</v>
      </c>
      <c r="BR443" s="9"/>
      <c r="BS443" s="9">
        <f>Sat!$AO$30</f>
        <v>0</v>
      </c>
      <c r="BT443" s="73" t="str">
        <f t="shared" si="4645"/>
        <v>-100%</v>
      </c>
      <c r="BU443" s="9">
        <f t="shared" si="4646"/>
        <v>0</v>
      </c>
      <c r="BV443" s="9"/>
      <c r="BW443" s="9">
        <f>Sat!$AP$30</f>
        <v>0</v>
      </c>
      <c r="BX443" s="73" t="str">
        <f t="shared" si="4647"/>
        <v>-100%</v>
      </c>
      <c r="BY443" s="9">
        <f t="shared" si="4648"/>
        <v>0</v>
      </c>
      <c r="BZ443" s="9"/>
      <c r="CA443" s="9">
        <f>Sat!$AQ$30</f>
        <v>0</v>
      </c>
      <c r="CB443" s="73" t="str">
        <f t="shared" si="4649"/>
        <v>-100%</v>
      </c>
      <c r="CC443" s="9">
        <f t="shared" si="4650"/>
        <v>0</v>
      </c>
      <c r="CD443" s="9"/>
      <c r="CE443" s="9">
        <f>Sat!$AR$30</f>
        <v>0</v>
      </c>
      <c r="CF443" s="73" t="str">
        <f t="shared" si="4651"/>
        <v>-100%</v>
      </c>
      <c r="CG443" s="9">
        <f t="shared" si="4652"/>
        <v>0</v>
      </c>
      <c r="CH443" s="9"/>
      <c r="CI443" s="9">
        <f>Sat!$AS$30</f>
        <v>0</v>
      </c>
      <c r="CJ443" s="73" t="str">
        <f t="shared" si="4653"/>
        <v>-100%</v>
      </c>
      <c r="CK443" s="9">
        <f t="shared" si="4654"/>
        <v>0</v>
      </c>
      <c r="CL443" s="9"/>
      <c r="CM443" s="9">
        <f>Sat!$AT$30</f>
        <v>0</v>
      </c>
      <c r="CN443" s="73" t="str">
        <f t="shared" si="4655"/>
        <v>-100%</v>
      </c>
      <c r="CO443" s="9">
        <f t="shared" si="4656"/>
        <v>0</v>
      </c>
      <c r="CP443" s="9"/>
      <c r="CQ443" s="9">
        <f>Sat!$AU$30</f>
        <v>0</v>
      </c>
      <c r="CR443" s="73" t="str">
        <f t="shared" si="4657"/>
        <v>-100%</v>
      </c>
      <c r="CS443" s="9">
        <f t="shared" si="4658"/>
        <v>0</v>
      </c>
      <c r="CT443" s="9"/>
      <c r="CU443" s="9">
        <f>Sat!$AV$30</f>
        <v>0</v>
      </c>
      <c r="CV443" s="73" t="str">
        <f t="shared" si="4659"/>
        <v>-100%</v>
      </c>
      <c r="CW443" s="9">
        <f t="shared" si="4660"/>
        <v>0</v>
      </c>
      <c r="CX443" s="9"/>
      <c r="CY443" s="9">
        <f>Sat!$AW$30</f>
        <v>0</v>
      </c>
      <c r="CZ443" s="73" t="str">
        <f t="shared" si="4661"/>
        <v>-100%</v>
      </c>
      <c r="DA443" s="9">
        <f t="shared" si="4662"/>
        <v>0</v>
      </c>
      <c r="DB443" s="9"/>
      <c r="DC443" s="9">
        <f>Sat!$AX$30</f>
        <v>0</v>
      </c>
      <c r="DD443" s="73" t="str">
        <f t="shared" si="4663"/>
        <v>-100%</v>
      </c>
      <c r="DE443" s="9">
        <f t="shared" si="4664"/>
        <v>0</v>
      </c>
      <c r="DF443" s="9"/>
      <c r="DG443" s="9">
        <f>Sat!$AY$30</f>
        <v>0</v>
      </c>
      <c r="DH443" s="73" t="str">
        <f t="shared" si="4665"/>
        <v>-100%</v>
      </c>
      <c r="DI443" s="9">
        <f t="shared" si="4666"/>
        <v>0</v>
      </c>
      <c r="DJ443" s="9"/>
      <c r="DK443" s="9">
        <f>Sat!$AZ$30</f>
        <v>0</v>
      </c>
      <c r="DL443" s="73" t="str">
        <f t="shared" si="4667"/>
        <v>-100%</v>
      </c>
      <c r="DM443" s="9">
        <f t="shared" si="4668"/>
        <v>0</v>
      </c>
      <c r="DN443" s="9"/>
      <c r="DO443" s="9">
        <f>Sat!$BA$30</f>
        <v>0</v>
      </c>
      <c r="DP443" s="73" t="str">
        <f t="shared" si="4669"/>
        <v>-100%</v>
      </c>
      <c r="DQ443" s="9">
        <f t="shared" si="4670"/>
        <v>0</v>
      </c>
      <c r="DR443" s="9"/>
      <c r="DS443" s="9">
        <f>Sat!$BB$30</f>
        <v>0</v>
      </c>
      <c r="DT443" s="73" t="str">
        <f t="shared" si="4671"/>
        <v>-100%</v>
      </c>
      <c r="DU443" s="9">
        <f t="shared" si="4672"/>
        <v>0</v>
      </c>
      <c r="DV443" s="9"/>
      <c r="DW443" s="9">
        <f>Sat!$BC$30</f>
        <v>0</v>
      </c>
      <c r="DX443" s="73" t="str">
        <f t="shared" si="4673"/>
        <v>-100%</v>
      </c>
      <c r="DY443" s="9">
        <f t="shared" si="4674"/>
        <v>0</v>
      </c>
      <c r="DZ443" s="9"/>
      <c r="EA443" s="9">
        <f>Sat!$BD$30</f>
        <v>0</v>
      </c>
      <c r="EB443" s="73" t="str">
        <f t="shared" si="4675"/>
        <v>-100%</v>
      </c>
      <c r="EC443" s="9">
        <f t="shared" si="4676"/>
        <v>0</v>
      </c>
      <c r="ED443" s="9"/>
      <c r="EE443" s="9">
        <f>Sat!$BE$30</f>
        <v>0</v>
      </c>
      <c r="EF443" s="73" t="str">
        <f t="shared" si="4677"/>
        <v>-100%</v>
      </c>
      <c r="EG443" s="9">
        <f t="shared" si="4678"/>
        <v>0</v>
      </c>
      <c r="EH443" s="9"/>
      <c r="EI443" s="9">
        <f>Sat!$BF$30</f>
        <v>0</v>
      </c>
      <c r="EJ443" s="73" t="str">
        <f t="shared" si="4679"/>
        <v>-100%</v>
      </c>
      <c r="EK443" s="9">
        <f t="shared" si="4680"/>
        <v>0</v>
      </c>
      <c r="EL443" s="9"/>
      <c r="EM443" s="9">
        <f>Sat!$BG$30</f>
        <v>0</v>
      </c>
      <c r="EN443" s="73" t="str">
        <f t="shared" si="4681"/>
        <v>-100%</v>
      </c>
      <c r="EO443" s="9">
        <f t="shared" si="4682"/>
        <v>0</v>
      </c>
      <c r="EP443" s="9"/>
      <c r="EQ443" s="9">
        <f>Sat!$BH$30</f>
        <v>0</v>
      </c>
      <c r="ER443" s="73" t="str">
        <f t="shared" si="4683"/>
        <v>-100%</v>
      </c>
      <c r="ES443" s="9">
        <f t="shared" si="4684"/>
        <v>0</v>
      </c>
      <c r="EU443" s="9">
        <f>Sat!$BI$30</f>
        <v>0</v>
      </c>
      <c r="EV443" s="73" t="str">
        <f t="shared" si="4685"/>
        <v>-100%</v>
      </c>
      <c r="EW443" s="9">
        <f t="shared" si="4686"/>
        <v>0</v>
      </c>
      <c r="EY443" s="9">
        <f>Sat!$BJ$30</f>
        <v>0</v>
      </c>
      <c r="EZ443" s="73" t="str">
        <f t="shared" si="4687"/>
        <v>-100%</v>
      </c>
      <c r="FA443" s="9">
        <f t="shared" si="4688"/>
        <v>0</v>
      </c>
      <c r="FC443" s="9">
        <f>Sat!$BK$30</f>
        <v>0</v>
      </c>
      <c r="FD443" s="73" t="str">
        <f t="shared" si="4689"/>
        <v>-100%</v>
      </c>
      <c r="FE443" s="9">
        <f t="shared" si="4690"/>
        <v>0</v>
      </c>
      <c r="FG443" s="9">
        <f>Sat!$BL$30</f>
        <v>0</v>
      </c>
      <c r="FH443" s="73" t="str">
        <f t="shared" si="4691"/>
        <v>-100%</v>
      </c>
      <c r="FI443" s="9">
        <f t="shared" si="4692"/>
        <v>0</v>
      </c>
      <c r="FK443" s="9">
        <f>Sat!$BM$30</f>
        <v>0</v>
      </c>
      <c r="FL443" s="73" t="str">
        <f t="shared" si="4693"/>
        <v>-100%</v>
      </c>
      <c r="FM443" s="9">
        <f t="shared" si="4694"/>
        <v>0</v>
      </c>
      <c r="FO443" s="9">
        <f>Sat!$BN$30</f>
        <v>0</v>
      </c>
      <c r="FP443" s="73" t="str">
        <f t="shared" si="4695"/>
        <v>-100%</v>
      </c>
      <c r="FQ443" s="9">
        <f t="shared" si="4696"/>
        <v>0</v>
      </c>
    </row>
    <row r="444" spans="1:173" x14ac:dyDescent="0.25">
      <c r="A444" s="75"/>
      <c r="B444" s="72"/>
      <c r="C444" s="75"/>
      <c r="D444" s="75"/>
      <c r="E444" s="75"/>
      <c r="F444" s="12"/>
      <c r="G444" s="75"/>
      <c r="H444" s="75"/>
      <c r="I444" s="75"/>
      <c r="J444" s="12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5"/>
      <c r="BK444" s="75"/>
      <c r="BL444" s="75"/>
      <c r="BM444" s="75"/>
      <c r="BN444" s="75"/>
      <c r="BO444" s="75"/>
      <c r="BP444" s="75"/>
      <c r="BQ444" s="75"/>
      <c r="BR444" s="75"/>
      <c r="BS444" s="75"/>
      <c r="BT444" s="75"/>
      <c r="BU444" s="75"/>
      <c r="BV444" s="75"/>
      <c r="BW444" s="75"/>
      <c r="BX444" s="75"/>
      <c r="BY444" s="75"/>
      <c r="BZ444" s="75"/>
      <c r="CA444" s="75"/>
      <c r="CB444" s="75"/>
      <c r="CC444" s="75"/>
      <c r="CD444" s="75"/>
      <c r="CE444" s="75"/>
      <c r="CF444" s="75"/>
      <c r="CG444" s="75"/>
      <c r="CH444" s="75"/>
      <c r="CI444" s="75"/>
      <c r="CJ444" s="75"/>
      <c r="CK444" s="75"/>
      <c r="CL444" s="75"/>
      <c r="CM444" s="75"/>
      <c r="CN444" s="75"/>
      <c r="CO444" s="75"/>
      <c r="CP444" s="75"/>
      <c r="CQ444" s="75"/>
      <c r="CR444" s="75"/>
      <c r="CS444" s="75"/>
      <c r="CT444" s="75"/>
      <c r="CU444" s="75"/>
      <c r="CV444" s="75"/>
      <c r="CW444" s="75"/>
      <c r="CX444" s="75"/>
      <c r="CY444" s="75"/>
      <c r="CZ444" s="75"/>
      <c r="DA444" s="75"/>
      <c r="DB444" s="75"/>
      <c r="DC444" s="75"/>
      <c r="DD444" s="75"/>
      <c r="DE444" s="75"/>
      <c r="DF444" s="75"/>
      <c r="DG444" s="75"/>
      <c r="DH444" s="75"/>
      <c r="DI444" s="75"/>
      <c r="DJ444" s="75"/>
      <c r="DK444" s="75"/>
      <c r="DL444" s="75"/>
      <c r="DM444" s="75"/>
      <c r="DN444" s="75"/>
      <c r="DO444" s="75"/>
      <c r="DP444" s="75"/>
      <c r="DQ444" s="75"/>
      <c r="DR444" s="75"/>
      <c r="DS444" s="75"/>
      <c r="DT444" s="75"/>
      <c r="DU444" s="75"/>
      <c r="DV444" s="75"/>
      <c r="DW444" s="75"/>
      <c r="DX444" s="75"/>
      <c r="DY444" s="75"/>
      <c r="DZ444" s="75"/>
      <c r="EA444" s="75"/>
      <c r="EB444" s="75"/>
      <c r="EC444" s="75"/>
      <c r="ED444" s="75"/>
      <c r="EE444" s="75"/>
      <c r="EF444" s="75"/>
      <c r="EG444" s="75"/>
      <c r="EH444" s="75"/>
      <c r="EI444" s="75"/>
      <c r="EJ444" s="75"/>
      <c r="EK444" s="75"/>
      <c r="EL444" s="75"/>
      <c r="EM444" s="75"/>
      <c r="EN444" s="75"/>
      <c r="EO444" s="75"/>
      <c r="EP444" s="75"/>
      <c r="EQ444" s="75"/>
      <c r="ER444" s="75"/>
      <c r="ES444" s="75"/>
      <c r="EU444" s="75"/>
      <c r="EV444" s="75"/>
      <c r="EW444" s="75"/>
      <c r="EY444" s="75"/>
      <c r="EZ444" s="75"/>
      <c r="FA444" s="75"/>
      <c r="FC444" s="75"/>
      <c r="FD444" s="75"/>
      <c r="FE444" s="75"/>
      <c r="FG444" s="75"/>
      <c r="FH444" s="75"/>
      <c r="FI444" s="75"/>
      <c r="FK444" s="75"/>
      <c r="FL444" s="75"/>
      <c r="FM444" s="75"/>
      <c r="FO444" s="75"/>
      <c r="FP444" s="75"/>
      <c r="FQ444" s="75"/>
    </row>
    <row r="445" spans="1:173" x14ac:dyDescent="0.25">
      <c r="A445" s="9">
        <f>Sat!$A$32</f>
        <v>0</v>
      </c>
      <c r="B445" s="72">
        <f>Sat!$C$32</f>
        <v>0</v>
      </c>
      <c r="C445" s="9">
        <f>Sat!$X$32</f>
        <v>0</v>
      </c>
      <c r="D445" s="73" t="str">
        <f>IF($B445="win",100%-D$1,"-100%")</f>
        <v>-100%</v>
      </c>
      <c r="E445" s="9">
        <f>(C445*D445)+(C445*E$1)</f>
        <v>0</v>
      </c>
      <c r="F445" s="12"/>
      <c r="G445" s="9">
        <f>Sat!$Y$32</f>
        <v>0</v>
      </c>
      <c r="H445" s="73" t="str">
        <f>IF($B445="win",100%-H$1,"-100%")</f>
        <v>-100%</v>
      </c>
      <c r="I445" s="9">
        <f>(G445*H445)+(G445*I$1)</f>
        <v>0</v>
      </c>
      <c r="J445" s="12"/>
      <c r="K445" s="9">
        <f>Sat!$Z$32</f>
        <v>0</v>
      </c>
      <c r="L445" s="73" t="str">
        <f>IF($B445="win",100%-L$1,"-100%")</f>
        <v>-100%</v>
      </c>
      <c r="M445" s="9">
        <f>(K445*L445)+(K445*M$1)</f>
        <v>0</v>
      </c>
      <c r="N445" s="9"/>
      <c r="O445" s="9">
        <f>Sat!$AA$32</f>
        <v>0</v>
      </c>
      <c r="P445" s="73" t="str">
        <f>IF($B445="win",100%-P$1,"-100%")</f>
        <v>-100%</v>
      </c>
      <c r="Q445" s="9">
        <f>(O445*P445)+(O445*Q$1)</f>
        <v>0</v>
      </c>
      <c r="R445" s="9"/>
      <c r="S445" s="9">
        <f>Sat!$AB$32</f>
        <v>0</v>
      </c>
      <c r="T445" s="73" t="str">
        <f>IF($B445="win",100%-T$1,"-100%")</f>
        <v>-100%</v>
      </c>
      <c r="U445" s="9">
        <f>(S445*T445)+(S445*U$1)</f>
        <v>0</v>
      </c>
      <c r="V445" s="9"/>
      <c r="W445" s="9">
        <f>Sat!$AC$32</f>
        <v>0</v>
      </c>
      <c r="X445" s="73" t="str">
        <f>IF($B445="win",100%-X$1,"-100%")</f>
        <v>-100%</v>
      </c>
      <c r="Y445" s="9">
        <f>(W445*X445)+(W445*Y$1)</f>
        <v>0</v>
      </c>
      <c r="Z445" s="9"/>
      <c r="AA445" s="9">
        <f>Sat!$AD$32</f>
        <v>0</v>
      </c>
      <c r="AB445" s="73" t="str">
        <f>IF($B445="win",100%-AB$1,"-100%")</f>
        <v>-100%</v>
      </c>
      <c r="AC445" s="9">
        <f>(AA445*AB445)+(AA445*AC$1)</f>
        <v>0</v>
      </c>
      <c r="AD445" s="9"/>
      <c r="AE445" s="9">
        <f>Sat!$AE$32</f>
        <v>0</v>
      </c>
      <c r="AF445" s="73" t="str">
        <f>IF($B445="win",100%-AF$1,"-100%")</f>
        <v>-100%</v>
      </c>
      <c r="AG445" s="9">
        <f>(AE445*AF445)+(AE445*AG$1)</f>
        <v>0</v>
      </c>
      <c r="AH445" s="9"/>
      <c r="AI445" s="9">
        <f>Sat!$AF$32</f>
        <v>0</v>
      </c>
      <c r="AJ445" s="73" t="str">
        <f>IF($B445="win",100%-AJ$1,"-100%")</f>
        <v>-100%</v>
      </c>
      <c r="AK445" s="9">
        <f>(AI445*AJ445)+(AI445*AK$1)</f>
        <v>0</v>
      </c>
      <c r="AL445" s="9"/>
      <c r="AM445" s="9">
        <f>Sat!$AG$32</f>
        <v>0</v>
      </c>
      <c r="AN445" s="73" t="str">
        <f>IF($B445="win",100%-AN$1,"-100%")</f>
        <v>-100%</v>
      </c>
      <c r="AO445" s="9">
        <f>(AM445*AN445)+(AM445*AO$1)</f>
        <v>0</v>
      </c>
      <c r="AP445" s="9"/>
      <c r="AQ445" s="9">
        <f>Sat!$AH$32</f>
        <v>0</v>
      </c>
      <c r="AR445" s="73" t="str">
        <f>IF($B445="win",100%-AR$1,"-100%")</f>
        <v>-100%</v>
      </c>
      <c r="AS445" s="9">
        <f>(AQ445*AR445)+(AQ445*AS$1)</f>
        <v>0</v>
      </c>
      <c r="AT445" s="9"/>
      <c r="AU445" s="9">
        <f>Sat!$AI$32</f>
        <v>0</v>
      </c>
      <c r="AV445" s="73" t="str">
        <f>IF($B445="win",100%-AV$1,"-100%")</f>
        <v>-100%</v>
      </c>
      <c r="AW445" s="9">
        <f>(AU445*AV445)+(AU445*AW$1)</f>
        <v>0</v>
      </c>
      <c r="AX445" s="9"/>
      <c r="AY445" s="9">
        <f>Sat!$AJ$32</f>
        <v>0</v>
      </c>
      <c r="AZ445" s="73" t="str">
        <f>IF($B445="win",100%-AZ$1,"-100%")</f>
        <v>-100%</v>
      </c>
      <c r="BA445" s="9">
        <f>(AY445*AZ445)+(AY445*BA$1)</f>
        <v>0</v>
      </c>
      <c r="BB445" s="9"/>
      <c r="BC445" s="9">
        <f>Sat!$AK$32</f>
        <v>0</v>
      </c>
      <c r="BD445" s="73" t="str">
        <f>IF($B445="win",100%-BD$1,"-100%")</f>
        <v>-100%</v>
      </c>
      <c r="BE445" s="9">
        <f>(BC445*BD445)+(BC445*BE$1)</f>
        <v>0</v>
      </c>
      <c r="BF445" s="9"/>
      <c r="BG445" s="9">
        <f>Sat!$AL$32</f>
        <v>0</v>
      </c>
      <c r="BH445" s="73" t="str">
        <f>IF($B445="win",100%-BH$1,"-100%")</f>
        <v>-100%</v>
      </c>
      <c r="BI445" s="9">
        <f>(BG445*BH445)+(BG445*BI$1)</f>
        <v>0</v>
      </c>
      <c r="BJ445" s="9"/>
      <c r="BK445" s="9">
        <f>Sat!$AM$32</f>
        <v>0</v>
      </c>
      <c r="BL445" s="73" t="str">
        <f>IF($B445="win",100%-BL$1,"-100%")</f>
        <v>-100%</v>
      </c>
      <c r="BM445" s="9">
        <f>(BK445*BL445)+(BK445*BM$1)</f>
        <v>0</v>
      </c>
      <c r="BN445" s="9"/>
      <c r="BO445" s="9">
        <f>Sat!$AN$32</f>
        <v>0</v>
      </c>
      <c r="BP445" s="73" t="str">
        <f>IF($B445="win",100%-BP$1,"-100%")</f>
        <v>-100%</v>
      </c>
      <c r="BQ445" s="9">
        <f>(BO445*BP445)+(BO445*BQ$1)</f>
        <v>0</v>
      </c>
      <c r="BR445" s="9"/>
      <c r="BS445" s="9">
        <f>Sat!$AO$32</f>
        <v>0</v>
      </c>
      <c r="BT445" s="73" t="str">
        <f>IF($B445="win",100%-BT$1,"-100%")</f>
        <v>-100%</v>
      </c>
      <c r="BU445" s="9">
        <f>(BS445*BT445)+(BS445*BU$1)</f>
        <v>0</v>
      </c>
      <c r="BV445" s="9"/>
      <c r="BW445" s="9">
        <f>Sat!$AP$32</f>
        <v>0</v>
      </c>
      <c r="BX445" s="73" t="str">
        <f>IF($B445="win",100%-BX$1,"-100%")</f>
        <v>-100%</v>
      </c>
      <c r="BY445" s="9">
        <f>(BW445*BX445)+(BW445*BY$1)</f>
        <v>0</v>
      </c>
      <c r="BZ445" s="9"/>
      <c r="CA445" s="9">
        <f>Sat!$AQ$32</f>
        <v>0</v>
      </c>
      <c r="CB445" s="73" t="str">
        <f>IF($B445="win",100%-CB$1,"-100%")</f>
        <v>-100%</v>
      </c>
      <c r="CC445" s="9">
        <f>(CA445*CB445)+(CA445*CC$1)</f>
        <v>0</v>
      </c>
      <c r="CD445" s="9"/>
      <c r="CE445" s="9">
        <f>Sat!$AR$32</f>
        <v>0</v>
      </c>
      <c r="CF445" s="73" t="str">
        <f>IF($B445="win",100%-CF$1,"-100%")</f>
        <v>-100%</v>
      </c>
      <c r="CG445" s="9">
        <f>(CE445*CF445)+(CE445*CG$1)</f>
        <v>0</v>
      </c>
      <c r="CH445" s="9"/>
      <c r="CI445" s="9">
        <f>Sat!$AS$32</f>
        <v>0</v>
      </c>
      <c r="CJ445" s="73" t="str">
        <f>IF($B445="win",100%-CJ$1,"-100%")</f>
        <v>-100%</v>
      </c>
      <c r="CK445" s="9">
        <f>(CI445*CJ445)+(CI445*CK$1)</f>
        <v>0</v>
      </c>
      <c r="CL445" s="9"/>
      <c r="CM445" s="9">
        <f>Sat!$AT$32</f>
        <v>0</v>
      </c>
      <c r="CN445" s="73" t="str">
        <f>IF($B445="win",100%-CN$1,"-100%")</f>
        <v>-100%</v>
      </c>
      <c r="CO445" s="9">
        <f>(CM445*CN445)+(CM445*CO$1)</f>
        <v>0</v>
      </c>
      <c r="CP445" s="9"/>
      <c r="CQ445" s="9">
        <f>Sat!$AU$32</f>
        <v>0</v>
      </c>
      <c r="CR445" s="73" t="str">
        <f>IF($B445="win",100%-CR$1,"-100%")</f>
        <v>-100%</v>
      </c>
      <c r="CS445" s="9">
        <f>(CQ445*CR445)+(CQ445*CS$1)</f>
        <v>0</v>
      </c>
      <c r="CT445" s="9"/>
      <c r="CU445" s="9">
        <f>Sat!$AV$32</f>
        <v>0</v>
      </c>
      <c r="CV445" s="73" t="str">
        <f>IF($B445="win",100%-CV$1,"-100%")</f>
        <v>-100%</v>
      </c>
      <c r="CW445" s="9">
        <f>(CU445*CV445)+(CU445*CW$1)</f>
        <v>0</v>
      </c>
      <c r="CX445" s="9"/>
      <c r="CY445" s="9">
        <f>Sat!$AW$32</f>
        <v>0</v>
      </c>
      <c r="CZ445" s="73" t="str">
        <f>IF($B445="win",100%-CZ$1,"-100%")</f>
        <v>-100%</v>
      </c>
      <c r="DA445" s="9">
        <f>(CY445*CZ445)+(CY445*DA$1)</f>
        <v>0</v>
      </c>
      <c r="DB445" s="9"/>
      <c r="DC445" s="9">
        <f>Sat!$AX$32</f>
        <v>0</v>
      </c>
      <c r="DD445" s="73" t="str">
        <f>IF($B445="win",100%-DD$1,"-100%")</f>
        <v>-100%</v>
      </c>
      <c r="DE445" s="9">
        <f>(DC445*DD445)+(DC445*DE$1)</f>
        <v>0</v>
      </c>
      <c r="DF445" s="9"/>
      <c r="DG445" s="9">
        <f>Sat!$AY$32</f>
        <v>0</v>
      </c>
      <c r="DH445" s="73" t="str">
        <f>IF($B445="win",100%-DH$1,"-100%")</f>
        <v>-100%</v>
      </c>
      <c r="DI445" s="9">
        <f>(DG445*DH445)+(DG445*DI$1)</f>
        <v>0</v>
      </c>
      <c r="DJ445" s="9"/>
      <c r="DK445" s="9">
        <f>Sat!$AZ$32</f>
        <v>0</v>
      </c>
      <c r="DL445" s="73" t="str">
        <f>IF($B445="win",100%-DL$1,"-100%")</f>
        <v>-100%</v>
      </c>
      <c r="DM445" s="9">
        <f>(DK445*DL445)+(DK445*DM$1)</f>
        <v>0</v>
      </c>
      <c r="DN445" s="9"/>
      <c r="DO445" s="9">
        <f>Sat!$BA$32</f>
        <v>0</v>
      </c>
      <c r="DP445" s="73" t="str">
        <f>IF($B445="win",100%-DP$1,"-100%")</f>
        <v>-100%</v>
      </c>
      <c r="DQ445" s="9">
        <f>(DO445*DP445)+(DO445*DQ$1)</f>
        <v>0</v>
      </c>
      <c r="DR445" s="9"/>
      <c r="DS445" s="9">
        <f>Sat!$BB$32</f>
        <v>0</v>
      </c>
      <c r="DT445" s="73" t="str">
        <f>IF($B445="win",100%-DT$1,"-100%")</f>
        <v>-100%</v>
      </c>
      <c r="DU445" s="9">
        <f>(DS445*DT445)+(DS445*DU$1)</f>
        <v>0</v>
      </c>
      <c r="DV445" s="9"/>
      <c r="DW445" s="9">
        <f>Sat!$BC$32</f>
        <v>0</v>
      </c>
      <c r="DX445" s="73" t="str">
        <f>IF($B445="win",100%-DX$1,"-100%")</f>
        <v>-100%</v>
      </c>
      <c r="DY445" s="9">
        <f>(DW445*DX445)+(DW445*DY$1)</f>
        <v>0</v>
      </c>
      <c r="DZ445" s="9"/>
      <c r="EA445" s="9">
        <f>Sat!$BD$32</f>
        <v>0</v>
      </c>
      <c r="EB445" s="73" t="str">
        <f>IF($B445="win",100%-EB$1,"-100%")</f>
        <v>-100%</v>
      </c>
      <c r="EC445" s="9">
        <f>(EA445*EB445)+(EA445*EC$1)</f>
        <v>0</v>
      </c>
      <c r="ED445" s="9"/>
      <c r="EE445" s="9">
        <f>Sat!$BE$32</f>
        <v>0</v>
      </c>
      <c r="EF445" s="73" t="str">
        <f>IF($B445="win",100%-EF$1,"-100%")</f>
        <v>-100%</v>
      </c>
      <c r="EG445" s="9">
        <f>(EE445*EF445)+(EE445*EG$1)</f>
        <v>0</v>
      </c>
      <c r="EH445" s="9"/>
      <c r="EI445" s="9">
        <f>Sat!$BF$32</f>
        <v>0</v>
      </c>
      <c r="EJ445" s="73" t="str">
        <f>IF($B445="win",100%-EJ$1,"-100%")</f>
        <v>-100%</v>
      </c>
      <c r="EK445" s="9">
        <f>(EI445*EJ445)+(EI445*EK$1)</f>
        <v>0</v>
      </c>
      <c r="EL445" s="9"/>
      <c r="EM445" s="9">
        <f>Sat!$BG$32</f>
        <v>0</v>
      </c>
      <c r="EN445" s="73" t="str">
        <f>IF($B445="win",100%-EN$1,"-100%")</f>
        <v>-100%</v>
      </c>
      <c r="EO445" s="9">
        <f>(EM445*EN445)+(EM445*EO$1)</f>
        <v>0</v>
      </c>
      <c r="EP445" s="9"/>
      <c r="EQ445" s="9">
        <f>Sat!$BH$32</f>
        <v>0</v>
      </c>
      <c r="ER445" s="73" t="str">
        <f>IF($B445="win",100%-ER$1,"-100%")</f>
        <v>-100%</v>
      </c>
      <c r="ES445" s="9">
        <f>(EQ445*ER445)+(EQ445*ES$1)</f>
        <v>0</v>
      </c>
      <c r="EU445" s="9">
        <f>Sat!$BI$32</f>
        <v>0</v>
      </c>
      <c r="EV445" s="73" t="str">
        <f>IF($B445="win",100%-EV$1,"-100%")</f>
        <v>-100%</v>
      </c>
      <c r="EW445" s="9">
        <f>(EU445*EV445)+(EU445*EW$1)</f>
        <v>0</v>
      </c>
      <c r="EY445" s="9">
        <f>Sat!$BJ$32</f>
        <v>0</v>
      </c>
      <c r="EZ445" s="73" t="str">
        <f>IF($B445="win",100%-EZ$1,"-100%")</f>
        <v>-100%</v>
      </c>
      <c r="FA445" s="9">
        <f>(EY445*EZ445)+(EY445*FA$1)</f>
        <v>0</v>
      </c>
      <c r="FC445" s="9">
        <f>Sat!$BK$32</f>
        <v>0</v>
      </c>
      <c r="FD445" s="73" t="str">
        <f>IF($B445="win",100%-FD$1,"-100%")</f>
        <v>-100%</v>
      </c>
      <c r="FE445" s="9">
        <f>(FC445*FD445)+(FC445*FE$1)</f>
        <v>0</v>
      </c>
      <c r="FG445" s="9">
        <f>Sat!$BL$32</f>
        <v>0</v>
      </c>
      <c r="FH445" s="73" t="str">
        <f>IF($B445="win",100%-FH$1,"-100%")</f>
        <v>-100%</v>
      </c>
      <c r="FI445" s="9">
        <f>(FG445*FH445)+(FG445*FI$1)</f>
        <v>0</v>
      </c>
      <c r="FK445" s="9">
        <f>Sat!$BM$32</f>
        <v>0</v>
      </c>
      <c r="FL445" s="73" t="str">
        <f>IF($B445="win",100%-FL$1,"-100%")</f>
        <v>-100%</v>
      </c>
      <c r="FM445" s="9">
        <f>(FK445*FL445)+(FK445*FM$1)</f>
        <v>0</v>
      </c>
      <c r="FO445" s="9">
        <f>Sat!$BN$32</f>
        <v>0</v>
      </c>
      <c r="FP445" s="73" t="str">
        <f>IF($B445="win",100%-FP$1,"-100%")</f>
        <v>-100%</v>
      </c>
      <c r="FQ445" s="9">
        <f>(FO445*FP445)+(FO445*FQ$1)</f>
        <v>0</v>
      </c>
    </row>
    <row r="446" spans="1:173" x14ac:dyDescent="0.25">
      <c r="A446" s="9">
        <f>Sat!$A$33</f>
        <v>0</v>
      </c>
      <c r="B446" s="72">
        <f>Sat!$C$33</f>
        <v>0</v>
      </c>
      <c r="C446" s="9">
        <f>Sat!$X$33</f>
        <v>0</v>
      </c>
      <c r="D446" s="73" t="str">
        <f t="shared" ref="D446:D448" si="4697">IF($B446="win",100%-D$1,"-100%")</f>
        <v>-100%</v>
      </c>
      <c r="E446" s="9">
        <f t="shared" ref="E446:E448" si="4698">(C446*D446)+(C446*E$1)</f>
        <v>0</v>
      </c>
      <c r="F446" s="12"/>
      <c r="G446" s="9">
        <f>Sat!$Y$33</f>
        <v>0</v>
      </c>
      <c r="H446" s="73" t="str">
        <f t="shared" ref="H446:H448" si="4699">IF($B446="win",100%-H$1,"-100%")</f>
        <v>-100%</v>
      </c>
      <c r="I446" s="9">
        <f t="shared" ref="I446:I448" si="4700">(G446*H446)+(G446*I$1)</f>
        <v>0</v>
      </c>
      <c r="J446" s="12"/>
      <c r="K446" s="9">
        <f>Sat!$Z$33</f>
        <v>0</v>
      </c>
      <c r="L446" s="73" t="str">
        <f t="shared" ref="L446:L448" si="4701">IF($B446="win",100%-L$1,"-100%")</f>
        <v>-100%</v>
      </c>
      <c r="M446" s="9">
        <f t="shared" ref="M446:M448" si="4702">(K446*L446)+(K446*M$1)</f>
        <v>0</v>
      </c>
      <c r="N446" s="9"/>
      <c r="O446" s="9">
        <f>Sat!$AA$33</f>
        <v>0</v>
      </c>
      <c r="P446" s="73" t="str">
        <f t="shared" ref="P446:P448" si="4703">IF($B446="win",100%-P$1,"-100%")</f>
        <v>-100%</v>
      </c>
      <c r="Q446" s="9">
        <f t="shared" ref="Q446:Q448" si="4704">(O446*P446)+(O446*Q$1)</f>
        <v>0</v>
      </c>
      <c r="R446" s="9"/>
      <c r="S446" s="9">
        <f>Sat!$AB$33</f>
        <v>0</v>
      </c>
      <c r="T446" s="73" t="str">
        <f t="shared" ref="T446:T448" si="4705">IF($B446="win",100%-T$1,"-100%")</f>
        <v>-100%</v>
      </c>
      <c r="U446" s="9">
        <f t="shared" ref="U446:U448" si="4706">(S446*T446)+(S446*U$1)</f>
        <v>0</v>
      </c>
      <c r="V446" s="9"/>
      <c r="W446" s="9">
        <f>Sat!$AC$33</f>
        <v>0</v>
      </c>
      <c r="X446" s="73" t="str">
        <f t="shared" ref="X446:X448" si="4707">IF($B446="win",100%-X$1,"-100%")</f>
        <v>-100%</v>
      </c>
      <c r="Y446" s="9">
        <f t="shared" ref="Y446:Y448" si="4708">(W446*X446)+(W446*Y$1)</f>
        <v>0</v>
      </c>
      <c r="Z446" s="9"/>
      <c r="AA446" s="9">
        <f>Sat!$AD$33</f>
        <v>0</v>
      </c>
      <c r="AB446" s="73" t="str">
        <f t="shared" ref="AB446:AB448" si="4709">IF($B446="win",100%-AB$1,"-100%")</f>
        <v>-100%</v>
      </c>
      <c r="AC446" s="9">
        <f t="shared" ref="AC446:AC448" si="4710">(AA446*AB446)+(AA446*AC$1)</f>
        <v>0</v>
      </c>
      <c r="AD446" s="9"/>
      <c r="AE446" s="9">
        <f>Sat!$AE$33</f>
        <v>0</v>
      </c>
      <c r="AF446" s="73" t="str">
        <f t="shared" ref="AF446:AF448" si="4711">IF($B446="win",100%-AF$1,"-100%")</f>
        <v>-100%</v>
      </c>
      <c r="AG446" s="9">
        <f t="shared" ref="AG446:AG448" si="4712">(AE446*AF446)+(AE446*AG$1)</f>
        <v>0</v>
      </c>
      <c r="AH446" s="9"/>
      <c r="AI446" s="9">
        <f>Sat!$AF$33</f>
        <v>0</v>
      </c>
      <c r="AJ446" s="73" t="str">
        <f t="shared" ref="AJ446:AJ448" si="4713">IF($B446="win",100%-AJ$1,"-100%")</f>
        <v>-100%</v>
      </c>
      <c r="AK446" s="9">
        <f t="shared" ref="AK446:AK448" si="4714">(AI446*AJ446)+(AI446*AK$1)</f>
        <v>0</v>
      </c>
      <c r="AL446" s="9"/>
      <c r="AM446" s="9">
        <f>Sat!$AG$33</f>
        <v>0</v>
      </c>
      <c r="AN446" s="73" t="str">
        <f t="shared" ref="AN446:AN448" si="4715">IF($B446="win",100%-AN$1,"-100%")</f>
        <v>-100%</v>
      </c>
      <c r="AO446" s="9">
        <f t="shared" ref="AO446:AO448" si="4716">(AM446*AN446)+(AM446*AO$1)</f>
        <v>0</v>
      </c>
      <c r="AP446" s="9"/>
      <c r="AQ446" s="9">
        <f>Sat!$AH$33</f>
        <v>0</v>
      </c>
      <c r="AR446" s="73" t="str">
        <f t="shared" ref="AR446:AR448" si="4717">IF($B446="win",100%-AR$1,"-100%")</f>
        <v>-100%</v>
      </c>
      <c r="AS446" s="9">
        <f t="shared" ref="AS446:AS448" si="4718">(AQ446*AR446)+(AQ446*AS$1)</f>
        <v>0</v>
      </c>
      <c r="AT446" s="9"/>
      <c r="AU446" s="9">
        <f>Sat!$AI$33</f>
        <v>0</v>
      </c>
      <c r="AV446" s="73" t="str">
        <f t="shared" ref="AV446:AV448" si="4719">IF($B446="win",100%-AV$1,"-100%")</f>
        <v>-100%</v>
      </c>
      <c r="AW446" s="9">
        <f t="shared" ref="AW446:AW448" si="4720">(AU446*AV446)+(AU446*AW$1)</f>
        <v>0</v>
      </c>
      <c r="AX446" s="9"/>
      <c r="AY446" s="9">
        <f>Sat!$AJ$33</f>
        <v>0</v>
      </c>
      <c r="AZ446" s="73" t="str">
        <f t="shared" ref="AZ446:AZ448" si="4721">IF($B446="win",100%-AZ$1,"-100%")</f>
        <v>-100%</v>
      </c>
      <c r="BA446" s="9">
        <f t="shared" ref="BA446:BA448" si="4722">(AY446*AZ446)+(AY446*BA$1)</f>
        <v>0</v>
      </c>
      <c r="BB446" s="9"/>
      <c r="BC446" s="9">
        <f>Sat!$AK$33</f>
        <v>0</v>
      </c>
      <c r="BD446" s="73" t="str">
        <f t="shared" ref="BD446:BD448" si="4723">IF($B446="win",100%-BD$1,"-100%")</f>
        <v>-100%</v>
      </c>
      <c r="BE446" s="9">
        <f t="shared" ref="BE446:BE448" si="4724">(BC446*BD446)+(BC446*BE$1)</f>
        <v>0</v>
      </c>
      <c r="BF446" s="9"/>
      <c r="BG446" s="9">
        <f>Sat!$AL$33</f>
        <v>0</v>
      </c>
      <c r="BH446" s="73" t="str">
        <f t="shared" ref="BH446:BH448" si="4725">IF($B446="win",100%-BH$1,"-100%")</f>
        <v>-100%</v>
      </c>
      <c r="BI446" s="9">
        <f t="shared" ref="BI446:BI448" si="4726">(BG446*BH446)+(BG446*BI$1)</f>
        <v>0</v>
      </c>
      <c r="BJ446" s="9"/>
      <c r="BK446" s="9">
        <f>Sat!$AM$33</f>
        <v>0</v>
      </c>
      <c r="BL446" s="73" t="str">
        <f t="shared" ref="BL446:BL448" si="4727">IF($B446="win",100%-BL$1,"-100%")</f>
        <v>-100%</v>
      </c>
      <c r="BM446" s="9">
        <f t="shared" ref="BM446:BM448" si="4728">(BK446*BL446)+(BK446*BM$1)</f>
        <v>0</v>
      </c>
      <c r="BN446" s="9"/>
      <c r="BO446" s="9">
        <f>Sat!$AN$33</f>
        <v>0</v>
      </c>
      <c r="BP446" s="73" t="str">
        <f t="shared" ref="BP446:BP448" si="4729">IF($B446="win",100%-BP$1,"-100%")</f>
        <v>-100%</v>
      </c>
      <c r="BQ446" s="9">
        <f t="shared" ref="BQ446:BQ448" si="4730">(BO446*BP446)+(BO446*BQ$1)</f>
        <v>0</v>
      </c>
      <c r="BR446" s="9"/>
      <c r="BS446" s="9">
        <f>Sat!$AO$33</f>
        <v>0</v>
      </c>
      <c r="BT446" s="73" t="str">
        <f t="shared" ref="BT446:BT448" si="4731">IF($B446="win",100%-BT$1,"-100%")</f>
        <v>-100%</v>
      </c>
      <c r="BU446" s="9">
        <f t="shared" ref="BU446:BU448" si="4732">(BS446*BT446)+(BS446*BU$1)</f>
        <v>0</v>
      </c>
      <c r="BV446" s="9"/>
      <c r="BW446" s="9">
        <f>Sat!$AP$33</f>
        <v>0</v>
      </c>
      <c r="BX446" s="73" t="str">
        <f t="shared" ref="BX446:BX448" si="4733">IF($B446="win",100%-BX$1,"-100%")</f>
        <v>-100%</v>
      </c>
      <c r="BY446" s="9">
        <f t="shared" ref="BY446:BY448" si="4734">(BW446*BX446)+(BW446*BY$1)</f>
        <v>0</v>
      </c>
      <c r="BZ446" s="9"/>
      <c r="CA446" s="9">
        <f>Sat!$AQ$33</f>
        <v>0</v>
      </c>
      <c r="CB446" s="73" t="str">
        <f t="shared" ref="CB446:CB448" si="4735">IF($B446="win",100%-CB$1,"-100%")</f>
        <v>-100%</v>
      </c>
      <c r="CC446" s="9">
        <f t="shared" ref="CC446:CC448" si="4736">(CA446*CB446)+(CA446*CC$1)</f>
        <v>0</v>
      </c>
      <c r="CD446" s="9"/>
      <c r="CE446" s="9">
        <f>Sat!$AR$33</f>
        <v>0</v>
      </c>
      <c r="CF446" s="73" t="str">
        <f t="shared" ref="CF446:CF448" si="4737">IF($B446="win",100%-CF$1,"-100%")</f>
        <v>-100%</v>
      </c>
      <c r="CG446" s="9">
        <f t="shared" ref="CG446:CG448" si="4738">(CE446*CF446)+(CE446*CG$1)</f>
        <v>0</v>
      </c>
      <c r="CH446" s="9"/>
      <c r="CI446" s="9">
        <f>Sat!$AS$33</f>
        <v>0</v>
      </c>
      <c r="CJ446" s="73" t="str">
        <f t="shared" ref="CJ446:CJ448" si="4739">IF($B446="win",100%-CJ$1,"-100%")</f>
        <v>-100%</v>
      </c>
      <c r="CK446" s="9">
        <f t="shared" ref="CK446:CK448" si="4740">(CI446*CJ446)+(CI446*CK$1)</f>
        <v>0</v>
      </c>
      <c r="CL446" s="9"/>
      <c r="CM446" s="9">
        <f>Sat!$AT$33</f>
        <v>0</v>
      </c>
      <c r="CN446" s="73" t="str">
        <f t="shared" ref="CN446:CN448" si="4741">IF($B446="win",100%-CN$1,"-100%")</f>
        <v>-100%</v>
      </c>
      <c r="CO446" s="9">
        <f t="shared" ref="CO446:CO448" si="4742">(CM446*CN446)+(CM446*CO$1)</f>
        <v>0</v>
      </c>
      <c r="CP446" s="9"/>
      <c r="CQ446" s="9">
        <f>Sat!$AU$33</f>
        <v>0</v>
      </c>
      <c r="CR446" s="73" t="str">
        <f t="shared" ref="CR446:CR448" si="4743">IF($B446="win",100%-CR$1,"-100%")</f>
        <v>-100%</v>
      </c>
      <c r="CS446" s="9">
        <f t="shared" ref="CS446:CS448" si="4744">(CQ446*CR446)+(CQ446*CS$1)</f>
        <v>0</v>
      </c>
      <c r="CT446" s="9"/>
      <c r="CU446" s="9">
        <f>Sat!$AV$33</f>
        <v>0</v>
      </c>
      <c r="CV446" s="73" t="str">
        <f t="shared" ref="CV446:CV448" si="4745">IF($B446="win",100%-CV$1,"-100%")</f>
        <v>-100%</v>
      </c>
      <c r="CW446" s="9">
        <f t="shared" ref="CW446:CW448" si="4746">(CU446*CV446)+(CU446*CW$1)</f>
        <v>0</v>
      </c>
      <c r="CX446" s="9"/>
      <c r="CY446" s="9">
        <f>Sat!$AW$33</f>
        <v>0</v>
      </c>
      <c r="CZ446" s="73" t="str">
        <f t="shared" ref="CZ446:CZ448" si="4747">IF($B446="win",100%-CZ$1,"-100%")</f>
        <v>-100%</v>
      </c>
      <c r="DA446" s="9">
        <f t="shared" ref="DA446:DA448" si="4748">(CY446*CZ446)+(CY446*DA$1)</f>
        <v>0</v>
      </c>
      <c r="DB446" s="9"/>
      <c r="DC446" s="9">
        <f>Sat!$AX$33</f>
        <v>0</v>
      </c>
      <c r="DD446" s="73" t="str">
        <f t="shared" ref="DD446:DD448" si="4749">IF($B446="win",100%-DD$1,"-100%")</f>
        <v>-100%</v>
      </c>
      <c r="DE446" s="9">
        <f t="shared" ref="DE446:DE448" si="4750">(DC446*DD446)+(DC446*DE$1)</f>
        <v>0</v>
      </c>
      <c r="DF446" s="9"/>
      <c r="DG446" s="9">
        <f>Sat!$AY$33</f>
        <v>0</v>
      </c>
      <c r="DH446" s="73" t="str">
        <f t="shared" ref="DH446:DH448" si="4751">IF($B446="win",100%-DH$1,"-100%")</f>
        <v>-100%</v>
      </c>
      <c r="DI446" s="9">
        <f t="shared" ref="DI446:DI448" si="4752">(DG446*DH446)+(DG446*DI$1)</f>
        <v>0</v>
      </c>
      <c r="DJ446" s="9"/>
      <c r="DK446" s="9">
        <f>Sat!$AZ$33</f>
        <v>0</v>
      </c>
      <c r="DL446" s="73" t="str">
        <f t="shared" ref="DL446:DL448" si="4753">IF($B446="win",100%-DL$1,"-100%")</f>
        <v>-100%</v>
      </c>
      <c r="DM446" s="9">
        <f t="shared" ref="DM446:DM448" si="4754">(DK446*DL446)+(DK446*DM$1)</f>
        <v>0</v>
      </c>
      <c r="DN446" s="9"/>
      <c r="DO446" s="9">
        <f>Sat!$BA$33</f>
        <v>0</v>
      </c>
      <c r="DP446" s="73" t="str">
        <f t="shared" ref="DP446:DP448" si="4755">IF($B446="win",100%-DP$1,"-100%")</f>
        <v>-100%</v>
      </c>
      <c r="DQ446" s="9">
        <f t="shared" ref="DQ446:DQ448" si="4756">(DO446*DP446)+(DO446*DQ$1)</f>
        <v>0</v>
      </c>
      <c r="DR446" s="9"/>
      <c r="DS446" s="9">
        <f>Sat!$BB$33</f>
        <v>0</v>
      </c>
      <c r="DT446" s="73" t="str">
        <f t="shared" ref="DT446:DT448" si="4757">IF($B446="win",100%-DT$1,"-100%")</f>
        <v>-100%</v>
      </c>
      <c r="DU446" s="9">
        <f t="shared" ref="DU446:DU448" si="4758">(DS446*DT446)+(DS446*DU$1)</f>
        <v>0</v>
      </c>
      <c r="DV446" s="9"/>
      <c r="DW446" s="9">
        <f>Sat!$BC$33</f>
        <v>0</v>
      </c>
      <c r="DX446" s="73" t="str">
        <f t="shared" ref="DX446:DX448" si="4759">IF($B446="win",100%-DX$1,"-100%")</f>
        <v>-100%</v>
      </c>
      <c r="DY446" s="9">
        <f t="shared" ref="DY446:DY448" si="4760">(DW446*DX446)+(DW446*DY$1)</f>
        <v>0</v>
      </c>
      <c r="DZ446" s="9"/>
      <c r="EA446" s="9">
        <f>Sat!$BD$33</f>
        <v>0</v>
      </c>
      <c r="EB446" s="73" t="str">
        <f t="shared" ref="EB446:EB448" si="4761">IF($B446="win",100%-EB$1,"-100%")</f>
        <v>-100%</v>
      </c>
      <c r="EC446" s="9">
        <f t="shared" ref="EC446:EC448" si="4762">(EA446*EB446)+(EA446*EC$1)</f>
        <v>0</v>
      </c>
      <c r="ED446" s="9"/>
      <c r="EE446" s="9">
        <f>Sat!$BE$33</f>
        <v>0</v>
      </c>
      <c r="EF446" s="73" t="str">
        <f t="shared" ref="EF446:EF448" si="4763">IF($B446="win",100%-EF$1,"-100%")</f>
        <v>-100%</v>
      </c>
      <c r="EG446" s="9">
        <f t="shared" ref="EG446:EG448" si="4764">(EE446*EF446)+(EE446*EG$1)</f>
        <v>0</v>
      </c>
      <c r="EH446" s="9"/>
      <c r="EI446" s="9">
        <f>Sat!$BF$33</f>
        <v>0</v>
      </c>
      <c r="EJ446" s="73" t="str">
        <f t="shared" ref="EJ446:EJ448" si="4765">IF($B446="win",100%-EJ$1,"-100%")</f>
        <v>-100%</v>
      </c>
      <c r="EK446" s="9">
        <f t="shared" ref="EK446:EK448" si="4766">(EI446*EJ446)+(EI446*EK$1)</f>
        <v>0</v>
      </c>
      <c r="EL446" s="9"/>
      <c r="EM446" s="9">
        <f>Sat!$BG$33</f>
        <v>0</v>
      </c>
      <c r="EN446" s="73" t="str">
        <f t="shared" ref="EN446:EN448" si="4767">IF($B446="win",100%-EN$1,"-100%")</f>
        <v>-100%</v>
      </c>
      <c r="EO446" s="9">
        <f t="shared" ref="EO446:EO448" si="4768">(EM446*EN446)+(EM446*EO$1)</f>
        <v>0</v>
      </c>
      <c r="EP446" s="9"/>
      <c r="EQ446" s="9">
        <f>Sat!$BH$33</f>
        <v>0</v>
      </c>
      <c r="ER446" s="73" t="str">
        <f t="shared" ref="ER446:ER448" si="4769">IF($B446="win",100%-ER$1,"-100%")</f>
        <v>-100%</v>
      </c>
      <c r="ES446" s="9">
        <f t="shared" ref="ES446:ES448" si="4770">(EQ446*ER446)+(EQ446*ES$1)</f>
        <v>0</v>
      </c>
      <c r="EU446" s="9">
        <f>Sat!$BI$33</f>
        <v>0</v>
      </c>
      <c r="EV446" s="73" t="str">
        <f t="shared" ref="EV446:EV448" si="4771">IF($B446="win",100%-EV$1,"-100%")</f>
        <v>-100%</v>
      </c>
      <c r="EW446" s="9">
        <f t="shared" ref="EW446:EW448" si="4772">(EU446*EV446)+(EU446*EW$1)</f>
        <v>0</v>
      </c>
      <c r="EY446" s="9">
        <f>Sat!$BJ$33</f>
        <v>0</v>
      </c>
      <c r="EZ446" s="73" t="str">
        <f t="shared" ref="EZ446:EZ448" si="4773">IF($B446="win",100%-EZ$1,"-100%")</f>
        <v>-100%</v>
      </c>
      <c r="FA446" s="9">
        <f t="shared" ref="FA446:FA448" si="4774">(EY446*EZ446)+(EY446*FA$1)</f>
        <v>0</v>
      </c>
      <c r="FC446" s="9">
        <f>Sat!$BK$33</f>
        <v>0</v>
      </c>
      <c r="FD446" s="73" t="str">
        <f t="shared" ref="FD446:FD448" si="4775">IF($B446="win",100%-FD$1,"-100%")</f>
        <v>-100%</v>
      </c>
      <c r="FE446" s="9">
        <f t="shared" ref="FE446:FE448" si="4776">(FC446*FD446)+(FC446*FE$1)</f>
        <v>0</v>
      </c>
      <c r="FG446" s="9">
        <f>Sat!$BL$33</f>
        <v>0</v>
      </c>
      <c r="FH446" s="73" t="str">
        <f t="shared" ref="FH446:FH448" si="4777">IF($B446="win",100%-FH$1,"-100%")</f>
        <v>-100%</v>
      </c>
      <c r="FI446" s="9">
        <f t="shared" ref="FI446:FI448" si="4778">(FG446*FH446)+(FG446*FI$1)</f>
        <v>0</v>
      </c>
      <c r="FK446" s="9">
        <f>Sat!$BM$33</f>
        <v>0</v>
      </c>
      <c r="FL446" s="73" t="str">
        <f t="shared" ref="FL446:FL448" si="4779">IF($B446="win",100%-FL$1,"-100%")</f>
        <v>-100%</v>
      </c>
      <c r="FM446" s="9">
        <f t="shared" ref="FM446:FM448" si="4780">(FK446*FL446)+(FK446*FM$1)</f>
        <v>0</v>
      </c>
      <c r="FO446" s="9">
        <f>Sat!$BN$33</f>
        <v>0</v>
      </c>
      <c r="FP446" s="73" t="str">
        <f t="shared" ref="FP446:FP448" si="4781">IF($B446="win",100%-FP$1,"-100%")</f>
        <v>-100%</v>
      </c>
      <c r="FQ446" s="9">
        <f t="shared" ref="FQ446:FQ448" si="4782">(FO446*FP446)+(FO446*FQ$1)</f>
        <v>0</v>
      </c>
    </row>
    <row r="447" spans="1:173" x14ac:dyDescent="0.25">
      <c r="A447" s="9" t="str">
        <f>Sat!$A$34</f>
        <v>UNDER</v>
      </c>
      <c r="B447" s="72">
        <f>Sat!$C$34</f>
        <v>0</v>
      </c>
      <c r="C447" s="9">
        <f>Sat!$X$34</f>
        <v>0</v>
      </c>
      <c r="D447" s="73" t="str">
        <f t="shared" si="4697"/>
        <v>-100%</v>
      </c>
      <c r="E447" s="9">
        <f t="shared" si="4698"/>
        <v>0</v>
      </c>
      <c r="F447" s="12"/>
      <c r="G447" s="9">
        <f>Sat!$Y$34</f>
        <v>0</v>
      </c>
      <c r="H447" s="73" t="str">
        <f t="shared" si="4699"/>
        <v>-100%</v>
      </c>
      <c r="I447" s="9">
        <f t="shared" si="4700"/>
        <v>0</v>
      </c>
      <c r="J447" s="12"/>
      <c r="K447" s="9">
        <f>Sat!$Z$34</f>
        <v>0</v>
      </c>
      <c r="L447" s="73" t="str">
        <f t="shared" si="4701"/>
        <v>-100%</v>
      </c>
      <c r="M447" s="9">
        <f t="shared" si="4702"/>
        <v>0</v>
      </c>
      <c r="N447" s="9"/>
      <c r="O447" s="9">
        <f>Sat!$AA$34</f>
        <v>0</v>
      </c>
      <c r="P447" s="73" t="str">
        <f t="shared" si="4703"/>
        <v>-100%</v>
      </c>
      <c r="Q447" s="9">
        <f t="shared" si="4704"/>
        <v>0</v>
      </c>
      <c r="R447" s="9"/>
      <c r="S447" s="9">
        <f>Sat!$AB$34</f>
        <v>0</v>
      </c>
      <c r="T447" s="73" t="str">
        <f t="shared" si="4705"/>
        <v>-100%</v>
      </c>
      <c r="U447" s="9">
        <f t="shared" si="4706"/>
        <v>0</v>
      </c>
      <c r="V447" s="9"/>
      <c r="W447" s="9">
        <f>Sat!$AC$34</f>
        <v>0</v>
      </c>
      <c r="X447" s="73" t="str">
        <f t="shared" si="4707"/>
        <v>-100%</v>
      </c>
      <c r="Y447" s="9">
        <f t="shared" si="4708"/>
        <v>0</v>
      </c>
      <c r="Z447" s="9"/>
      <c r="AA447" s="9">
        <f>Sat!$AD$34</f>
        <v>0</v>
      </c>
      <c r="AB447" s="73" t="str">
        <f t="shared" si="4709"/>
        <v>-100%</v>
      </c>
      <c r="AC447" s="9">
        <f t="shared" si="4710"/>
        <v>0</v>
      </c>
      <c r="AD447" s="9"/>
      <c r="AE447" s="9">
        <f>Sat!$AE$34</f>
        <v>0</v>
      </c>
      <c r="AF447" s="73" t="str">
        <f t="shared" si="4711"/>
        <v>-100%</v>
      </c>
      <c r="AG447" s="9">
        <f t="shared" si="4712"/>
        <v>0</v>
      </c>
      <c r="AH447" s="9"/>
      <c r="AI447" s="9">
        <f>Sat!$AF$34</f>
        <v>0</v>
      </c>
      <c r="AJ447" s="73" t="str">
        <f t="shared" si="4713"/>
        <v>-100%</v>
      </c>
      <c r="AK447" s="9">
        <f t="shared" si="4714"/>
        <v>0</v>
      </c>
      <c r="AL447" s="9"/>
      <c r="AM447" s="9">
        <f>Sat!$AG$34</f>
        <v>0</v>
      </c>
      <c r="AN447" s="73" t="str">
        <f t="shared" si="4715"/>
        <v>-100%</v>
      </c>
      <c r="AO447" s="9">
        <f t="shared" si="4716"/>
        <v>0</v>
      </c>
      <c r="AP447" s="9"/>
      <c r="AQ447" s="9">
        <f>Sat!$AH$34</f>
        <v>0</v>
      </c>
      <c r="AR447" s="73" t="str">
        <f t="shared" si="4717"/>
        <v>-100%</v>
      </c>
      <c r="AS447" s="9">
        <f t="shared" si="4718"/>
        <v>0</v>
      </c>
      <c r="AT447" s="9"/>
      <c r="AU447" s="9">
        <f>Sat!$AI$34</f>
        <v>0</v>
      </c>
      <c r="AV447" s="73" t="str">
        <f t="shared" si="4719"/>
        <v>-100%</v>
      </c>
      <c r="AW447" s="9">
        <f t="shared" si="4720"/>
        <v>0</v>
      </c>
      <c r="AX447" s="9"/>
      <c r="AY447" s="9">
        <f>Sat!$AJ$34</f>
        <v>0</v>
      </c>
      <c r="AZ447" s="73" t="str">
        <f t="shared" si="4721"/>
        <v>-100%</v>
      </c>
      <c r="BA447" s="9">
        <f t="shared" si="4722"/>
        <v>0</v>
      </c>
      <c r="BB447" s="9"/>
      <c r="BC447" s="9">
        <f>Sat!$AK$34</f>
        <v>0</v>
      </c>
      <c r="BD447" s="73" t="str">
        <f t="shared" si="4723"/>
        <v>-100%</v>
      </c>
      <c r="BE447" s="9">
        <f t="shared" si="4724"/>
        <v>0</v>
      </c>
      <c r="BF447" s="9"/>
      <c r="BG447" s="9">
        <f>Sat!$AL$34</f>
        <v>0</v>
      </c>
      <c r="BH447" s="73" t="str">
        <f t="shared" si="4725"/>
        <v>-100%</v>
      </c>
      <c r="BI447" s="9">
        <f t="shared" si="4726"/>
        <v>0</v>
      </c>
      <c r="BJ447" s="9"/>
      <c r="BK447" s="9">
        <f>Sat!$AM$34</f>
        <v>0</v>
      </c>
      <c r="BL447" s="73" t="str">
        <f t="shared" si="4727"/>
        <v>-100%</v>
      </c>
      <c r="BM447" s="9">
        <f t="shared" si="4728"/>
        <v>0</v>
      </c>
      <c r="BN447" s="9"/>
      <c r="BO447" s="9">
        <f>Sat!$AN$34</f>
        <v>0</v>
      </c>
      <c r="BP447" s="73" t="str">
        <f t="shared" si="4729"/>
        <v>-100%</v>
      </c>
      <c r="BQ447" s="9">
        <f t="shared" si="4730"/>
        <v>0</v>
      </c>
      <c r="BR447" s="9"/>
      <c r="BS447" s="9">
        <f>Sat!$AO$34</f>
        <v>0</v>
      </c>
      <c r="BT447" s="73" t="str">
        <f t="shared" si="4731"/>
        <v>-100%</v>
      </c>
      <c r="BU447" s="9">
        <f t="shared" si="4732"/>
        <v>0</v>
      </c>
      <c r="BV447" s="9"/>
      <c r="BW447" s="9">
        <f>Sat!$AP$34</f>
        <v>0</v>
      </c>
      <c r="BX447" s="73" t="str">
        <f t="shared" si="4733"/>
        <v>-100%</v>
      </c>
      <c r="BY447" s="9">
        <f t="shared" si="4734"/>
        <v>0</v>
      </c>
      <c r="BZ447" s="9"/>
      <c r="CA447" s="9">
        <f>Sat!$AQ$34</f>
        <v>0</v>
      </c>
      <c r="CB447" s="73" t="str">
        <f t="shared" si="4735"/>
        <v>-100%</v>
      </c>
      <c r="CC447" s="9">
        <f t="shared" si="4736"/>
        <v>0</v>
      </c>
      <c r="CD447" s="9"/>
      <c r="CE447" s="9">
        <f>Sat!$AR$34</f>
        <v>0</v>
      </c>
      <c r="CF447" s="73" t="str">
        <f t="shared" si="4737"/>
        <v>-100%</v>
      </c>
      <c r="CG447" s="9">
        <f t="shared" si="4738"/>
        <v>0</v>
      </c>
      <c r="CH447" s="9"/>
      <c r="CI447" s="9">
        <f>Sat!$AS$34</f>
        <v>0</v>
      </c>
      <c r="CJ447" s="73" t="str">
        <f t="shared" si="4739"/>
        <v>-100%</v>
      </c>
      <c r="CK447" s="9">
        <f t="shared" si="4740"/>
        <v>0</v>
      </c>
      <c r="CL447" s="9"/>
      <c r="CM447" s="9">
        <f>Sat!$AT$34</f>
        <v>0</v>
      </c>
      <c r="CN447" s="73" t="str">
        <f t="shared" si="4741"/>
        <v>-100%</v>
      </c>
      <c r="CO447" s="9">
        <f t="shared" si="4742"/>
        <v>0</v>
      </c>
      <c r="CP447" s="9"/>
      <c r="CQ447" s="9">
        <f>Sat!$AU$34</f>
        <v>0</v>
      </c>
      <c r="CR447" s="73" t="str">
        <f t="shared" si="4743"/>
        <v>-100%</v>
      </c>
      <c r="CS447" s="9">
        <f t="shared" si="4744"/>
        <v>0</v>
      </c>
      <c r="CT447" s="9"/>
      <c r="CU447" s="9">
        <f>Sat!$AV$34</f>
        <v>0</v>
      </c>
      <c r="CV447" s="73" t="str">
        <f t="shared" si="4745"/>
        <v>-100%</v>
      </c>
      <c r="CW447" s="9">
        <f t="shared" si="4746"/>
        <v>0</v>
      </c>
      <c r="CX447" s="9"/>
      <c r="CY447" s="9">
        <f>Sat!$AW$34</f>
        <v>0</v>
      </c>
      <c r="CZ447" s="73" t="str">
        <f t="shared" si="4747"/>
        <v>-100%</v>
      </c>
      <c r="DA447" s="9">
        <f t="shared" si="4748"/>
        <v>0</v>
      </c>
      <c r="DB447" s="9"/>
      <c r="DC447" s="9">
        <f>Sat!$AX$34</f>
        <v>0</v>
      </c>
      <c r="DD447" s="73" t="str">
        <f t="shared" si="4749"/>
        <v>-100%</v>
      </c>
      <c r="DE447" s="9">
        <f t="shared" si="4750"/>
        <v>0</v>
      </c>
      <c r="DF447" s="9"/>
      <c r="DG447" s="9">
        <f>Sat!$AY$34</f>
        <v>0</v>
      </c>
      <c r="DH447" s="73" t="str">
        <f t="shared" si="4751"/>
        <v>-100%</v>
      </c>
      <c r="DI447" s="9">
        <f t="shared" si="4752"/>
        <v>0</v>
      </c>
      <c r="DJ447" s="9"/>
      <c r="DK447" s="9">
        <f>Sat!$AZ$34</f>
        <v>0</v>
      </c>
      <c r="DL447" s="73" t="str">
        <f t="shared" si="4753"/>
        <v>-100%</v>
      </c>
      <c r="DM447" s="9">
        <f t="shared" si="4754"/>
        <v>0</v>
      </c>
      <c r="DN447" s="9"/>
      <c r="DO447" s="9">
        <f>Sat!$BA$34</f>
        <v>0</v>
      </c>
      <c r="DP447" s="73" t="str">
        <f t="shared" si="4755"/>
        <v>-100%</v>
      </c>
      <c r="DQ447" s="9">
        <f t="shared" si="4756"/>
        <v>0</v>
      </c>
      <c r="DR447" s="9"/>
      <c r="DS447" s="9">
        <f>Sat!$BB$34</f>
        <v>0</v>
      </c>
      <c r="DT447" s="73" t="str">
        <f t="shared" si="4757"/>
        <v>-100%</v>
      </c>
      <c r="DU447" s="9">
        <f t="shared" si="4758"/>
        <v>0</v>
      </c>
      <c r="DV447" s="9"/>
      <c r="DW447" s="9">
        <f>Sat!$BC$34</f>
        <v>0</v>
      </c>
      <c r="DX447" s="73" t="str">
        <f t="shared" si="4759"/>
        <v>-100%</v>
      </c>
      <c r="DY447" s="9">
        <f t="shared" si="4760"/>
        <v>0</v>
      </c>
      <c r="DZ447" s="9"/>
      <c r="EA447" s="9">
        <f>Sat!$BD$34</f>
        <v>0</v>
      </c>
      <c r="EB447" s="73" t="str">
        <f t="shared" si="4761"/>
        <v>-100%</v>
      </c>
      <c r="EC447" s="9">
        <f t="shared" si="4762"/>
        <v>0</v>
      </c>
      <c r="ED447" s="9"/>
      <c r="EE447" s="9">
        <f>Sat!$BE$34</f>
        <v>0</v>
      </c>
      <c r="EF447" s="73" t="str">
        <f t="shared" si="4763"/>
        <v>-100%</v>
      </c>
      <c r="EG447" s="9">
        <f t="shared" si="4764"/>
        <v>0</v>
      </c>
      <c r="EH447" s="9"/>
      <c r="EI447" s="9">
        <f>Sat!$BF$34</f>
        <v>0</v>
      </c>
      <c r="EJ447" s="73" t="str">
        <f t="shared" si="4765"/>
        <v>-100%</v>
      </c>
      <c r="EK447" s="9">
        <f t="shared" si="4766"/>
        <v>0</v>
      </c>
      <c r="EL447" s="9"/>
      <c r="EM447" s="9">
        <f>Sat!$BG$34</f>
        <v>0</v>
      </c>
      <c r="EN447" s="73" t="str">
        <f t="shared" si="4767"/>
        <v>-100%</v>
      </c>
      <c r="EO447" s="9">
        <f t="shared" si="4768"/>
        <v>0</v>
      </c>
      <c r="EP447" s="9"/>
      <c r="EQ447" s="9">
        <f>Sat!$BH$34</f>
        <v>0</v>
      </c>
      <c r="ER447" s="73" t="str">
        <f t="shared" si="4769"/>
        <v>-100%</v>
      </c>
      <c r="ES447" s="9">
        <f t="shared" si="4770"/>
        <v>0</v>
      </c>
      <c r="EU447" s="9">
        <f>Sat!$BI$34</f>
        <v>0</v>
      </c>
      <c r="EV447" s="73" t="str">
        <f t="shared" si="4771"/>
        <v>-100%</v>
      </c>
      <c r="EW447" s="9">
        <f t="shared" si="4772"/>
        <v>0</v>
      </c>
      <c r="EY447" s="9">
        <f>Sat!$BJ$34</f>
        <v>0</v>
      </c>
      <c r="EZ447" s="73" t="str">
        <f t="shared" si="4773"/>
        <v>-100%</v>
      </c>
      <c r="FA447" s="9">
        <f t="shared" si="4774"/>
        <v>0</v>
      </c>
      <c r="FC447" s="9">
        <f>Sat!$BK$34</f>
        <v>0</v>
      </c>
      <c r="FD447" s="73" t="str">
        <f t="shared" si="4775"/>
        <v>-100%</v>
      </c>
      <c r="FE447" s="9">
        <f t="shared" si="4776"/>
        <v>0</v>
      </c>
      <c r="FG447" s="9">
        <f>Sat!$BL$34</f>
        <v>0</v>
      </c>
      <c r="FH447" s="73" t="str">
        <f t="shared" si="4777"/>
        <v>-100%</v>
      </c>
      <c r="FI447" s="9">
        <f t="shared" si="4778"/>
        <v>0</v>
      </c>
      <c r="FK447" s="9">
        <f>Sat!$BM$34</f>
        <v>0</v>
      </c>
      <c r="FL447" s="73" t="str">
        <f t="shared" si="4779"/>
        <v>-100%</v>
      </c>
      <c r="FM447" s="9">
        <f t="shared" si="4780"/>
        <v>0</v>
      </c>
      <c r="FO447" s="9">
        <f>Sat!$BN$34</f>
        <v>0</v>
      </c>
      <c r="FP447" s="73" t="str">
        <f t="shared" si="4781"/>
        <v>-100%</v>
      </c>
      <c r="FQ447" s="9">
        <f t="shared" si="4782"/>
        <v>0</v>
      </c>
    </row>
    <row r="448" spans="1:173" x14ac:dyDescent="0.25">
      <c r="A448" s="9" t="str">
        <f>Sat!$A$35</f>
        <v>OVER</v>
      </c>
      <c r="B448" s="72">
        <f>Sat!$C$35</f>
        <v>0</v>
      </c>
      <c r="C448" s="9">
        <f>Sat!$X$35</f>
        <v>0</v>
      </c>
      <c r="D448" s="73" t="str">
        <f t="shared" si="4697"/>
        <v>-100%</v>
      </c>
      <c r="E448" s="9">
        <f t="shared" si="4698"/>
        <v>0</v>
      </c>
      <c r="F448" s="12"/>
      <c r="G448" s="9">
        <f>Sat!$Y$35</f>
        <v>0</v>
      </c>
      <c r="H448" s="73" t="str">
        <f t="shared" si="4699"/>
        <v>-100%</v>
      </c>
      <c r="I448" s="9">
        <f t="shared" si="4700"/>
        <v>0</v>
      </c>
      <c r="J448" s="12"/>
      <c r="K448" s="9">
        <f>Sat!$Z$35</f>
        <v>0</v>
      </c>
      <c r="L448" s="73" t="str">
        <f t="shared" si="4701"/>
        <v>-100%</v>
      </c>
      <c r="M448" s="9">
        <f t="shared" si="4702"/>
        <v>0</v>
      </c>
      <c r="N448" s="9"/>
      <c r="O448" s="9">
        <f>Sat!$AA$35</f>
        <v>0</v>
      </c>
      <c r="P448" s="73" t="str">
        <f t="shared" si="4703"/>
        <v>-100%</v>
      </c>
      <c r="Q448" s="9">
        <f t="shared" si="4704"/>
        <v>0</v>
      </c>
      <c r="R448" s="9"/>
      <c r="S448" s="9">
        <f>Sat!$AB$35</f>
        <v>0</v>
      </c>
      <c r="T448" s="73" t="str">
        <f t="shared" si="4705"/>
        <v>-100%</v>
      </c>
      <c r="U448" s="9">
        <f t="shared" si="4706"/>
        <v>0</v>
      </c>
      <c r="V448" s="9"/>
      <c r="W448" s="9">
        <f>Sat!$AC$35</f>
        <v>0</v>
      </c>
      <c r="X448" s="73" t="str">
        <f t="shared" si="4707"/>
        <v>-100%</v>
      </c>
      <c r="Y448" s="9">
        <f t="shared" si="4708"/>
        <v>0</v>
      </c>
      <c r="Z448" s="9"/>
      <c r="AA448" s="9">
        <f>Sat!$AD$35</f>
        <v>0</v>
      </c>
      <c r="AB448" s="73" t="str">
        <f t="shared" si="4709"/>
        <v>-100%</v>
      </c>
      <c r="AC448" s="9">
        <f t="shared" si="4710"/>
        <v>0</v>
      </c>
      <c r="AD448" s="9"/>
      <c r="AE448" s="9">
        <f>Sat!$AE$35</f>
        <v>0</v>
      </c>
      <c r="AF448" s="73" t="str">
        <f t="shared" si="4711"/>
        <v>-100%</v>
      </c>
      <c r="AG448" s="9">
        <f t="shared" si="4712"/>
        <v>0</v>
      </c>
      <c r="AH448" s="9"/>
      <c r="AI448" s="9">
        <f>Sat!$AF$35</f>
        <v>0</v>
      </c>
      <c r="AJ448" s="73" t="str">
        <f t="shared" si="4713"/>
        <v>-100%</v>
      </c>
      <c r="AK448" s="9">
        <f t="shared" si="4714"/>
        <v>0</v>
      </c>
      <c r="AL448" s="9"/>
      <c r="AM448" s="9">
        <f>Sat!$AG$35</f>
        <v>0</v>
      </c>
      <c r="AN448" s="73" t="str">
        <f t="shared" si="4715"/>
        <v>-100%</v>
      </c>
      <c r="AO448" s="9">
        <f t="shared" si="4716"/>
        <v>0</v>
      </c>
      <c r="AP448" s="9"/>
      <c r="AQ448" s="9">
        <v>0</v>
      </c>
      <c r="AR448" s="73" t="str">
        <f t="shared" si="4717"/>
        <v>-100%</v>
      </c>
      <c r="AS448" s="9">
        <f t="shared" si="4718"/>
        <v>0</v>
      </c>
      <c r="AT448" s="9"/>
      <c r="AU448" s="9">
        <f>Sat!$AI$35</f>
        <v>0</v>
      </c>
      <c r="AV448" s="73" t="str">
        <f t="shared" si="4719"/>
        <v>-100%</v>
      </c>
      <c r="AW448" s="9">
        <f t="shared" si="4720"/>
        <v>0</v>
      </c>
      <c r="AX448" s="9"/>
      <c r="AY448" s="9">
        <f>Sat!$AJ$35</f>
        <v>0</v>
      </c>
      <c r="AZ448" s="73" t="str">
        <f t="shared" si="4721"/>
        <v>-100%</v>
      </c>
      <c r="BA448" s="9">
        <f t="shared" si="4722"/>
        <v>0</v>
      </c>
      <c r="BB448" s="9"/>
      <c r="BC448" s="9">
        <f>Sat!$AK$35</f>
        <v>0</v>
      </c>
      <c r="BD448" s="73" t="str">
        <f t="shared" si="4723"/>
        <v>-100%</v>
      </c>
      <c r="BE448" s="9">
        <f t="shared" si="4724"/>
        <v>0</v>
      </c>
      <c r="BF448" s="9"/>
      <c r="BG448" s="9">
        <f>Sat!$AL$35</f>
        <v>0</v>
      </c>
      <c r="BH448" s="73" t="str">
        <f t="shared" si="4725"/>
        <v>-100%</v>
      </c>
      <c r="BI448" s="9">
        <f t="shared" si="4726"/>
        <v>0</v>
      </c>
      <c r="BJ448" s="9"/>
      <c r="BK448" s="9">
        <f>Sat!$AM$35</f>
        <v>0</v>
      </c>
      <c r="BL448" s="73" t="str">
        <f t="shared" si="4727"/>
        <v>-100%</v>
      </c>
      <c r="BM448" s="9">
        <f t="shared" si="4728"/>
        <v>0</v>
      </c>
      <c r="BN448" s="9"/>
      <c r="BO448" s="9">
        <f>Sat!$AN$35</f>
        <v>0</v>
      </c>
      <c r="BP448" s="73" t="str">
        <f t="shared" si="4729"/>
        <v>-100%</v>
      </c>
      <c r="BQ448" s="9">
        <f t="shared" si="4730"/>
        <v>0</v>
      </c>
      <c r="BR448" s="9"/>
      <c r="BS448" s="9">
        <f>Sat!$AO$35</f>
        <v>0</v>
      </c>
      <c r="BT448" s="73" t="str">
        <f t="shared" si="4731"/>
        <v>-100%</v>
      </c>
      <c r="BU448" s="9">
        <f t="shared" si="4732"/>
        <v>0</v>
      </c>
      <c r="BV448" s="9"/>
      <c r="BW448" s="9">
        <f>Sat!$AP$35</f>
        <v>0</v>
      </c>
      <c r="BX448" s="73" t="str">
        <f t="shared" si="4733"/>
        <v>-100%</v>
      </c>
      <c r="BY448" s="9">
        <f t="shared" si="4734"/>
        <v>0</v>
      </c>
      <c r="BZ448" s="9"/>
      <c r="CA448" s="9">
        <f>Sat!$AQ$35</f>
        <v>0</v>
      </c>
      <c r="CB448" s="73" t="str">
        <f t="shared" si="4735"/>
        <v>-100%</v>
      </c>
      <c r="CC448" s="9">
        <f t="shared" si="4736"/>
        <v>0</v>
      </c>
      <c r="CD448" s="9"/>
      <c r="CE448" s="9">
        <f>Sat!$AR$35</f>
        <v>0</v>
      </c>
      <c r="CF448" s="73" t="str">
        <f t="shared" si="4737"/>
        <v>-100%</v>
      </c>
      <c r="CG448" s="9">
        <f t="shared" si="4738"/>
        <v>0</v>
      </c>
      <c r="CH448" s="9"/>
      <c r="CI448" s="9">
        <f>Sat!$AS$35</f>
        <v>0</v>
      </c>
      <c r="CJ448" s="73" t="str">
        <f t="shared" si="4739"/>
        <v>-100%</v>
      </c>
      <c r="CK448" s="9">
        <f t="shared" si="4740"/>
        <v>0</v>
      </c>
      <c r="CL448" s="9"/>
      <c r="CM448" s="9">
        <f>Sat!$AT$35</f>
        <v>0</v>
      </c>
      <c r="CN448" s="73" t="str">
        <f t="shared" si="4741"/>
        <v>-100%</v>
      </c>
      <c r="CO448" s="9">
        <f t="shared" si="4742"/>
        <v>0</v>
      </c>
      <c r="CP448" s="9"/>
      <c r="CQ448" s="9">
        <f>Sat!$AU$35</f>
        <v>0</v>
      </c>
      <c r="CR448" s="73" t="str">
        <f t="shared" si="4743"/>
        <v>-100%</v>
      </c>
      <c r="CS448" s="9">
        <f t="shared" si="4744"/>
        <v>0</v>
      </c>
      <c r="CT448" s="9"/>
      <c r="CU448" s="9">
        <f>Sat!$AV$35</f>
        <v>0</v>
      </c>
      <c r="CV448" s="73" t="str">
        <f t="shared" si="4745"/>
        <v>-100%</v>
      </c>
      <c r="CW448" s="9">
        <f t="shared" si="4746"/>
        <v>0</v>
      </c>
      <c r="CX448" s="9"/>
      <c r="CY448" s="9">
        <f>Sat!$AW$35</f>
        <v>0</v>
      </c>
      <c r="CZ448" s="73" t="str">
        <f t="shared" si="4747"/>
        <v>-100%</v>
      </c>
      <c r="DA448" s="9">
        <f t="shared" si="4748"/>
        <v>0</v>
      </c>
      <c r="DB448" s="9"/>
      <c r="DC448" s="9">
        <f>Sat!$AX$35</f>
        <v>0</v>
      </c>
      <c r="DD448" s="73" t="str">
        <f t="shared" si="4749"/>
        <v>-100%</v>
      </c>
      <c r="DE448" s="9">
        <f t="shared" si="4750"/>
        <v>0</v>
      </c>
      <c r="DF448" s="9"/>
      <c r="DG448" s="9">
        <f>Sat!$AY$35</f>
        <v>0</v>
      </c>
      <c r="DH448" s="73" t="str">
        <f t="shared" si="4751"/>
        <v>-100%</v>
      </c>
      <c r="DI448" s="9">
        <f t="shared" si="4752"/>
        <v>0</v>
      </c>
      <c r="DJ448" s="9"/>
      <c r="DK448" s="9">
        <f>Sat!$AZ$35</f>
        <v>0</v>
      </c>
      <c r="DL448" s="73" t="str">
        <f t="shared" si="4753"/>
        <v>-100%</v>
      </c>
      <c r="DM448" s="9">
        <f t="shared" si="4754"/>
        <v>0</v>
      </c>
      <c r="DN448" s="9"/>
      <c r="DO448" s="9">
        <f>Sat!$BA$35</f>
        <v>0</v>
      </c>
      <c r="DP448" s="73" t="str">
        <f t="shared" si="4755"/>
        <v>-100%</v>
      </c>
      <c r="DQ448" s="9">
        <f t="shared" si="4756"/>
        <v>0</v>
      </c>
      <c r="DR448" s="9"/>
      <c r="DS448" s="9">
        <f>Sat!$BB$35</f>
        <v>0</v>
      </c>
      <c r="DT448" s="73" t="str">
        <f t="shared" si="4757"/>
        <v>-100%</v>
      </c>
      <c r="DU448" s="9">
        <f t="shared" si="4758"/>
        <v>0</v>
      </c>
      <c r="DV448" s="9"/>
      <c r="DW448" s="9">
        <f>Sat!$BC$35</f>
        <v>0</v>
      </c>
      <c r="DX448" s="73" t="str">
        <f t="shared" si="4759"/>
        <v>-100%</v>
      </c>
      <c r="DY448" s="9">
        <f t="shared" si="4760"/>
        <v>0</v>
      </c>
      <c r="DZ448" s="9"/>
      <c r="EA448" s="9">
        <f>Sat!$BD$35</f>
        <v>0</v>
      </c>
      <c r="EB448" s="73" t="str">
        <f t="shared" si="4761"/>
        <v>-100%</v>
      </c>
      <c r="EC448" s="9">
        <f t="shared" si="4762"/>
        <v>0</v>
      </c>
      <c r="ED448" s="9"/>
      <c r="EE448" s="9">
        <f>Sat!$BE$35</f>
        <v>0</v>
      </c>
      <c r="EF448" s="73" t="str">
        <f t="shared" si="4763"/>
        <v>-100%</v>
      </c>
      <c r="EG448" s="9">
        <f t="shared" si="4764"/>
        <v>0</v>
      </c>
      <c r="EH448" s="9"/>
      <c r="EI448" s="9">
        <f>Sat!$BF$35</f>
        <v>0</v>
      </c>
      <c r="EJ448" s="73" t="str">
        <f t="shared" si="4765"/>
        <v>-100%</v>
      </c>
      <c r="EK448" s="9">
        <f t="shared" si="4766"/>
        <v>0</v>
      </c>
      <c r="EL448" s="9"/>
      <c r="EM448" s="9">
        <f>Sat!$BG$35</f>
        <v>0</v>
      </c>
      <c r="EN448" s="73" t="str">
        <f t="shared" si="4767"/>
        <v>-100%</v>
      </c>
      <c r="EO448" s="9">
        <f t="shared" si="4768"/>
        <v>0</v>
      </c>
      <c r="EP448" s="9"/>
      <c r="EQ448" s="9">
        <f>Sat!$BH$35</f>
        <v>0</v>
      </c>
      <c r="ER448" s="73" t="str">
        <f t="shared" si="4769"/>
        <v>-100%</v>
      </c>
      <c r="ES448" s="9">
        <f t="shared" si="4770"/>
        <v>0</v>
      </c>
      <c r="EU448" s="9">
        <f>Sat!$BI$35</f>
        <v>0</v>
      </c>
      <c r="EV448" s="73" t="str">
        <f t="shared" si="4771"/>
        <v>-100%</v>
      </c>
      <c r="EW448" s="9">
        <f t="shared" si="4772"/>
        <v>0</v>
      </c>
      <c r="EY448" s="9">
        <f>Sat!$BJ$35</f>
        <v>0</v>
      </c>
      <c r="EZ448" s="73" t="str">
        <f t="shared" si="4773"/>
        <v>-100%</v>
      </c>
      <c r="FA448" s="9">
        <f t="shared" si="4774"/>
        <v>0</v>
      </c>
      <c r="FC448" s="9">
        <f>Sat!$BK$35</f>
        <v>0</v>
      </c>
      <c r="FD448" s="73" t="str">
        <f t="shared" si="4775"/>
        <v>-100%</v>
      </c>
      <c r="FE448" s="9">
        <f t="shared" si="4776"/>
        <v>0</v>
      </c>
      <c r="FG448" s="9">
        <f>Sat!$BL$35</f>
        <v>0</v>
      </c>
      <c r="FH448" s="73" t="str">
        <f t="shared" si="4777"/>
        <v>-100%</v>
      </c>
      <c r="FI448" s="9">
        <f t="shared" si="4778"/>
        <v>0</v>
      </c>
      <c r="FK448" s="9">
        <f>Sat!$BM$35</f>
        <v>0</v>
      </c>
      <c r="FL448" s="73" t="str">
        <f t="shared" si="4779"/>
        <v>-100%</v>
      </c>
      <c r="FM448" s="9">
        <f t="shared" si="4780"/>
        <v>0</v>
      </c>
      <c r="FO448" s="9">
        <f>Sat!$BN$35</f>
        <v>0</v>
      </c>
      <c r="FP448" s="73" t="str">
        <f t="shared" si="4781"/>
        <v>-100%</v>
      </c>
      <c r="FQ448" s="9">
        <f t="shared" si="4782"/>
        <v>0</v>
      </c>
    </row>
    <row r="449" spans="1:173" x14ac:dyDescent="0.25">
      <c r="A449" s="75"/>
      <c r="B449" s="72"/>
      <c r="C449" s="75"/>
      <c r="D449" s="75"/>
      <c r="E449" s="75"/>
      <c r="F449" s="12"/>
      <c r="G449" s="75"/>
      <c r="H449" s="75"/>
      <c r="I449" s="75"/>
      <c r="J449" s="12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5"/>
      <c r="BK449" s="75"/>
      <c r="BL449" s="75"/>
      <c r="BM449" s="75"/>
      <c r="BN449" s="75"/>
      <c r="BO449" s="75"/>
      <c r="BP449" s="75"/>
      <c r="BQ449" s="75"/>
      <c r="BR449" s="75"/>
      <c r="BS449" s="75"/>
      <c r="BT449" s="75"/>
      <c r="BU449" s="75"/>
      <c r="BV449" s="75"/>
      <c r="BW449" s="75"/>
      <c r="BX449" s="75"/>
      <c r="BY449" s="75"/>
      <c r="BZ449" s="75"/>
      <c r="CA449" s="75"/>
      <c r="CB449" s="75"/>
      <c r="CC449" s="75"/>
      <c r="CD449" s="75"/>
      <c r="CE449" s="75"/>
      <c r="CF449" s="75"/>
      <c r="CG449" s="75"/>
      <c r="CH449" s="75"/>
      <c r="CI449" s="75"/>
      <c r="CJ449" s="75"/>
      <c r="CK449" s="75"/>
      <c r="CL449" s="75"/>
      <c r="CM449" s="75"/>
      <c r="CN449" s="75"/>
      <c r="CO449" s="75"/>
      <c r="CP449" s="75"/>
      <c r="CQ449" s="75"/>
      <c r="CR449" s="75"/>
      <c r="CS449" s="75"/>
      <c r="CT449" s="75"/>
      <c r="CU449" s="75"/>
      <c r="CV449" s="75"/>
      <c r="CW449" s="75"/>
      <c r="CX449" s="75"/>
      <c r="CY449" s="75"/>
      <c r="CZ449" s="75"/>
      <c r="DA449" s="75"/>
      <c r="DB449" s="75"/>
      <c r="DC449" s="75"/>
      <c r="DD449" s="75"/>
      <c r="DE449" s="75"/>
      <c r="DF449" s="75"/>
      <c r="DG449" s="75"/>
      <c r="DH449" s="75"/>
      <c r="DI449" s="75"/>
      <c r="DJ449" s="75"/>
      <c r="DK449" s="75"/>
      <c r="DL449" s="75"/>
      <c r="DM449" s="75"/>
      <c r="DN449" s="75"/>
      <c r="DO449" s="75"/>
      <c r="DP449" s="75"/>
      <c r="DQ449" s="75"/>
      <c r="DR449" s="75"/>
      <c r="DS449" s="75"/>
      <c r="DT449" s="75"/>
      <c r="DU449" s="75"/>
      <c r="DV449" s="75"/>
      <c r="DW449" s="75"/>
      <c r="DX449" s="75"/>
      <c r="DY449" s="75"/>
      <c r="DZ449" s="75"/>
      <c r="EA449" s="75"/>
      <c r="EB449" s="75"/>
      <c r="EC449" s="75"/>
      <c r="ED449" s="75"/>
      <c r="EE449" s="75"/>
      <c r="EF449" s="75"/>
      <c r="EG449" s="75"/>
      <c r="EH449" s="75"/>
      <c r="EI449" s="75"/>
      <c r="EJ449" s="75"/>
      <c r="EK449" s="75"/>
      <c r="EL449" s="75"/>
      <c r="EM449" s="75"/>
      <c r="EN449" s="75"/>
      <c r="EO449" s="75"/>
      <c r="EP449" s="75"/>
      <c r="EQ449" s="75"/>
      <c r="ER449" s="75"/>
      <c r="ES449" s="75"/>
      <c r="EU449" s="75"/>
      <c r="EV449" s="75"/>
      <c r="EW449" s="75"/>
      <c r="EY449" s="75"/>
      <c r="EZ449" s="75"/>
      <c r="FA449" s="75"/>
      <c r="FC449" s="75"/>
      <c r="FD449" s="75"/>
      <c r="FE449" s="75"/>
      <c r="FG449" s="75"/>
      <c r="FH449" s="75"/>
      <c r="FI449" s="75"/>
      <c r="FK449" s="75"/>
      <c r="FL449" s="75"/>
      <c r="FM449" s="75"/>
      <c r="FO449" s="75"/>
      <c r="FP449" s="75"/>
      <c r="FQ449" s="75"/>
    </row>
    <row r="450" spans="1:173" x14ac:dyDescent="0.25">
      <c r="A450" s="9">
        <f>Sat!$A$37</f>
        <v>0</v>
      </c>
      <c r="B450" s="72">
        <f>Sat!$C$37</f>
        <v>0</v>
      </c>
      <c r="C450" s="9">
        <f>Sat!$X$37</f>
        <v>0</v>
      </c>
      <c r="D450" s="73" t="str">
        <f>IF($B450="win",100%-D$1,"-100%")</f>
        <v>-100%</v>
      </c>
      <c r="E450" s="9">
        <f>(C450*D450)+(C450*E$1)</f>
        <v>0</v>
      </c>
      <c r="F450" s="12"/>
      <c r="G450" s="9">
        <f>Sat!$Y$37</f>
        <v>0</v>
      </c>
      <c r="H450" s="73" t="str">
        <f>IF($B450="win",100%-H$1,"-100%")</f>
        <v>-100%</v>
      </c>
      <c r="I450" s="9">
        <f>(G450*H450)+(G450*I$1)</f>
        <v>0</v>
      </c>
      <c r="J450" s="12"/>
      <c r="K450" s="9">
        <f>Sat!$Z$37</f>
        <v>0</v>
      </c>
      <c r="L450" s="73" t="str">
        <f>IF($B450="win",100%-L$1,"-100%")</f>
        <v>-100%</v>
      </c>
      <c r="M450" s="9">
        <f>(K450*L450)+(K450*M$1)</f>
        <v>0</v>
      </c>
      <c r="N450" s="9"/>
      <c r="O450" s="9">
        <f>Sat!$AA$37</f>
        <v>0</v>
      </c>
      <c r="P450" s="73" t="str">
        <f>IF($B450="win",100%-P$1,"-100%")</f>
        <v>-100%</v>
      </c>
      <c r="Q450" s="9">
        <f>(O450*P450)+(O450*Q$1)</f>
        <v>0</v>
      </c>
      <c r="R450" s="9"/>
      <c r="S450" s="9">
        <f>Sat!$AB$37</f>
        <v>0</v>
      </c>
      <c r="T450" s="73" t="str">
        <f>IF($B450="win",100%-T$1,"-100%")</f>
        <v>-100%</v>
      </c>
      <c r="U450" s="9">
        <f>(S450*T450)+(S450*U$1)</f>
        <v>0</v>
      </c>
      <c r="V450" s="9"/>
      <c r="W450" s="9">
        <f>Sat!$AC$37</f>
        <v>0</v>
      </c>
      <c r="X450" s="73" t="str">
        <f>IF($B450="win",100%-X$1,"-100%")</f>
        <v>-100%</v>
      </c>
      <c r="Y450" s="9">
        <f>(W450*X450)+(W450*Y$1)</f>
        <v>0</v>
      </c>
      <c r="Z450" s="9"/>
      <c r="AA450" s="9">
        <f>Sat!$AD$37</f>
        <v>0</v>
      </c>
      <c r="AB450" s="73" t="str">
        <f>IF($B450="win",100%-AB$1,"-100%")</f>
        <v>-100%</v>
      </c>
      <c r="AC450" s="9">
        <f>(AA450*AB450)+(AA450*AC$1)</f>
        <v>0</v>
      </c>
      <c r="AD450" s="9"/>
      <c r="AE450" s="9">
        <f>Sat!$AE$37</f>
        <v>0</v>
      </c>
      <c r="AF450" s="73" t="str">
        <f>IF($B450="win",100%-AF$1,"-100%")</f>
        <v>-100%</v>
      </c>
      <c r="AG450" s="9">
        <f>(AE450*AF450)+(AE450*AG$1)</f>
        <v>0</v>
      </c>
      <c r="AH450" s="9"/>
      <c r="AI450" s="9">
        <f>Sat!$AF$37</f>
        <v>0</v>
      </c>
      <c r="AJ450" s="73" t="str">
        <f>IF($B450="win",100%-AJ$1,"-100%")</f>
        <v>-100%</v>
      </c>
      <c r="AK450" s="9">
        <f>(AI450*AJ450)+(AI450*AK$1)</f>
        <v>0</v>
      </c>
      <c r="AL450" s="9"/>
      <c r="AM450" s="9">
        <f>Sat!$AG$37</f>
        <v>0</v>
      </c>
      <c r="AN450" s="73" t="str">
        <f>IF($B450="win",100%-AN$1,"-100%")</f>
        <v>-100%</v>
      </c>
      <c r="AO450" s="9">
        <f>(AM450*AN450)+(AM450*AO$1)</f>
        <v>0</v>
      </c>
      <c r="AP450" s="9"/>
      <c r="AQ450" s="9">
        <f>Sat!$AH$37</f>
        <v>0</v>
      </c>
      <c r="AR450" s="73" t="str">
        <f>IF($B450="win",100%-AR$1,"-100%")</f>
        <v>-100%</v>
      </c>
      <c r="AS450" s="9">
        <f>(AQ450*AR450)+(AQ450*AS$1)</f>
        <v>0</v>
      </c>
      <c r="AT450" s="9"/>
      <c r="AU450" s="9">
        <f>Sat!$AI$37</f>
        <v>0</v>
      </c>
      <c r="AV450" s="73" t="str">
        <f>IF($B450="win",100%-AV$1,"-100%")</f>
        <v>-100%</v>
      </c>
      <c r="AW450" s="9">
        <f>(AU450*AV450)+(AU450*AW$1)</f>
        <v>0</v>
      </c>
      <c r="AX450" s="9"/>
      <c r="AY450" s="9">
        <f>Sat!$AJ$37</f>
        <v>0</v>
      </c>
      <c r="AZ450" s="73" t="str">
        <f>IF($B450="win",100%-AZ$1,"-100%")</f>
        <v>-100%</v>
      </c>
      <c r="BA450" s="9">
        <f>(AY450*AZ450)+(AY450*BA$1)</f>
        <v>0</v>
      </c>
      <c r="BB450" s="9"/>
      <c r="BC450" s="9">
        <f>Sat!$AK$37</f>
        <v>0</v>
      </c>
      <c r="BD450" s="73" t="str">
        <f>IF($B450="win",100%-BD$1,"-100%")</f>
        <v>-100%</v>
      </c>
      <c r="BE450" s="9">
        <f>(BC450*BD450)+(BC450*BE$1)</f>
        <v>0</v>
      </c>
      <c r="BF450" s="9"/>
      <c r="BG450" s="9">
        <f>Sat!$AL$37</f>
        <v>0</v>
      </c>
      <c r="BH450" s="73" t="str">
        <f>IF($B450="win",100%-BH$1,"-100%")</f>
        <v>-100%</v>
      </c>
      <c r="BI450" s="9">
        <f>(BG450*BH450)+(BG450*BI$1)</f>
        <v>0</v>
      </c>
      <c r="BJ450" s="9"/>
      <c r="BK450" s="9">
        <f>Sat!$AM$37</f>
        <v>0</v>
      </c>
      <c r="BL450" s="73" t="str">
        <f>IF($B450="win",100%-BL$1,"-100%")</f>
        <v>-100%</v>
      </c>
      <c r="BM450" s="9">
        <f>(BK450*BL450)+(BK450*BM$1)</f>
        <v>0</v>
      </c>
      <c r="BN450" s="9"/>
      <c r="BO450" s="9">
        <f>Sat!$AN$37</f>
        <v>0</v>
      </c>
      <c r="BP450" s="73" t="str">
        <f>IF($B450="win",100%-BP$1,"-100%")</f>
        <v>-100%</v>
      </c>
      <c r="BQ450" s="9">
        <f>(BO450*BP450)+(BO450*BQ$1)</f>
        <v>0</v>
      </c>
      <c r="BR450" s="9"/>
      <c r="BS450" s="9">
        <f>Sat!$AO$37</f>
        <v>0</v>
      </c>
      <c r="BT450" s="73" t="str">
        <f>IF($B450="win",100%-BT$1,"-100%")</f>
        <v>-100%</v>
      </c>
      <c r="BU450" s="9">
        <f>(BS450*BT450)+(BS450*BU$1)</f>
        <v>0</v>
      </c>
      <c r="BV450" s="9"/>
      <c r="BW450" s="9">
        <f>Sat!$AP$37</f>
        <v>0</v>
      </c>
      <c r="BX450" s="73" t="str">
        <f>IF($B450="win",100%-BX$1,"-100%")</f>
        <v>-100%</v>
      </c>
      <c r="BY450" s="9">
        <f>(BW450*BX450)+(BW450*BY$1)</f>
        <v>0</v>
      </c>
      <c r="BZ450" s="9"/>
      <c r="CA450" s="9">
        <f>Sat!$AQ$37</f>
        <v>0</v>
      </c>
      <c r="CB450" s="73" t="str">
        <f>IF($B450="win",100%-CB$1,"-100%")</f>
        <v>-100%</v>
      </c>
      <c r="CC450" s="9">
        <f>(CA450*CB450)+(CA450*CC$1)</f>
        <v>0</v>
      </c>
      <c r="CD450" s="9"/>
      <c r="CE450" s="9">
        <f>Sat!$AR$37</f>
        <v>0</v>
      </c>
      <c r="CF450" s="73" t="str">
        <f>IF($B450="win",100%-CF$1,"-100%")</f>
        <v>-100%</v>
      </c>
      <c r="CG450" s="9">
        <f>(CE450*CF450)+(CE450*CG$1)</f>
        <v>0</v>
      </c>
      <c r="CH450" s="9"/>
      <c r="CI450" s="9">
        <f>Sat!$AS$37</f>
        <v>0</v>
      </c>
      <c r="CJ450" s="73" t="str">
        <f>IF($B450="win",100%-CJ$1,"-100%")</f>
        <v>-100%</v>
      </c>
      <c r="CK450" s="9">
        <f>(CI450*CJ450)+(CI450*CK$1)</f>
        <v>0</v>
      </c>
      <c r="CL450" s="9"/>
      <c r="CM450" s="9">
        <f>Sat!$AT$37</f>
        <v>0</v>
      </c>
      <c r="CN450" s="73" t="str">
        <f>IF($B450="win",100%-CN$1,"-100%")</f>
        <v>-100%</v>
      </c>
      <c r="CO450" s="9">
        <f>(CM450*CN450)+(CM450*CO$1)</f>
        <v>0</v>
      </c>
      <c r="CP450" s="9"/>
      <c r="CQ450" s="9">
        <f>Sat!$AU$37</f>
        <v>0</v>
      </c>
      <c r="CR450" s="73" t="str">
        <f>IF($B450="win",100%-CR$1,"-100%")</f>
        <v>-100%</v>
      </c>
      <c r="CS450" s="9">
        <f>(CQ450*CR450)+(CQ450*CS$1)</f>
        <v>0</v>
      </c>
      <c r="CT450" s="9"/>
      <c r="CU450" s="9">
        <f>Sat!$AV$37</f>
        <v>0</v>
      </c>
      <c r="CV450" s="73" t="str">
        <f>IF($B450="win",100%-CV$1,"-100%")</f>
        <v>-100%</v>
      </c>
      <c r="CW450" s="9">
        <f>(CU450*CV450)+(CU450*CW$1)</f>
        <v>0</v>
      </c>
      <c r="CX450" s="9"/>
      <c r="CY450" s="9">
        <f>Sat!$AW$37</f>
        <v>0</v>
      </c>
      <c r="CZ450" s="73" t="str">
        <f>IF($B450="win",100%-CZ$1,"-100%")</f>
        <v>-100%</v>
      </c>
      <c r="DA450" s="9">
        <f>(CY450*CZ450)+(CY450*DA$1)</f>
        <v>0</v>
      </c>
      <c r="DB450" s="9"/>
      <c r="DC450" s="9">
        <f>Sat!$AX$37</f>
        <v>0</v>
      </c>
      <c r="DD450" s="73" t="str">
        <f>IF($B450="win",100%-DD$1,"-100%")</f>
        <v>-100%</v>
      </c>
      <c r="DE450" s="9">
        <f>(DC450*DD450)+(DC450*DE$1)</f>
        <v>0</v>
      </c>
      <c r="DF450" s="9"/>
      <c r="DG450" s="9">
        <f>Sat!$AY$37</f>
        <v>0</v>
      </c>
      <c r="DH450" s="73" t="str">
        <f>IF($B450="win",100%-DH$1,"-100%")</f>
        <v>-100%</v>
      </c>
      <c r="DI450" s="9">
        <f>(DG450*DH450)+(DG450*DI$1)</f>
        <v>0</v>
      </c>
      <c r="DJ450" s="9"/>
      <c r="DK450" s="9">
        <f>Sat!$AZ$37</f>
        <v>0</v>
      </c>
      <c r="DL450" s="73" t="str">
        <f>IF($B450="win",100%-DL$1,"-100%")</f>
        <v>-100%</v>
      </c>
      <c r="DM450" s="9">
        <f>(DK450*DL450)+(DK450*DM$1)</f>
        <v>0</v>
      </c>
      <c r="DN450" s="9"/>
      <c r="DO450" s="9">
        <f>Sat!$BA$37</f>
        <v>0</v>
      </c>
      <c r="DP450" s="73" t="str">
        <f>IF($B450="win",100%-DP$1,"-100%")</f>
        <v>-100%</v>
      </c>
      <c r="DQ450" s="9">
        <f>(DO450*DP450)+(DO450*DQ$1)</f>
        <v>0</v>
      </c>
      <c r="DR450" s="9"/>
      <c r="DS450" s="9">
        <f>Sat!$BB$37</f>
        <v>0</v>
      </c>
      <c r="DT450" s="73" t="str">
        <f>IF($B450="win",100%-DT$1,"-100%")</f>
        <v>-100%</v>
      </c>
      <c r="DU450" s="9">
        <f>(DS450*DT450)+(DS450*DU$1)</f>
        <v>0</v>
      </c>
      <c r="DV450" s="9"/>
      <c r="DW450" s="9">
        <f>Sat!$BC$37</f>
        <v>0</v>
      </c>
      <c r="DX450" s="73" t="str">
        <f>IF($B450="win",100%-DX$1,"-100%")</f>
        <v>-100%</v>
      </c>
      <c r="DY450" s="9">
        <f>(DW450*DX450)+(DW450*DY$1)</f>
        <v>0</v>
      </c>
      <c r="DZ450" s="9"/>
      <c r="EA450" s="9">
        <f>Sat!$BD$37</f>
        <v>0</v>
      </c>
      <c r="EB450" s="73" t="str">
        <f>IF($B450="win",100%-EB$1,"-100%")</f>
        <v>-100%</v>
      </c>
      <c r="EC450" s="9">
        <f>(EA450*EB450)+(EA450*EC$1)</f>
        <v>0</v>
      </c>
      <c r="ED450" s="9"/>
      <c r="EE450" s="9">
        <f>Sat!$BE$37</f>
        <v>0</v>
      </c>
      <c r="EF450" s="73" t="str">
        <f>IF($B450="win",100%-EF$1,"-100%")</f>
        <v>-100%</v>
      </c>
      <c r="EG450" s="9">
        <f>(EE450*EF450)+(EE450*EG$1)</f>
        <v>0</v>
      </c>
      <c r="EH450" s="9"/>
      <c r="EI450" s="9">
        <f>Sat!$BF$37</f>
        <v>0</v>
      </c>
      <c r="EJ450" s="73" t="str">
        <f>IF($B450="win",100%-EJ$1,"-100%")</f>
        <v>-100%</v>
      </c>
      <c r="EK450" s="9">
        <f>(EI450*EJ450)+(EI450*EK$1)</f>
        <v>0</v>
      </c>
      <c r="EL450" s="9"/>
      <c r="EM450" s="9">
        <f>Sat!$BG$37</f>
        <v>0</v>
      </c>
      <c r="EN450" s="73" t="str">
        <f>IF($B450="win",100%-EN$1,"-100%")</f>
        <v>-100%</v>
      </c>
      <c r="EO450" s="9">
        <f>(EM450*EN450)+(EM450*EO$1)</f>
        <v>0</v>
      </c>
      <c r="EP450" s="9"/>
      <c r="EQ450" s="9">
        <f>Sat!$BH$37</f>
        <v>0</v>
      </c>
      <c r="ER450" s="73" t="str">
        <f>IF($B450="win",100%-ER$1,"-100%")</f>
        <v>-100%</v>
      </c>
      <c r="ES450" s="9">
        <f>(EQ450*ER450)+(EQ450*ES$1)</f>
        <v>0</v>
      </c>
      <c r="EU450" s="9">
        <f>Sat!$BI37</f>
        <v>0</v>
      </c>
      <c r="EV450" s="73" t="str">
        <f>IF($B450="win",100%-EV$1,"-100%")</f>
        <v>-100%</v>
      </c>
      <c r="EW450" s="9">
        <f>(EU450*EV450)+(EU450*EW$1)</f>
        <v>0</v>
      </c>
      <c r="EY450" s="9">
        <f>Sat!$BJ37</f>
        <v>0</v>
      </c>
      <c r="EZ450" s="73" t="str">
        <f>IF($B450="win",100%-EZ$1,"-100%")</f>
        <v>-100%</v>
      </c>
      <c r="FA450" s="9">
        <f>(EY450*EZ450)+(EY450*FA$1)</f>
        <v>0</v>
      </c>
      <c r="FC450" s="9">
        <f>Sat!$BK37</f>
        <v>0</v>
      </c>
      <c r="FD450" s="73" t="str">
        <f>IF($B450="win",100%-FD$1,"-100%")</f>
        <v>-100%</v>
      </c>
      <c r="FE450" s="9">
        <f>(FC450*FD450)+(FC450*FE$1)</f>
        <v>0</v>
      </c>
      <c r="FG450" s="9">
        <f>Sat!$BL37</f>
        <v>0</v>
      </c>
      <c r="FH450" s="73" t="str">
        <f>IF($B450="win",100%-FH$1,"-100%")</f>
        <v>-100%</v>
      </c>
      <c r="FI450" s="9">
        <f>(FG450*FH450)+(FG450*FI$1)</f>
        <v>0</v>
      </c>
      <c r="FK450" s="9">
        <f>Sat!$BM37</f>
        <v>0</v>
      </c>
      <c r="FL450" s="73" t="str">
        <f>IF($B450="win",100%-FL$1,"-100%")</f>
        <v>-100%</v>
      </c>
      <c r="FM450" s="9">
        <f>(FK450*FL450)+(FK450*FM$1)</f>
        <v>0</v>
      </c>
      <c r="FO450" s="9">
        <f>Sat!$BN37</f>
        <v>0</v>
      </c>
      <c r="FP450" s="73" t="str">
        <f>IF($B450="win",100%-FP$1,"-100%")</f>
        <v>-100%</v>
      </c>
      <c r="FQ450" s="9">
        <f>(FO450*FP450)+(FO450*FQ$1)</f>
        <v>0</v>
      </c>
    </row>
    <row r="451" spans="1:173" x14ac:dyDescent="0.25">
      <c r="A451" s="9">
        <f>Sat!$A$38</f>
        <v>0</v>
      </c>
      <c r="B451" s="72">
        <f>Sat!$C$38</f>
        <v>0</v>
      </c>
      <c r="C451" s="9">
        <f>Sat!$X$38</f>
        <v>0</v>
      </c>
      <c r="D451" s="73" t="str">
        <f t="shared" ref="D451:D453" si="4783">IF($B451="win",100%-D$1,"-100%")</f>
        <v>-100%</v>
      </c>
      <c r="E451" s="9">
        <f t="shared" ref="E451:E453" si="4784">(C451*D451)+(C451*E$1)</f>
        <v>0</v>
      </c>
      <c r="F451" s="12"/>
      <c r="G451" s="9">
        <f>Sat!$Y$38</f>
        <v>0</v>
      </c>
      <c r="H451" s="73" t="str">
        <f t="shared" ref="H451:H453" si="4785">IF($B451="win",100%-H$1,"-100%")</f>
        <v>-100%</v>
      </c>
      <c r="I451" s="9">
        <f t="shared" ref="I451:I453" si="4786">(G451*H451)+(G451*I$1)</f>
        <v>0</v>
      </c>
      <c r="J451" s="12"/>
      <c r="K451" s="9">
        <f>Sat!$Z$38</f>
        <v>0</v>
      </c>
      <c r="L451" s="73" t="str">
        <f t="shared" ref="L451:L453" si="4787">IF($B451="win",100%-L$1,"-100%")</f>
        <v>-100%</v>
      </c>
      <c r="M451" s="9">
        <f t="shared" ref="M451:M453" si="4788">(K451*L451)+(K451*M$1)</f>
        <v>0</v>
      </c>
      <c r="N451" s="9"/>
      <c r="O451" s="9">
        <f>Sat!$AA$38</f>
        <v>0</v>
      </c>
      <c r="P451" s="73" t="str">
        <f t="shared" ref="P451:P453" si="4789">IF($B451="win",100%-P$1,"-100%")</f>
        <v>-100%</v>
      </c>
      <c r="Q451" s="9">
        <f t="shared" ref="Q451:Q453" si="4790">(O451*P451)+(O451*Q$1)</f>
        <v>0</v>
      </c>
      <c r="R451" s="9"/>
      <c r="S451" s="9">
        <f>Sat!$AB$38</f>
        <v>0</v>
      </c>
      <c r="T451" s="73" t="str">
        <f t="shared" ref="T451:T453" si="4791">IF($B451="win",100%-T$1,"-100%")</f>
        <v>-100%</v>
      </c>
      <c r="U451" s="9">
        <f t="shared" ref="U451:U453" si="4792">(S451*T451)+(S451*U$1)</f>
        <v>0</v>
      </c>
      <c r="V451" s="9"/>
      <c r="W451" s="9">
        <f>Sat!$AC$38</f>
        <v>0</v>
      </c>
      <c r="X451" s="73" t="str">
        <f t="shared" ref="X451:X453" si="4793">IF($B451="win",100%-X$1,"-100%")</f>
        <v>-100%</v>
      </c>
      <c r="Y451" s="9">
        <f t="shared" ref="Y451:Y453" si="4794">(W451*X451)+(W451*Y$1)</f>
        <v>0</v>
      </c>
      <c r="Z451" s="9"/>
      <c r="AA451" s="9">
        <f>Sat!$AD$38</f>
        <v>0</v>
      </c>
      <c r="AB451" s="73" t="str">
        <f t="shared" ref="AB451:AB453" si="4795">IF($B451="win",100%-AB$1,"-100%")</f>
        <v>-100%</v>
      </c>
      <c r="AC451" s="9">
        <f t="shared" ref="AC451:AC453" si="4796">(AA451*AB451)+(AA451*AC$1)</f>
        <v>0</v>
      </c>
      <c r="AD451" s="9"/>
      <c r="AE451" s="9">
        <f>Sat!$AE$38</f>
        <v>0</v>
      </c>
      <c r="AF451" s="73" t="str">
        <f t="shared" ref="AF451:AF453" si="4797">IF($B451="win",100%-AF$1,"-100%")</f>
        <v>-100%</v>
      </c>
      <c r="AG451" s="9">
        <f t="shared" ref="AG451:AG453" si="4798">(AE451*AF451)+(AE451*AG$1)</f>
        <v>0</v>
      </c>
      <c r="AH451" s="9"/>
      <c r="AI451" s="9">
        <f>Sat!$AF$38</f>
        <v>0</v>
      </c>
      <c r="AJ451" s="73" t="str">
        <f t="shared" ref="AJ451:AJ453" si="4799">IF($B451="win",100%-AJ$1,"-100%")</f>
        <v>-100%</v>
      </c>
      <c r="AK451" s="9">
        <f t="shared" ref="AK451:AK453" si="4800">(AI451*AJ451)+(AI451*AK$1)</f>
        <v>0</v>
      </c>
      <c r="AL451" s="9"/>
      <c r="AM451" s="9">
        <f>Sat!$AG$38</f>
        <v>0</v>
      </c>
      <c r="AN451" s="73" t="str">
        <f t="shared" ref="AN451:AN453" si="4801">IF($B451="win",100%-AN$1,"-100%")</f>
        <v>-100%</v>
      </c>
      <c r="AO451" s="9">
        <f t="shared" ref="AO451:AO453" si="4802">(AM451*AN451)+(AM451*AO$1)</f>
        <v>0</v>
      </c>
      <c r="AP451" s="9"/>
      <c r="AQ451" s="9">
        <f>Sat!$AH$38</f>
        <v>0</v>
      </c>
      <c r="AR451" s="73" t="str">
        <f t="shared" ref="AR451:AR453" si="4803">IF($B451="win",100%-AR$1,"-100%")</f>
        <v>-100%</v>
      </c>
      <c r="AS451" s="9">
        <f t="shared" ref="AS451:AS453" si="4804">(AQ451*AR451)+(AQ451*AS$1)</f>
        <v>0</v>
      </c>
      <c r="AT451" s="9"/>
      <c r="AU451" s="9">
        <f>Sat!$AI$38</f>
        <v>0</v>
      </c>
      <c r="AV451" s="73" t="str">
        <f t="shared" ref="AV451:AV453" si="4805">IF($B451="win",100%-AV$1,"-100%")</f>
        <v>-100%</v>
      </c>
      <c r="AW451" s="9">
        <f t="shared" ref="AW451:AW453" si="4806">(AU451*AV451)+(AU451*AW$1)</f>
        <v>0</v>
      </c>
      <c r="AX451" s="9"/>
      <c r="AY451" s="9">
        <f>Sat!$AJ$38</f>
        <v>0</v>
      </c>
      <c r="AZ451" s="73" t="str">
        <f t="shared" ref="AZ451:AZ453" si="4807">IF($B451="win",100%-AZ$1,"-100%")</f>
        <v>-100%</v>
      </c>
      <c r="BA451" s="9">
        <f t="shared" ref="BA451:BA453" si="4808">(AY451*AZ451)+(AY451*BA$1)</f>
        <v>0</v>
      </c>
      <c r="BB451" s="9"/>
      <c r="BC451" s="9">
        <f>Sat!$AK$38</f>
        <v>0</v>
      </c>
      <c r="BD451" s="73" t="str">
        <f t="shared" ref="BD451:BD453" si="4809">IF($B451="win",100%-BD$1,"-100%")</f>
        <v>-100%</v>
      </c>
      <c r="BE451" s="9">
        <f t="shared" ref="BE451:BE453" si="4810">(BC451*BD451)+(BC451*BE$1)</f>
        <v>0</v>
      </c>
      <c r="BF451" s="9"/>
      <c r="BG451" s="9">
        <f>Sat!$AL$38</f>
        <v>0</v>
      </c>
      <c r="BH451" s="73" t="str">
        <f t="shared" ref="BH451:BH453" si="4811">IF($B451="win",100%-BH$1,"-100%")</f>
        <v>-100%</v>
      </c>
      <c r="BI451" s="9">
        <f t="shared" ref="BI451:BI453" si="4812">(BG451*BH451)+(BG451*BI$1)</f>
        <v>0</v>
      </c>
      <c r="BJ451" s="9"/>
      <c r="BK451" s="9">
        <f>Sat!$AM$38</f>
        <v>0</v>
      </c>
      <c r="BL451" s="73" t="str">
        <f t="shared" ref="BL451:BL453" si="4813">IF($B451="win",100%-BL$1,"-100%")</f>
        <v>-100%</v>
      </c>
      <c r="BM451" s="9">
        <f t="shared" ref="BM451:BM453" si="4814">(BK451*BL451)+(BK451*BM$1)</f>
        <v>0</v>
      </c>
      <c r="BN451" s="9"/>
      <c r="BO451" s="9">
        <f>Sat!$AN$38</f>
        <v>0</v>
      </c>
      <c r="BP451" s="73" t="str">
        <f t="shared" ref="BP451:BP453" si="4815">IF($B451="win",100%-BP$1,"-100%")</f>
        <v>-100%</v>
      </c>
      <c r="BQ451" s="9">
        <f t="shared" ref="BQ451:BQ453" si="4816">(BO451*BP451)+(BO451*BQ$1)</f>
        <v>0</v>
      </c>
      <c r="BR451" s="9"/>
      <c r="BS451" s="9">
        <f>Sat!$AO$38</f>
        <v>0</v>
      </c>
      <c r="BT451" s="73" t="str">
        <f t="shared" ref="BT451:BT453" si="4817">IF($B451="win",100%-BT$1,"-100%")</f>
        <v>-100%</v>
      </c>
      <c r="BU451" s="9">
        <f t="shared" ref="BU451:BU453" si="4818">(BS451*BT451)+(BS451*BU$1)</f>
        <v>0</v>
      </c>
      <c r="BV451" s="9"/>
      <c r="BW451" s="9">
        <f>Sat!$AP$38</f>
        <v>0</v>
      </c>
      <c r="BX451" s="73" t="str">
        <f t="shared" ref="BX451:BX453" si="4819">IF($B451="win",100%-BX$1,"-100%")</f>
        <v>-100%</v>
      </c>
      <c r="BY451" s="9">
        <f t="shared" ref="BY451:BY453" si="4820">(BW451*BX451)+(BW451*BY$1)</f>
        <v>0</v>
      </c>
      <c r="BZ451" s="9"/>
      <c r="CA451" s="9">
        <f>Sat!$AQ$38</f>
        <v>0</v>
      </c>
      <c r="CB451" s="73" t="str">
        <f t="shared" ref="CB451:CB453" si="4821">IF($B451="win",100%-CB$1,"-100%")</f>
        <v>-100%</v>
      </c>
      <c r="CC451" s="9">
        <f t="shared" ref="CC451:CC453" si="4822">(CA451*CB451)+(CA451*CC$1)</f>
        <v>0</v>
      </c>
      <c r="CD451" s="9"/>
      <c r="CE451" s="9">
        <f>Sat!$AR$38</f>
        <v>0</v>
      </c>
      <c r="CF451" s="73" t="str">
        <f t="shared" ref="CF451:CF453" si="4823">IF($B451="win",100%-CF$1,"-100%")</f>
        <v>-100%</v>
      </c>
      <c r="CG451" s="9">
        <f t="shared" ref="CG451:CG453" si="4824">(CE451*CF451)+(CE451*CG$1)</f>
        <v>0</v>
      </c>
      <c r="CH451" s="9"/>
      <c r="CI451" s="9">
        <f>Sat!$AS$38</f>
        <v>0</v>
      </c>
      <c r="CJ451" s="73" t="str">
        <f t="shared" ref="CJ451:CJ453" si="4825">IF($B451="win",100%-CJ$1,"-100%")</f>
        <v>-100%</v>
      </c>
      <c r="CK451" s="9">
        <f t="shared" ref="CK451:CK453" si="4826">(CI451*CJ451)+(CI451*CK$1)</f>
        <v>0</v>
      </c>
      <c r="CL451" s="9"/>
      <c r="CM451" s="9">
        <f>Sat!$AT$38</f>
        <v>0</v>
      </c>
      <c r="CN451" s="73" t="str">
        <f t="shared" ref="CN451:CN453" si="4827">IF($B451="win",100%-CN$1,"-100%")</f>
        <v>-100%</v>
      </c>
      <c r="CO451" s="9">
        <f t="shared" ref="CO451:CO453" si="4828">(CM451*CN451)+(CM451*CO$1)</f>
        <v>0</v>
      </c>
      <c r="CP451" s="9"/>
      <c r="CQ451" s="9">
        <f>Sat!$AU$38</f>
        <v>0</v>
      </c>
      <c r="CR451" s="73" t="str">
        <f t="shared" ref="CR451:CR453" si="4829">IF($B451="win",100%-CR$1,"-100%")</f>
        <v>-100%</v>
      </c>
      <c r="CS451" s="9">
        <f t="shared" ref="CS451:CS453" si="4830">(CQ451*CR451)+(CQ451*CS$1)</f>
        <v>0</v>
      </c>
      <c r="CT451" s="9"/>
      <c r="CU451" s="9">
        <f>Sat!$AV$38</f>
        <v>0</v>
      </c>
      <c r="CV451" s="73" t="str">
        <f t="shared" ref="CV451:CV453" si="4831">IF($B451="win",100%-CV$1,"-100%")</f>
        <v>-100%</v>
      </c>
      <c r="CW451" s="9">
        <f t="shared" ref="CW451:CW453" si="4832">(CU451*CV451)+(CU451*CW$1)</f>
        <v>0</v>
      </c>
      <c r="CX451" s="9"/>
      <c r="CY451" s="9">
        <f>Sat!$AW$38</f>
        <v>0</v>
      </c>
      <c r="CZ451" s="73" t="str">
        <f t="shared" ref="CZ451:CZ453" si="4833">IF($B451="win",100%-CZ$1,"-100%")</f>
        <v>-100%</v>
      </c>
      <c r="DA451" s="9">
        <f t="shared" ref="DA451:DA453" si="4834">(CY451*CZ451)+(CY451*DA$1)</f>
        <v>0</v>
      </c>
      <c r="DB451" s="9"/>
      <c r="DC451" s="9">
        <f>Sat!$AX$38</f>
        <v>0</v>
      </c>
      <c r="DD451" s="73" t="str">
        <f t="shared" ref="DD451:DD453" si="4835">IF($B451="win",100%-DD$1,"-100%")</f>
        <v>-100%</v>
      </c>
      <c r="DE451" s="9">
        <f t="shared" ref="DE451:DE453" si="4836">(DC451*DD451)+(DC451*DE$1)</f>
        <v>0</v>
      </c>
      <c r="DF451" s="9"/>
      <c r="DG451" s="9">
        <f>Sat!$AY$38</f>
        <v>0</v>
      </c>
      <c r="DH451" s="73" t="str">
        <f t="shared" ref="DH451:DH453" si="4837">IF($B451="win",100%-DH$1,"-100%")</f>
        <v>-100%</v>
      </c>
      <c r="DI451" s="9">
        <f t="shared" ref="DI451:DI453" si="4838">(DG451*DH451)+(DG451*DI$1)</f>
        <v>0</v>
      </c>
      <c r="DJ451" s="9"/>
      <c r="DK451" s="9">
        <f>Sat!$AZ$38</f>
        <v>0</v>
      </c>
      <c r="DL451" s="73" t="str">
        <f t="shared" ref="DL451:DL453" si="4839">IF($B451="win",100%-DL$1,"-100%")</f>
        <v>-100%</v>
      </c>
      <c r="DM451" s="9">
        <f t="shared" ref="DM451:DM453" si="4840">(DK451*DL451)+(DK451*DM$1)</f>
        <v>0</v>
      </c>
      <c r="DN451" s="9"/>
      <c r="DO451" s="9">
        <f>Sat!$BA$38</f>
        <v>0</v>
      </c>
      <c r="DP451" s="73" t="str">
        <f t="shared" ref="DP451:DP453" si="4841">IF($B451="win",100%-DP$1,"-100%")</f>
        <v>-100%</v>
      </c>
      <c r="DQ451" s="9">
        <f t="shared" ref="DQ451:DQ453" si="4842">(DO451*DP451)+(DO451*DQ$1)</f>
        <v>0</v>
      </c>
      <c r="DR451" s="9"/>
      <c r="DS451" s="9">
        <f>Sat!$BB$38</f>
        <v>0</v>
      </c>
      <c r="DT451" s="73" t="str">
        <f t="shared" ref="DT451:DT453" si="4843">IF($B451="win",100%-DT$1,"-100%")</f>
        <v>-100%</v>
      </c>
      <c r="DU451" s="9">
        <f t="shared" ref="DU451:DU453" si="4844">(DS451*DT451)+(DS451*DU$1)</f>
        <v>0</v>
      </c>
      <c r="DV451" s="9"/>
      <c r="DW451" s="9">
        <f>Sat!$BC$38</f>
        <v>0</v>
      </c>
      <c r="DX451" s="73" t="str">
        <f t="shared" ref="DX451:DX453" si="4845">IF($B451="win",100%-DX$1,"-100%")</f>
        <v>-100%</v>
      </c>
      <c r="DY451" s="9">
        <f t="shared" ref="DY451:DY453" si="4846">(DW451*DX451)+(DW451*DY$1)</f>
        <v>0</v>
      </c>
      <c r="DZ451" s="9"/>
      <c r="EA451" s="9">
        <f>Sat!$BD$38</f>
        <v>0</v>
      </c>
      <c r="EB451" s="73" t="str">
        <f t="shared" ref="EB451:EB453" si="4847">IF($B451="win",100%-EB$1,"-100%")</f>
        <v>-100%</v>
      </c>
      <c r="EC451" s="9">
        <f t="shared" ref="EC451:EC453" si="4848">(EA451*EB451)+(EA451*EC$1)</f>
        <v>0</v>
      </c>
      <c r="ED451" s="9"/>
      <c r="EE451" s="9">
        <f>Sat!$BE$38</f>
        <v>0</v>
      </c>
      <c r="EF451" s="73" t="str">
        <f t="shared" ref="EF451:EF453" si="4849">IF($B451="win",100%-EF$1,"-100%")</f>
        <v>-100%</v>
      </c>
      <c r="EG451" s="9">
        <f t="shared" ref="EG451:EG453" si="4850">(EE451*EF451)+(EE451*EG$1)</f>
        <v>0</v>
      </c>
      <c r="EH451" s="9"/>
      <c r="EI451" s="9">
        <f>Sat!$BF$38</f>
        <v>0</v>
      </c>
      <c r="EJ451" s="73" t="str">
        <f t="shared" ref="EJ451:EJ453" si="4851">IF($B451="win",100%-EJ$1,"-100%")</f>
        <v>-100%</v>
      </c>
      <c r="EK451" s="9">
        <f t="shared" ref="EK451:EK453" si="4852">(EI451*EJ451)+(EI451*EK$1)</f>
        <v>0</v>
      </c>
      <c r="EL451" s="9"/>
      <c r="EM451" s="9">
        <f>Sat!$BG$38</f>
        <v>0</v>
      </c>
      <c r="EN451" s="73" t="str">
        <f t="shared" ref="EN451:EN453" si="4853">IF($B451="win",100%-EN$1,"-100%")</f>
        <v>-100%</v>
      </c>
      <c r="EO451" s="9">
        <f t="shared" ref="EO451:EO453" si="4854">(EM451*EN451)+(EM451*EO$1)</f>
        <v>0</v>
      </c>
      <c r="EP451" s="9"/>
      <c r="EQ451" s="9">
        <f>Sat!$BH$38</f>
        <v>0</v>
      </c>
      <c r="ER451" s="73" t="str">
        <f t="shared" ref="ER451:ER453" si="4855">IF($B451="win",100%-ER$1,"-100%")</f>
        <v>-100%</v>
      </c>
      <c r="ES451" s="9">
        <f t="shared" ref="ES451:ES453" si="4856">(EQ451*ER451)+(EQ451*ES$1)</f>
        <v>0</v>
      </c>
      <c r="EU451" s="9">
        <f>Sat!$BI$38</f>
        <v>0</v>
      </c>
      <c r="EV451" s="73" t="str">
        <f t="shared" ref="EV451:EV453" si="4857">IF($B451="win",100%-EV$1,"-100%")</f>
        <v>-100%</v>
      </c>
      <c r="EW451" s="9">
        <f t="shared" ref="EW451:EW453" si="4858">(EU451*EV451)+(EU451*EW$1)</f>
        <v>0</v>
      </c>
      <c r="EY451" s="9">
        <f>Sat!$BJ$38</f>
        <v>0</v>
      </c>
      <c r="EZ451" s="73" t="str">
        <f t="shared" ref="EZ451:EZ453" si="4859">IF($B451="win",100%-EZ$1,"-100%")</f>
        <v>-100%</v>
      </c>
      <c r="FA451" s="9">
        <f t="shared" ref="FA451:FA453" si="4860">(EY451*EZ451)+(EY451*FA$1)</f>
        <v>0</v>
      </c>
      <c r="FC451" s="9">
        <f>Sat!$BK$38</f>
        <v>0</v>
      </c>
      <c r="FD451" s="73" t="str">
        <f t="shared" ref="FD451:FD453" si="4861">IF($B451="win",100%-FD$1,"-100%")</f>
        <v>-100%</v>
      </c>
      <c r="FE451" s="9">
        <f t="shared" ref="FE451:FE453" si="4862">(FC451*FD451)+(FC451*FE$1)</f>
        <v>0</v>
      </c>
      <c r="FG451" s="9">
        <f>Sat!$BL$38</f>
        <v>0</v>
      </c>
      <c r="FH451" s="73" t="str">
        <f t="shared" ref="FH451:FH453" si="4863">IF($B451="win",100%-FH$1,"-100%")</f>
        <v>-100%</v>
      </c>
      <c r="FI451" s="9">
        <f t="shared" ref="FI451:FI453" si="4864">(FG451*FH451)+(FG451*FI$1)</f>
        <v>0</v>
      </c>
      <c r="FK451" s="9">
        <f>Sat!$BM$38</f>
        <v>0</v>
      </c>
      <c r="FL451" s="73" t="str">
        <f t="shared" ref="FL451:FL453" si="4865">IF($B451="win",100%-FL$1,"-100%")</f>
        <v>-100%</v>
      </c>
      <c r="FM451" s="9">
        <f t="shared" ref="FM451:FM453" si="4866">(FK451*FL451)+(FK451*FM$1)</f>
        <v>0</v>
      </c>
      <c r="FO451" s="9">
        <f>Sat!$BN$38</f>
        <v>0</v>
      </c>
      <c r="FP451" s="73" t="str">
        <f t="shared" ref="FP451:FP453" si="4867">IF($B451="win",100%-FP$1,"-100%")</f>
        <v>-100%</v>
      </c>
      <c r="FQ451" s="9">
        <f t="shared" ref="FQ451:FQ453" si="4868">(FO451*FP451)+(FO451*FQ$1)</f>
        <v>0</v>
      </c>
    </row>
    <row r="452" spans="1:173" x14ac:dyDescent="0.25">
      <c r="A452" s="9" t="str">
        <f>Sat!$A$39</f>
        <v>UNDER</v>
      </c>
      <c r="B452" s="72">
        <f>Sat!$C$39</f>
        <v>0</v>
      </c>
      <c r="C452" s="9">
        <f>Sat!$X$39</f>
        <v>0</v>
      </c>
      <c r="D452" s="73" t="str">
        <f t="shared" si="4783"/>
        <v>-100%</v>
      </c>
      <c r="E452" s="9">
        <f t="shared" si="4784"/>
        <v>0</v>
      </c>
      <c r="F452" s="12"/>
      <c r="G452" s="9">
        <f>Sat!$Y$39</f>
        <v>0</v>
      </c>
      <c r="H452" s="73" t="str">
        <f t="shared" si="4785"/>
        <v>-100%</v>
      </c>
      <c r="I452" s="9">
        <f t="shared" si="4786"/>
        <v>0</v>
      </c>
      <c r="J452" s="12"/>
      <c r="K452" s="9">
        <f>Sat!$Z$39</f>
        <v>0</v>
      </c>
      <c r="L452" s="73" t="str">
        <f t="shared" si="4787"/>
        <v>-100%</v>
      </c>
      <c r="M452" s="9">
        <f t="shared" si="4788"/>
        <v>0</v>
      </c>
      <c r="N452" s="9"/>
      <c r="O452" s="9">
        <f>Sat!$AA$39</f>
        <v>0</v>
      </c>
      <c r="P452" s="73" t="str">
        <f t="shared" si="4789"/>
        <v>-100%</v>
      </c>
      <c r="Q452" s="9">
        <f t="shared" si="4790"/>
        <v>0</v>
      </c>
      <c r="R452" s="9"/>
      <c r="S452" s="9">
        <f>Sat!$AB$39</f>
        <v>0</v>
      </c>
      <c r="T452" s="73" t="str">
        <f t="shared" si="4791"/>
        <v>-100%</v>
      </c>
      <c r="U452" s="9">
        <f t="shared" si="4792"/>
        <v>0</v>
      </c>
      <c r="V452" s="9"/>
      <c r="W452" s="9">
        <f>Sat!$AC$39</f>
        <v>0</v>
      </c>
      <c r="X452" s="73" t="str">
        <f t="shared" si="4793"/>
        <v>-100%</v>
      </c>
      <c r="Y452" s="9">
        <f t="shared" si="4794"/>
        <v>0</v>
      </c>
      <c r="Z452" s="9"/>
      <c r="AA452" s="9">
        <f>Sat!$AD$39</f>
        <v>0</v>
      </c>
      <c r="AB452" s="73" t="str">
        <f t="shared" si="4795"/>
        <v>-100%</v>
      </c>
      <c r="AC452" s="9">
        <f t="shared" si="4796"/>
        <v>0</v>
      </c>
      <c r="AD452" s="9"/>
      <c r="AE452" s="9">
        <f>Sat!$AE$39</f>
        <v>0</v>
      </c>
      <c r="AF452" s="73" t="str">
        <f t="shared" si="4797"/>
        <v>-100%</v>
      </c>
      <c r="AG452" s="9">
        <f t="shared" si="4798"/>
        <v>0</v>
      </c>
      <c r="AH452" s="9"/>
      <c r="AI452" s="9">
        <f>Sat!$AF$39</f>
        <v>0</v>
      </c>
      <c r="AJ452" s="73" t="str">
        <f t="shared" si="4799"/>
        <v>-100%</v>
      </c>
      <c r="AK452" s="9">
        <f t="shared" si="4800"/>
        <v>0</v>
      </c>
      <c r="AL452" s="9"/>
      <c r="AM452" s="9">
        <f>Sat!$AG$39</f>
        <v>0</v>
      </c>
      <c r="AN452" s="73" t="str">
        <f t="shared" si="4801"/>
        <v>-100%</v>
      </c>
      <c r="AO452" s="9">
        <f t="shared" si="4802"/>
        <v>0</v>
      </c>
      <c r="AP452" s="9"/>
      <c r="AQ452" s="9">
        <f>Sat!$AH$39</f>
        <v>0</v>
      </c>
      <c r="AR452" s="73" t="str">
        <f t="shared" si="4803"/>
        <v>-100%</v>
      </c>
      <c r="AS452" s="9">
        <f t="shared" si="4804"/>
        <v>0</v>
      </c>
      <c r="AT452" s="9"/>
      <c r="AU452" s="9">
        <f>Sat!$AI$39</f>
        <v>0</v>
      </c>
      <c r="AV452" s="73" t="str">
        <f t="shared" si="4805"/>
        <v>-100%</v>
      </c>
      <c r="AW452" s="9">
        <f t="shared" si="4806"/>
        <v>0</v>
      </c>
      <c r="AX452" s="9"/>
      <c r="AY452" s="9">
        <f>Sat!$AJ$39</f>
        <v>0</v>
      </c>
      <c r="AZ452" s="73" t="str">
        <f t="shared" si="4807"/>
        <v>-100%</v>
      </c>
      <c r="BA452" s="9">
        <f t="shared" si="4808"/>
        <v>0</v>
      </c>
      <c r="BB452" s="9"/>
      <c r="BC452" s="9">
        <f>Sat!$AK$39</f>
        <v>0</v>
      </c>
      <c r="BD452" s="73" t="str">
        <f t="shared" si="4809"/>
        <v>-100%</v>
      </c>
      <c r="BE452" s="9">
        <f t="shared" si="4810"/>
        <v>0</v>
      </c>
      <c r="BF452" s="9"/>
      <c r="BG452" s="9">
        <f>Sat!$AL$39</f>
        <v>0</v>
      </c>
      <c r="BH452" s="73" t="str">
        <f t="shared" si="4811"/>
        <v>-100%</v>
      </c>
      <c r="BI452" s="9">
        <f t="shared" si="4812"/>
        <v>0</v>
      </c>
      <c r="BJ452" s="9"/>
      <c r="BK452" s="9">
        <f>Sat!$AM$39</f>
        <v>0</v>
      </c>
      <c r="BL452" s="73" t="str">
        <f t="shared" si="4813"/>
        <v>-100%</v>
      </c>
      <c r="BM452" s="9">
        <f t="shared" si="4814"/>
        <v>0</v>
      </c>
      <c r="BN452" s="9"/>
      <c r="BO452" s="9">
        <f>Sat!$AN$39</f>
        <v>0</v>
      </c>
      <c r="BP452" s="73" t="str">
        <f t="shared" si="4815"/>
        <v>-100%</v>
      </c>
      <c r="BQ452" s="9">
        <f t="shared" si="4816"/>
        <v>0</v>
      </c>
      <c r="BR452" s="9"/>
      <c r="BS452" s="9">
        <f>Sat!$AO$39</f>
        <v>0</v>
      </c>
      <c r="BT452" s="73" t="str">
        <f t="shared" si="4817"/>
        <v>-100%</v>
      </c>
      <c r="BU452" s="9">
        <f t="shared" si="4818"/>
        <v>0</v>
      </c>
      <c r="BV452" s="9"/>
      <c r="BW452" s="9">
        <f>Sat!$AP$39</f>
        <v>0</v>
      </c>
      <c r="BX452" s="73" t="str">
        <f t="shared" si="4819"/>
        <v>-100%</v>
      </c>
      <c r="BY452" s="9">
        <f t="shared" si="4820"/>
        <v>0</v>
      </c>
      <c r="BZ452" s="9"/>
      <c r="CA452" s="9">
        <f>Sat!$AQ$39</f>
        <v>0</v>
      </c>
      <c r="CB452" s="73" t="str">
        <f t="shared" si="4821"/>
        <v>-100%</v>
      </c>
      <c r="CC452" s="9">
        <f t="shared" si="4822"/>
        <v>0</v>
      </c>
      <c r="CD452" s="9"/>
      <c r="CE452" s="9">
        <f>Sat!$AR$39</f>
        <v>0</v>
      </c>
      <c r="CF452" s="73" t="str">
        <f t="shared" si="4823"/>
        <v>-100%</v>
      </c>
      <c r="CG452" s="9">
        <f t="shared" si="4824"/>
        <v>0</v>
      </c>
      <c r="CH452" s="9"/>
      <c r="CI452" s="9">
        <f>Sat!$AS$39</f>
        <v>0</v>
      </c>
      <c r="CJ452" s="73" t="str">
        <f t="shared" si="4825"/>
        <v>-100%</v>
      </c>
      <c r="CK452" s="9">
        <f t="shared" si="4826"/>
        <v>0</v>
      </c>
      <c r="CL452" s="9"/>
      <c r="CM452" s="9">
        <f>Sat!$AT$39</f>
        <v>0</v>
      </c>
      <c r="CN452" s="73" t="str">
        <f t="shared" si="4827"/>
        <v>-100%</v>
      </c>
      <c r="CO452" s="9">
        <f t="shared" si="4828"/>
        <v>0</v>
      </c>
      <c r="CP452" s="9"/>
      <c r="CQ452" s="9">
        <f>Sat!$AU$39</f>
        <v>0</v>
      </c>
      <c r="CR452" s="73" t="str">
        <f t="shared" si="4829"/>
        <v>-100%</v>
      </c>
      <c r="CS452" s="9">
        <f t="shared" si="4830"/>
        <v>0</v>
      </c>
      <c r="CT452" s="9"/>
      <c r="CU452" s="9">
        <f>Sat!$AV$39</f>
        <v>0</v>
      </c>
      <c r="CV452" s="73" t="str">
        <f t="shared" si="4831"/>
        <v>-100%</v>
      </c>
      <c r="CW452" s="9">
        <f t="shared" si="4832"/>
        <v>0</v>
      </c>
      <c r="CX452" s="9"/>
      <c r="CY452" s="9">
        <f>Sat!$AW$39</f>
        <v>0</v>
      </c>
      <c r="CZ452" s="73" t="str">
        <f t="shared" si="4833"/>
        <v>-100%</v>
      </c>
      <c r="DA452" s="9">
        <f t="shared" si="4834"/>
        <v>0</v>
      </c>
      <c r="DB452" s="9"/>
      <c r="DC452" s="9">
        <f>Sat!$AX$39</f>
        <v>0</v>
      </c>
      <c r="DD452" s="73" t="str">
        <f t="shared" si="4835"/>
        <v>-100%</v>
      </c>
      <c r="DE452" s="9">
        <f t="shared" si="4836"/>
        <v>0</v>
      </c>
      <c r="DF452" s="9"/>
      <c r="DG452" s="9">
        <f>Sat!$AY$39</f>
        <v>0</v>
      </c>
      <c r="DH452" s="73" t="str">
        <f t="shared" si="4837"/>
        <v>-100%</v>
      </c>
      <c r="DI452" s="9">
        <f t="shared" si="4838"/>
        <v>0</v>
      </c>
      <c r="DJ452" s="9"/>
      <c r="DK452" s="9">
        <f>Sat!$AZ$39</f>
        <v>0</v>
      </c>
      <c r="DL452" s="73" t="str">
        <f t="shared" si="4839"/>
        <v>-100%</v>
      </c>
      <c r="DM452" s="9">
        <f t="shared" si="4840"/>
        <v>0</v>
      </c>
      <c r="DN452" s="9"/>
      <c r="DO452" s="9">
        <f>Sat!$BA$39</f>
        <v>0</v>
      </c>
      <c r="DP452" s="73" t="str">
        <f t="shared" si="4841"/>
        <v>-100%</v>
      </c>
      <c r="DQ452" s="9">
        <f t="shared" si="4842"/>
        <v>0</v>
      </c>
      <c r="DR452" s="9"/>
      <c r="DS452" s="9">
        <f>Sat!$BB$39</f>
        <v>0</v>
      </c>
      <c r="DT452" s="73" t="str">
        <f t="shared" si="4843"/>
        <v>-100%</v>
      </c>
      <c r="DU452" s="9">
        <f t="shared" si="4844"/>
        <v>0</v>
      </c>
      <c r="DV452" s="9"/>
      <c r="DW452" s="9">
        <f>Sat!$BC$39</f>
        <v>0</v>
      </c>
      <c r="DX452" s="73" t="str">
        <f t="shared" si="4845"/>
        <v>-100%</v>
      </c>
      <c r="DY452" s="9">
        <f t="shared" si="4846"/>
        <v>0</v>
      </c>
      <c r="DZ452" s="9"/>
      <c r="EA452" s="9">
        <f>Sat!$BD$39</f>
        <v>0</v>
      </c>
      <c r="EB452" s="73" t="str">
        <f t="shared" si="4847"/>
        <v>-100%</v>
      </c>
      <c r="EC452" s="9">
        <f t="shared" si="4848"/>
        <v>0</v>
      </c>
      <c r="ED452" s="9"/>
      <c r="EE452" s="9">
        <f>Sat!$BE$39</f>
        <v>0</v>
      </c>
      <c r="EF452" s="73" t="str">
        <f t="shared" si="4849"/>
        <v>-100%</v>
      </c>
      <c r="EG452" s="9">
        <f t="shared" si="4850"/>
        <v>0</v>
      </c>
      <c r="EH452" s="9"/>
      <c r="EI452" s="9">
        <f>Sat!$BF$39</f>
        <v>0</v>
      </c>
      <c r="EJ452" s="73" t="str">
        <f t="shared" si="4851"/>
        <v>-100%</v>
      </c>
      <c r="EK452" s="9">
        <f t="shared" si="4852"/>
        <v>0</v>
      </c>
      <c r="EL452" s="9"/>
      <c r="EM452" s="9">
        <f>Sat!$BG$39</f>
        <v>0</v>
      </c>
      <c r="EN452" s="73" t="str">
        <f t="shared" si="4853"/>
        <v>-100%</v>
      </c>
      <c r="EO452" s="9">
        <f t="shared" si="4854"/>
        <v>0</v>
      </c>
      <c r="EP452" s="9"/>
      <c r="EQ452" s="9">
        <f>Sat!$BH$39</f>
        <v>0</v>
      </c>
      <c r="ER452" s="73" t="str">
        <f t="shared" si="4855"/>
        <v>-100%</v>
      </c>
      <c r="ES452" s="9">
        <f t="shared" si="4856"/>
        <v>0</v>
      </c>
      <c r="EU452" s="9">
        <f>Sat!$BI$39</f>
        <v>0</v>
      </c>
      <c r="EV452" s="73" t="str">
        <f t="shared" si="4857"/>
        <v>-100%</v>
      </c>
      <c r="EW452" s="9">
        <f t="shared" si="4858"/>
        <v>0</v>
      </c>
      <c r="EY452" s="9">
        <f>Sat!$BJ$39</f>
        <v>0</v>
      </c>
      <c r="EZ452" s="73" t="str">
        <f t="shared" si="4859"/>
        <v>-100%</v>
      </c>
      <c r="FA452" s="9">
        <f t="shared" si="4860"/>
        <v>0</v>
      </c>
      <c r="FC452" s="9">
        <f>Sat!$BK$39</f>
        <v>0</v>
      </c>
      <c r="FD452" s="73" t="str">
        <f t="shared" si="4861"/>
        <v>-100%</v>
      </c>
      <c r="FE452" s="9">
        <f t="shared" si="4862"/>
        <v>0</v>
      </c>
      <c r="FG452" s="9">
        <f>Sat!$BL$39</f>
        <v>0</v>
      </c>
      <c r="FH452" s="73" t="str">
        <f t="shared" si="4863"/>
        <v>-100%</v>
      </c>
      <c r="FI452" s="9">
        <f t="shared" si="4864"/>
        <v>0</v>
      </c>
      <c r="FK452" s="9">
        <f>Sat!$BM$39</f>
        <v>0</v>
      </c>
      <c r="FL452" s="73" t="str">
        <f t="shared" si="4865"/>
        <v>-100%</v>
      </c>
      <c r="FM452" s="9">
        <f t="shared" si="4866"/>
        <v>0</v>
      </c>
      <c r="FO452" s="9">
        <f>Sat!$BN$39</f>
        <v>0</v>
      </c>
      <c r="FP452" s="73" t="str">
        <f t="shared" si="4867"/>
        <v>-100%</v>
      </c>
      <c r="FQ452" s="9">
        <f t="shared" si="4868"/>
        <v>0</v>
      </c>
    </row>
    <row r="453" spans="1:173" x14ac:dyDescent="0.25">
      <c r="A453" s="9" t="str">
        <f>Sat!$A$40</f>
        <v>OVER</v>
      </c>
      <c r="B453" s="72">
        <f>Sat!$C$40</f>
        <v>0</v>
      </c>
      <c r="C453" s="9">
        <f>Sat!$X$40</f>
        <v>0</v>
      </c>
      <c r="D453" s="73" t="str">
        <f t="shared" si="4783"/>
        <v>-100%</v>
      </c>
      <c r="E453" s="9">
        <f t="shared" si="4784"/>
        <v>0</v>
      </c>
      <c r="F453" s="12"/>
      <c r="G453" s="9">
        <f>Sat!$Y$40</f>
        <v>0</v>
      </c>
      <c r="H453" s="73" t="str">
        <f t="shared" si="4785"/>
        <v>-100%</v>
      </c>
      <c r="I453" s="9">
        <f t="shared" si="4786"/>
        <v>0</v>
      </c>
      <c r="J453" s="12"/>
      <c r="K453" s="9">
        <f>Sat!$Z$40</f>
        <v>0</v>
      </c>
      <c r="L453" s="73" t="str">
        <f t="shared" si="4787"/>
        <v>-100%</v>
      </c>
      <c r="M453" s="9">
        <f t="shared" si="4788"/>
        <v>0</v>
      </c>
      <c r="N453" s="9"/>
      <c r="O453" s="9">
        <f>Sat!$AA$40</f>
        <v>0</v>
      </c>
      <c r="P453" s="73" t="str">
        <f t="shared" si="4789"/>
        <v>-100%</v>
      </c>
      <c r="Q453" s="9">
        <f t="shared" si="4790"/>
        <v>0</v>
      </c>
      <c r="R453" s="9"/>
      <c r="S453" s="9">
        <f>Sat!$AB$40</f>
        <v>0</v>
      </c>
      <c r="T453" s="73" t="str">
        <f t="shared" si="4791"/>
        <v>-100%</v>
      </c>
      <c r="U453" s="9">
        <f t="shared" si="4792"/>
        <v>0</v>
      </c>
      <c r="V453" s="9"/>
      <c r="W453" s="9">
        <f>Sat!$AC$40</f>
        <v>0</v>
      </c>
      <c r="X453" s="73" t="str">
        <f t="shared" si="4793"/>
        <v>-100%</v>
      </c>
      <c r="Y453" s="9">
        <f t="shared" si="4794"/>
        <v>0</v>
      </c>
      <c r="Z453" s="9"/>
      <c r="AA453" s="9">
        <f>Sat!$AD$40</f>
        <v>0</v>
      </c>
      <c r="AB453" s="73" t="str">
        <f t="shared" si="4795"/>
        <v>-100%</v>
      </c>
      <c r="AC453" s="9">
        <f t="shared" si="4796"/>
        <v>0</v>
      </c>
      <c r="AD453" s="9"/>
      <c r="AE453" s="9">
        <f>Sat!$AE$40</f>
        <v>0</v>
      </c>
      <c r="AF453" s="73" t="str">
        <f t="shared" si="4797"/>
        <v>-100%</v>
      </c>
      <c r="AG453" s="9">
        <f t="shared" si="4798"/>
        <v>0</v>
      </c>
      <c r="AH453" s="9"/>
      <c r="AI453" s="9">
        <f>Sat!$AF$40</f>
        <v>0</v>
      </c>
      <c r="AJ453" s="73" t="str">
        <f t="shared" si="4799"/>
        <v>-100%</v>
      </c>
      <c r="AK453" s="9">
        <f t="shared" si="4800"/>
        <v>0</v>
      </c>
      <c r="AL453" s="9"/>
      <c r="AM453" s="9">
        <f>Sat!$AG$40</f>
        <v>0</v>
      </c>
      <c r="AN453" s="73" t="str">
        <f t="shared" si="4801"/>
        <v>-100%</v>
      </c>
      <c r="AO453" s="9">
        <f t="shared" si="4802"/>
        <v>0</v>
      </c>
      <c r="AP453" s="9"/>
      <c r="AQ453" s="9">
        <f>Sat!$AH$40</f>
        <v>0</v>
      </c>
      <c r="AR453" s="73" t="str">
        <f t="shared" si="4803"/>
        <v>-100%</v>
      </c>
      <c r="AS453" s="9">
        <f t="shared" si="4804"/>
        <v>0</v>
      </c>
      <c r="AT453" s="9"/>
      <c r="AU453" s="9">
        <f>Sat!$AI$40</f>
        <v>0</v>
      </c>
      <c r="AV453" s="73" t="str">
        <f t="shared" si="4805"/>
        <v>-100%</v>
      </c>
      <c r="AW453" s="9">
        <f t="shared" si="4806"/>
        <v>0</v>
      </c>
      <c r="AX453" s="9"/>
      <c r="AY453" s="9">
        <f>Sat!$AJ$40</f>
        <v>0</v>
      </c>
      <c r="AZ453" s="73" t="str">
        <f t="shared" si="4807"/>
        <v>-100%</v>
      </c>
      <c r="BA453" s="9">
        <f t="shared" si="4808"/>
        <v>0</v>
      </c>
      <c r="BB453" s="9"/>
      <c r="BC453" s="9">
        <f>Sat!$AK$40</f>
        <v>0</v>
      </c>
      <c r="BD453" s="73" t="str">
        <f t="shared" si="4809"/>
        <v>-100%</v>
      </c>
      <c r="BE453" s="9">
        <f t="shared" si="4810"/>
        <v>0</v>
      </c>
      <c r="BF453" s="9"/>
      <c r="BG453" s="9">
        <f>Sat!$AL$40</f>
        <v>0</v>
      </c>
      <c r="BH453" s="73" t="str">
        <f t="shared" si="4811"/>
        <v>-100%</v>
      </c>
      <c r="BI453" s="9">
        <f t="shared" si="4812"/>
        <v>0</v>
      </c>
      <c r="BJ453" s="9"/>
      <c r="BK453" s="9">
        <f>Sat!$AM$40</f>
        <v>0</v>
      </c>
      <c r="BL453" s="73" t="str">
        <f t="shared" si="4813"/>
        <v>-100%</v>
      </c>
      <c r="BM453" s="9">
        <f t="shared" si="4814"/>
        <v>0</v>
      </c>
      <c r="BN453" s="9"/>
      <c r="BO453" s="9">
        <f>Sat!$AN$40</f>
        <v>0</v>
      </c>
      <c r="BP453" s="73" t="str">
        <f t="shared" si="4815"/>
        <v>-100%</v>
      </c>
      <c r="BQ453" s="9">
        <f t="shared" si="4816"/>
        <v>0</v>
      </c>
      <c r="BR453" s="9"/>
      <c r="BS453" s="9">
        <f>Sat!$AO$40</f>
        <v>0</v>
      </c>
      <c r="BT453" s="73" t="str">
        <f t="shared" si="4817"/>
        <v>-100%</v>
      </c>
      <c r="BU453" s="9">
        <f t="shared" si="4818"/>
        <v>0</v>
      </c>
      <c r="BV453" s="9"/>
      <c r="BW453" s="9">
        <f>Sat!$AP$40</f>
        <v>0</v>
      </c>
      <c r="BX453" s="73" t="str">
        <f t="shared" si="4819"/>
        <v>-100%</v>
      </c>
      <c r="BY453" s="9">
        <f t="shared" si="4820"/>
        <v>0</v>
      </c>
      <c r="BZ453" s="9"/>
      <c r="CA453" s="9">
        <f>Sat!$AQ$40</f>
        <v>0</v>
      </c>
      <c r="CB453" s="73" t="str">
        <f t="shared" si="4821"/>
        <v>-100%</v>
      </c>
      <c r="CC453" s="9">
        <f t="shared" si="4822"/>
        <v>0</v>
      </c>
      <c r="CD453" s="9"/>
      <c r="CE453" s="9">
        <f>Sat!$AR$40</f>
        <v>0</v>
      </c>
      <c r="CF453" s="73" t="str">
        <f t="shared" si="4823"/>
        <v>-100%</v>
      </c>
      <c r="CG453" s="9">
        <f t="shared" si="4824"/>
        <v>0</v>
      </c>
      <c r="CH453" s="9"/>
      <c r="CI453" s="9">
        <f>Sat!$AS$40</f>
        <v>0</v>
      </c>
      <c r="CJ453" s="73" t="str">
        <f t="shared" si="4825"/>
        <v>-100%</v>
      </c>
      <c r="CK453" s="9">
        <f t="shared" si="4826"/>
        <v>0</v>
      </c>
      <c r="CL453" s="9"/>
      <c r="CM453" s="9">
        <f>Sat!$AT$40</f>
        <v>0</v>
      </c>
      <c r="CN453" s="73" t="str">
        <f t="shared" si="4827"/>
        <v>-100%</v>
      </c>
      <c r="CO453" s="9">
        <f t="shared" si="4828"/>
        <v>0</v>
      </c>
      <c r="CP453" s="9"/>
      <c r="CQ453" s="9">
        <f>Sat!$AU$40</f>
        <v>0</v>
      </c>
      <c r="CR453" s="73" t="str">
        <f t="shared" si="4829"/>
        <v>-100%</v>
      </c>
      <c r="CS453" s="9">
        <f t="shared" si="4830"/>
        <v>0</v>
      </c>
      <c r="CT453" s="9"/>
      <c r="CU453" s="9">
        <f>Sat!$AV$40</f>
        <v>0</v>
      </c>
      <c r="CV453" s="73" t="str">
        <f t="shared" si="4831"/>
        <v>-100%</v>
      </c>
      <c r="CW453" s="9">
        <f t="shared" si="4832"/>
        <v>0</v>
      </c>
      <c r="CX453" s="9"/>
      <c r="CY453" s="9">
        <f>Sat!$AW$40</f>
        <v>0</v>
      </c>
      <c r="CZ453" s="73" t="str">
        <f t="shared" si="4833"/>
        <v>-100%</v>
      </c>
      <c r="DA453" s="9">
        <f t="shared" si="4834"/>
        <v>0</v>
      </c>
      <c r="DB453" s="9"/>
      <c r="DC453" s="9">
        <f>Sat!$AX$40</f>
        <v>0</v>
      </c>
      <c r="DD453" s="73" t="str">
        <f t="shared" si="4835"/>
        <v>-100%</v>
      </c>
      <c r="DE453" s="9">
        <f t="shared" si="4836"/>
        <v>0</v>
      </c>
      <c r="DF453" s="9"/>
      <c r="DG453" s="9">
        <f>Sat!$AY$40</f>
        <v>0</v>
      </c>
      <c r="DH453" s="73" t="str">
        <f t="shared" si="4837"/>
        <v>-100%</v>
      </c>
      <c r="DI453" s="9">
        <f t="shared" si="4838"/>
        <v>0</v>
      </c>
      <c r="DJ453" s="9"/>
      <c r="DK453" s="9">
        <f>Sat!$AZ$40</f>
        <v>0</v>
      </c>
      <c r="DL453" s="73" t="str">
        <f t="shared" si="4839"/>
        <v>-100%</v>
      </c>
      <c r="DM453" s="9">
        <f t="shared" si="4840"/>
        <v>0</v>
      </c>
      <c r="DN453" s="9"/>
      <c r="DO453" s="9">
        <f>Sat!$BA$40</f>
        <v>0</v>
      </c>
      <c r="DP453" s="73" t="str">
        <f t="shared" si="4841"/>
        <v>-100%</v>
      </c>
      <c r="DQ453" s="9">
        <f t="shared" si="4842"/>
        <v>0</v>
      </c>
      <c r="DR453" s="9"/>
      <c r="DS453" s="9">
        <f>Sat!$BB$40</f>
        <v>0</v>
      </c>
      <c r="DT453" s="73" t="str">
        <f t="shared" si="4843"/>
        <v>-100%</v>
      </c>
      <c r="DU453" s="9">
        <f t="shared" si="4844"/>
        <v>0</v>
      </c>
      <c r="DV453" s="9"/>
      <c r="DW453" s="9">
        <f>Sat!$BC$40</f>
        <v>0</v>
      </c>
      <c r="DX453" s="73" t="str">
        <f t="shared" si="4845"/>
        <v>-100%</v>
      </c>
      <c r="DY453" s="9">
        <f t="shared" si="4846"/>
        <v>0</v>
      </c>
      <c r="DZ453" s="9"/>
      <c r="EA453" s="9">
        <f>Sat!$BD$40</f>
        <v>0</v>
      </c>
      <c r="EB453" s="73" t="str">
        <f t="shared" si="4847"/>
        <v>-100%</v>
      </c>
      <c r="EC453" s="9">
        <f t="shared" si="4848"/>
        <v>0</v>
      </c>
      <c r="ED453" s="9"/>
      <c r="EE453" s="9">
        <f>Sat!$BE$40</f>
        <v>0</v>
      </c>
      <c r="EF453" s="73" t="str">
        <f t="shared" si="4849"/>
        <v>-100%</v>
      </c>
      <c r="EG453" s="9">
        <f t="shared" si="4850"/>
        <v>0</v>
      </c>
      <c r="EH453" s="9"/>
      <c r="EI453" s="9">
        <f>Sat!$BF$40</f>
        <v>0</v>
      </c>
      <c r="EJ453" s="73" t="str">
        <f t="shared" si="4851"/>
        <v>-100%</v>
      </c>
      <c r="EK453" s="9">
        <f t="shared" si="4852"/>
        <v>0</v>
      </c>
      <c r="EL453" s="9"/>
      <c r="EM453" s="9">
        <f>Sat!$BG$40</f>
        <v>0</v>
      </c>
      <c r="EN453" s="73" t="str">
        <f t="shared" si="4853"/>
        <v>-100%</v>
      </c>
      <c r="EO453" s="9">
        <f t="shared" si="4854"/>
        <v>0</v>
      </c>
      <c r="EP453" s="9"/>
      <c r="EQ453" s="9">
        <f>Sat!$BH$40</f>
        <v>0</v>
      </c>
      <c r="ER453" s="73" t="str">
        <f t="shared" si="4855"/>
        <v>-100%</v>
      </c>
      <c r="ES453" s="9">
        <f t="shared" si="4856"/>
        <v>0</v>
      </c>
      <c r="EU453" s="9">
        <f>Sat!$BI$40</f>
        <v>0</v>
      </c>
      <c r="EV453" s="73" t="str">
        <f t="shared" si="4857"/>
        <v>-100%</v>
      </c>
      <c r="EW453" s="9">
        <f t="shared" si="4858"/>
        <v>0</v>
      </c>
      <c r="EY453" s="9">
        <f>Sat!$BJ$40</f>
        <v>0</v>
      </c>
      <c r="EZ453" s="73" t="str">
        <f t="shared" si="4859"/>
        <v>-100%</v>
      </c>
      <c r="FA453" s="9">
        <f t="shared" si="4860"/>
        <v>0</v>
      </c>
      <c r="FC453" s="9">
        <f>Sat!$BK$40</f>
        <v>0</v>
      </c>
      <c r="FD453" s="73" t="str">
        <f t="shared" si="4861"/>
        <v>-100%</v>
      </c>
      <c r="FE453" s="9">
        <f t="shared" si="4862"/>
        <v>0</v>
      </c>
      <c r="FG453" s="9">
        <f>Sat!$BL$40</f>
        <v>0</v>
      </c>
      <c r="FH453" s="73" t="str">
        <f t="shared" si="4863"/>
        <v>-100%</v>
      </c>
      <c r="FI453" s="9">
        <f t="shared" si="4864"/>
        <v>0</v>
      </c>
      <c r="FK453" s="9">
        <f>Sat!$BM$40</f>
        <v>0</v>
      </c>
      <c r="FL453" s="73" t="str">
        <f t="shared" si="4865"/>
        <v>-100%</v>
      </c>
      <c r="FM453" s="9">
        <f t="shared" si="4866"/>
        <v>0</v>
      </c>
      <c r="FO453" s="9">
        <f>Sat!$BN$40</f>
        <v>0</v>
      </c>
      <c r="FP453" s="73" t="str">
        <f t="shared" si="4867"/>
        <v>-100%</v>
      </c>
      <c r="FQ453" s="9">
        <f t="shared" si="4868"/>
        <v>0</v>
      </c>
    </row>
    <row r="454" spans="1:173" x14ac:dyDescent="0.25">
      <c r="A454" s="75"/>
      <c r="B454" s="72"/>
      <c r="C454" s="75"/>
      <c r="D454" s="75"/>
      <c r="E454" s="75"/>
      <c r="F454" s="12"/>
      <c r="G454" s="75"/>
      <c r="H454" s="75"/>
      <c r="I454" s="75"/>
      <c r="J454" s="12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75"/>
      <c r="BE454" s="75"/>
      <c r="BF454" s="75"/>
      <c r="BG454" s="75"/>
      <c r="BH454" s="75"/>
      <c r="BI454" s="75"/>
      <c r="BJ454" s="75"/>
      <c r="BK454" s="75"/>
      <c r="BL454" s="75"/>
      <c r="BM454" s="75"/>
      <c r="BN454" s="75"/>
      <c r="BO454" s="75"/>
      <c r="BP454" s="75"/>
      <c r="BQ454" s="75"/>
      <c r="BR454" s="75"/>
      <c r="BS454" s="75"/>
      <c r="BT454" s="75"/>
      <c r="BU454" s="75"/>
      <c r="BV454" s="75"/>
      <c r="BW454" s="75"/>
      <c r="BX454" s="75"/>
      <c r="BY454" s="75"/>
      <c r="BZ454" s="75"/>
      <c r="CA454" s="75"/>
      <c r="CB454" s="75"/>
      <c r="CC454" s="75"/>
      <c r="CD454" s="75"/>
      <c r="CE454" s="75"/>
      <c r="CF454" s="75"/>
      <c r="CG454" s="75"/>
      <c r="CH454" s="75"/>
      <c r="CI454" s="75"/>
      <c r="CJ454" s="75"/>
      <c r="CK454" s="75"/>
      <c r="CL454" s="75"/>
      <c r="CM454" s="75"/>
      <c r="CN454" s="75"/>
      <c r="CO454" s="75"/>
      <c r="CP454" s="75"/>
      <c r="CQ454" s="75"/>
      <c r="CR454" s="75"/>
      <c r="CS454" s="75"/>
      <c r="CT454" s="75"/>
      <c r="CU454" s="75"/>
      <c r="CV454" s="75"/>
      <c r="CW454" s="75"/>
      <c r="CX454" s="75"/>
      <c r="CY454" s="75"/>
      <c r="CZ454" s="75"/>
      <c r="DA454" s="75"/>
      <c r="DB454" s="75"/>
      <c r="DC454" s="75"/>
      <c r="DD454" s="75"/>
      <c r="DE454" s="75"/>
      <c r="DF454" s="75"/>
      <c r="DG454" s="75"/>
      <c r="DH454" s="75"/>
      <c r="DI454" s="75"/>
      <c r="DJ454" s="75"/>
      <c r="DK454" s="75"/>
      <c r="DL454" s="75"/>
      <c r="DM454" s="75"/>
      <c r="DN454" s="75"/>
      <c r="DO454" s="75"/>
      <c r="DP454" s="75"/>
      <c r="DQ454" s="75"/>
      <c r="DR454" s="75"/>
      <c r="DS454" s="75"/>
      <c r="DT454" s="75"/>
      <c r="DU454" s="75"/>
      <c r="DV454" s="75"/>
      <c r="DW454" s="75"/>
      <c r="DX454" s="75"/>
      <c r="DY454" s="75"/>
      <c r="DZ454" s="75"/>
      <c r="EA454" s="75"/>
      <c r="EB454" s="75"/>
      <c r="EC454" s="75"/>
      <c r="ED454" s="75"/>
      <c r="EE454" s="75"/>
      <c r="EF454" s="75"/>
      <c r="EG454" s="75"/>
      <c r="EH454" s="75"/>
      <c r="EI454" s="75"/>
      <c r="EJ454" s="75"/>
      <c r="EK454" s="75"/>
      <c r="EL454" s="75"/>
      <c r="EM454" s="75"/>
      <c r="EN454" s="75"/>
      <c r="EO454" s="75"/>
      <c r="EP454" s="75"/>
      <c r="EQ454" s="75"/>
      <c r="ER454" s="75"/>
      <c r="ES454" s="75"/>
      <c r="EU454" s="75"/>
      <c r="EV454" s="75"/>
      <c r="EW454" s="75"/>
      <c r="EY454" s="75"/>
      <c r="EZ454" s="75"/>
      <c r="FA454" s="75"/>
      <c r="FC454" s="75"/>
      <c r="FD454" s="75"/>
      <c r="FE454" s="75"/>
      <c r="FG454" s="75"/>
      <c r="FH454" s="75"/>
      <c r="FI454" s="75"/>
      <c r="FK454" s="75"/>
      <c r="FL454" s="75"/>
      <c r="FM454" s="75"/>
      <c r="FO454" s="75"/>
      <c r="FP454" s="75"/>
      <c r="FQ454" s="75"/>
    </row>
    <row r="455" spans="1:173" x14ac:dyDescent="0.25">
      <c r="A455" s="9">
        <f>Sat!A42</f>
        <v>0</v>
      </c>
      <c r="B455" s="72">
        <f>Sat!C42</f>
        <v>0</v>
      </c>
      <c r="C455" s="9">
        <f>Sat!X42</f>
        <v>0</v>
      </c>
      <c r="D455" s="73" t="str">
        <f>IF(B455="win",100%-D1,"-100%")</f>
        <v>-100%</v>
      </c>
      <c r="E455" s="9">
        <f>(C455*D455)+(C455*E1)</f>
        <v>0</v>
      </c>
      <c r="F455" s="12"/>
      <c r="G455" s="9">
        <f>Sat!Y42</f>
        <v>0</v>
      </c>
      <c r="H455" s="73" t="str">
        <f>IF($B455="win",100%-H$1,"-100%")</f>
        <v>-100%</v>
      </c>
      <c r="I455" s="9">
        <f>(G455*H455)+(G455*I1)</f>
        <v>0</v>
      </c>
      <c r="J455" s="12"/>
      <c r="K455" s="9">
        <f>Sat!Z42</f>
        <v>0</v>
      </c>
      <c r="L455" s="73" t="str">
        <f>IF(B455="win",100%-L1,"-100%")</f>
        <v>-100%</v>
      </c>
      <c r="M455" s="9">
        <f>(K455*L455)+(K455*M1)</f>
        <v>0</v>
      </c>
      <c r="N455" s="9"/>
      <c r="O455" s="9">
        <f>Sat!AA42</f>
        <v>0</v>
      </c>
      <c r="P455" s="73" t="str">
        <f>IF(B455="win",100%-P1,"-100%")</f>
        <v>-100%</v>
      </c>
      <c r="Q455" s="9">
        <f>(O455*P455)+(O455*Q1)</f>
        <v>0</v>
      </c>
      <c r="R455" s="9"/>
      <c r="S455" s="9">
        <f>Sat!AB42</f>
        <v>0</v>
      </c>
      <c r="T455" s="73" t="str">
        <f>IF(B455="win",100%-T1,"-100%")</f>
        <v>-100%</v>
      </c>
      <c r="U455" s="9">
        <f>(S455*T455)+(S455*U1)</f>
        <v>0</v>
      </c>
      <c r="V455" s="9"/>
      <c r="W455" s="9">
        <f>Sat!AC42</f>
        <v>0</v>
      </c>
      <c r="X455" s="73" t="str">
        <f>IF(B455="win",100%-X1,"-100%")</f>
        <v>-100%</v>
      </c>
      <c r="Y455" s="9">
        <f>(W455*X455)+(W455*Y1)</f>
        <v>0</v>
      </c>
      <c r="Z455" s="9"/>
      <c r="AA455" s="9">
        <f>Sat!AD42</f>
        <v>0</v>
      </c>
      <c r="AB455" s="73" t="str">
        <f>IF(B455="win",100%-AB1,"-100%")</f>
        <v>-100%</v>
      </c>
      <c r="AC455" s="9">
        <f>(AA455*AB455)+(AA455*AC1)</f>
        <v>0</v>
      </c>
      <c r="AD455" s="9"/>
      <c r="AE455" s="9">
        <f>Sat!AE42</f>
        <v>0</v>
      </c>
      <c r="AF455" s="73" t="str">
        <f>IF(B455="win",100%-AF1,"-100%")</f>
        <v>-100%</v>
      </c>
      <c r="AG455" s="9">
        <f>(AE455*AF455)+(AE455*AG1)</f>
        <v>0</v>
      </c>
      <c r="AH455" s="9"/>
      <c r="AI455" s="9">
        <f>Sat!AF42</f>
        <v>0</v>
      </c>
      <c r="AJ455" s="73" t="str">
        <f>IF(B455="win",100%-AJ1,"-100%")</f>
        <v>-100%</v>
      </c>
      <c r="AK455" s="9">
        <f>(AI455*AJ455)+(AI455*AK1)</f>
        <v>0</v>
      </c>
      <c r="AL455" s="9"/>
      <c r="AM455" s="9">
        <f>Sat!AG42</f>
        <v>0</v>
      </c>
      <c r="AN455" s="73" t="str">
        <f>IF(B455="win",100%-AN1,"-100%")</f>
        <v>-100%</v>
      </c>
      <c r="AO455" s="9">
        <f>(AM455*AN455)+(AM455*AO1)</f>
        <v>0</v>
      </c>
      <c r="AP455" s="9"/>
      <c r="AQ455" s="9">
        <f>Sat!AH42</f>
        <v>0</v>
      </c>
      <c r="AR455" s="73" t="str">
        <f>IF(B455="win",100%-AR1,"-100%")</f>
        <v>-100%</v>
      </c>
      <c r="AS455" s="9">
        <f>(AQ455*AR455)+(AQ455*AS1)</f>
        <v>0</v>
      </c>
      <c r="AT455" s="9"/>
      <c r="AU455" s="9">
        <f>Sat!AI42</f>
        <v>0</v>
      </c>
      <c r="AV455" s="73" t="str">
        <f>IF(B455="win",100%-AV1,"-100%")</f>
        <v>-100%</v>
      </c>
      <c r="AW455" s="9">
        <f>(AU455*AV455)+(AU455*AW1)</f>
        <v>0</v>
      </c>
      <c r="AX455" s="9"/>
      <c r="AY455" s="9">
        <f>Sat!AJ42</f>
        <v>0</v>
      </c>
      <c r="AZ455" s="73" t="str">
        <f>IF(B455="win",100%-AZ1,"-100%")</f>
        <v>-100%</v>
      </c>
      <c r="BA455" s="9">
        <f>(AY455*AZ455)+(AY455*BA1)</f>
        <v>0</v>
      </c>
      <c r="BB455" s="9"/>
      <c r="BC455" s="9">
        <f>Sat!AK42</f>
        <v>0</v>
      </c>
      <c r="BD455" s="73" t="str">
        <f>IF(B455="win",100%-BD1,"-100%")</f>
        <v>-100%</v>
      </c>
      <c r="BE455" s="9">
        <f>(BC455*BD455)+(BC455*BE1)</f>
        <v>0</v>
      </c>
      <c r="BF455" s="9"/>
      <c r="BG455" s="9">
        <f>Sat!AL42</f>
        <v>0</v>
      </c>
      <c r="BH455" s="73" t="str">
        <f>IF(B455="win",100%-BH1,"-100%")</f>
        <v>-100%</v>
      </c>
      <c r="BI455" s="9">
        <f>(BG455*BH455)+(BG455*BI1)</f>
        <v>0</v>
      </c>
      <c r="BJ455" s="9"/>
      <c r="BK455" s="9">
        <f>Sat!AM42</f>
        <v>0</v>
      </c>
      <c r="BL455" s="73" t="str">
        <f>IF(B455="win",100%-BL1,"-100%")</f>
        <v>-100%</v>
      </c>
      <c r="BM455" s="9">
        <f>(BK455*BL455)+(BK455*BM1)</f>
        <v>0</v>
      </c>
      <c r="BN455" s="9"/>
      <c r="BO455" s="9">
        <f>Sat!AN42</f>
        <v>0</v>
      </c>
      <c r="BP455" s="73" t="str">
        <f>IF(B455="win",100%-BP1,"-100%")</f>
        <v>-100%</v>
      </c>
      <c r="BQ455" s="9">
        <f>(BO455*BP455)+(BO455*BQ1)</f>
        <v>0</v>
      </c>
      <c r="BR455" s="9"/>
      <c r="BS455" s="9">
        <f>Sat!AO42</f>
        <v>0</v>
      </c>
      <c r="BT455" s="73" t="str">
        <f>IF(B455="win",100%-BT1,"-100%")</f>
        <v>-100%</v>
      </c>
      <c r="BU455" s="9">
        <f>(BS455*BT455)+(BS455*BU1)</f>
        <v>0</v>
      </c>
      <c r="BV455" s="9"/>
      <c r="BW455" s="9">
        <f>Sat!AP42</f>
        <v>0</v>
      </c>
      <c r="BX455" s="73" t="str">
        <f>IF(B455="win",100%-BX1,"-100%")</f>
        <v>-100%</v>
      </c>
      <c r="BY455" s="9">
        <f>(BW455*BX455)+(BW455*BY1)</f>
        <v>0</v>
      </c>
      <c r="BZ455" s="9"/>
      <c r="CA455" s="9">
        <f>Sat!AQ42</f>
        <v>0</v>
      </c>
      <c r="CB455" s="73" t="str">
        <f>IF(B455="win",100%-CB1,"-100%")</f>
        <v>-100%</v>
      </c>
      <c r="CC455" s="9">
        <f>(CA455*CB455)+(CA455*CC1)</f>
        <v>0</v>
      </c>
      <c r="CD455" s="9"/>
      <c r="CE455" s="9">
        <f>Sat!AR42</f>
        <v>0</v>
      </c>
      <c r="CF455" s="73" t="str">
        <f>IF(B455="win",100%-CF1,"-100%")</f>
        <v>-100%</v>
      </c>
      <c r="CG455" s="9">
        <f>(CE455*CF455)+(CE455*CG1)</f>
        <v>0</v>
      </c>
      <c r="CH455" s="9"/>
      <c r="CI455" s="9">
        <f>Sat!AS42</f>
        <v>0</v>
      </c>
      <c r="CJ455" s="73" t="str">
        <f>IF(B455="win",100%-CJ1,"-100%")</f>
        <v>-100%</v>
      </c>
      <c r="CK455" s="9">
        <f>(CI455*CJ455)+(CI455*CK1)</f>
        <v>0</v>
      </c>
      <c r="CL455" s="9"/>
      <c r="CM455" s="9">
        <f>Sat!AT42</f>
        <v>0</v>
      </c>
      <c r="CN455" s="73" t="str">
        <f>IF(B455="win",100%-CN1,"-100%")</f>
        <v>-100%</v>
      </c>
      <c r="CO455" s="9">
        <f>(CM455*CN455)+(CM455*CO1)</f>
        <v>0</v>
      </c>
      <c r="CP455" s="9"/>
      <c r="CQ455" s="9">
        <f>Sat!AU42</f>
        <v>0</v>
      </c>
      <c r="CR455" s="73" t="str">
        <f>IF(B455="win",100%-CR1,"-100%")</f>
        <v>-100%</v>
      </c>
      <c r="CS455" s="9">
        <f>(CQ455*CR455)+(CQ455*CS1)</f>
        <v>0</v>
      </c>
      <c r="CT455" s="9"/>
      <c r="CU455" s="9">
        <f>Sat!AV42</f>
        <v>0</v>
      </c>
      <c r="CV455" s="73" t="str">
        <f>IF(B455="win",100%-CV1,"-100%")</f>
        <v>-100%</v>
      </c>
      <c r="CW455" s="9">
        <f>(CU455*CV455)+(CU455*CW1)</f>
        <v>0</v>
      </c>
      <c r="CX455" s="9"/>
      <c r="CY455" s="9">
        <f>Sat!AW42</f>
        <v>0</v>
      </c>
      <c r="CZ455" s="73" t="str">
        <f>IF(B455="win",100%-CZ1,"-100%")</f>
        <v>-100%</v>
      </c>
      <c r="DA455" s="9">
        <f>(CY455*CZ455)+(CY455*DA1)</f>
        <v>0</v>
      </c>
      <c r="DB455" s="9"/>
      <c r="DC455" s="9">
        <f>Sat!AX42</f>
        <v>0</v>
      </c>
      <c r="DD455" s="73" t="str">
        <f>IF(B455="win",100%-DD1,"-100%")</f>
        <v>-100%</v>
      </c>
      <c r="DE455" s="9">
        <f>(DC455*DD455)+(DC455*DE1)</f>
        <v>0</v>
      </c>
      <c r="DF455" s="9"/>
      <c r="DG455" s="9">
        <f>Sat!AY42</f>
        <v>0</v>
      </c>
      <c r="DH455" s="73" t="str">
        <f>IF(B455="win",100%-DH1,"-100%")</f>
        <v>-100%</v>
      </c>
      <c r="DI455" s="9">
        <f>(DG455*DH455)+(DG455*DI1)</f>
        <v>0</v>
      </c>
      <c r="DJ455" s="9"/>
      <c r="DK455" s="9">
        <f>Sat!AZ42</f>
        <v>0</v>
      </c>
      <c r="DL455" s="73" t="str">
        <f>IF(B455="win",100%-DL1,"-100%")</f>
        <v>-100%</v>
      </c>
      <c r="DM455" s="9">
        <f>(DK455*DL455)+(DK455*DM1)</f>
        <v>0</v>
      </c>
      <c r="DN455" s="9"/>
      <c r="DO455" s="9">
        <f>Sat!BA42</f>
        <v>0</v>
      </c>
      <c r="DP455" s="73" t="str">
        <f>IF(B455="win",100%-DP1,"-100%")</f>
        <v>-100%</v>
      </c>
      <c r="DQ455" s="9">
        <f>(DO455*DP455)+(DO455*DQ1)</f>
        <v>0</v>
      </c>
      <c r="DR455" s="9"/>
      <c r="DS455" s="9">
        <f>Sat!BB42</f>
        <v>0</v>
      </c>
      <c r="DT455" s="73" t="str">
        <f>IF(B455="win",100%-DT1,"-100%")</f>
        <v>-100%</v>
      </c>
      <c r="DU455" s="9">
        <f>(DS455*DT455)+(DS455*DU1)</f>
        <v>0</v>
      </c>
      <c r="DV455" s="9"/>
      <c r="DW455" s="9">
        <f>Sat!BC42</f>
        <v>0</v>
      </c>
      <c r="DX455" s="73" t="str">
        <f>IF(B455="win",100%-DX1,"-100%")</f>
        <v>-100%</v>
      </c>
      <c r="DY455" s="9">
        <f>(DW455*DX455)+(DW455*DY1)</f>
        <v>0</v>
      </c>
      <c r="DZ455" s="9"/>
      <c r="EA455" s="9">
        <f>Sat!BD42</f>
        <v>0</v>
      </c>
      <c r="EB455" s="73" t="str">
        <f>IF(B455="win",100%-EB1,"-100%")</f>
        <v>-100%</v>
      </c>
      <c r="EC455" s="9">
        <f>(EA455*EB455)+(EA455*EC1)</f>
        <v>0</v>
      </c>
      <c r="ED455" s="9"/>
      <c r="EE455" s="9">
        <f>Sat!BE42</f>
        <v>0</v>
      </c>
      <c r="EF455" s="73" t="str">
        <f>IF(B455="win",100%-EF1,"-100%")</f>
        <v>-100%</v>
      </c>
      <c r="EG455" s="9">
        <f>(EE455*EF455)+(EE455*EG1)</f>
        <v>0</v>
      </c>
      <c r="EH455" s="9"/>
      <c r="EI455" s="9">
        <f>Sat!BF42</f>
        <v>0</v>
      </c>
      <c r="EJ455" s="73" t="str">
        <f>IF(B455="win",100%-EJ1,"-100%")</f>
        <v>-100%</v>
      </c>
      <c r="EK455" s="9">
        <f>(EI455*EJ455)+(EI455*EK1)</f>
        <v>0</v>
      </c>
      <c r="EL455" s="9"/>
      <c r="EM455" s="9">
        <f>Sat!BG42</f>
        <v>0</v>
      </c>
      <c r="EN455" s="73" t="str">
        <f>IF(B455="win",100%-EN1,"-100%")</f>
        <v>-100%</v>
      </c>
      <c r="EO455" s="9">
        <f>(EM455*EN455)+(EM455*EO1)</f>
        <v>0</v>
      </c>
      <c r="EP455" s="9"/>
      <c r="EQ455" s="9">
        <f>Sat!BH42</f>
        <v>0</v>
      </c>
      <c r="ER455" s="73" t="str">
        <f>IF(B455="win",100%-ER1,"-100%")</f>
        <v>-100%</v>
      </c>
      <c r="ES455" s="9">
        <f>(EQ455*ER455)+(EQ455*ES1)</f>
        <v>0</v>
      </c>
      <c r="EU455" s="9">
        <f>Sat!$BI42</f>
        <v>0</v>
      </c>
      <c r="EV455" s="73" t="str">
        <f t="shared" ref="EV455:EV493" si="4869">IF($B455="win",100%-EV$1,"-100%")</f>
        <v>-100%</v>
      </c>
      <c r="EW455" s="9">
        <f>(EU455*EV455)+(EU455*EW1)</f>
        <v>0</v>
      </c>
      <c r="EY455" s="9">
        <f>Sat!$BJ42</f>
        <v>0</v>
      </c>
      <c r="EZ455" s="73" t="str">
        <f t="shared" ref="EZ455:EZ493" si="4870">IF($B455="win",100%-EZ$1,"-100%")</f>
        <v>-100%</v>
      </c>
      <c r="FA455" s="9">
        <f>(EY455*EZ455)+(EY455*FA1)</f>
        <v>0</v>
      </c>
      <c r="FC455" s="9">
        <f>Sat!$BK42</f>
        <v>0</v>
      </c>
      <c r="FD455" s="73" t="str">
        <f t="shared" ref="FD455:FD493" si="4871">IF($B455="win",100%-FD$1,"-100%")</f>
        <v>-100%</v>
      </c>
      <c r="FE455" s="9">
        <f>(FC455*FD455)+(FC455*FE1)</f>
        <v>0</v>
      </c>
      <c r="FG455" s="9">
        <f>Sat!$BL42</f>
        <v>0</v>
      </c>
      <c r="FH455" s="73" t="str">
        <f t="shared" ref="FH455:FH493" si="4872">IF($B455="win",100%-FH$1,"-100%")</f>
        <v>-100%</v>
      </c>
      <c r="FI455" s="9">
        <f>(FG455*FH455)+(FG455*FI1)</f>
        <v>0</v>
      </c>
      <c r="FK455" s="9">
        <f>Sat!$BM42</f>
        <v>0</v>
      </c>
      <c r="FL455" s="73" t="str">
        <f t="shared" ref="FL455:FL493" si="4873">IF($B455="win",100%-FL$1,"-100%")</f>
        <v>-100%</v>
      </c>
      <c r="FM455" s="9">
        <f>(FK455*FL455)+(FK455*FM1)</f>
        <v>0</v>
      </c>
      <c r="FO455" s="9">
        <f>Sat!$BN42</f>
        <v>0</v>
      </c>
      <c r="FP455" s="73" t="str">
        <f t="shared" ref="FP455:FP493" si="4874">IF($B455="win",100%-FP$1,"-100%")</f>
        <v>-100%</v>
      </c>
      <c r="FQ455" s="9">
        <f>(FO455*FP455)+(FO455*FQ1)</f>
        <v>0</v>
      </c>
    </row>
    <row r="456" spans="1:173" x14ac:dyDescent="0.25">
      <c r="A456" s="9">
        <f>Sat!A43</f>
        <v>0</v>
      </c>
      <c r="B456" s="72">
        <f>Sat!C43</f>
        <v>0</v>
      </c>
      <c r="C456" s="9">
        <f>Sat!X43</f>
        <v>0</v>
      </c>
      <c r="D456" s="73" t="str">
        <f>IF(B456="win",100%-D1,"-100%")</f>
        <v>-100%</v>
      </c>
      <c r="E456" s="9">
        <f>(C456*D456)+(C456*E1)</f>
        <v>0</v>
      </c>
      <c r="F456" s="12"/>
      <c r="G456" s="9">
        <f>Sat!Y43</f>
        <v>0</v>
      </c>
      <c r="H456" s="73" t="str">
        <f t="shared" ref="H456:H458" si="4875">IF($B456="win",100%-H$1,"-100%")</f>
        <v>-100%</v>
      </c>
      <c r="I456" s="9">
        <f>(G456*H456)+(G456*I1)</f>
        <v>0</v>
      </c>
      <c r="J456" s="12"/>
      <c r="K456" s="9">
        <f>Sat!Z43</f>
        <v>0</v>
      </c>
      <c r="L456" s="73" t="str">
        <f>IF(B456="win",100%-L1,"-100%")</f>
        <v>-100%</v>
      </c>
      <c r="M456" s="9">
        <f>(K456*L456)+(K456*M1)</f>
        <v>0</v>
      </c>
      <c r="N456" s="9"/>
      <c r="O456" s="9">
        <f>Sat!AA43</f>
        <v>0</v>
      </c>
      <c r="P456" s="73" t="str">
        <f>IF(B456="win",100%-P1,"-100%")</f>
        <v>-100%</v>
      </c>
      <c r="Q456" s="9">
        <f>(O456*P456)+(O456*Q1)</f>
        <v>0</v>
      </c>
      <c r="R456" s="9"/>
      <c r="S456" s="9">
        <f>Sat!AB43</f>
        <v>0</v>
      </c>
      <c r="T456" s="73" t="str">
        <f>IF(B456="win",100%-T1,"-100%")</f>
        <v>-100%</v>
      </c>
      <c r="U456" s="9">
        <f>(S456*T456)+(S456*U1)</f>
        <v>0</v>
      </c>
      <c r="V456" s="9"/>
      <c r="W456" s="9">
        <f>Sat!AC43</f>
        <v>0</v>
      </c>
      <c r="X456" s="73" t="str">
        <f>IF(B456="win",100%-X1,"-100%")</f>
        <v>-100%</v>
      </c>
      <c r="Y456" s="9">
        <f>(W456*X456)+(W456*Y1)</f>
        <v>0</v>
      </c>
      <c r="Z456" s="9"/>
      <c r="AA456" s="9">
        <f>Sat!AD43</f>
        <v>0</v>
      </c>
      <c r="AB456" s="73" t="str">
        <f>IF(B456="win",100%-AB1,"-100%")</f>
        <v>-100%</v>
      </c>
      <c r="AC456" s="9">
        <f>(AA456*AB456)+(AA456*AC1)</f>
        <v>0</v>
      </c>
      <c r="AD456" s="9"/>
      <c r="AE456" s="9">
        <f>Sat!AE43</f>
        <v>0</v>
      </c>
      <c r="AF456" s="73" t="str">
        <f>IF(B456="win",100%-AF1,"-100%")</f>
        <v>-100%</v>
      </c>
      <c r="AG456" s="9">
        <f>(AE456*AF456)+(AE456*AG1)</f>
        <v>0</v>
      </c>
      <c r="AH456" s="9"/>
      <c r="AI456" s="9">
        <f>Sat!AF43</f>
        <v>0</v>
      </c>
      <c r="AJ456" s="73" t="str">
        <f>IF(B456="win",100%-AJ1,"-100%")</f>
        <v>-100%</v>
      </c>
      <c r="AK456" s="9">
        <f>(AI456*AJ456)+(AI456*AK1)</f>
        <v>0</v>
      </c>
      <c r="AL456" s="9"/>
      <c r="AM456" s="9">
        <f>Sat!AG43</f>
        <v>0</v>
      </c>
      <c r="AN456" s="73" t="str">
        <f>IF(B456="win",100%-AN1,"-100%")</f>
        <v>-100%</v>
      </c>
      <c r="AO456" s="9">
        <f>(AM456*AN456)+(AM456*AO1)</f>
        <v>0</v>
      </c>
      <c r="AP456" s="9"/>
      <c r="AQ456" s="9">
        <f>Sat!AH43</f>
        <v>0</v>
      </c>
      <c r="AR456" s="73" t="str">
        <f>IF(B456="win",100%-AR1,"-100%")</f>
        <v>-100%</v>
      </c>
      <c r="AS456" s="9">
        <f>(AQ456*AR456)+(AQ456*AS1)</f>
        <v>0</v>
      </c>
      <c r="AT456" s="9"/>
      <c r="AU456" s="9">
        <f>Sat!AI43</f>
        <v>0</v>
      </c>
      <c r="AV456" s="73" t="str">
        <f>IF(B456="win",100%-AV1,"-100%")</f>
        <v>-100%</v>
      </c>
      <c r="AW456" s="9">
        <f>(AU456*AV456)+(AU456*AW1)</f>
        <v>0</v>
      </c>
      <c r="AX456" s="9"/>
      <c r="AY456" s="9">
        <f>Sat!AJ43</f>
        <v>0</v>
      </c>
      <c r="AZ456" s="73" t="str">
        <f>IF(B456="win",100%-AZ1,"-100%")</f>
        <v>-100%</v>
      </c>
      <c r="BA456" s="9">
        <f>(AY456*AZ456)+(AY456*BA1)</f>
        <v>0</v>
      </c>
      <c r="BB456" s="9"/>
      <c r="BC456" s="9">
        <f>Sat!AK43</f>
        <v>0</v>
      </c>
      <c r="BD456" s="73" t="str">
        <f>IF(B456="win",100%-BD1,"-100%")</f>
        <v>-100%</v>
      </c>
      <c r="BE456" s="9">
        <f>(BC456*BD456)+(BC456*BE1)</f>
        <v>0</v>
      </c>
      <c r="BF456" s="9"/>
      <c r="BG456" s="9">
        <f>Sat!AL43</f>
        <v>0</v>
      </c>
      <c r="BH456" s="73" t="str">
        <f>IF(B456="win",100%-BH1,"-100%")</f>
        <v>-100%</v>
      </c>
      <c r="BI456" s="9">
        <f>(BG456*BH456)+(BG456*BI1)</f>
        <v>0</v>
      </c>
      <c r="BJ456" s="9"/>
      <c r="BK456" s="9">
        <f>Sat!AM43</f>
        <v>0</v>
      </c>
      <c r="BL456" s="73" t="str">
        <f>IF(B456="win",100%-BL1,"-100%")</f>
        <v>-100%</v>
      </c>
      <c r="BM456" s="9">
        <f>(BK456*BL456)+(BK456*BM1)</f>
        <v>0</v>
      </c>
      <c r="BN456" s="9"/>
      <c r="BO456" s="9">
        <f>Sat!AN43</f>
        <v>0</v>
      </c>
      <c r="BP456" s="73" t="str">
        <f>IF(B456="win",100%-BP1,"-100%")</f>
        <v>-100%</v>
      </c>
      <c r="BQ456" s="9">
        <f>(BO456*BP456)+(BO456*BQ1)</f>
        <v>0</v>
      </c>
      <c r="BR456" s="9"/>
      <c r="BS456" s="9">
        <f>Sat!AO43</f>
        <v>0</v>
      </c>
      <c r="BT456" s="73" t="str">
        <f>IF(B456="win",100%-BT1,"-100%")</f>
        <v>-100%</v>
      </c>
      <c r="BU456" s="9">
        <f>(BS456*BT456)+(BS456*BU1)</f>
        <v>0</v>
      </c>
      <c r="BV456" s="9"/>
      <c r="BW456" s="9">
        <f>Sat!AP43</f>
        <v>0</v>
      </c>
      <c r="BX456" s="73" t="str">
        <f>IF(B456="win",100%-BX1,"-100%")</f>
        <v>-100%</v>
      </c>
      <c r="BY456" s="9">
        <f>(BW456*BX456)+(BW456*BY1)</f>
        <v>0</v>
      </c>
      <c r="BZ456" s="9"/>
      <c r="CA456" s="9">
        <f>Sat!AQ43</f>
        <v>0</v>
      </c>
      <c r="CB456" s="73" t="str">
        <f>IF(B456="win",100%-CB1,"-100%")</f>
        <v>-100%</v>
      </c>
      <c r="CC456" s="9">
        <f>(CA456*CB456)+(CA456*CC1)</f>
        <v>0</v>
      </c>
      <c r="CD456" s="9"/>
      <c r="CE456" s="9">
        <f>Sat!AR43</f>
        <v>0</v>
      </c>
      <c r="CF456" s="73" t="str">
        <f>IF(B456="win",100%-CF1,"-100%")</f>
        <v>-100%</v>
      </c>
      <c r="CG456" s="9">
        <f>(CE456*CF456)+(CE456*CG1)</f>
        <v>0</v>
      </c>
      <c r="CH456" s="9"/>
      <c r="CI456" s="9">
        <f>Sat!AS43</f>
        <v>0</v>
      </c>
      <c r="CJ456" s="73" t="str">
        <f>IF(B456="win",100%-CJ1,"-100%")</f>
        <v>-100%</v>
      </c>
      <c r="CK456" s="9">
        <f>(CI456*CJ456)+(CI456*CK1)</f>
        <v>0</v>
      </c>
      <c r="CL456" s="9"/>
      <c r="CM456" s="9">
        <f>Sat!AT43</f>
        <v>0</v>
      </c>
      <c r="CN456" s="73" t="str">
        <f>IF(B456="win",100%-CN1,"-100%")</f>
        <v>-100%</v>
      </c>
      <c r="CO456" s="9">
        <f>(CM456*CN456)+(CM456*CO1)</f>
        <v>0</v>
      </c>
      <c r="CP456" s="9"/>
      <c r="CQ456" s="9">
        <f>Sat!AU43</f>
        <v>0</v>
      </c>
      <c r="CR456" s="73" t="str">
        <f>IF(B456="win",100%-CR1,"-100%")</f>
        <v>-100%</v>
      </c>
      <c r="CS456" s="9">
        <f>(CQ456*CR456)+(CQ456*CS1)</f>
        <v>0</v>
      </c>
      <c r="CT456" s="9"/>
      <c r="CU456" s="9">
        <f>Sat!AV43</f>
        <v>0</v>
      </c>
      <c r="CV456" s="73" t="str">
        <f>IF(B456="win",100%-CV1,"-100%")</f>
        <v>-100%</v>
      </c>
      <c r="CW456" s="9">
        <f>(CU456*CV456)+(CU456*CW1)</f>
        <v>0</v>
      </c>
      <c r="CX456" s="9"/>
      <c r="CY456" s="9">
        <f>Sat!AW43</f>
        <v>0</v>
      </c>
      <c r="CZ456" s="73" t="str">
        <f>IF(B456="win",100%-CZ1,"-100%")</f>
        <v>-100%</v>
      </c>
      <c r="DA456" s="9">
        <f>(CY456*CZ456)+(CY456*DA1)</f>
        <v>0</v>
      </c>
      <c r="DB456" s="9"/>
      <c r="DC456" s="9">
        <f>Sat!AX43</f>
        <v>0</v>
      </c>
      <c r="DD456" s="73" t="str">
        <f>IF(B456="win",100%-DD1,"-100%")</f>
        <v>-100%</v>
      </c>
      <c r="DE456" s="9">
        <f>(DC456*DD456)+(DC456*DE1)</f>
        <v>0</v>
      </c>
      <c r="DF456" s="9"/>
      <c r="DG456" s="9">
        <f>Sat!AY43</f>
        <v>0</v>
      </c>
      <c r="DH456" s="73" t="str">
        <f>IF(B456="win",100%-DH1,"-100%")</f>
        <v>-100%</v>
      </c>
      <c r="DI456" s="9">
        <f>(DG456*DH456)+(DG456*DI1)</f>
        <v>0</v>
      </c>
      <c r="DJ456" s="9"/>
      <c r="DK456" s="9">
        <f>Sat!AZ43</f>
        <v>0</v>
      </c>
      <c r="DL456" s="73" t="str">
        <f>IF(B456="win",100%-DL1,"-100%")</f>
        <v>-100%</v>
      </c>
      <c r="DM456" s="9">
        <f>(DK456*DL456)+(DK456*DM1)</f>
        <v>0</v>
      </c>
      <c r="DN456" s="9"/>
      <c r="DO456" s="9">
        <f>Sat!BA43</f>
        <v>0</v>
      </c>
      <c r="DP456" s="73" t="str">
        <f>IF(B456="win",100%-DP1,"-100%")</f>
        <v>-100%</v>
      </c>
      <c r="DQ456" s="9">
        <f>(DO456*DP456)+(DO456*DQ1)</f>
        <v>0</v>
      </c>
      <c r="DR456" s="9"/>
      <c r="DS456" s="9">
        <f>Sat!BB43</f>
        <v>0</v>
      </c>
      <c r="DT456" s="73" t="str">
        <f>IF(B456="win",100%-DT1,"-100%")</f>
        <v>-100%</v>
      </c>
      <c r="DU456" s="9">
        <f>(DS456*DT456)+(DS456*DU1)</f>
        <v>0</v>
      </c>
      <c r="DV456" s="9"/>
      <c r="DW456" s="9">
        <f>Sat!BC43</f>
        <v>0</v>
      </c>
      <c r="DX456" s="73" t="str">
        <f>IF(B456="win",100%-DX1,"-100%")</f>
        <v>-100%</v>
      </c>
      <c r="DY456" s="9">
        <f>(DW456*DX456)+(DW456*DY1)</f>
        <v>0</v>
      </c>
      <c r="DZ456" s="9"/>
      <c r="EA456" s="9">
        <f>Sat!BD43</f>
        <v>0</v>
      </c>
      <c r="EB456" s="73" t="str">
        <f>IF(B456="win",100%-EB1,"-100%")</f>
        <v>-100%</v>
      </c>
      <c r="EC456" s="9">
        <f>(EA456*EB456)+(EA456*EC1)</f>
        <v>0</v>
      </c>
      <c r="ED456" s="9"/>
      <c r="EE456" s="9">
        <f>Sat!BE43</f>
        <v>0</v>
      </c>
      <c r="EF456" s="73" t="str">
        <f>IF(B456="win",100%-EF1,"-100%")</f>
        <v>-100%</v>
      </c>
      <c r="EG456" s="9">
        <f>(EE456*EF456)+(EE456*EG1)</f>
        <v>0</v>
      </c>
      <c r="EH456" s="9"/>
      <c r="EI456" s="9">
        <f>Sat!BF43</f>
        <v>0</v>
      </c>
      <c r="EJ456" s="73" t="str">
        <f>IF(B456="win",100%-EJ1,"-100%")</f>
        <v>-100%</v>
      </c>
      <c r="EK456" s="9">
        <f>(EI456*EJ456)+(EI456*EK1)</f>
        <v>0</v>
      </c>
      <c r="EL456" s="9"/>
      <c r="EM456" s="9">
        <f>Sat!BG43</f>
        <v>0</v>
      </c>
      <c r="EN456" s="73" t="str">
        <f>IF(B456="win",100%-EN1,"-100%")</f>
        <v>-100%</v>
      </c>
      <c r="EO456" s="9">
        <f>(EM456*EN456)+(EM456*EO1)</f>
        <v>0</v>
      </c>
      <c r="EP456" s="9"/>
      <c r="EQ456" s="9">
        <f>Sat!BH43</f>
        <v>0</v>
      </c>
      <c r="ER456" s="73" t="str">
        <f>IF(B456="win",100%-ER1,"-100%")</f>
        <v>-100%</v>
      </c>
      <c r="ES456" s="9">
        <f>(EQ456*ER456)+(EQ456*ES1)</f>
        <v>0</v>
      </c>
      <c r="EU456" s="9">
        <f>Sat!$BI43</f>
        <v>0</v>
      </c>
      <c r="EV456" s="73" t="str">
        <f t="shared" si="4869"/>
        <v>-100%</v>
      </c>
      <c r="EW456" s="9">
        <f>(EU456*EV456)+(EU456*EW1)</f>
        <v>0</v>
      </c>
      <c r="EY456" s="9">
        <f>Sat!$BJ43</f>
        <v>0</v>
      </c>
      <c r="EZ456" s="73" t="str">
        <f t="shared" si="4870"/>
        <v>-100%</v>
      </c>
      <c r="FA456" s="9">
        <f>(EY456*EZ456)+(EY456*FA1)</f>
        <v>0</v>
      </c>
      <c r="FC456" s="9">
        <f>Sat!$BK43</f>
        <v>0</v>
      </c>
      <c r="FD456" s="73" t="str">
        <f t="shared" si="4871"/>
        <v>-100%</v>
      </c>
      <c r="FE456" s="9">
        <f>(FC456*FD456)+(FC456*FE1)</f>
        <v>0</v>
      </c>
      <c r="FG456" s="9">
        <f>Sat!$BL43</f>
        <v>0</v>
      </c>
      <c r="FH456" s="73" t="str">
        <f t="shared" si="4872"/>
        <v>-100%</v>
      </c>
      <c r="FI456" s="9">
        <f>(FG456*FH456)+(FG456*FI1)</f>
        <v>0</v>
      </c>
      <c r="FK456" s="9">
        <f>Sat!$BM43</f>
        <v>0</v>
      </c>
      <c r="FL456" s="73" t="str">
        <f t="shared" si="4873"/>
        <v>-100%</v>
      </c>
      <c r="FM456" s="9">
        <f>(FK456*FL456)+(FK456*FM1)</f>
        <v>0</v>
      </c>
      <c r="FO456" s="9">
        <f>Sat!$BN43</f>
        <v>0</v>
      </c>
      <c r="FP456" s="73" t="str">
        <f t="shared" si="4874"/>
        <v>-100%</v>
      </c>
      <c r="FQ456" s="9">
        <f>(FO456*FP456)+(FO456*FQ1)</f>
        <v>0</v>
      </c>
    </row>
    <row r="457" spans="1:173" x14ac:dyDescent="0.25">
      <c r="A457" s="9" t="str">
        <f>Sat!A44</f>
        <v>UNDER</v>
      </c>
      <c r="B457" s="72">
        <f>Sat!C44</f>
        <v>0</v>
      </c>
      <c r="C457" s="9">
        <f>Sat!X44</f>
        <v>0</v>
      </c>
      <c r="D457" s="73" t="str">
        <f>IF(B457="win",100%-D1,"-100%")</f>
        <v>-100%</v>
      </c>
      <c r="E457" s="9">
        <f>(C457*D457)+(C457*E1)</f>
        <v>0</v>
      </c>
      <c r="F457" s="12"/>
      <c r="G457" s="9">
        <f>Sat!Y44</f>
        <v>0</v>
      </c>
      <c r="H457" s="73" t="str">
        <f t="shared" si="4875"/>
        <v>-100%</v>
      </c>
      <c r="I457" s="9">
        <f>(G457*H457)+(G457*I1)</f>
        <v>0</v>
      </c>
      <c r="J457" s="12"/>
      <c r="K457" s="9">
        <f>Sat!Z44</f>
        <v>0</v>
      </c>
      <c r="L457" s="73" t="str">
        <f>IF(B457="win",100%-L1,"-100%")</f>
        <v>-100%</v>
      </c>
      <c r="M457" s="9">
        <f>(K457*L457)+(K457*M1)</f>
        <v>0</v>
      </c>
      <c r="N457" s="9"/>
      <c r="O457" s="9">
        <f>Sat!AA44</f>
        <v>0</v>
      </c>
      <c r="P457" s="73" t="str">
        <f>IF(B457="win",100%-P1,"-100%")</f>
        <v>-100%</v>
      </c>
      <c r="Q457" s="9">
        <f>(O457*P457)+(O457*Q1)</f>
        <v>0</v>
      </c>
      <c r="R457" s="9"/>
      <c r="S457" s="9">
        <f>Sat!AB44</f>
        <v>0</v>
      </c>
      <c r="T457" s="73" t="str">
        <f>IF(B457="win",100%-T1,"-100%")</f>
        <v>-100%</v>
      </c>
      <c r="U457" s="9">
        <f>(S457*T457)+(S457*U1)</f>
        <v>0</v>
      </c>
      <c r="V457" s="9"/>
      <c r="W457" s="9">
        <f>Sat!AC44</f>
        <v>0</v>
      </c>
      <c r="X457" s="73" t="str">
        <f>IF(B457="win",100%-X1,"-100%")</f>
        <v>-100%</v>
      </c>
      <c r="Y457" s="9">
        <f>(W457*X457)+(W457*Y1)</f>
        <v>0</v>
      </c>
      <c r="Z457" s="9"/>
      <c r="AA457" s="9">
        <f>Sat!AD44</f>
        <v>0</v>
      </c>
      <c r="AB457" s="73" t="str">
        <f>IF(B457="win",100%-AB1,"-100%")</f>
        <v>-100%</v>
      </c>
      <c r="AC457" s="9">
        <f>(AA457*AB457)+(AA457*AC1)</f>
        <v>0</v>
      </c>
      <c r="AD457" s="9"/>
      <c r="AE457" s="9">
        <f>Sat!AE44</f>
        <v>0</v>
      </c>
      <c r="AF457" s="73" t="str">
        <f>IF(B457="win",100%-AF1,"-100%")</f>
        <v>-100%</v>
      </c>
      <c r="AG457" s="9">
        <f>(AE457*AF457)+(AE457*AG1)</f>
        <v>0</v>
      </c>
      <c r="AH457" s="9"/>
      <c r="AI457" s="9">
        <f>Sat!AF44</f>
        <v>0</v>
      </c>
      <c r="AJ457" s="73" t="str">
        <f>IF(B457="win",100%-AJ1,"-100%")</f>
        <v>-100%</v>
      </c>
      <c r="AK457" s="9">
        <f>(AI457*AJ457)+(AI457*AK1)</f>
        <v>0</v>
      </c>
      <c r="AL457" s="9"/>
      <c r="AM457" s="9">
        <f>Sat!AG44</f>
        <v>0</v>
      </c>
      <c r="AN457" s="73" t="str">
        <f>IF(B457="win",100%-AN1,"-100%")</f>
        <v>-100%</v>
      </c>
      <c r="AO457" s="9">
        <f>(AM457*AN457)+(AM457*AO1)</f>
        <v>0</v>
      </c>
      <c r="AP457" s="9"/>
      <c r="AQ457" s="9">
        <f>Sat!AH44</f>
        <v>0</v>
      </c>
      <c r="AR457" s="73" t="str">
        <f>IF(B457="win",100%-AR1,"-100%")</f>
        <v>-100%</v>
      </c>
      <c r="AS457" s="9">
        <f>(AQ457*AR457)+(AQ457*AS1)</f>
        <v>0</v>
      </c>
      <c r="AT457" s="9"/>
      <c r="AU457" s="9">
        <f>Sat!AI44</f>
        <v>0</v>
      </c>
      <c r="AV457" s="73" t="str">
        <f>IF(B457="win",100%-AV1,"-100%")</f>
        <v>-100%</v>
      </c>
      <c r="AW457" s="9">
        <f>(AU457*AV457)+(AU457*AW1)</f>
        <v>0</v>
      </c>
      <c r="AX457" s="9"/>
      <c r="AY457" s="9">
        <f>Sat!AJ44</f>
        <v>0</v>
      </c>
      <c r="AZ457" s="73" t="str">
        <f>IF(B457="win",100%-AZ1,"-100%")</f>
        <v>-100%</v>
      </c>
      <c r="BA457" s="9">
        <f>(AY457*AZ457)+(AY457*BA1)</f>
        <v>0</v>
      </c>
      <c r="BB457" s="9"/>
      <c r="BC457" s="9">
        <f>Sat!AK44</f>
        <v>0</v>
      </c>
      <c r="BD457" s="73" t="str">
        <f>IF(B457="win",100%-BD1,"-100%")</f>
        <v>-100%</v>
      </c>
      <c r="BE457" s="9">
        <f>(BC457*BD457)+(BC457*BE1)</f>
        <v>0</v>
      </c>
      <c r="BF457" s="9"/>
      <c r="BG457" s="9">
        <f>Sat!AL44</f>
        <v>0</v>
      </c>
      <c r="BH457" s="73" t="str">
        <f>IF(B457="win",100%-BH1,"-100%")</f>
        <v>-100%</v>
      </c>
      <c r="BI457" s="9">
        <f>(BG457*BH457)+(BG457*BI1)</f>
        <v>0</v>
      </c>
      <c r="BJ457" s="9"/>
      <c r="BK457" s="9">
        <f>Sat!AM44</f>
        <v>0</v>
      </c>
      <c r="BL457" s="73" t="str">
        <f>IF(B457="win",100%-BL1,"-100%")</f>
        <v>-100%</v>
      </c>
      <c r="BM457" s="9">
        <f>(BK457*BL457)+(BK457*BM1)</f>
        <v>0</v>
      </c>
      <c r="BN457" s="9"/>
      <c r="BO457" s="9">
        <f>Sat!AN44</f>
        <v>0</v>
      </c>
      <c r="BP457" s="73" t="str">
        <f>IF(B457="win",100%-BP1,"-100%")</f>
        <v>-100%</v>
      </c>
      <c r="BQ457" s="9">
        <f>(BO457*BP457)+(BO457*BQ1)</f>
        <v>0</v>
      </c>
      <c r="BR457" s="9"/>
      <c r="BS457" s="9">
        <f>Sat!AO44</f>
        <v>0</v>
      </c>
      <c r="BT457" s="73" t="str">
        <f>IF(B457="win",100%-BT1,"-100%")</f>
        <v>-100%</v>
      </c>
      <c r="BU457" s="9">
        <f>(BS457*BT457)+(BS457*BU1)</f>
        <v>0</v>
      </c>
      <c r="BV457" s="9"/>
      <c r="BW457" s="9">
        <f>Sat!AP44</f>
        <v>0</v>
      </c>
      <c r="BX457" s="73" t="str">
        <f>IF(B457="win",100%-BX1,"-100%")</f>
        <v>-100%</v>
      </c>
      <c r="BY457" s="9">
        <f>(BW457*BX457)+(BW457*BY1)</f>
        <v>0</v>
      </c>
      <c r="BZ457" s="9"/>
      <c r="CA457" s="9">
        <f>Sat!AQ44</f>
        <v>0</v>
      </c>
      <c r="CB457" s="73" t="str">
        <f>IF(B457="win",100%-CB1,"-100%")</f>
        <v>-100%</v>
      </c>
      <c r="CC457" s="9">
        <f>(CA457*CB457)+(CA457*CC1)</f>
        <v>0</v>
      </c>
      <c r="CD457" s="9"/>
      <c r="CE457" s="9">
        <f>Sat!AR44</f>
        <v>0</v>
      </c>
      <c r="CF457" s="73" t="str">
        <f>IF(B457="win",100%-CF1,"-100%")</f>
        <v>-100%</v>
      </c>
      <c r="CG457" s="9">
        <f>(CE457*CF457)+(CE457*CG1)</f>
        <v>0</v>
      </c>
      <c r="CH457" s="9"/>
      <c r="CI457" s="9">
        <f>Sat!AS44</f>
        <v>0</v>
      </c>
      <c r="CJ457" s="73" t="str">
        <f>IF(B457="win",100%-CJ1,"-100%")</f>
        <v>-100%</v>
      </c>
      <c r="CK457" s="9">
        <f>(CI457*CJ457)+(CI457*CK1)</f>
        <v>0</v>
      </c>
      <c r="CL457" s="9"/>
      <c r="CM457" s="9">
        <f>Sat!AT44</f>
        <v>0</v>
      </c>
      <c r="CN457" s="73" t="str">
        <f>IF(B457="win",100%-CN1,"-100%")</f>
        <v>-100%</v>
      </c>
      <c r="CO457" s="9">
        <f>(CM457*CN457)+(CM457*CO1)</f>
        <v>0</v>
      </c>
      <c r="CP457" s="9"/>
      <c r="CQ457" s="9">
        <f>Sat!AU44</f>
        <v>0</v>
      </c>
      <c r="CR457" s="73" t="str">
        <f>IF(B457="win",100%-CR1,"-100%")</f>
        <v>-100%</v>
      </c>
      <c r="CS457" s="9">
        <f>(CQ457*CR457)+(CQ457*CS1)</f>
        <v>0</v>
      </c>
      <c r="CT457" s="9"/>
      <c r="CU457" s="9">
        <f>Sat!AV44</f>
        <v>0</v>
      </c>
      <c r="CV457" s="73" t="str">
        <f>IF(B457="win",100%-CV1,"-100%")</f>
        <v>-100%</v>
      </c>
      <c r="CW457" s="9">
        <f>(CU457*CV457)+(CU457*CW1)</f>
        <v>0</v>
      </c>
      <c r="CX457" s="9"/>
      <c r="CY457" s="9">
        <f>Sat!AW44</f>
        <v>0</v>
      </c>
      <c r="CZ457" s="73" t="str">
        <f>IF(B457="win",100%-CZ1,"-100%")</f>
        <v>-100%</v>
      </c>
      <c r="DA457" s="9">
        <f>(CY457*CZ457)+(CY457*DA1)</f>
        <v>0</v>
      </c>
      <c r="DB457" s="9"/>
      <c r="DC457" s="9">
        <f>Sat!AX44</f>
        <v>0</v>
      </c>
      <c r="DD457" s="73" t="str">
        <f>IF(B457="win",100%-DD1,"-100%")</f>
        <v>-100%</v>
      </c>
      <c r="DE457" s="9">
        <f>(DC457*DD457)+(DC457*DE1)</f>
        <v>0</v>
      </c>
      <c r="DF457" s="9"/>
      <c r="DG457" s="9">
        <f>Sat!AY44</f>
        <v>0</v>
      </c>
      <c r="DH457" s="73" t="str">
        <f>IF(B457="win",100%-DH1,"-100%")</f>
        <v>-100%</v>
      </c>
      <c r="DI457" s="9">
        <f>(DG457*DH457)+(DG457*DI1)</f>
        <v>0</v>
      </c>
      <c r="DJ457" s="9"/>
      <c r="DK457" s="9">
        <f>Sat!AZ44</f>
        <v>0</v>
      </c>
      <c r="DL457" s="73" t="str">
        <f>IF(B457="win",100%-DL1,"-100%")</f>
        <v>-100%</v>
      </c>
      <c r="DM457" s="9">
        <f>(DK457*DL457)+(DK457*DM1)</f>
        <v>0</v>
      </c>
      <c r="DN457" s="9"/>
      <c r="DO457" s="9">
        <f>Sat!BA44</f>
        <v>0</v>
      </c>
      <c r="DP457" s="73" t="str">
        <f>IF(B457="win",100%-DP1,"-100%")</f>
        <v>-100%</v>
      </c>
      <c r="DQ457" s="9">
        <f>(DO457*DP457)+(DO457*DQ1)</f>
        <v>0</v>
      </c>
      <c r="DR457" s="9"/>
      <c r="DS457" s="9">
        <f>Sat!BB44</f>
        <v>0</v>
      </c>
      <c r="DT457" s="73" t="str">
        <f>IF(B457="win",100%-DT1,"-100%")</f>
        <v>-100%</v>
      </c>
      <c r="DU457" s="9">
        <f>(DS457*DT457)+(DS457*DU1)</f>
        <v>0</v>
      </c>
      <c r="DV457" s="9"/>
      <c r="DW457" s="9">
        <f>Sat!BC44</f>
        <v>0</v>
      </c>
      <c r="DX457" s="73" t="str">
        <f>IF(B457="win",100%-DX1,"-100%")</f>
        <v>-100%</v>
      </c>
      <c r="DY457" s="9">
        <f>(DW457*DX457)+(DW457*DY1)</f>
        <v>0</v>
      </c>
      <c r="DZ457" s="9"/>
      <c r="EA457" s="9">
        <f>Sat!BD44</f>
        <v>0</v>
      </c>
      <c r="EB457" s="73" t="str">
        <f>IF(B457="win",100%-EB1,"-100%")</f>
        <v>-100%</v>
      </c>
      <c r="EC457" s="9">
        <f>(EA457*EB457)+(EA457*EC1)</f>
        <v>0</v>
      </c>
      <c r="ED457" s="9"/>
      <c r="EE457" s="9">
        <f>Sat!BE44</f>
        <v>0</v>
      </c>
      <c r="EF457" s="73" t="str">
        <f>IF(B457="win",100%-EF1,"-100%")</f>
        <v>-100%</v>
      </c>
      <c r="EG457" s="9">
        <f>(EE457*EF457)+(EE457*EG1)</f>
        <v>0</v>
      </c>
      <c r="EH457" s="9"/>
      <c r="EI457" s="9">
        <f>Sat!BF44</f>
        <v>0</v>
      </c>
      <c r="EJ457" s="73" t="str">
        <f>IF(B457="win",100%-EJ1,"-100%")</f>
        <v>-100%</v>
      </c>
      <c r="EK457" s="9">
        <f>(EI457*EJ457)+(EI457*EK1)</f>
        <v>0</v>
      </c>
      <c r="EL457" s="9"/>
      <c r="EM457" s="9">
        <f>Sat!BG44</f>
        <v>0</v>
      </c>
      <c r="EN457" s="73" t="str">
        <f>IF(B457="win",100%-EN1,"-100%")</f>
        <v>-100%</v>
      </c>
      <c r="EO457" s="9">
        <f>(EM457*EN457)+(EM457*EO1)</f>
        <v>0</v>
      </c>
      <c r="EP457" s="9"/>
      <c r="EQ457" s="9">
        <f>Sat!BH44</f>
        <v>0</v>
      </c>
      <c r="ER457" s="73" t="str">
        <f>IF(B457="win",100%-ER1,"-100%")</f>
        <v>-100%</v>
      </c>
      <c r="ES457" s="9">
        <f>(EQ457*ER457)+(EQ457*ES1)</f>
        <v>0</v>
      </c>
      <c r="EU457" s="9">
        <f>Sat!$BI44</f>
        <v>0</v>
      </c>
      <c r="EV457" s="73" t="str">
        <f t="shared" si="4869"/>
        <v>-100%</v>
      </c>
      <c r="EW457" s="9">
        <f>(EU457*EV457)+(EU457*EW1)</f>
        <v>0</v>
      </c>
      <c r="EY457" s="9">
        <f>Sat!$BJ44</f>
        <v>0</v>
      </c>
      <c r="EZ457" s="73" t="str">
        <f t="shared" si="4870"/>
        <v>-100%</v>
      </c>
      <c r="FA457" s="9">
        <f>(EY457*EZ457)+(EY457*FA1)</f>
        <v>0</v>
      </c>
      <c r="FC457" s="9">
        <f>Sat!$BK44</f>
        <v>0</v>
      </c>
      <c r="FD457" s="73" t="str">
        <f t="shared" si="4871"/>
        <v>-100%</v>
      </c>
      <c r="FE457" s="9">
        <f>(FC457*FD457)+(FC457*FE1)</f>
        <v>0</v>
      </c>
      <c r="FG457" s="9">
        <f>Sat!$BL44</f>
        <v>0</v>
      </c>
      <c r="FH457" s="73" t="str">
        <f t="shared" si="4872"/>
        <v>-100%</v>
      </c>
      <c r="FI457" s="9">
        <f>(FG457*FH457)+(FG457*FI1)</f>
        <v>0</v>
      </c>
      <c r="FK457" s="9">
        <f>Sat!$BM44</f>
        <v>0</v>
      </c>
      <c r="FL457" s="73" t="str">
        <f t="shared" si="4873"/>
        <v>-100%</v>
      </c>
      <c r="FM457" s="9">
        <f>(FK457*FL457)+(FK457*FM1)</f>
        <v>0</v>
      </c>
      <c r="FO457" s="9">
        <f>Sat!$BN44</f>
        <v>0</v>
      </c>
      <c r="FP457" s="73" t="str">
        <f t="shared" si="4874"/>
        <v>-100%</v>
      </c>
      <c r="FQ457" s="9">
        <f>(FO457*FP457)+(FO457*FQ1)</f>
        <v>0</v>
      </c>
    </row>
    <row r="458" spans="1:173" x14ac:dyDescent="0.25">
      <c r="A458" s="9" t="str">
        <f>Sat!A45</f>
        <v>OVER</v>
      </c>
      <c r="B458" s="72">
        <f>Sat!C45</f>
        <v>0</v>
      </c>
      <c r="C458" s="9">
        <f>Sat!X45</f>
        <v>0</v>
      </c>
      <c r="D458" s="73" t="str">
        <f>IF(B458="win",100%-D1,"-100%")</f>
        <v>-100%</v>
      </c>
      <c r="E458" s="9">
        <f>(C458*D458)+(C458*E1)</f>
        <v>0</v>
      </c>
      <c r="F458" s="12"/>
      <c r="G458" s="9">
        <f>Sat!Y45</f>
        <v>0</v>
      </c>
      <c r="H458" s="73" t="str">
        <f t="shared" si="4875"/>
        <v>-100%</v>
      </c>
      <c r="I458" s="9">
        <f>(G458*H458)+(G458*I1)</f>
        <v>0</v>
      </c>
      <c r="J458" s="12"/>
      <c r="K458" s="9">
        <f>Sat!Z45</f>
        <v>0</v>
      </c>
      <c r="L458" s="73" t="str">
        <f>IF(B458="win",100%-L1,"-100%")</f>
        <v>-100%</v>
      </c>
      <c r="M458" s="9">
        <f>(K458*L458)+(K458*M1)</f>
        <v>0</v>
      </c>
      <c r="N458" s="9"/>
      <c r="O458" s="9">
        <f>Sat!AA45</f>
        <v>0</v>
      </c>
      <c r="P458" s="73" t="str">
        <f>IF(B458="win",100%-P1,"-100%")</f>
        <v>-100%</v>
      </c>
      <c r="Q458" s="9">
        <f>(O458*P458)+(O458*Q1)</f>
        <v>0</v>
      </c>
      <c r="R458" s="9"/>
      <c r="S458" s="9">
        <f>Sat!AB45</f>
        <v>0</v>
      </c>
      <c r="T458" s="73" t="str">
        <f>IF(B458="win",100%-T1,"-100%")</f>
        <v>-100%</v>
      </c>
      <c r="U458" s="9">
        <f>(S458*T458)+(S458*U1)</f>
        <v>0</v>
      </c>
      <c r="V458" s="9"/>
      <c r="W458" s="9">
        <f>Sat!AC45</f>
        <v>0</v>
      </c>
      <c r="X458" s="73" t="str">
        <f>IF(B458="win",100%-X1,"-100%")</f>
        <v>-100%</v>
      </c>
      <c r="Y458" s="9">
        <f>(W458*X458)+(W458*Y1)</f>
        <v>0</v>
      </c>
      <c r="Z458" s="9"/>
      <c r="AA458" s="9">
        <f>Sat!AD45</f>
        <v>0</v>
      </c>
      <c r="AB458" s="73" t="str">
        <f>IF(B458="win",100%-AB1,"-100%")</f>
        <v>-100%</v>
      </c>
      <c r="AC458" s="9">
        <f>(AA458*AB458)+(AA458*AC1)</f>
        <v>0</v>
      </c>
      <c r="AD458" s="9"/>
      <c r="AE458" s="9">
        <f>Sat!AE45</f>
        <v>0</v>
      </c>
      <c r="AF458" s="73" t="str">
        <f>IF(B458="win",100%-AF1,"-100%")</f>
        <v>-100%</v>
      </c>
      <c r="AG458" s="9">
        <f>(AE458*AF458)+(AE458*AG1)</f>
        <v>0</v>
      </c>
      <c r="AH458" s="9"/>
      <c r="AI458" s="9">
        <f>Sat!AF45</f>
        <v>0</v>
      </c>
      <c r="AJ458" s="73" t="str">
        <f>IF(B458="win",100%-AJ1,"-100%")</f>
        <v>-100%</v>
      </c>
      <c r="AK458" s="9">
        <f>(AI458*AJ458)+(AI458*AK1)</f>
        <v>0</v>
      </c>
      <c r="AL458" s="9"/>
      <c r="AM458" s="9">
        <f>Sat!AG45</f>
        <v>0</v>
      </c>
      <c r="AN458" s="73" t="str">
        <f>IF(B458="win",100%-AN1,"-100%")</f>
        <v>-100%</v>
      </c>
      <c r="AO458" s="9">
        <f>(AM458*AN458)+(AM458*AO1)</f>
        <v>0</v>
      </c>
      <c r="AP458" s="9"/>
      <c r="AQ458" s="9">
        <f>Sat!AH45</f>
        <v>0</v>
      </c>
      <c r="AR458" s="73" t="str">
        <f>IF(B458="win",100%-AR1,"-100%")</f>
        <v>-100%</v>
      </c>
      <c r="AS458" s="9">
        <f>(AQ458*AR458)+(AQ458*AS1)</f>
        <v>0</v>
      </c>
      <c r="AT458" s="9"/>
      <c r="AU458" s="9">
        <f>Sat!AI45</f>
        <v>0</v>
      </c>
      <c r="AV458" s="73" t="str">
        <f>IF(B458="win",100%-AV1,"-100%")</f>
        <v>-100%</v>
      </c>
      <c r="AW458" s="9">
        <f>(AU458*AV458)+(AU458*AW1)</f>
        <v>0</v>
      </c>
      <c r="AX458" s="9"/>
      <c r="AY458" s="9">
        <f>Sat!AJ45</f>
        <v>0</v>
      </c>
      <c r="AZ458" s="73" t="str">
        <f>IF(B458="win",100%-AZ1,"-100%")</f>
        <v>-100%</v>
      </c>
      <c r="BA458" s="9">
        <f>(AY458*AZ458)+(AY458*BA1)</f>
        <v>0</v>
      </c>
      <c r="BB458" s="9"/>
      <c r="BC458" s="9">
        <f>Sat!AK45</f>
        <v>0</v>
      </c>
      <c r="BD458" s="73" t="str">
        <f>IF(B458="win",100%-BD1,"-100%")</f>
        <v>-100%</v>
      </c>
      <c r="BE458" s="9">
        <f>(BC458*BD458)+(BC458*BE1)</f>
        <v>0</v>
      </c>
      <c r="BF458" s="9"/>
      <c r="BG458" s="9">
        <f>Sat!AL45</f>
        <v>0</v>
      </c>
      <c r="BH458" s="73" t="str">
        <f>IF(B458="win",100%-BH1,"-100%")</f>
        <v>-100%</v>
      </c>
      <c r="BI458" s="9">
        <f>(BG458*BH458)+(BG458*BI1)</f>
        <v>0</v>
      </c>
      <c r="BJ458" s="9"/>
      <c r="BK458" s="9">
        <f>Sat!AM45</f>
        <v>0</v>
      </c>
      <c r="BL458" s="73" t="str">
        <f>IF(B458="win",100%-BL1,"-100%")</f>
        <v>-100%</v>
      </c>
      <c r="BM458" s="9">
        <f>(BK458*BL458)+(BK458*BM1)</f>
        <v>0</v>
      </c>
      <c r="BN458" s="9"/>
      <c r="BO458" s="9">
        <f>Sat!AN45</f>
        <v>0</v>
      </c>
      <c r="BP458" s="73" t="str">
        <f>IF(B458="win",100%-BP1,"-100%")</f>
        <v>-100%</v>
      </c>
      <c r="BQ458" s="9">
        <f>(BO458*BP458)+(BO458*BQ1)</f>
        <v>0</v>
      </c>
      <c r="BR458" s="9"/>
      <c r="BS458" s="9">
        <f>Sat!AO45</f>
        <v>0</v>
      </c>
      <c r="BT458" s="73" t="str">
        <f>IF(B458="win",100%-BT1,"-100%")</f>
        <v>-100%</v>
      </c>
      <c r="BU458" s="9">
        <f>(BS458*BT458)+(BS458*BU1)</f>
        <v>0</v>
      </c>
      <c r="BV458" s="9"/>
      <c r="BW458" s="9">
        <f>Sat!AP45</f>
        <v>0</v>
      </c>
      <c r="BX458" s="73" t="str">
        <f>IF(B458="win",100%-BX1,"-100%")</f>
        <v>-100%</v>
      </c>
      <c r="BY458" s="9">
        <f>(BW458*BX458)+(BW458*BY1)</f>
        <v>0</v>
      </c>
      <c r="BZ458" s="9"/>
      <c r="CA458" s="9">
        <f>Sat!AQ45</f>
        <v>0</v>
      </c>
      <c r="CB458" s="73" t="str">
        <f>IF(B458="win",100%-CB1,"-100%")</f>
        <v>-100%</v>
      </c>
      <c r="CC458" s="9">
        <f>(CA458*CB458)+(CA458*CC1)</f>
        <v>0</v>
      </c>
      <c r="CD458" s="9"/>
      <c r="CE458" s="9">
        <f>Sat!AR45</f>
        <v>0</v>
      </c>
      <c r="CF458" s="73" t="str">
        <f>IF(B458="win",100%-CF1,"-100%")</f>
        <v>-100%</v>
      </c>
      <c r="CG458" s="9">
        <f>(CE458*CF458)+(CE458*CG1)</f>
        <v>0</v>
      </c>
      <c r="CH458" s="9"/>
      <c r="CI458" s="9">
        <f>Sat!AS45</f>
        <v>0</v>
      </c>
      <c r="CJ458" s="73" t="str">
        <f>IF(B458="win",100%-CJ1,"-100%")</f>
        <v>-100%</v>
      </c>
      <c r="CK458" s="9">
        <f>(CI458*CJ458)+(CI458*CK1)</f>
        <v>0</v>
      </c>
      <c r="CL458" s="9"/>
      <c r="CM458" s="9">
        <f>Sat!AT45</f>
        <v>0</v>
      </c>
      <c r="CN458" s="73" t="str">
        <f>IF(B458="win",100%-CN1,"-100%")</f>
        <v>-100%</v>
      </c>
      <c r="CO458" s="9">
        <f>(CM458*CN458)+(CM458*CO1)</f>
        <v>0</v>
      </c>
      <c r="CP458" s="9"/>
      <c r="CQ458" s="9">
        <f>Sat!AU45</f>
        <v>0</v>
      </c>
      <c r="CR458" s="73" t="str">
        <f>IF(B458="win",100%-CR1,"-100%")</f>
        <v>-100%</v>
      </c>
      <c r="CS458" s="9">
        <f>(CQ458*CR458)+(CQ458*CS1)</f>
        <v>0</v>
      </c>
      <c r="CT458" s="9"/>
      <c r="CU458" s="9">
        <f>Sat!AV45</f>
        <v>0</v>
      </c>
      <c r="CV458" s="73" t="str">
        <f>IF(B458="win",100%-CV1,"-100%")</f>
        <v>-100%</v>
      </c>
      <c r="CW458" s="9">
        <f>(CU458*CV458)+(CU458*CW1)</f>
        <v>0</v>
      </c>
      <c r="CX458" s="9"/>
      <c r="CY458" s="9">
        <f>Sat!AW45</f>
        <v>0</v>
      </c>
      <c r="CZ458" s="73" t="str">
        <f>IF(B458="win",100%-CZ1,"-100%")</f>
        <v>-100%</v>
      </c>
      <c r="DA458" s="9">
        <f>(CY458*CZ458)+(CY458*DA1)</f>
        <v>0</v>
      </c>
      <c r="DB458" s="9"/>
      <c r="DC458" s="9">
        <f>Sat!AX45</f>
        <v>0</v>
      </c>
      <c r="DD458" s="73" t="str">
        <f>IF(B458="win",100%-DD1,"-100%")</f>
        <v>-100%</v>
      </c>
      <c r="DE458" s="9">
        <f>(DC458*DD458)+(DC458*DE1)</f>
        <v>0</v>
      </c>
      <c r="DF458" s="9"/>
      <c r="DG458" s="9">
        <f>Sat!AY45</f>
        <v>0</v>
      </c>
      <c r="DH458" s="73" t="str">
        <f>IF(B458="win",100%-DH1,"-100%")</f>
        <v>-100%</v>
      </c>
      <c r="DI458" s="9">
        <f>(DG458*DH458)+(DG458*DI1)</f>
        <v>0</v>
      </c>
      <c r="DJ458" s="9"/>
      <c r="DK458" s="9">
        <f>Sat!AZ45</f>
        <v>0</v>
      </c>
      <c r="DL458" s="73" t="str">
        <f>IF(B458="win",100%-DL1,"-100%")</f>
        <v>-100%</v>
      </c>
      <c r="DM458" s="9">
        <f>(DK458*DL458)+(DK458*DM1)</f>
        <v>0</v>
      </c>
      <c r="DN458" s="9"/>
      <c r="DO458" s="9">
        <f>Sat!BA45</f>
        <v>0</v>
      </c>
      <c r="DP458" s="73" t="str">
        <f>IF(B458="win",100%-DP1,"-100%")</f>
        <v>-100%</v>
      </c>
      <c r="DQ458" s="9">
        <f>(DO458*DP458)+(DO458*DQ1)</f>
        <v>0</v>
      </c>
      <c r="DR458" s="9"/>
      <c r="DS458" s="9">
        <f>Sat!BB45</f>
        <v>0</v>
      </c>
      <c r="DT458" s="73" t="str">
        <f>IF(B458="win",100%-DT1,"-100%")</f>
        <v>-100%</v>
      </c>
      <c r="DU458" s="9">
        <f>(DS458*DT458)+(DS458*DU1)</f>
        <v>0</v>
      </c>
      <c r="DV458" s="9"/>
      <c r="DW458" s="9">
        <f>Sat!BC45</f>
        <v>0</v>
      </c>
      <c r="DX458" s="73" t="str">
        <f>IF(B458="win",100%-DX1,"-100%")</f>
        <v>-100%</v>
      </c>
      <c r="DY458" s="9">
        <f>(DW458*DX458)+(DW458*DY1)</f>
        <v>0</v>
      </c>
      <c r="DZ458" s="9"/>
      <c r="EA458" s="9">
        <f>Sat!BD45</f>
        <v>0</v>
      </c>
      <c r="EB458" s="73" t="str">
        <f>IF(B458="win",100%-EB1,"-100%")</f>
        <v>-100%</v>
      </c>
      <c r="EC458" s="9">
        <f>(EA458*EB458)+(EA458*EC1)</f>
        <v>0</v>
      </c>
      <c r="ED458" s="9"/>
      <c r="EE458" s="9">
        <f>Sat!BE45</f>
        <v>0</v>
      </c>
      <c r="EF458" s="73" t="str">
        <f>IF(B458="win",100%-EF1,"-100%")</f>
        <v>-100%</v>
      </c>
      <c r="EG458" s="9">
        <f>(EE458*EF458)+(EE458*EG1)</f>
        <v>0</v>
      </c>
      <c r="EH458" s="9"/>
      <c r="EI458" s="9">
        <f>Sat!BF45</f>
        <v>0</v>
      </c>
      <c r="EJ458" s="73" t="str">
        <f>IF(B458="win",100%-EJ1,"-100%")</f>
        <v>-100%</v>
      </c>
      <c r="EK458" s="9">
        <f>(EI458*EJ458)+(EI458*EK1)</f>
        <v>0</v>
      </c>
      <c r="EL458" s="9"/>
      <c r="EM458" s="9">
        <f>Sat!BG45</f>
        <v>0</v>
      </c>
      <c r="EN458" s="73" t="str">
        <f>IF(B458="win",100%-EN1,"-100%")</f>
        <v>-100%</v>
      </c>
      <c r="EO458" s="9">
        <f>(EM458*EN458)+(EM458*EO1)</f>
        <v>0</v>
      </c>
      <c r="EP458" s="9"/>
      <c r="EQ458" s="9">
        <f>Sat!BH45</f>
        <v>0</v>
      </c>
      <c r="ER458" s="73" t="str">
        <f>IF(B458="win",100%-ER1,"-100%")</f>
        <v>-100%</v>
      </c>
      <c r="ES458" s="9">
        <f>(EQ458*ER458)+(EQ458*ES1)</f>
        <v>0</v>
      </c>
      <c r="EU458" s="9">
        <f>Sat!$BI45</f>
        <v>0</v>
      </c>
      <c r="EV458" s="73" t="str">
        <f t="shared" si="4869"/>
        <v>-100%</v>
      </c>
      <c r="EW458" s="9">
        <f>(EU458*EV458)+(EU458*EW1)</f>
        <v>0</v>
      </c>
      <c r="EY458" s="9">
        <f>Sat!$BJ45</f>
        <v>0</v>
      </c>
      <c r="EZ458" s="73" t="str">
        <f t="shared" si="4870"/>
        <v>-100%</v>
      </c>
      <c r="FA458" s="9">
        <f>(EY458*EZ458)+(EY458*FA1)</f>
        <v>0</v>
      </c>
      <c r="FC458" s="9">
        <f>Sat!$BK45</f>
        <v>0</v>
      </c>
      <c r="FD458" s="73" t="str">
        <f t="shared" si="4871"/>
        <v>-100%</v>
      </c>
      <c r="FE458" s="9">
        <f>(FC458*FD458)+(FC458*FE1)</f>
        <v>0</v>
      </c>
      <c r="FG458" s="9">
        <f>Sat!$BL45</f>
        <v>0</v>
      </c>
      <c r="FH458" s="73" t="str">
        <f t="shared" si="4872"/>
        <v>-100%</v>
      </c>
      <c r="FI458" s="9">
        <f>(FG458*FH458)+(FG458*FI1)</f>
        <v>0</v>
      </c>
      <c r="FK458" s="9">
        <f>Sat!$BM45</f>
        <v>0</v>
      </c>
      <c r="FL458" s="73" t="str">
        <f t="shared" si="4873"/>
        <v>-100%</v>
      </c>
      <c r="FM458" s="9">
        <f>(FK458*FL458)+(FK458*FM1)</f>
        <v>0</v>
      </c>
      <c r="FO458" s="9">
        <f>Sat!$BN45</f>
        <v>0</v>
      </c>
      <c r="FP458" s="73" t="str">
        <f t="shared" si="4874"/>
        <v>-100%</v>
      </c>
      <c r="FQ458" s="9">
        <f>(FO458*FP458)+(FO458*FQ1)</f>
        <v>0</v>
      </c>
    </row>
    <row r="459" spans="1:173" x14ac:dyDescent="0.25">
      <c r="A459" s="75"/>
      <c r="B459" s="72"/>
      <c r="C459" s="75"/>
      <c r="D459" s="75"/>
      <c r="E459" s="75"/>
      <c r="F459" s="12"/>
      <c r="G459" s="75"/>
      <c r="H459" s="75"/>
      <c r="I459" s="75"/>
      <c r="J459" s="12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5"/>
      <c r="BK459" s="75"/>
      <c r="BL459" s="75"/>
      <c r="BM459" s="75"/>
      <c r="BN459" s="75"/>
      <c r="BO459" s="75"/>
      <c r="BP459" s="75"/>
      <c r="BQ459" s="75"/>
      <c r="BR459" s="75"/>
      <c r="BS459" s="75"/>
      <c r="BT459" s="75"/>
      <c r="BU459" s="75"/>
      <c r="BV459" s="75"/>
      <c r="BW459" s="75"/>
      <c r="BX459" s="75"/>
      <c r="BY459" s="75"/>
      <c r="BZ459" s="75"/>
      <c r="CA459" s="75"/>
      <c r="CB459" s="75"/>
      <c r="CC459" s="75"/>
      <c r="CD459" s="75"/>
      <c r="CE459" s="75"/>
      <c r="CF459" s="75"/>
      <c r="CG459" s="75"/>
      <c r="CH459" s="75"/>
      <c r="CI459" s="75"/>
      <c r="CJ459" s="75"/>
      <c r="CK459" s="75"/>
      <c r="CL459" s="75"/>
      <c r="CM459" s="75"/>
      <c r="CN459" s="75"/>
      <c r="CO459" s="75"/>
      <c r="CP459" s="75"/>
      <c r="CQ459" s="75"/>
      <c r="CR459" s="75"/>
      <c r="CS459" s="75"/>
      <c r="CT459" s="75"/>
      <c r="CU459" s="75"/>
      <c r="CV459" s="75"/>
      <c r="CW459" s="75"/>
      <c r="CX459" s="75"/>
      <c r="CY459" s="75"/>
      <c r="CZ459" s="75"/>
      <c r="DA459" s="75"/>
      <c r="DB459" s="75"/>
      <c r="DC459" s="75"/>
      <c r="DD459" s="75"/>
      <c r="DE459" s="75"/>
      <c r="DF459" s="75"/>
      <c r="DG459" s="75"/>
      <c r="DH459" s="75"/>
      <c r="DI459" s="75"/>
      <c r="DJ459" s="75"/>
      <c r="DK459" s="75"/>
      <c r="DL459" s="75"/>
      <c r="DM459" s="75"/>
      <c r="DN459" s="75"/>
      <c r="DO459" s="75"/>
      <c r="DP459" s="75"/>
      <c r="DQ459" s="75"/>
      <c r="DR459" s="75"/>
      <c r="DS459" s="75"/>
      <c r="DT459" s="75"/>
      <c r="DU459" s="75"/>
      <c r="DV459" s="75"/>
      <c r="DW459" s="75"/>
      <c r="DX459" s="75"/>
      <c r="DY459" s="75"/>
      <c r="DZ459" s="75"/>
      <c r="EA459" s="75"/>
      <c r="EB459" s="75"/>
      <c r="EC459" s="75"/>
      <c r="ED459" s="75"/>
      <c r="EE459" s="75"/>
      <c r="EF459" s="75"/>
      <c r="EG459" s="75"/>
      <c r="EH459" s="75"/>
      <c r="EI459" s="75"/>
      <c r="EJ459" s="75"/>
      <c r="EK459" s="75"/>
      <c r="EL459" s="75"/>
      <c r="EM459" s="75"/>
      <c r="EN459" s="75"/>
      <c r="EO459" s="75"/>
      <c r="EP459" s="75"/>
      <c r="EQ459" s="75"/>
      <c r="ER459" s="75"/>
      <c r="ES459" s="75"/>
      <c r="EU459" s="75"/>
      <c r="EV459" s="75"/>
      <c r="EW459" s="75"/>
      <c r="EY459" s="75"/>
      <c r="EZ459" s="75"/>
      <c r="FA459" s="75"/>
      <c r="FC459" s="75"/>
      <c r="FD459" s="75"/>
      <c r="FE459" s="75"/>
      <c r="FG459" s="75"/>
      <c r="FH459" s="75"/>
      <c r="FI459" s="75"/>
      <c r="FK459" s="75"/>
      <c r="FL459" s="75"/>
      <c r="FM459" s="75"/>
      <c r="FO459" s="75"/>
      <c r="FP459" s="75"/>
      <c r="FQ459" s="75"/>
    </row>
    <row r="460" spans="1:173" x14ac:dyDescent="0.25">
      <c r="A460" s="9">
        <f>Sat!A47</f>
        <v>0</v>
      </c>
      <c r="B460" s="72">
        <f>Sat!C47</f>
        <v>0</v>
      </c>
      <c r="C460" s="9">
        <f>Sat!X47</f>
        <v>0</v>
      </c>
      <c r="D460" s="73" t="str">
        <f>IF(B460="win",100%-D1,"-100%")</f>
        <v>-100%</v>
      </c>
      <c r="E460" s="9">
        <f>(C460*D460)+(C460*E1)</f>
        <v>0</v>
      </c>
      <c r="F460" s="12"/>
      <c r="G460" s="9">
        <f>Sat!Y47</f>
        <v>0</v>
      </c>
      <c r="H460" s="73" t="str">
        <f>IF($B460="win",100%-H$1,"-100%")</f>
        <v>-100%</v>
      </c>
      <c r="I460" s="9">
        <f>(G460*H460)+(G460*I1)</f>
        <v>0</v>
      </c>
      <c r="J460" s="12"/>
      <c r="K460" s="9">
        <f>Sat!Z47</f>
        <v>0</v>
      </c>
      <c r="L460" s="73" t="str">
        <f>IF(B460="win",100%-L1,"-100%")</f>
        <v>-100%</v>
      </c>
      <c r="M460" s="9">
        <f>(K460*L460)+(K460*M1)</f>
        <v>0</v>
      </c>
      <c r="N460" s="9"/>
      <c r="O460" s="9">
        <f>Sat!AA47</f>
        <v>0</v>
      </c>
      <c r="P460" s="73" t="str">
        <f>IF(B460="win",100%-P1,"-100%")</f>
        <v>-100%</v>
      </c>
      <c r="Q460" s="9">
        <f>(O460*P460)+(O460*Q1)</f>
        <v>0</v>
      </c>
      <c r="R460" s="9"/>
      <c r="S460" s="9">
        <f>Sat!AB47</f>
        <v>0</v>
      </c>
      <c r="T460" s="73" t="str">
        <f>IF(B460="win",100%-T1,"-100%")</f>
        <v>-100%</v>
      </c>
      <c r="U460" s="9">
        <f>(S460*T460)+(S460*U1)</f>
        <v>0</v>
      </c>
      <c r="V460" s="9"/>
      <c r="W460" s="9">
        <f>Sat!AC47</f>
        <v>0</v>
      </c>
      <c r="X460" s="73" t="str">
        <f>IF(B460="win",100%-X1,"-100%")</f>
        <v>-100%</v>
      </c>
      <c r="Y460" s="9">
        <f>(W460*X460)+(W460*Y1)</f>
        <v>0</v>
      </c>
      <c r="Z460" s="9"/>
      <c r="AA460" s="9">
        <f>Sat!AD47</f>
        <v>0</v>
      </c>
      <c r="AB460" s="73" t="str">
        <f>IF(B460="win",100%-AB1,"-100%")</f>
        <v>-100%</v>
      </c>
      <c r="AC460" s="9">
        <f>(AA460*AB460)+(AA460*AC1)</f>
        <v>0</v>
      </c>
      <c r="AD460" s="9"/>
      <c r="AE460" s="9">
        <f>Sat!AE47</f>
        <v>0</v>
      </c>
      <c r="AF460" s="73" t="str">
        <f>IF(B460="win",100%-AF1,"-100%")</f>
        <v>-100%</v>
      </c>
      <c r="AG460" s="9">
        <f>(AE460*AF460)+(AE460*AG1)</f>
        <v>0</v>
      </c>
      <c r="AH460" s="9"/>
      <c r="AI460" s="9">
        <f>Sat!AF47</f>
        <v>0</v>
      </c>
      <c r="AJ460" s="73" t="str">
        <f>IF(B460="win",100%-AJ1,"-100%")</f>
        <v>-100%</v>
      </c>
      <c r="AK460" s="9">
        <f>(AI460*AJ460)+(AI460*AK1)</f>
        <v>0</v>
      </c>
      <c r="AL460" s="9"/>
      <c r="AM460" s="9">
        <f>Sat!AG47</f>
        <v>0</v>
      </c>
      <c r="AN460" s="73" t="str">
        <f>IF(B460="win",100%-AN1,"-100%")</f>
        <v>-100%</v>
      </c>
      <c r="AO460" s="9">
        <f>(AM460*AN460)+(AM460*AO1)</f>
        <v>0</v>
      </c>
      <c r="AP460" s="9"/>
      <c r="AQ460" s="9">
        <f>Sat!AH47</f>
        <v>0</v>
      </c>
      <c r="AR460" s="73" t="str">
        <f>IF(B460="win",100%-AR1,"-100%")</f>
        <v>-100%</v>
      </c>
      <c r="AS460" s="9">
        <f>(AQ460*AR460)+(AQ460*AS1)</f>
        <v>0</v>
      </c>
      <c r="AT460" s="9"/>
      <c r="AU460" s="9">
        <f>Sat!AI47</f>
        <v>0</v>
      </c>
      <c r="AV460" s="73" t="str">
        <f>IF(B460="win",100%-AV1,"-100%")</f>
        <v>-100%</v>
      </c>
      <c r="AW460" s="9">
        <f>(AU460*AV460)+(AU460*AW1)</f>
        <v>0</v>
      </c>
      <c r="AX460" s="9"/>
      <c r="AY460" s="9">
        <f>Sat!AJ47</f>
        <v>0</v>
      </c>
      <c r="AZ460" s="73" t="str">
        <f>IF(B460="win",100%-AZ1,"-100%")</f>
        <v>-100%</v>
      </c>
      <c r="BA460" s="9">
        <f>(AY460*AZ460)+(AY460*BA1)</f>
        <v>0</v>
      </c>
      <c r="BB460" s="9"/>
      <c r="BC460" s="9">
        <f>Sat!AK47</f>
        <v>0</v>
      </c>
      <c r="BD460" s="73" t="str">
        <f>IF(B460="win",100%-BD1,"-100%")</f>
        <v>-100%</v>
      </c>
      <c r="BE460" s="9">
        <f>(BC460*BD460)+(BC460*BE1)</f>
        <v>0</v>
      </c>
      <c r="BF460" s="9"/>
      <c r="BG460" s="9">
        <f>Sat!AL47</f>
        <v>0</v>
      </c>
      <c r="BH460" s="73" t="str">
        <f>IF(B460="win",100%-BH1,"-100%")</f>
        <v>-100%</v>
      </c>
      <c r="BI460" s="9">
        <f>(BG460*BH460)+(BG460*BI1)</f>
        <v>0</v>
      </c>
      <c r="BJ460" s="9"/>
      <c r="BK460" s="9">
        <f>Sat!AM47</f>
        <v>0</v>
      </c>
      <c r="BL460" s="73" t="str">
        <f>IF(B460="win",100%-BL1,"-100%")</f>
        <v>-100%</v>
      </c>
      <c r="BM460" s="9">
        <f>(BK460*BL460)+(BK460*BM1)</f>
        <v>0</v>
      </c>
      <c r="BN460" s="9"/>
      <c r="BO460" s="9">
        <f>Sat!AN47</f>
        <v>0</v>
      </c>
      <c r="BP460" s="73" t="str">
        <f>IF(B460="win",100%-BP1,"-100%")</f>
        <v>-100%</v>
      </c>
      <c r="BQ460" s="9">
        <f>(BO460*BP460)+(BO460*BQ1)</f>
        <v>0</v>
      </c>
      <c r="BR460" s="9"/>
      <c r="BS460" s="9">
        <f>Sat!AO47</f>
        <v>0</v>
      </c>
      <c r="BT460" s="73" t="str">
        <f>IF(B460="win",100%-BT1,"-100%")</f>
        <v>-100%</v>
      </c>
      <c r="BU460" s="9">
        <f>(BS460*BT460)+(BS460*BU1)</f>
        <v>0</v>
      </c>
      <c r="BV460" s="9"/>
      <c r="BW460" s="9">
        <f>Sat!AP47</f>
        <v>0</v>
      </c>
      <c r="BX460" s="73" t="str">
        <f>IF(B460="win",100%-BX1,"-100%")</f>
        <v>-100%</v>
      </c>
      <c r="BY460" s="9">
        <f>(BW460*BX460)+(BW460*BY1)</f>
        <v>0</v>
      </c>
      <c r="BZ460" s="9"/>
      <c r="CA460" s="9">
        <f>Sat!AQ47</f>
        <v>0</v>
      </c>
      <c r="CB460" s="73" t="str">
        <f>IF(B460="win",100%-CB1,"-100%")</f>
        <v>-100%</v>
      </c>
      <c r="CC460" s="9">
        <f>(CA460*CB460)+(CA460*CC1)</f>
        <v>0</v>
      </c>
      <c r="CD460" s="9"/>
      <c r="CE460" s="9">
        <f>Sat!AR47</f>
        <v>0</v>
      </c>
      <c r="CF460" s="73" t="str">
        <f>IF(B460="win",100%-CF1,"-100%")</f>
        <v>-100%</v>
      </c>
      <c r="CG460" s="9">
        <f>(CE460*CF460)+(CE460*CG1)</f>
        <v>0</v>
      </c>
      <c r="CH460" s="9"/>
      <c r="CI460" s="9">
        <f>Sat!AS47</f>
        <v>0</v>
      </c>
      <c r="CJ460" s="73" t="str">
        <f>IF(B460="win",100%-CJ1,"-100%")</f>
        <v>-100%</v>
      </c>
      <c r="CK460" s="9">
        <f>(CI460*CJ460)+(CI460*CK1)</f>
        <v>0</v>
      </c>
      <c r="CL460" s="9"/>
      <c r="CM460" s="9">
        <f>Sat!AT47</f>
        <v>0</v>
      </c>
      <c r="CN460" s="73" t="str">
        <f>IF(B460="win",100%-CN1,"-100%")</f>
        <v>-100%</v>
      </c>
      <c r="CO460" s="9">
        <f>(CM460*CN460)+(CM460*CO1)</f>
        <v>0</v>
      </c>
      <c r="CP460" s="9"/>
      <c r="CQ460" s="9">
        <f>Sat!AU47</f>
        <v>0</v>
      </c>
      <c r="CR460" s="73" t="str">
        <f>IF(B460="win",100%-CR1,"-100%")</f>
        <v>-100%</v>
      </c>
      <c r="CS460" s="9">
        <f>(CQ460*CR460)+(CQ460*CS1)</f>
        <v>0</v>
      </c>
      <c r="CT460" s="9"/>
      <c r="CU460" s="9">
        <f>Sat!AV47</f>
        <v>0</v>
      </c>
      <c r="CV460" s="73" t="str">
        <f>IF(B460="win",100%-CV1,"-100%")</f>
        <v>-100%</v>
      </c>
      <c r="CW460" s="9">
        <f>(CU460*CV460)+(CU460*CW1)</f>
        <v>0</v>
      </c>
      <c r="CX460" s="9"/>
      <c r="CY460" s="9">
        <f>Sat!AW47</f>
        <v>0</v>
      </c>
      <c r="CZ460" s="73" t="str">
        <f>IF(B460="win",100%-CZ1,"-100%")</f>
        <v>-100%</v>
      </c>
      <c r="DA460" s="9">
        <f>(CY460*CZ460)+(CY460*DA1)</f>
        <v>0</v>
      </c>
      <c r="DB460" s="9"/>
      <c r="DC460" s="9">
        <f>Sat!AX47</f>
        <v>0</v>
      </c>
      <c r="DD460" s="73" t="str">
        <f>IF(B460="win",100%-DD1,"-100%")</f>
        <v>-100%</v>
      </c>
      <c r="DE460" s="9">
        <f>(DC460*DD460)+(DC460*DE1)</f>
        <v>0</v>
      </c>
      <c r="DF460" s="9"/>
      <c r="DG460" s="9">
        <f>Sat!AY47</f>
        <v>0</v>
      </c>
      <c r="DH460" s="73" t="str">
        <f>IF(B460="win",100%-DH1,"-100%")</f>
        <v>-100%</v>
      </c>
      <c r="DI460" s="9">
        <f>(DG460*DH460)+(DG460*DI1)</f>
        <v>0</v>
      </c>
      <c r="DJ460" s="9"/>
      <c r="DK460" s="9">
        <f>Sat!AZ47</f>
        <v>0</v>
      </c>
      <c r="DL460" s="73" t="str">
        <f>IF(B460="win",100%-DL1,"-100%")</f>
        <v>-100%</v>
      </c>
      <c r="DM460" s="9">
        <f>(DK460*DL460)+(DK460*DM1)</f>
        <v>0</v>
      </c>
      <c r="DN460" s="9"/>
      <c r="DO460" s="9">
        <f>Sat!BA47</f>
        <v>0</v>
      </c>
      <c r="DP460" s="73" t="str">
        <f>IF(B460="win",100%-DP1,"-100%")</f>
        <v>-100%</v>
      </c>
      <c r="DQ460" s="9">
        <f>(DO460*DP460)+(DO460*DQ1)</f>
        <v>0</v>
      </c>
      <c r="DR460" s="9"/>
      <c r="DS460" s="9">
        <f>Sat!BB47</f>
        <v>0</v>
      </c>
      <c r="DT460" s="73" t="str">
        <f>IF(B460="win",100%-DT1,"-100%")</f>
        <v>-100%</v>
      </c>
      <c r="DU460" s="9">
        <f>(DS460*DT460)+(DS460*DU1)</f>
        <v>0</v>
      </c>
      <c r="DV460" s="9"/>
      <c r="DW460" s="9">
        <f>Sat!BC47</f>
        <v>0</v>
      </c>
      <c r="DX460" s="73" t="str">
        <f>IF(B460="win",100%-DX1,"-100%")</f>
        <v>-100%</v>
      </c>
      <c r="DY460" s="9">
        <f>(DW460*DX460)+(DW460*DY1)</f>
        <v>0</v>
      </c>
      <c r="DZ460" s="9"/>
      <c r="EA460" s="9">
        <f>Sat!BD47</f>
        <v>0</v>
      </c>
      <c r="EB460" s="73" t="str">
        <f>IF(B460="win",100%-EB1,"-100%")</f>
        <v>-100%</v>
      </c>
      <c r="EC460" s="9">
        <f>(EA460*EB460)+(EA460*EC1)</f>
        <v>0</v>
      </c>
      <c r="ED460" s="9"/>
      <c r="EE460" s="9">
        <f>Sat!BE47</f>
        <v>0</v>
      </c>
      <c r="EF460" s="73" t="str">
        <f>IF(B460="win",100%-EF1,"-100%")</f>
        <v>-100%</v>
      </c>
      <c r="EG460" s="9">
        <f>(EE460*EF460)+(EE460*EG1)</f>
        <v>0</v>
      </c>
      <c r="EH460" s="9"/>
      <c r="EI460" s="9">
        <f>Sat!BF47</f>
        <v>0</v>
      </c>
      <c r="EJ460" s="73" t="str">
        <f>IF(B460="win",100%-EJ1,"-100%")</f>
        <v>-100%</v>
      </c>
      <c r="EK460" s="9">
        <f>(EI460*EJ460)+(EI460*EK1)</f>
        <v>0</v>
      </c>
      <c r="EL460" s="9"/>
      <c r="EM460" s="9">
        <f>Sat!BG47</f>
        <v>0</v>
      </c>
      <c r="EN460" s="73" t="str">
        <f>IF(B460="win",100%-EN1,"-100%")</f>
        <v>-100%</v>
      </c>
      <c r="EO460" s="9">
        <f>(EM460*EN460)+(EM460*EO1)</f>
        <v>0</v>
      </c>
      <c r="EP460" s="9"/>
      <c r="EQ460" s="9">
        <f>Sat!BH47</f>
        <v>0</v>
      </c>
      <c r="ER460" s="73" t="str">
        <f>IF(B460="win",100%-ER1,"-100%")</f>
        <v>-100%</v>
      </c>
      <c r="ES460" s="9">
        <f>(EQ460*ER460)+(EQ460*ES1)</f>
        <v>0</v>
      </c>
      <c r="EU460" s="9">
        <f>Sat!$BI47</f>
        <v>0</v>
      </c>
      <c r="EV460" s="73" t="str">
        <f t="shared" si="4869"/>
        <v>-100%</v>
      </c>
      <c r="EW460" s="9">
        <f>(EU460*EV460)+(EU460*EW1)</f>
        <v>0</v>
      </c>
      <c r="EY460" s="9">
        <f>Sat!$BJ47</f>
        <v>0</v>
      </c>
      <c r="EZ460" s="73" t="str">
        <f t="shared" si="4870"/>
        <v>-100%</v>
      </c>
      <c r="FA460" s="9">
        <f>(EY460*EZ460)+(EY460*FA1)</f>
        <v>0</v>
      </c>
      <c r="FC460" s="9">
        <f>Sat!$BK47</f>
        <v>0</v>
      </c>
      <c r="FD460" s="73" t="str">
        <f t="shared" si="4871"/>
        <v>-100%</v>
      </c>
      <c r="FE460" s="9">
        <f>(FC460*FD460)+(FC460*FE1)</f>
        <v>0</v>
      </c>
      <c r="FG460" s="9">
        <f>Sat!$BL47</f>
        <v>0</v>
      </c>
      <c r="FH460" s="73" t="str">
        <f t="shared" si="4872"/>
        <v>-100%</v>
      </c>
      <c r="FI460" s="9">
        <f>(FG460*FH460)+(FG460*FI1)</f>
        <v>0</v>
      </c>
      <c r="FK460" s="9">
        <f>Sat!$BM47</f>
        <v>0</v>
      </c>
      <c r="FL460" s="73" t="str">
        <f t="shared" si="4873"/>
        <v>-100%</v>
      </c>
      <c r="FM460" s="9">
        <f>(FK460*FL460)+(FK460*FM1)</f>
        <v>0</v>
      </c>
      <c r="FO460" s="9">
        <f>Sat!$BN47</f>
        <v>0</v>
      </c>
      <c r="FP460" s="73" t="str">
        <f t="shared" si="4874"/>
        <v>-100%</v>
      </c>
      <c r="FQ460" s="9">
        <f>(FO460*FP460)+(FO460*FQ1)</f>
        <v>0</v>
      </c>
    </row>
    <row r="461" spans="1:173" x14ac:dyDescent="0.25">
      <c r="A461" s="9">
        <f>Sat!A48</f>
        <v>0</v>
      </c>
      <c r="B461" s="72">
        <f>Sat!C48</f>
        <v>0</v>
      </c>
      <c r="C461" s="9">
        <f>Sat!X48</f>
        <v>0</v>
      </c>
      <c r="D461" s="73" t="str">
        <f>IF(B461="win",100%-D1,"-100%")</f>
        <v>-100%</v>
      </c>
      <c r="E461" s="9">
        <f>(C461*D461)+(C461*E1)</f>
        <v>0</v>
      </c>
      <c r="F461" s="12"/>
      <c r="G461" s="9">
        <f>Sat!Y48</f>
        <v>0</v>
      </c>
      <c r="H461" s="73" t="str">
        <f t="shared" ref="H461:H463" si="4876">IF($B461="win",100%-H$1,"-100%")</f>
        <v>-100%</v>
      </c>
      <c r="I461" s="9">
        <f>(G461*H461)+(G461*I1)</f>
        <v>0</v>
      </c>
      <c r="J461" s="12"/>
      <c r="K461" s="9">
        <f>Sat!Z48</f>
        <v>0</v>
      </c>
      <c r="L461" s="73" t="str">
        <f>IF(B461="win",100%-L1,"-100%")</f>
        <v>-100%</v>
      </c>
      <c r="M461" s="9">
        <f>(K461*L461)+(K461*M1)</f>
        <v>0</v>
      </c>
      <c r="N461" s="9"/>
      <c r="O461" s="9">
        <f>Sat!AA48</f>
        <v>0</v>
      </c>
      <c r="P461" s="73" t="str">
        <f>IF(B461="win",100%-P1,"-100%")</f>
        <v>-100%</v>
      </c>
      <c r="Q461" s="9">
        <f>(O461*P461)+(O461*Q1)</f>
        <v>0</v>
      </c>
      <c r="R461" s="9"/>
      <c r="S461" s="9">
        <f>Sat!AB48</f>
        <v>0</v>
      </c>
      <c r="T461" s="73" t="str">
        <f>IF(B461="win",100%-T1,"-100%")</f>
        <v>-100%</v>
      </c>
      <c r="U461" s="9">
        <f>(S461*T461)+(S461*U1)</f>
        <v>0</v>
      </c>
      <c r="V461" s="9"/>
      <c r="W461" s="9">
        <f>Sat!AC48</f>
        <v>0</v>
      </c>
      <c r="X461" s="73" t="str">
        <f>IF(B461="win",100%-X1,"-100%")</f>
        <v>-100%</v>
      </c>
      <c r="Y461" s="9">
        <f>(W461*X461)+(W461*Y1)</f>
        <v>0</v>
      </c>
      <c r="Z461" s="9"/>
      <c r="AA461" s="9">
        <f>Sat!AD48</f>
        <v>0</v>
      </c>
      <c r="AB461" s="73" t="str">
        <f>IF(B461="win",100%-AB1,"-100%")</f>
        <v>-100%</v>
      </c>
      <c r="AC461" s="9">
        <f>(AA461*AB461)+(AA461*AC1)</f>
        <v>0</v>
      </c>
      <c r="AD461" s="9"/>
      <c r="AE461" s="9">
        <f>Sat!AE48</f>
        <v>0</v>
      </c>
      <c r="AF461" s="73" t="str">
        <f>IF(B461="win",100%-AF1,"-100%")</f>
        <v>-100%</v>
      </c>
      <c r="AG461" s="9">
        <f>(AE461*AF461)+(AE461*AG1)</f>
        <v>0</v>
      </c>
      <c r="AH461" s="9"/>
      <c r="AI461" s="9">
        <f>Sat!AF48</f>
        <v>0</v>
      </c>
      <c r="AJ461" s="73" t="str">
        <f>IF(B461="win",100%-AJ1,"-100%")</f>
        <v>-100%</v>
      </c>
      <c r="AK461" s="9">
        <f>(AI461*AJ461)+(AI461*AK1)</f>
        <v>0</v>
      </c>
      <c r="AL461" s="9"/>
      <c r="AM461" s="9">
        <f>Sat!AG48</f>
        <v>0</v>
      </c>
      <c r="AN461" s="73" t="str">
        <f>IF(B461="win",100%-AN1,"-100%")</f>
        <v>-100%</v>
      </c>
      <c r="AO461" s="9">
        <f>(AM461*AN461)+(AM461*AO1)</f>
        <v>0</v>
      </c>
      <c r="AP461" s="9"/>
      <c r="AQ461" s="9">
        <f>Sat!AH48</f>
        <v>0</v>
      </c>
      <c r="AR461" s="73" t="str">
        <f>IF(B461="win",100%-AR1,"-100%")</f>
        <v>-100%</v>
      </c>
      <c r="AS461" s="9">
        <f>(AQ461*AR461)+(AQ461*AS1)</f>
        <v>0</v>
      </c>
      <c r="AT461" s="9"/>
      <c r="AU461" s="9">
        <f>Sat!AI48</f>
        <v>0</v>
      </c>
      <c r="AV461" s="73" t="str">
        <f>IF(B461="win",100%-AV1,"-100%")</f>
        <v>-100%</v>
      </c>
      <c r="AW461" s="9">
        <f>(AU461*AV461)+(AU461*AW1)</f>
        <v>0</v>
      </c>
      <c r="AX461" s="9"/>
      <c r="AY461" s="9">
        <f>Sat!AJ48</f>
        <v>0</v>
      </c>
      <c r="AZ461" s="73" t="str">
        <f>IF(B461="win",100%-AZ1,"-100%")</f>
        <v>-100%</v>
      </c>
      <c r="BA461" s="9">
        <f>(AY461*AZ461)+(AY461*BA1)</f>
        <v>0</v>
      </c>
      <c r="BB461" s="9"/>
      <c r="BC461" s="9">
        <f>Sat!AK48</f>
        <v>0</v>
      </c>
      <c r="BD461" s="73" t="str">
        <f>IF(B461="win",100%-BD1,"-100%")</f>
        <v>-100%</v>
      </c>
      <c r="BE461" s="9">
        <f>(BC461*BD461)+(BC461*BE1)</f>
        <v>0</v>
      </c>
      <c r="BF461" s="9"/>
      <c r="BG461" s="9">
        <f>Sat!AL48</f>
        <v>0</v>
      </c>
      <c r="BH461" s="73" t="str">
        <f>IF(B461="win",100%-BH1,"-100%")</f>
        <v>-100%</v>
      </c>
      <c r="BI461" s="9">
        <f>(BG461*BH461)+(BG461*BI1)</f>
        <v>0</v>
      </c>
      <c r="BJ461" s="9"/>
      <c r="BK461" s="9">
        <f>Sat!AM48</f>
        <v>0</v>
      </c>
      <c r="BL461" s="73" t="str">
        <f>IF(B461="win",100%-BL1,"-100%")</f>
        <v>-100%</v>
      </c>
      <c r="BM461" s="9">
        <f>(BK461*BL461)+(BK461*BM1)</f>
        <v>0</v>
      </c>
      <c r="BN461" s="9"/>
      <c r="BO461" s="9">
        <f>Sat!AN48</f>
        <v>0</v>
      </c>
      <c r="BP461" s="73" t="str">
        <f>IF(B461="win",100%-BP1,"-100%")</f>
        <v>-100%</v>
      </c>
      <c r="BQ461" s="9">
        <f>(BO461*BP461)+(BO461*BQ1)</f>
        <v>0</v>
      </c>
      <c r="BR461" s="9"/>
      <c r="BS461" s="9">
        <f>Sat!AO48</f>
        <v>0</v>
      </c>
      <c r="BT461" s="73" t="str">
        <f>IF(B461="win",100%-BT1,"-100%")</f>
        <v>-100%</v>
      </c>
      <c r="BU461" s="9">
        <f>(BS461*BT461)+(BS461*BU1)</f>
        <v>0</v>
      </c>
      <c r="BV461" s="9"/>
      <c r="BW461" s="9">
        <f>Sat!AP48</f>
        <v>0</v>
      </c>
      <c r="BX461" s="73" t="str">
        <f>IF(B461="win",100%-BX1,"-100%")</f>
        <v>-100%</v>
      </c>
      <c r="BY461" s="9">
        <f>(BW461*BX461)+(BW461*BY1)</f>
        <v>0</v>
      </c>
      <c r="BZ461" s="9"/>
      <c r="CA461" s="9">
        <f>Sat!AQ48</f>
        <v>0</v>
      </c>
      <c r="CB461" s="73" t="str">
        <f>IF(B461="win",100%-CB1,"-100%")</f>
        <v>-100%</v>
      </c>
      <c r="CC461" s="9">
        <f>(CA461*CB461)+(CA461*CC1)</f>
        <v>0</v>
      </c>
      <c r="CD461" s="9"/>
      <c r="CE461" s="9">
        <f>Sat!AR48</f>
        <v>0</v>
      </c>
      <c r="CF461" s="73" t="str">
        <f>IF(B461="win",100%-CF1,"-100%")</f>
        <v>-100%</v>
      </c>
      <c r="CG461" s="9">
        <f>(CE461*CF461)+(CE461*CG1)</f>
        <v>0</v>
      </c>
      <c r="CH461" s="9"/>
      <c r="CI461" s="9">
        <f>Sat!AS48</f>
        <v>0</v>
      </c>
      <c r="CJ461" s="73" t="str">
        <f>IF(B461="win",100%-CJ1,"-100%")</f>
        <v>-100%</v>
      </c>
      <c r="CK461" s="9">
        <f>(CI461*CJ461)+(CI461*CK1)</f>
        <v>0</v>
      </c>
      <c r="CL461" s="9"/>
      <c r="CM461" s="9">
        <f>Sat!AT48</f>
        <v>0</v>
      </c>
      <c r="CN461" s="73" t="str">
        <f>IF(B461="win",100%-CN1,"-100%")</f>
        <v>-100%</v>
      </c>
      <c r="CO461" s="9">
        <f>(CM461*CN461)+(CM461*CO1)</f>
        <v>0</v>
      </c>
      <c r="CP461" s="9"/>
      <c r="CQ461" s="9">
        <f>Sat!AU48</f>
        <v>0</v>
      </c>
      <c r="CR461" s="73" t="str">
        <f>IF(B461="win",100%-CR1,"-100%")</f>
        <v>-100%</v>
      </c>
      <c r="CS461" s="9">
        <f>(CQ461*CR461)+(CQ461*CS1)</f>
        <v>0</v>
      </c>
      <c r="CT461" s="9"/>
      <c r="CU461" s="9">
        <f>Sat!AV48</f>
        <v>0</v>
      </c>
      <c r="CV461" s="73" t="str">
        <f>IF(B461="win",100%-CV1,"-100%")</f>
        <v>-100%</v>
      </c>
      <c r="CW461" s="9">
        <f>(CU461*CV461)+(CU461*CW1)</f>
        <v>0</v>
      </c>
      <c r="CX461" s="9"/>
      <c r="CY461" s="9">
        <f>Sat!AW48</f>
        <v>0</v>
      </c>
      <c r="CZ461" s="73" t="str">
        <f>IF(B461="win",100%-CZ1,"-100%")</f>
        <v>-100%</v>
      </c>
      <c r="DA461" s="9">
        <f>(CY461*CZ461)+(CY461*DA1)</f>
        <v>0</v>
      </c>
      <c r="DB461" s="9"/>
      <c r="DC461" s="9">
        <f>Sat!AX48</f>
        <v>0</v>
      </c>
      <c r="DD461" s="73" t="str">
        <f>IF(B461="win",100%-DD1,"-100%")</f>
        <v>-100%</v>
      </c>
      <c r="DE461" s="9">
        <f>(DC461*DD461)+(DC461*DE1)</f>
        <v>0</v>
      </c>
      <c r="DF461" s="9"/>
      <c r="DG461" s="9">
        <f>Sat!AY48</f>
        <v>0</v>
      </c>
      <c r="DH461" s="73" t="str">
        <f>IF(B461="win",100%-DH1,"-100%")</f>
        <v>-100%</v>
      </c>
      <c r="DI461" s="9">
        <f>(DG461*DH461)+(DG461*DI1)</f>
        <v>0</v>
      </c>
      <c r="DJ461" s="9"/>
      <c r="DK461" s="9">
        <f>Sat!AZ48</f>
        <v>0</v>
      </c>
      <c r="DL461" s="73" t="str">
        <f>IF(B461="win",100%-DL1,"-100%")</f>
        <v>-100%</v>
      </c>
      <c r="DM461" s="9">
        <f>(DK461*DL461)+(DK461*DM1)</f>
        <v>0</v>
      </c>
      <c r="DN461" s="9"/>
      <c r="DO461" s="9">
        <f>Sat!BA48</f>
        <v>0</v>
      </c>
      <c r="DP461" s="73" t="str">
        <f>IF(B461="win",100%-DP1,"-100%")</f>
        <v>-100%</v>
      </c>
      <c r="DQ461" s="9">
        <f>(DO461*DP461)+(DO461*DQ1)</f>
        <v>0</v>
      </c>
      <c r="DR461" s="9"/>
      <c r="DS461" s="9">
        <f>Sat!BB48</f>
        <v>0</v>
      </c>
      <c r="DT461" s="73" t="str">
        <f>IF(B461="win",100%-DT1,"-100%")</f>
        <v>-100%</v>
      </c>
      <c r="DU461" s="9">
        <f>(DS461*DT461)+(DS461*DU1)</f>
        <v>0</v>
      </c>
      <c r="DV461" s="9"/>
      <c r="DW461" s="9">
        <f>Sat!BC48</f>
        <v>0</v>
      </c>
      <c r="DX461" s="73" t="str">
        <f>IF(B461="win",100%-DX1,"-100%")</f>
        <v>-100%</v>
      </c>
      <c r="DY461" s="9">
        <f>(DW461*DX461)+(DW461*DY1)</f>
        <v>0</v>
      </c>
      <c r="DZ461" s="9"/>
      <c r="EA461" s="9">
        <f>Sat!BD48</f>
        <v>0</v>
      </c>
      <c r="EB461" s="73" t="str">
        <f>IF(B461="win",100%-EB1,"-100%")</f>
        <v>-100%</v>
      </c>
      <c r="EC461" s="9">
        <f>(EA461*EB461)+(EA461*EC1)</f>
        <v>0</v>
      </c>
      <c r="ED461" s="9"/>
      <c r="EE461" s="9">
        <f>Sat!BE48</f>
        <v>0</v>
      </c>
      <c r="EF461" s="73" t="str">
        <f>IF(B461="win",100%-EF1,"-100%")</f>
        <v>-100%</v>
      </c>
      <c r="EG461" s="9">
        <f>(EE461*EF461)+(EE461*EG1)</f>
        <v>0</v>
      </c>
      <c r="EH461" s="9"/>
      <c r="EI461" s="9">
        <f>Sat!BF48</f>
        <v>0</v>
      </c>
      <c r="EJ461" s="73" t="str">
        <f>IF(B461="win",100%-EJ1,"-100%")</f>
        <v>-100%</v>
      </c>
      <c r="EK461" s="9">
        <f>(EI461*EJ461)+(EI461*EK1)</f>
        <v>0</v>
      </c>
      <c r="EL461" s="9"/>
      <c r="EM461" s="9">
        <f>Sat!BG48</f>
        <v>0</v>
      </c>
      <c r="EN461" s="73" t="str">
        <f>IF(B461="win",100%-EN1,"-100%")</f>
        <v>-100%</v>
      </c>
      <c r="EO461" s="9">
        <f>(EM461*EN461)+(EM461*EO1)</f>
        <v>0</v>
      </c>
      <c r="EP461" s="9"/>
      <c r="EQ461" s="9">
        <f>Sat!BH48</f>
        <v>0</v>
      </c>
      <c r="ER461" s="73" t="str">
        <f>IF(B461="win",100%-ER1,"-100%")</f>
        <v>-100%</v>
      </c>
      <c r="ES461" s="9">
        <f>(EQ461*ER461)+(EQ461*ES1)</f>
        <v>0</v>
      </c>
      <c r="EU461" s="9">
        <f>Sat!$BI48</f>
        <v>0</v>
      </c>
      <c r="EV461" s="73" t="str">
        <f t="shared" si="4869"/>
        <v>-100%</v>
      </c>
      <c r="EW461" s="9">
        <f>(EU461*EV461)+(EU461*EW1)</f>
        <v>0</v>
      </c>
      <c r="EY461" s="9">
        <f>Sat!$BJ48</f>
        <v>0</v>
      </c>
      <c r="EZ461" s="73" t="str">
        <f t="shared" si="4870"/>
        <v>-100%</v>
      </c>
      <c r="FA461" s="9">
        <f>(EY461*EZ461)+(EY461*FA1)</f>
        <v>0</v>
      </c>
      <c r="FC461" s="9">
        <f>Sat!$BK48</f>
        <v>0</v>
      </c>
      <c r="FD461" s="73" t="str">
        <f t="shared" si="4871"/>
        <v>-100%</v>
      </c>
      <c r="FE461" s="9">
        <f>(FC461*FD461)+(FC461*FE1)</f>
        <v>0</v>
      </c>
      <c r="FG461" s="9">
        <f>Sat!$BL48</f>
        <v>0</v>
      </c>
      <c r="FH461" s="73" t="str">
        <f t="shared" si="4872"/>
        <v>-100%</v>
      </c>
      <c r="FI461" s="9">
        <f>(FG461*FH461)+(FG461*FI1)</f>
        <v>0</v>
      </c>
      <c r="FK461" s="9">
        <f>Sat!$BM48</f>
        <v>0</v>
      </c>
      <c r="FL461" s="73" t="str">
        <f t="shared" si="4873"/>
        <v>-100%</v>
      </c>
      <c r="FM461" s="9">
        <f>(FK461*FL461)+(FK461*FM1)</f>
        <v>0</v>
      </c>
      <c r="FO461" s="9">
        <f>Sat!$BN48</f>
        <v>0</v>
      </c>
      <c r="FP461" s="73" t="str">
        <f t="shared" si="4874"/>
        <v>-100%</v>
      </c>
      <c r="FQ461" s="9">
        <f>(FO461*FP461)+(FO461*FQ1)</f>
        <v>0</v>
      </c>
    </row>
    <row r="462" spans="1:173" x14ac:dyDescent="0.25">
      <c r="A462" s="9" t="str">
        <f>Sat!A49</f>
        <v>UNDER</v>
      </c>
      <c r="B462" s="72">
        <f>Sat!C49</f>
        <v>0</v>
      </c>
      <c r="C462" s="9">
        <f>Sat!X49</f>
        <v>0</v>
      </c>
      <c r="D462" s="73" t="str">
        <f>IF(B462="win",100%-D1,"-100%")</f>
        <v>-100%</v>
      </c>
      <c r="E462" s="9">
        <f>(C462*D462)+(C462*E1)</f>
        <v>0</v>
      </c>
      <c r="F462" s="12"/>
      <c r="G462" s="9">
        <f>Sat!Y49</f>
        <v>0</v>
      </c>
      <c r="H462" s="73" t="str">
        <f t="shared" si="4876"/>
        <v>-100%</v>
      </c>
      <c r="I462" s="9">
        <f>(G462*H462)+(G462*I1)</f>
        <v>0</v>
      </c>
      <c r="J462" s="12"/>
      <c r="K462" s="9">
        <f>Sat!Z49</f>
        <v>0</v>
      </c>
      <c r="L462" s="73" t="str">
        <f>IF(B462="win",100%-L1,"-100%")</f>
        <v>-100%</v>
      </c>
      <c r="M462" s="9">
        <f>(K462*L462)+(K462*M1)</f>
        <v>0</v>
      </c>
      <c r="N462" s="9"/>
      <c r="O462" s="9">
        <f>Sat!AA49</f>
        <v>0</v>
      </c>
      <c r="P462" s="73" t="str">
        <f>IF(B462="win",100%-P1,"-100%")</f>
        <v>-100%</v>
      </c>
      <c r="Q462" s="9">
        <f>(O462*P462)+(O462*Q1)</f>
        <v>0</v>
      </c>
      <c r="R462" s="9"/>
      <c r="S462" s="9">
        <f>Sat!AB49</f>
        <v>0</v>
      </c>
      <c r="T462" s="73" t="str">
        <f>IF(B462="win",100%-T1,"-100%")</f>
        <v>-100%</v>
      </c>
      <c r="U462" s="9">
        <f>(S462*T462)+(S462*U1)</f>
        <v>0</v>
      </c>
      <c r="V462" s="9"/>
      <c r="W462" s="9">
        <f>Sat!AC49</f>
        <v>0</v>
      </c>
      <c r="X462" s="73" t="str">
        <f>IF(B462="win",100%-X1,"-100%")</f>
        <v>-100%</v>
      </c>
      <c r="Y462" s="9">
        <f>(W462*X462)+(W462*Y1)</f>
        <v>0</v>
      </c>
      <c r="Z462" s="9"/>
      <c r="AA462" s="9">
        <f>Sat!AD49</f>
        <v>0</v>
      </c>
      <c r="AB462" s="73" t="str">
        <f>IF(B462="win",100%-AB1,"-100%")</f>
        <v>-100%</v>
      </c>
      <c r="AC462" s="9">
        <f>(AA462*AB462)+(AA462*AC1)</f>
        <v>0</v>
      </c>
      <c r="AD462" s="9"/>
      <c r="AE462" s="9">
        <f>Sat!AE49</f>
        <v>0</v>
      </c>
      <c r="AF462" s="73" t="str">
        <f>IF(B462="win",100%-AF1,"-100%")</f>
        <v>-100%</v>
      </c>
      <c r="AG462" s="9">
        <f>(AE462*AF462)+(AE462*AG1)</f>
        <v>0</v>
      </c>
      <c r="AH462" s="9"/>
      <c r="AI462" s="9">
        <f>Sat!AF49</f>
        <v>0</v>
      </c>
      <c r="AJ462" s="73" t="str">
        <f>IF(B462="win",100%-AJ1,"-100%")</f>
        <v>-100%</v>
      </c>
      <c r="AK462" s="9">
        <f>(AI462*AJ462)+(AI462*AK1)</f>
        <v>0</v>
      </c>
      <c r="AL462" s="9"/>
      <c r="AM462" s="9">
        <f>Sat!AG49</f>
        <v>0</v>
      </c>
      <c r="AN462" s="73" t="str">
        <f>IF(B462="win",100%-AN1,"-100%")</f>
        <v>-100%</v>
      </c>
      <c r="AO462" s="9">
        <f>(AM462*AN462)+(AM462*AO1)</f>
        <v>0</v>
      </c>
      <c r="AP462" s="9"/>
      <c r="AQ462" s="9">
        <f>Sat!AH49</f>
        <v>0</v>
      </c>
      <c r="AR462" s="73" t="str">
        <f>IF(B462="win",100%-AR1,"-100%")</f>
        <v>-100%</v>
      </c>
      <c r="AS462" s="9">
        <f>(AQ462*AR462)+(AQ462*AS1)</f>
        <v>0</v>
      </c>
      <c r="AT462" s="9"/>
      <c r="AU462" s="9">
        <f>Sat!AI49</f>
        <v>0</v>
      </c>
      <c r="AV462" s="73" t="str">
        <f>IF(B462="win",100%-AV1,"-100%")</f>
        <v>-100%</v>
      </c>
      <c r="AW462" s="9">
        <f>(AU462*AV462)+(AU462*AW1)</f>
        <v>0</v>
      </c>
      <c r="AX462" s="9"/>
      <c r="AY462" s="9">
        <f>Sat!AJ49</f>
        <v>0</v>
      </c>
      <c r="AZ462" s="73" t="str">
        <f>IF(B462="win",100%-AZ1,"-100%")</f>
        <v>-100%</v>
      </c>
      <c r="BA462" s="9">
        <f>(AY462*AZ462)+(AY462*BA1)</f>
        <v>0</v>
      </c>
      <c r="BB462" s="9"/>
      <c r="BC462" s="9">
        <f>Sat!AK49</f>
        <v>0</v>
      </c>
      <c r="BD462" s="73" t="str">
        <f>IF(B462="win",100%-BD1,"-100%")</f>
        <v>-100%</v>
      </c>
      <c r="BE462" s="9">
        <f>(BC462*BD462)+(BC462*BE1)</f>
        <v>0</v>
      </c>
      <c r="BF462" s="9"/>
      <c r="BG462" s="9">
        <f>Sat!AL49</f>
        <v>0</v>
      </c>
      <c r="BH462" s="73" t="str">
        <f>IF(B462="win",100%-BH1,"-100%")</f>
        <v>-100%</v>
      </c>
      <c r="BI462" s="9">
        <f>(BG462*BH462)+(BG462*BI1)</f>
        <v>0</v>
      </c>
      <c r="BJ462" s="9"/>
      <c r="BK462" s="9">
        <f>Sat!AM49</f>
        <v>0</v>
      </c>
      <c r="BL462" s="73" t="str">
        <f>IF(B462="win",100%-BL1,"-100%")</f>
        <v>-100%</v>
      </c>
      <c r="BM462" s="9">
        <f>(BK462*BL462)+(BK462*BM1)</f>
        <v>0</v>
      </c>
      <c r="BN462" s="9"/>
      <c r="BO462" s="9">
        <f>Sat!AN49</f>
        <v>0</v>
      </c>
      <c r="BP462" s="73" t="str">
        <f>IF(B462="win",100%-BP1,"-100%")</f>
        <v>-100%</v>
      </c>
      <c r="BQ462" s="9">
        <f>(BO462*BP462)+(BO462*BQ1)</f>
        <v>0</v>
      </c>
      <c r="BR462" s="9"/>
      <c r="BS462" s="9">
        <f>Sat!AO49</f>
        <v>0</v>
      </c>
      <c r="BT462" s="73" t="str">
        <f>IF(B462="win",100%-BT1,"-100%")</f>
        <v>-100%</v>
      </c>
      <c r="BU462" s="9">
        <f>(BS462*BT462)+(BS462*BU1)</f>
        <v>0</v>
      </c>
      <c r="BV462" s="9"/>
      <c r="BW462" s="9">
        <f>Sat!AP49</f>
        <v>0</v>
      </c>
      <c r="BX462" s="73" t="str">
        <f>IF(B462="win",100%-BX1,"-100%")</f>
        <v>-100%</v>
      </c>
      <c r="BY462" s="9">
        <f>(BW462*BX462)+(BW462*BY1)</f>
        <v>0</v>
      </c>
      <c r="BZ462" s="9"/>
      <c r="CA462" s="9">
        <f>Sat!AQ49</f>
        <v>0</v>
      </c>
      <c r="CB462" s="73" t="str">
        <f>IF(B462="win",100%-CB1,"-100%")</f>
        <v>-100%</v>
      </c>
      <c r="CC462" s="9">
        <f>(CA462*CB462)+(CA462*CC1)</f>
        <v>0</v>
      </c>
      <c r="CD462" s="9"/>
      <c r="CE462" s="9">
        <f>Sat!AR49</f>
        <v>0</v>
      </c>
      <c r="CF462" s="73" t="str">
        <f>IF(B462="win",100%-CF1,"-100%")</f>
        <v>-100%</v>
      </c>
      <c r="CG462" s="9">
        <f>(CE462*CF462)+(CE462*CG1)</f>
        <v>0</v>
      </c>
      <c r="CH462" s="9"/>
      <c r="CI462" s="9">
        <f>Sat!AS49</f>
        <v>0</v>
      </c>
      <c r="CJ462" s="73" t="str">
        <f>IF(B462="win",100%-CJ1,"-100%")</f>
        <v>-100%</v>
      </c>
      <c r="CK462" s="9">
        <f>(CI462*CJ462)+(CI462*CK1)</f>
        <v>0</v>
      </c>
      <c r="CL462" s="9"/>
      <c r="CM462" s="9">
        <f>Sat!AT49</f>
        <v>0</v>
      </c>
      <c r="CN462" s="73" t="str">
        <f>IF(B462="win",100%-CN1,"-100%")</f>
        <v>-100%</v>
      </c>
      <c r="CO462" s="9">
        <f>(CM462*CN462)+(CM462*CO1)</f>
        <v>0</v>
      </c>
      <c r="CP462" s="9"/>
      <c r="CQ462" s="9">
        <f>Sat!AU49</f>
        <v>0</v>
      </c>
      <c r="CR462" s="73" t="str">
        <f>IF(B462="win",100%-CR1,"-100%")</f>
        <v>-100%</v>
      </c>
      <c r="CS462" s="9">
        <f>(CQ462*CR462)+(CQ462*CS1)</f>
        <v>0</v>
      </c>
      <c r="CT462" s="9"/>
      <c r="CU462" s="9">
        <f>Sat!AV49</f>
        <v>0</v>
      </c>
      <c r="CV462" s="73" t="str">
        <f>IF(B462="win",100%-CV1,"-100%")</f>
        <v>-100%</v>
      </c>
      <c r="CW462" s="9">
        <f>(CU462*CV462)+(CU462*CW1)</f>
        <v>0</v>
      </c>
      <c r="CX462" s="9"/>
      <c r="CY462" s="9">
        <f>Sat!AW49</f>
        <v>0</v>
      </c>
      <c r="CZ462" s="73" t="str">
        <f>IF(B462="win",100%-CZ1,"-100%")</f>
        <v>-100%</v>
      </c>
      <c r="DA462" s="9">
        <f>(CY462*CZ462)+(CY462*DA1)</f>
        <v>0</v>
      </c>
      <c r="DB462" s="9"/>
      <c r="DC462" s="9">
        <f>Sat!AX49</f>
        <v>0</v>
      </c>
      <c r="DD462" s="73" t="str">
        <f>IF(B462="win",100%-DD1,"-100%")</f>
        <v>-100%</v>
      </c>
      <c r="DE462" s="9">
        <f>(DC462*DD462)+(DC462*DE1)</f>
        <v>0</v>
      </c>
      <c r="DF462" s="9"/>
      <c r="DG462" s="9">
        <f>Sat!AY49</f>
        <v>0</v>
      </c>
      <c r="DH462" s="73" t="str">
        <f>IF(B462="win",100%-DH1,"-100%")</f>
        <v>-100%</v>
      </c>
      <c r="DI462" s="9">
        <f>(DG462*DH462)+(DG462*DI1)</f>
        <v>0</v>
      </c>
      <c r="DJ462" s="9"/>
      <c r="DK462" s="9">
        <f>Sat!AZ49</f>
        <v>0</v>
      </c>
      <c r="DL462" s="73" t="str">
        <f>IF(B462="win",100%-DL1,"-100%")</f>
        <v>-100%</v>
      </c>
      <c r="DM462" s="9">
        <f>(DK462*DL462)+(DK462*DM1)</f>
        <v>0</v>
      </c>
      <c r="DN462" s="9"/>
      <c r="DO462" s="9">
        <f>Sat!BA49</f>
        <v>0</v>
      </c>
      <c r="DP462" s="73" t="str">
        <f>IF(B462="win",100%-DP1,"-100%")</f>
        <v>-100%</v>
      </c>
      <c r="DQ462" s="9">
        <f>(DO462*DP462)+(DO462*DQ1)</f>
        <v>0</v>
      </c>
      <c r="DR462" s="9"/>
      <c r="DS462" s="9">
        <f>Sat!BB49</f>
        <v>0</v>
      </c>
      <c r="DT462" s="73" t="str">
        <f>IF(B462="win",100%-DT1,"-100%")</f>
        <v>-100%</v>
      </c>
      <c r="DU462" s="9">
        <f>(DS462*DT462)+(DS462*DU1)</f>
        <v>0</v>
      </c>
      <c r="DV462" s="9"/>
      <c r="DW462" s="9">
        <f>Sat!BC49</f>
        <v>0</v>
      </c>
      <c r="DX462" s="73" t="str">
        <f>IF(B462="win",100%-DX1,"-100%")</f>
        <v>-100%</v>
      </c>
      <c r="DY462" s="9">
        <f>(DW462*DX462)+(DW462*DY1)</f>
        <v>0</v>
      </c>
      <c r="DZ462" s="9"/>
      <c r="EA462" s="9">
        <f>Sat!BD49</f>
        <v>0</v>
      </c>
      <c r="EB462" s="73" t="str">
        <f>IF(B462="win",100%-EB1,"-100%")</f>
        <v>-100%</v>
      </c>
      <c r="EC462" s="9">
        <f>(EA462*EB462)+(EA462*EC1)</f>
        <v>0</v>
      </c>
      <c r="ED462" s="9"/>
      <c r="EE462" s="9">
        <f>Sat!BE49</f>
        <v>0</v>
      </c>
      <c r="EF462" s="73" t="str">
        <f>IF(B462="win",100%-EF1,"-100%")</f>
        <v>-100%</v>
      </c>
      <c r="EG462" s="9">
        <f>(EE462*EF462)+(EE462*EG1)</f>
        <v>0</v>
      </c>
      <c r="EH462" s="9"/>
      <c r="EI462" s="9">
        <f>Sat!BF49</f>
        <v>0</v>
      </c>
      <c r="EJ462" s="73" t="str">
        <f>IF(B462="win",100%-EJ1,"-100%")</f>
        <v>-100%</v>
      </c>
      <c r="EK462" s="9">
        <f>(EI462*EJ462)+(EI462*EK1)</f>
        <v>0</v>
      </c>
      <c r="EL462" s="9"/>
      <c r="EM462" s="9">
        <f>Sat!BG49</f>
        <v>0</v>
      </c>
      <c r="EN462" s="73" t="str">
        <f>IF(B462="win",100%-EN1,"-100%")</f>
        <v>-100%</v>
      </c>
      <c r="EO462" s="9">
        <f>(EM462*EN462)+(EM462*EO1)</f>
        <v>0</v>
      </c>
      <c r="EP462" s="9"/>
      <c r="EQ462" s="9">
        <f>Sat!BH49</f>
        <v>0</v>
      </c>
      <c r="ER462" s="73" t="str">
        <f>IF(B462="win",100%-ER1,"-100%")</f>
        <v>-100%</v>
      </c>
      <c r="ES462" s="9">
        <f>(EQ462*ER462)+(EQ462*ES1)</f>
        <v>0</v>
      </c>
      <c r="EU462" s="9">
        <f>Sat!$BI49</f>
        <v>0</v>
      </c>
      <c r="EV462" s="73" t="str">
        <f t="shared" si="4869"/>
        <v>-100%</v>
      </c>
      <c r="EW462" s="9">
        <f>(EU462*EV462)+(EU462*EW1)</f>
        <v>0</v>
      </c>
      <c r="EY462" s="9">
        <f>Sat!$BJ49</f>
        <v>0</v>
      </c>
      <c r="EZ462" s="73" t="str">
        <f t="shared" si="4870"/>
        <v>-100%</v>
      </c>
      <c r="FA462" s="9">
        <f>(EY462*EZ462)+(EY462*FA1)</f>
        <v>0</v>
      </c>
      <c r="FC462" s="9">
        <f>Sat!$BK49</f>
        <v>0</v>
      </c>
      <c r="FD462" s="73" t="str">
        <f t="shared" si="4871"/>
        <v>-100%</v>
      </c>
      <c r="FE462" s="9">
        <f>(FC462*FD462)+(FC462*FE1)</f>
        <v>0</v>
      </c>
      <c r="FG462" s="9">
        <f>Sat!$BL49</f>
        <v>0</v>
      </c>
      <c r="FH462" s="73" t="str">
        <f t="shared" si="4872"/>
        <v>-100%</v>
      </c>
      <c r="FI462" s="9">
        <f>(FG462*FH462)+(FG462*FI1)</f>
        <v>0</v>
      </c>
      <c r="FK462" s="9">
        <f>Sat!$BM49</f>
        <v>0</v>
      </c>
      <c r="FL462" s="73" t="str">
        <f t="shared" si="4873"/>
        <v>-100%</v>
      </c>
      <c r="FM462" s="9">
        <f>(FK462*FL462)+(FK462*FM1)</f>
        <v>0</v>
      </c>
      <c r="FO462" s="9">
        <f>Sat!$BN49</f>
        <v>0</v>
      </c>
      <c r="FP462" s="73" t="str">
        <f t="shared" si="4874"/>
        <v>-100%</v>
      </c>
      <c r="FQ462" s="9">
        <f>(FO462*FP462)+(FO462*FQ1)</f>
        <v>0</v>
      </c>
    </row>
    <row r="463" spans="1:173" x14ac:dyDescent="0.25">
      <c r="A463" s="9" t="str">
        <f>Sat!A50</f>
        <v>OVER</v>
      </c>
      <c r="B463" s="72">
        <f>Sat!C50</f>
        <v>0</v>
      </c>
      <c r="C463" s="9">
        <f>Sat!X50</f>
        <v>0</v>
      </c>
      <c r="D463" s="73" t="str">
        <f>IF(B463="win",100%-D1,"-100%")</f>
        <v>-100%</v>
      </c>
      <c r="E463" s="9">
        <f>(C463*D463)+(C463*E1)</f>
        <v>0</v>
      </c>
      <c r="F463" s="12"/>
      <c r="G463" s="9">
        <f>Sat!Y50</f>
        <v>0</v>
      </c>
      <c r="H463" s="73" t="str">
        <f t="shared" si="4876"/>
        <v>-100%</v>
      </c>
      <c r="I463" s="9">
        <f>(G463*H463)+(G463*I1)</f>
        <v>0</v>
      </c>
      <c r="J463" s="12"/>
      <c r="K463" s="9">
        <f>Sat!Z50</f>
        <v>0</v>
      </c>
      <c r="L463" s="73" t="str">
        <f>IF(B463="win",100%-L1,"-100%")</f>
        <v>-100%</v>
      </c>
      <c r="M463" s="9">
        <f>(K463*L463)+(K463*M1)</f>
        <v>0</v>
      </c>
      <c r="N463" s="9"/>
      <c r="O463" s="9">
        <f>Sat!AA50</f>
        <v>0</v>
      </c>
      <c r="P463" s="73" t="str">
        <f>IF(B463="win",100%-P1,"-100%")</f>
        <v>-100%</v>
      </c>
      <c r="Q463" s="9">
        <f>(O463*P463)+(O463*Q1)</f>
        <v>0</v>
      </c>
      <c r="R463" s="9"/>
      <c r="S463" s="9">
        <f>Sat!AB50</f>
        <v>0</v>
      </c>
      <c r="T463" s="73" t="str">
        <f>IF(B463="win",100%-T1,"-100%")</f>
        <v>-100%</v>
      </c>
      <c r="U463" s="9">
        <f>(S463*T463)+(S463*U1)</f>
        <v>0</v>
      </c>
      <c r="V463" s="9"/>
      <c r="W463" s="9">
        <f>Sat!AC50</f>
        <v>0</v>
      </c>
      <c r="X463" s="73" t="str">
        <f>IF(B463="win",100%-X1,"-100%")</f>
        <v>-100%</v>
      </c>
      <c r="Y463" s="9">
        <f>(W463*X463)+(W463*Y1)</f>
        <v>0</v>
      </c>
      <c r="Z463" s="9"/>
      <c r="AA463" s="9">
        <f>Sat!AD50</f>
        <v>0</v>
      </c>
      <c r="AB463" s="73" t="str">
        <f>IF(B463="win",100%-AB1,"-100%")</f>
        <v>-100%</v>
      </c>
      <c r="AC463" s="9">
        <f>(AA463*AB463)+(AA463*AC1)</f>
        <v>0</v>
      </c>
      <c r="AD463" s="9"/>
      <c r="AE463" s="9">
        <f>Sat!AE50</f>
        <v>0</v>
      </c>
      <c r="AF463" s="73" t="str">
        <f>IF(B463="win",100%-AF1,"-100%")</f>
        <v>-100%</v>
      </c>
      <c r="AG463" s="9">
        <f>(AE463*AF463)+(AE463*AG1)</f>
        <v>0</v>
      </c>
      <c r="AH463" s="9"/>
      <c r="AI463" s="9">
        <f>Sat!AF50</f>
        <v>0</v>
      </c>
      <c r="AJ463" s="73" t="str">
        <f>IF(B463="win",100%-AJ1,"-100%")</f>
        <v>-100%</v>
      </c>
      <c r="AK463" s="9">
        <f>(AI463*AJ463)+(AI463*AK1)</f>
        <v>0</v>
      </c>
      <c r="AL463" s="9"/>
      <c r="AM463" s="9">
        <f>Sat!AG50</f>
        <v>0</v>
      </c>
      <c r="AN463" s="73" t="str">
        <f>IF(B463="win",100%-AN1,"-100%")</f>
        <v>-100%</v>
      </c>
      <c r="AO463" s="9">
        <f>(AM463*AN463)+(AM463*AO1)</f>
        <v>0</v>
      </c>
      <c r="AP463" s="9"/>
      <c r="AQ463" s="9">
        <f>Sat!AH50</f>
        <v>0</v>
      </c>
      <c r="AR463" s="73" t="str">
        <f>IF(B463="win",100%-AR1,"-100%")</f>
        <v>-100%</v>
      </c>
      <c r="AS463" s="9">
        <f>(AQ463*AR463)+(AQ463*AS1)</f>
        <v>0</v>
      </c>
      <c r="AT463" s="9"/>
      <c r="AU463" s="9">
        <f>Sat!AI50</f>
        <v>0</v>
      </c>
      <c r="AV463" s="73" t="str">
        <f>IF(B463="win",100%-AV1,"-100%")</f>
        <v>-100%</v>
      </c>
      <c r="AW463" s="9">
        <f>(AU463*AV463)+(AU463*AW1)</f>
        <v>0</v>
      </c>
      <c r="AX463" s="9"/>
      <c r="AY463" s="9">
        <f>Sat!AJ50</f>
        <v>0</v>
      </c>
      <c r="AZ463" s="73" t="str">
        <f>IF(B463="win",100%-AZ1,"-100%")</f>
        <v>-100%</v>
      </c>
      <c r="BA463" s="9">
        <f>(AY463*AZ463)+(AY463*BA1)</f>
        <v>0</v>
      </c>
      <c r="BB463" s="9"/>
      <c r="BC463" s="9">
        <f>Sat!AK50</f>
        <v>0</v>
      </c>
      <c r="BD463" s="73" t="str">
        <f>IF(B463="win",100%-BD1,"-100%")</f>
        <v>-100%</v>
      </c>
      <c r="BE463" s="9">
        <f>(BC463*BD463)+(BC463*BE1)</f>
        <v>0</v>
      </c>
      <c r="BF463" s="9"/>
      <c r="BG463" s="9">
        <f>Sat!AL50</f>
        <v>0</v>
      </c>
      <c r="BH463" s="73" t="str">
        <f>IF(B463="win",100%-BH1,"-100%")</f>
        <v>-100%</v>
      </c>
      <c r="BI463" s="9">
        <f>(BG463*BH463)+(BG463*BI1)</f>
        <v>0</v>
      </c>
      <c r="BJ463" s="9"/>
      <c r="BK463" s="9">
        <f>Sat!AM50</f>
        <v>0</v>
      </c>
      <c r="BL463" s="73" t="str">
        <f>IF(B463="win",100%-BL1,"-100%")</f>
        <v>-100%</v>
      </c>
      <c r="BM463" s="9">
        <f>(BK463*BL463)+(BK463*BM1)</f>
        <v>0</v>
      </c>
      <c r="BN463" s="9"/>
      <c r="BO463" s="9">
        <f>Sat!AN50</f>
        <v>0</v>
      </c>
      <c r="BP463" s="73" t="str">
        <f>IF(B463="win",100%-BP1,"-100%")</f>
        <v>-100%</v>
      </c>
      <c r="BQ463" s="9">
        <f>(BO463*BP463)+(BO463*BQ1)</f>
        <v>0</v>
      </c>
      <c r="BR463" s="9"/>
      <c r="BS463" s="9">
        <f>Sat!AO50</f>
        <v>0</v>
      </c>
      <c r="BT463" s="73" t="str">
        <f>IF(B463="win",100%-BT1,"-100%")</f>
        <v>-100%</v>
      </c>
      <c r="BU463" s="9">
        <f>(BS463*BT463)+(BS463*BU1)</f>
        <v>0</v>
      </c>
      <c r="BV463" s="9"/>
      <c r="BW463" s="9">
        <f>Sat!AP50</f>
        <v>0</v>
      </c>
      <c r="BX463" s="73" t="str">
        <f>IF(B463="win",100%-BX1,"-100%")</f>
        <v>-100%</v>
      </c>
      <c r="BY463" s="9">
        <f>(BW463*BX463)+(BW463*BY1)</f>
        <v>0</v>
      </c>
      <c r="BZ463" s="9"/>
      <c r="CA463" s="9">
        <f>Sat!AQ50</f>
        <v>0</v>
      </c>
      <c r="CB463" s="73" t="str">
        <f>IF(B463="win",100%-CB1,"-100%")</f>
        <v>-100%</v>
      </c>
      <c r="CC463" s="9">
        <f>(CA463*CB463)+(CA463*CC1)</f>
        <v>0</v>
      </c>
      <c r="CD463" s="9"/>
      <c r="CE463" s="9">
        <f>Sat!AR50</f>
        <v>0</v>
      </c>
      <c r="CF463" s="73" t="str">
        <f>IF(B463="win",100%-CF1,"-100%")</f>
        <v>-100%</v>
      </c>
      <c r="CG463" s="9">
        <f>(CE463*CF463)+(CE463*CG1)</f>
        <v>0</v>
      </c>
      <c r="CH463" s="9"/>
      <c r="CI463" s="9">
        <f>Sat!AS50</f>
        <v>0</v>
      </c>
      <c r="CJ463" s="73" t="str">
        <f>IF(B463="win",100%-CJ1,"-100%")</f>
        <v>-100%</v>
      </c>
      <c r="CK463" s="9">
        <f>(CI463*CJ463)+(CI463*CK1)</f>
        <v>0</v>
      </c>
      <c r="CL463" s="9"/>
      <c r="CM463" s="9">
        <f>Sat!AT50</f>
        <v>0</v>
      </c>
      <c r="CN463" s="73" t="str">
        <f>IF(B463="win",100%-CN1,"-100%")</f>
        <v>-100%</v>
      </c>
      <c r="CO463" s="9">
        <f>(CM463*CN463)+(CM463*CO1)</f>
        <v>0</v>
      </c>
      <c r="CP463" s="9"/>
      <c r="CQ463" s="9">
        <f>Sat!AU50</f>
        <v>0</v>
      </c>
      <c r="CR463" s="73" t="str">
        <f>IF(B463="win",100%-CR1,"-100%")</f>
        <v>-100%</v>
      </c>
      <c r="CS463" s="9">
        <f>(CQ463*CR463)+(CQ463*CS1)</f>
        <v>0</v>
      </c>
      <c r="CT463" s="9"/>
      <c r="CU463" s="9">
        <f>Sat!AV50</f>
        <v>0</v>
      </c>
      <c r="CV463" s="73" t="str">
        <f>IF(B463="win",100%-CV1,"-100%")</f>
        <v>-100%</v>
      </c>
      <c r="CW463" s="9">
        <f>(CU463*CV463)+(CU463*CW1)</f>
        <v>0</v>
      </c>
      <c r="CX463" s="9"/>
      <c r="CY463" s="9">
        <f>Sat!AW50</f>
        <v>0</v>
      </c>
      <c r="CZ463" s="73" t="str">
        <f>IF(B463="win",100%-CZ1,"-100%")</f>
        <v>-100%</v>
      </c>
      <c r="DA463" s="9">
        <f>(CY463*CZ463)+(CY463*DA1)</f>
        <v>0</v>
      </c>
      <c r="DB463" s="9"/>
      <c r="DC463" s="9">
        <f>Sat!AX50</f>
        <v>0</v>
      </c>
      <c r="DD463" s="73" t="str">
        <f>IF(B463="win",100%-DD1,"-100%")</f>
        <v>-100%</v>
      </c>
      <c r="DE463" s="9">
        <f>(DC463*DD463)+(DC463*DE1)</f>
        <v>0</v>
      </c>
      <c r="DF463" s="9"/>
      <c r="DG463" s="9">
        <f>Sat!AY50</f>
        <v>0</v>
      </c>
      <c r="DH463" s="73" t="str">
        <f>IF(B463="win",100%-DH1,"-100%")</f>
        <v>-100%</v>
      </c>
      <c r="DI463" s="9">
        <f>(DG463*DH463)+(DG463*DI1)</f>
        <v>0</v>
      </c>
      <c r="DJ463" s="9"/>
      <c r="DK463" s="9">
        <f>Sat!AZ50</f>
        <v>0</v>
      </c>
      <c r="DL463" s="73" t="str">
        <f>IF(B463="win",100%-DL1,"-100%")</f>
        <v>-100%</v>
      </c>
      <c r="DM463" s="9">
        <f>(DK463*DL463)+(DK463*DM1)</f>
        <v>0</v>
      </c>
      <c r="DN463" s="9"/>
      <c r="DO463" s="9">
        <f>Sat!BA50</f>
        <v>0</v>
      </c>
      <c r="DP463" s="73" t="str">
        <f>IF(B463="win",100%-DP1,"-100%")</f>
        <v>-100%</v>
      </c>
      <c r="DQ463" s="9">
        <f>(DO463*DP463)+(DO463*DQ1)</f>
        <v>0</v>
      </c>
      <c r="DR463" s="9"/>
      <c r="DS463" s="9">
        <f>Sat!BB50</f>
        <v>0</v>
      </c>
      <c r="DT463" s="73" t="str">
        <f>IF(B463="win",100%-DT1,"-100%")</f>
        <v>-100%</v>
      </c>
      <c r="DU463" s="9">
        <f>(DS463*DT463)+(DS463*DU1)</f>
        <v>0</v>
      </c>
      <c r="DV463" s="9"/>
      <c r="DW463" s="9">
        <f>Sat!BC50</f>
        <v>0</v>
      </c>
      <c r="DX463" s="73" t="str">
        <f>IF(B463="win",100%-DX1,"-100%")</f>
        <v>-100%</v>
      </c>
      <c r="DY463" s="9">
        <f>(DW463*DX463)+(DW463*DY1)</f>
        <v>0</v>
      </c>
      <c r="DZ463" s="9"/>
      <c r="EA463" s="9">
        <f>Sat!BD50</f>
        <v>0</v>
      </c>
      <c r="EB463" s="73" t="str">
        <f>IF(B463="win",100%-EB1,"-100%")</f>
        <v>-100%</v>
      </c>
      <c r="EC463" s="9">
        <f>(EA463*EB463)+(EA463*EC1)</f>
        <v>0</v>
      </c>
      <c r="ED463" s="9"/>
      <c r="EE463" s="9">
        <f>Sat!BE50</f>
        <v>0</v>
      </c>
      <c r="EF463" s="73" t="str">
        <f>IF(B463="win",100%-EF1,"-100%")</f>
        <v>-100%</v>
      </c>
      <c r="EG463" s="9">
        <f>(EE463*EF463)+(EE463*EG1)</f>
        <v>0</v>
      </c>
      <c r="EH463" s="9"/>
      <c r="EI463" s="9">
        <f>Sat!BF50</f>
        <v>0</v>
      </c>
      <c r="EJ463" s="73" t="str">
        <f>IF(B463="win",100%-EJ1,"-100%")</f>
        <v>-100%</v>
      </c>
      <c r="EK463" s="9">
        <f>(EI463*EJ463)+(EI463*EK1)</f>
        <v>0</v>
      </c>
      <c r="EL463" s="9"/>
      <c r="EM463" s="9">
        <f>Sat!BG50</f>
        <v>0</v>
      </c>
      <c r="EN463" s="73" t="str">
        <f>IF(B463="win",100%-EN1,"-100%")</f>
        <v>-100%</v>
      </c>
      <c r="EO463" s="9">
        <f>(EM463*EN463)+(EM463*EO1)</f>
        <v>0</v>
      </c>
      <c r="EP463" s="9"/>
      <c r="EQ463" s="9">
        <f>Sat!BH50</f>
        <v>0</v>
      </c>
      <c r="ER463" s="73" t="str">
        <f>IF(B463="win",100%-ER1,"-100%")</f>
        <v>-100%</v>
      </c>
      <c r="ES463" s="9">
        <f>(EQ463*ER463)+(EQ463*ES1)</f>
        <v>0</v>
      </c>
      <c r="EU463" s="9">
        <f>Sat!$BI50</f>
        <v>0</v>
      </c>
      <c r="EV463" s="73" t="str">
        <f t="shared" si="4869"/>
        <v>-100%</v>
      </c>
      <c r="EW463" s="9">
        <f>(EU463*EV463)+(EU463*EW1)</f>
        <v>0</v>
      </c>
      <c r="EY463" s="9">
        <f>Sat!$BJ50</f>
        <v>0</v>
      </c>
      <c r="EZ463" s="73" t="str">
        <f t="shared" si="4870"/>
        <v>-100%</v>
      </c>
      <c r="FA463" s="9">
        <f>(EY463*EZ463)+(EY463*FA1)</f>
        <v>0</v>
      </c>
      <c r="FC463" s="9">
        <f>Sat!$BK50</f>
        <v>0</v>
      </c>
      <c r="FD463" s="73" t="str">
        <f t="shared" si="4871"/>
        <v>-100%</v>
      </c>
      <c r="FE463" s="9">
        <f>(FC463*FD463)+(FC463*FE1)</f>
        <v>0</v>
      </c>
      <c r="FG463" s="9">
        <f>Sat!$BL50</f>
        <v>0</v>
      </c>
      <c r="FH463" s="73" t="str">
        <f t="shared" si="4872"/>
        <v>-100%</v>
      </c>
      <c r="FI463" s="9">
        <f>(FG463*FH463)+(FG463*FI1)</f>
        <v>0</v>
      </c>
      <c r="FK463" s="9">
        <f>Sat!$BM50</f>
        <v>0</v>
      </c>
      <c r="FL463" s="73" t="str">
        <f t="shared" si="4873"/>
        <v>-100%</v>
      </c>
      <c r="FM463" s="9">
        <f>(FK463*FL463)+(FK463*FM1)</f>
        <v>0</v>
      </c>
      <c r="FO463" s="9">
        <f>Sat!$BN50</f>
        <v>0</v>
      </c>
      <c r="FP463" s="73" t="str">
        <f t="shared" si="4874"/>
        <v>-100%</v>
      </c>
      <c r="FQ463" s="9">
        <f>(FO463*FP463)+(FO463*FQ1)</f>
        <v>0</v>
      </c>
    </row>
    <row r="464" spans="1:173" x14ac:dyDescent="0.25">
      <c r="A464" s="75"/>
      <c r="B464" s="72"/>
      <c r="C464" s="75"/>
      <c r="D464" s="75"/>
      <c r="E464" s="75"/>
      <c r="F464" s="12"/>
      <c r="G464" s="75"/>
      <c r="H464" s="75"/>
      <c r="I464" s="75"/>
      <c r="J464" s="12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5"/>
      <c r="BK464" s="75"/>
      <c r="BL464" s="75"/>
      <c r="BM464" s="75"/>
      <c r="BN464" s="75"/>
      <c r="BO464" s="75"/>
      <c r="BP464" s="75"/>
      <c r="BQ464" s="75"/>
      <c r="BR464" s="75"/>
      <c r="BS464" s="75"/>
      <c r="BT464" s="75"/>
      <c r="BU464" s="75"/>
      <c r="BV464" s="75"/>
      <c r="BW464" s="75"/>
      <c r="BX464" s="75"/>
      <c r="BY464" s="75"/>
      <c r="BZ464" s="75"/>
      <c r="CA464" s="75"/>
      <c r="CB464" s="75"/>
      <c r="CC464" s="75"/>
      <c r="CD464" s="75"/>
      <c r="CE464" s="75"/>
      <c r="CF464" s="75"/>
      <c r="CG464" s="75"/>
      <c r="CH464" s="75"/>
      <c r="CI464" s="75"/>
      <c r="CJ464" s="75"/>
      <c r="CK464" s="75"/>
      <c r="CL464" s="75"/>
      <c r="CM464" s="75"/>
      <c r="CN464" s="75"/>
      <c r="CO464" s="75"/>
      <c r="CP464" s="75"/>
      <c r="CQ464" s="75"/>
      <c r="CR464" s="75"/>
      <c r="CS464" s="75"/>
      <c r="CT464" s="75"/>
      <c r="CU464" s="75"/>
      <c r="CV464" s="75"/>
      <c r="CW464" s="75"/>
      <c r="CX464" s="75"/>
      <c r="CY464" s="75"/>
      <c r="CZ464" s="75"/>
      <c r="DA464" s="75"/>
      <c r="DB464" s="75"/>
      <c r="DC464" s="75"/>
      <c r="DD464" s="75"/>
      <c r="DE464" s="75"/>
      <c r="DF464" s="75"/>
      <c r="DG464" s="75"/>
      <c r="DH464" s="75"/>
      <c r="DI464" s="75"/>
      <c r="DJ464" s="75"/>
      <c r="DK464" s="75"/>
      <c r="DL464" s="75"/>
      <c r="DM464" s="75"/>
      <c r="DN464" s="75"/>
      <c r="DO464" s="75"/>
      <c r="DP464" s="75"/>
      <c r="DQ464" s="75"/>
      <c r="DR464" s="75"/>
      <c r="DS464" s="75"/>
      <c r="DT464" s="75"/>
      <c r="DU464" s="75"/>
      <c r="DV464" s="75"/>
      <c r="DW464" s="75"/>
      <c r="DX464" s="75"/>
      <c r="DY464" s="75"/>
      <c r="DZ464" s="75"/>
      <c r="EA464" s="75"/>
      <c r="EB464" s="75"/>
      <c r="EC464" s="75"/>
      <c r="ED464" s="75"/>
      <c r="EE464" s="75"/>
      <c r="EF464" s="75"/>
      <c r="EG464" s="75"/>
      <c r="EH464" s="75"/>
      <c r="EI464" s="75"/>
      <c r="EJ464" s="75"/>
      <c r="EK464" s="75"/>
      <c r="EL464" s="75"/>
      <c r="EM464" s="75"/>
      <c r="EN464" s="75"/>
      <c r="EO464" s="75"/>
      <c r="EP464" s="75"/>
      <c r="EQ464" s="75"/>
      <c r="ER464" s="75"/>
      <c r="ES464" s="75"/>
      <c r="EU464" s="75"/>
      <c r="EV464" s="75"/>
      <c r="EW464" s="75"/>
      <c r="EY464" s="75"/>
      <c r="EZ464" s="75"/>
      <c r="FA464" s="75"/>
      <c r="FC464" s="75"/>
      <c r="FD464" s="75"/>
      <c r="FE464" s="75"/>
      <c r="FG464" s="75"/>
      <c r="FH464" s="75"/>
      <c r="FI464" s="75"/>
      <c r="FK464" s="75"/>
      <c r="FL464" s="75"/>
      <c r="FM464" s="75"/>
      <c r="FO464" s="75"/>
      <c r="FP464" s="75"/>
      <c r="FQ464" s="75"/>
    </row>
    <row r="465" spans="1:173" x14ac:dyDescent="0.25">
      <c r="A465" s="9">
        <f>Sat!A52</f>
        <v>0</v>
      </c>
      <c r="B465" s="72">
        <f>Sat!C52</f>
        <v>0</v>
      </c>
      <c r="C465" s="9">
        <f>Sat!X52</f>
        <v>0</v>
      </c>
      <c r="D465" s="73" t="str">
        <f>IF(B465="win",100%-D1,"-100%")</f>
        <v>-100%</v>
      </c>
      <c r="E465" s="9">
        <f>(C465*D465)+(C465*E1)</f>
        <v>0</v>
      </c>
      <c r="F465" s="12"/>
      <c r="G465" s="9">
        <f>Sat!Y52</f>
        <v>0</v>
      </c>
      <c r="H465" s="73" t="str">
        <f>IF($B465="win",100%-H$1,"-100%")</f>
        <v>-100%</v>
      </c>
      <c r="I465" s="9">
        <f>(G465*H465)+(G465*I1)</f>
        <v>0</v>
      </c>
      <c r="J465" s="12"/>
      <c r="K465" s="9">
        <f>Sat!Z52</f>
        <v>0</v>
      </c>
      <c r="L465" s="73" t="str">
        <f>IF(B465="win",100%-L1,"-100%")</f>
        <v>-100%</v>
      </c>
      <c r="M465" s="9">
        <f>(K465*L465)+(K465*M1)</f>
        <v>0</v>
      </c>
      <c r="N465" s="9"/>
      <c r="O465" s="9">
        <f>Sat!AA52</f>
        <v>0</v>
      </c>
      <c r="P465" s="73" t="str">
        <f>IF(B465="win",100%-P1,"-100%")</f>
        <v>-100%</v>
      </c>
      <c r="Q465" s="9">
        <f>(O465*P465)+(O465*Q1)</f>
        <v>0</v>
      </c>
      <c r="R465" s="9"/>
      <c r="S465" s="9">
        <f>Sat!AB52</f>
        <v>0</v>
      </c>
      <c r="T465" s="73" t="str">
        <f>IF(B465="win",100%-T1,"-100%")</f>
        <v>-100%</v>
      </c>
      <c r="U465" s="9">
        <f>(S465*T465)+(S465*U1)</f>
        <v>0</v>
      </c>
      <c r="V465" s="9"/>
      <c r="W465" s="9">
        <f>Sat!AC52</f>
        <v>0</v>
      </c>
      <c r="X465" s="73" t="str">
        <f>IF(B465="win",100%-X1,"-100%")</f>
        <v>-100%</v>
      </c>
      <c r="Y465" s="9">
        <f>(W465*X465)+(W465*Y1)</f>
        <v>0</v>
      </c>
      <c r="Z465" s="9"/>
      <c r="AA465" s="9">
        <f>Sat!AD52</f>
        <v>0</v>
      </c>
      <c r="AB465" s="73" t="str">
        <f>IF(B465="win",100%-AB1,"-100%")</f>
        <v>-100%</v>
      </c>
      <c r="AC465" s="9">
        <f>(AA465*AB465)+(AA465*AC1)</f>
        <v>0</v>
      </c>
      <c r="AD465" s="9"/>
      <c r="AE465" s="9">
        <f>Sat!AE52</f>
        <v>0</v>
      </c>
      <c r="AF465" s="73" t="str">
        <f>IF(B465="win",100%-AF1,"-100%")</f>
        <v>-100%</v>
      </c>
      <c r="AG465" s="9">
        <f>(AE465*AF465)+(AE465*AG1)</f>
        <v>0</v>
      </c>
      <c r="AH465" s="9"/>
      <c r="AI465" s="9">
        <f>Sat!AF52</f>
        <v>0</v>
      </c>
      <c r="AJ465" s="73" t="str">
        <f>IF(B465="win",100%-AJ1,"-100%")</f>
        <v>-100%</v>
      </c>
      <c r="AK465" s="9">
        <f>(AI465*AJ465)+(AI465*AK1)</f>
        <v>0</v>
      </c>
      <c r="AL465" s="9"/>
      <c r="AM465" s="9">
        <f>Sat!AG52</f>
        <v>0</v>
      </c>
      <c r="AN465" s="73" t="str">
        <f>IF(B465="win",100%-AN1,"-100%")</f>
        <v>-100%</v>
      </c>
      <c r="AO465" s="9">
        <f>(AM465*AN465)+(AM465*AO1)</f>
        <v>0</v>
      </c>
      <c r="AP465" s="9"/>
      <c r="AQ465" s="9">
        <f>Sat!AH52</f>
        <v>0</v>
      </c>
      <c r="AR465" s="73" t="str">
        <f>IF(B465="win",100%-AR1,"-100%")</f>
        <v>-100%</v>
      </c>
      <c r="AS465" s="9">
        <f>(AQ465*AR465)+(AQ465*AS1)</f>
        <v>0</v>
      </c>
      <c r="AT465" s="9"/>
      <c r="AU465" s="9">
        <f>Sat!AI52</f>
        <v>0</v>
      </c>
      <c r="AV465" s="73" t="str">
        <f>IF(B465="win",100%-AV1,"-100%")</f>
        <v>-100%</v>
      </c>
      <c r="AW465" s="9">
        <f>(AU465*AV465)+(AU465*AW1)</f>
        <v>0</v>
      </c>
      <c r="AX465" s="9"/>
      <c r="AY465" s="9">
        <f>Sat!AJ52</f>
        <v>0</v>
      </c>
      <c r="AZ465" s="73" t="str">
        <f>IF(B465="win",100%-AZ1,"-100%")</f>
        <v>-100%</v>
      </c>
      <c r="BA465" s="9">
        <f>(AY465*AZ465)+(AY465*BA1)</f>
        <v>0</v>
      </c>
      <c r="BB465" s="9"/>
      <c r="BC465" s="9">
        <f>Sat!AK52</f>
        <v>0</v>
      </c>
      <c r="BD465" s="73" t="str">
        <f>IF(B465="win",100%-BD1,"-100%")</f>
        <v>-100%</v>
      </c>
      <c r="BE465" s="9">
        <f>(BC465*BD465)+(BC465*BE1)</f>
        <v>0</v>
      </c>
      <c r="BF465" s="9"/>
      <c r="BG465" s="9">
        <f>Sat!AL52</f>
        <v>0</v>
      </c>
      <c r="BH465" s="73" t="str">
        <f>IF(B465="win",100%-BH1,"-100%")</f>
        <v>-100%</v>
      </c>
      <c r="BI465" s="9">
        <f>(BG465*BH465)+(BG465*BI1)</f>
        <v>0</v>
      </c>
      <c r="BJ465" s="9"/>
      <c r="BK465" s="9">
        <f>Sat!AM52</f>
        <v>0</v>
      </c>
      <c r="BL465" s="73" t="str">
        <f>IF(B465="win",100%-BL1,"-100%")</f>
        <v>-100%</v>
      </c>
      <c r="BM465" s="9">
        <f>(BK465*BL465)+(BK465*BM1)</f>
        <v>0</v>
      </c>
      <c r="BN465" s="9"/>
      <c r="BO465" s="9">
        <f>Sat!AN52</f>
        <v>0</v>
      </c>
      <c r="BP465" s="73" t="str">
        <f>IF(B465="win",100%-BP1,"-100%")</f>
        <v>-100%</v>
      </c>
      <c r="BQ465" s="9">
        <f>(BO465*BP465)+(BO465*BQ1)</f>
        <v>0</v>
      </c>
      <c r="BR465" s="9"/>
      <c r="BS465" s="9">
        <f>Sat!AO52</f>
        <v>0</v>
      </c>
      <c r="BT465" s="73" t="str">
        <f>IF(B465="win",100%-BT1,"-100%")</f>
        <v>-100%</v>
      </c>
      <c r="BU465" s="9">
        <f>(BS465*BT465)+(BS465*BU1)</f>
        <v>0</v>
      </c>
      <c r="BV465" s="9"/>
      <c r="BW465" s="9">
        <f>Sat!AP52</f>
        <v>0</v>
      </c>
      <c r="BX465" s="73" t="str">
        <f>IF(B465="win",100%-BX1,"-100%")</f>
        <v>-100%</v>
      </c>
      <c r="BY465" s="9">
        <f>(BW465*BX465)+(BW465*BY1)</f>
        <v>0</v>
      </c>
      <c r="BZ465" s="9"/>
      <c r="CA465" s="9">
        <f>Sat!AQ52</f>
        <v>0</v>
      </c>
      <c r="CB465" s="73" t="str">
        <f>IF(B465="win",100%-CB1,"-100%")</f>
        <v>-100%</v>
      </c>
      <c r="CC465" s="9">
        <f>(CA465*CB465)+(CA465*CC1)</f>
        <v>0</v>
      </c>
      <c r="CD465" s="9"/>
      <c r="CE465" s="9">
        <f>Sat!AR52</f>
        <v>0</v>
      </c>
      <c r="CF465" s="73" t="str">
        <f>IF(B465="win",100%-CF1,"-100%")</f>
        <v>-100%</v>
      </c>
      <c r="CG465" s="9">
        <f>(CE465*CF465)+(CE465*CG1)</f>
        <v>0</v>
      </c>
      <c r="CH465" s="9"/>
      <c r="CI465" s="9">
        <f>Sat!AS52</f>
        <v>0</v>
      </c>
      <c r="CJ465" s="73" t="str">
        <f>IF(B465="win",100%-CJ1,"-100%")</f>
        <v>-100%</v>
      </c>
      <c r="CK465" s="9">
        <f>(CI465*CJ465)+(CI465*CK1)</f>
        <v>0</v>
      </c>
      <c r="CL465" s="9"/>
      <c r="CM465" s="9">
        <f>Sat!AT52</f>
        <v>0</v>
      </c>
      <c r="CN465" s="73" t="str">
        <f>IF(B465="win",100%-CN1,"-100%")</f>
        <v>-100%</v>
      </c>
      <c r="CO465" s="9">
        <f>(CM465*CN465)+(CM465*CO1)</f>
        <v>0</v>
      </c>
      <c r="CP465" s="9"/>
      <c r="CQ465" s="9">
        <f>Sat!AU52</f>
        <v>0</v>
      </c>
      <c r="CR465" s="73" t="str">
        <f>IF(B465="win",100%-CR1,"-100%")</f>
        <v>-100%</v>
      </c>
      <c r="CS465" s="9">
        <f>(CQ465*CR465)+(CQ465*CS1)</f>
        <v>0</v>
      </c>
      <c r="CT465" s="9"/>
      <c r="CU465" s="9">
        <f>Sat!AV52</f>
        <v>0</v>
      </c>
      <c r="CV465" s="73" t="str">
        <f>IF(B465="win",100%-CV1,"-100%")</f>
        <v>-100%</v>
      </c>
      <c r="CW465" s="9">
        <f>(CU465*CV465)+(CU465*CW1)</f>
        <v>0</v>
      </c>
      <c r="CX465" s="9"/>
      <c r="CY465" s="9">
        <f>Sat!AW52</f>
        <v>0</v>
      </c>
      <c r="CZ465" s="73" t="str">
        <f>IF(B465="win",100%-CZ1,"-100%")</f>
        <v>-100%</v>
      </c>
      <c r="DA465" s="9">
        <f>(CY465*CZ465)+(CY465*DA1)</f>
        <v>0</v>
      </c>
      <c r="DB465" s="9"/>
      <c r="DC465" s="9">
        <f>Sat!AX52</f>
        <v>0</v>
      </c>
      <c r="DD465" s="73" t="str">
        <f>IF(B465="win",100%-DD1,"-100%")</f>
        <v>-100%</v>
      </c>
      <c r="DE465" s="9">
        <f>(DC465*DD465)+(DC465*DE1)</f>
        <v>0</v>
      </c>
      <c r="DF465" s="9"/>
      <c r="DG465" s="9">
        <f>Sat!AY52</f>
        <v>0</v>
      </c>
      <c r="DH465" s="73" t="str">
        <f>IF(B465="win",100%-DH1,"-100%")</f>
        <v>-100%</v>
      </c>
      <c r="DI465" s="9">
        <f>(DG465*DH465)+(DG465*DI1)</f>
        <v>0</v>
      </c>
      <c r="DJ465" s="9"/>
      <c r="DK465" s="9">
        <f>Sat!AZ52</f>
        <v>0</v>
      </c>
      <c r="DL465" s="73" t="str">
        <f>IF(B465="win",100%-DL1,"-100%")</f>
        <v>-100%</v>
      </c>
      <c r="DM465" s="9">
        <f>(DK465*DL465)+(DK465*DM1)</f>
        <v>0</v>
      </c>
      <c r="DN465" s="9"/>
      <c r="DO465" s="9">
        <f>Sat!BA52</f>
        <v>0</v>
      </c>
      <c r="DP465" s="73" t="str">
        <f>IF(B465="win",100%-DP1,"-100%")</f>
        <v>-100%</v>
      </c>
      <c r="DQ465" s="9">
        <f>(DO465*DP465)+(DO465*DQ1)</f>
        <v>0</v>
      </c>
      <c r="DR465" s="9"/>
      <c r="DS465" s="9">
        <f>Sat!BB52</f>
        <v>0</v>
      </c>
      <c r="DT465" s="73" t="str">
        <f>IF(B465="win",100%-DT1,"-100%")</f>
        <v>-100%</v>
      </c>
      <c r="DU465" s="9">
        <f>(DS465*DT465)+(DS465*DU1)</f>
        <v>0</v>
      </c>
      <c r="DV465" s="9"/>
      <c r="DW465" s="9">
        <f>Sat!BC52</f>
        <v>0</v>
      </c>
      <c r="DX465" s="73" t="str">
        <f>IF(B465="win",100%-DX1,"-100%")</f>
        <v>-100%</v>
      </c>
      <c r="DY465" s="9">
        <f>(DW465*DX465)+(DW465*DY1)</f>
        <v>0</v>
      </c>
      <c r="DZ465" s="9"/>
      <c r="EA465" s="9">
        <f>Sat!BD52</f>
        <v>0</v>
      </c>
      <c r="EB465" s="73" t="str">
        <f>IF(B465="win",100%-EB1,"-100%")</f>
        <v>-100%</v>
      </c>
      <c r="EC465" s="9">
        <f>(EA465*EB465)+(EA465*EC1)</f>
        <v>0</v>
      </c>
      <c r="ED465" s="9"/>
      <c r="EE465" s="9">
        <f>Sat!BE52</f>
        <v>0</v>
      </c>
      <c r="EF465" s="73" t="str">
        <f>IF(B465="win",100%-EF1,"-100%")</f>
        <v>-100%</v>
      </c>
      <c r="EG465" s="9">
        <f>(EE465*EF465)+(EE465*EG1)</f>
        <v>0</v>
      </c>
      <c r="EH465" s="9"/>
      <c r="EI465" s="9">
        <f>Sat!BF52</f>
        <v>0</v>
      </c>
      <c r="EJ465" s="73" t="str">
        <f>IF(B465="win",100%-EJ1,"-100%")</f>
        <v>-100%</v>
      </c>
      <c r="EK465" s="9">
        <f>(EI465*EJ465)+(EI465*EK1)</f>
        <v>0</v>
      </c>
      <c r="EL465" s="9"/>
      <c r="EM465" s="9">
        <f>Sat!BG52</f>
        <v>0</v>
      </c>
      <c r="EN465" s="73" t="str">
        <f>IF(B465="win",100%-EN1,"-100%")</f>
        <v>-100%</v>
      </c>
      <c r="EO465" s="9">
        <f>(EM465*EN465)+(EM465*EO1)</f>
        <v>0</v>
      </c>
      <c r="EP465" s="9"/>
      <c r="EQ465" s="9">
        <f>Sat!BH52</f>
        <v>0</v>
      </c>
      <c r="ER465" s="73" t="str">
        <f>IF(B465="win",100%-ER1,"-100%")</f>
        <v>-100%</v>
      </c>
      <c r="ES465" s="9">
        <f>(EQ465*ER465)+(EQ465*ES1)</f>
        <v>0</v>
      </c>
      <c r="EU465" s="9">
        <f>Sat!$BI52</f>
        <v>0</v>
      </c>
      <c r="EV465" s="73" t="str">
        <f t="shared" si="4869"/>
        <v>-100%</v>
      </c>
      <c r="EW465" s="9">
        <f>(EU465*EV465)+(EU465*EW1)</f>
        <v>0</v>
      </c>
      <c r="EY465" s="9">
        <f>Sat!$BJ52</f>
        <v>0</v>
      </c>
      <c r="EZ465" s="73" t="str">
        <f t="shared" si="4870"/>
        <v>-100%</v>
      </c>
      <c r="FA465" s="9">
        <f>(EY465*EZ465)+(EY465*FA1)</f>
        <v>0</v>
      </c>
      <c r="FC465" s="9">
        <f>Sat!$BK52</f>
        <v>0</v>
      </c>
      <c r="FD465" s="73" t="str">
        <f t="shared" si="4871"/>
        <v>-100%</v>
      </c>
      <c r="FE465" s="9">
        <f>(FC465*FD465)+(FC465*FE1)</f>
        <v>0</v>
      </c>
      <c r="FG465" s="9">
        <f>Sat!$BL52</f>
        <v>0</v>
      </c>
      <c r="FH465" s="73" t="str">
        <f t="shared" si="4872"/>
        <v>-100%</v>
      </c>
      <c r="FI465" s="9">
        <f>(FG465*FH465)+(FG465*FI1)</f>
        <v>0</v>
      </c>
      <c r="FK465" s="9">
        <f>Sat!$BM52</f>
        <v>0</v>
      </c>
      <c r="FL465" s="73" t="str">
        <f t="shared" si="4873"/>
        <v>-100%</v>
      </c>
      <c r="FM465" s="9">
        <f>(FK465*FL465)+(FK465*FM1)</f>
        <v>0</v>
      </c>
      <c r="FO465" s="9">
        <f>Sat!$BN52</f>
        <v>0</v>
      </c>
      <c r="FP465" s="73" t="str">
        <f t="shared" si="4874"/>
        <v>-100%</v>
      </c>
      <c r="FQ465" s="9">
        <f>(FO465*FP465)+(FO465*FQ1)</f>
        <v>0</v>
      </c>
    </row>
    <row r="466" spans="1:173" x14ac:dyDescent="0.25">
      <c r="A466" s="9">
        <f>Sat!A53</f>
        <v>0</v>
      </c>
      <c r="B466" s="72">
        <f>Sat!C53</f>
        <v>0</v>
      </c>
      <c r="C466" s="9">
        <f>Sat!X53</f>
        <v>0</v>
      </c>
      <c r="D466" s="73" t="str">
        <f>IF(B466="win",100%-D1,"-100%")</f>
        <v>-100%</v>
      </c>
      <c r="E466" s="9">
        <f>(C466*D466)+(C466*E1)</f>
        <v>0</v>
      </c>
      <c r="F466" s="12"/>
      <c r="G466" s="9">
        <f>Sat!Y53</f>
        <v>0</v>
      </c>
      <c r="H466" s="73" t="str">
        <f t="shared" ref="H466:H468" si="4877">IF($B466="win",100%-H$1,"-100%")</f>
        <v>-100%</v>
      </c>
      <c r="I466" s="9">
        <f>(G466*H466)+(G466*I12)</f>
        <v>0</v>
      </c>
      <c r="J466" s="12"/>
      <c r="K466" s="9">
        <f>Sat!Z53</f>
        <v>0</v>
      </c>
      <c r="L466" s="73" t="str">
        <f>IF(B466="win",100%-L1,"-100%")</f>
        <v>-100%</v>
      </c>
      <c r="M466" s="9">
        <f>(K466*L466)+(K466*M1)</f>
        <v>0</v>
      </c>
      <c r="N466" s="9"/>
      <c r="O466" s="9">
        <f>Sat!AA53</f>
        <v>0</v>
      </c>
      <c r="P466" s="73" t="str">
        <f>IF(B466="win",100%-P1,"-100%")</f>
        <v>-100%</v>
      </c>
      <c r="Q466" s="9">
        <f>(O466*P466)+(O466*Q1)</f>
        <v>0</v>
      </c>
      <c r="R466" s="9"/>
      <c r="S466" s="9">
        <f>Sat!AB53</f>
        <v>0</v>
      </c>
      <c r="T466" s="73" t="str">
        <f>IF(B466="win",100%-T1,"-100%")</f>
        <v>-100%</v>
      </c>
      <c r="U466" s="9">
        <f>(S466*T466)+(S466*U1)</f>
        <v>0</v>
      </c>
      <c r="V466" s="9"/>
      <c r="W466" s="9">
        <f>Sat!AC53</f>
        <v>0</v>
      </c>
      <c r="X466" s="73" t="str">
        <f>IF(B466="win",100%-X1,"-100%")</f>
        <v>-100%</v>
      </c>
      <c r="Y466" s="9">
        <f>(W466*X466)+(W466*Y1)</f>
        <v>0</v>
      </c>
      <c r="Z466" s="9"/>
      <c r="AA466" s="9">
        <f>Sat!AD53</f>
        <v>0</v>
      </c>
      <c r="AB466" s="73" t="str">
        <f>IF(B466="win",100%-AB1,"-100%")</f>
        <v>-100%</v>
      </c>
      <c r="AC466" s="9">
        <f>(AA466*AB466)+(AA466*AC1)</f>
        <v>0</v>
      </c>
      <c r="AD466" s="9"/>
      <c r="AE466" s="9">
        <f>Sat!AE53</f>
        <v>0</v>
      </c>
      <c r="AF466" s="73" t="str">
        <f>IF(B466="win",100%-AF1,"-100%")</f>
        <v>-100%</v>
      </c>
      <c r="AG466" s="9">
        <f>(AE466*AF466)+(AE466*AG1)</f>
        <v>0</v>
      </c>
      <c r="AH466" s="9"/>
      <c r="AI466" s="9">
        <f>Sat!AF53</f>
        <v>0</v>
      </c>
      <c r="AJ466" s="73" t="str">
        <f>IF(B466="win",100%-AJ1,"-100%")</f>
        <v>-100%</v>
      </c>
      <c r="AK466" s="9">
        <f>(AI466*AJ466)+(AI466*AK1)</f>
        <v>0</v>
      </c>
      <c r="AL466" s="9"/>
      <c r="AM466" s="9">
        <f>Sat!AG53</f>
        <v>0</v>
      </c>
      <c r="AN466" s="73" t="str">
        <f>IF(B466="win",100%-AN1,"-100%")</f>
        <v>-100%</v>
      </c>
      <c r="AO466" s="9">
        <f>(AM466*AN466)+(AM466*AO1)</f>
        <v>0</v>
      </c>
      <c r="AP466" s="9"/>
      <c r="AQ466" s="9">
        <f>Sat!AH53</f>
        <v>0</v>
      </c>
      <c r="AR466" s="73" t="str">
        <f>IF(B466="win",100%-AR1,"-100%")</f>
        <v>-100%</v>
      </c>
      <c r="AS466" s="9">
        <f>(AQ466*AR466)+(AQ466*AS1)</f>
        <v>0</v>
      </c>
      <c r="AT466" s="9"/>
      <c r="AU466" s="9">
        <f>Sat!AI53</f>
        <v>0</v>
      </c>
      <c r="AV466" s="73" t="str">
        <f>IF(B466="win",100%-AV1,"-100%")</f>
        <v>-100%</v>
      </c>
      <c r="AW466" s="9">
        <f>(AU466*AV466)+(AU466*AW1)</f>
        <v>0</v>
      </c>
      <c r="AX466" s="9"/>
      <c r="AY466" s="9">
        <f>Sat!AJ53</f>
        <v>0</v>
      </c>
      <c r="AZ466" s="73" t="str">
        <f>IF(B466="win",100%-AZ1,"-100%")</f>
        <v>-100%</v>
      </c>
      <c r="BA466" s="9">
        <f>(AY466*AZ466)+(AY466*BA1)</f>
        <v>0</v>
      </c>
      <c r="BB466" s="9"/>
      <c r="BC466" s="9">
        <f>Sat!AK53</f>
        <v>0</v>
      </c>
      <c r="BD466" s="73" t="str">
        <f>IF(B466="win",100%-BD1,"-100%")</f>
        <v>-100%</v>
      </c>
      <c r="BE466" s="9">
        <f>(BC466*BD466)+(BC466*BE1)</f>
        <v>0</v>
      </c>
      <c r="BF466" s="9"/>
      <c r="BG466" s="9">
        <f>Sat!AL53</f>
        <v>0</v>
      </c>
      <c r="BH466" s="73" t="str">
        <f>IF(B466="win",100%-BH1,"-100%")</f>
        <v>-100%</v>
      </c>
      <c r="BI466" s="9">
        <f>(BG466*BH466)+(BG466*BI1)</f>
        <v>0</v>
      </c>
      <c r="BJ466" s="9"/>
      <c r="BK466" s="9">
        <f>Sat!AM53</f>
        <v>0</v>
      </c>
      <c r="BL466" s="73" t="str">
        <f>IF(B466="win",100%-BL1,"-100%")</f>
        <v>-100%</v>
      </c>
      <c r="BM466" s="9">
        <f>(BK466*BL466)+(BK466*BM1)</f>
        <v>0</v>
      </c>
      <c r="BN466" s="9"/>
      <c r="BO466" s="9">
        <f>Sat!AN53</f>
        <v>0</v>
      </c>
      <c r="BP466" s="73" t="str">
        <f>IF(B466="win",100%-BP1,"-100%")</f>
        <v>-100%</v>
      </c>
      <c r="BQ466" s="9">
        <f>(BO466*BP466)+(BO466*BQ1)</f>
        <v>0</v>
      </c>
      <c r="BR466" s="9"/>
      <c r="BS466" s="9">
        <f>Sat!AO53</f>
        <v>0</v>
      </c>
      <c r="BT466" s="73" t="str">
        <f>IF(B466="win",100%-BT1,"-100%")</f>
        <v>-100%</v>
      </c>
      <c r="BU466" s="9">
        <f>(BS466*BT466)+(BS466*BU1)</f>
        <v>0</v>
      </c>
      <c r="BV466" s="9"/>
      <c r="BW466" s="9">
        <f>Sat!AP53</f>
        <v>0</v>
      </c>
      <c r="BX466" s="73" t="str">
        <f>IF(B466="win",100%-BX1,"-100%")</f>
        <v>-100%</v>
      </c>
      <c r="BY466" s="9">
        <f>(BW466*BX466)+(BW466*BY1)</f>
        <v>0</v>
      </c>
      <c r="BZ466" s="9"/>
      <c r="CA466" s="9">
        <f>Sat!AQ53</f>
        <v>0</v>
      </c>
      <c r="CB466" s="73" t="str">
        <f>IF(B466="win",100%-CB1,"-100%")</f>
        <v>-100%</v>
      </c>
      <c r="CC466" s="9">
        <f>(CA466*CB466)+(CA466*CC1)</f>
        <v>0</v>
      </c>
      <c r="CD466" s="9"/>
      <c r="CE466" s="9">
        <f>Sat!AR53</f>
        <v>0</v>
      </c>
      <c r="CF466" s="73" t="str">
        <f>IF(B466="win",100%-CF1,"-100%")</f>
        <v>-100%</v>
      </c>
      <c r="CG466" s="9">
        <f>(CE466*CF466)+(CE466*CG1)</f>
        <v>0</v>
      </c>
      <c r="CH466" s="9"/>
      <c r="CI466" s="9">
        <f>Sat!AS53</f>
        <v>0</v>
      </c>
      <c r="CJ466" s="73" t="str">
        <f>IF(B466="win",100%-CJ1,"-100%")</f>
        <v>-100%</v>
      </c>
      <c r="CK466" s="9">
        <f>(CI466*CJ466)+(CI466*CK1)</f>
        <v>0</v>
      </c>
      <c r="CL466" s="9"/>
      <c r="CM466" s="9">
        <f>Sat!AT53</f>
        <v>0</v>
      </c>
      <c r="CN466" s="73" t="str">
        <f>IF(B466="win",100%-CN1,"-100%")</f>
        <v>-100%</v>
      </c>
      <c r="CO466" s="9">
        <f>(CM466*CN466)+(CM466*CO1)</f>
        <v>0</v>
      </c>
      <c r="CP466" s="9"/>
      <c r="CQ466" s="9">
        <f>Sat!AU53</f>
        <v>0</v>
      </c>
      <c r="CR466" s="73" t="str">
        <f>IF(B466="win",100%-CR1,"-100%")</f>
        <v>-100%</v>
      </c>
      <c r="CS466" s="9">
        <f>(CQ466*CR466)+(CQ466*CS1)</f>
        <v>0</v>
      </c>
      <c r="CT466" s="9"/>
      <c r="CU466" s="9">
        <f>Sat!AV53</f>
        <v>0</v>
      </c>
      <c r="CV466" s="73" t="str">
        <f>IF(B466="win",100%-CV1,"-100%")</f>
        <v>-100%</v>
      </c>
      <c r="CW466" s="9">
        <f>(CU466*CV466)+(CU466*CW1)</f>
        <v>0</v>
      </c>
      <c r="CX466" s="9"/>
      <c r="CY466" s="9">
        <f>Sat!AW53</f>
        <v>0</v>
      </c>
      <c r="CZ466" s="73" t="str">
        <f>IF(B466="win",100%-CZ1,"-100%")</f>
        <v>-100%</v>
      </c>
      <c r="DA466" s="9">
        <f>(CY466*CZ466)+(CY466*DA1)</f>
        <v>0</v>
      </c>
      <c r="DB466" s="9"/>
      <c r="DC466" s="9">
        <f>Sat!AX53</f>
        <v>0</v>
      </c>
      <c r="DD466" s="73" t="str">
        <f>IF(B466="win",100%-DD1,"-100%")</f>
        <v>-100%</v>
      </c>
      <c r="DE466" s="9">
        <f>(DC466*DD466)+(DC466*DE1)</f>
        <v>0</v>
      </c>
      <c r="DF466" s="9"/>
      <c r="DG466" s="9">
        <f>Sat!AY53</f>
        <v>0</v>
      </c>
      <c r="DH466" s="73" t="str">
        <f>IF(B466="win",100%-DH1,"-100%")</f>
        <v>-100%</v>
      </c>
      <c r="DI466" s="9">
        <f>(DG466*DH466)+(DG466*DI1)</f>
        <v>0</v>
      </c>
      <c r="DJ466" s="9"/>
      <c r="DK466" s="9">
        <f>Sat!AZ53</f>
        <v>0</v>
      </c>
      <c r="DL466" s="73" t="str">
        <f>IF(B466="win",100%-DL1,"-100%")</f>
        <v>-100%</v>
      </c>
      <c r="DM466" s="9">
        <f>(DK466*DL466)+(DK466*DM1)</f>
        <v>0</v>
      </c>
      <c r="DN466" s="9"/>
      <c r="DO466" s="9">
        <f>Sat!BA53</f>
        <v>0</v>
      </c>
      <c r="DP466" s="73" t="str">
        <f>IF(B466="win",100%-DP1,"-100%")</f>
        <v>-100%</v>
      </c>
      <c r="DQ466" s="9">
        <f>(DO466*DP466)+(DO466*DQ1)</f>
        <v>0</v>
      </c>
      <c r="DR466" s="9"/>
      <c r="DS466" s="9">
        <f>Sat!BB53</f>
        <v>0</v>
      </c>
      <c r="DT466" s="73" t="str">
        <f>IF(B466="win",100%-DT1,"-100%")</f>
        <v>-100%</v>
      </c>
      <c r="DU466" s="9">
        <f>(DS466*DT466)+(DS466*DU1)</f>
        <v>0</v>
      </c>
      <c r="DV466" s="9"/>
      <c r="DW466" s="9">
        <f>Sat!BC53</f>
        <v>0</v>
      </c>
      <c r="DX466" s="73" t="str">
        <f>IF(B466="win",100%-DX1,"-100%")</f>
        <v>-100%</v>
      </c>
      <c r="DY466" s="9">
        <f>(DW466*DX466)+(DW466*DY1)</f>
        <v>0</v>
      </c>
      <c r="DZ466" s="9"/>
      <c r="EA466" s="9">
        <f>Sat!BD53</f>
        <v>0</v>
      </c>
      <c r="EB466" s="73" t="str">
        <f>IF(B466="win",100%-EB1,"-100%")</f>
        <v>-100%</v>
      </c>
      <c r="EC466" s="9">
        <f>(EA466*EB466)+(EA466*EC1)</f>
        <v>0</v>
      </c>
      <c r="ED466" s="9"/>
      <c r="EE466" s="9">
        <f>Sat!BE53</f>
        <v>0</v>
      </c>
      <c r="EF466" s="73" t="str">
        <f>IF(B466="win",100%-EF1,"-100%")</f>
        <v>-100%</v>
      </c>
      <c r="EG466" s="9">
        <f>(EE466*EF466)+(EE466*EG1)</f>
        <v>0</v>
      </c>
      <c r="EH466" s="9"/>
      <c r="EI466" s="9">
        <f>Sat!BF53</f>
        <v>0</v>
      </c>
      <c r="EJ466" s="73" t="str">
        <f>IF(B466="win",100%-EJ1,"-100%")</f>
        <v>-100%</v>
      </c>
      <c r="EK466" s="9">
        <f>(EI466*EJ466)+(EI466*EK1)</f>
        <v>0</v>
      </c>
      <c r="EL466" s="9"/>
      <c r="EM466" s="9">
        <f>Sat!BG53</f>
        <v>0</v>
      </c>
      <c r="EN466" s="73" t="str">
        <f>IF(B466="win",100%-EN1,"-100%")</f>
        <v>-100%</v>
      </c>
      <c r="EO466" s="9">
        <f>(EM466*EN466)+(EM466*EO1)</f>
        <v>0</v>
      </c>
      <c r="EP466" s="9"/>
      <c r="EQ466" s="9">
        <f>Sat!BH53</f>
        <v>0</v>
      </c>
      <c r="ER466" s="73" t="str">
        <f>IF(B466="win",100%-ER1,"-100%")</f>
        <v>-100%</v>
      </c>
      <c r="ES466" s="9">
        <f>(EQ466*ER466)+(EQ466*ES1)</f>
        <v>0</v>
      </c>
      <c r="EU466" s="9">
        <f>Sat!$BI53</f>
        <v>0</v>
      </c>
      <c r="EV466" s="73" t="str">
        <f t="shared" si="4869"/>
        <v>-100%</v>
      </c>
      <c r="EW466" s="9">
        <f>(EU466*EV466)+(EU466*EW1)</f>
        <v>0</v>
      </c>
      <c r="EY466" s="9">
        <f>Sat!$BJ53</f>
        <v>0</v>
      </c>
      <c r="EZ466" s="73" t="str">
        <f t="shared" si="4870"/>
        <v>-100%</v>
      </c>
      <c r="FA466" s="9">
        <f>(EY466*EZ466)+(EY466*FA1)</f>
        <v>0</v>
      </c>
      <c r="FC466" s="9">
        <f>Sat!$BK53</f>
        <v>0</v>
      </c>
      <c r="FD466" s="73" t="str">
        <f t="shared" si="4871"/>
        <v>-100%</v>
      </c>
      <c r="FE466" s="9">
        <f>(FC466*FD466)+(FC466*FE1)</f>
        <v>0</v>
      </c>
      <c r="FG466" s="9">
        <f>Sat!$BL53</f>
        <v>0</v>
      </c>
      <c r="FH466" s="73" t="str">
        <f t="shared" si="4872"/>
        <v>-100%</v>
      </c>
      <c r="FI466" s="9">
        <f>(FG466*FH466)+(FG466*FI1)</f>
        <v>0</v>
      </c>
      <c r="FK466" s="9">
        <f>Sat!$BM53</f>
        <v>0</v>
      </c>
      <c r="FL466" s="73" t="str">
        <f t="shared" si="4873"/>
        <v>-100%</v>
      </c>
      <c r="FM466" s="9">
        <f>(FK466*FL466)+(FK466*FM1)</f>
        <v>0</v>
      </c>
      <c r="FO466" s="9">
        <f>Sat!$BN53</f>
        <v>0</v>
      </c>
      <c r="FP466" s="73" t="str">
        <f t="shared" si="4874"/>
        <v>-100%</v>
      </c>
      <c r="FQ466" s="9">
        <f>(FO466*FP466)+(FO466*FQ1)</f>
        <v>0</v>
      </c>
    </row>
    <row r="467" spans="1:173" x14ac:dyDescent="0.25">
      <c r="A467" s="9" t="str">
        <f>Sat!A54</f>
        <v>UNDER</v>
      </c>
      <c r="B467" s="72">
        <f>Sat!C54</f>
        <v>0</v>
      </c>
      <c r="C467" s="9">
        <f>Sat!X54</f>
        <v>0</v>
      </c>
      <c r="D467" s="73" t="str">
        <f>IF(B467="win",100%-D1,"-100%")</f>
        <v>-100%</v>
      </c>
      <c r="E467" s="9">
        <f>(C467*D467)+(C467*E1)</f>
        <v>0</v>
      </c>
      <c r="F467" s="12"/>
      <c r="G467" s="9">
        <f>Sat!Y54</f>
        <v>0</v>
      </c>
      <c r="H467" s="73" t="str">
        <f t="shared" si="4877"/>
        <v>-100%</v>
      </c>
      <c r="I467" s="9">
        <f t="shared" ref="I467:I468" si="4878">(G467*H467)+(G467*I13)</f>
        <v>0</v>
      </c>
      <c r="J467" s="12"/>
      <c r="K467" s="9">
        <f>Sat!Z54</f>
        <v>0</v>
      </c>
      <c r="L467" s="73" t="str">
        <f>IF(B467="win",100%-L1,"-100%")</f>
        <v>-100%</v>
      </c>
      <c r="M467" s="9">
        <f>(K467*L467)+(K467*M1)</f>
        <v>0</v>
      </c>
      <c r="N467" s="9"/>
      <c r="O467" s="9">
        <f>Sat!AA54</f>
        <v>0</v>
      </c>
      <c r="P467" s="73" t="str">
        <f>IF(B467="win",100%-P1,"-100%")</f>
        <v>-100%</v>
      </c>
      <c r="Q467" s="9">
        <f>(O467*P467)+(O467*Q1)</f>
        <v>0</v>
      </c>
      <c r="R467" s="9"/>
      <c r="S467" s="9">
        <f>Sat!AB54</f>
        <v>0</v>
      </c>
      <c r="T467" s="73" t="str">
        <f>IF(B467="win",100%-T1,"-100%")</f>
        <v>-100%</v>
      </c>
      <c r="U467" s="9">
        <f>(S467*T467)+(S467*U1)</f>
        <v>0</v>
      </c>
      <c r="V467" s="9"/>
      <c r="W467" s="9">
        <f>Sat!AC54</f>
        <v>0</v>
      </c>
      <c r="X467" s="73" t="str">
        <f>IF(B467="win",100%-X1,"-100%")</f>
        <v>-100%</v>
      </c>
      <c r="Y467" s="9">
        <f>(W467*X467)+(W467*Y1)</f>
        <v>0</v>
      </c>
      <c r="Z467" s="9"/>
      <c r="AA467" s="9">
        <f>Sat!AD54</f>
        <v>0</v>
      </c>
      <c r="AB467" s="73" t="str">
        <f>IF(B467="win",100%-AB1,"-100%")</f>
        <v>-100%</v>
      </c>
      <c r="AC467" s="9">
        <f>(AA467*AB467)+(AA467*AC1)</f>
        <v>0</v>
      </c>
      <c r="AD467" s="9"/>
      <c r="AE467" s="9">
        <f>Sat!AE54</f>
        <v>0</v>
      </c>
      <c r="AF467" s="73" t="str">
        <f>IF(B467="win",100%-AF1,"-100%")</f>
        <v>-100%</v>
      </c>
      <c r="AG467" s="9">
        <f>(AE467*AF467)+(AE467*AG1)</f>
        <v>0</v>
      </c>
      <c r="AH467" s="9"/>
      <c r="AI467" s="9">
        <f>Sat!AF54</f>
        <v>0</v>
      </c>
      <c r="AJ467" s="73" t="str">
        <f>IF(B467="win",100%-AJ1,"-100%")</f>
        <v>-100%</v>
      </c>
      <c r="AK467" s="9">
        <f>(AI467*AJ467)+(AI467*AK1)</f>
        <v>0</v>
      </c>
      <c r="AL467" s="9"/>
      <c r="AM467" s="9">
        <f>Sat!AG54</f>
        <v>0</v>
      </c>
      <c r="AN467" s="73" t="str">
        <f>IF(B467="win",100%-AN1,"-100%")</f>
        <v>-100%</v>
      </c>
      <c r="AO467" s="9">
        <f>(AM467*AN467)+(AM467*AO1)</f>
        <v>0</v>
      </c>
      <c r="AP467" s="9"/>
      <c r="AQ467" s="9">
        <f>Sat!AH54</f>
        <v>0</v>
      </c>
      <c r="AR467" s="73" t="str">
        <f>IF(B467="win",100%-AR1,"-100%")</f>
        <v>-100%</v>
      </c>
      <c r="AS467" s="9">
        <f>(AQ467*AR467)+(AQ467*AS1)</f>
        <v>0</v>
      </c>
      <c r="AT467" s="9"/>
      <c r="AU467" s="9">
        <f>Sat!AI54</f>
        <v>0</v>
      </c>
      <c r="AV467" s="73" t="str">
        <f>IF(B467="win",100%-AV1,"-100%")</f>
        <v>-100%</v>
      </c>
      <c r="AW467" s="9">
        <f>(AU467*AV467)+(AU467*AW1)</f>
        <v>0</v>
      </c>
      <c r="AX467" s="9"/>
      <c r="AY467" s="9">
        <f>Sat!AJ54</f>
        <v>0</v>
      </c>
      <c r="AZ467" s="73" t="str">
        <f>IF(B467="win",100%-AZ1,"-100%")</f>
        <v>-100%</v>
      </c>
      <c r="BA467" s="9">
        <f>(AY467*AZ467)+(AY467*BA1)</f>
        <v>0</v>
      </c>
      <c r="BB467" s="9"/>
      <c r="BC467" s="9">
        <f>Sat!AK54</f>
        <v>0</v>
      </c>
      <c r="BD467" s="73" t="str">
        <f>IF(B467="win",100%-BD1,"-100%")</f>
        <v>-100%</v>
      </c>
      <c r="BE467" s="9">
        <f>(BC467*BD467)+(BC467*BE1)</f>
        <v>0</v>
      </c>
      <c r="BF467" s="9"/>
      <c r="BG467" s="9">
        <f>Sat!AL54</f>
        <v>0</v>
      </c>
      <c r="BH467" s="73" t="str">
        <f>IF(B467="win",100%-BH1,"-100%")</f>
        <v>-100%</v>
      </c>
      <c r="BI467" s="9">
        <f>(BG467*BH467)+(BG467*BI1)</f>
        <v>0</v>
      </c>
      <c r="BJ467" s="9"/>
      <c r="BK467" s="9">
        <f>Sat!AM54</f>
        <v>0</v>
      </c>
      <c r="BL467" s="73" t="str">
        <f>IF(B467="win",100%-BL1,"-100%")</f>
        <v>-100%</v>
      </c>
      <c r="BM467" s="9">
        <f>(BK467*BL467)+(BK467*BM1)</f>
        <v>0</v>
      </c>
      <c r="BN467" s="9"/>
      <c r="BO467" s="9">
        <f>Sat!AN54</f>
        <v>0</v>
      </c>
      <c r="BP467" s="73" t="str">
        <f>IF(B467="win",100%-BP1,"-100%")</f>
        <v>-100%</v>
      </c>
      <c r="BQ467" s="9">
        <f>(BO467*BP467)+(BO467*BQ1)</f>
        <v>0</v>
      </c>
      <c r="BR467" s="9"/>
      <c r="BS467" s="9">
        <f>Sat!AO54</f>
        <v>0</v>
      </c>
      <c r="BT467" s="73" t="str">
        <f>IF(B467="win",100%-BT1,"-100%")</f>
        <v>-100%</v>
      </c>
      <c r="BU467" s="9">
        <f>(BS467*BT467)+(BS467*BU1)</f>
        <v>0</v>
      </c>
      <c r="BV467" s="9"/>
      <c r="BW467" s="9">
        <f>Sat!AP54</f>
        <v>0</v>
      </c>
      <c r="BX467" s="73" t="str">
        <f>IF(B467="win",100%-BX1,"-100%")</f>
        <v>-100%</v>
      </c>
      <c r="BY467" s="9">
        <f>(BW467*BX467)+(BW467*BY1)</f>
        <v>0</v>
      </c>
      <c r="BZ467" s="9"/>
      <c r="CA467" s="9">
        <f>Sat!AQ54</f>
        <v>0</v>
      </c>
      <c r="CB467" s="73" t="str">
        <f>IF(B467="win",100%-CB1,"-100%")</f>
        <v>-100%</v>
      </c>
      <c r="CC467" s="9">
        <f>(CA467*CB467)+(CA467*CC1)</f>
        <v>0</v>
      </c>
      <c r="CD467" s="9"/>
      <c r="CE467" s="9">
        <f>Sat!AR54</f>
        <v>0</v>
      </c>
      <c r="CF467" s="73" t="str">
        <f>IF(B467="win",100%-CF1,"-100%")</f>
        <v>-100%</v>
      </c>
      <c r="CG467" s="9">
        <f>(CE467*CF467)+(CE467*CG1)</f>
        <v>0</v>
      </c>
      <c r="CH467" s="9"/>
      <c r="CI467" s="9">
        <f>Sat!AS54</f>
        <v>0</v>
      </c>
      <c r="CJ467" s="73" t="str">
        <f>IF(B467="win",100%-CJ1,"-100%")</f>
        <v>-100%</v>
      </c>
      <c r="CK467" s="9">
        <f>(CI467*CJ467)+(CI467*CK1)</f>
        <v>0</v>
      </c>
      <c r="CL467" s="9"/>
      <c r="CM467" s="9">
        <f>Sat!AT54</f>
        <v>0</v>
      </c>
      <c r="CN467" s="73" t="str">
        <f>IF(B467="win",100%-CN1,"-100%")</f>
        <v>-100%</v>
      </c>
      <c r="CO467" s="9">
        <f>(CM467*CN467)+(CM467*CO1)</f>
        <v>0</v>
      </c>
      <c r="CP467" s="9"/>
      <c r="CQ467" s="9">
        <f>Sat!AU54</f>
        <v>0</v>
      </c>
      <c r="CR467" s="73" t="str">
        <f>IF(B467="win",100%-CR1,"-100%")</f>
        <v>-100%</v>
      </c>
      <c r="CS467" s="9">
        <f>(CQ467*CR467)+(CQ467*CS1)</f>
        <v>0</v>
      </c>
      <c r="CT467" s="9"/>
      <c r="CU467" s="9">
        <f>Sat!AV54</f>
        <v>0</v>
      </c>
      <c r="CV467" s="73" t="str">
        <f>IF(B467="win",100%-CV1,"-100%")</f>
        <v>-100%</v>
      </c>
      <c r="CW467" s="9">
        <f>(CU467*CV467)+(CU467*CW1)</f>
        <v>0</v>
      </c>
      <c r="CX467" s="9"/>
      <c r="CY467" s="9">
        <f>Sat!AW54</f>
        <v>0</v>
      </c>
      <c r="CZ467" s="73" t="str">
        <f>IF(B467="win",100%-CZ1,"-100%")</f>
        <v>-100%</v>
      </c>
      <c r="DA467" s="9">
        <f>(CY467*CZ467)+(CY467*DA1)</f>
        <v>0</v>
      </c>
      <c r="DB467" s="9"/>
      <c r="DC467" s="9">
        <f>Sat!AX54</f>
        <v>0</v>
      </c>
      <c r="DD467" s="73" t="str">
        <f>IF(B467="win",100%-DD1,"-100%")</f>
        <v>-100%</v>
      </c>
      <c r="DE467" s="9">
        <f>(DC467*DD467)+(DC467*DE1)</f>
        <v>0</v>
      </c>
      <c r="DF467" s="9"/>
      <c r="DG467" s="9">
        <f>Sat!AY54</f>
        <v>0</v>
      </c>
      <c r="DH467" s="73" t="str">
        <f>IF(B467="win",100%-DH1,"-100%")</f>
        <v>-100%</v>
      </c>
      <c r="DI467" s="9">
        <f>(DG467*DH467)+(DG467*DI1)</f>
        <v>0</v>
      </c>
      <c r="DJ467" s="9"/>
      <c r="DK467" s="9">
        <f>Sat!AZ54</f>
        <v>0</v>
      </c>
      <c r="DL467" s="73" t="str">
        <f>IF(B467="win",100%-DL1,"-100%")</f>
        <v>-100%</v>
      </c>
      <c r="DM467" s="9">
        <f>(DK467*DL467)+(DK467*DM1)</f>
        <v>0</v>
      </c>
      <c r="DN467" s="9"/>
      <c r="DO467" s="9">
        <f>Sat!BA54</f>
        <v>0</v>
      </c>
      <c r="DP467" s="73" t="str">
        <f>IF(B467="win",100%-DP1,"-100%")</f>
        <v>-100%</v>
      </c>
      <c r="DQ467" s="9">
        <f>(DO467*DP467)+(DO467*DQ1)</f>
        <v>0</v>
      </c>
      <c r="DR467" s="9"/>
      <c r="DS467" s="9">
        <f>Sat!BB54</f>
        <v>0</v>
      </c>
      <c r="DT467" s="73" t="str">
        <f>IF(B467="win",100%-DT1,"-100%")</f>
        <v>-100%</v>
      </c>
      <c r="DU467" s="9">
        <f>(DS467*DT467)+(DS467*DU1)</f>
        <v>0</v>
      </c>
      <c r="DV467" s="9"/>
      <c r="DW467" s="9">
        <f>Sat!BC54</f>
        <v>0</v>
      </c>
      <c r="DX467" s="73" t="str">
        <f>IF(B467="win",100%-DX1,"-100%")</f>
        <v>-100%</v>
      </c>
      <c r="DY467" s="9">
        <f>(DW467*DX467)+(DW467*DY1)</f>
        <v>0</v>
      </c>
      <c r="DZ467" s="9"/>
      <c r="EA467" s="9">
        <f>Sat!BD54</f>
        <v>0</v>
      </c>
      <c r="EB467" s="73" t="str">
        <f>IF(B467="win",100%-EB1,"-100%")</f>
        <v>-100%</v>
      </c>
      <c r="EC467" s="9">
        <f>(EA467*EB467)+(EA467*EC1)</f>
        <v>0</v>
      </c>
      <c r="ED467" s="9"/>
      <c r="EE467" s="9">
        <f>Sat!BE54</f>
        <v>0</v>
      </c>
      <c r="EF467" s="73" t="str">
        <f>IF(B467="win",100%-EF1,"-100%")</f>
        <v>-100%</v>
      </c>
      <c r="EG467" s="9">
        <f>(EE467*EF467)+(EE467*EG1)</f>
        <v>0</v>
      </c>
      <c r="EH467" s="9"/>
      <c r="EI467" s="9">
        <f>Sat!BF54</f>
        <v>0</v>
      </c>
      <c r="EJ467" s="73" t="str">
        <f>IF(B467="win",100%-EJ1,"-100%")</f>
        <v>-100%</v>
      </c>
      <c r="EK467" s="9">
        <f>(EI467*EJ467)+(EI467*EK1)</f>
        <v>0</v>
      </c>
      <c r="EL467" s="9"/>
      <c r="EM467" s="9">
        <f>Sat!BG54</f>
        <v>0</v>
      </c>
      <c r="EN467" s="73" t="str">
        <f>IF(B467="win",100%-EN1,"-100%")</f>
        <v>-100%</v>
      </c>
      <c r="EO467" s="9">
        <f>(EM467*EN467)+(EM467*EO1)</f>
        <v>0</v>
      </c>
      <c r="EP467" s="9"/>
      <c r="EQ467" s="9">
        <f>Sat!BH54</f>
        <v>0</v>
      </c>
      <c r="ER467" s="73" t="str">
        <f>IF(B467="win",100%-ER1,"-100%")</f>
        <v>-100%</v>
      </c>
      <c r="ES467" s="9">
        <f>(EQ467*ER467)+(EQ467*ES1)</f>
        <v>0</v>
      </c>
      <c r="EU467" s="9">
        <f>Sat!$BI54</f>
        <v>0</v>
      </c>
      <c r="EV467" s="73" t="str">
        <f t="shared" si="4869"/>
        <v>-100%</v>
      </c>
      <c r="EW467" s="9">
        <f>(EU467*EV467)+(EU467*EW1)</f>
        <v>0</v>
      </c>
      <c r="EY467" s="9">
        <f>Sat!$BJ54</f>
        <v>0</v>
      </c>
      <c r="EZ467" s="73" t="str">
        <f t="shared" si="4870"/>
        <v>-100%</v>
      </c>
      <c r="FA467" s="9">
        <f>(EY467*EZ467)+(EY467*FA1)</f>
        <v>0</v>
      </c>
      <c r="FC467" s="9">
        <f>Sat!$BK54</f>
        <v>0</v>
      </c>
      <c r="FD467" s="73" t="str">
        <f t="shared" si="4871"/>
        <v>-100%</v>
      </c>
      <c r="FE467" s="9">
        <f>(FC467*FD467)+(FC467*FE1)</f>
        <v>0</v>
      </c>
      <c r="FG467" s="9">
        <f>Sat!$BL54</f>
        <v>0</v>
      </c>
      <c r="FH467" s="73" t="str">
        <f t="shared" si="4872"/>
        <v>-100%</v>
      </c>
      <c r="FI467" s="9">
        <f>(FG467*FH467)+(FG467*FI1)</f>
        <v>0</v>
      </c>
      <c r="FK467" s="9">
        <f>Sat!$BM54</f>
        <v>0</v>
      </c>
      <c r="FL467" s="73" t="str">
        <f t="shared" si="4873"/>
        <v>-100%</v>
      </c>
      <c r="FM467" s="9">
        <f>(FK467*FL467)+(FK467*FM1)</f>
        <v>0</v>
      </c>
      <c r="FO467" s="9">
        <f>Sat!$BN54</f>
        <v>0</v>
      </c>
      <c r="FP467" s="73" t="str">
        <f t="shared" si="4874"/>
        <v>-100%</v>
      </c>
      <c r="FQ467" s="9">
        <f>(FO467*FP467)+(FO467*FQ1)</f>
        <v>0</v>
      </c>
    </row>
    <row r="468" spans="1:173" x14ac:dyDescent="0.25">
      <c r="A468" s="9" t="str">
        <f>Sat!A55</f>
        <v>OVER</v>
      </c>
      <c r="B468" s="72">
        <f>Sat!C55</f>
        <v>0</v>
      </c>
      <c r="C468" s="9">
        <f>Sat!X55</f>
        <v>0</v>
      </c>
      <c r="D468" s="73" t="str">
        <f>IF(B468="win",100%-D1,"-100%")</f>
        <v>-100%</v>
      </c>
      <c r="E468" s="9">
        <f>(C468*D468)+(C468*E1)</f>
        <v>0</v>
      </c>
      <c r="F468" s="12"/>
      <c r="G468" s="9">
        <f>Sat!Y55</f>
        <v>0</v>
      </c>
      <c r="H468" s="73" t="str">
        <f t="shared" si="4877"/>
        <v>-100%</v>
      </c>
      <c r="I468" s="9">
        <f t="shared" si="4878"/>
        <v>0</v>
      </c>
      <c r="J468" s="12"/>
      <c r="K468" s="9">
        <f>Sat!Z55</f>
        <v>0</v>
      </c>
      <c r="L468" s="73" t="str">
        <f>IF(B468="win",100%-L1,"-100%")</f>
        <v>-100%</v>
      </c>
      <c r="M468" s="9">
        <f>(K468*L468)+(K468*M1)</f>
        <v>0</v>
      </c>
      <c r="N468" s="9"/>
      <c r="O468" s="9">
        <f>Sat!AA55</f>
        <v>0</v>
      </c>
      <c r="P468" s="73" t="str">
        <f>IF(B468="win",100%-P1,"-100%")</f>
        <v>-100%</v>
      </c>
      <c r="Q468" s="9">
        <f>(O468*P468)+(O468*Q1)</f>
        <v>0</v>
      </c>
      <c r="R468" s="9"/>
      <c r="S468" s="9">
        <f>Sat!AB55</f>
        <v>0</v>
      </c>
      <c r="T468" s="73" t="str">
        <f>IF(B468="win",100%-T1,"-100%")</f>
        <v>-100%</v>
      </c>
      <c r="U468" s="9">
        <f>(S468*T468)+(S468*U1)</f>
        <v>0</v>
      </c>
      <c r="V468" s="9"/>
      <c r="W468" s="9">
        <f>Sat!AC55</f>
        <v>0</v>
      </c>
      <c r="X468" s="73" t="str">
        <f>IF(B468="win",100%-X1,"-100%")</f>
        <v>-100%</v>
      </c>
      <c r="Y468" s="9">
        <f>(W468*X468)+(W468*Y1)</f>
        <v>0</v>
      </c>
      <c r="Z468" s="9"/>
      <c r="AA468" s="9">
        <f>Sat!AD55</f>
        <v>0</v>
      </c>
      <c r="AB468" s="73" t="str">
        <f>IF(B468="win",100%-AB1,"-100%")</f>
        <v>-100%</v>
      </c>
      <c r="AC468" s="9">
        <f>(AA468*AB468)+(AA468*AC1)</f>
        <v>0</v>
      </c>
      <c r="AD468" s="9"/>
      <c r="AE468" s="9">
        <f>Sat!AE55</f>
        <v>0</v>
      </c>
      <c r="AF468" s="73" t="str">
        <f>IF(B468="win",100%-AF1,"-100%")</f>
        <v>-100%</v>
      </c>
      <c r="AG468" s="9">
        <f>(AE468*AF468)+(AE468*AG1)</f>
        <v>0</v>
      </c>
      <c r="AH468" s="9"/>
      <c r="AI468" s="9">
        <f>Sat!AF55</f>
        <v>0</v>
      </c>
      <c r="AJ468" s="73" t="str">
        <f>IF(B468="win",100%-AJ1,"-100%")</f>
        <v>-100%</v>
      </c>
      <c r="AK468" s="9">
        <f>(AI468*AJ468)+(AI468*AK1)</f>
        <v>0</v>
      </c>
      <c r="AL468" s="9"/>
      <c r="AM468" s="9">
        <f>Sat!AG55</f>
        <v>0</v>
      </c>
      <c r="AN468" s="73" t="str">
        <f>IF(B468="win",100%-AN1,"-100%")</f>
        <v>-100%</v>
      </c>
      <c r="AO468" s="9">
        <f>(AM468*AN468)+(AM468*AO1)</f>
        <v>0</v>
      </c>
      <c r="AP468" s="9"/>
      <c r="AQ468" s="9">
        <f>Sat!AH55</f>
        <v>0</v>
      </c>
      <c r="AR468" s="73" t="str">
        <f>IF(B468="win",100%-AR1,"-100%")</f>
        <v>-100%</v>
      </c>
      <c r="AS468" s="9">
        <f>(AQ468*AR468)+(AQ468*AS1)</f>
        <v>0</v>
      </c>
      <c r="AT468" s="9"/>
      <c r="AU468" s="9">
        <f>Sat!AI55</f>
        <v>0</v>
      </c>
      <c r="AV468" s="73" t="str">
        <f>IF(B468="win",100%-AV1,"-100%")</f>
        <v>-100%</v>
      </c>
      <c r="AW468" s="9">
        <f>(AU468*AV468)+(AU468*AW1)</f>
        <v>0</v>
      </c>
      <c r="AX468" s="9"/>
      <c r="AY468" s="9">
        <f>Sat!AJ55</f>
        <v>0</v>
      </c>
      <c r="AZ468" s="73" t="str">
        <f>IF(B468="win",100%-AZ1,"-100%")</f>
        <v>-100%</v>
      </c>
      <c r="BA468" s="9">
        <f>(AY468*AZ468)+(AY468*BA1)</f>
        <v>0</v>
      </c>
      <c r="BB468" s="9"/>
      <c r="BC468" s="9">
        <f>Sat!AK55</f>
        <v>0</v>
      </c>
      <c r="BD468" s="73" t="str">
        <f>IF(B468="win",100%-BD1,"-100%")</f>
        <v>-100%</v>
      </c>
      <c r="BE468" s="9">
        <f>(BC468*BD468)+(BC468*BE1)</f>
        <v>0</v>
      </c>
      <c r="BF468" s="9"/>
      <c r="BG468" s="9">
        <f>Sat!AL55</f>
        <v>0</v>
      </c>
      <c r="BH468" s="73" t="str">
        <f>IF(B468="win",100%-BH1,"-100%")</f>
        <v>-100%</v>
      </c>
      <c r="BI468" s="9">
        <f>(BG468*BH468)+(BG468*BI1)</f>
        <v>0</v>
      </c>
      <c r="BJ468" s="9"/>
      <c r="BK468" s="9">
        <f>Sat!AM55</f>
        <v>0</v>
      </c>
      <c r="BL468" s="73" t="str">
        <f>IF(B468="win",100%-BL1,"-100%")</f>
        <v>-100%</v>
      </c>
      <c r="BM468" s="9">
        <f>(BK468*BL468)+(BK468*BM1)</f>
        <v>0</v>
      </c>
      <c r="BN468" s="9"/>
      <c r="BO468" s="9">
        <f>Sat!AN55</f>
        <v>0</v>
      </c>
      <c r="BP468" s="73" t="str">
        <f>IF(B468="win",100%-BP1,"-100%")</f>
        <v>-100%</v>
      </c>
      <c r="BQ468" s="9">
        <f>(BO468*BP468)+(BO468*BQ1)</f>
        <v>0</v>
      </c>
      <c r="BR468" s="9"/>
      <c r="BS468" s="9">
        <f>Sat!AO55</f>
        <v>0</v>
      </c>
      <c r="BT468" s="73" t="str">
        <f>IF(B468="win",100%-BT1,"-100%")</f>
        <v>-100%</v>
      </c>
      <c r="BU468" s="9">
        <f>(BS468*BT468)+(BS468*BU1)</f>
        <v>0</v>
      </c>
      <c r="BV468" s="9"/>
      <c r="BW468" s="9">
        <f>Sat!AP55</f>
        <v>0</v>
      </c>
      <c r="BX468" s="73" t="str">
        <f>IF(B468="win",100%-BX1,"-100%")</f>
        <v>-100%</v>
      </c>
      <c r="BY468" s="9">
        <f>(BW468*BX468)+(BW468*BY1)</f>
        <v>0</v>
      </c>
      <c r="BZ468" s="9"/>
      <c r="CA468" s="9">
        <f>Sat!AQ55</f>
        <v>0</v>
      </c>
      <c r="CB468" s="73" t="str">
        <f>IF(B468="win",100%-CB1,"-100%")</f>
        <v>-100%</v>
      </c>
      <c r="CC468" s="9">
        <f>(CA468*CB468)+(CA468*CC1)</f>
        <v>0</v>
      </c>
      <c r="CD468" s="9"/>
      <c r="CE468" s="9">
        <f>Sat!AR55</f>
        <v>0</v>
      </c>
      <c r="CF468" s="73" t="str">
        <f>IF(B468="win",100%-CF1,"-100%")</f>
        <v>-100%</v>
      </c>
      <c r="CG468" s="9">
        <f>(CE468*CF468)+(CE468*CG1)</f>
        <v>0</v>
      </c>
      <c r="CH468" s="9"/>
      <c r="CI468" s="9">
        <f>Sat!AS55</f>
        <v>0</v>
      </c>
      <c r="CJ468" s="73" t="str">
        <f>IF(B468="win",100%-CJ1,"-100%")</f>
        <v>-100%</v>
      </c>
      <c r="CK468" s="9">
        <f>(CI468*CJ468)+(CI468*CK1)</f>
        <v>0</v>
      </c>
      <c r="CL468" s="9"/>
      <c r="CM468" s="9">
        <f>Sat!AT55</f>
        <v>0</v>
      </c>
      <c r="CN468" s="73" t="str">
        <f>IF(B468="win",100%-CN1,"-100%")</f>
        <v>-100%</v>
      </c>
      <c r="CO468" s="9">
        <f>(CM468*CN468)+(CM468*CO1)</f>
        <v>0</v>
      </c>
      <c r="CP468" s="9"/>
      <c r="CQ468" s="9">
        <f>Sat!AU55</f>
        <v>0</v>
      </c>
      <c r="CR468" s="73" t="str">
        <f>IF(B468="win",100%-CR1,"-100%")</f>
        <v>-100%</v>
      </c>
      <c r="CS468" s="9">
        <f>(CQ468*CR468)+(CQ468*CS1)</f>
        <v>0</v>
      </c>
      <c r="CT468" s="9"/>
      <c r="CU468" s="9">
        <f>Sat!AV55</f>
        <v>0</v>
      </c>
      <c r="CV468" s="73" t="str">
        <f>IF(B468="win",100%-CV1,"-100%")</f>
        <v>-100%</v>
      </c>
      <c r="CW468" s="9">
        <f>(CU468*CV468)+(CU468*CW1)</f>
        <v>0</v>
      </c>
      <c r="CX468" s="9"/>
      <c r="CY468" s="9">
        <f>Sat!AW55</f>
        <v>0</v>
      </c>
      <c r="CZ468" s="73" t="str">
        <f>IF(B468="win",100%-CZ1,"-100%")</f>
        <v>-100%</v>
      </c>
      <c r="DA468" s="9">
        <f>(CY468*CZ468)+(CY468*DA1)</f>
        <v>0</v>
      </c>
      <c r="DB468" s="9"/>
      <c r="DC468" s="9">
        <f>Sat!AX55</f>
        <v>0</v>
      </c>
      <c r="DD468" s="73" t="str">
        <f>IF(B468="win",100%-DD1,"-100%")</f>
        <v>-100%</v>
      </c>
      <c r="DE468" s="9">
        <f>(DC468*DD468)+(DC468*DE1)</f>
        <v>0</v>
      </c>
      <c r="DF468" s="9"/>
      <c r="DG468" s="9">
        <f>Sat!AY55</f>
        <v>0</v>
      </c>
      <c r="DH468" s="73" t="str">
        <f>IF(B468="win",100%-DH1,"-100%")</f>
        <v>-100%</v>
      </c>
      <c r="DI468" s="9">
        <f>(DG468*DH468)+(DG468*DI1)</f>
        <v>0</v>
      </c>
      <c r="DJ468" s="9"/>
      <c r="DK468" s="9">
        <f>Sat!AZ55</f>
        <v>0</v>
      </c>
      <c r="DL468" s="73" t="str">
        <f>IF(B468="win",100%-DL1,"-100%")</f>
        <v>-100%</v>
      </c>
      <c r="DM468" s="9">
        <f>(DK468*DL468)+(DK468*DM1)</f>
        <v>0</v>
      </c>
      <c r="DN468" s="9"/>
      <c r="DO468" s="9">
        <f>Sat!BA55</f>
        <v>0</v>
      </c>
      <c r="DP468" s="73" t="str">
        <f>IF(B468="win",100%-DP1,"-100%")</f>
        <v>-100%</v>
      </c>
      <c r="DQ468" s="9">
        <f>(DO468*DP468)+(DO468*DQ1)</f>
        <v>0</v>
      </c>
      <c r="DR468" s="9"/>
      <c r="DS468" s="9">
        <f>Sat!BB55</f>
        <v>0</v>
      </c>
      <c r="DT468" s="73" t="str">
        <f>IF(B468="win",100%-DT1,"-100%")</f>
        <v>-100%</v>
      </c>
      <c r="DU468" s="9">
        <f>(DS468*DT468)+(DS468*DU1)</f>
        <v>0</v>
      </c>
      <c r="DV468" s="9"/>
      <c r="DW468" s="9">
        <f>Sat!BC55</f>
        <v>0</v>
      </c>
      <c r="DX468" s="73" t="str">
        <f>IF(B468="win",100%-DX1,"-100%")</f>
        <v>-100%</v>
      </c>
      <c r="DY468" s="9">
        <f>(DW468*DX468)+(DW468*DY1)</f>
        <v>0</v>
      </c>
      <c r="DZ468" s="9"/>
      <c r="EA468" s="9">
        <f>Sat!BD55</f>
        <v>0</v>
      </c>
      <c r="EB468" s="73" t="str">
        <f>IF(B468="win",100%-EB1,"-100%")</f>
        <v>-100%</v>
      </c>
      <c r="EC468" s="9">
        <f>(EA468*EB468)+(EA468*EC1)</f>
        <v>0</v>
      </c>
      <c r="ED468" s="9"/>
      <c r="EE468" s="9">
        <f>Sat!BE55</f>
        <v>0</v>
      </c>
      <c r="EF468" s="73" t="str">
        <f>IF(B468="win",100%-EF1,"-100%")</f>
        <v>-100%</v>
      </c>
      <c r="EG468" s="9">
        <f>(EE468*EF468)+(EE468*EG1)</f>
        <v>0</v>
      </c>
      <c r="EH468" s="9"/>
      <c r="EI468" s="9">
        <f>Sat!BF55</f>
        <v>0</v>
      </c>
      <c r="EJ468" s="73" t="str">
        <f>IF(B468="win",100%-EJ1,"-100%")</f>
        <v>-100%</v>
      </c>
      <c r="EK468" s="9">
        <f>(EI468*EJ468)+(EI468*EK1)</f>
        <v>0</v>
      </c>
      <c r="EL468" s="9"/>
      <c r="EM468" s="9">
        <f>Sat!BG55</f>
        <v>0</v>
      </c>
      <c r="EN468" s="73" t="str">
        <f>IF(B468="win",100%-EN1,"-100%")</f>
        <v>-100%</v>
      </c>
      <c r="EO468" s="9">
        <f>(EM468*EN468)+(EM468*EO1)</f>
        <v>0</v>
      </c>
      <c r="EP468" s="9"/>
      <c r="EQ468" s="9">
        <f>Sat!BH55</f>
        <v>0</v>
      </c>
      <c r="ER468" s="73" t="str">
        <f>IF(B468="win",100%-ER1,"-100%")</f>
        <v>-100%</v>
      </c>
      <c r="ES468" s="9">
        <f>(EQ468*ER468)+(EQ468*ES1)</f>
        <v>0</v>
      </c>
      <c r="EU468" s="9">
        <f>Sat!$BI55</f>
        <v>0</v>
      </c>
      <c r="EV468" s="73" t="str">
        <f t="shared" si="4869"/>
        <v>-100%</v>
      </c>
      <c r="EW468" s="9">
        <f>(EU468*EV468)+(EU468*EW1)</f>
        <v>0</v>
      </c>
      <c r="EY468" s="9">
        <f>Sat!$BJ55</f>
        <v>0</v>
      </c>
      <c r="EZ468" s="73" t="str">
        <f t="shared" si="4870"/>
        <v>-100%</v>
      </c>
      <c r="FA468" s="9">
        <f>(EY468*EZ468)+(EY468*FA1)</f>
        <v>0</v>
      </c>
      <c r="FC468" s="9">
        <f>Sat!$BK55</f>
        <v>0</v>
      </c>
      <c r="FD468" s="73" t="str">
        <f t="shared" si="4871"/>
        <v>-100%</v>
      </c>
      <c r="FE468" s="9">
        <f>(FC468*FD468)+(FC468*FE1)</f>
        <v>0</v>
      </c>
      <c r="FG468" s="9">
        <f>Sat!$BL55</f>
        <v>0</v>
      </c>
      <c r="FH468" s="73" t="str">
        <f t="shared" si="4872"/>
        <v>-100%</v>
      </c>
      <c r="FI468" s="9">
        <f>(FG468*FH468)+(FG468*FI1)</f>
        <v>0</v>
      </c>
      <c r="FK468" s="9">
        <f>Sat!$BM55</f>
        <v>0</v>
      </c>
      <c r="FL468" s="73" t="str">
        <f t="shared" si="4873"/>
        <v>-100%</v>
      </c>
      <c r="FM468" s="9">
        <f>(FK468*FL468)+(FK468*FM1)</f>
        <v>0</v>
      </c>
      <c r="FO468" s="9">
        <f>Sat!$BN55</f>
        <v>0</v>
      </c>
      <c r="FP468" s="73" t="str">
        <f t="shared" si="4874"/>
        <v>-100%</v>
      </c>
      <c r="FQ468" s="9">
        <f>(FO468*FP468)+(FO468*FQ1)</f>
        <v>0</v>
      </c>
    </row>
    <row r="469" spans="1:173" x14ac:dyDescent="0.25">
      <c r="A469" s="75"/>
      <c r="B469" s="72"/>
      <c r="C469" s="75"/>
      <c r="D469" s="75"/>
      <c r="E469" s="75"/>
      <c r="F469" s="12"/>
      <c r="G469" s="75"/>
      <c r="H469" s="75"/>
      <c r="I469" s="75"/>
      <c r="J469" s="12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5"/>
      <c r="BK469" s="75"/>
      <c r="BL469" s="75"/>
      <c r="BM469" s="75"/>
      <c r="BN469" s="75"/>
      <c r="BO469" s="75"/>
      <c r="BP469" s="75"/>
      <c r="BQ469" s="75"/>
      <c r="BR469" s="75"/>
      <c r="BS469" s="75"/>
      <c r="BT469" s="75"/>
      <c r="BU469" s="75"/>
      <c r="BV469" s="75"/>
      <c r="BW469" s="75"/>
      <c r="BX469" s="75"/>
      <c r="BY469" s="75"/>
      <c r="BZ469" s="75"/>
      <c r="CA469" s="75"/>
      <c r="CB469" s="75"/>
      <c r="CC469" s="75"/>
      <c r="CD469" s="75"/>
      <c r="CE469" s="75"/>
      <c r="CF469" s="75"/>
      <c r="CG469" s="75"/>
      <c r="CH469" s="75"/>
      <c r="CI469" s="75"/>
      <c r="CJ469" s="75"/>
      <c r="CK469" s="75"/>
      <c r="CL469" s="75"/>
      <c r="CM469" s="75"/>
      <c r="CN469" s="75"/>
      <c r="CO469" s="75"/>
      <c r="CP469" s="75"/>
      <c r="CQ469" s="75"/>
      <c r="CR469" s="75"/>
      <c r="CS469" s="75"/>
      <c r="CT469" s="75"/>
      <c r="CU469" s="75"/>
      <c r="CV469" s="75"/>
      <c r="CW469" s="75"/>
      <c r="CX469" s="75"/>
      <c r="CY469" s="75"/>
      <c r="CZ469" s="75"/>
      <c r="DA469" s="75"/>
      <c r="DB469" s="75"/>
      <c r="DC469" s="75"/>
      <c r="DD469" s="75"/>
      <c r="DE469" s="75"/>
      <c r="DF469" s="75"/>
      <c r="DG469" s="75"/>
      <c r="DH469" s="75"/>
      <c r="DI469" s="75"/>
      <c r="DJ469" s="75"/>
      <c r="DK469" s="75"/>
      <c r="DL469" s="75"/>
      <c r="DM469" s="75"/>
      <c r="DN469" s="75"/>
      <c r="DO469" s="75"/>
      <c r="DP469" s="75"/>
      <c r="DQ469" s="75"/>
      <c r="DR469" s="75"/>
      <c r="DS469" s="75"/>
      <c r="DT469" s="75"/>
      <c r="DU469" s="75"/>
      <c r="DV469" s="75"/>
      <c r="DW469" s="75"/>
      <c r="DX469" s="75"/>
      <c r="DY469" s="75"/>
      <c r="DZ469" s="75"/>
      <c r="EA469" s="75"/>
      <c r="EB469" s="75"/>
      <c r="EC469" s="75"/>
      <c r="ED469" s="75"/>
      <c r="EE469" s="75"/>
      <c r="EF469" s="75"/>
      <c r="EG469" s="75"/>
      <c r="EH469" s="75"/>
      <c r="EI469" s="75"/>
      <c r="EJ469" s="75"/>
      <c r="EK469" s="75"/>
      <c r="EL469" s="75"/>
      <c r="EM469" s="75"/>
      <c r="EN469" s="75"/>
      <c r="EO469" s="75"/>
      <c r="EP469" s="75"/>
      <c r="EQ469" s="75"/>
      <c r="ER469" s="75"/>
      <c r="ES469" s="75"/>
      <c r="EU469" s="75"/>
      <c r="EV469" s="75"/>
      <c r="EW469" s="75"/>
      <c r="EY469" s="75"/>
      <c r="EZ469" s="75"/>
      <c r="FA469" s="75"/>
      <c r="FC469" s="75"/>
      <c r="FD469" s="75"/>
      <c r="FE469" s="75"/>
      <c r="FG469" s="75"/>
      <c r="FH469" s="75"/>
      <c r="FI469" s="75"/>
      <c r="FK469" s="75"/>
      <c r="FL469" s="75"/>
      <c r="FM469" s="75"/>
      <c r="FO469" s="75"/>
      <c r="FP469" s="75"/>
      <c r="FQ469" s="75"/>
    </row>
    <row r="470" spans="1:173" x14ac:dyDescent="0.25">
      <c r="A470" s="9">
        <f>Sat!A57</f>
        <v>0</v>
      </c>
      <c r="B470" s="72">
        <f>Sat!C57</f>
        <v>0</v>
      </c>
      <c r="C470" s="9">
        <f>Sat!X57</f>
        <v>0</v>
      </c>
      <c r="D470" s="73" t="str">
        <f>IF(B470="win",100%-D1,"-100%")</f>
        <v>-100%</v>
      </c>
      <c r="E470" s="9">
        <f>(C470*D470)+(C470*E1)</f>
        <v>0</v>
      </c>
      <c r="F470" s="12"/>
      <c r="G470" s="9">
        <f>Sat!Y57</f>
        <v>0</v>
      </c>
      <c r="H470" s="73" t="str">
        <f>IF($B470="win",100%-H$1,"-100%")</f>
        <v>-100%</v>
      </c>
      <c r="I470" s="9">
        <f>(G470*H470)+(G470*I1)</f>
        <v>0</v>
      </c>
      <c r="J470" s="12"/>
      <c r="K470" s="9">
        <f>Sat!Z57</f>
        <v>0</v>
      </c>
      <c r="L470" s="73" t="str">
        <f>IF(B470="win",100%-L1,"-100%")</f>
        <v>-100%</v>
      </c>
      <c r="M470" s="9">
        <f>(K470*L470)+(K470*M1)</f>
        <v>0</v>
      </c>
      <c r="N470" s="9"/>
      <c r="O470" s="9">
        <f>Sat!AA57</f>
        <v>0</v>
      </c>
      <c r="P470" s="73" t="str">
        <f>IF(B470="win",100%-P1,"-100%")</f>
        <v>-100%</v>
      </c>
      <c r="Q470" s="9">
        <f>(O470*P470)+(O470*Q1)</f>
        <v>0</v>
      </c>
      <c r="R470" s="9"/>
      <c r="S470" s="9">
        <f>Sat!AB57</f>
        <v>0</v>
      </c>
      <c r="T470" s="73" t="str">
        <f>IF(B470="win",100%-T1,"-100%")</f>
        <v>-100%</v>
      </c>
      <c r="U470" s="9">
        <f>(S470*T470)+(S470*U1)</f>
        <v>0</v>
      </c>
      <c r="V470" s="9"/>
      <c r="W470" s="9">
        <f>Sat!AC57</f>
        <v>0</v>
      </c>
      <c r="X470" s="73" t="str">
        <f>IF(B470="win",100%-X1,"-100%")</f>
        <v>-100%</v>
      </c>
      <c r="Y470" s="9">
        <f>(W470*X470)+(W470*Y1)</f>
        <v>0</v>
      </c>
      <c r="Z470" s="9"/>
      <c r="AA470" s="9">
        <f>Sat!AD57</f>
        <v>0</v>
      </c>
      <c r="AB470" s="73" t="str">
        <f>IF(B470="win",100%-AB1,"-100%")</f>
        <v>-100%</v>
      </c>
      <c r="AC470" s="9">
        <f>(AA470*AB470)+(AA470*AC1)</f>
        <v>0</v>
      </c>
      <c r="AD470" s="9"/>
      <c r="AE470" s="9">
        <f>Sat!AE57</f>
        <v>0</v>
      </c>
      <c r="AF470" s="73" t="str">
        <f>IF(B470="win",100%-AF1,"-100%")</f>
        <v>-100%</v>
      </c>
      <c r="AG470" s="9">
        <f>(AE470*AF470)+(AE470*AG1)</f>
        <v>0</v>
      </c>
      <c r="AH470" s="9"/>
      <c r="AI470" s="9">
        <f>Sat!AF57</f>
        <v>0</v>
      </c>
      <c r="AJ470" s="73" t="str">
        <f>IF(B470="win",100%-AJ1,"-100%")</f>
        <v>-100%</v>
      </c>
      <c r="AK470" s="9">
        <f>(AI470*AJ470)+(AI470*AK1)</f>
        <v>0</v>
      </c>
      <c r="AL470" s="9"/>
      <c r="AM470" s="9">
        <f>Sat!AG57</f>
        <v>0</v>
      </c>
      <c r="AN470" s="73" t="str">
        <f>IF(B470="win",100%-AN1,"-100%")</f>
        <v>-100%</v>
      </c>
      <c r="AO470" s="9">
        <f>(AM470*AN470)+(AM470*AO1)</f>
        <v>0</v>
      </c>
      <c r="AP470" s="9"/>
      <c r="AQ470" s="9">
        <f>Sat!AH57</f>
        <v>0</v>
      </c>
      <c r="AR470" s="73" t="str">
        <f>IF(B470="win",100%-AR1,"-100%")</f>
        <v>-100%</v>
      </c>
      <c r="AS470" s="9">
        <f>(AQ470*AR470)+(AQ470*AS1)</f>
        <v>0</v>
      </c>
      <c r="AT470" s="9"/>
      <c r="AU470" s="9">
        <f>Sat!AI57</f>
        <v>0</v>
      </c>
      <c r="AV470" s="73" t="str">
        <f>IF(B470="win",100%-AV1,"-100%")</f>
        <v>-100%</v>
      </c>
      <c r="AW470" s="9">
        <f>(AU470*AV470)+(AU470*AW1)</f>
        <v>0</v>
      </c>
      <c r="AX470" s="9"/>
      <c r="AY470" s="9">
        <f>Sat!AJ57</f>
        <v>0</v>
      </c>
      <c r="AZ470" s="73" t="str">
        <f>IF(B470="win",100%-AZ1,"-100%")</f>
        <v>-100%</v>
      </c>
      <c r="BA470" s="9">
        <f>(AY470*AZ470)+(AY470*BA1)</f>
        <v>0</v>
      </c>
      <c r="BB470" s="9"/>
      <c r="BC470" s="9">
        <f>Sat!AK57</f>
        <v>0</v>
      </c>
      <c r="BD470" s="73" t="str">
        <f>IF(B470="win",100%-BD1,"-100%")</f>
        <v>-100%</v>
      </c>
      <c r="BE470" s="9">
        <f>(BC470*BD470)+(BC470*BE1)</f>
        <v>0</v>
      </c>
      <c r="BF470" s="9"/>
      <c r="BG470" s="9">
        <f>Sat!AL57</f>
        <v>0</v>
      </c>
      <c r="BH470" s="73" t="str">
        <f>IF(B470="win",100%-BH1,"-100%")</f>
        <v>-100%</v>
      </c>
      <c r="BI470" s="9">
        <f>(BG470*BH470)+(BG470*BI1)</f>
        <v>0</v>
      </c>
      <c r="BJ470" s="9"/>
      <c r="BK470" s="9">
        <f>Sat!AM57</f>
        <v>0</v>
      </c>
      <c r="BL470" s="73" t="str">
        <f>IF(B470="win",100%-BL1,"-100%")</f>
        <v>-100%</v>
      </c>
      <c r="BM470" s="9">
        <f>(BK470*BL470)+(BK470*BM1)</f>
        <v>0</v>
      </c>
      <c r="BN470" s="9"/>
      <c r="BO470" s="9">
        <f>Sat!AN57</f>
        <v>0</v>
      </c>
      <c r="BP470" s="73" t="str">
        <f>IF(B470="win",100%-BP1,"-100%")</f>
        <v>-100%</v>
      </c>
      <c r="BQ470" s="9">
        <f>(BO470*BP470)+(BO470*BQ1)</f>
        <v>0</v>
      </c>
      <c r="BR470" s="9"/>
      <c r="BS470" s="9">
        <f>Sat!AO57</f>
        <v>0</v>
      </c>
      <c r="BT470" s="73" t="str">
        <f>IF(B470="win",100%-BT1,"-100%")</f>
        <v>-100%</v>
      </c>
      <c r="BU470" s="9">
        <f>(BS470*BT470)+(BS470*BU1)</f>
        <v>0</v>
      </c>
      <c r="BV470" s="9"/>
      <c r="BW470" s="9">
        <f>Sat!AP57</f>
        <v>0</v>
      </c>
      <c r="BX470" s="73" t="str">
        <f>IF(B470="win",100%-BX1,"-100%")</f>
        <v>-100%</v>
      </c>
      <c r="BY470" s="9">
        <f>(BW470*BX470)+(BW470*BY1)</f>
        <v>0</v>
      </c>
      <c r="BZ470" s="9"/>
      <c r="CA470" s="9">
        <f>Sat!AQ57</f>
        <v>0</v>
      </c>
      <c r="CB470" s="73" t="str">
        <f>IF(B470="win",100%-CB1,"-100%")</f>
        <v>-100%</v>
      </c>
      <c r="CC470" s="9">
        <f>(CA470*CB470)+(CA470*CC1)</f>
        <v>0</v>
      </c>
      <c r="CD470" s="9"/>
      <c r="CE470" s="9">
        <f>Sat!AR57</f>
        <v>0</v>
      </c>
      <c r="CF470" s="73" t="str">
        <f>IF(B470="win",100%-CF1,"-100%")</f>
        <v>-100%</v>
      </c>
      <c r="CG470" s="9">
        <f>(CE470*CF470)+(CE470*CG1)</f>
        <v>0</v>
      </c>
      <c r="CH470" s="9"/>
      <c r="CI470" s="9">
        <f>Sat!AS57</f>
        <v>0</v>
      </c>
      <c r="CJ470" s="73" t="str">
        <f>IF(B470="win",100%-CJ1,"-100%")</f>
        <v>-100%</v>
      </c>
      <c r="CK470" s="9">
        <f>(CI470*CJ470)+(CI470*CK1)</f>
        <v>0</v>
      </c>
      <c r="CL470" s="9"/>
      <c r="CM470" s="9">
        <f>Sat!AT57</f>
        <v>0</v>
      </c>
      <c r="CN470" s="73" t="str">
        <f>IF(B470="win",100%-CN1,"-100%")</f>
        <v>-100%</v>
      </c>
      <c r="CO470" s="9">
        <f>(CM470*CN470)+(CM470*CO1)</f>
        <v>0</v>
      </c>
      <c r="CP470" s="9"/>
      <c r="CQ470" s="9">
        <f>Sat!AU57</f>
        <v>0</v>
      </c>
      <c r="CR470" s="73" t="str">
        <f>IF(B470="win",100%-CR1,"-100%")</f>
        <v>-100%</v>
      </c>
      <c r="CS470" s="9">
        <f>(CQ470*CR470)+(CQ470*CS1)</f>
        <v>0</v>
      </c>
      <c r="CT470" s="9"/>
      <c r="CU470" s="9">
        <f>Sat!AV57</f>
        <v>0</v>
      </c>
      <c r="CV470" s="73" t="str">
        <f>IF(B470="win",100%-CV1,"-100%")</f>
        <v>-100%</v>
      </c>
      <c r="CW470" s="9">
        <f>(CU470*CV470)+(CU470*CW1)</f>
        <v>0</v>
      </c>
      <c r="CX470" s="9"/>
      <c r="CY470" s="9">
        <f>Sat!AW57</f>
        <v>0</v>
      </c>
      <c r="CZ470" s="73" t="str">
        <f>IF(B470="win",100%-CZ1,"-100%")</f>
        <v>-100%</v>
      </c>
      <c r="DA470" s="9">
        <f>(CY470*CZ470)+(CY470*DA1)</f>
        <v>0</v>
      </c>
      <c r="DB470" s="9"/>
      <c r="DC470" s="9">
        <f>Sat!AX57</f>
        <v>0</v>
      </c>
      <c r="DD470" s="73" t="str">
        <f>IF(B470="win",100%-DD1,"-100%")</f>
        <v>-100%</v>
      </c>
      <c r="DE470" s="9">
        <f>(DC470*DD470)+(DC470*DE1)</f>
        <v>0</v>
      </c>
      <c r="DF470" s="9"/>
      <c r="DG470" s="9">
        <f>Sat!AY57</f>
        <v>0</v>
      </c>
      <c r="DH470" s="73" t="str">
        <f>IF(B470="win",100%-DH1,"-100%")</f>
        <v>-100%</v>
      </c>
      <c r="DI470" s="9">
        <f>(DG470*DH470)+(DG470*DI1)</f>
        <v>0</v>
      </c>
      <c r="DJ470" s="9"/>
      <c r="DK470" s="9">
        <f>Sat!AZ57</f>
        <v>0</v>
      </c>
      <c r="DL470" s="73" t="str">
        <f>IF(B470="win",100%-DL1,"-100%")</f>
        <v>-100%</v>
      </c>
      <c r="DM470" s="9">
        <f>(DK470*DL470)+(DK470*DM1)</f>
        <v>0</v>
      </c>
      <c r="DN470" s="9"/>
      <c r="DO470" s="9">
        <f>Sat!BA57</f>
        <v>0</v>
      </c>
      <c r="DP470" s="73" t="str">
        <f>IF(B470="win",100%-DP1,"-100%")</f>
        <v>-100%</v>
      </c>
      <c r="DQ470" s="9">
        <f>(DO470*DP470)+(DO470*DQ1)</f>
        <v>0</v>
      </c>
      <c r="DR470" s="9"/>
      <c r="DS470" s="9">
        <f>Sat!BB57</f>
        <v>0</v>
      </c>
      <c r="DT470" s="73" t="str">
        <f>IF(B470="win",100%-DT1,"-100%")</f>
        <v>-100%</v>
      </c>
      <c r="DU470" s="9">
        <f>(DS470*DT470)+(DS470*DU1)</f>
        <v>0</v>
      </c>
      <c r="DV470" s="9"/>
      <c r="DW470" s="9">
        <f>Sat!BC57</f>
        <v>0</v>
      </c>
      <c r="DX470" s="73" t="str">
        <f>IF(B470="win",100%-DX1,"-100%")</f>
        <v>-100%</v>
      </c>
      <c r="DY470" s="9">
        <f>(DW470*DX470)+(DW470*DY1)</f>
        <v>0</v>
      </c>
      <c r="DZ470" s="9"/>
      <c r="EA470" s="9">
        <f>Sat!BD57</f>
        <v>0</v>
      </c>
      <c r="EB470" s="73" t="str">
        <f>IF(B470="win",100%-EB1,"-100%")</f>
        <v>-100%</v>
      </c>
      <c r="EC470" s="9">
        <f>(EA470*EB470)+(EA470*EC1)</f>
        <v>0</v>
      </c>
      <c r="ED470" s="9"/>
      <c r="EE470" s="9">
        <f>Sat!BE57</f>
        <v>0</v>
      </c>
      <c r="EF470" s="73" t="str">
        <f>IF(B470="win",100%-EF1,"-100%")</f>
        <v>-100%</v>
      </c>
      <c r="EG470" s="9">
        <f>(EE470*EF470)+(EE470*EG1)</f>
        <v>0</v>
      </c>
      <c r="EH470" s="9"/>
      <c r="EI470" s="9">
        <f>Sat!BF57</f>
        <v>0</v>
      </c>
      <c r="EJ470" s="73" t="str">
        <f>IF(B470="win",100%-EJ1,"-100%")</f>
        <v>-100%</v>
      </c>
      <c r="EK470" s="9">
        <f>(EI470*EJ470)+(EI470*EK1)</f>
        <v>0</v>
      </c>
      <c r="EL470" s="9"/>
      <c r="EM470" s="9">
        <f>Sat!BG57</f>
        <v>0</v>
      </c>
      <c r="EN470" s="73" t="str">
        <f>IF(B470="win",100%-EN1,"-100%")</f>
        <v>-100%</v>
      </c>
      <c r="EO470" s="9">
        <f>(EM470*EN470)+(EM470*EO1)</f>
        <v>0</v>
      </c>
      <c r="EP470" s="9"/>
      <c r="EQ470" s="9">
        <f>Sat!BH57</f>
        <v>0</v>
      </c>
      <c r="ER470" s="73" t="str">
        <f>IF(B470="win",100%-ER1,"-100%")</f>
        <v>-100%</v>
      </c>
      <c r="ES470" s="9">
        <f>(EQ470*ER470)+(EQ470*ES1)</f>
        <v>0</v>
      </c>
      <c r="EU470" s="9">
        <f>Sat!$BI57</f>
        <v>0</v>
      </c>
      <c r="EV470" s="73" t="str">
        <f t="shared" si="4869"/>
        <v>-100%</v>
      </c>
      <c r="EW470" s="9">
        <f>(EU470*EV470)+(EU470*EW1)</f>
        <v>0</v>
      </c>
      <c r="EY470" s="9">
        <f>Sat!$BJ57</f>
        <v>0</v>
      </c>
      <c r="EZ470" s="73" t="str">
        <f t="shared" si="4870"/>
        <v>-100%</v>
      </c>
      <c r="FA470" s="9">
        <f>(EY470*EZ470)+(EY470*FA1)</f>
        <v>0</v>
      </c>
      <c r="FC470" s="9">
        <f>Sat!$BK57</f>
        <v>0</v>
      </c>
      <c r="FD470" s="73" t="str">
        <f t="shared" si="4871"/>
        <v>-100%</v>
      </c>
      <c r="FE470" s="9">
        <f>(FC470*FD470)+(FC470*FE1)</f>
        <v>0</v>
      </c>
      <c r="FG470" s="9">
        <f>Sat!$BL57</f>
        <v>0</v>
      </c>
      <c r="FH470" s="73" t="str">
        <f t="shared" si="4872"/>
        <v>-100%</v>
      </c>
      <c r="FI470" s="9">
        <f>(FG470*FH470)+(FG470*FI1)</f>
        <v>0</v>
      </c>
      <c r="FK470" s="9">
        <f>Sat!$BM57</f>
        <v>0</v>
      </c>
      <c r="FL470" s="73" t="str">
        <f t="shared" si="4873"/>
        <v>-100%</v>
      </c>
      <c r="FM470" s="9">
        <f>(FK470*FL470)+(FK470*FM1)</f>
        <v>0</v>
      </c>
      <c r="FO470" s="9">
        <f>Sat!$BN57</f>
        <v>0</v>
      </c>
      <c r="FP470" s="73" t="str">
        <f t="shared" si="4874"/>
        <v>-100%</v>
      </c>
      <c r="FQ470" s="9">
        <f>(FO470*FP470)+(FO470*FQ1)</f>
        <v>0</v>
      </c>
    </row>
    <row r="471" spans="1:173" x14ac:dyDescent="0.25">
      <c r="A471" s="9">
        <f>Sat!A58</f>
        <v>0</v>
      </c>
      <c r="B471" s="72">
        <f>Sat!C58</f>
        <v>0</v>
      </c>
      <c r="C471" s="9">
        <f>Sat!X58</f>
        <v>0</v>
      </c>
      <c r="D471" s="73" t="str">
        <f>IF(B471="win",100%-D1,"-100%")</f>
        <v>-100%</v>
      </c>
      <c r="E471" s="9">
        <f>(C471*D471)+(C471*E1)</f>
        <v>0</v>
      </c>
      <c r="F471" s="12"/>
      <c r="G471" s="9">
        <f>Sat!Y58</f>
        <v>0</v>
      </c>
      <c r="H471" s="73" t="str">
        <f t="shared" ref="H471:H473" si="4879">IF($B471="win",100%-H$1,"-100%")</f>
        <v>-100%</v>
      </c>
      <c r="I471" s="9">
        <f t="shared" ref="I471" si="4880">(G471*H471)+(G471*I17)</f>
        <v>0</v>
      </c>
      <c r="J471" s="12"/>
      <c r="K471" s="9">
        <f>Sat!Z58</f>
        <v>0</v>
      </c>
      <c r="L471" s="73" t="str">
        <f>IF(B471="win",100%-L1,"-100%")</f>
        <v>-100%</v>
      </c>
      <c r="M471" s="9">
        <f>(K471*L471)+(K471*M1)</f>
        <v>0</v>
      </c>
      <c r="N471" s="9"/>
      <c r="O471" s="9">
        <f>Sat!AA58</f>
        <v>0</v>
      </c>
      <c r="P471" s="73" t="str">
        <f>IF(B471="win",100%-P1,"-100%")</f>
        <v>-100%</v>
      </c>
      <c r="Q471" s="9">
        <f>(O471*P471)+(O471*Q1)</f>
        <v>0</v>
      </c>
      <c r="R471" s="9"/>
      <c r="S471" s="9">
        <f>Sat!AB58</f>
        <v>0</v>
      </c>
      <c r="T471" s="73" t="str">
        <f>IF(B471="win",100%-T1,"-100%")</f>
        <v>-100%</v>
      </c>
      <c r="U471" s="9">
        <f>(S471*T471)+(S471*U1)</f>
        <v>0</v>
      </c>
      <c r="V471" s="9"/>
      <c r="W471" s="9">
        <f>Sat!AC58</f>
        <v>0</v>
      </c>
      <c r="X471" s="73" t="str">
        <f>IF(B471="win",100%-X1,"-100%")</f>
        <v>-100%</v>
      </c>
      <c r="Y471" s="9">
        <f>(W471*X471)+(W471*Y1)</f>
        <v>0</v>
      </c>
      <c r="Z471" s="9"/>
      <c r="AA471" s="9">
        <f>Sat!AD58</f>
        <v>0</v>
      </c>
      <c r="AB471" s="73" t="str">
        <f>IF(B471="win",100%-AB1,"-100%")</f>
        <v>-100%</v>
      </c>
      <c r="AC471" s="9">
        <f>(AA471*AB471)+(AA471*AC1)</f>
        <v>0</v>
      </c>
      <c r="AD471" s="9"/>
      <c r="AE471" s="9">
        <f>Sat!AE58</f>
        <v>0</v>
      </c>
      <c r="AF471" s="73" t="str">
        <f>IF(B471="win",100%-AF1,"-100%")</f>
        <v>-100%</v>
      </c>
      <c r="AG471" s="9">
        <f>(AE471*AF471)+(AE471*AG1)</f>
        <v>0</v>
      </c>
      <c r="AH471" s="9"/>
      <c r="AI471" s="9">
        <f>Sat!AF58</f>
        <v>0</v>
      </c>
      <c r="AJ471" s="73" t="str">
        <f>IF(B471="win",100%-AJ1,"-100%")</f>
        <v>-100%</v>
      </c>
      <c r="AK471" s="9">
        <f>(AI471*AJ471)+(AI471*AK1)</f>
        <v>0</v>
      </c>
      <c r="AL471" s="9"/>
      <c r="AM471" s="9">
        <f>Sat!AG58</f>
        <v>0</v>
      </c>
      <c r="AN471" s="73" t="str">
        <f>IF(B471="win",100%-AN1,"-100%")</f>
        <v>-100%</v>
      </c>
      <c r="AO471" s="9">
        <f>(AM471*AN471)+(AM471*AO1)</f>
        <v>0</v>
      </c>
      <c r="AP471" s="9"/>
      <c r="AQ471" s="9">
        <f>Sat!AH58</f>
        <v>0</v>
      </c>
      <c r="AR471" s="73" t="str">
        <f>IF(B471="win",100%-AR1,"-100%")</f>
        <v>-100%</v>
      </c>
      <c r="AS471" s="9">
        <f>(AQ471*AR471)+(AQ471*AS1)</f>
        <v>0</v>
      </c>
      <c r="AT471" s="9"/>
      <c r="AU471" s="9">
        <f>Sat!AI58</f>
        <v>0</v>
      </c>
      <c r="AV471" s="73" t="str">
        <f>IF(B471="win",100%-AV1,"-100%")</f>
        <v>-100%</v>
      </c>
      <c r="AW471" s="9">
        <f>(AU471*AV471)+(AU471*AW1)</f>
        <v>0</v>
      </c>
      <c r="AX471" s="9"/>
      <c r="AY471" s="9">
        <f>Sat!AJ58</f>
        <v>0</v>
      </c>
      <c r="AZ471" s="73" t="str">
        <f>IF(B471="win",100%-AZ1,"-100%")</f>
        <v>-100%</v>
      </c>
      <c r="BA471" s="9">
        <f>(AY471*AZ471)+(AY471*BA1)</f>
        <v>0</v>
      </c>
      <c r="BB471" s="9"/>
      <c r="BC471" s="9">
        <f>Sat!AK58</f>
        <v>0</v>
      </c>
      <c r="BD471" s="73" t="str">
        <f>IF(B471="win",100%-BD1,"-100%")</f>
        <v>-100%</v>
      </c>
      <c r="BE471" s="9">
        <f>(BC471*BD471)+(BC471*BE1)</f>
        <v>0</v>
      </c>
      <c r="BF471" s="9"/>
      <c r="BG471" s="9">
        <f>Sat!AL58</f>
        <v>0</v>
      </c>
      <c r="BH471" s="73" t="str">
        <f>IF(B471="win",100%-BH1,"-100%")</f>
        <v>-100%</v>
      </c>
      <c r="BI471" s="9">
        <f>(BG471*BH471)+(BG471*BI1)</f>
        <v>0</v>
      </c>
      <c r="BJ471" s="9"/>
      <c r="BK471" s="9">
        <f>Sat!AM58</f>
        <v>0</v>
      </c>
      <c r="BL471" s="73" t="str">
        <f>IF(B471="win",100%-BL1,"-100%")</f>
        <v>-100%</v>
      </c>
      <c r="BM471" s="9">
        <f>(BK471*BL471)+(BK471*BM1)</f>
        <v>0</v>
      </c>
      <c r="BN471" s="9"/>
      <c r="BO471" s="9">
        <f>Sat!AN58</f>
        <v>0</v>
      </c>
      <c r="BP471" s="73" t="str">
        <f>IF(B471="win",100%-BP1,"-100%")</f>
        <v>-100%</v>
      </c>
      <c r="BQ471" s="9">
        <f>(BO471*BP471)+(BO471*BQ1)</f>
        <v>0</v>
      </c>
      <c r="BR471" s="9"/>
      <c r="BS471" s="9">
        <f>Sat!AO58</f>
        <v>0</v>
      </c>
      <c r="BT471" s="73" t="str">
        <f>IF(B471="win",100%-BT1,"-100%")</f>
        <v>-100%</v>
      </c>
      <c r="BU471" s="9">
        <f>(BS471*BT471)+(BS471*BU1)</f>
        <v>0</v>
      </c>
      <c r="BV471" s="9"/>
      <c r="BW471" s="9">
        <f>Sat!AP58</f>
        <v>0</v>
      </c>
      <c r="BX471" s="73" t="str">
        <f>IF(B471="win",100%-BX1,"-100%")</f>
        <v>-100%</v>
      </c>
      <c r="BY471" s="9">
        <f>(BW471*BX471)+(BW471*BY1)</f>
        <v>0</v>
      </c>
      <c r="BZ471" s="9"/>
      <c r="CA471" s="9">
        <f>Sat!AQ58</f>
        <v>0</v>
      </c>
      <c r="CB471" s="73" t="str">
        <f>IF(B471="win",100%-CB1,"-100%")</f>
        <v>-100%</v>
      </c>
      <c r="CC471" s="9">
        <f>(CA471*CB471)+(CA471*CC1)</f>
        <v>0</v>
      </c>
      <c r="CD471" s="9"/>
      <c r="CE471" s="9">
        <f>Sat!AR58</f>
        <v>0</v>
      </c>
      <c r="CF471" s="73" t="str">
        <f>IF(B471="win",100%-CF1,"-100%")</f>
        <v>-100%</v>
      </c>
      <c r="CG471" s="9">
        <f>(CE471*CF471)+(CE471*CG1)</f>
        <v>0</v>
      </c>
      <c r="CH471" s="9"/>
      <c r="CI471" s="9">
        <f>Sat!AS58</f>
        <v>0</v>
      </c>
      <c r="CJ471" s="73" t="str">
        <f>IF(B471="win",100%-CJ1,"-100%")</f>
        <v>-100%</v>
      </c>
      <c r="CK471" s="9">
        <f>(CI471*CJ471)+(CI471*CK1)</f>
        <v>0</v>
      </c>
      <c r="CL471" s="9"/>
      <c r="CM471" s="9">
        <f>Sat!AT58</f>
        <v>0</v>
      </c>
      <c r="CN471" s="73" t="str">
        <f>IF(B471="win",100%-CN1,"-100%")</f>
        <v>-100%</v>
      </c>
      <c r="CO471" s="9">
        <f>(CM471*CN471)+(CM471*CO1)</f>
        <v>0</v>
      </c>
      <c r="CP471" s="9"/>
      <c r="CQ471" s="9">
        <f>Sat!AU58</f>
        <v>0</v>
      </c>
      <c r="CR471" s="73" t="str">
        <f>IF(B471="win",100%-CR1,"-100%")</f>
        <v>-100%</v>
      </c>
      <c r="CS471" s="9">
        <f>(CQ471*CR471)+(CQ471*CS1)</f>
        <v>0</v>
      </c>
      <c r="CT471" s="9"/>
      <c r="CU471" s="9">
        <f>Sat!AV58</f>
        <v>0</v>
      </c>
      <c r="CV471" s="73" t="str">
        <f>IF(B471="win",100%-CV1,"-100%")</f>
        <v>-100%</v>
      </c>
      <c r="CW471" s="9">
        <f>(CU471*CV471)+(CU471*CW1)</f>
        <v>0</v>
      </c>
      <c r="CX471" s="9"/>
      <c r="CY471" s="9">
        <f>Sat!AW58</f>
        <v>0</v>
      </c>
      <c r="CZ471" s="73" t="str">
        <f>IF(B471="win",100%-CZ1,"-100%")</f>
        <v>-100%</v>
      </c>
      <c r="DA471" s="9">
        <f>(CY471*CZ471)+(CY471*DA1)</f>
        <v>0</v>
      </c>
      <c r="DB471" s="9"/>
      <c r="DC471" s="9">
        <f>Sat!AX58</f>
        <v>0</v>
      </c>
      <c r="DD471" s="73" t="str">
        <f>IF(B471="win",100%-DD1,"-100%")</f>
        <v>-100%</v>
      </c>
      <c r="DE471" s="9">
        <f>(DC471*DD471)+(DC471*DE1)</f>
        <v>0</v>
      </c>
      <c r="DF471" s="9"/>
      <c r="DG471" s="9">
        <f>Sat!AY58</f>
        <v>0</v>
      </c>
      <c r="DH471" s="73" t="str">
        <f>IF(B471="win",100%-DH1,"-100%")</f>
        <v>-100%</v>
      </c>
      <c r="DI471" s="9">
        <f>(DG471*DH471)+(DG471*DI1)</f>
        <v>0</v>
      </c>
      <c r="DJ471" s="9"/>
      <c r="DK471" s="9">
        <f>Sat!AZ58</f>
        <v>0</v>
      </c>
      <c r="DL471" s="73" t="str">
        <f>IF(B471="win",100%-DL1,"-100%")</f>
        <v>-100%</v>
      </c>
      <c r="DM471" s="9">
        <f>(DK471*DL471)+(DK471*DM1)</f>
        <v>0</v>
      </c>
      <c r="DN471" s="9"/>
      <c r="DO471" s="9">
        <f>Sat!BA58</f>
        <v>0</v>
      </c>
      <c r="DP471" s="73" t="str">
        <f>IF(B471="win",100%-DP1,"-100%")</f>
        <v>-100%</v>
      </c>
      <c r="DQ471" s="9">
        <f>(DO471*DP471)+(DO471*DQ1)</f>
        <v>0</v>
      </c>
      <c r="DR471" s="9"/>
      <c r="DS471" s="9">
        <f>Sat!BB58</f>
        <v>0</v>
      </c>
      <c r="DT471" s="73" t="str">
        <f>IF(B471="win",100%-DT1,"-100%")</f>
        <v>-100%</v>
      </c>
      <c r="DU471" s="9">
        <f>(DS471*DT471)+(DS471*DU1)</f>
        <v>0</v>
      </c>
      <c r="DV471" s="9"/>
      <c r="DW471" s="9">
        <f>Sat!BC58</f>
        <v>0</v>
      </c>
      <c r="DX471" s="73" t="str">
        <f>IF(B471="win",100%-DX1,"-100%")</f>
        <v>-100%</v>
      </c>
      <c r="DY471" s="9">
        <f>(DW471*DX471)+(DW471*DY1)</f>
        <v>0</v>
      </c>
      <c r="DZ471" s="9"/>
      <c r="EA471" s="9">
        <f>Sat!BD58</f>
        <v>0</v>
      </c>
      <c r="EB471" s="73" t="str">
        <f>IF(B471="win",100%-EB1,"-100%")</f>
        <v>-100%</v>
      </c>
      <c r="EC471" s="9">
        <f>(EA471*EB471)+(EA471*EC1)</f>
        <v>0</v>
      </c>
      <c r="ED471" s="9"/>
      <c r="EE471" s="9">
        <f>Sat!BE58</f>
        <v>0</v>
      </c>
      <c r="EF471" s="73" t="str">
        <f>IF(B471="win",100%-EF1,"-100%")</f>
        <v>-100%</v>
      </c>
      <c r="EG471" s="9">
        <f>(EE471*EF471)+(EE471*EG1)</f>
        <v>0</v>
      </c>
      <c r="EH471" s="9"/>
      <c r="EI471" s="9">
        <f>Sat!BF58</f>
        <v>0</v>
      </c>
      <c r="EJ471" s="73" t="str">
        <f>IF(B471="win",100%-EJ1,"-100%")</f>
        <v>-100%</v>
      </c>
      <c r="EK471" s="9">
        <f>(EI471*EJ471)+(EI471*EK1)</f>
        <v>0</v>
      </c>
      <c r="EL471" s="9"/>
      <c r="EM471" s="9">
        <f>Sat!BG58</f>
        <v>0</v>
      </c>
      <c r="EN471" s="73" t="str">
        <f>IF(B471="win",100%-EN1,"-100%")</f>
        <v>-100%</v>
      </c>
      <c r="EO471" s="9">
        <f>(EM471*EN471)+(EM471*EO1)</f>
        <v>0</v>
      </c>
      <c r="EP471" s="9"/>
      <c r="EQ471" s="9">
        <f>Sat!BH58</f>
        <v>0</v>
      </c>
      <c r="ER471" s="73" t="str">
        <f>IF(B471="win",100%-ER1,"-100%")</f>
        <v>-100%</v>
      </c>
      <c r="ES471" s="9">
        <f>(EQ471*ER471)+(EQ471*ES1)</f>
        <v>0</v>
      </c>
      <c r="EU471" s="9">
        <f>Sat!$BI58</f>
        <v>0</v>
      </c>
      <c r="EV471" s="73" t="str">
        <f t="shared" si="4869"/>
        <v>-100%</v>
      </c>
      <c r="EW471" s="9">
        <f>(EU471*EV471)+(EU471*EW1)</f>
        <v>0</v>
      </c>
      <c r="EY471" s="9">
        <f>Sat!$BJ58</f>
        <v>0</v>
      </c>
      <c r="EZ471" s="73" t="str">
        <f t="shared" si="4870"/>
        <v>-100%</v>
      </c>
      <c r="FA471" s="9">
        <f>(EY471*EZ471)+(EY471*FA1)</f>
        <v>0</v>
      </c>
      <c r="FC471" s="9">
        <f>Sat!$BK58</f>
        <v>0</v>
      </c>
      <c r="FD471" s="73" t="str">
        <f t="shared" si="4871"/>
        <v>-100%</v>
      </c>
      <c r="FE471" s="9">
        <f>(FC471*FD471)+(FC471*FE1)</f>
        <v>0</v>
      </c>
      <c r="FG471" s="9">
        <f>Sat!$BL58</f>
        <v>0</v>
      </c>
      <c r="FH471" s="73" t="str">
        <f t="shared" si="4872"/>
        <v>-100%</v>
      </c>
      <c r="FI471" s="9">
        <f>(FG471*FH471)+(FG471*FI1)</f>
        <v>0</v>
      </c>
      <c r="FK471" s="9">
        <f>Sat!$BM58</f>
        <v>0</v>
      </c>
      <c r="FL471" s="73" t="str">
        <f t="shared" si="4873"/>
        <v>-100%</v>
      </c>
      <c r="FM471" s="9">
        <f>(FK471*FL471)+(FK471*FM1)</f>
        <v>0</v>
      </c>
      <c r="FO471" s="9">
        <f>Sat!$BN58</f>
        <v>0</v>
      </c>
      <c r="FP471" s="73" t="str">
        <f t="shared" si="4874"/>
        <v>-100%</v>
      </c>
      <c r="FQ471" s="9">
        <f>(FO471*FP471)+(FO471*FQ1)</f>
        <v>0</v>
      </c>
    </row>
    <row r="472" spans="1:173" x14ac:dyDescent="0.25">
      <c r="A472" s="9" t="str">
        <f>Sat!A59</f>
        <v>UNDER</v>
      </c>
      <c r="B472" s="72">
        <f>Sat!C59</f>
        <v>0</v>
      </c>
      <c r="C472" s="9">
        <f>Sat!X59</f>
        <v>0</v>
      </c>
      <c r="D472" s="73" t="str">
        <f>IF(B472="win",100%-D1,"-100%")</f>
        <v>-100%</v>
      </c>
      <c r="E472" s="9">
        <f>(C472*D472)+(C472*E1)</f>
        <v>0</v>
      </c>
      <c r="F472" s="12"/>
      <c r="G472" s="9">
        <f>Sat!Y59</f>
        <v>0</v>
      </c>
      <c r="H472" s="73" t="str">
        <f t="shared" si="4879"/>
        <v>-100%</v>
      </c>
      <c r="I472" s="9">
        <f>(G472*H472)+(G472*I1)</f>
        <v>0</v>
      </c>
      <c r="J472" s="12"/>
      <c r="K472" s="9">
        <f>Sat!Z59</f>
        <v>0</v>
      </c>
      <c r="L472" s="73" t="str">
        <f>IF(B472="win",100%-L1,"-100%")</f>
        <v>-100%</v>
      </c>
      <c r="M472" s="9">
        <f>(K472*L472)+(K472*M1)</f>
        <v>0</v>
      </c>
      <c r="N472" s="9"/>
      <c r="O472" s="9">
        <f>Sat!AA59</f>
        <v>0</v>
      </c>
      <c r="P472" s="73" t="str">
        <f>IF(B472="win",100%-P1,"-100%")</f>
        <v>-100%</v>
      </c>
      <c r="Q472" s="9">
        <f>(O472*P472)+(O472*Q1)</f>
        <v>0</v>
      </c>
      <c r="R472" s="9"/>
      <c r="S472" s="9">
        <f>Sat!AB59</f>
        <v>0</v>
      </c>
      <c r="T472" s="73" t="str">
        <f>IF(B472="win",100%-T1,"-100%")</f>
        <v>-100%</v>
      </c>
      <c r="U472" s="9">
        <f>(S472*T472)+(S472*U1)</f>
        <v>0</v>
      </c>
      <c r="V472" s="9"/>
      <c r="W472" s="9">
        <f>Sat!AC59</f>
        <v>0</v>
      </c>
      <c r="X472" s="73" t="str">
        <f>IF(B472="win",100%-X1,"-100%")</f>
        <v>-100%</v>
      </c>
      <c r="Y472" s="9">
        <f>(W472*X472)+(W472*Y1)</f>
        <v>0</v>
      </c>
      <c r="Z472" s="9"/>
      <c r="AA472" s="9">
        <f>Sat!AD59</f>
        <v>0</v>
      </c>
      <c r="AB472" s="73" t="str">
        <f>IF(B472="win",100%-AB1,"-100%")</f>
        <v>-100%</v>
      </c>
      <c r="AC472" s="9">
        <f>(AA472*AB472)+(AA472*AC1)</f>
        <v>0</v>
      </c>
      <c r="AD472" s="9"/>
      <c r="AE472" s="9">
        <f>Sat!AE59</f>
        <v>0</v>
      </c>
      <c r="AF472" s="73" t="str">
        <f>IF(B472="win",100%-AF1,"-100%")</f>
        <v>-100%</v>
      </c>
      <c r="AG472" s="9">
        <f>(AE472*AF472)+(AE472*AG1)</f>
        <v>0</v>
      </c>
      <c r="AH472" s="9"/>
      <c r="AI472" s="9">
        <f>Sat!AF59</f>
        <v>0</v>
      </c>
      <c r="AJ472" s="73" t="str">
        <f>IF(B472="win",100%-AJ1,"-100%")</f>
        <v>-100%</v>
      </c>
      <c r="AK472" s="9">
        <f>(AI472*AJ472)+(AI472*AK1)</f>
        <v>0</v>
      </c>
      <c r="AL472" s="9"/>
      <c r="AM472" s="9">
        <f>Sat!AG59</f>
        <v>0</v>
      </c>
      <c r="AN472" s="73" t="str">
        <f>IF(B472="win",100%-AN1,"-100%")</f>
        <v>-100%</v>
      </c>
      <c r="AO472" s="9">
        <f>(AM472*AN472)+(AM472*AO1)</f>
        <v>0</v>
      </c>
      <c r="AP472" s="9"/>
      <c r="AQ472" s="9">
        <f>Sat!AH59</f>
        <v>0</v>
      </c>
      <c r="AR472" s="73" t="str">
        <f>IF(B472="win",100%-AR1,"-100%")</f>
        <v>-100%</v>
      </c>
      <c r="AS472" s="9">
        <f>(AQ472*AR472)+(AQ472*AS1)</f>
        <v>0</v>
      </c>
      <c r="AT472" s="9"/>
      <c r="AU472" s="9">
        <f>Sat!AI59</f>
        <v>0</v>
      </c>
      <c r="AV472" s="73" t="str">
        <f>IF(B472="win",100%-AV1,"-100%")</f>
        <v>-100%</v>
      </c>
      <c r="AW472" s="9">
        <f>(AU472*AV472)+(AU472*AW1)</f>
        <v>0</v>
      </c>
      <c r="AX472" s="9"/>
      <c r="AY472" s="9">
        <f>Sat!AJ59</f>
        <v>0</v>
      </c>
      <c r="AZ472" s="73" t="str">
        <f>IF(B472="win",100%-AZ1,"-100%")</f>
        <v>-100%</v>
      </c>
      <c r="BA472" s="9">
        <f>(AY472*AZ472)+(AY472*BA1)</f>
        <v>0</v>
      </c>
      <c r="BB472" s="9"/>
      <c r="BC472" s="9">
        <f>Sat!AK59</f>
        <v>0</v>
      </c>
      <c r="BD472" s="73" t="str">
        <f>IF(B472="win",100%-BD1,"-100%")</f>
        <v>-100%</v>
      </c>
      <c r="BE472" s="9">
        <f>(BC472*BD472)+(BC472*BE1)</f>
        <v>0</v>
      </c>
      <c r="BF472" s="9"/>
      <c r="BG472" s="9">
        <f>Sat!AL59</f>
        <v>0</v>
      </c>
      <c r="BH472" s="73" t="str">
        <f>IF(B472="win",100%-BH1,"-100%")</f>
        <v>-100%</v>
      </c>
      <c r="BI472" s="9">
        <f>(BG472*BH472)+(BG472*BI1)</f>
        <v>0</v>
      </c>
      <c r="BJ472" s="9"/>
      <c r="BK472" s="9">
        <f>Sat!AM59</f>
        <v>0</v>
      </c>
      <c r="BL472" s="73" t="str">
        <f>IF(B472="win",100%-BL1,"-100%")</f>
        <v>-100%</v>
      </c>
      <c r="BM472" s="9">
        <f>(BK472*BL472)+(BK472*BM1)</f>
        <v>0</v>
      </c>
      <c r="BN472" s="9"/>
      <c r="BO472" s="9">
        <f>Sat!AN59</f>
        <v>0</v>
      </c>
      <c r="BP472" s="73" t="str">
        <f>IF(B472="win",100%-BP1,"-100%")</f>
        <v>-100%</v>
      </c>
      <c r="BQ472" s="9">
        <f>(BO472*BP472)+(BO472*BQ1)</f>
        <v>0</v>
      </c>
      <c r="BR472" s="9"/>
      <c r="BS472" s="9">
        <f>Sat!AO59</f>
        <v>0</v>
      </c>
      <c r="BT472" s="73" t="str">
        <f>IF(B472="win",100%-BT1,"-100%")</f>
        <v>-100%</v>
      </c>
      <c r="BU472" s="9">
        <f>(BS472*BT472)+(BS472*BU1)</f>
        <v>0</v>
      </c>
      <c r="BV472" s="9"/>
      <c r="BW472" s="9">
        <f>Sat!AP59</f>
        <v>0</v>
      </c>
      <c r="BX472" s="73" t="str">
        <f>IF(B472="win",100%-BX1,"-100%")</f>
        <v>-100%</v>
      </c>
      <c r="BY472" s="9">
        <f>(BW472*BX472)+(BW472*BY1)</f>
        <v>0</v>
      </c>
      <c r="BZ472" s="9"/>
      <c r="CA472" s="9">
        <f>Sat!AQ59</f>
        <v>0</v>
      </c>
      <c r="CB472" s="73" t="str">
        <f>IF(B472="win",100%-CB1,"-100%")</f>
        <v>-100%</v>
      </c>
      <c r="CC472" s="9">
        <f>(CA472*CB472)+(CA472*CC1)</f>
        <v>0</v>
      </c>
      <c r="CD472" s="9"/>
      <c r="CE472" s="9">
        <f>Sat!AR59</f>
        <v>0</v>
      </c>
      <c r="CF472" s="73" t="str">
        <f>IF(B472="win",100%-CF1,"-100%")</f>
        <v>-100%</v>
      </c>
      <c r="CG472" s="9">
        <f>(CE472*CF472)+(CE472*CG1)</f>
        <v>0</v>
      </c>
      <c r="CH472" s="9"/>
      <c r="CI472" s="9">
        <f>Sat!AS59</f>
        <v>0</v>
      </c>
      <c r="CJ472" s="73" t="str">
        <f>IF(B472="win",100%-CJ1,"-100%")</f>
        <v>-100%</v>
      </c>
      <c r="CK472" s="9">
        <f>(CI472*CJ472)+(CI472*CK1)</f>
        <v>0</v>
      </c>
      <c r="CL472" s="9"/>
      <c r="CM472" s="9">
        <f>Sat!AT59</f>
        <v>0</v>
      </c>
      <c r="CN472" s="73" t="str">
        <f>IF(B472="win",100%-CN1,"-100%")</f>
        <v>-100%</v>
      </c>
      <c r="CO472" s="9">
        <f>(CM472*CN472)+(CM472*CO1)</f>
        <v>0</v>
      </c>
      <c r="CP472" s="9"/>
      <c r="CQ472" s="9">
        <f>Sat!AU59</f>
        <v>0</v>
      </c>
      <c r="CR472" s="73" t="str">
        <f>IF(B472="win",100%-CR1,"-100%")</f>
        <v>-100%</v>
      </c>
      <c r="CS472" s="9">
        <f>(CQ472*CR472)+(CQ472*CS1)</f>
        <v>0</v>
      </c>
      <c r="CT472" s="9"/>
      <c r="CU472" s="9">
        <f>Sat!AV59</f>
        <v>0</v>
      </c>
      <c r="CV472" s="73" t="str">
        <f>IF(B472="win",100%-CV1,"-100%")</f>
        <v>-100%</v>
      </c>
      <c r="CW472" s="9">
        <f>(CU472*CV472)+(CU472*CW1)</f>
        <v>0</v>
      </c>
      <c r="CX472" s="9"/>
      <c r="CY472" s="9">
        <f>Sat!AW59</f>
        <v>0</v>
      </c>
      <c r="CZ472" s="73" t="str">
        <f>IF(B472="win",100%-CZ1,"-100%")</f>
        <v>-100%</v>
      </c>
      <c r="DA472" s="9">
        <f>(CY472*CZ472)+(CY472*DA1)</f>
        <v>0</v>
      </c>
      <c r="DB472" s="9"/>
      <c r="DC472" s="9">
        <f>Sat!AX59</f>
        <v>0</v>
      </c>
      <c r="DD472" s="73" t="str">
        <f>IF(B472="win",100%-DD1,"-100%")</f>
        <v>-100%</v>
      </c>
      <c r="DE472" s="9">
        <f>(DC472*DD472)+(DC472*DE1)</f>
        <v>0</v>
      </c>
      <c r="DF472" s="9"/>
      <c r="DG472" s="9">
        <f>Sat!AY59</f>
        <v>0</v>
      </c>
      <c r="DH472" s="73" t="str">
        <f>IF(B472="win",100%-DH1,"-100%")</f>
        <v>-100%</v>
      </c>
      <c r="DI472" s="9">
        <f>(DG472*DH472)+(DG472*DI1)</f>
        <v>0</v>
      </c>
      <c r="DJ472" s="9"/>
      <c r="DK472" s="9">
        <f>Sat!AZ59</f>
        <v>0</v>
      </c>
      <c r="DL472" s="73" t="str">
        <f>IF(B472="win",100%-DL1,"-100%")</f>
        <v>-100%</v>
      </c>
      <c r="DM472" s="9">
        <f>(DK472*DL472)+(DK472*DM1)</f>
        <v>0</v>
      </c>
      <c r="DN472" s="9"/>
      <c r="DO472" s="9">
        <f>Sat!BA59</f>
        <v>0</v>
      </c>
      <c r="DP472" s="73" t="str">
        <f>IF(B472="win",100%-DP1,"-100%")</f>
        <v>-100%</v>
      </c>
      <c r="DQ472" s="9">
        <f>(DO472*DP472)+(DO472*DQ1)</f>
        <v>0</v>
      </c>
      <c r="DR472" s="9"/>
      <c r="DS472" s="9">
        <f>Sat!BB59</f>
        <v>0</v>
      </c>
      <c r="DT472" s="73" t="str">
        <f>IF(B472="win",100%-DT1,"-100%")</f>
        <v>-100%</v>
      </c>
      <c r="DU472" s="9">
        <f>(DS472*DT472)+(DS472*DU1)</f>
        <v>0</v>
      </c>
      <c r="DV472" s="9"/>
      <c r="DW472" s="9">
        <f>Sat!BC59</f>
        <v>0</v>
      </c>
      <c r="DX472" s="73" t="str">
        <f>IF(B472="win",100%-DX1,"-100%")</f>
        <v>-100%</v>
      </c>
      <c r="DY472" s="9">
        <f>(DW472*DX472)+(DW472*DY1)</f>
        <v>0</v>
      </c>
      <c r="DZ472" s="9"/>
      <c r="EA472" s="9">
        <f>Sat!BD59</f>
        <v>0</v>
      </c>
      <c r="EB472" s="73" t="str">
        <f>IF(B472="win",100%-EB1,"-100%")</f>
        <v>-100%</v>
      </c>
      <c r="EC472" s="9">
        <f>(EA472*EB472)+(EA472*EC1)</f>
        <v>0</v>
      </c>
      <c r="ED472" s="9"/>
      <c r="EE472" s="9">
        <f>Sat!BE59</f>
        <v>0</v>
      </c>
      <c r="EF472" s="73" t="str">
        <f>IF(B472="win",100%-EF1,"-100%")</f>
        <v>-100%</v>
      </c>
      <c r="EG472" s="9">
        <f>(EE472*EF472)+(EE472*EG1)</f>
        <v>0</v>
      </c>
      <c r="EH472" s="9"/>
      <c r="EI472" s="9">
        <f>Sat!BF59</f>
        <v>0</v>
      </c>
      <c r="EJ472" s="73" t="str">
        <f>IF(B472="win",100%-EJ1,"-100%")</f>
        <v>-100%</v>
      </c>
      <c r="EK472" s="9">
        <f>(EI472*EJ472)+(EI472*EK1)</f>
        <v>0</v>
      </c>
      <c r="EL472" s="9"/>
      <c r="EM472" s="9">
        <f>Sat!BG59</f>
        <v>0</v>
      </c>
      <c r="EN472" s="73" t="str">
        <f>IF(B472="win",100%-EN1,"-100%")</f>
        <v>-100%</v>
      </c>
      <c r="EO472" s="9">
        <f>(EM472*EN472)+(EM472*EO1)</f>
        <v>0</v>
      </c>
      <c r="EP472" s="9"/>
      <c r="EQ472" s="9">
        <f>Sat!BH59</f>
        <v>0</v>
      </c>
      <c r="ER472" s="73" t="str">
        <f>IF(B472="win",100%-ER1,"-100%")</f>
        <v>-100%</v>
      </c>
      <c r="ES472" s="9">
        <f>(EQ472*ER472)+(EQ472*ES1)</f>
        <v>0</v>
      </c>
      <c r="EU472" s="9">
        <f>Sat!$BI59</f>
        <v>0</v>
      </c>
      <c r="EV472" s="73" t="str">
        <f t="shared" si="4869"/>
        <v>-100%</v>
      </c>
      <c r="EW472" s="9">
        <f>(EU472*EV472)+(EU472*EW1)</f>
        <v>0</v>
      </c>
      <c r="EY472" s="9">
        <f>Sat!$BJ59</f>
        <v>0</v>
      </c>
      <c r="EZ472" s="73" t="str">
        <f t="shared" si="4870"/>
        <v>-100%</v>
      </c>
      <c r="FA472" s="9">
        <f>(EY472*EZ472)+(EY472*FA1)</f>
        <v>0</v>
      </c>
      <c r="FC472" s="9">
        <f>Sat!$BK59</f>
        <v>0</v>
      </c>
      <c r="FD472" s="73" t="str">
        <f t="shared" si="4871"/>
        <v>-100%</v>
      </c>
      <c r="FE472" s="9">
        <f>(FC472*FD472)+(FC472*FE1)</f>
        <v>0</v>
      </c>
      <c r="FG472" s="9">
        <f>Sat!$BL59</f>
        <v>0</v>
      </c>
      <c r="FH472" s="73" t="str">
        <f t="shared" si="4872"/>
        <v>-100%</v>
      </c>
      <c r="FI472" s="9">
        <f>(FG472*FH472)+(FG472*FI1)</f>
        <v>0</v>
      </c>
      <c r="FK472" s="9">
        <f>Sat!$BM59</f>
        <v>0</v>
      </c>
      <c r="FL472" s="73" t="str">
        <f t="shared" si="4873"/>
        <v>-100%</v>
      </c>
      <c r="FM472" s="9">
        <f>(FK472*FL472)+(FK472*FM1)</f>
        <v>0</v>
      </c>
      <c r="FO472" s="9">
        <f>Sat!$BN59</f>
        <v>0</v>
      </c>
      <c r="FP472" s="73" t="str">
        <f t="shared" si="4874"/>
        <v>-100%</v>
      </c>
      <c r="FQ472" s="9">
        <f>(FO472*FP472)+(FO472*FQ1)</f>
        <v>0</v>
      </c>
    </row>
    <row r="473" spans="1:173" x14ac:dyDescent="0.25">
      <c r="A473" s="9" t="str">
        <f>Sat!A60</f>
        <v>OVER</v>
      </c>
      <c r="B473" s="72">
        <f>Sat!C60</f>
        <v>0</v>
      </c>
      <c r="C473" s="9">
        <f>Sat!X60</f>
        <v>0</v>
      </c>
      <c r="D473" s="73" t="str">
        <f>IF(B473="win",100%-D1,"-100%")</f>
        <v>-100%</v>
      </c>
      <c r="E473" s="9">
        <f>(C473*D473)+(C473*E1)</f>
        <v>0</v>
      </c>
      <c r="F473" s="12"/>
      <c r="G473" s="9">
        <f>Sat!Y60</f>
        <v>0</v>
      </c>
      <c r="H473" s="73" t="str">
        <f t="shared" si="4879"/>
        <v>-100%</v>
      </c>
      <c r="I473" s="9">
        <f>(G473*H473)+(G473*I1)</f>
        <v>0</v>
      </c>
      <c r="J473" s="12"/>
      <c r="K473" s="9">
        <f>Sat!Z60</f>
        <v>0</v>
      </c>
      <c r="L473" s="73" t="str">
        <f>IF(B473="win",100%-L1,"-100%")</f>
        <v>-100%</v>
      </c>
      <c r="M473" s="9">
        <f>(K473*L473)+(K473*M1)</f>
        <v>0</v>
      </c>
      <c r="N473" s="9"/>
      <c r="O473" s="9">
        <f>Sat!AA60</f>
        <v>0</v>
      </c>
      <c r="P473" s="73" t="str">
        <f>IF(B473="win",100%-P1,"-100%")</f>
        <v>-100%</v>
      </c>
      <c r="Q473" s="9">
        <f>(O473*P473)+(O473*Q1)</f>
        <v>0</v>
      </c>
      <c r="R473" s="9"/>
      <c r="S473" s="9">
        <f>Sat!AB60</f>
        <v>0</v>
      </c>
      <c r="T473" s="73" t="str">
        <f>IF(B473="win",100%-T1,"-100%")</f>
        <v>-100%</v>
      </c>
      <c r="U473" s="9">
        <f>(S473*T473)+(S473*U1)</f>
        <v>0</v>
      </c>
      <c r="V473" s="9"/>
      <c r="W473" s="9">
        <f>Sat!AC60</f>
        <v>0</v>
      </c>
      <c r="X473" s="73" t="str">
        <f>IF(B473="win",100%-X1,"-100%")</f>
        <v>-100%</v>
      </c>
      <c r="Y473" s="9">
        <f>(W473*X473)+(W473*Y1)</f>
        <v>0</v>
      </c>
      <c r="Z473" s="9"/>
      <c r="AA473" s="9">
        <f>Sat!AD60</f>
        <v>0</v>
      </c>
      <c r="AB473" s="73" t="str">
        <f>IF(B473="win",100%-AB1,"-100%")</f>
        <v>-100%</v>
      </c>
      <c r="AC473" s="9">
        <f>(AA473*AB473)+(AA473*AC1)</f>
        <v>0</v>
      </c>
      <c r="AD473" s="9"/>
      <c r="AE473" s="9">
        <f>Sat!AE60</f>
        <v>0</v>
      </c>
      <c r="AF473" s="73" t="str">
        <f>IF(B473="win",100%-AF1,"-100%")</f>
        <v>-100%</v>
      </c>
      <c r="AG473" s="9">
        <f>(AE473*AF473)+(AE473*AG1)</f>
        <v>0</v>
      </c>
      <c r="AH473" s="9"/>
      <c r="AI473" s="9">
        <f>Sat!AF60</f>
        <v>0</v>
      </c>
      <c r="AJ473" s="73" t="str">
        <f>IF(B473="win",100%-AJ1,"-100%")</f>
        <v>-100%</v>
      </c>
      <c r="AK473" s="9">
        <f>(AI473*AJ473)+(AI473*AK1)</f>
        <v>0</v>
      </c>
      <c r="AL473" s="9"/>
      <c r="AM473" s="9">
        <f>Sat!AG60</f>
        <v>0</v>
      </c>
      <c r="AN473" s="73" t="str">
        <f>IF(B473="win",100%-AN1,"-100%")</f>
        <v>-100%</v>
      </c>
      <c r="AO473" s="9">
        <f>(AM473*AN473)+(AM473*AO1)</f>
        <v>0</v>
      </c>
      <c r="AP473" s="9"/>
      <c r="AQ473" s="9">
        <f>Sat!AH60</f>
        <v>0</v>
      </c>
      <c r="AR473" s="73" t="str">
        <f>IF(B473="win",100%-AR1,"-100%")</f>
        <v>-100%</v>
      </c>
      <c r="AS473" s="9">
        <f>(AQ473*AR473)+(AQ473*AS1)</f>
        <v>0</v>
      </c>
      <c r="AT473" s="9"/>
      <c r="AU473" s="9">
        <f>Sat!AI60</f>
        <v>0</v>
      </c>
      <c r="AV473" s="73" t="str">
        <f>IF(B473="win",100%-AV1,"-100%")</f>
        <v>-100%</v>
      </c>
      <c r="AW473" s="9">
        <f>(AU473*AV473)+(AU473*AW1)</f>
        <v>0</v>
      </c>
      <c r="AX473" s="9"/>
      <c r="AY473" s="9">
        <f>Sat!AJ60</f>
        <v>0</v>
      </c>
      <c r="AZ473" s="73" t="str">
        <f>IF(B473="win",100%-AZ1,"-100%")</f>
        <v>-100%</v>
      </c>
      <c r="BA473" s="9">
        <f>(AY473*AZ473)+(AY473*BA1)</f>
        <v>0</v>
      </c>
      <c r="BB473" s="9"/>
      <c r="BC473" s="9">
        <f>Sat!AK60</f>
        <v>0</v>
      </c>
      <c r="BD473" s="73" t="str">
        <f>IF(B473="win",100%-BD1,"-100%")</f>
        <v>-100%</v>
      </c>
      <c r="BE473" s="9">
        <f>(BC473*BD473)+(BC473*BE1)</f>
        <v>0</v>
      </c>
      <c r="BF473" s="9"/>
      <c r="BG473" s="9">
        <f>Sat!AL60</f>
        <v>0</v>
      </c>
      <c r="BH473" s="73" t="str">
        <f>IF(B473="win",100%-BH1,"-100%")</f>
        <v>-100%</v>
      </c>
      <c r="BI473" s="9">
        <f>(BG473*BH473)+(BG473*BI1)</f>
        <v>0</v>
      </c>
      <c r="BJ473" s="9"/>
      <c r="BK473" s="9">
        <f>Sat!AM60</f>
        <v>0</v>
      </c>
      <c r="BL473" s="73" t="str">
        <f>IF(B473="win",100%-BL1,"-100%")</f>
        <v>-100%</v>
      </c>
      <c r="BM473" s="9">
        <f>(BK473*BL473)+(BK473*BM1)</f>
        <v>0</v>
      </c>
      <c r="BN473" s="9"/>
      <c r="BO473" s="9">
        <f>Sat!AN60</f>
        <v>0</v>
      </c>
      <c r="BP473" s="73" t="str">
        <f>IF(B473="win",100%-BP1,"-100%")</f>
        <v>-100%</v>
      </c>
      <c r="BQ473" s="9">
        <f>(BO473*BP473)+(BO473*BQ1)</f>
        <v>0</v>
      </c>
      <c r="BR473" s="9"/>
      <c r="BS473" s="9">
        <f>Sat!AO60</f>
        <v>0</v>
      </c>
      <c r="BT473" s="73" t="str">
        <f>IF(B473="win",100%-BT1,"-100%")</f>
        <v>-100%</v>
      </c>
      <c r="BU473" s="9">
        <f>(BS473*BT473)+(BS473*BU1)</f>
        <v>0</v>
      </c>
      <c r="BV473" s="9"/>
      <c r="BW473" s="9">
        <f>Sat!AP60</f>
        <v>0</v>
      </c>
      <c r="BX473" s="73" t="str">
        <f>IF(B473="win",100%-BX1,"-100%")</f>
        <v>-100%</v>
      </c>
      <c r="BY473" s="9">
        <f>(BW473*BX473)+(BW473*BY1)</f>
        <v>0</v>
      </c>
      <c r="BZ473" s="9"/>
      <c r="CA473" s="9">
        <f>Sat!AQ60</f>
        <v>0</v>
      </c>
      <c r="CB473" s="73" t="str">
        <f>IF(B473="win",100%-CB1,"-100%")</f>
        <v>-100%</v>
      </c>
      <c r="CC473" s="9">
        <f>(CA473*CB473)+(CA473*CC1)</f>
        <v>0</v>
      </c>
      <c r="CD473" s="9"/>
      <c r="CE473" s="9">
        <f>Sat!AR60</f>
        <v>0</v>
      </c>
      <c r="CF473" s="73" t="str">
        <f>IF(B473="win",100%-CF1,"-100%")</f>
        <v>-100%</v>
      </c>
      <c r="CG473" s="9">
        <f>(CE473*CF473)+(CE473*CG1)</f>
        <v>0</v>
      </c>
      <c r="CH473" s="9"/>
      <c r="CI473" s="9">
        <f>Sat!AS60</f>
        <v>0</v>
      </c>
      <c r="CJ473" s="73" t="str">
        <f>IF(B473="win",100%-CJ1,"-100%")</f>
        <v>-100%</v>
      </c>
      <c r="CK473" s="9">
        <f>(CI473*CJ473)+(CI473*CK1)</f>
        <v>0</v>
      </c>
      <c r="CL473" s="9"/>
      <c r="CM473" s="9">
        <f>Sat!AT60</f>
        <v>0</v>
      </c>
      <c r="CN473" s="73" t="str">
        <f>IF(B473="win",100%-CN1,"-100%")</f>
        <v>-100%</v>
      </c>
      <c r="CO473" s="9">
        <f>(CM473*CN473)+(CM473*CO1)</f>
        <v>0</v>
      </c>
      <c r="CP473" s="9"/>
      <c r="CQ473" s="9">
        <f>Sat!AU60</f>
        <v>0</v>
      </c>
      <c r="CR473" s="73" t="str">
        <f>IF(B473="win",100%-CR1,"-100%")</f>
        <v>-100%</v>
      </c>
      <c r="CS473" s="9">
        <f>(CQ473*CR473)+(CQ473*CS1)</f>
        <v>0</v>
      </c>
      <c r="CT473" s="9"/>
      <c r="CU473" s="9">
        <f>Sat!AV60</f>
        <v>0</v>
      </c>
      <c r="CV473" s="73" t="str">
        <f>IF(B473="win",100%-CV1,"-100%")</f>
        <v>-100%</v>
      </c>
      <c r="CW473" s="9">
        <f>(CU473*CV473)+(CU473*CW1)</f>
        <v>0</v>
      </c>
      <c r="CX473" s="9"/>
      <c r="CY473" s="9">
        <f>Sat!AW60</f>
        <v>0</v>
      </c>
      <c r="CZ473" s="73" t="str">
        <f>IF(B473="win",100%-CZ1,"-100%")</f>
        <v>-100%</v>
      </c>
      <c r="DA473" s="9">
        <f>(CY473*CZ473)+(CY473*DA1)</f>
        <v>0</v>
      </c>
      <c r="DB473" s="9"/>
      <c r="DC473" s="9">
        <f>Sat!AX60</f>
        <v>0</v>
      </c>
      <c r="DD473" s="73" t="str">
        <f>IF(B473="win",100%-DD1,"-100%")</f>
        <v>-100%</v>
      </c>
      <c r="DE473" s="9">
        <f>(DC473*DD473)+(DC473*DE1)</f>
        <v>0</v>
      </c>
      <c r="DF473" s="9"/>
      <c r="DG473" s="9">
        <f>Sat!AY60</f>
        <v>0</v>
      </c>
      <c r="DH473" s="73" t="str">
        <f>IF(B473="win",100%-DH1,"-100%")</f>
        <v>-100%</v>
      </c>
      <c r="DI473" s="9">
        <f>(DG473*DH473)+(DG473*DI1)</f>
        <v>0</v>
      </c>
      <c r="DJ473" s="9"/>
      <c r="DK473" s="9">
        <f>Sat!AZ60</f>
        <v>0</v>
      </c>
      <c r="DL473" s="73" t="str">
        <f>IF(B473="win",100%-DL1,"-100%")</f>
        <v>-100%</v>
      </c>
      <c r="DM473" s="9">
        <f>(DK473*DL473)+(DK473*DM1)</f>
        <v>0</v>
      </c>
      <c r="DN473" s="9"/>
      <c r="DO473" s="9">
        <f>Sat!BA60</f>
        <v>0</v>
      </c>
      <c r="DP473" s="73" t="str">
        <f>IF(B473="win",100%-DP1,"-100%")</f>
        <v>-100%</v>
      </c>
      <c r="DQ473" s="9">
        <f>(DO473*DP473)+(DO473*DQ1)</f>
        <v>0</v>
      </c>
      <c r="DR473" s="9"/>
      <c r="DS473" s="9">
        <f>Sat!BB60</f>
        <v>0</v>
      </c>
      <c r="DT473" s="73" t="str">
        <f>IF(B473="win",100%-DT1,"-100%")</f>
        <v>-100%</v>
      </c>
      <c r="DU473" s="9">
        <f>(DS473*DT473)+(DS473*DU1)</f>
        <v>0</v>
      </c>
      <c r="DV473" s="9"/>
      <c r="DW473" s="9">
        <f>Sat!BC60</f>
        <v>0</v>
      </c>
      <c r="DX473" s="73" t="str">
        <f>IF(B473="win",100%-DX1,"-100%")</f>
        <v>-100%</v>
      </c>
      <c r="DY473" s="9">
        <f>(DW473*DX473)+(DW473*DY1)</f>
        <v>0</v>
      </c>
      <c r="DZ473" s="9"/>
      <c r="EA473" s="9">
        <f>Sat!BD60</f>
        <v>0</v>
      </c>
      <c r="EB473" s="73" t="str">
        <f>IF(B473="win",100%-EB1,"-100%")</f>
        <v>-100%</v>
      </c>
      <c r="EC473" s="9">
        <f>(EA473*EB473)+(EA473*EC1)</f>
        <v>0</v>
      </c>
      <c r="ED473" s="9"/>
      <c r="EE473" s="9">
        <f>Sat!BE60</f>
        <v>0</v>
      </c>
      <c r="EF473" s="73" t="str">
        <f>IF(B473="win",100%-EF1,"-100%")</f>
        <v>-100%</v>
      </c>
      <c r="EG473" s="9">
        <f>(EE473*EF473)+(EE473*EG1)</f>
        <v>0</v>
      </c>
      <c r="EH473" s="9"/>
      <c r="EI473" s="9">
        <f>Sat!BF60</f>
        <v>0</v>
      </c>
      <c r="EJ473" s="73" t="str">
        <f>IF(B473="win",100%-EJ1,"-100%")</f>
        <v>-100%</v>
      </c>
      <c r="EK473" s="9">
        <f>(EI473*EJ473)+(EI473*EK1)</f>
        <v>0</v>
      </c>
      <c r="EL473" s="9"/>
      <c r="EM473" s="9">
        <f>Sat!BG60</f>
        <v>0</v>
      </c>
      <c r="EN473" s="73" t="str">
        <f>IF(B473="win",100%-EN1,"-100%")</f>
        <v>-100%</v>
      </c>
      <c r="EO473" s="9">
        <f>(EM473*EN473)+(EM473*EO1)</f>
        <v>0</v>
      </c>
      <c r="EP473" s="9"/>
      <c r="EQ473" s="9">
        <f>Sat!BH60</f>
        <v>0</v>
      </c>
      <c r="ER473" s="73" t="str">
        <f>IF(B473="win",100%-ER1,"-100%")</f>
        <v>-100%</v>
      </c>
      <c r="ES473" s="9">
        <f>(EQ473*ER473)+(EQ473*ES1)</f>
        <v>0</v>
      </c>
      <c r="EU473" s="9">
        <f>Sat!$BI60</f>
        <v>0</v>
      </c>
      <c r="EV473" s="73" t="str">
        <f t="shared" si="4869"/>
        <v>-100%</v>
      </c>
      <c r="EW473" s="9">
        <f>(EU473*EV473)+(EU473*EW1)</f>
        <v>0</v>
      </c>
      <c r="EY473" s="9">
        <f>Sat!$BJ60</f>
        <v>0</v>
      </c>
      <c r="EZ473" s="73" t="str">
        <f t="shared" si="4870"/>
        <v>-100%</v>
      </c>
      <c r="FA473" s="9">
        <f>(EY473*EZ473)+(EY473*FA1)</f>
        <v>0</v>
      </c>
      <c r="FC473" s="9">
        <f>Sat!$BK60</f>
        <v>0</v>
      </c>
      <c r="FD473" s="73" t="str">
        <f t="shared" si="4871"/>
        <v>-100%</v>
      </c>
      <c r="FE473" s="9">
        <f>(FC473*FD473)+(FC473*FE1)</f>
        <v>0</v>
      </c>
      <c r="FG473" s="9">
        <f>Sat!$BL60</f>
        <v>0</v>
      </c>
      <c r="FH473" s="73" t="str">
        <f t="shared" si="4872"/>
        <v>-100%</v>
      </c>
      <c r="FI473" s="9">
        <f>(FG473*FH473)+(FG473*FI1)</f>
        <v>0</v>
      </c>
      <c r="FK473" s="9">
        <f>Sat!$BM60</f>
        <v>0</v>
      </c>
      <c r="FL473" s="73" t="str">
        <f t="shared" si="4873"/>
        <v>-100%</v>
      </c>
      <c r="FM473" s="9">
        <f>(FK473*FL473)+(FK473*FM1)</f>
        <v>0</v>
      </c>
      <c r="FO473" s="9">
        <f>Sat!$BN60</f>
        <v>0</v>
      </c>
      <c r="FP473" s="73" t="str">
        <f t="shared" si="4874"/>
        <v>-100%</v>
      </c>
      <c r="FQ473" s="9">
        <f>(FO473*FP473)+(FO473*FQ1)</f>
        <v>0</v>
      </c>
    </row>
    <row r="474" spans="1:173" x14ac:dyDescent="0.25">
      <c r="A474" s="75"/>
      <c r="B474" s="72"/>
      <c r="C474" s="75"/>
      <c r="D474" s="75"/>
      <c r="E474" s="75"/>
      <c r="F474" s="12"/>
      <c r="G474" s="75"/>
      <c r="H474" s="75"/>
      <c r="I474" s="75"/>
      <c r="J474" s="12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  <c r="BJ474" s="75"/>
      <c r="BK474" s="75"/>
      <c r="BL474" s="75"/>
      <c r="BM474" s="75"/>
      <c r="BN474" s="75"/>
      <c r="BO474" s="75"/>
      <c r="BP474" s="75"/>
      <c r="BQ474" s="75"/>
      <c r="BR474" s="75"/>
      <c r="BS474" s="75"/>
      <c r="BT474" s="75"/>
      <c r="BU474" s="75"/>
      <c r="BV474" s="75"/>
      <c r="BW474" s="75"/>
      <c r="BX474" s="75"/>
      <c r="BY474" s="75"/>
      <c r="BZ474" s="75"/>
      <c r="CA474" s="75"/>
      <c r="CB474" s="75"/>
      <c r="CC474" s="75"/>
      <c r="CD474" s="75"/>
      <c r="CE474" s="75"/>
      <c r="CF474" s="75"/>
      <c r="CG474" s="75"/>
      <c r="CH474" s="75"/>
      <c r="CI474" s="75"/>
      <c r="CJ474" s="75"/>
      <c r="CK474" s="75"/>
      <c r="CL474" s="75"/>
      <c r="CM474" s="75"/>
      <c r="CN474" s="75"/>
      <c r="CO474" s="75"/>
      <c r="CP474" s="75"/>
      <c r="CQ474" s="75"/>
      <c r="CR474" s="75"/>
      <c r="CS474" s="75"/>
      <c r="CT474" s="75"/>
      <c r="CU474" s="75"/>
      <c r="CV474" s="75"/>
      <c r="CW474" s="75"/>
      <c r="CX474" s="75"/>
      <c r="CY474" s="75"/>
      <c r="CZ474" s="75"/>
      <c r="DA474" s="75"/>
      <c r="DB474" s="75"/>
      <c r="DC474" s="75"/>
      <c r="DD474" s="75"/>
      <c r="DE474" s="75"/>
      <c r="DF474" s="75"/>
      <c r="DG474" s="75"/>
      <c r="DH474" s="75"/>
      <c r="DI474" s="75"/>
      <c r="DJ474" s="75"/>
      <c r="DK474" s="75"/>
      <c r="DL474" s="75"/>
      <c r="DM474" s="75"/>
      <c r="DN474" s="75"/>
      <c r="DO474" s="75"/>
      <c r="DP474" s="75"/>
      <c r="DQ474" s="75"/>
      <c r="DR474" s="75"/>
      <c r="DS474" s="75"/>
      <c r="DT474" s="75"/>
      <c r="DU474" s="75"/>
      <c r="DV474" s="75"/>
      <c r="DW474" s="75"/>
      <c r="DX474" s="75"/>
      <c r="DY474" s="75"/>
      <c r="DZ474" s="75"/>
      <c r="EA474" s="75"/>
      <c r="EB474" s="75"/>
      <c r="EC474" s="75"/>
      <c r="ED474" s="75"/>
      <c r="EE474" s="75"/>
      <c r="EF474" s="75"/>
      <c r="EG474" s="75"/>
      <c r="EH474" s="75"/>
      <c r="EI474" s="75"/>
      <c r="EJ474" s="75"/>
      <c r="EK474" s="75"/>
      <c r="EL474" s="75"/>
      <c r="EM474" s="75"/>
      <c r="EN474" s="75"/>
      <c r="EO474" s="75"/>
      <c r="EP474" s="75"/>
      <c r="EQ474" s="75"/>
      <c r="ER474" s="75"/>
      <c r="ES474" s="75"/>
      <c r="EU474" s="75"/>
      <c r="EV474" s="75"/>
      <c r="EW474" s="75"/>
      <c r="EY474" s="75"/>
      <c r="EZ474" s="75"/>
      <c r="FA474" s="75"/>
      <c r="FC474" s="75"/>
      <c r="FD474" s="75"/>
      <c r="FE474" s="75"/>
      <c r="FG474" s="75"/>
      <c r="FH474" s="75"/>
      <c r="FI474" s="75"/>
      <c r="FK474" s="75"/>
      <c r="FL474" s="75"/>
      <c r="FM474" s="75"/>
      <c r="FO474" s="75"/>
      <c r="FP474" s="75"/>
      <c r="FQ474" s="75"/>
    </row>
    <row r="475" spans="1:173" x14ac:dyDescent="0.25">
      <c r="A475" s="9">
        <f>Sat!A62</f>
        <v>0</v>
      </c>
      <c r="B475" s="72">
        <f>Sat!C62</f>
        <v>0</v>
      </c>
      <c r="C475" s="9">
        <f>Sat!X62</f>
        <v>0</v>
      </c>
      <c r="D475" s="73" t="str">
        <f>IF(B475="win",100%-D1,"-100%")</f>
        <v>-100%</v>
      </c>
      <c r="E475" s="9">
        <f>(C475*D475)+(C475*E1)</f>
        <v>0</v>
      </c>
      <c r="F475" s="12"/>
      <c r="G475" s="9">
        <f>Sat!Y62</f>
        <v>0</v>
      </c>
      <c r="H475" s="73" t="str">
        <f>IF($B475="win",100%-H$1,"-100%")</f>
        <v>-100%</v>
      </c>
      <c r="I475" s="9">
        <f>(G475*H475)+(G475*I1)</f>
        <v>0</v>
      </c>
      <c r="J475" s="12"/>
      <c r="K475" s="9">
        <f>Sat!Z62</f>
        <v>0</v>
      </c>
      <c r="L475" s="73" t="str">
        <f>IF(B475="win",100%-L1,"-100%")</f>
        <v>-100%</v>
      </c>
      <c r="M475" s="9">
        <f>(K475*L475)+(K475*M1)</f>
        <v>0</v>
      </c>
      <c r="N475" s="9"/>
      <c r="O475" s="9">
        <f>Sat!AA62</f>
        <v>0</v>
      </c>
      <c r="P475" s="73" t="str">
        <f>IF(B475="win",100%-P1,"-100%")</f>
        <v>-100%</v>
      </c>
      <c r="Q475" s="9">
        <f>(O475*P475)+(O475*Q1)</f>
        <v>0</v>
      </c>
      <c r="R475" s="9"/>
      <c r="S475" s="9">
        <f>Sat!AB62</f>
        <v>0</v>
      </c>
      <c r="T475" s="73" t="str">
        <f>IF(B475="win",100%-T1,"-100%")</f>
        <v>-100%</v>
      </c>
      <c r="U475" s="9">
        <f>(S475*T475)+(S475*U1)</f>
        <v>0</v>
      </c>
      <c r="V475" s="9"/>
      <c r="W475" s="9">
        <f>Sat!AC62</f>
        <v>0</v>
      </c>
      <c r="X475" s="73" t="str">
        <f>IF(B475="win",100%-X1,"-100%")</f>
        <v>-100%</v>
      </c>
      <c r="Y475" s="9">
        <f>(W475*X475)+(W475*Y1)</f>
        <v>0</v>
      </c>
      <c r="Z475" s="9"/>
      <c r="AA475" s="9">
        <f>Sat!AD62</f>
        <v>0</v>
      </c>
      <c r="AB475" s="73" t="str">
        <f>IF(B475="win",100%-AB1,"-100%")</f>
        <v>-100%</v>
      </c>
      <c r="AC475" s="9">
        <f>(AA475*AB475)+(AA475*AC1)</f>
        <v>0</v>
      </c>
      <c r="AD475" s="9"/>
      <c r="AE475" s="9">
        <f>Sat!AE62</f>
        <v>0</v>
      </c>
      <c r="AF475" s="73" t="str">
        <f>IF(B475="win",100%-AF1,"-100%")</f>
        <v>-100%</v>
      </c>
      <c r="AG475" s="9">
        <f>(AE475*AF475)+(AE475*AG1)</f>
        <v>0</v>
      </c>
      <c r="AH475" s="9"/>
      <c r="AI475" s="9">
        <f>Sat!AF62</f>
        <v>0</v>
      </c>
      <c r="AJ475" s="73" t="str">
        <f>IF(B475="win",100%-AJ1,"-100%")</f>
        <v>-100%</v>
      </c>
      <c r="AK475" s="9">
        <f>(AI475*AJ475)+(AI475*AK1)</f>
        <v>0</v>
      </c>
      <c r="AL475" s="9"/>
      <c r="AM475" s="9">
        <f>Sat!AG62</f>
        <v>0</v>
      </c>
      <c r="AN475" s="73" t="str">
        <f>IF(B475="win",100%-AN1,"-100%")</f>
        <v>-100%</v>
      </c>
      <c r="AO475" s="9">
        <f>(AM475*AN475)+(AM475*AO1)</f>
        <v>0</v>
      </c>
      <c r="AP475" s="9"/>
      <c r="AQ475" s="9">
        <f>Sat!AH62</f>
        <v>0</v>
      </c>
      <c r="AR475" s="73" t="str">
        <f>IF(B475="win",100%-AR1,"-100%")</f>
        <v>-100%</v>
      </c>
      <c r="AS475" s="9">
        <f>(AQ475*AR475)+(AQ475*AS1)</f>
        <v>0</v>
      </c>
      <c r="AT475" s="9"/>
      <c r="AU475" s="9">
        <f>Sat!AI62</f>
        <v>0</v>
      </c>
      <c r="AV475" s="73" t="str">
        <f>IF(B475="win",100%-AV1,"-100%")</f>
        <v>-100%</v>
      </c>
      <c r="AW475" s="9">
        <f>(AU475*AV475)+(AU475*AW1)</f>
        <v>0</v>
      </c>
      <c r="AX475" s="9"/>
      <c r="AY475" s="9">
        <f>Sat!AJ62</f>
        <v>0</v>
      </c>
      <c r="AZ475" s="73" t="str">
        <f>IF(B475="win",100%-AZ1,"-100%")</f>
        <v>-100%</v>
      </c>
      <c r="BA475" s="9">
        <f>(AY475*AZ475)+(AY475*BA1)</f>
        <v>0</v>
      </c>
      <c r="BB475" s="9"/>
      <c r="BC475" s="9">
        <f>Sat!AK62</f>
        <v>0</v>
      </c>
      <c r="BD475" s="73" t="str">
        <f>IF(B475="win",100%-BD1,"-100%")</f>
        <v>-100%</v>
      </c>
      <c r="BE475" s="9">
        <f>(BC475*BD475)+(BC475*BE1)</f>
        <v>0</v>
      </c>
      <c r="BF475" s="9"/>
      <c r="BG475" s="9">
        <f>Sat!AL62</f>
        <v>0</v>
      </c>
      <c r="BH475" s="73" t="str">
        <f>IF(B475="win",100%-BH1,"-100%")</f>
        <v>-100%</v>
      </c>
      <c r="BI475" s="9">
        <f>(BG475*BH475)+(BG475*BI1)</f>
        <v>0</v>
      </c>
      <c r="BJ475" s="9"/>
      <c r="BK475" s="9">
        <f>Sat!AM62</f>
        <v>0</v>
      </c>
      <c r="BL475" s="73" t="str">
        <f>IF(B475="win",100%-BL1,"-100%")</f>
        <v>-100%</v>
      </c>
      <c r="BM475" s="9">
        <f>(BK475*BL475)+(BK475*BM1)</f>
        <v>0</v>
      </c>
      <c r="BN475" s="9"/>
      <c r="BO475" s="9">
        <f>Sat!AN62</f>
        <v>0</v>
      </c>
      <c r="BP475" s="73" t="str">
        <f>IF(B475="win",100%-BP1,"-100%")</f>
        <v>-100%</v>
      </c>
      <c r="BQ475" s="9">
        <f>(BO475*BP475)+(BO475*BQ1)</f>
        <v>0</v>
      </c>
      <c r="BR475" s="9"/>
      <c r="BS475" s="9">
        <f>Sat!AO62</f>
        <v>0</v>
      </c>
      <c r="BT475" s="73" t="str">
        <f>IF(B475="win",100%-BT1,"-100%")</f>
        <v>-100%</v>
      </c>
      <c r="BU475" s="9">
        <f>(BS475*BT475)+(BS475*BU1)</f>
        <v>0</v>
      </c>
      <c r="BV475" s="9"/>
      <c r="BW475" s="9">
        <f>Sat!AP62</f>
        <v>0</v>
      </c>
      <c r="BX475" s="73" t="str">
        <f>IF(B475="win",100%-BX1,"-100%")</f>
        <v>-100%</v>
      </c>
      <c r="BY475" s="9">
        <f>(BW475*BX475)+(BW475*BY1)</f>
        <v>0</v>
      </c>
      <c r="BZ475" s="9"/>
      <c r="CA475" s="9">
        <f>Sat!AQ62</f>
        <v>0</v>
      </c>
      <c r="CB475" s="73" t="str">
        <f>IF(B475="win",100%-CB1,"-100%")</f>
        <v>-100%</v>
      </c>
      <c r="CC475" s="9">
        <f>(CA475*CB475)+(CA475*CC1)</f>
        <v>0</v>
      </c>
      <c r="CD475" s="9"/>
      <c r="CE475" s="9">
        <f>Sat!AR62</f>
        <v>0</v>
      </c>
      <c r="CF475" s="73" t="str">
        <f>IF(B475="win",100%-CF1,"-100%")</f>
        <v>-100%</v>
      </c>
      <c r="CG475" s="9">
        <f>(CE475*CF475)+(CE475*CG1)</f>
        <v>0</v>
      </c>
      <c r="CH475" s="9"/>
      <c r="CI475" s="9">
        <f>Sat!AS62</f>
        <v>0</v>
      </c>
      <c r="CJ475" s="73" t="str">
        <f>IF(B475="win",100%-CJ1,"-100%")</f>
        <v>-100%</v>
      </c>
      <c r="CK475" s="9">
        <f>(CI475*CJ475)+(CI475*CK1)</f>
        <v>0</v>
      </c>
      <c r="CL475" s="9"/>
      <c r="CM475" s="9">
        <f>Sat!AT62</f>
        <v>0</v>
      </c>
      <c r="CN475" s="73" t="str">
        <f>IF(B475="win",100%-CN1,"-100%")</f>
        <v>-100%</v>
      </c>
      <c r="CO475" s="9">
        <f>(CM475*CN475)+(CM475*CO1)</f>
        <v>0</v>
      </c>
      <c r="CP475" s="9"/>
      <c r="CQ475" s="9">
        <f>Sat!AU62</f>
        <v>0</v>
      </c>
      <c r="CR475" s="73" t="str">
        <f>IF(B475="win",100%-CR1,"-100%")</f>
        <v>-100%</v>
      </c>
      <c r="CS475" s="9">
        <f>(CQ475*CR475)+(CQ475*CS1)</f>
        <v>0</v>
      </c>
      <c r="CT475" s="9"/>
      <c r="CU475" s="9">
        <f>Sat!AV62</f>
        <v>0</v>
      </c>
      <c r="CV475" s="73" t="str">
        <f>IF(B475="win",100%-CV1,"-100%")</f>
        <v>-100%</v>
      </c>
      <c r="CW475" s="9">
        <f>(CU475*CV475)+(CU475*CW1)</f>
        <v>0</v>
      </c>
      <c r="CX475" s="9"/>
      <c r="CY475" s="9">
        <f>Sat!AW62</f>
        <v>0</v>
      </c>
      <c r="CZ475" s="73" t="str">
        <f>IF(B475="win",100%-CZ1,"-100%")</f>
        <v>-100%</v>
      </c>
      <c r="DA475" s="9">
        <f>(CY475*CZ475)+(CY475*DA1)</f>
        <v>0</v>
      </c>
      <c r="DB475" s="9"/>
      <c r="DC475" s="9">
        <f>Sat!AX62</f>
        <v>0</v>
      </c>
      <c r="DD475" s="73" t="str">
        <f>IF(B475="win",100%-DD1,"-100%")</f>
        <v>-100%</v>
      </c>
      <c r="DE475" s="9">
        <f>(DC475*DD475)+(DC475*DE1)</f>
        <v>0</v>
      </c>
      <c r="DF475" s="9"/>
      <c r="DG475" s="9">
        <f>Sat!AY62</f>
        <v>0</v>
      </c>
      <c r="DH475" s="73" t="str">
        <f>IF(B475="win",100%-DH1,"-100%")</f>
        <v>-100%</v>
      </c>
      <c r="DI475" s="9">
        <f>(DG475*DH475)+(DG475*DI1)</f>
        <v>0</v>
      </c>
      <c r="DJ475" s="9"/>
      <c r="DK475" s="9">
        <f>Sat!AZ62</f>
        <v>0</v>
      </c>
      <c r="DL475" s="73" t="str">
        <f>IF(B475="win",100%-DL1,"-100%")</f>
        <v>-100%</v>
      </c>
      <c r="DM475" s="9">
        <f>(DK475*DL475)+(DK475*DM1)</f>
        <v>0</v>
      </c>
      <c r="DN475" s="9"/>
      <c r="DO475" s="9">
        <f>Sat!BA62</f>
        <v>0</v>
      </c>
      <c r="DP475" s="73" t="str">
        <f>IF(B475="win",100%-DP1,"-100%")</f>
        <v>-100%</v>
      </c>
      <c r="DQ475" s="9">
        <f>(DO475*DP475)+(DO475*DQ1)</f>
        <v>0</v>
      </c>
      <c r="DR475" s="9"/>
      <c r="DS475" s="9">
        <f>Sat!BB62</f>
        <v>0</v>
      </c>
      <c r="DT475" s="73" t="str">
        <f>IF(B475="win",100%-DT1,"-100%")</f>
        <v>-100%</v>
      </c>
      <c r="DU475" s="9">
        <f>(DS475*DT475)+(DS475*DU1)</f>
        <v>0</v>
      </c>
      <c r="DV475" s="9"/>
      <c r="DW475" s="9">
        <f>Sat!BC62</f>
        <v>0</v>
      </c>
      <c r="DX475" s="73" t="str">
        <f>IF(B475="win",100%-DX1,"-100%")</f>
        <v>-100%</v>
      </c>
      <c r="DY475" s="9">
        <f>(DW475*DX475)+(DW475*DY1)</f>
        <v>0</v>
      </c>
      <c r="DZ475" s="9"/>
      <c r="EA475" s="9">
        <f>Sat!BD62</f>
        <v>0</v>
      </c>
      <c r="EB475" s="73" t="str">
        <f>IF(B475="win",100%-EB1,"-100%")</f>
        <v>-100%</v>
      </c>
      <c r="EC475" s="9">
        <f>(EA475*EB475)+(EA475*EC1)</f>
        <v>0</v>
      </c>
      <c r="ED475" s="9"/>
      <c r="EE475" s="9">
        <f>Sat!BE62</f>
        <v>0</v>
      </c>
      <c r="EF475" s="73" t="str">
        <f>IF(B475="win",100%-EF1,"-100%")</f>
        <v>-100%</v>
      </c>
      <c r="EG475" s="9">
        <f>(EE475*EF475)+(EE475*EG1)</f>
        <v>0</v>
      </c>
      <c r="EH475" s="9"/>
      <c r="EI475" s="9">
        <f>Sat!BF62</f>
        <v>0</v>
      </c>
      <c r="EJ475" s="73" t="str">
        <f>IF(B475="win",100%-EJ1,"-100%")</f>
        <v>-100%</v>
      </c>
      <c r="EK475" s="9">
        <f>(EI475*EJ475)+(EI475*EK1)</f>
        <v>0</v>
      </c>
      <c r="EL475" s="9"/>
      <c r="EM475" s="9">
        <f>Sat!BG62</f>
        <v>0</v>
      </c>
      <c r="EN475" s="73" t="str">
        <f>IF(B475="win",100%-EN1,"-100%")</f>
        <v>-100%</v>
      </c>
      <c r="EO475" s="9">
        <f>(EM475*EN475)+(EM475*EO1)</f>
        <v>0</v>
      </c>
      <c r="EP475" s="9"/>
      <c r="EQ475" s="9">
        <f>Sat!BH62</f>
        <v>0</v>
      </c>
      <c r="ER475" s="73" t="str">
        <f>IF(B475="win",100%-ER1,"-100%")</f>
        <v>-100%</v>
      </c>
      <c r="ES475" s="9">
        <f>(EQ475*ER475)+(EQ475*ES1)</f>
        <v>0</v>
      </c>
      <c r="EU475" s="9">
        <f>Sat!$BI62</f>
        <v>0</v>
      </c>
      <c r="EV475" s="73" t="str">
        <f t="shared" si="4869"/>
        <v>-100%</v>
      </c>
      <c r="EW475" s="9">
        <f>(EU475*EV475)+(EU475*EW1)</f>
        <v>0</v>
      </c>
      <c r="EY475" s="9">
        <f>Sat!$BJ62</f>
        <v>0</v>
      </c>
      <c r="EZ475" s="73" t="str">
        <f t="shared" si="4870"/>
        <v>-100%</v>
      </c>
      <c r="FA475" s="9">
        <f>(EY475*EZ475)+(EY475*FA1)</f>
        <v>0</v>
      </c>
      <c r="FC475" s="9">
        <f>Sat!$BK62</f>
        <v>0</v>
      </c>
      <c r="FD475" s="73" t="str">
        <f t="shared" si="4871"/>
        <v>-100%</v>
      </c>
      <c r="FE475" s="9">
        <f>(FC475*FD475)+(FC475*FE1)</f>
        <v>0</v>
      </c>
      <c r="FG475" s="9">
        <f>Sat!$BL62</f>
        <v>0</v>
      </c>
      <c r="FH475" s="73" t="str">
        <f t="shared" si="4872"/>
        <v>-100%</v>
      </c>
      <c r="FI475" s="9">
        <f>(FG475*FH475)+(FG475*FI1)</f>
        <v>0</v>
      </c>
      <c r="FK475" s="9">
        <f>Sat!$BM62</f>
        <v>0</v>
      </c>
      <c r="FL475" s="73" t="str">
        <f t="shared" si="4873"/>
        <v>-100%</v>
      </c>
      <c r="FM475" s="9">
        <f>(FK475*FL475)+(FK475*FM1)</f>
        <v>0</v>
      </c>
      <c r="FO475" s="9">
        <f>Sat!$BN62</f>
        <v>0</v>
      </c>
      <c r="FP475" s="73" t="str">
        <f t="shared" si="4874"/>
        <v>-100%</v>
      </c>
      <c r="FQ475" s="9">
        <f>(FO475*FP475)+(FO475*FQ1)</f>
        <v>0</v>
      </c>
    </row>
    <row r="476" spans="1:173" x14ac:dyDescent="0.25">
      <c r="A476" s="9">
        <f>Sat!A63</f>
        <v>0</v>
      </c>
      <c r="B476" s="72">
        <f>Sat!C63</f>
        <v>0</v>
      </c>
      <c r="C476" s="9">
        <f>Sat!X63</f>
        <v>0</v>
      </c>
      <c r="D476" s="73" t="str">
        <f>IF(B476="win",100%-D1,"-100%")</f>
        <v>-100%</v>
      </c>
      <c r="E476" s="9">
        <f>(C476*D476)+(C476*E1)</f>
        <v>0</v>
      </c>
      <c r="F476" s="12"/>
      <c r="G476" s="9">
        <f>Sat!Y63</f>
        <v>0</v>
      </c>
      <c r="H476" s="73" t="str">
        <f t="shared" ref="H476:H478" si="4881">IF($B476="win",100%-H$1,"-100%")</f>
        <v>-100%</v>
      </c>
      <c r="I476" s="9">
        <f>(G476*H476)+(G476*I1)</f>
        <v>0</v>
      </c>
      <c r="J476" s="12"/>
      <c r="K476" s="9">
        <f>Sat!Z63</f>
        <v>0</v>
      </c>
      <c r="L476" s="73" t="str">
        <f>IF(B476="win",100%-L1,"-100%")</f>
        <v>-100%</v>
      </c>
      <c r="M476" s="9">
        <f>(K476*L476)+(K476*M1)</f>
        <v>0</v>
      </c>
      <c r="N476" s="9"/>
      <c r="O476" s="9">
        <f>Sat!AA63</f>
        <v>0</v>
      </c>
      <c r="P476" s="73" t="str">
        <f>IF(B476="win",100%-P1,"-100%")</f>
        <v>-100%</v>
      </c>
      <c r="Q476" s="9">
        <f>(O476*P476)+(O476*Q1)</f>
        <v>0</v>
      </c>
      <c r="R476" s="9"/>
      <c r="S476" s="9">
        <f>Sat!AB63</f>
        <v>0</v>
      </c>
      <c r="T476" s="73" t="str">
        <f>IF(B476="win",100%-T1,"-100%")</f>
        <v>-100%</v>
      </c>
      <c r="U476" s="9">
        <f>(S476*T476)+(S476*U1)</f>
        <v>0</v>
      </c>
      <c r="V476" s="9"/>
      <c r="W476" s="9">
        <f>Sat!AC63</f>
        <v>0</v>
      </c>
      <c r="X476" s="73" t="str">
        <f>IF(B476="win",100%-X1,"-100%")</f>
        <v>-100%</v>
      </c>
      <c r="Y476" s="9">
        <f>(W476*X476)+(W476*Y1)</f>
        <v>0</v>
      </c>
      <c r="Z476" s="9"/>
      <c r="AA476" s="9">
        <f>Sat!AD63</f>
        <v>0</v>
      </c>
      <c r="AB476" s="73" t="str">
        <f>IF(B476="win",100%-AB1,"-100%")</f>
        <v>-100%</v>
      </c>
      <c r="AC476" s="9">
        <f>(AA476*AB476)+(AA476*AC1)</f>
        <v>0</v>
      </c>
      <c r="AD476" s="9"/>
      <c r="AE476" s="9">
        <f>Sat!AE63</f>
        <v>0</v>
      </c>
      <c r="AF476" s="73" t="str">
        <f>IF(B476="win",100%-AF1,"-100%")</f>
        <v>-100%</v>
      </c>
      <c r="AG476" s="9">
        <f>(AE476*AF476)+(AE476*AG1)</f>
        <v>0</v>
      </c>
      <c r="AH476" s="9"/>
      <c r="AI476" s="9">
        <f>Sat!AF63</f>
        <v>0</v>
      </c>
      <c r="AJ476" s="73" t="str">
        <f>IF(B476="win",100%-AJ1,"-100%")</f>
        <v>-100%</v>
      </c>
      <c r="AK476" s="9">
        <f>(AI476*AJ476)+(AI476*AK1)</f>
        <v>0</v>
      </c>
      <c r="AL476" s="9"/>
      <c r="AM476" s="9">
        <f>Sat!AG63</f>
        <v>0</v>
      </c>
      <c r="AN476" s="73" t="str">
        <f>IF(B476="win",100%-AN1,"-100%")</f>
        <v>-100%</v>
      </c>
      <c r="AO476" s="9">
        <f>(AM476*AN476)+(AM476*AO1)</f>
        <v>0</v>
      </c>
      <c r="AP476" s="9"/>
      <c r="AQ476" s="9">
        <f>Sat!AH63</f>
        <v>0</v>
      </c>
      <c r="AR476" s="73" t="str">
        <f>IF(B476="win",100%-AR1,"-100%")</f>
        <v>-100%</v>
      </c>
      <c r="AS476" s="9">
        <f>(AQ476*AR476)+(AQ476*AS1)</f>
        <v>0</v>
      </c>
      <c r="AT476" s="9"/>
      <c r="AU476" s="9">
        <f>Sat!AI63</f>
        <v>0</v>
      </c>
      <c r="AV476" s="73" t="str">
        <f>IF(B476="win",100%-AV1,"-100%")</f>
        <v>-100%</v>
      </c>
      <c r="AW476" s="9">
        <f>(AU476*AV476)+(AU476*AW1)</f>
        <v>0</v>
      </c>
      <c r="AX476" s="9"/>
      <c r="AY476" s="9">
        <f>Sat!AJ63</f>
        <v>0</v>
      </c>
      <c r="AZ476" s="73" t="str">
        <f>IF(B476="win",100%-AZ1,"-100%")</f>
        <v>-100%</v>
      </c>
      <c r="BA476" s="9">
        <f>(AY476*AZ476)+(AY476*BA1)</f>
        <v>0</v>
      </c>
      <c r="BB476" s="9"/>
      <c r="BC476" s="9">
        <f>Sat!AK63</f>
        <v>0</v>
      </c>
      <c r="BD476" s="73" t="str">
        <f>IF(B476="win",100%-BD1,"-100%")</f>
        <v>-100%</v>
      </c>
      <c r="BE476" s="9">
        <f>(BC476*BD476)+(BC476*BE1)</f>
        <v>0</v>
      </c>
      <c r="BF476" s="9"/>
      <c r="BG476" s="9">
        <f>Sat!AL63</f>
        <v>0</v>
      </c>
      <c r="BH476" s="73" t="str">
        <f>IF(B476="win",100%-BH1,"-100%")</f>
        <v>-100%</v>
      </c>
      <c r="BI476" s="9">
        <f>(BG476*BH476)+(BG476*BI1)</f>
        <v>0</v>
      </c>
      <c r="BJ476" s="9"/>
      <c r="BK476" s="9">
        <f>Sat!AM63</f>
        <v>0</v>
      </c>
      <c r="BL476" s="73" t="str">
        <f>IF(B476="win",100%-BL1,"-100%")</f>
        <v>-100%</v>
      </c>
      <c r="BM476" s="9">
        <f>(BK476*BL476)+(BK476*BM1)</f>
        <v>0</v>
      </c>
      <c r="BN476" s="9"/>
      <c r="BO476" s="9">
        <f>Sat!AN63</f>
        <v>0</v>
      </c>
      <c r="BP476" s="73" t="str">
        <f>IF(B476="win",100%-BP1,"-100%")</f>
        <v>-100%</v>
      </c>
      <c r="BQ476" s="9">
        <f>(BO476*BP476)+(BO476*BQ1)</f>
        <v>0</v>
      </c>
      <c r="BR476" s="9"/>
      <c r="BS476" s="9">
        <f>Sat!AO63</f>
        <v>0</v>
      </c>
      <c r="BT476" s="73" t="str">
        <f>IF(B476="win",100%-BT1,"-100%")</f>
        <v>-100%</v>
      </c>
      <c r="BU476" s="9">
        <f>(BS476*BT476)+(BS476*BU1)</f>
        <v>0</v>
      </c>
      <c r="BV476" s="9"/>
      <c r="BW476" s="9">
        <f>Sat!AP63</f>
        <v>0</v>
      </c>
      <c r="BX476" s="73" t="str">
        <f>IF(B476="win",100%-BX1,"-100%")</f>
        <v>-100%</v>
      </c>
      <c r="BY476" s="9">
        <f>(BW476*BX476)+(BW476*BY1)</f>
        <v>0</v>
      </c>
      <c r="BZ476" s="9"/>
      <c r="CA476" s="9">
        <f>Sat!AQ63</f>
        <v>0</v>
      </c>
      <c r="CB476" s="73" t="str">
        <f>IF(B476="win",100%-CB1,"-100%")</f>
        <v>-100%</v>
      </c>
      <c r="CC476" s="9">
        <f>(CA476*CB476)+(CA476*CC1)</f>
        <v>0</v>
      </c>
      <c r="CD476" s="9"/>
      <c r="CE476" s="9">
        <f>Sat!AR63</f>
        <v>0</v>
      </c>
      <c r="CF476" s="73" t="str">
        <f>IF(B476="win",100%-CF1,"-100%")</f>
        <v>-100%</v>
      </c>
      <c r="CG476" s="9">
        <f>(CE476*CF476)+(CE476*CG1)</f>
        <v>0</v>
      </c>
      <c r="CH476" s="9"/>
      <c r="CI476" s="9">
        <f>Sat!AS63</f>
        <v>0</v>
      </c>
      <c r="CJ476" s="73" t="str">
        <f>IF(B476="win",100%-CJ1,"-100%")</f>
        <v>-100%</v>
      </c>
      <c r="CK476" s="9">
        <f>(CI476*CJ476)+(CI476*CK1)</f>
        <v>0</v>
      </c>
      <c r="CL476" s="9"/>
      <c r="CM476" s="9">
        <f>Sat!AT63</f>
        <v>0</v>
      </c>
      <c r="CN476" s="73" t="str">
        <f>IF(B476="win",100%-CN1,"-100%")</f>
        <v>-100%</v>
      </c>
      <c r="CO476" s="9">
        <f>(CM476*CN476)+(CM476*CO1)</f>
        <v>0</v>
      </c>
      <c r="CP476" s="9"/>
      <c r="CQ476" s="9">
        <f>Sat!AU63</f>
        <v>0</v>
      </c>
      <c r="CR476" s="73" t="str">
        <f>IF(B476="win",100%-CR1,"-100%")</f>
        <v>-100%</v>
      </c>
      <c r="CS476" s="9">
        <f>(CQ476*CR476)+(CQ476*CS1)</f>
        <v>0</v>
      </c>
      <c r="CT476" s="9"/>
      <c r="CU476" s="9">
        <f>Sat!AV63</f>
        <v>0</v>
      </c>
      <c r="CV476" s="73" t="str">
        <f>IF(B476="win",100%-CV1,"-100%")</f>
        <v>-100%</v>
      </c>
      <c r="CW476" s="9">
        <f>(CU476*CV476)+(CU476*CW1)</f>
        <v>0</v>
      </c>
      <c r="CX476" s="9"/>
      <c r="CY476" s="9">
        <f>Sat!AW63</f>
        <v>0</v>
      </c>
      <c r="CZ476" s="73" t="str">
        <f>IF(B476="win",100%-CZ1,"-100%")</f>
        <v>-100%</v>
      </c>
      <c r="DA476" s="9">
        <f>(CY476*CZ476)+(CY476*DA1)</f>
        <v>0</v>
      </c>
      <c r="DB476" s="9"/>
      <c r="DC476" s="9">
        <f>Sat!AX63</f>
        <v>0</v>
      </c>
      <c r="DD476" s="73" t="str">
        <f>IF(B476="win",100%-DD1,"-100%")</f>
        <v>-100%</v>
      </c>
      <c r="DE476" s="9">
        <f>(DC476*DD476)+(DC476*DE1)</f>
        <v>0</v>
      </c>
      <c r="DF476" s="9"/>
      <c r="DG476" s="9">
        <f>Sat!AY63</f>
        <v>0</v>
      </c>
      <c r="DH476" s="73" t="str">
        <f>IF(B476="win",100%-DH1,"-100%")</f>
        <v>-100%</v>
      </c>
      <c r="DI476" s="9">
        <f>(DG476*DH476)+(DG476*DI1)</f>
        <v>0</v>
      </c>
      <c r="DJ476" s="9"/>
      <c r="DK476" s="9">
        <f>Sat!AZ63</f>
        <v>0</v>
      </c>
      <c r="DL476" s="73" t="str">
        <f>IF(B476="win",100%-DL1,"-100%")</f>
        <v>-100%</v>
      </c>
      <c r="DM476" s="9">
        <f>(DK476*DL476)+(DK476*DM1)</f>
        <v>0</v>
      </c>
      <c r="DN476" s="9"/>
      <c r="DO476" s="9">
        <f>Sat!BA63</f>
        <v>0</v>
      </c>
      <c r="DP476" s="73" t="str">
        <f>IF(B476="win",100%-DP1,"-100%")</f>
        <v>-100%</v>
      </c>
      <c r="DQ476" s="9">
        <f>(DO476*DP476)+(DO476*DQ1)</f>
        <v>0</v>
      </c>
      <c r="DR476" s="9"/>
      <c r="DS476" s="9">
        <f>Sat!BB63</f>
        <v>0</v>
      </c>
      <c r="DT476" s="73" t="str">
        <f>IF(B476="win",100%-DT1,"-100%")</f>
        <v>-100%</v>
      </c>
      <c r="DU476" s="9">
        <f>(DS476*DT476)+(DS476*DU1)</f>
        <v>0</v>
      </c>
      <c r="DV476" s="9"/>
      <c r="DW476" s="9">
        <f>Sat!BC63</f>
        <v>0</v>
      </c>
      <c r="DX476" s="73" t="str">
        <f>IF(B476="win",100%-DX1,"-100%")</f>
        <v>-100%</v>
      </c>
      <c r="DY476" s="9">
        <f>(DW476*DX476)+(DW476*DY1)</f>
        <v>0</v>
      </c>
      <c r="DZ476" s="9"/>
      <c r="EA476" s="9">
        <f>Sat!BD63</f>
        <v>0</v>
      </c>
      <c r="EB476" s="73" t="str">
        <f>IF(B476="win",100%-EB1,"-100%")</f>
        <v>-100%</v>
      </c>
      <c r="EC476" s="9">
        <f>(EA476*EB476)+(EA476*EC1)</f>
        <v>0</v>
      </c>
      <c r="ED476" s="9"/>
      <c r="EE476" s="9">
        <f>Sat!BE63</f>
        <v>0</v>
      </c>
      <c r="EF476" s="73" t="str">
        <f>IF(B476="win",100%-EF1,"-100%")</f>
        <v>-100%</v>
      </c>
      <c r="EG476" s="9">
        <f>(EE476*EF476)+(EE476*EG1)</f>
        <v>0</v>
      </c>
      <c r="EH476" s="9"/>
      <c r="EI476" s="9">
        <f>Sat!BF63</f>
        <v>0</v>
      </c>
      <c r="EJ476" s="73" t="str">
        <f>IF(B476="win",100%-EJ1,"-100%")</f>
        <v>-100%</v>
      </c>
      <c r="EK476" s="9">
        <f>(EI476*EJ476)+(EI476*EK1)</f>
        <v>0</v>
      </c>
      <c r="EL476" s="9"/>
      <c r="EM476" s="9">
        <f>Sat!BG63</f>
        <v>0</v>
      </c>
      <c r="EN476" s="73" t="str">
        <f>IF(B476="win",100%-EN1,"-100%")</f>
        <v>-100%</v>
      </c>
      <c r="EO476" s="9">
        <f>(EM476*EN476)+(EM476*EO1)</f>
        <v>0</v>
      </c>
      <c r="EP476" s="9"/>
      <c r="EQ476" s="9">
        <f>Sat!BH63</f>
        <v>0</v>
      </c>
      <c r="ER476" s="73" t="str">
        <f>IF(B476="win",100%-ER1,"-100%")</f>
        <v>-100%</v>
      </c>
      <c r="ES476" s="9">
        <f>(EQ476*ER476)+(EQ476*ES1)</f>
        <v>0</v>
      </c>
      <c r="EU476" s="9">
        <f>Sat!$BI63</f>
        <v>0</v>
      </c>
      <c r="EV476" s="73" t="str">
        <f t="shared" si="4869"/>
        <v>-100%</v>
      </c>
      <c r="EW476" s="9">
        <f>(EU476*EV476)+(EU476*EW1)</f>
        <v>0</v>
      </c>
      <c r="EY476" s="9">
        <f>Sat!$BJ63</f>
        <v>0</v>
      </c>
      <c r="EZ476" s="73" t="str">
        <f t="shared" si="4870"/>
        <v>-100%</v>
      </c>
      <c r="FA476" s="9">
        <f>(EY476*EZ476)+(EY476*FA1)</f>
        <v>0</v>
      </c>
      <c r="FC476" s="9">
        <f>Sat!$BK63</f>
        <v>0</v>
      </c>
      <c r="FD476" s="73" t="str">
        <f t="shared" si="4871"/>
        <v>-100%</v>
      </c>
      <c r="FE476" s="9">
        <f>(FC476*FD476)+(FC476*FE1)</f>
        <v>0</v>
      </c>
      <c r="FG476" s="9">
        <f>Sat!$BL63</f>
        <v>0</v>
      </c>
      <c r="FH476" s="73" t="str">
        <f t="shared" si="4872"/>
        <v>-100%</v>
      </c>
      <c r="FI476" s="9">
        <f>(FG476*FH476)+(FG476*FI1)</f>
        <v>0</v>
      </c>
      <c r="FK476" s="9">
        <f>Sat!$BM63</f>
        <v>0</v>
      </c>
      <c r="FL476" s="73" t="str">
        <f t="shared" si="4873"/>
        <v>-100%</v>
      </c>
      <c r="FM476" s="9">
        <f>(FK476*FL476)+(FK476*FM1)</f>
        <v>0</v>
      </c>
      <c r="FO476" s="9">
        <f>Sat!$BN63</f>
        <v>0</v>
      </c>
      <c r="FP476" s="73" t="str">
        <f t="shared" si="4874"/>
        <v>-100%</v>
      </c>
      <c r="FQ476" s="9">
        <f>(FO476*FP476)+(FO476*FQ1)</f>
        <v>0</v>
      </c>
    </row>
    <row r="477" spans="1:173" x14ac:dyDescent="0.25">
      <c r="A477" s="9" t="str">
        <f>Sat!A64</f>
        <v>UNDER</v>
      </c>
      <c r="B477" s="72">
        <f>Sat!C64</f>
        <v>0</v>
      </c>
      <c r="C477" s="9">
        <f>Sat!X64</f>
        <v>0</v>
      </c>
      <c r="D477" s="73" t="str">
        <f>IF(B477="win",100%-D1,"-100%")</f>
        <v>-100%</v>
      </c>
      <c r="E477" s="9">
        <f>(C477*D477)+(C477*E1)</f>
        <v>0</v>
      </c>
      <c r="F477" s="12"/>
      <c r="G477" s="9">
        <f>Sat!Y64</f>
        <v>0</v>
      </c>
      <c r="H477" s="73" t="str">
        <f t="shared" si="4881"/>
        <v>-100%</v>
      </c>
      <c r="I477" s="9">
        <f>(G477*H477)+(G477*I1)</f>
        <v>0</v>
      </c>
      <c r="J477" s="12"/>
      <c r="K477" s="9">
        <f>Sat!Z64</f>
        <v>0</v>
      </c>
      <c r="L477" s="73" t="str">
        <f>IF(B477="win",100%-L1,"-100%")</f>
        <v>-100%</v>
      </c>
      <c r="M477" s="9">
        <f>(K477*L477)+(K477*M1)</f>
        <v>0</v>
      </c>
      <c r="N477" s="9"/>
      <c r="O477" s="9">
        <f>Sat!AA64</f>
        <v>0</v>
      </c>
      <c r="P477" s="73" t="str">
        <f>IF(B477="win",100%-P1,"-100%")</f>
        <v>-100%</v>
      </c>
      <c r="Q477" s="9">
        <f>(O477*P477)+(O477*Q1)</f>
        <v>0</v>
      </c>
      <c r="R477" s="9"/>
      <c r="S477" s="9">
        <f>Sat!AB64</f>
        <v>0</v>
      </c>
      <c r="T477" s="73" t="str">
        <f>IF(B477="win",100%-T1,"-100%")</f>
        <v>-100%</v>
      </c>
      <c r="U477" s="9">
        <f>(S477*T477)+(S477*U1)</f>
        <v>0</v>
      </c>
      <c r="V477" s="9"/>
      <c r="W477" s="9">
        <f>Sat!AC64</f>
        <v>0</v>
      </c>
      <c r="X477" s="73" t="str">
        <f>IF(B477="win",100%-X1,"-100%")</f>
        <v>-100%</v>
      </c>
      <c r="Y477" s="9">
        <f>(W477*X477)+(W477*Y1)</f>
        <v>0</v>
      </c>
      <c r="Z477" s="9"/>
      <c r="AA477" s="9">
        <f>Sat!AD64</f>
        <v>0</v>
      </c>
      <c r="AB477" s="73" t="str">
        <f>IF(B477="win",100%-AB1,"-100%")</f>
        <v>-100%</v>
      </c>
      <c r="AC477" s="9">
        <f>(AA477*AB477)+(AA477*AC1)</f>
        <v>0</v>
      </c>
      <c r="AD477" s="9"/>
      <c r="AE477" s="9">
        <f>Sat!AE64</f>
        <v>0</v>
      </c>
      <c r="AF477" s="73" t="str">
        <f>IF(B477="win",100%-AF1,"-100%")</f>
        <v>-100%</v>
      </c>
      <c r="AG477" s="9">
        <f>(AE477*AF477)+(AE477*AG1)</f>
        <v>0</v>
      </c>
      <c r="AH477" s="9"/>
      <c r="AI477" s="9">
        <f>Sat!AF64</f>
        <v>0</v>
      </c>
      <c r="AJ477" s="73" t="str">
        <f>IF(B477="win",100%-AJ1,"-100%")</f>
        <v>-100%</v>
      </c>
      <c r="AK477" s="9">
        <f>(AI477*AJ477)+(AI477*AK1)</f>
        <v>0</v>
      </c>
      <c r="AL477" s="9"/>
      <c r="AM477" s="9">
        <f>Sat!AG64</f>
        <v>0</v>
      </c>
      <c r="AN477" s="73" t="str">
        <f>IF(B477="win",100%-AN1,"-100%")</f>
        <v>-100%</v>
      </c>
      <c r="AO477" s="9">
        <f>(AM477*AN477)+(AM477*AO1)</f>
        <v>0</v>
      </c>
      <c r="AP477" s="9"/>
      <c r="AQ477" s="9">
        <f>Sat!AH64</f>
        <v>0</v>
      </c>
      <c r="AR477" s="73" t="str">
        <f>IF(B477="win",100%-AR1,"-100%")</f>
        <v>-100%</v>
      </c>
      <c r="AS477" s="9">
        <f>(AQ477*AR477)+(AQ477*AS1)</f>
        <v>0</v>
      </c>
      <c r="AT477" s="9"/>
      <c r="AU477" s="9">
        <f>Sat!AI64</f>
        <v>0</v>
      </c>
      <c r="AV477" s="73" t="str">
        <f>IF(B477="win",100%-AV1,"-100%")</f>
        <v>-100%</v>
      </c>
      <c r="AW477" s="9">
        <f>(AU477*AV477)+(AU477*AW1)</f>
        <v>0</v>
      </c>
      <c r="AX477" s="9"/>
      <c r="AY477" s="9">
        <f>Sat!AJ64</f>
        <v>0</v>
      </c>
      <c r="AZ477" s="73" t="str">
        <f>IF(B477="win",100%-AZ1,"-100%")</f>
        <v>-100%</v>
      </c>
      <c r="BA477" s="9">
        <f>(AY477*AZ477)+(AY477*BA1)</f>
        <v>0</v>
      </c>
      <c r="BB477" s="9"/>
      <c r="BC477" s="9">
        <f>Sat!AK64</f>
        <v>0</v>
      </c>
      <c r="BD477" s="73" t="str">
        <f>IF(B477="win",100%-BD1,"-100%")</f>
        <v>-100%</v>
      </c>
      <c r="BE477" s="9">
        <f>(BC477*BD477)+(BC477*BE1)</f>
        <v>0</v>
      </c>
      <c r="BF477" s="9"/>
      <c r="BG477" s="9">
        <f>Sat!AL64</f>
        <v>0</v>
      </c>
      <c r="BH477" s="73" t="str">
        <f>IF(B477="win",100%-BH1,"-100%")</f>
        <v>-100%</v>
      </c>
      <c r="BI477" s="9">
        <f>(BG477*BH477)+(BG477*BI1)</f>
        <v>0</v>
      </c>
      <c r="BJ477" s="9"/>
      <c r="BK477" s="9">
        <f>Sat!AM64</f>
        <v>0</v>
      </c>
      <c r="BL477" s="73" t="str">
        <f>IF(B477="win",100%-BL1,"-100%")</f>
        <v>-100%</v>
      </c>
      <c r="BM477" s="9">
        <f>(BK477*BL477)+(BK477*BM1)</f>
        <v>0</v>
      </c>
      <c r="BN477" s="9"/>
      <c r="BO477" s="9">
        <f>Sat!AN64</f>
        <v>0</v>
      </c>
      <c r="BP477" s="73" t="str">
        <f>IF(B477="win",100%-BP1,"-100%")</f>
        <v>-100%</v>
      </c>
      <c r="BQ477" s="9">
        <f>(BO477*BP477)+(BO477*BQ1)</f>
        <v>0</v>
      </c>
      <c r="BR477" s="9"/>
      <c r="BS477" s="9">
        <f>Sat!AO64</f>
        <v>0</v>
      </c>
      <c r="BT477" s="73" t="str">
        <f>IF(B477="win",100%-BT1,"-100%")</f>
        <v>-100%</v>
      </c>
      <c r="BU477" s="9">
        <f>(BS477*BT477)+(BS477*BU1)</f>
        <v>0</v>
      </c>
      <c r="BV477" s="9"/>
      <c r="BW477" s="9">
        <f>Sat!AP64</f>
        <v>0</v>
      </c>
      <c r="BX477" s="73" t="str">
        <f>IF(B477="win",100%-BX1,"-100%")</f>
        <v>-100%</v>
      </c>
      <c r="BY477" s="9">
        <f>(BW477*BX477)+(BW477*BY1)</f>
        <v>0</v>
      </c>
      <c r="BZ477" s="9"/>
      <c r="CA477" s="9">
        <f>Sat!AQ64</f>
        <v>0</v>
      </c>
      <c r="CB477" s="73" t="str">
        <f>IF(B477="win",100%-CB1,"-100%")</f>
        <v>-100%</v>
      </c>
      <c r="CC477" s="9">
        <f>(CA477*CB477)+(CA477*CC1)</f>
        <v>0</v>
      </c>
      <c r="CD477" s="9"/>
      <c r="CE477" s="9">
        <f>Sat!AR64</f>
        <v>0</v>
      </c>
      <c r="CF477" s="73" t="str">
        <f>IF(B477="win",100%-CF1,"-100%")</f>
        <v>-100%</v>
      </c>
      <c r="CG477" s="9">
        <f>(CE477*CF477)+(CE477*CG1)</f>
        <v>0</v>
      </c>
      <c r="CH477" s="9"/>
      <c r="CI477" s="9">
        <f>Sat!AS64</f>
        <v>0</v>
      </c>
      <c r="CJ477" s="73" t="str">
        <f>IF(B477="win",100%-CJ1,"-100%")</f>
        <v>-100%</v>
      </c>
      <c r="CK477" s="9">
        <f>(CI477*CJ477)+(CI477*CK1)</f>
        <v>0</v>
      </c>
      <c r="CL477" s="9"/>
      <c r="CM477" s="9">
        <f>Sat!AT64</f>
        <v>0</v>
      </c>
      <c r="CN477" s="73" t="str">
        <f>IF(B477="win",100%-CN1,"-100%")</f>
        <v>-100%</v>
      </c>
      <c r="CO477" s="9">
        <f>(CM477*CN477)+(CM477*CO1)</f>
        <v>0</v>
      </c>
      <c r="CP477" s="9"/>
      <c r="CQ477" s="9">
        <f>Sat!AU64</f>
        <v>0</v>
      </c>
      <c r="CR477" s="73" t="str">
        <f>IF(B477="win",100%-CR1,"-100%")</f>
        <v>-100%</v>
      </c>
      <c r="CS477" s="9">
        <f>(CQ477*CR477)+(CQ477*CS1)</f>
        <v>0</v>
      </c>
      <c r="CT477" s="9"/>
      <c r="CU477" s="9">
        <f>Sat!AV64</f>
        <v>0</v>
      </c>
      <c r="CV477" s="73" t="str">
        <f>IF(B477="win",100%-CV1,"-100%")</f>
        <v>-100%</v>
      </c>
      <c r="CW477" s="9">
        <f>(CU477*CV477)+(CU477*CW1)</f>
        <v>0</v>
      </c>
      <c r="CX477" s="9"/>
      <c r="CY477" s="9">
        <f>Sat!AW64</f>
        <v>0</v>
      </c>
      <c r="CZ477" s="73" t="str">
        <f>IF(B477="win",100%-CZ1,"-100%")</f>
        <v>-100%</v>
      </c>
      <c r="DA477" s="9">
        <f>(CY477*CZ477)+(CY477*DA1)</f>
        <v>0</v>
      </c>
      <c r="DB477" s="9"/>
      <c r="DC477" s="9">
        <f>Sat!AX64</f>
        <v>0</v>
      </c>
      <c r="DD477" s="73" t="str">
        <f>IF(B477="win",100%-DD1,"-100%")</f>
        <v>-100%</v>
      </c>
      <c r="DE477" s="9">
        <f>(DC477*DD477)+(DC477*DE1)</f>
        <v>0</v>
      </c>
      <c r="DF477" s="9"/>
      <c r="DG477" s="9">
        <f>Sat!AY64</f>
        <v>0</v>
      </c>
      <c r="DH477" s="73" t="str">
        <f>IF(B477="win",100%-DH1,"-100%")</f>
        <v>-100%</v>
      </c>
      <c r="DI477" s="9">
        <f>(DG477*DH477)+(DG477*DI1)</f>
        <v>0</v>
      </c>
      <c r="DJ477" s="9"/>
      <c r="DK477" s="9">
        <f>Sat!AZ64</f>
        <v>0</v>
      </c>
      <c r="DL477" s="73" t="str">
        <f>IF(B477="win",100%-DL1,"-100%")</f>
        <v>-100%</v>
      </c>
      <c r="DM477" s="9">
        <f>(DK477*DL477)+(DK477*DM1)</f>
        <v>0</v>
      </c>
      <c r="DN477" s="9"/>
      <c r="DO477" s="9">
        <f>Sat!BA64</f>
        <v>0</v>
      </c>
      <c r="DP477" s="73" t="str">
        <f>IF(B477="win",100%-DP1,"-100%")</f>
        <v>-100%</v>
      </c>
      <c r="DQ477" s="9">
        <f>(DO477*DP477)+(DO477*DQ1)</f>
        <v>0</v>
      </c>
      <c r="DR477" s="9"/>
      <c r="DS477" s="9">
        <f>Sat!BB64</f>
        <v>0</v>
      </c>
      <c r="DT477" s="73" t="str">
        <f>IF(B477="win",100%-DT1,"-100%")</f>
        <v>-100%</v>
      </c>
      <c r="DU477" s="9">
        <f>(DS477*DT477)+(DS477*DU1)</f>
        <v>0</v>
      </c>
      <c r="DV477" s="9"/>
      <c r="DW477" s="9">
        <f>Sat!BC64</f>
        <v>0</v>
      </c>
      <c r="DX477" s="73" t="str">
        <f>IF(B477="win",100%-DX1,"-100%")</f>
        <v>-100%</v>
      </c>
      <c r="DY477" s="9">
        <f>(DW477*DX477)+(DW477*DY1)</f>
        <v>0</v>
      </c>
      <c r="DZ477" s="9"/>
      <c r="EA477" s="9">
        <f>Sat!BD64</f>
        <v>0</v>
      </c>
      <c r="EB477" s="73" t="str">
        <f>IF(B477="win",100%-EB1,"-100%")</f>
        <v>-100%</v>
      </c>
      <c r="EC477" s="9">
        <f>(EA477*EB477)+(EA477*EC1)</f>
        <v>0</v>
      </c>
      <c r="ED477" s="9"/>
      <c r="EE477" s="9">
        <f>Sat!BE64</f>
        <v>0</v>
      </c>
      <c r="EF477" s="73" t="str">
        <f>IF(B477="win",100%-EF1,"-100%")</f>
        <v>-100%</v>
      </c>
      <c r="EG477" s="9">
        <f>(EE477*EF477)+(EE477*EG1)</f>
        <v>0</v>
      </c>
      <c r="EH477" s="9"/>
      <c r="EI477" s="9">
        <f>Sat!BF64</f>
        <v>0</v>
      </c>
      <c r="EJ477" s="73" t="str">
        <f>IF(B477="win",100%-EJ1,"-100%")</f>
        <v>-100%</v>
      </c>
      <c r="EK477" s="9">
        <f>(EI477*EJ477)+(EI477*EK1)</f>
        <v>0</v>
      </c>
      <c r="EL477" s="9"/>
      <c r="EM477" s="9">
        <f>Sat!BG64</f>
        <v>0</v>
      </c>
      <c r="EN477" s="73" t="str">
        <f>IF(B477="win",100%-EN1,"-100%")</f>
        <v>-100%</v>
      </c>
      <c r="EO477" s="9">
        <f>(EM477*EN477)+(EM477*EO1)</f>
        <v>0</v>
      </c>
      <c r="EP477" s="9"/>
      <c r="EQ477" s="9">
        <f>Sat!BH64</f>
        <v>0</v>
      </c>
      <c r="ER477" s="73" t="str">
        <f>IF(B477="win",100%-ER1,"-100%")</f>
        <v>-100%</v>
      </c>
      <c r="ES477" s="9">
        <f>(EQ477*ER477)+(EQ477*ES1)</f>
        <v>0</v>
      </c>
      <c r="EU477" s="9">
        <f>Sat!$BI64</f>
        <v>0</v>
      </c>
      <c r="EV477" s="73" t="str">
        <f t="shared" si="4869"/>
        <v>-100%</v>
      </c>
      <c r="EW477" s="9">
        <f>(EU477*EV477)+(EU477*EW1)</f>
        <v>0</v>
      </c>
      <c r="EY477" s="9">
        <f>Sat!$BJ64</f>
        <v>0</v>
      </c>
      <c r="EZ477" s="73" t="str">
        <f t="shared" si="4870"/>
        <v>-100%</v>
      </c>
      <c r="FA477" s="9">
        <f>(EY477*EZ477)+(EY477*FA1)</f>
        <v>0</v>
      </c>
      <c r="FC477" s="9">
        <f>Sat!$BK64</f>
        <v>0</v>
      </c>
      <c r="FD477" s="73" t="str">
        <f t="shared" si="4871"/>
        <v>-100%</v>
      </c>
      <c r="FE477" s="9">
        <f>(FC477*FD477)+(FC477*FE1)</f>
        <v>0</v>
      </c>
      <c r="FG477" s="9">
        <f>Sat!$BL64</f>
        <v>0</v>
      </c>
      <c r="FH477" s="73" t="str">
        <f t="shared" si="4872"/>
        <v>-100%</v>
      </c>
      <c r="FI477" s="9">
        <f>(FG477*FH477)+(FG477*FI1)</f>
        <v>0</v>
      </c>
      <c r="FK477" s="9">
        <f>Sat!$BM64</f>
        <v>0</v>
      </c>
      <c r="FL477" s="73" t="str">
        <f t="shared" si="4873"/>
        <v>-100%</v>
      </c>
      <c r="FM477" s="9">
        <f>(FK477*FL477)+(FK477*FM1)</f>
        <v>0</v>
      </c>
      <c r="FO477" s="9">
        <f>Sat!$BN64</f>
        <v>0</v>
      </c>
      <c r="FP477" s="73" t="str">
        <f t="shared" si="4874"/>
        <v>-100%</v>
      </c>
      <c r="FQ477" s="9">
        <f>(FO477*FP477)+(FO477*FQ1)</f>
        <v>0</v>
      </c>
    </row>
    <row r="478" spans="1:173" x14ac:dyDescent="0.25">
      <c r="A478" s="9" t="str">
        <f>Sat!A65</f>
        <v>OVER</v>
      </c>
      <c r="B478" s="72">
        <f>Sat!C65</f>
        <v>0</v>
      </c>
      <c r="C478" s="9">
        <f>Sat!X65</f>
        <v>0</v>
      </c>
      <c r="D478" s="73" t="str">
        <f>IF(B478="win",100%-D1,"-100%")</f>
        <v>-100%</v>
      </c>
      <c r="E478" s="9">
        <f>(C478*D478)+(C478*E1)</f>
        <v>0</v>
      </c>
      <c r="F478" s="12"/>
      <c r="G478" s="9">
        <f>Sat!Y65</f>
        <v>0</v>
      </c>
      <c r="H478" s="73" t="str">
        <f t="shared" si="4881"/>
        <v>-100%</v>
      </c>
      <c r="I478" s="9">
        <f>(G478*H478)+(G478*I1)</f>
        <v>0</v>
      </c>
      <c r="J478" s="12"/>
      <c r="K478" s="9">
        <f>Sat!Z65</f>
        <v>0</v>
      </c>
      <c r="L478" s="73" t="str">
        <f>IF(B478="win",100%-L1,"-100%")</f>
        <v>-100%</v>
      </c>
      <c r="M478" s="9">
        <f>(K478*L478)+(K478*M1)</f>
        <v>0</v>
      </c>
      <c r="N478" s="9"/>
      <c r="O478" s="9">
        <f>Sat!AA65</f>
        <v>0</v>
      </c>
      <c r="P478" s="73" t="str">
        <f>IF(B478="win",100%-P1,"-100%")</f>
        <v>-100%</v>
      </c>
      <c r="Q478" s="9">
        <f>(O478*P478)+(O478*Q1)</f>
        <v>0</v>
      </c>
      <c r="R478" s="9"/>
      <c r="S478" s="9">
        <f>Sat!AB65</f>
        <v>0</v>
      </c>
      <c r="T478" s="73" t="str">
        <f>IF(B478="win",100%-T1,"-100%")</f>
        <v>-100%</v>
      </c>
      <c r="U478" s="9">
        <f>(S478*T478)+(S478*U1)</f>
        <v>0</v>
      </c>
      <c r="V478" s="9"/>
      <c r="W478" s="9">
        <f>Sat!AC65</f>
        <v>0</v>
      </c>
      <c r="X478" s="73" t="str">
        <f>IF(B478="win",100%-X1,"-100%")</f>
        <v>-100%</v>
      </c>
      <c r="Y478" s="9">
        <f>(W478*X478)+(W478*Y1)</f>
        <v>0</v>
      </c>
      <c r="Z478" s="9"/>
      <c r="AA478" s="9">
        <f>Sat!AD65</f>
        <v>0</v>
      </c>
      <c r="AB478" s="73" t="str">
        <f>IF(B478="win",100%-AB1,"-100%")</f>
        <v>-100%</v>
      </c>
      <c r="AC478" s="9">
        <f>(AA478*AB478)+(AA478*AC1)</f>
        <v>0</v>
      </c>
      <c r="AD478" s="9"/>
      <c r="AE478" s="9">
        <f>Sat!AE65</f>
        <v>0</v>
      </c>
      <c r="AF478" s="73" t="str">
        <f>IF(B478="win",100%-AF1,"-100%")</f>
        <v>-100%</v>
      </c>
      <c r="AG478" s="9">
        <f>(AE478*AF478)+(AE478*AG1)</f>
        <v>0</v>
      </c>
      <c r="AH478" s="9"/>
      <c r="AI478" s="9">
        <f>Sat!AF65</f>
        <v>0</v>
      </c>
      <c r="AJ478" s="73" t="str">
        <f>IF(B478="win",100%-AJ1,"-100%")</f>
        <v>-100%</v>
      </c>
      <c r="AK478" s="9">
        <f>(AI478*AJ478)+(AI478*AK1)</f>
        <v>0</v>
      </c>
      <c r="AL478" s="9"/>
      <c r="AM478" s="9">
        <f>Sat!AG65</f>
        <v>0</v>
      </c>
      <c r="AN478" s="73" t="str">
        <f>IF(B478="win",100%-AN1,"-100%")</f>
        <v>-100%</v>
      </c>
      <c r="AO478" s="9">
        <f>(AM478*AN478)+(AM478*AO1)</f>
        <v>0</v>
      </c>
      <c r="AP478" s="9"/>
      <c r="AQ478" s="9">
        <f>Sat!AH65</f>
        <v>0</v>
      </c>
      <c r="AR478" s="73" t="str">
        <f>IF(B478="win",100%-AR1,"-100%")</f>
        <v>-100%</v>
      </c>
      <c r="AS478" s="9">
        <f>(AQ478*AR478)+(AQ478*AS1)</f>
        <v>0</v>
      </c>
      <c r="AT478" s="9"/>
      <c r="AU478" s="9">
        <f>Sat!AI65</f>
        <v>0</v>
      </c>
      <c r="AV478" s="73" t="str">
        <f>IF(B478="win",100%-AV1,"-100%")</f>
        <v>-100%</v>
      </c>
      <c r="AW478" s="9">
        <f>(AU478*AV478)+(AU478*AW1)</f>
        <v>0</v>
      </c>
      <c r="AX478" s="9"/>
      <c r="AY478" s="9">
        <f>Sat!AJ65</f>
        <v>0</v>
      </c>
      <c r="AZ478" s="73" t="str">
        <f>IF(B478="win",100%-AZ1,"-100%")</f>
        <v>-100%</v>
      </c>
      <c r="BA478" s="9">
        <f>(AY478*AZ478)+(AY478*BA1)</f>
        <v>0</v>
      </c>
      <c r="BB478" s="9"/>
      <c r="BC478" s="9">
        <f>Sat!AK65</f>
        <v>0</v>
      </c>
      <c r="BD478" s="73" t="str">
        <f>IF(B478="win",100%-BD1,"-100%")</f>
        <v>-100%</v>
      </c>
      <c r="BE478" s="9">
        <f>(BC478*BD478)+(BC478*BE1)</f>
        <v>0</v>
      </c>
      <c r="BF478" s="9"/>
      <c r="BG478" s="9">
        <f>Sat!AL65</f>
        <v>0</v>
      </c>
      <c r="BH478" s="73" t="str">
        <f>IF(B478="win",100%-BH1,"-100%")</f>
        <v>-100%</v>
      </c>
      <c r="BI478" s="9">
        <f>(BG478*BH478)+(BG478*BI1)</f>
        <v>0</v>
      </c>
      <c r="BJ478" s="9"/>
      <c r="BK478" s="9">
        <f>Sat!AM65</f>
        <v>0</v>
      </c>
      <c r="BL478" s="73" t="str">
        <f>IF(B478="win",100%-BL1,"-100%")</f>
        <v>-100%</v>
      </c>
      <c r="BM478" s="9">
        <f>(BK478*BL478)+(BK478*BM1)</f>
        <v>0</v>
      </c>
      <c r="BN478" s="9"/>
      <c r="BO478" s="9">
        <f>Sat!AN65</f>
        <v>0</v>
      </c>
      <c r="BP478" s="73" t="str">
        <f>IF(B478="win",100%-BP1,"-100%")</f>
        <v>-100%</v>
      </c>
      <c r="BQ478" s="9">
        <f>(BO478*BP478)+(BO478*BQ1)</f>
        <v>0</v>
      </c>
      <c r="BR478" s="9"/>
      <c r="BS478" s="9">
        <f>Sat!AO65</f>
        <v>0</v>
      </c>
      <c r="BT478" s="73" t="str">
        <f>IF(B478="win",100%-BT1,"-100%")</f>
        <v>-100%</v>
      </c>
      <c r="BU478" s="9">
        <f>(BS478*BT478)+(BS478*BU1)</f>
        <v>0</v>
      </c>
      <c r="BV478" s="9"/>
      <c r="BW478" s="9">
        <f>Sat!AP65</f>
        <v>0</v>
      </c>
      <c r="BX478" s="73" t="str">
        <f>IF(B478="win",100%-BX1,"-100%")</f>
        <v>-100%</v>
      </c>
      <c r="BY478" s="9">
        <f>(BW478*BX478)+(BW478*BY1)</f>
        <v>0</v>
      </c>
      <c r="BZ478" s="9"/>
      <c r="CA478" s="9">
        <f>Sat!AQ65</f>
        <v>0</v>
      </c>
      <c r="CB478" s="73" t="str">
        <f>IF(B478="win",100%-CB1,"-100%")</f>
        <v>-100%</v>
      </c>
      <c r="CC478" s="9">
        <f>(CA478*CB478)+(CA478*CC1)</f>
        <v>0</v>
      </c>
      <c r="CD478" s="9"/>
      <c r="CE478" s="9">
        <f>Sat!AR65</f>
        <v>0</v>
      </c>
      <c r="CF478" s="73" t="str">
        <f>IF(B478="win",100%-CF1,"-100%")</f>
        <v>-100%</v>
      </c>
      <c r="CG478" s="9">
        <f>(CE478*CF478)+(CE478*CG1)</f>
        <v>0</v>
      </c>
      <c r="CH478" s="9"/>
      <c r="CI478" s="9">
        <f>Sat!AS65</f>
        <v>0</v>
      </c>
      <c r="CJ478" s="73" t="str">
        <f>IF(B478="win",100%-CJ1,"-100%")</f>
        <v>-100%</v>
      </c>
      <c r="CK478" s="9">
        <f>(CI478*CJ478)+(CI478*CK1)</f>
        <v>0</v>
      </c>
      <c r="CL478" s="9"/>
      <c r="CM478" s="9">
        <f>Sat!AT65</f>
        <v>0</v>
      </c>
      <c r="CN478" s="73" t="str">
        <f>IF(B478="win",100%-CN1,"-100%")</f>
        <v>-100%</v>
      </c>
      <c r="CO478" s="9">
        <f>(CM478*CN478)+(CM478*CO1)</f>
        <v>0</v>
      </c>
      <c r="CP478" s="9"/>
      <c r="CQ478" s="9">
        <f>Sat!AU65</f>
        <v>0</v>
      </c>
      <c r="CR478" s="73" t="str">
        <f>IF(B478="win",100%-CR1,"-100%")</f>
        <v>-100%</v>
      </c>
      <c r="CS478" s="9">
        <f>(CQ478*CR478)+(CQ478*CS1)</f>
        <v>0</v>
      </c>
      <c r="CT478" s="9"/>
      <c r="CU478" s="9">
        <f>Sat!AV65</f>
        <v>0</v>
      </c>
      <c r="CV478" s="73" t="str">
        <f>IF(B478="win",100%-CV1,"-100%")</f>
        <v>-100%</v>
      </c>
      <c r="CW478" s="9">
        <f>(CU478*CV478)+(CU478*CW1)</f>
        <v>0</v>
      </c>
      <c r="CX478" s="9"/>
      <c r="CY478" s="9">
        <f>Sat!AW65</f>
        <v>0</v>
      </c>
      <c r="CZ478" s="73" t="str">
        <f>IF(B478="win",100%-CZ1,"-100%")</f>
        <v>-100%</v>
      </c>
      <c r="DA478" s="9">
        <f>(CY478*CZ478)+(CY478*DA1)</f>
        <v>0</v>
      </c>
      <c r="DB478" s="9"/>
      <c r="DC478" s="9">
        <f>Sat!AX65</f>
        <v>0</v>
      </c>
      <c r="DD478" s="73" t="str">
        <f>IF(B478="win",100%-DD1,"-100%")</f>
        <v>-100%</v>
      </c>
      <c r="DE478" s="9">
        <f>(DC478*DD478)+(DC478*DE1)</f>
        <v>0</v>
      </c>
      <c r="DF478" s="9"/>
      <c r="DG478" s="9">
        <f>Sat!AY65</f>
        <v>0</v>
      </c>
      <c r="DH478" s="73" t="str">
        <f>IF(B478="win",100%-DH1,"-100%")</f>
        <v>-100%</v>
      </c>
      <c r="DI478" s="9">
        <f>(DG478*DH478)+(DG478*DI1)</f>
        <v>0</v>
      </c>
      <c r="DJ478" s="9"/>
      <c r="DK478" s="9">
        <f>Sat!AZ65</f>
        <v>0</v>
      </c>
      <c r="DL478" s="73" t="str">
        <f>IF(B478="win",100%-DL1,"-100%")</f>
        <v>-100%</v>
      </c>
      <c r="DM478" s="9">
        <f>(DK478*DL478)+(DK478*DM1)</f>
        <v>0</v>
      </c>
      <c r="DN478" s="9"/>
      <c r="DO478" s="9">
        <f>Sat!BA65</f>
        <v>0</v>
      </c>
      <c r="DP478" s="73" t="str">
        <f>IF(B478="win",100%-DP1,"-100%")</f>
        <v>-100%</v>
      </c>
      <c r="DQ478" s="9">
        <f>(DO478*DP478)+(DO478*DQ1)</f>
        <v>0</v>
      </c>
      <c r="DR478" s="9"/>
      <c r="DS478" s="9">
        <f>Sat!BB65</f>
        <v>0</v>
      </c>
      <c r="DT478" s="73" t="str">
        <f>IF(B478="win",100%-DT1,"-100%")</f>
        <v>-100%</v>
      </c>
      <c r="DU478" s="9">
        <f>(DS478*DT478)+(DS478*DU1)</f>
        <v>0</v>
      </c>
      <c r="DV478" s="9"/>
      <c r="DW478" s="9">
        <f>Sat!BC65</f>
        <v>0</v>
      </c>
      <c r="DX478" s="73" t="str">
        <f>IF(B478="win",100%-DX1,"-100%")</f>
        <v>-100%</v>
      </c>
      <c r="DY478" s="9">
        <f>(DW478*DX478)+(DW478*DY1)</f>
        <v>0</v>
      </c>
      <c r="DZ478" s="9"/>
      <c r="EA478" s="9">
        <f>Sat!BD65</f>
        <v>0</v>
      </c>
      <c r="EB478" s="73" t="str">
        <f>IF(B478="win",100%-EB1,"-100%")</f>
        <v>-100%</v>
      </c>
      <c r="EC478" s="9">
        <f>(EA478*EB478)+(EA478*EC1)</f>
        <v>0</v>
      </c>
      <c r="ED478" s="9"/>
      <c r="EE478" s="9">
        <f>Sat!BE65</f>
        <v>0</v>
      </c>
      <c r="EF478" s="73" t="str">
        <f>IF(B478="win",100%-EF1,"-100%")</f>
        <v>-100%</v>
      </c>
      <c r="EG478" s="9">
        <f>(EE478*EF478)+(EE478*EG1)</f>
        <v>0</v>
      </c>
      <c r="EH478" s="9"/>
      <c r="EI478" s="9">
        <f>Sat!BF65</f>
        <v>0</v>
      </c>
      <c r="EJ478" s="73" t="str">
        <f>IF(B478="win",100%-EJ1,"-100%")</f>
        <v>-100%</v>
      </c>
      <c r="EK478" s="9">
        <f>(EI478*EJ478)+(EI478*EK1)</f>
        <v>0</v>
      </c>
      <c r="EL478" s="9"/>
      <c r="EM478" s="9">
        <f>Sat!BG65</f>
        <v>0</v>
      </c>
      <c r="EN478" s="73" t="str">
        <f>IF(B478="win",100%-EN1,"-100%")</f>
        <v>-100%</v>
      </c>
      <c r="EO478" s="9">
        <f>(EM478*EN478)+(EM478*EO1)</f>
        <v>0</v>
      </c>
      <c r="EP478" s="9"/>
      <c r="EQ478" s="9">
        <f>Sat!BH65</f>
        <v>0</v>
      </c>
      <c r="ER478" s="73" t="str">
        <f>IF(B478="win",100%-ER1,"-100%")</f>
        <v>-100%</v>
      </c>
      <c r="ES478" s="9">
        <f>(EQ478*ER478)+(EQ478*ES1)</f>
        <v>0</v>
      </c>
      <c r="EU478" s="9">
        <f>Sat!$BI65</f>
        <v>0</v>
      </c>
      <c r="EV478" s="73" t="str">
        <f t="shared" si="4869"/>
        <v>-100%</v>
      </c>
      <c r="EW478" s="9">
        <f>(EU478*EV478)+(EU478*EW1)</f>
        <v>0</v>
      </c>
      <c r="EY478" s="9">
        <f>Sat!$BJ65</f>
        <v>0</v>
      </c>
      <c r="EZ478" s="73" t="str">
        <f t="shared" si="4870"/>
        <v>-100%</v>
      </c>
      <c r="FA478" s="9">
        <f>(EY478*EZ478)+(EY478*FA1)</f>
        <v>0</v>
      </c>
      <c r="FC478" s="9">
        <f>Sat!$BK65</f>
        <v>0</v>
      </c>
      <c r="FD478" s="73" t="str">
        <f t="shared" si="4871"/>
        <v>-100%</v>
      </c>
      <c r="FE478" s="9">
        <f>(FC478*FD478)+(FC478*FE1)</f>
        <v>0</v>
      </c>
      <c r="FG478" s="9">
        <f>Sat!$BL65</f>
        <v>0</v>
      </c>
      <c r="FH478" s="73" t="str">
        <f t="shared" si="4872"/>
        <v>-100%</v>
      </c>
      <c r="FI478" s="9">
        <f>(FG478*FH478)+(FG478*FI1)</f>
        <v>0</v>
      </c>
      <c r="FK478" s="9">
        <f>Sat!$BM65</f>
        <v>0</v>
      </c>
      <c r="FL478" s="73" t="str">
        <f t="shared" si="4873"/>
        <v>-100%</v>
      </c>
      <c r="FM478" s="9">
        <f>(FK478*FL478)+(FK478*FM1)</f>
        <v>0</v>
      </c>
      <c r="FO478" s="9">
        <f>Sat!$BN65</f>
        <v>0</v>
      </c>
      <c r="FP478" s="73" t="str">
        <f t="shared" si="4874"/>
        <v>-100%</v>
      </c>
      <c r="FQ478" s="9">
        <f>(FO478*FP478)+(FO478*FQ1)</f>
        <v>0</v>
      </c>
    </row>
    <row r="479" spans="1:173" x14ac:dyDescent="0.25">
      <c r="A479" s="75"/>
      <c r="B479" s="72"/>
      <c r="C479" s="75"/>
      <c r="D479" s="75"/>
      <c r="E479" s="75"/>
      <c r="F479" s="12"/>
      <c r="G479" s="75"/>
      <c r="H479" s="75"/>
      <c r="I479" s="75"/>
      <c r="J479" s="12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  <c r="BJ479" s="75"/>
      <c r="BK479" s="75"/>
      <c r="BL479" s="75"/>
      <c r="BM479" s="75"/>
      <c r="BN479" s="75"/>
      <c r="BO479" s="75"/>
      <c r="BP479" s="75"/>
      <c r="BQ479" s="75"/>
      <c r="BR479" s="75"/>
      <c r="BS479" s="75"/>
      <c r="BT479" s="75"/>
      <c r="BU479" s="75"/>
      <c r="BV479" s="75"/>
      <c r="BW479" s="75"/>
      <c r="BX479" s="75"/>
      <c r="BY479" s="75"/>
      <c r="BZ479" s="75"/>
      <c r="CA479" s="75"/>
      <c r="CB479" s="75"/>
      <c r="CC479" s="75"/>
      <c r="CD479" s="75"/>
      <c r="CE479" s="75"/>
      <c r="CF479" s="75"/>
      <c r="CG479" s="75"/>
      <c r="CH479" s="75"/>
      <c r="CI479" s="75"/>
      <c r="CJ479" s="75"/>
      <c r="CK479" s="75"/>
      <c r="CL479" s="75"/>
      <c r="CM479" s="75"/>
      <c r="CN479" s="75"/>
      <c r="CO479" s="75"/>
      <c r="CP479" s="75"/>
      <c r="CQ479" s="75"/>
      <c r="CR479" s="75"/>
      <c r="CS479" s="75"/>
      <c r="CT479" s="75"/>
      <c r="CU479" s="75"/>
      <c r="CV479" s="75"/>
      <c r="CW479" s="75"/>
      <c r="CX479" s="75"/>
      <c r="CY479" s="75"/>
      <c r="CZ479" s="75"/>
      <c r="DA479" s="75"/>
      <c r="DB479" s="75"/>
      <c r="DC479" s="75"/>
      <c r="DD479" s="75"/>
      <c r="DE479" s="75"/>
      <c r="DF479" s="75"/>
      <c r="DG479" s="75"/>
      <c r="DH479" s="75"/>
      <c r="DI479" s="75"/>
      <c r="DJ479" s="75"/>
      <c r="DK479" s="75"/>
      <c r="DL479" s="75"/>
      <c r="DM479" s="75"/>
      <c r="DN479" s="75"/>
      <c r="DO479" s="75"/>
      <c r="DP479" s="75"/>
      <c r="DQ479" s="75"/>
      <c r="DR479" s="75"/>
      <c r="DS479" s="75"/>
      <c r="DT479" s="75"/>
      <c r="DU479" s="75"/>
      <c r="DV479" s="75"/>
      <c r="DW479" s="75"/>
      <c r="DX479" s="75"/>
      <c r="DY479" s="75"/>
      <c r="DZ479" s="75"/>
      <c r="EA479" s="75"/>
      <c r="EB479" s="75"/>
      <c r="EC479" s="75"/>
      <c r="ED479" s="75"/>
      <c r="EE479" s="75"/>
      <c r="EF479" s="75"/>
      <c r="EG479" s="75"/>
      <c r="EH479" s="75"/>
      <c r="EI479" s="75"/>
      <c r="EJ479" s="75"/>
      <c r="EK479" s="75"/>
      <c r="EL479" s="75"/>
      <c r="EM479" s="75"/>
      <c r="EN479" s="75"/>
      <c r="EO479" s="75"/>
      <c r="EP479" s="75"/>
      <c r="EQ479" s="75"/>
      <c r="ER479" s="75"/>
      <c r="ES479" s="75"/>
      <c r="EU479" s="75"/>
      <c r="EV479" s="75"/>
      <c r="EW479" s="75"/>
      <c r="EY479" s="75"/>
      <c r="EZ479" s="75"/>
      <c r="FA479" s="75"/>
      <c r="FC479" s="75"/>
      <c r="FD479" s="75"/>
      <c r="FE479" s="75"/>
      <c r="FG479" s="75"/>
      <c r="FH479" s="75"/>
      <c r="FI479" s="75"/>
      <c r="FK479" s="75"/>
      <c r="FL479" s="75"/>
      <c r="FM479" s="75"/>
      <c r="FO479" s="75"/>
      <c r="FP479" s="75"/>
      <c r="FQ479" s="75"/>
    </row>
    <row r="480" spans="1:173" x14ac:dyDescent="0.25">
      <c r="A480" s="9">
        <f>Sat!A67</f>
        <v>0</v>
      </c>
      <c r="B480" s="72">
        <f>Sat!C67</f>
        <v>0</v>
      </c>
      <c r="C480" s="9">
        <f>Sat!X67</f>
        <v>0</v>
      </c>
      <c r="D480" s="73" t="str">
        <f>IF(B480="win",100%-D1,"-100%")</f>
        <v>-100%</v>
      </c>
      <c r="E480" s="9">
        <f>(C480*D480)+(C480*E1)</f>
        <v>0</v>
      </c>
      <c r="F480" s="12"/>
      <c r="G480" s="9">
        <f>Sat!Y67</f>
        <v>0</v>
      </c>
      <c r="H480" s="73" t="str">
        <f>IF($B480="win",100%-H$1,"-100%")</f>
        <v>-100%</v>
      </c>
      <c r="I480" s="9">
        <f>(G480*H480)+(G480*I1)</f>
        <v>0</v>
      </c>
      <c r="J480" s="12"/>
      <c r="K480" s="9">
        <f>Sat!Z67</f>
        <v>0</v>
      </c>
      <c r="L480" s="73" t="str">
        <f>IF(B480="win",100%-L1,"-100%")</f>
        <v>-100%</v>
      </c>
      <c r="M480" s="9">
        <f>(K480*L480)+(K480*M1)</f>
        <v>0</v>
      </c>
      <c r="N480" s="9"/>
      <c r="O480" s="9">
        <f>Sat!AA67</f>
        <v>0</v>
      </c>
      <c r="P480" s="73" t="str">
        <f>IF(B480="win",100%-P1,"-100%")</f>
        <v>-100%</v>
      </c>
      <c r="Q480" s="9">
        <f>(O480*P480)+(O480*Q1)</f>
        <v>0</v>
      </c>
      <c r="R480" s="9"/>
      <c r="S480" s="9">
        <f>Sat!AB67</f>
        <v>0</v>
      </c>
      <c r="T480" s="73" t="str">
        <f>IF(B480="win",100%-T1,"-100%")</f>
        <v>-100%</v>
      </c>
      <c r="U480" s="9">
        <f>(S480*T480)+(S480*U1)</f>
        <v>0</v>
      </c>
      <c r="V480" s="9"/>
      <c r="W480" s="9">
        <f>Sat!AC67</f>
        <v>0</v>
      </c>
      <c r="X480" s="73" t="str">
        <f>IF(B480="win",100%-X1,"-100%")</f>
        <v>-100%</v>
      </c>
      <c r="Y480" s="9">
        <f>(W480*X480)+(W480*Y1)</f>
        <v>0</v>
      </c>
      <c r="Z480" s="9"/>
      <c r="AA480" s="9">
        <f>Sat!AD67</f>
        <v>0</v>
      </c>
      <c r="AB480" s="73" t="str">
        <f>IF(B480="win",100%-AB1,"-100%")</f>
        <v>-100%</v>
      </c>
      <c r="AC480" s="9">
        <f>(AA480*AB480)+(AA480*AC1)</f>
        <v>0</v>
      </c>
      <c r="AD480" s="9"/>
      <c r="AE480" s="9">
        <f>Sat!AE67</f>
        <v>0</v>
      </c>
      <c r="AF480" s="73" t="str">
        <f>IF(B480="win",100%-AF1,"-100%")</f>
        <v>-100%</v>
      </c>
      <c r="AG480" s="9">
        <f>(AE480*AF480)+(AE480*AG1)</f>
        <v>0</v>
      </c>
      <c r="AH480" s="9"/>
      <c r="AI480" s="9">
        <f>Sat!AF67</f>
        <v>0</v>
      </c>
      <c r="AJ480" s="73" t="str">
        <f>IF(B480="win",100%-AJ1,"-100%")</f>
        <v>-100%</v>
      </c>
      <c r="AK480" s="9">
        <f>(AI480*AJ480)+(AI480*AK1)</f>
        <v>0</v>
      </c>
      <c r="AL480" s="9"/>
      <c r="AM480" s="9">
        <f>Sat!AG67</f>
        <v>0</v>
      </c>
      <c r="AN480" s="73" t="str">
        <f>IF(B480="win",100%-AN1,"-100%")</f>
        <v>-100%</v>
      </c>
      <c r="AO480" s="9">
        <f>(AM480*AN480)+(AM480*AO1)</f>
        <v>0</v>
      </c>
      <c r="AP480" s="9"/>
      <c r="AQ480" s="9">
        <f>Sat!AH67</f>
        <v>0</v>
      </c>
      <c r="AR480" s="73" t="str">
        <f>IF(B480="win",100%-AR1,"-100%")</f>
        <v>-100%</v>
      </c>
      <c r="AS480" s="9">
        <f>(AQ480*AR480)+(AQ480*AS1)</f>
        <v>0</v>
      </c>
      <c r="AT480" s="9"/>
      <c r="AU480" s="9">
        <f>Sat!AI67</f>
        <v>0</v>
      </c>
      <c r="AV480" s="73" t="str">
        <f>IF(B480="win",100%-AV1,"-100%")</f>
        <v>-100%</v>
      </c>
      <c r="AW480" s="9">
        <f>(AU480*AV480)+(AU480*AW1)</f>
        <v>0</v>
      </c>
      <c r="AX480" s="9"/>
      <c r="AY480" s="9">
        <f>Sat!AJ67</f>
        <v>0</v>
      </c>
      <c r="AZ480" s="73" t="str">
        <f>IF(B480="win",100%-AZ1,"-100%")</f>
        <v>-100%</v>
      </c>
      <c r="BA480" s="9">
        <f>(AY480*AZ480)+(AY480*BA1)</f>
        <v>0</v>
      </c>
      <c r="BB480" s="9"/>
      <c r="BC480" s="9">
        <f>Sat!AK67</f>
        <v>0</v>
      </c>
      <c r="BD480" s="73" t="str">
        <f>IF(B480="win",100%-BD1,"-100%")</f>
        <v>-100%</v>
      </c>
      <c r="BE480" s="9">
        <f>(BC480*BD480)+(BC480*BE1)</f>
        <v>0</v>
      </c>
      <c r="BF480" s="9"/>
      <c r="BG480" s="9">
        <f>Sat!AL67</f>
        <v>0</v>
      </c>
      <c r="BH480" s="73" t="str">
        <f>IF(B480="win",100%-BH1,"-100%")</f>
        <v>-100%</v>
      </c>
      <c r="BI480" s="9">
        <f>(BG480*BH480)+(BG480*BI1)</f>
        <v>0</v>
      </c>
      <c r="BJ480" s="9"/>
      <c r="BK480" s="9">
        <f>Sat!AM67</f>
        <v>0</v>
      </c>
      <c r="BL480" s="73" t="str">
        <f>IF(B480="win",100%-BL1,"-100%")</f>
        <v>-100%</v>
      </c>
      <c r="BM480" s="9">
        <f>(BK480*BL480)+(BK480*BM1)</f>
        <v>0</v>
      </c>
      <c r="BN480" s="9"/>
      <c r="BO480" s="9">
        <f>Sat!AN67</f>
        <v>0</v>
      </c>
      <c r="BP480" s="73" t="str">
        <f>IF(B480="win",100%-BP1,"-100%")</f>
        <v>-100%</v>
      </c>
      <c r="BQ480" s="9">
        <f>(BO480*BP480)+(BO480*BQ1)</f>
        <v>0</v>
      </c>
      <c r="BR480" s="9"/>
      <c r="BS480" s="9">
        <f>Sat!AO67</f>
        <v>0</v>
      </c>
      <c r="BT480" s="73" t="str">
        <f>IF(B480="win",100%-BT1,"-100%")</f>
        <v>-100%</v>
      </c>
      <c r="BU480" s="9">
        <f>(BS480*BT480)+(BS480*BU1)</f>
        <v>0</v>
      </c>
      <c r="BV480" s="9"/>
      <c r="BW480" s="9">
        <f>Sat!AP67</f>
        <v>0</v>
      </c>
      <c r="BX480" s="73" t="str">
        <f>IF(B480="win",100%-BX1,"-100%")</f>
        <v>-100%</v>
      </c>
      <c r="BY480" s="9">
        <f>(BW480*BX480)+(BW480*BY1)</f>
        <v>0</v>
      </c>
      <c r="BZ480" s="9"/>
      <c r="CA480" s="9">
        <f>Sat!AQ67</f>
        <v>0</v>
      </c>
      <c r="CB480" s="73" t="str">
        <f>IF(B480="win",100%-CB1,"-100%")</f>
        <v>-100%</v>
      </c>
      <c r="CC480" s="9">
        <f>(CA480*CB480)+(CA480*CC1)</f>
        <v>0</v>
      </c>
      <c r="CD480" s="9"/>
      <c r="CE480" s="9">
        <f>Sat!AR67</f>
        <v>0</v>
      </c>
      <c r="CF480" s="73" t="str">
        <f>IF(B480="win",100%-CF1,"-100%")</f>
        <v>-100%</v>
      </c>
      <c r="CG480" s="9">
        <f>(CE480*CF480)+(CE480*CG1)</f>
        <v>0</v>
      </c>
      <c r="CH480" s="9"/>
      <c r="CI480" s="9">
        <f>Sat!AS67</f>
        <v>0</v>
      </c>
      <c r="CJ480" s="73" t="str">
        <f>IF(B480="win",100%-CJ1,"-100%")</f>
        <v>-100%</v>
      </c>
      <c r="CK480" s="9">
        <f>(CI480*CJ480)+(CI480*CK1)</f>
        <v>0</v>
      </c>
      <c r="CL480" s="9"/>
      <c r="CM480" s="9">
        <f>Sat!AT67</f>
        <v>0</v>
      </c>
      <c r="CN480" s="73" t="str">
        <f>IF(B480="win",100%-CN1,"-100%")</f>
        <v>-100%</v>
      </c>
      <c r="CO480" s="9">
        <f>(CM480*CN480)+(CM480*CO1)</f>
        <v>0</v>
      </c>
      <c r="CP480" s="9"/>
      <c r="CQ480" s="9">
        <f>Sat!AU67</f>
        <v>0</v>
      </c>
      <c r="CR480" s="73" t="str">
        <f>IF(B480="win",100%-CR1,"-100%")</f>
        <v>-100%</v>
      </c>
      <c r="CS480" s="9">
        <f>(CQ480*CR480)+(CQ480*CS1)</f>
        <v>0</v>
      </c>
      <c r="CT480" s="9"/>
      <c r="CU480" s="9">
        <f>Sat!AV67</f>
        <v>0</v>
      </c>
      <c r="CV480" s="73" t="str">
        <f>IF(B480="win",100%-CV1,"-100%")</f>
        <v>-100%</v>
      </c>
      <c r="CW480" s="9">
        <f>(CU480*CV480)+(CU480*CW1)</f>
        <v>0</v>
      </c>
      <c r="CX480" s="9"/>
      <c r="CY480" s="9">
        <f>Sat!AW67</f>
        <v>0</v>
      </c>
      <c r="CZ480" s="73" t="str">
        <f>IF(B480="win",100%-CZ1,"-100%")</f>
        <v>-100%</v>
      </c>
      <c r="DA480" s="9">
        <f>(CY480*CZ480)+(CY480*DA1)</f>
        <v>0</v>
      </c>
      <c r="DB480" s="9"/>
      <c r="DC480" s="9">
        <f>Sat!AX67</f>
        <v>0</v>
      </c>
      <c r="DD480" s="73" t="str">
        <f>IF(B480="win",100%-DD1,"-100%")</f>
        <v>-100%</v>
      </c>
      <c r="DE480" s="9">
        <f>(DC480*DD480)+(DC480*DE1)</f>
        <v>0</v>
      </c>
      <c r="DF480" s="9"/>
      <c r="DG480" s="9">
        <f>Sat!AY67</f>
        <v>0</v>
      </c>
      <c r="DH480" s="73" t="str">
        <f>IF(B480="win",100%-DH1,"-100%")</f>
        <v>-100%</v>
      </c>
      <c r="DI480" s="9">
        <f>(DG480*DH480)+(DG480*DI1)</f>
        <v>0</v>
      </c>
      <c r="DJ480" s="9"/>
      <c r="DK480" s="9">
        <f>Sat!AZ67</f>
        <v>0</v>
      </c>
      <c r="DL480" s="73" t="str">
        <f>IF(B480="win",100%-DL1,"-100%")</f>
        <v>-100%</v>
      </c>
      <c r="DM480" s="9">
        <f>(DK480*DL480)+(DK480*DM1)</f>
        <v>0</v>
      </c>
      <c r="DN480" s="9"/>
      <c r="DO480" s="9">
        <f>Sat!BA67</f>
        <v>0</v>
      </c>
      <c r="DP480" s="73" t="str">
        <f>IF(B480="win",100%-DP1,"-100%")</f>
        <v>-100%</v>
      </c>
      <c r="DQ480" s="9">
        <f>(DO480*DP480)+(DO480*DQ1)</f>
        <v>0</v>
      </c>
      <c r="DR480" s="9"/>
      <c r="DS480" s="9">
        <f>Sat!BB67</f>
        <v>0</v>
      </c>
      <c r="DT480" s="73" t="str">
        <f>IF(B480="win",100%-DT1,"-100%")</f>
        <v>-100%</v>
      </c>
      <c r="DU480" s="9">
        <f>(DS480*DT480)+(DS480*DU1)</f>
        <v>0</v>
      </c>
      <c r="DV480" s="9"/>
      <c r="DW480" s="9">
        <f>Sat!BC67</f>
        <v>0</v>
      </c>
      <c r="DX480" s="73" t="str">
        <f>IF(B480="win",100%-DX1,"-100%")</f>
        <v>-100%</v>
      </c>
      <c r="DY480" s="9">
        <f>(DW480*DX480)+(DW480*DY1)</f>
        <v>0</v>
      </c>
      <c r="DZ480" s="9"/>
      <c r="EA480" s="9">
        <f>Sat!BD67</f>
        <v>0</v>
      </c>
      <c r="EB480" s="73" t="str">
        <f>IF(B480="win",100%-EB1,"-100%")</f>
        <v>-100%</v>
      </c>
      <c r="EC480" s="9">
        <f>(EA480*EB480)+(EA480*EC1)</f>
        <v>0</v>
      </c>
      <c r="ED480" s="9"/>
      <c r="EE480" s="9">
        <f>Sat!BE67</f>
        <v>0</v>
      </c>
      <c r="EF480" s="73" t="str">
        <f>IF(B480="win",100%-EF1,"-100%")</f>
        <v>-100%</v>
      </c>
      <c r="EG480" s="9">
        <f>(EE480*EF480)+(EE480*EG1)</f>
        <v>0</v>
      </c>
      <c r="EH480" s="9"/>
      <c r="EI480" s="9">
        <f>Sat!BF67</f>
        <v>0</v>
      </c>
      <c r="EJ480" s="73" t="str">
        <f>IF(B480="win",100%-EJ1,"-100%")</f>
        <v>-100%</v>
      </c>
      <c r="EK480" s="9">
        <f>(EI480*EJ480)+(EI480*EK1)</f>
        <v>0</v>
      </c>
      <c r="EL480" s="9"/>
      <c r="EM480" s="9">
        <f>Sat!BG67</f>
        <v>0</v>
      </c>
      <c r="EN480" s="73" t="str">
        <f>IF(B480="win",100%-EN1,"-100%")</f>
        <v>-100%</v>
      </c>
      <c r="EO480" s="9">
        <f>(EM480*EN480)+(EM480*EO1)</f>
        <v>0</v>
      </c>
      <c r="EP480" s="9"/>
      <c r="EQ480" s="9">
        <f>Sat!BH67</f>
        <v>0</v>
      </c>
      <c r="ER480" s="73" t="str">
        <f>IF(B480="win",100%-ER1,"-100%")</f>
        <v>-100%</v>
      </c>
      <c r="ES480" s="9">
        <f>(EQ480*ER480)+(EQ480*ES1)</f>
        <v>0</v>
      </c>
      <c r="EU480" s="9">
        <f>Sat!$BI67</f>
        <v>0</v>
      </c>
      <c r="EV480" s="73" t="str">
        <f t="shared" si="4869"/>
        <v>-100%</v>
      </c>
      <c r="EW480" s="9">
        <f>(EU480*EV480)+(EU480*EW1)</f>
        <v>0</v>
      </c>
      <c r="EY480" s="9">
        <f>Sat!$BJ67</f>
        <v>0</v>
      </c>
      <c r="EZ480" s="73" t="str">
        <f t="shared" si="4870"/>
        <v>-100%</v>
      </c>
      <c r="FA480" s="9">
        <f>(EY480*EZ480)+(EY480*FA1)</f>
        <v>0</v>
      </c>
      <c r="FC480" s="9">
        <f>Sat!$BK67</f>
        <v>0</v>
      </c>
      <c r="FD480" s="73" t="str">
        <f t="shared" si="4871"/>
        <v>-100%</v>
      </c>
      <c r="FE480" s="9">
        <f>(FC480*FD480)+(FC480*FE1)</f>
        <v>0</v>
      </c>
      <c r="FG480" s="9">
        <f>Sat!$BL67</f>
        <v>0</v>
      </c>
      <c r="FH480" s="73" t="str">
        <f t="shared" si="4872"/>
        <v>-100%</v>
      </c>
      <c r="FI480" s="9">
        <f>(FG480*FH480)+(FG480*FI1)</f>
        <v>0</v>
      </c>
      <c r="FK480" s="9">
        <f>Sat!$BM67</f>
        <v>0</v>
      </c>
      <c r="FL480" s="73" t="str">
        <f t="shared" si="4873"/>
        <v>-100%</v>
      </c>
      <c r="FM480" s="9">
        <f>(FK480*FL480)+(FK480*FM1)</f>
        <v>0</v>
      </c>
      <c r="FO480" s="9">
        <f>Sat!$BN67</f>
        <v>0</v>
      </c>
      <c r="FP480" s="73" t="str">
        <f t="shared" si="4874"/>
        <v>-100%</v>
      </c>
      <c r="FQ480" s="9">
        <f>(FO480*FP480)+(FO480*FQ1)</f>
        <v>0</v>
      </c>
    </row>
    <row r="481" spans="1:173" x14ac:dyDescent="0.25">
      <c r="A481" s="9">
        <f>Sat!A68</f>
        <v>0</v>
      </c>
      <c r="B481" s="72">
        <f>Sat!C68</f>
        <v>0</v>
      </c>
      <c r="C481" s="9">
        <f>Sat!X68</f>
        <v>0</v>
      </c>
      <c r="D481" s="73" t="str">
        <f>IF(B481="win",100%-D1,"-100%")</f>
        <v>-100%</v>
      </c>
      <c r="E481" s="9">
        <f>(C481*D481)+(C481*E1)</f>
        <v>0</v>
      </c>
      <c r="F481" s="12"/>
      <c r="G481" s="9">
        <f>Sat!Y68</f>
        <v>0</v>
      </c>
      <c r="H481" s="73" t="str">
        <f t="shared" ref="H481:H483" si="4882">IF($B481="win",100%-H$1,"-100%")</f>
        <v>-100%</v>
      </c>
      <c r="I481" s="9">
        <f>(G481*H481)+(G481*I1)</f>
        <v>0</v>
      </c>
      <c r="J481" s="12"/>
      <c r="K481" s="9">
        <f>Sat!Z68</f>
        <v>0</v>
      </c>
      <c r="L481" s="73" t="str">
        <f>IF(B481="win",100%-L1,"-100%")</f>
        <v>-100%</v>
      </c>
      <c r="M481" s="9">
        <f>(K481*L481)+(K481*M1)</f>
        <v>0</v>
      </c>
      <c r="N481" s="9"/>
      <c r="O481" s="9">
        <f>Sat!AA68</f>
        <v>0</v>
      </c>
      <c r="P481" s="73" t="str">
        <f>IF(B481="win",100%-P1,"-100%")</f>
        <v>-100%</v>
      </c>
      <c r="Q481" s="9">
        <f>(O481*P481)+(O481*Q1)</f>
        <v>0</v>
      </c>
      <c r="R481" s="9"/>
      <c r="S481" s="9">
        <f>Sat!AB68</f>
        <v>0</v>
      </c>
      <c r="T481" s="73" t="str">
        <f>IF(B481="win",100%-T1,"-100%")</f>
        <v>-100%</v>
      </c>
      <c r="U481" s="9">
        <f>(S481*T481)+(S481*U1)</f>
        <v>0</v>
      </c>
      <c r="V481" s="9"/>
      <c r="W481" s="9">
        <f>Sat!AC68</f>
        <v>0</v>
      </c>
      <c r="X481" s="73" t="str">
        <f>IF(B481="win",100%-X1,"-100%")</f>
        <v>-100%</v>
      </c>
      <c r="Y481" s="9">
        <f>(W481*X481)+(W481*Y1)</f>
        <v>0</v>
      </c>
      <c r="Z481" s="9"/>
      <c r="AA481" s="9">
        <f>Sat!AD68</f>
        <v>0</v>
      </c>
      <c r="AB481" s="73" t="str">
        <f>IF(B481="win",100%-AB1,"-100%")</f>
        <v>-100%</v>
      </c>
      <c r="AC481" s="9">
        <f>(AA481*AB481)+(AA481*AC1)</f>
        <v>0</v>
      </c>
      <c r="AD481" s="9"/>
      <c r="AE481" s="9">
        <f>Sat!AE68</f>
        <v>0</v>
      </c>
      <c r="AF481" s="73" t="str">
        <f>IF(B481="win",100%-AF1,"-100%")</f>
        <v>-100%</v>
      </c>
      <c r="AG481" s="9">
        <f>(AE481*AF481)+(AE481*AG1)</f>
        <v>0</v>
      </c>
      <c r="AH481" s="9"/>
      <c r="AI481" s="9">
        <f>Sat!AF68</f>
        <v>0</v>
      </c>
      <c r="AJ481" s="73" t="str">
        <f>IF(B481="win",100%-AJ1,"-100%")</f>
        <v>-100%</v>
      </c>
      <c r="AK481" s="9">
        <f>(AI481*AJ481)+(AI481*AK1)</f>
        <v>0</v>
      </c>
      <c r="AL481" s="9"/>
      <c r="AM481" s="9">
        <f>Sat!AG68</f>
        <v>0</v>
      </c>
      <c r="AN481" s="73" t="str">
        <f>IF(B481="win",100%-AN1,"-100%")</f>
        <v>-100%</v>
      </c>
      <c r="AO481" s="9">
        <f>(AM481*AN481)+(AM481*AO1)</f>
        <v>0</v>
      </c>
      <c r="AP481" s="9"/>
      <c r="AQ481" s="9">
        <f>Sat!AH68</f>
        <v>0</v>
      </c>
      <c r="AR481" s="73" t="str">
        <f>IF(B481="win",100%-AR1,"-100%")</f>
        <v>-100%</v>
      </c>
      <c r="AS481" s="9">
        <f>(AQ481*AR481)+(AQ481*AS1)</f>
        <v>0</v>
      </c>
      <c r="AT481" s="9"/>
      <c r="AU481" s="9">
        <f>Sat!AI68</f>
        <v>0</v>
      </c>
      <c r="AV481" s="73" t="str">
        <f>IF(B481="win",100%-AV1,"-100%")</f>
        <v>-100%</v>
      </c>
      <c r="AW481" s="9">
        <f>(AU481*AV481)+(AU481*AW1)</f>
        <v>0</v>
      </c>
      <c r="AX481" s="9"/>
      <c r="AY481" s="9">
        <f>Sat!AJ68</f>
        <v>0</v>
      </c>
      <c r="AZ481" s="73" t="str">
        <f>IF(B481="win",100%-AZ1,"-100%")</f>
        <v>-100%</v>
      </c>
      <c r="BA481" s="9">
        <f>(AY481*AZ481)+(AY481*BA1)</f>
        <v>0</v>
      </c>
      <c r="BB481" s="9"/>
      <c r="BC481" s="9">
        <f>Sat!AK68</f>
        <v>0</v>
      </c>
      <c r="BD481" s="73" t="str">
        <f>IF(B481="win",100%-BD1,"-100%")</f>
        <v>-100%</v>
      </c>
      <c r="BE481" s="9">
        <f>(BC481*BD481)+(BC481*BE1)</f>
        <v>0</v>
      </c>
      <c r="BF481" s="9"/>
      <c r="BG481" s="9">
        <f>Sat!AL68</f>
        <v>0</v>
      </c>
      <c r="BH481" s="73" t="str">
        <f>IF(B481="win",100%-BH1,"-100%")</f>
        <v>-100%</v>
      </c>
      <c r="BI481" s="9">
        <f>(BG481*BH481)+(BG481*BI1)</f>
        <v>0</v>
      </c>
      <c r="BJ481" s="9"/>
      <c r="BK481" s="9">
        <f>Sat!AM68</f>
        <v>0</v>
      </c>
      <c r="BL481" s="73" t="str">
        <f>IF(B481="win",100%-BL1,"-100%")</f>
        <v>-100%</v>
      </c>
      <c r="BM481" s="9">
        <f>(BK481*BL481)+(BK481*BM1)</f>
        <v>0</v>
      </c>
      <c r="BN481" s="9"/>
      <c r="BO481" s="9">
        <f>Sat!AN68</f>
        <v>0</v>
      </c>
      <c r="BP481" s="73" t="str">
        <f>IF(B481="win",100%-BP1,"-100%")</f>
        <v>-100%</v>
      </c>
      <c r="BQ481" s="9">
        <f>(BO481*BP481)+(BO481*BQ1)</f>
        <v>0</v>
      </c>
      <c r="BR481" s="9"/>
      <c r="BS481" s="9">
        <f>Sat!AO68</f>
        <v>0</v>
      </c>
      <c r="BT481" s="73" t="str">
        <f>IF(B481="win",100%-BT1,"-100%")</f>
        <v>-100%</v>
      </c>
      <c r="BU481" s="9">
        <f>(BS481*BT481)+(BS481*BU1)</f>
        <v>0</v>
      </c>
      <c r="BV481" s="9"/>
      <c r="BW481" s="9">
        <f>Sat!AP68</f>
        <v>0</v>
      </c>
      <c r="BX481" s="73" t="str">
        <f>IF(B481="win",100%-BX1,"-100%")</f>
        <v>-100%</v>
      </c>
      <c r="BY481" s="9">
        <f>(BW481*BX481)+(BW481*BY1)</f>
        <v>0</v>
      </c>
      <c r="BZ481" s="9"/>
      <c r="CA481" s="9">
        <f>Sat!AQ68</f>
        <v>0</v>
      </c>
      <c r="CB481" s="73" t="str">
        <f>IF(B481="win",100%-CB1,"-100%")</f>
        <v>-100%</v>
      </c>
      <c r="CC481" s="9">
        <f>(CA481*CB481)+(CA481*CC1)</f>
        <v>0</v>
      </c>
      <c r="CD481" s="9"/>
      <c r="CE481" s="9">
        <f>Sat!AR68</f>
        <v>0</v>
      </c>
      <c r="CF481" s="73" t="str">
        <f>IF(B481="win",100%-CF1,"-100%")</f>
        <v>-100%</v>
      </c>
      <c r="CG481" s="9">
        <f>(CE481*CF481)+(CE481*CG1)</f>
        <v>0</v>
      </c>
      <c r="CH481" s="9"/>
      <c r="CI481" s="9">
        <f>Sat!AS68</f>
        <v>0</v>
      </c>
      <c r="CJ481" s="73" t="str">
        <f>IF(B481="win",100%-CJ1,"-100%")</f>
        <v>-100%</v>
      </c>
      <c r="CK481" s="9">
        <f>(CI481*CJ481)+(CI481*CK1)</f>
        <v>0</v>
      </c>
      <c r="CL481" s="9"/>
      <c r="CM481" s="9">
        <f>Sat!AT68</f>
        <v>0</v>
      </c>
      <c r="CN481" s="73" t="str">
        <f>IF(B481="win",100%-CN1,"-100%")</f>
        <v>-100%</v>
      </c>
      <c r="CO481" s="9">
        <f>(CM481*CN481)+(CM481*CO1)</f>
        <v>0</v>
      </c>
      <c r="CP481" s="9"/>
      <c r="CQ481" s="9">
        <f>Sat!AU68</f>
        <v>0</v>
      </c>
      <c r="CR481" s="73" t="str">
        <f>IF(B481="win",100%-CR1,"-100%")</f>
        <v>-100%</v>
      </c>
      <c r="CS481" s="9">
        <f>(CQ481*CR481)+(CQ481*CS1)</f>
        <v>0</v>
      </c>
      <c r="CT481" s="9"/>
      <c r="CU481" s="9">
        <f>Sat!AV68</f>
        <v>0</v>
      </c>
      <c r="CV481" s="73" t="str">
        <f>IF(B481="win",100%-CV1,"-100%")</f>
        <v>-100%</v>
      </c>
      <c r="CW481" s="9">
        <f>(CU481*CV481)+(CU481*CW1)</f>
        <v>0</v>
      </c>
      <c r="CX481" s="9"/>
      <c r="CY481" s="9">
        <f>Sat!AW68</f>
        <v>0</v>
      </c>
      <c r="CZ481" s="73" t="str">
        <f>IF(B481="win",100%-CZ1,"-100%")</f>
        <v>-100%</v>
      </c>
      <c r="DA481" s="9">
        <f>(CY481*CZ481)+(CY481*DA1)</f>
        <v>0</v>
      </c>
      <c r="DB481" s="9"/>
      <c r="DC481" s="9">
        <f>Sat!AX68</f>
        <v>0</v>
      </c>
      <c r="DD481" s="73" t="str">
        <f>IF(B481="win",100%-DD1,"-100%")</f>
        <v>-100%</v>
      </c>
      <c r="DE481" s="9">
        <f>(DC481*DD481)+(DC481*DE1)</f>
        <v>0</v>
      </c>
      <c r="DF481" s="9"/>
      <c r="DG481" s="9">
        <f>Sat!AY68</f>
        <v>0</v>
      </c>
      <c r="DH481" s="73" t="str">
        <f>IF(B481="win",100%-DH1,"-100%")</f>
        <v>-100%</v>
      </c>
      <c r="DI481" s="9">
        <f>(DG481*DH481)+(DG481*DI1)</f>
        <v>0</v>
      </c>
      <c r="DJ481" s="9"/>
      <c r="DK481" s="9">
        <f>Sat!AZ68</f>
        <v>0</v>
      </c>
      <c r="DL481" s="73" t="str">
        <f>IF(B481="win",100%-DL1,"-100%")</f>
        <v>-100%</v>
      </c>
      <c r="DM481" s="9">
        <f>(DK481*DL481)+(DK481*DM1)</f>
        <v>0</v>
      </c>
      <c r="DN481" s="9"/>
      <c r="DO481" s="9">
        <f>Sat!BA68</f>
        <v>0</v>
      </c>
      <c r="DP481" s="73" t="str">
        <f>IF(B481="win",100%-DP1,"-100%")</f>
        <v>-100%</v>
      </c>
      <c r="DQ481" s="9">
        <f>(DO481*DP481)+(DO481*DQ1)</f>
        <v>0</v>
      </c>
      <c r="DR481" s="9"/>
      <c r="DS481" s="9">
        <f>Sat!BB68</f>
        <v>0</v>
      </c>
      <c r="DT481" s="73" t="str">
        <f>IF(B481="win",100%-DT1,"-100%")</f>
        <v>-100%</v>
      </c>
      <c r="DU481" s="9">
        <f>(DS481*DT481)+(DS481*DU1)</f>
        <v>0</v>
      </c>
      <c r="DV481" s="9"/>
      <c r="DW481" s="9">
        <f>Sat!BC68</f>
        <v>0</v>
      </c>
      <c r="DX481" s="73" t="str">
        <f>IF(B481="win",100%-DX1,"-100%")</f>
        <v>-100%</v>
      </c>
      <c r="DY481" s="9">
        <f>(DW481*DX481)+(DW481*DY1)</f>
        <v>0</v>
      </c>
      <c r="DZ481" s="9"/>
      <c r="EA481" s="9">
        <f>Sat!BD68</f>
        <v>0</v>
      </c>
      <c r="EB481" s="73" t="str">
        <f>IF(B481="win",100%-EB1,"-100%")</f>
        <v>-100%</v>
      </c>
      <c r="EC481" s="9">
        <f>(EA481*EB481)+(EA481*EC1)</f>
        <v>0</v>
      </c>
      <c r="ED481" s="9"/>
      <c r="EE481" s="9">
        <f>Sat!BE68</f>
        <v>0</v>
      </c>
      <c r="EF481" s="73" t="str">
        <f>IF(B481="win",100%-EF1,"-100%")</f>
        <v>-100%</v>
      </c>
      <c r="EG481" s="9">
        <f>(EE481*EF481)+(EE481*EG1)</f>
        <v>0</v>
      </c>
      <c r="EH481" s="9"/>
      <c r="EI481" s="9">
        <f>Sat!BF68</f>
        <v>0</v>
      </c>
      <c r="EJ481" s="73" t="str">
        <f>IF(B481="win",100%-EJ1,"-100%")</f>
        <v>-100%</v>
      </c>
      <c r="EK481" s="9">
        <f>(EI481*EJ481)+(EI481*EK1)</f>
        <v>0</v>
      </c>
      <c r="EL481" s="9"/>
      <c r="EM481" s="9">
        <f>Sat!BG68</f>
        <v>0</v>
      </c>
      <c r="EN481" s="73" t="str">
        <f>IF(B481="win",100%-EN1,"-100%")</f>
        <v>-100%</v>
      </c>
      <c r="EO481" s="9">
        <f>(EM481*EN481)+(EM481*EO1)</f>
        <v>0</v>
      </c>
      <c r="EP481" s="9"/>
      <c r="EQ481" s="9">
        <f>Sat!BH68</f>
        <v>0</v>
      </c>
      <c r="ER481" s="73" t="str">
        <f>IF(B481="win",100%-ER1,"-100%")</f>
        <v>-100%</v>
      </c>
      <c r="ES481" s="9">
        <f>(EQ481*ER481)+(EQ481*ES1)</f>
        <v>0</v>
      </c>
      <c r="EU481" s="9">
        <f>Sat!$BI68</f>
        <v>0</v>
      </c>
      <c r="EV481" s="73" t="str">
        <f t="shared" si="4869"/>
        <v>-100%</v>
      </c>
      <c r="EW481" s="9">
        <f>(EU481*EV481)+(EU481*EW1)</f>
        <v>0</v>
      </c>
      <c r="EY481" s="9">
        <f>Sat!$BJ68</f>
        <v>0</v>
      </c>
      <c r="EZ481" s="73" t="str">
        <f t="shared" si="4870"/>
        <v>-100%</v>
      </c>
      <c r="FA481" s="9">
        <f>(EY481*EZ481)+(EY481*FA1)</f>
        <v>0</v>
      </c>
      <c r="FC481" s="9">
        <f>Sat!$BK68</f>
        <v>0</v>
      </c>
      <c r="FD481" s="73" t="str">
        <f t="shared" si="4871"/>
        <v>-100%</v>
      </c>
      <c r="FE481" s="9">
        <f>(FC481*FD481)+(FC481*FE1)</f>
        <v>0</v>
      </c>
      <c r="FG481" s="9">
        <f>Sat!$BL68</f>
        <v>0</v>
      </c>
      <c r="FH481" s="73" t="str">
        <f t="shared" si="4872"/>
        <v>-100%</v>
      </c>
      <c r="FI481" s="9">
        <f>(FG481*FH481)+(FG481*FI1)</f>
        <v>0</v>
      </c>
      <c r="FK481" s="9">
        <f>Sat!$BM68</f>
        <v>0</v>
      </c>
      <c r="FL481" s="73" t="str">
        <f t="shared" si="4873"/>
        <v>-100%</v>
      </c>
      <c r="FM481" s="9">
        <f>(FK481*FL481)+(FK481*FM1)</f>
        <v>0</v>
      </c>
      <c r="FO481" s="9">
        <f>Sat!$BN68</f>
        <v>0</v>
      </c>
      <c r="FP481" s="73" t="str">
        <f t="shared" si="4874"/>
        <v>-100%</v>
      </c>
      <c r="FQ481" s="9">
        <f>(FO481*FP481)+(FO481*FQ1)</f>
        <v>0</v>
      </c>
    </row>
    <row r="482" spans="1:173" x14ac:dyDescent="0.25">
      <c r="A482" s="9" t="str">
        <f>Sat!A69</f>
        <v>UNDER</v>
      </c>
      <c r="B482" s="72">
        <f>Sat!C69</f>
        <v>0</v>
      </c>
      <c r="C482" s="9">
        <f>Sat!X69</f>
        <v>0</v>
      </c>
      <c r="D482" s="73" t="str">
        <f>IF(B482="win",100%-D1,"-100%")</f>
        <v>-100%</v>
      </c>
      <c r="E482" s="9">
        <f>(C482*D482)+(C482*E1)</f>
        <v>0</v>
      </c>
      <c r="F482" s="12"/>
      <c r="G482" s="9">
        <f>Sat!Y69</f>
        <v>0</v>
      </c>
      <c r="H482" s="73" t="str">
        <f t="shared" si="4882"/>
        <v>-100%</v>
      </c>
      <c r="I482" s="9">
        <f>(G482*H482)+(G482*I1)</f>
        <v>0</v>
      </c>
      <c r="J482" s="12"/>
      <c r="K482" s="9">
        <f>Sat!Z69</f>
        <v>0</v>
      </c>
      <c r="L482" s="73" t="str">
        <f>IF(B482="win",100%-L1,"-100%")</f>
        <v>-100%</v>
      </c>
      <c r="M482" s="9">
        <f>(K482*L482)+(K482*M1)</f>
        <v>0</v>
      </c>
      <c r="N482" s="9"/>
      <c r="O482" s="9">
        <f>Sat!AA69</f>
        <v>0</v>
      </c>
      <c r="P482" s="73" t="str">
        <f>IF(B482="win",100%-P1,"-100%")</f>
        <v>-100%</v>
      </c>
      <c r="Q482" s="9">
        <f>(O482*P482)+(O482*Q1)</f>
        <v>0</v>
      </c>
      <c r="R482" s="9"/>
      <c r="S482" s="9">
        <f>Sat!AB69</f>
        <v>0</v>
      </c>
      <c r="T482" s="73" t="str">
        <f>IF(B482="win",100%-T1,"-100%")</f>
        <v>-100%</v>
      </c>
      <c r="U482" s="9">
        <f>(S482*T482)+(S482*U1)</f>
        <v>0</v>
      </c>
      <c r="V482" s="9"/>
      <c r="W482" s="9">
        <f>Sat!AC69</f>
        <v>0</v>
      </c>
      <c r="X482" s="73" t="str">
        <f>IF(B482="win",100%-X1,"-100%")</f>
        <v>-100%</v>
      </c>
      <c r="Y482" s="9">
        <f>(W482*X482)+(W482*Y1)</f>
        <v>0</v>
      </c>
      <c r="Z482" s="9"/>
      <c r="AA482" s="9">
        <f>Sat!AD69</f>
        <v>0</v>
      </c>
      <c r="AB482" s="73" t="str">
        <f>IF(B482="win",100%-AB1,"-100%")</f>
        <v>-100%</v>
      </c>
      <c r="AC482" s="9">
        <f>(AA482*AB482)+(AA482*AC1)</f>
        <v>0</v>
      </c>
      <c r="AD482" s="9"/>
      <c r="AE482" s="9">
        <f>Sat!AE69</f>
        <v>0</v>
      </c>
      <c r="AF482" s="73" t="str">
        <f>IF(B482="win",100%-AF1,"-100%")</f>
        <v>-100%</v>
      </c>
      <c r="AG482" s="9">
        <f>(AE482*AF482)+(AE482*AG1)</f>
        <v>0</v>
      </c>
      <c r="AH482" s="9"/>
      <c r="AI482" s="9">
        <f>Sat!AF69</f>
        <v>0</v>
      </c>
      <c r="AJ482" s="73" t="str">
        <f>IF(B482="win",100%-AJ1,"-100%")</f>
        <v>-100%</v>
      </c>
      <c r="AK482" s="9">
        <f>(AI482*AJ482)+(AI482*AK1)</f>
        <v>0</v>
      </c>
      <c r="AL482" s="9"/>
      <c r="AM482" s="9">
        <f>Sat!AG69</f>
        <v>0</v>
      </c>
      <c r="AN482" s="73" t="str">
        <f>IF(B482="win",100%-AN1,"-100%")</f>
        <v>-100%</v>
      </c>
      <c r="AO482" s="9">
        <f>(AM482*AN482)+(AM482*AO1)</f>
        <v>0</v>
      </c>
      <c r="AP482" s="9"/>
      <c r="AQ482" s="9">
        <f>Sat!AH69</f>
        <v>0</v>
      </c>
      <c r="AR482" s="73" t="str">
        <f>IF(B482="win",100%-AR1,"-100%")</f>
        <v>-100%</v>
      </c>
      <c r="AS482" s="9">
        <f>(AQ482*AR482)+(AQ482*AS1)</f>
        <v>0</v>
      </c>
      <c r="AT482" s="9"/>
      <c r="AU482" s="9">
        <f>Sat!AI69</f>
        <v>0</v>
      </c>
      <c r="AV482" s="73" t="str">
        <f>IF(B482="win",100%-AV1,"-100%")</f>
        <v>-100%</v>
      </c>
      <c r="AW482" s="9">
        <f>(AU482*AV482)+(AU482*AW1)</f>
        <v>0</v>
      </c>
      <c r="AX482" s="9"/>
      <c r="AY482" s="9">
        <f>Sat!AJ69</f>
        <v>0</v>
      </c>
      <c r="AZ482" s="73" t="str">
        <f>IF(B482="win",100%-AZ1,"-100%")</f>
        <v>-100%</v>
      </c>
      <c r="BA482" s="9">
        <f>(AY482*AZ482)+(AY482*BA1)</f>
        <v>0</v>
      </c>
      <c r="BB482" s="9"/>
      <c r="BC482" s="9">
        <f>Sat!AK69</f>
        <v>0</v>
      </c>
      <c r="BD482" s="73" t="str">
        <f>IF(B482="win",100%-BD1,"-100%")</f>
        <v>-100%</v>
      </c>
      <c r="BE482" s="9">
        <f>(BC482*BD482)+(BC482*BE1)</f>
        <v>0</v>
      </c>
      <c r="BF482" s="9"/>
      <c r="BG482" s="9">
        <f>Sat!AL69</f>
        <v>0</v>
      </c>
      <c r="BH482" s="73" t="str">
        <f>IF(B482="win",100%-BH1,"-100%")</f>
        <v>-100%</v>
      </c>
      <c r="BI482" s="9">
        <f>(BG482*BH482)+(BG482*BI1)</f>
        <v>0</v>
      </c>
      <c r="BJ482" s="9"/>
      <c r="BK482" s="9">
        <f>Sat!AM69</f>
        <v>0</v>
      </c>
      <c r="BL482" s="73" t="str">
        <f>IF(B482="win",100%-BL1,"-100%")</f>
        <v>-100%</v>
      </c>
      <c r="BM482" s="9">
        <f>(BK482*BL482)+(BK482*BM1)</f>
        <v>0</v>
      </c>
      <c r="BN482" s="9"/>
      <c r="BO482" s="9">
        <f>Sat!AN69</f>
        <v>0</v>
      </c>
      <c r="BP482" s="73" t="str">
        <f>IF(B482="win",100%-BP1,"-100%")</f>
        <v>-100%</v>
      </c>
      <c r="BQ482" s="9">
        <f>(BO482*BP482)+(BO482*BQ1)</f>
        <v>0</v>
      </c>
      <c r="BR482" s="9"/>
      <c r="BS482" s="9">
        <f>Sat!AO69</f>
        <v>0</v>
      </c>
      <c r="BT482" s="73" t="str">
        <f>IF(B482="win",100%-BT1,"-100%")</f>
        <v>-100%</v>
      </c>
      <c r="BU482" s="9">
        <f>(BS482*BT482)+(BS482*BU1)</f>
        <v>0</v>
      </c>
      <c r="BV482" s="9"/>
      <c r="BW482" s="9">
        <f>Sat!AP69</f>
        <v>0</v>
      </c>
      <c r="BX482" s="73" t="str">
        <f>IF(B482="win",100%-BX1,"-100%")</f>
        <v>-100%</v>
      </c>
      <c r="BY482" s="9">
        <f>(BW482*BX482)+(BW482*BY1)</f>
        <v>0</v>
      </c>
      <c r="BZ482" s="9"/>
      <c r="CA482" s="9">
        <f>Sat!AQ69</f>
        <v>0</v>
      </c>
      <c r="CB482" s="73" t="str">
        <f>IF(B482="win",100%-CB1,"-100%")</f>
        <v>-100%</v>
      </c>
      <c r="CC482" s="9">
        <f>(CA482*CB482)+(CA482*CC1)</f>
        <v>0</v>
      </c>
      <c r="CD482" s="9"/>
      <c r="CE482" s="9">
        <f>Sat!AR69</f>
        <v>0</v>
      </c>
      <c r="CF482" s="73" t="str">
        <f>IF(B482="win",100%-CF1,"-100%")</f>
        <v>-100%</v>
      </c>
      <c r="CG482" s="9">
        <f>(CE482*CF482)+(CE482*CG1)</f>
        <v>0</v>
      </c>
      <c r="CH482" s="9"/>
      <c r="CI482" s="9">
        <f>Sat!AS69</f>
        <v>0</v>
      </c>
      <c r="CJ482" s="73" t="str">
        <f>IF(B482="win",100%-CJ1,"-100%")</f>
        <v>-100%</v>
      </c>
      <c r="CK482" s="9">
        <f>(CI482*CJ482)+(CI482*CK1)</f>
        <v>0</v>
      </c>
      <c r="CL482" s="9"/>
      <c r="CM482" s="9">
        <f>Sat!AT69</f>
        <v>0</v>
      </c>
      <c r="CN482" s="73" t="str">
        <f>IF(B482="win",100%-CN1,"-100%")</f>
        <v>-100%</v>
      </c>
      <c r="CO482" s="9">
        <f>(CM482*CN482)+(CM482*CO1)</f>
        <v>0</v>
      </c>
      <c r="CP482" s="9"/>
      <c r="CQ482" s="9">
        <f>Sat!AU69</f>
        <v>0</v>
      </c>
      <c r="CR482" s="73" t="str">
        <f>IF(B482="win",100%-CR1,"-100%")</f>
        <v>-100%</v>
      </c>
      <c r="CS482" s="9">
        <f>(CQ482*CR482)+(CQ482*CS1)</f>
        <v>0</v>
      </c>
      <c r="CT482" s="9"/>
      <c r="CU482" s="9">
        <f>Sat!AV69</f>
        <v>0</v>
      </c>
      <c r="CV482" s="73" t="str">
        <f>IF(B482="win",100%-CV1,"-100%")</f>
        <v>-100%</v>
      </c>
      <c r="CW482" s="9">
        <f>(CU482*CV482)+(CU482*CW1)</f>
        <v>0</v>
      </c>
      <c r="CX482" s="9"/>
      <c r="CY482" s="9">
        <f>Sat!AW69</f>
        <v>0</v>
      </c>
      <c r="CZ482" s="73" t="str">
        <f>IF(B482="win",100%-CZ1,"-100%")</f>
        <v>-100%</v>
      </c>
      <c r="DA482" s="9">
        <f>(CY482*CZ482)+(CY482*DA1)</f>
        <v>0</v>
      </c>
      <c r="DB482" s="9"/>
      <c r="DC482" s="9">
        <f>Sat!AX69</f>
        <v>0</v>
      </c>
      <c r="DD482" s="73" t="str">
        <f>IF(B482="win",100%-DD1,"-100%")</f>
        <v>-100%</v>
      </c>
      <c r="DE482" s="9">
        <f>(DC482*DD482)+(DC482*DE1)</f>
        <v>0</v>
      </c>
      <c r="DF482" s="9"/>
      <c r="DG482" s="9">
        <f>Sat!AY69</f>
        <v>0</v>
      </c>
      <c r="DH482" s="73" t="str">
        <f>IF(B482="win",100%-DH1,"-100%")</f>
        <v>-100%</v>
      </c>
      <c r="DI482" s="9">
        <f>(DG482*DH482)+(DG482*DI1)</f>
        <v>0</v>
      </c>
      <c r="DJ482" s="9"/>
      <c r="DK482" s="9">
        <f>Sat!AZ69</f>
        <v>0</v>
      </c>
      <c r="DL482" s="73" t="str">
        <f>IF(B482="win",100%-DL1,"-100%")</f>
        <v>-100%</v>
      </c>
      <c r="DM482" s="9">
        <f>(DK482*DL482)+(DK482*DM1)</f>
        <v>0</v>
      </c>
      <c r="DN482" s="9"/>
      <c r="DO482" s="9">
        <f>Sat!BA69</f>
        <v>0</v>
      </c>
      <c r="DP482" s="73" t="str">
        <f>IF(B482="win",100%-DP1,"-100%")</f>
        <v>-100%</v>
      </c>
      <c r="DQ482" s="9">
        <f>(DO482*DP482)+(DO482*DQ1)</f>
        <v>0</v>
      </c>
      <c r="DR482" s="9"/>
      <c r="DS482" s="9">
        <f>Sat!BB69</f>
        <v>0</v>
      </c>
      <c r="DT482" s="73" t="str">
        <f>IF(B482="win",100%-DT1,"-100%")</f>
        <v>-100%</v>
      </c>
      <c r="DU482" s="9">
        <f>(DS482*DT482)+(DS482*DU1)</f>
        <v>0</v>
      </c>
      <c r="DV482" s="9"/>
      <c r="DW482" s="9">
        <f>Sat!BC69</f>
        <v>0</v>
      </c>
      <c r="DX482" s="73" t="str">
        <f>IF(B482="win",100%-DX1,"-100%")</f>
        <v>-100%</v>
      </c>
      <c r="DY482" s="9">
        <f>(DW482*DX482)+(DW482*DY1)</f>
        <v>0</v>
      </c>
      <c r="DZ482" s="9"/>
      <c r="EA482" s="9">
        <f>Sat!BD69</f>
        <v>0</v>
      </c>
      <c r="EB482" s="73" t="str">
        <f>IF(B482="win",100%-EB1,"-100%")</f>
        <v>-100%</v>
      </c>
      <c r="EC482" s="9">
        <f>(EA482*EB482)+(EA482*EC1)</f>
        <v>0</v>
      </c>
      <c r="ED482" s="9"/>
      <c r="EE482" s="9">
        <f>Sat!BE69</f>
        <v>0</v>
      </c>
      <c r="EF482" s="73" t="str">
        <f>IF(B482="win",100%-EF1,"-100%")</f>
        <v>-100%</v>
      </c>
      <c r="EG482" s="9">
        <f>(EE482*EF482)+(EE482*EG1)</f>
        <v>0</v>
      </c>
      <c r="EH482" s="9"/>
      <c r="EI482" s="9">
        <f>Sat!BF69</f>
        <v>0</v>
      </c>
      <c r="EJ482" s="73" t="str">
        <f>IF(B482="win",100%-EJ1,"-100%")</f>
        <v>-100%</v>
      </c>
      <c r="EK482" s="9">
        <f>(EI482*EJ482)+(EI482*EK1)</f>
        <v>0</v>
      </c>
      <c r="EL482" s="9"/>
      <c r="EM482" s="9">
        <f>Sat!BG69</f>
        <v>0</v>
      </c>
      <c r="EN482" s="73" t="str">
        <f>IF(B482="win",100%-EN1,"-100%")</f>
        <v>-100%</v>
      </c>
      <c r="EO482" s="9">
        <f>(EM482*EN482)+(EM482*EO1)</f>
        <v>0</v>
      </c>
      <c r="EP482" s="9"/>
      <c r="EQ482" s="9">
        <f>Sat!BH69</f>
        <v>0</v>
      </c>
      <c r="ER482" s="73" t="str">
        <f>IF(B482="win",100%-ER1,"-100%")</f>
        <v>-100%</v>
      </c>
      <c r="ES482" s="9">
        <f>(EQ482*ER482)+(EQ482*ES1)</f>
        <v>0</v>
      </c>
      <c r="EU482" s="9">
        <f>Sat!$BI69</f>
        <v>0</v>
      </c>
      <c r="EV482" s="73" t="str">
        <f t="shared" si="4869"/>
        <v>-100%</v>
      </c>
      <c r="EW482" s="9">
        <f>(EU482*EV482)+(EU482*EW1)</f>
        <v>0</v>
      </c>
      <c r="EY482" s="9">
        <f>Sat!$BJ69</f>
        <v>0</v>
      </c>
      <c r="EZ482" s="73" t="str">
        <f t="shared" si="4870"/>
        <v>-100%</v>
      </c>
      <c r="FA482" s="9">
        <f>(EY482*EZ482)+(EY482*FA1)</f>
        <v>0</v>
      </c>
      <c r="FC482" s="9">
        <f>Sat!$BK69</f>
        <v>0</v>
      </c>
      <c r="FD482" s="73" t="str">
        <f t="shared" si="4871"/>
        <v>-100%</v>
      </c>
      <c r="FE482" s="9">
        <f>(FC482*FD482)+(FC482*FE1)</f>
        <v>0</v>
      </c>
      <c r="FG482" s="9">
        <f>Sat!$BL69</f>
        <v>0</v>
      </c>
      <c r="FH482" s="73" t="str">
        <f t="shared" si="4872"/>
        <v>-100%</v>
      </c>
      <c r="FI482" s="9">
        <f>(FG482*FH482)+(FG482*FI1)</f>
        <v>0</v>
      </c>
      <c r="FK482" s="9">
        <f>Sat!$BM69</f>
        <v>0</v>
      </c>
      <c r="FL482" s="73" t="str">
        <f t="shared" si="4873"/>
        <v>-100%</v>
      </c>
      <c r="FM482" s="9">
        <f>(FK482*FL482)+(FK482*FM1)</f>
        <v>0</v>
      </c>
      <c r="FO482" s="9">
        <f>Sat!$BN69</f>
        <v>0</v>
      </c>
      <c r="FP482" s="73" t="str">
        <f t="shared" si="4874"/>
        <v>-100%</v>
      </c>
      <c r="FQ482" s="9">
        <f>(FO482*FP482)+(FO482*FQ1)</f>
        <v>0</v>
      </c>
    </row>
    <row r="483" spans="1:173" x14ac:dyDescent="0.25">
      <c r="A483" s="9" t="str">
        <f>Sat!A70</f>
        <v>OVER</v>
      </c>
      <c r="B483" s="72">
        <f>Sat!C70</f>
        <v>0</v>
      </c>
      <c r="C483" s="9">
        <f>Sat!X70</f>
        <v>0</v>
      </c>
      <c r="D483" s="73" t="str">
        <f>IF(B483="win",100%-D1,"-100%")</f>
        <v>-100%</v>
      </c>
      <c r="E483" s="9">
        <f>(C483*D483)+(C483*E1)</f>
        <v>0</v>
      </c>
      <c r="F483" s="12"/>
      <c r="G483" s="9">
        <f>Sat!Y70</f>
        <v>0</v>
      </c>
      <c r="H483" s="73" t="str">
        <f t="shared" si="4882"/>
        <v>-100%</v>
      </c>
      <c r="I483" s="9">
        <f>(G483*H483)+(G483*I1)</f>
        <v>0</v>
      </c>
      <c r="J483" s="12"/>
      <c r="K483" s="9">
        <f>Sat!Z70</f>
        <v>0</v>
      </c>
      <c r="L483" s="73" t="str">
        <f>IF(B483="win",100%-L1,"-100%")</f>
        <v>-100%</v>
      </c>
      <c r="M483" s="9">
        <f>(K483*L483)+(K483*M1)</f>
        <v>0</v>
      </c>
      <c r="N483" s="9"/>
      <c r="O483" s="9">
        <f>Sat!AA70</f>
        <v>0</v>
      </c>
      <c r="P483" s="73" t="str">
        <f>IF(B483="win",100%-P1,"-100%")</f>
        <v>-100%</v>
      </c>
      <c r="Q483" s="9">
        <f>(O483*P483)+(O483*Q1)</f>
        <v>0</v>
      </c>
      <c r="R483" s="9"/>
      <c r="S483" s="9">
        <f>Sat!AB70</f>
        <v>0</v>
      </c>
      <c r="T483" s="73" t="str">
        <f>IF(B483="win",100%-T1,"-100%")</f>
        <v>-100%</v>
      </c>
      <c r="U483" s="9">
        <f>(S483*T483)+(S483*U1)</f>
        <v>0</v>
      </c>
      <c r="V483" s="9"/>
      <c r="W483" s="9">
        <f>Sat!AC70</f>
        <v>0</v>
      </c>
      <c r="X483" s="73" t="str">
        <f>IF(B483="win",100%-X1,"-100%")</f>
        <v>-100%</v>
      </c>
      <c r="Y483" s="9">
        <f>(W483*X483)+(W483*Y1)</f>
        <v>0</v>
      </c>
      <c r="Z483" s="9"/>
      <c r="AA483" s="9">
        <f>Sat!AD70</f>
        <v>0</v>
      </c>
      <c r="AB483" s="73" t="str">
        <f>IF(B483="win",100%-AB1,"-100%")</f>
        <v>-100%</v>
      </c>
      <c r="AC483" s="9">
        <f>(AA483*AB483)+(AA483*AC1)</f>
        <v>0</v>
      </c>
      <c r="AD483" s="9"/>
      <c r="AE483" s="9">
        <f>Sat!AE70</f>
        <v>0</v>
      </c>
      <c r="AF483" s="73" t="str">
        <f>IF(B483="win",100%-AF1,"-100%")</f>
        <v>-100%</v>
      </c>
      <c r="AG483" s="9">
        <f>(AE483*AF483)+(AE483*AG1)</f>
        <v>0</v>
      </c>
      <c r="AH483" s="9"/>
      <c r="AI483" s="9">
        <f>Sat!AF70</f>
        <v>0</v>
      </c>
      <c r="AJ483" s="73" t="str">
        <f>IF(B483="win",100%-AJ1,"-100%")</f>
        <v>-100%</v>
      </c>
      <c r="AK483" s="9">
        <f>(AI483*AJ483)+(AI483*AK1)</f>
        <v>0</v>
      </c>
      <c r="AL483" s="9"/>
      <c r="AM483" s="9">
        <f>Sat!AG70</f>
        <v>0</v>
      </c>
      <c r="AN483" s="73" t="str">
        <f>IF(B483="win",100%-AN1,"-100%")</f>
        <v>-100%</v>
      </c>
      <c r="AO483" s="9">
        <f>(AM483*AN483)+(AM483*AO1)</f>
        <v>0</v>
      </c>
      <c r="AP483" s="9"/>
      <c r="AQ483" s="9">
        <f>Sat!AH70</f>
        <v>0</v>
      </c>
      <c r="AR483" s="73" t="str">
        <f>IF(B483="win",100%-AR1,"-100%")</f>
        <v>-100%</v>
      </c>
      <c r="AS483" s="9">
        <f>(AQ483*AR483)+(AQ483*AS1)</f>
        <v>0</v>
      </c>
      <c r="AT483" s="9"/>
      <c r="AU483" s="9">
        <f>Sat!AI70</f>
        <v>0</v>
      </c>
      <c r="AV483" s="73" t="str">
        <f>IF(B483="win",100%-AV1,"-100%")</f>
        <v>-100%</v>
      </c>
      <c r="AW483" s="9">
        <f>(AU483*AV483)+(AU483*AW1)</f>
        <v>0</v>
      </c>
      <c r="AX483" s="9"/>
      <c r="AY483" s="9">
        <f>Sat!AJ70</f>
        <v>0</v>
      </c>
      <c r="AZ483" s="73" t="str">
        <f>IF(B483="win",100%-AZ1,"-100%")</f>
        <v>-100%</v>
      </c>
      <c r="BA483" s="9">
        <f>(AY483*AZ483)+(AY483*BA1)</f>
        <v>0</v>
      </c>
      <c r="BB483" s="9"/>
      <c r="BC483" s="9">
        <f>Sat!AK70</f>
        <v>0</v>
      </c>
      <c r="BD483" s="73" t="str">
        <f>IF(B483="win",100%-BD1,"-100%")</f>
        <v>-100%</v>
      </c>
      <c r="BE483" s="9">
        <f>(BC483*BD483)+(BC483*BE1)</f>
        <v>0</v>
      </c>
      <c r="BF483" s="9"/>
      <c r="BG483" s="9">
        <f>Sat!AL70</f>
        <v>0</v>
      </c>
      <c r="BH483" s="73" t="str">
        <f>IF(B483="win",100%-BH1,"-100%")</f>
        <v>-100%</v>
      </c>
      <c r="BI483" s="9">
        <f>(BG483*BH483)+(BG483*BI1)</f>
        <v>0</v>
      </c>
      <c r="BJ483" s="9"/>
      <c r="BK483" s="9">
        <f>Sat!AM70</f>
        <v>0</v>
      </c>
      <c r="BL483" s="73" t="str">
        <f>IF(B483="win",100%-BL1,"-100%")</f>
        <v>-100%</v>
      </c>
      <c r="BM483" s="9">
        <f>(BK483*BL483)+(BK483*BM1)</f>
        <v>0</v>
      </c>
      <c r="BN483" s="9"/>
      <c r="BO483" s="9">
        <f>Sat!AN70</f>
        <v>0</v>
      </c>
      <c r="BP483" s="73" t="str">
        <f>IF(B483="win",100%-BP1,"-100%")</f>
        <v>-100%</v>
      </c>
      <c r="BQ483" s="9">
        <f>(BO483*BP483)+(BO483*BQ1)</f>
        <v>0</v>
      </c>
      <c r="BR483" s="9"/>
      <c r="BS483" s="9">
        <f>Sat!AO70</f>
        <v>0</v>
      </c>
      <c r="BT483" s="73" t="str">
        <f>IF(B483="win",100%-BT1,"-100%")</f>
        <v>-100%</v>
      </c>
      <c r="BU483" s="9">
        <f>(BS483*BT483)+(BS483*BU1)</f>
        <v>0</v>
      </c>
      <c r="BV483" s="9"/>
      <c r="BW483" s="9">
        <f>Sat!AP70</f>
        <v>0</v>
      </c>
      <c r="BX483" s="73" t="str">
        <f>IF(B483="win",100%-BX1,"-100%")</f>
        <v>-100%</v>
      </c>
      <c r="BY483" s="9">
        <f>(BW483*BX483)+(BW483*BY1)</f>
        <v>0</v>
      </c>
      <c r="BZ483" s="9"/>
      <c r="CA483" s="9">
        <f>Sat!AQ70</f>
        <v>0</v>
      </c>
      <c r="CB483" s="73" t="str">
        <f>IF(B483="win",100%-CB1,"-100%")</f>
        <v>-100%</v>
      </c>
      <c r="CC483" s="9">
        <f>(CA483*CB483)+(CA483*CC1)</f>
        <v>0</v>
      </c>
      <c r="CD483" s="9"/>
      <c r="CE483" s="9">
        <f>Sat!AR70</f>
        <v>0</v>
      </c>
      <c r="CF483" s="73" t="str">
        <f>IF(B483="win",100%-CF1,"-100%")</f>
        <v>-100%</v>
      </c>
      <c r="CG483" s="9">
        <f>(CE483*CF483)+(CE483*CG1)</f>
        <v>0</v>
      </c>
      <c r="CH483" s="9"/>
      <c r="CI483" s="9">
        <f>Sat!AS70</f>
        <v>0</v>
      </c>
      <c r="CJ483" s="73" t="str">
        <f>IF(B483="win",100%-CJ1,"-100%")</f>
        <v>-100%</v>
      </c>
      <c r="CK483" s="9">
        <f>(CI483*CJ483)+(CI483*CK1)</f>
        <v>0</v>
      </c>
      <c r="CL483" s="9"/>
      <c r="CM483" s="9">
        <f>Sat!AT70</f>
        <v>0</v>
      </c>
      <c r="CN483" s="73" t="str">
        <f>IF(B483="win",100%-CN1,"-100%")</f>
        <v>-100%</v>
      </c>
      <c r="CO483" s="9">
        <f>(CM483*CN483)+(CM483*CO1)</f>
        <v>0</v>
      </c>
      <c r="CP483" s="9"/>
      <c r="CQ483" s="9">
        <f>Sat!AU70</f>
        <v>0</v>
      </c>
      <c r="CR483" s="73" t="str">
        <f>IF(B483="win",100%-CR1,"-100%")</f>
        <v>-100%</v>
      </c>
      <c r="CS483" s="9">
        <f>(CQ483*CR483)+(CQ483*CS1)</f>
        <v>0</v>
      </c>
      <c r="CT483" s="9"/>
      <c r="CU483" s="9">
        <f>Sat!AV70</f>
        <v>0</v>
      </c>
      <c r="CV483" s="73" t="str">
        <f>IF(B483="win",100%-CV1,"-100%")</f>
        <v>-100%</v>
      </c>
      <c r="CW483" s="9">
        <f>(CU483*CV483)+(CU483*CW1)</f>
        <v>0</v>
      </c>
      <c r="CX483" s="9"/>
      <c r="CY483" s="9">
        <f>Sat!AW70</f>
        <v>0</v>
      </c>
      <c r="CZ483" s="73" t="str">
        <f>IF(B483="win",100%-CZ1,"-100%")</f>
        <v>-100%</v>
      </c>
      <c r="DA483" s="9">
        <f>(CY483*CZ483)+(CY483*DA1)</f>
        <v>0</v>
      </c>
      <c r="DB483" s="9"/>
      <c r="DC483" s="9">
        <f>Sat!AX70</f>
        <v>0</v>
      </c>
      <c r="DD483" s="73" t="str">
        <f>IF(B483="win",100%-DD1,"-100%")</f>
        <v>-100%</v>
      </c>
      <c r="DE483" s="9">
        <f>(DC483*DD483)+(DC483*DE1)</f>
        <v>0</v>
      </c>
      <c r="DF483" s="9"/>
      <c r="DG483" s="9">
        <f>Sat!AY70</f>
        <v>0</v>
      </c>
      <c r="DH483" s="73" t="str">
        <f>IF(B483="win",100%-DH1,"-100%")</f>
        <v>-100%</v>
      </c>
      <c r="DI483" s="9">
        <f>(DG483*DH483)+(DG483*DI1)</f>
        <v>0</v>
      </c>
      <c r="DJ483" s="9"/>
      <c r="DK483" s="9">
        <f>Sat!AZ70</f>
        <v>0</v>
      </c>
      <c r="DL483" s="73" t="str">
        <f>IF(B483="win",100%-DL1,"-100%")</f>
        <v>-100%</v>
      </c>
      <c r="DM483" s="9">
        <f>(DK483*DL483)+(DK483*DM1)</f>
        <v>0</v>
      </c>
      <c r="DN483" s="9"/>
      <c r="DO483" s="9">
        <f>Sat!BA70</f>
        <v>0</v>
      </c>
      <c r="DP483" s="73" t="str">
        <f>IF(B483="win",100%-DP1,"-100%")</f>
        <v>-100%</v>
      </c>
      <c r="DQ483" s="9">
        <f>(DO483*DP483)+(DO483*DQ1)</f>
        <v>0</v>
      </c>
      <c r="DR483" s="9"/>
      <c r="DS483" s="9">
        <f>Sat!BB70</f>
        <v>0</v>
      </c>
      <c r="DT483" s="73" t="str">
        <f>IF(B483="win",100%-DT1,"-100%")</f>
        <v>-100%</v>
      </c>
      <c r="DU483" s="9">
        <f>(DS483*DT483)+(DS483*DU1)</f>
        <v>0</v>
      </c>
      <c r="DV483" s="9"/>
      <c r="DW483" s="9">
        <f>Sat!BC70</f>
        <v>0</v>
      </c>
      <c r="DX483" s="73" t="str">
        <f>IF(B483="win",100%-DX1,"-100%")</f>
        <v>-100%</v>
      </c>
      <c r="DY483" s="9">
        <f>(DW483*DX483)+(DW483*DY1)</f>
        <v>0</v>
      </c>
      <c r="DZ483" s="9"/>
      <c r="EA483" s="9">
        <f>Sat!BD70</f>
        <v>0</v>
      </c>
      <c r="EB483" s="73" t="str">
        <f>IF(B483="win",100%-EB1,"-100%")</f>
        <v>-100%</v>
      </c>
      <c r="EC483" s="9">
        <f>(EA483*EB483)+(EA483*EC1)</f>
        <v>0</v>
      </c>
      <c r="ED483" s="9"/>
      <c r="EE483" s="9">
        <f>Sat!BE70</f>
        <v>0</v>
      </c>
      <c r="EF483" s="73" t="str">
        <f>IF(B483="win",100%-EF1,"-100%")</f>
        <v>-100%</v>
      </c>
      <c r="EG483" s="9">
        <f>(EE483*EF483)+(EE483*EG1)</f>
        <v>0</v>
      </c>
      <c r="EH483" s="9"/>
      <c r="EI483" s="9">
        <f>Sat!BF70</f>
        <v>0</v>
      </c>
      <c r="EJ483" s="73" t="str">
        <f>IF(B483="win",100%-EJ1,"-100%")</f>
        <v>-100%</v>
      </c>
      <c r="EK483" s="9">
        <f>(EI483*EJ483)+(EI483*EK1)</f>
        <v>0</v>
      </c>
      <c r="EL483" s="9"/>
      <c r="EM483" s="9">
        <f>Sat!BG70</f>
        <v>0</v>
      </c>
      <c r="EN483" s="73" t="str">
        <f>IF(B483="win",100%-EN1,"-100%")</f>
        <v>-100%</v>
      </c>
      <c r="EO483" s="9">
        <f>(EM483*EN483)+(EM483*EO1)</f>
        <v>0</v>
      </c>
      <c r="EP483" s="9"/>
      <c r="EQ483" s="9">
        <f>Sat!BH70</f>
        <v>0</v>
      </c>
      <c r="ER483" s="73" t="str">
        <f>IF(B483="win",100%-ER1,"-100%")</f>
        <v>-100%</v>
      </c>
      <c r="ES483" s="9">
        <f>(EQ483*ER483)+(EQ483*ES1)</f>
        <v>0</v>
      </c>
      <c r="EU483" s="9">
        <f>Sat!$BI70</f>
        <v>0</v>
      </c>
      <c r="EV483" s="73" t="str">
        <f t="shared" si="4869"/>
        <v>-100%</v>
      </c>
      <c r="EW483" s="9">
        <f>(EU483*EV483)+(EU483*EW1)</f>
        <v>0</v>
      </c>
      <c r="EY483" s="9">
        <f>Sat!$BJ70</f>
        <v>0</v>
      </c>
      <c r="EZ483" s="73" t="str">
        <f t="shared" si="4870"/>
        <v>-100%</v>
      </c>
      <c r="FA483" s="9">
        <f>(EY483*EZ483)+(EY483*FA1)</f>
        <v>0</v>
      </c>
      <c r="FC483" s="9">
        <f>Sat!$BK70</f>
        <v>0</v>
      </c>
      <c r="FD483" s="73" t="str">
        <f t="shared" si="4871"/>
        <v>-100%</v>
      </c>
      <c r="FE483" s="9">
        <f>(FC483*FD483)+(FC483*FE1)</f>
        <v>0</v>
      </c>
      <c r="FG483" s="9">
        <f>Sat!$BL70</f>
        <v>0</v>
      </c>
      <c r="FH483" s="73" t="str">
        <f t="shared" si="4872"/>
        <v>-100%</v>
      </c>
      <c r="FI483" s="9">
        <f>(FG483*FH483)+(FG483*FI1)</f>
        <v>0</v>
      </c>
      <c r="FK483" s="9">
        <f>Sat!$BM70</f>
        <v>0</v>
      </c>
      <c r="FL483" s="73" t="str">
        <f t="shared" si="4873"/>
        <v>-100%</v>
      </c>
      <c r="FM483" s="9">
        <f>(FK483*FL483)+(FK483*FM1)</f>
        <v>0</v>
      </c>
      <c r="FO483" s="9">
        <f>Sat!$BN70</f>
        <v>0</v>
      </c>
      <c r="FP483" s="73" t="str">
        <f t="shared" si="4874"/>
        <v>-100%</v>
      </c>
      <c r="FQ483" s="9">
        <f>(FO483*FP483)+(FO483*FQ1)</f>
        <v>0</v>
      </c>
    </row>
    <row r="484" spans="1:173" x14ac:dyDescent="0.25">
      <c r="A484" s="75"/>
      <c r="B484" s="72"/>
      <c r="C484" s="75"/>
      <c r="D484" s="75"/>
      <c r="E484" s="75"/>
      <c r="F484" s="12"/>
      <c r="G484" s="75"/>
      <c r="H484" s="75"/>
      <c r="I484" s="75"/>
      <c r="J484" s="12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  <c r="BJ484" s="75"/>
      <c r="BK484" s="75"/>
      <c r="BL484" s="75"/>
      <c r="BM484" s="75"/>
      <c r="BN484" s="75"/>
      <c r="BO484" s="75"/>
      <c r="BP484" s="75"/>
      <c r="BQ484" s="75"/>
      <c r="BR484" s="75"/>
      <c r="BS484" s="75"/>
      <c r="BT484" s="75"/>
      <c r="BU484" s="75"/>
      <c r="BV484" s="75"/>
      <c r="BW484" s="75"/>
      <c r="BX484" s="75"/>
      <c r="BY484" s="75"/>
      <c r="BZ484" s="75"/>
      <c r="CA484" s="75"/>
      <c r="CB484" s="75"/>
      <c r="CC484" s="75"/>
      <c r="CD484" s="75"/>
      <c r="CE484" s="75"/>
      <c r="CF484" s="75"/>
      <c r="CG484" s="75"/>
      <c r="CH484" s="75"/>
      <c r="CI484" s="75"/>
      <c r="CJ484" s="75"/>
      <c r="CK484" s="75"/>
      <c r="CL484" s="75"/>
      <c r="CM484" s="75"/>
      <c r="CN484" s="75"/>
      <c r="CO484" s="75"/>
      <c r="CP484" s="75"/>
      <c r="CQ484" s="75"/>
      <c r="CR484" s="75"/>
      <c r="CS484" s="75"/>
      <c r="CT484" s="75"/>
      <c r="CU484" s="75"/>
      <c r="CV484" s="75"/>
      <c r="CW484" s="75"/>
      <c r="CX484" s="75"/>
      <c r="CY484" s="75"/>
      <c r="CZ484" s="75"/>
      <c r="DA484" s="75"/>
      <c r="DB484" s="75"/>
      <c r="DC484" s="75"/>
      <c r="DD484" s="75"/>
      <c r="DE484" s="75"/>
      <c r="DF484" s="75"/>
      <c r="DG484" s="75"/>
      <c r="DH484" s="75"/>
      <c r="DI484" s="75"/>
      <c r="DJ484" s="75"/>
      <c r="DK484" s="75"/>
      <c r="DL484" s="75"/>
      <c r="DM484" s="75"/>
      <c r="DN484" s="75"/>
      <c r="DO484" s="75"/>
      <c r="DP484" s="75"/>
      <c r="DQ484" s="75"/>
      <c r="DR484" s="75"/>
      <c r="DS484" s="75"/>
      <c r="DT484" s="75"/>
      <c r="DU484" s="75"/>
      <c r="DV484" s="75"/>
      <c r="DW484" s="75"/>
      <c r="DX484" s="75"/>
      <c r="DY484" s="75"/>
      <c r="DZ484" s="75"/>
      <c r="EA484" s="75"/>
      <c r="EB484" s="75"/>
      <c r="EC484" s="75"/>
      <c r="ED484" s="75"/>
      <c r="EE484" s="75"/>
      <c r="EF484" s="75"/>
      <c r="EG484" s="75"/>
      <c r="EH484" s="75"/>
      <c r="EI484" s="75"/>
      <c r="EJ484" s="75"/>
      <c r="EK484" s="75"/>
      <c r="EL484" s="75"/>
      <c r="EM484" s="75"/>
      <c r="EN484" s="75"/>
      <c r="EO484" s="75"/>
      <c r="EP484" s="75"/>
      <c r="EQ484" s="75"/>
      <c r="ER484" s="75"/>
      <c r="ES484" s="75"/>
      <c r="EU484" s="75"/>
      <c r="EV484" s="75"/>
      <c r="EW484" s="75"/>
      <c r="EY484" s="75"/>
      <c r="EZ484" s="75"/>
      <c r="FA484" s="75"/>
      <c r="FC484" s="75"/>
      <c r="FD484" s="75"/>
      <c r="FE484" s="75"/>
      <c r="FG484" s="75"/>
      <c r="FH484" s="75"/>
      <c r="FI484" s="75"/>
      <c r="FK484" s="75"/>
      <c r="FL484" s="75"/>
      <c r="FM484" s="75"/>
      <c r="FO484" s="75"/>
      <c r="FP484" s="75"/>
      <c r="FQ484" s="75"/>
    </row>
    <row r="485" spans="1:173" x14ac:dyDescent="0.25">
      <c r="A485" s="9">
        <f>Sat!A72</f>
        <v>0</v>
      </c>
      <c r="B485" s="72">
        <f>Sat!C72</f>
        <v>0</v>
      </c>
      <c r="C485" s="9">
        <f>Sat!X72</f>
        <v>0</v>
      </c>
      <c r="D485" s="73" t="str">
        <f>IF(B485="win",100%-D1,"-100%")</f>
        <v>-100%</v>
      </c>
      <c r="E485" s="9">
        <f>(C485*D485)+(C485*E1)</f>
        <v>0</v>
      </c>
      <c r="F485" s="12"/>
      <c r="G485" s="9">
        <f>Sat!Y72</f>
        <v>0</v>
      </c>
      <c r="H485" s="73" t="str">
        <f>IF($B485="win",100%-H$1,"-100%")</f>
        <v>-100%</v>
      </c>
      <c r="I485" s="9">
        <f>(G485*H485)+(G485*I1)</f>
        <v>0</v>
      </c>
      <c r="J485" s="12"/>
      <c r="K485" s="9">
        <f>Sat!Z72</f>
        <v>0</v>
      </c>
      <c r="L485" s="73" t="str">
        <f>IF(B485="win",100%-L1,"-100%")</f>
        <v>-100%</v>
      </c>
      <c r="M485" s="9">
        <f>(K485*L485)+(K485*M1)</f>
        <v>0</v>
      </c>
      <c r="N485" s="9"/>
      <c r="O485" s="9">
        <f>Sat!AA72</f>
        <v>0</v>
      </c>
      <c r="P485" s="73" t="str">
        <f>IF(B485="win",100%-P1,"-100%")</f>
        <v>-100%</v>
      </c>
      <c r="Q485" s="9">
        <f>(O485*P485)+(O485*Q1)</f>
        <v>0</v>
      </c>
      <c r="R485" s="9"/>
      <c r="S485" s="9">
        <f>Sat!AB72</f>
        <v>0</v>
      </c>
      <c r="T485" s="73" t="str">
        <f>IF(B485="win",100%-T1,"-100%")</f>
        <v>-100%</v>
      </c>
      <c r="U485" s="9">
        <f>(S485*T485)+(S485*U1)</f>
        <v>0</v>
      </c>
      <c r="V485" s="9"/>
      <c r="W485" s="9">
        <f>Sat!AC72</f>
        <v>0</v>
      </c>
      <c r="X485" s="73" t="str">
        <f>IF(B485="win",100%-X1,"-100%")</f>
        <v>-100%</v>
      </c>
      <c r="Y485" s="9">
        <f>(W485*X485)+(W485*Y1)</f>
        <v>0</v>
      </c>
      <c r="Z485" s="9"/>
      <c r="AA485" s="9">
        <f>Sat!AD72</f>
        <v>0</v>
      </c>
      <c r="AB485" s="73" t="str">
        <f>IF(B485="win",100%-AB1,"-100%")</f>
        <v>-100%</v>
      </c>
      <c r="AC485" s="9">
        <f>(AA485*AB485)+(AA485*AC1)</f>
        <v>0</v>
      </c>
      <c r="AD485" s="9"/>
      <c r="AE485" s="9">
        <f>Sat!AE72</f>
        <v>0</v>
      </c>
      <c r="AF485" s="73" t="str">
        <f>IF(B485="win",100%-AF1,"-100%")</f>
        <v>-100%</v>
      </c>
      <c r="AG485" s="9">
        <f>(AE485*AF485)+(AE485*AG1)</f>
        <v>0</v>
      </c>
      <c r="AH485" s="9"/>
      <c r="AI485" s="9">
        <f>Sat!AF72</f>
        <v>0</v>
      </c>
      <c r="AJ485" s="73" t="str">
        <f>IF(B485="win",100%-AJ1,"-100%")</f>
        <v>-100%</v>
      </c>
      <c r="AK485" s="9">
        <f>(AI485*AJ485)+(AI485*AK1)</f>
        <v>0</v>
      </c>
      <c r="AL485" s="9"/>
      <c r="AM485" s="9">
        <f>Sat!AG72</f>
        <v>0</v>
      </c>
      <c r="AN485" s="73" t="str">
        <f>IF(B485="win",100%-AN1,"-100%")</f>
        <v>-100%</v>
      </c>
      <c r="AO485" s="9">
        <f>(AM485*AN485)+(AM485*AO1)</f>
        <v>0</v>
      </c>
      <c r="AP485" s="9"/>
      <c r="AQ485" s="9">
        <f>Sat!AH72</f>
        <v>0</v>
      </c>
      <c r="AR485" s="73" t="str">
        <f>IF(B485="win",100%-AR1,"-100%")</f>
        <v>-100%</v>
      </c>
      <c r="AS485" s="9">
        <f>(AQ485*AR485)+(AQ485*AS1)</f>
        <v>0</v>
      </c>
      <c r="AT485" s="9"/>
      <c r="AU485" s="9">
        <f>Sat!AI72</f>
        <v>0</v>
      </c>
      <c r="AV485" s="73" t="str">
        <f>IF(B485="win",100%-AV1,"-100%")</f>
        <v>-100%</v>
      </c>
      <c r="AW485" s="9">
        <f>(AU485*AV485)+(AU485*AW1)</f>
        <v>0</v>
      </c>
      <c r="AX485" s="9"/>
      <c r="AY485" s="9">
        <f>Sat!AJ72</f>
        <v>0</v>
      </c>
      <c r="AZ485" s="73" t="str">
        <f>IF(B485="win",100%-AZ1,"-100%")</f>
        <v>-100%</v>
      </c>
      <c r="BA485" s="9">
        <f>(AY485*AZ485)+(AY485*BA1)</f>
        <v>0</v>
      </c>
      <c r="BB485" s="9"/>
      <c r="BC485" s="9">
        <f>Sat!AK72</f>
        <v>0</v>
      </c>
      <c r="BD485" s="73" t="str">
        <f>IF(B485="win",100%-BD1,"-100%")</f>
        <v>-100%</v>
      </c>
      <c r="BE485" s="9">
        <f>(BC485*BD485)+(BC485*BE1)</f>
        <v>0</v>
      </c>
      <c r="BF485" s="9"/>
      <c r="BG485" s="9">
        <f>Sat!AL72</f>
        <v>0</v>
      </c>
      <c r="BH485" s="73" t="str">
        <f>IF(B485="win",100%-BH1,"-100%")</f>
        <v>-100%</v>
      </c>
      <c r="BI485" s="9">
        <f>(BG485*BH485)+(BG485*BI1)</f>
        <v>0</v>
      </c>
      <c r="BJ485" s="9"/>
      <c r="BK485" s="9">
        <f>Sat!AM72</f>
        <v>0</v>
      </c>
      <c r="BL485" s="73" t="str">
        <f>IF(B485="win",100%-BL1,"-100%")</f>
        <v>-100%</v>
      </c>
      <c r="BM485" s="9">
        <f>(BK485*BL485)+(BK485*BM1)</f>
        <v>0</v>
      </c>
      <c r="BN485" s="9"/>
      <c r="BO485" s="9">
        <f>Sat!AN72</f>
        <v>0</v>
      </c>
      <c r="BP485" s="73" t="str">
        <f>IF(B485="win",100%-BP1,"-100%")</f>
        <v>-100%</v>
      </c>
      <c r="BQ485" s="9">
        <f>(BO485*BP485)+(BO485*BQ1)</f>
        <v>0</v>
      </c>
      <c r="BR485" s="9"/>
      <c r="BS485" s="9">
        <f>Sat!AO72</f>
        <v>0</v>
      </c>
      <c r="BT485" s="73" t="str">
        <f>IF(B485="win",100%-BT1,"-100%")</f>
        <v>-100%</v>
      </c>
      <c r="BU485" s="9">
        <f>(BS485*BT485)+(BS485*BU1)</f>
        <v>0</v>
      </c>
      <c r="BV485" s="9"/>
      <c r="BW485" s="9">
        <f>Sat!AP72</f>
        <v>0</v>
      </c>
      <c r="BX485" s="73" t="str">
        <f>IF(B485="win",100%-BX1,"-100%")</f>
        <v>-100%</v>
      </c>
      <c r="BY485" s="9">
        <f>(BW485*BX485)+(BW485*BY1)</f>
        <v>0</v>
      </c>
      <c r="BZ485" s="9"/>
      <c r="CA485" s="9">
        <f>Sat!AQ72</f>
        <v>0</v>
      </c>
      <c r="CB485" s="73" t="str">
        <f>IF(B485="win",100%-CB1,"-100%")</f>
        <v>-100%</v>
      </c>
      <c r="CC485" s="9">
        <f>(CA485*CB485)+(CA485*CC1)</f>
        <v>0</v>
      </c>
      <c r="CD485" s="9"/>
      <c r="CE485" s="9">
        <f>Sat!AR72</f>
        <v>0</v>
      </c>
      <c r="CF485" s="73" t="str">
        <f>IF(B485="win",100%-CF1,"-100%")</f>
        <v>-100%</v>
      </c>
      <c r="CG485" s="9">
        <f>(CE485*CF485)+(CE485*CG1)</f>
        <v>0</v>
      </c>
      <c r="CH485" s="9"/>
      <c r="CI485" s="9">
        <f>Sat!AS72</f>
        <v>0</v>
      </c>
      <c r="CJ485" s="73" t="str">
        <f>IF(B485="win",100%-CJ1,"-100%")</f>
        <v>-100%</v>
      </c>
      <c r="CK485" s="9">
        <f>(CI485*CJ485)+(CI485*CK1)</f>
        <v>0</v>
      </c>
      <c r="CL485" s="9"/>
      <c r="CM485" s="9">
        <f>Sat!AT72</f>
        <v>0</v>
      </c>
      <c r="CN485" s="73" t="str">
        <f>IF(B485="win",100%-CN1,"-100%")</f>
        <v>-100%</v>
      </c>
      <c r="CO485" s="9">
        <f>(CM485*CN485)+(CM485*CO1)</f>
        <v>0</v>
      </c>
      <c r="CP485" s="9"/>
      <c r="CQ485" s="9">
        <f>Sat!AU72</f>
        <v>0</v>
      </c>
      <c r="CR485" s="73" t="str">
        <f>IF(B485="win",100%-CR1,"-100%")</f>
        <v>-100%</v>
      </c>
      <c r="CS485" s="9">
        <f>(CQ485*CR485)+(CQ485*CS1)</f>
        <v>0</v>
      </c>
      <c r="CT485" s="9"/>
      <c r="CU485" s="9">
        <f>Sat!AV72</f>
        <v>0</v>
      </c>
      <c r="CV485" s="73" t="str">
        <f>IF(B485="win",100%-CV1,"-100%")</f>
        <v>-100%</v>
      </c>
      <c r="CW485" s="9">
        <f>(CU485*CV485)+(CU485*CW1)</f>
        <v>0</v>
      </c>
      <c r="CX485" s="9"/>
      <c r="CY485" s="9">
        <f>Sat!AW72</f>
        <v>0</v>
      </c>
      <c r="CZ485" s="73" t="str">
        <f>IF(B485="win",100%-CZ1,"-100%")</f>
        <v>-100%</v>
      </c>
      <c r="DA485" s="9">
        <f>(CY485*CZ485)+(CY485*DA1)</f>
        <v>0</v>
      </c>
      <c r="DB485" s="9"/>
      <c r="DC485" s="9">
        <f>Sat!AX72</f>
        <v>0</v>
      </c>
      <c r="DD485" s="73" t="str">
        <f>IF(B485="win",100%-DD1,"-100%")</f>
        <v>-100%</v>
      </c>
      <c r="DE485" s="9">
        <f>(DC485*DD485)+(DC485*DE1)</f>
        <v>0</v>
      </c>
      <c r="DF485" s="9"/>
      <c r="DG485" s="9">
        <f>Sat!AY72</f>
        <v>0</v>
      </c>
      <c r="DH485" s="73" t="str">
        <f>IF(B485="win",100%-DH1,"-100%")</f>
        <v>-100%</v>
      </c>
      <c r="DI485" s="9">
        <f>(DG485*DH485)+(DG485*DI1)</f>
        <v>0</v>
      </c>
      <c r="DJ485" s="9"/>
      <c r="DK485" s="9">
        <f>Sat!AZ72</f>
        <v>0</v>
      </c>
      <c r="DL485" s="73" t="str">
        <f>IF(B485="win",100%-DL1,"-100%")</f>
        <v>-100%</v>
      </c>
      <c r="DM485" s="9">
        <f>(DK485*DL485)+(DK485*DM1)</f>
        <v>0</v>
      </c>
      <c r="DN485" s="9"/>
      <c r="DO485" s="9">
        <f>Sat!BA72</f>
        <v>0</v>
      </c>
      <c r="DP485" s="73" t="str">
        <f>IF(B485="win",100%-DP1,"-100%")</f>
        <v>-100%</v>
      </c>
      <c r="DQ485" s="9">
        <f>(DO485*DP485)+(DO485*DQ1)</f>
        <v>0</v>
      </c>
      <c r="DR485" s="9"/>
      <c r="DS485" s="9">
        <f>Sat!BB72</f>
        <v>0</v>
      </c>
      <c r="DT485" s="73" t="str">
        <f>IF(B485="win",100%-DT1,"-100%")</f>
        <v>-100%</v>
      </c>
      <c r="DU485" s="9">
        <f>(DS485*DT485)+(DS485*DU1)</f>
        <v>0</v>
      </c>
      <c r="DV485" s="9"/>
      <c r="DW485" s="9">
        <f>Sat!BC72</f>
        <v>0</v>
      </c>
      <c r="DX485" s="73" t="str">
        <f>IF(B485="win",100%-DX1,"-100%")</f>
        <v>-100%</v>
      </c>
      <c r="DY485" s="9">
        <f>(DW485*DX485)+(DW485*DY1)</f>
        <v>0</v>
      </c>
      <c r="DZ485" s="9"/>
      <c r="EA485" s="9">
        <f>Sat!BD72</f>
        <v>0</v>
      </c>
      <c r="EB485" s="73" t="str">
        <f>IF(B485="win",100%-EB1,"-100%")</f>
        <v>-100%</v>
      </c>
      <c r="EC485" s="9">
        <f>(EA485*EB485)+(EA485*EC1)</f>
        <v>0</v>
      </c>
      <c r="ED485" s="9"/>
      <c r="EE485" s="9">
        <f>Sat!BE72</f>
        <v>0</v>
      </c>
      <c r="EF485" s="73" t="str">
        <f>IF(B485="win",100%-EF1,"-100%")</f>
        <v>-100%</v>
      </c>
      <c r="EG485" s="9">
        <f>(EE485*EF485)+(EE485*EG1)</f>
        <v>0</v>
      </c>
      <c r="EH485" s="9"/>
      <c r="EI485" s="9">
        <f>Sat!BF72</f>
        <v>0</v>
      </c>
      <c r="EJ485" s="73" t="str">
        <f>IF(B485="win",100%-EJ1,"-100%")</f>
        <v>-100%</v>
      </c>
      <c r="EK485" s="9">
        <f>(EI485*EJ485)+(EI485*EK1)</f>
        <v>0</v>
      </c>
      <c r="EL485" s="9"/>
      <c r="EM485" s="9">
        <f>Sat!BG72</f>
        <v>0</v>
      </c>
      <c r="EN485" s="73" t="str">
        <f>IF(B485="win",100%-EN1,"-100%")</f>
        <v>-100%</v>
      </c>
      <c r="EO485" s="9">
        <f>(EM485*EN485)+(EM485*EO1)</f>
        <v>0</v>
      </c>
      <c r="EP485" s="9"/>
      <c r="EQ485" s="9">
        <f>Sat!BH72</f>
        <v>0</v>
      </c>
      <c r="ER485" s="73" t="str">
        <f>IF(B485="win",100%-ER1,"-100%")</f>
        <v>-100%</v>
      </c>
      <c r="ES485" s="9">
        <f>(EQ485*ER485)+(EQ485*ES1)</f>
        <v>0</v>
      </c>
      <c r="EU485" s="9">
        <f>Sat!$BI72</f>
        <v>0</v>
      </c>
      <c r="EV485" s="73" t="str">
        <f t="shared" si="4869"/>
        <v>-100%</v>
      </c>
      <c r="EW485" s="9">
        <f>(EU485*EV485)+(EU485*EW1)</f>
        <v>0</v>
      </c>
      <c r="EY485" s="9">
        <f>Sat!$BJ72</f>
        <v>0</v>
      </c>
      <c r="EZ485" s="73" t="str">
        <f t="shared" si="4870"/>
        <v>-100%</v>
      </c>
      <c r="FA485" s="9">
        <f>(EY485*EZ485)+(EY485*FA1)</f>
        <v>0</v>
      </c>
      <c r="FC485" s="9">
        <f>Sat!$BK72</f>
        <v>0</v>
      </c>
      <c r="FD485" s="73" t="str">
        <f t="shared" si="4871"/>
        <v>-100%</v>
      </c>
      <c r="FE485" s="9">
        <f>(FC485*FD485)+(FC485*FE1)</f>
        <v>0</v>
      </c>
      <c r="FG485" s="9">
        <f>Sat!$BL72</f>
        <v>0</v>
      </c>
      <c r="FH485" s="73" t="str">
        <f t="shared" si="4872"/>
        <v>-100%</v>
      </c>
      <c r="FI485" s="9">
        <f>(FG485*FH485)+(FG485*FI1)</f>
        <v>0</v>
      </c>
      <c r="FK485" s="9">
        <f>Sat!$BM72</f>
        <v>0</v>
      </c>
      <c r="FL485" s="73" t="str">
        <f t="shared" si="4873"/>
        <v>-100%</v>
      </c>
      <c r="FM485" s="9">
        <f>(FK485*FL485)+(FK485*FM1)</f>
        <v>0</v>
      </c>
      <c r="FO485" s="9">
        <f>Sat!$BN72</f>
        <v>0</v>
      </c>
      <c r="FP485" s="73" t="str">
        <f t="shared" si="4874"/>
        <v>-100%</v>
      </c>
      <c r="FQ485" s="9">
        <f>(FO485*FP485)+(FO485*FQ1)</f>
        <v>0</v>
      </c>
    </row>
    <row r="486" spans="1:173" x14ac:dyDescent="0.25">
      <c r="A486" s="9">
        <f>Sat!A73</f>
        <v>0</v>
      </c>
      <c r="B486" s="72">
        <f>Sat!C73</f>
        <v>0</v>
      </c>
      <c r="C486" s="9">
        <f>Sat!X73</f>
        <v>0</v>
      </c>
      <c r="D486" s="73" t="str">
        <f>IF(B486="win",100%-D1,"-100%")</f>
        <v>-100%</v>
      </c>
      <c r="E486" s="9">
        <f>(C486*D486)+(C486*E1)</f>
        <v>0</v>
      </c>
      <c r="F486" s="12"/>
      <c r="G486" s="9">
        <f>Sat!Y73</f>
        <v>0</v>
      </c>
      <c r="H486" s="73" t="str">
        <f t="shared" ref="H486:H488" si="4883">IF($B486="win",100%-H$1,"-100%")</f>
        <v>-100%</v>
      </c>
      <c r="I486" s="9">
        <f>(G486*H486)+(G486*I1)</f>
        <v>0</v>
      </c>
      <c r="J486" s="12"/>
      <c r="K486" s="9">
        <f>Sat!Z73</f>
        <v>0</v>
      </c>
      <c r="L486" s="73" t="str">
        <f>IF(B486="win",100%-L1,"-100%")</f>
        <v>-100%</v>
      </c>
      <c r="M486" s="9">
        <f>(K486*L486)+(K486*M1)</f>
        <v>0</v>
      </c>
      <c r="N486" s="9"/>
      <c r="O486" s="9">
        <f>Sat!AA73</f>
        <v>0</v>
      </c>
      <c r="P486" s="73" t="str">
        <f>IF(B486="win",100%-P1,"-100%")</f>
        <v>-100%</v>
      </c>
      <c r="Q486" s="9">
        <f>(O486*P486)+(O486*Q1)</f>
        <v>0</v>
      </c>
      <c r="R486" s="9"/>
      <c r="S486" s="9">
        <f>Sat!AB73</f>
        <v>0</v>
      </c>
      <c r="T486" s="73" t="str">
        <f>IF(B486="win",100%-T1,"-100%")</f>
        <v>-100%</v>
      </c>
      <c r="U486" s="9">
        <f>(S486*T486)+(S486*U1)</f>
        <v>0</v>
      </c>
      <c r="V486" s="9"/>
      <c r="W486" s="9">
        <f>Sat!AC73</f>
        <v>0</v>
      </c>
      <c r="X486" s="73" t="str">
        <f>IF(B486="win",100%-X1,"-100%")</f>
        <v>-100%</v>
      </c>
      <c r="Y486" s="9">
        <f>(W486*X486)+(W486*Y1)</f>
        <v>0</v>
      </c>
      <c r="Z486" s="9"/>
      <c r="AA486" s="9">
        <f>Sat!AD73</f>
        <v>0</v>
      </c>
      <c r="AB486" s="73" t="str">
        <f>IF(B486="win",100%-AB1,"-100%")</f>
        <v>-100%</v>
      </c>
      <c r="AC486" s="9">
        <f>(AA486*AB486)+(AA486*AC1)</f>
        <v>0</v>
      </c>
      <c r="AD486" s="9"/>
      <c r="AE486" s="9">
        <f>Sat!AE73</f>
        <v>0</v>
      </c>
      <c r="AF486" s="73" t="str">
        <f>IF(B486="win",100%-AF1,"-100%")</f>
        <v>-100%</v>
      </c>
      <c r="AG486" s="9">
        <f>(AE486*AF486)+(AE486*AG1)</f>
        <v>0</v>
      </c>
      <c r="AH486" s="9"/>
      <c r="AI486" s="9">
        <f>Sat!AF73</f>
        <v>0</v>
      </c>
      <c r="AJ486" s="73" t="str">
        <f>IF(B486="win",100%-AJ1,"-100%")</f>
        <v>-100%</v>
      </c>
      <c r="AK486" s="9">
        <f>(AI486*AJ486)+(AI486*AK1)</f>
        <v>0</v>
      </c>
      <c r="AL486" s="9"/>
      <c r="AM486" s="9">
        <f>Sat!AG73</f>
        <v>0</v>
      </c>
      <c r="AN486" s="73" t="str">
        <f>IF(B486="win",100%-AN1,"-100%")</f>
        <v>-100%</v>
      </c>
      <c r="AO486" s="9">
        <f>(AM486*AN486)+(AM486*AO1)</f>
        <v>0</v>
      </c>
      <c r="AP486" s="9"/>
      <c r="AQ486" s="9">
        <f>Sat!AH73</f>
        <v>0</v>
      </c>
      <c r="AR486" s="73" t="str">
        <f>IF(B486="win",100%-AR1,"-100%")</f>
        <v>-100%</v>
      </c>
      <c r="AS486" s="9">
        <f>(AQ486*AR486)+(AQ486*AS1)</f>
        <v>0</v>
      </c>
      <c r="AT486" s="9"/>
      <c r="AU486" s="9">
        <f>Sat!AI73</f>
        <v>0</v>
      </c>
      <c r="AV486" s="73" t="str">
        <f>IF(B486="win",100%-AV1,"-100%")</f>
        <v>-100%</v>
      </c>
      <c r="AW486" s="9">
        <f>(AU486*AV486)+(AU486*AW1)</f>
        <v>0</v>
      </c>
      <c r="AX486" s="9"/>
      <c r="AY486" s="9">
        <f>Sat!AJ73</f>
        <v>0</v>
      </c>
      <c r="AZ486" s="73" t="str">
        <f>IF(B486="win",100%-AZ1,"-100%")</f>
        <v>-100%</v>
      </c>
      <c r="BA486" s="9">
        <f>(AY486*AZ486)+(AY486*BA1)</f>
        <v>0</v>
      </c>
      <c r="BB486" s="9"/>
      <c r="BC486" s="9">
        <f>Sat!AK73</f>
        <v>0</v>
      </c>
      <c r="BD486" s="73" t="str">
        <f>IF(B486="win",100%-BD1,"-100%")</f>
        <v>-100%</v>
      </c>
      <c r="BE486" s="9">
        <f>(BC486*BD486)+(BC486*BE1)</f>
        <v>0</v>
      </c>
      <c r="BF486" s="9"/>
      <c r="BG486" s="9">
        <f>Sat!AL73</f>
        <v>0</v>
      </c>
      <c r="BH486" s="73" t="str">
        <f>IF(B486="win",100%-BH1,"-100%")</f>
        <v>-100%</v>
      </c>
      <c r="BI486" s="9">
        <f>(BG486*BH486)+(BG486*BI1)</f>
        <v>0</v>
      </c>
      <c r="BJ486" s="9"/>
      <c r="BK486" s="9">
        <f>Sat!AM73</f>
        <v>0</v>
      </c>
      <c r="BL486" s="73" t="str">
        <f>IF(B486="win",100%-BL1,"-100%")</f>
        <v>-100%</v>
      </c>
      <c r="BM486" s="9">
        <f>(BK486*BL486)+(BK486*BM1)</f>
        <v>0</v>
      </c>
      <c r="BN486" s="9"/>
      <c r="BO486" s="9">
        <f>Sat!AN73</f>
        <v>0</v>
      </c>
      <c r="BP486" s="73" t="str">
        <f>IF(B486="win",100%-BP1,"-100%")</f>
        <v>-100%</v>
      </c>
      <c r="BQ486" s="9">
        <f>(BO486*BP486)+(BO486*BQ1)</f>
        <v>0</v>
      </c>
      <c r="BR486" s="9"/>
      <c r="BS486" s="9">
        <f>Sat!AO73</f>
        <v>0</v>
      </c>
      <c r="BT486" s="73" t="str">
        <f>IF(B486="win",100%-BT1,"-100%")</f>
        <v>-100%</v>
      </c>
      <c r="BU486" s="9">
        <f>(BS486*BT486)+(BS486*BU1)</f>
        <v>0</v>
      </c>
      <c r="BV486" s="9"/>
      <c r="BW486" s="9">
        <f>Sat!AP73</f>
        <v>0</v>
      </c>
      <c r="BX486" s="73" t="str">
        <f>IF(B486="win",100%-BX1,"-100%")</f>
        <v>-100%</v>
      </c>
      <c r="BY486" s="9">
        <f>(BW486*BX486)+(BW486*BY1)</f>
        <v>0</v>
      </c>
      <c r="BZ486" s="9"/>
      <c r="CA486" s="9">
        <f>Sat!AQ73</f>
        <v>0</v>
      </c>
      <c r="CB486" s="73" t="str">
        <f>IF(B486="win",100%-CB1,"-100%")</f>
        <v>-100%</v>
      </c>
      <c r="CC486" s="9">
        <f>(CA486*CB486)+(CA486*CC1)</f>
        <v>0</v>
      </c>
      <c r="CD486" s="9"/>
      <c r="CE486" s="9">
        <f>Sat!AR73</f>
        <v>0</v>
      </c>
      <c r="CF486" s="73" t="str">
        <f>IF(B486="win",100%-CF1,"-100%")</f>
        <v>-100%</v>
      </c>
      <c r="CG486" s="9">
        <f>(CE486*CF486)+(CE486*CG1)</f>
        <v>0</v>
      </c>
      <c r="CH486" s="9"/>
      <c r="CI486" s="9">
        <f>Sat!AS73</f>
        <v>0</v>
      </c>
      <c r="CJ486" s="73" t="str">
        <f>IF(B486="win",100%-CJ1,"-100%")</f>
        <v>-100%</v>
      </c>
      <c r="CK486" s="9">
        <f>(CI486*CJ486)+(CI486*CK1)</f>
        <v>0</v>
      </c>
      <c r="CL486" s="9"/>
      <c r="CM486" s="9">
        <f>Sat!AT73</f>
        <v>0</v>
      </c>
      <c r="CN486" s="73" t="str">
        <f>IF(B486="win",100%-CN1,"-100%")</f>
        <v>-100%</v>
      </c>
      <c r="CO486" s="9">
        <f>(CM486*CN486)+(CM486*CO1)</f>
        <v>0</v>
      </c>
      <c r="CP486" s="9"/>
      <c r="CQ486" s="9">
        <f>Sat!AU73</f>
        <v>0</v>
      </c>
      <c r="CR486" s="73" t="str">
        <f>IF(B486="win",100%-CR1,"-100%")</f>
        <v>-100%</v>
      </c>
      <c r="CS486" s="9">
        <f>(CQ486*CR486)+(CQ486*CS1)</f>
        <v>0</v>
      </c>
      <c r="CT486" s="9"/>
      <c r="CU486" s="9">
        <f>Sat!AV73</f>
        <v>0</v>
      </c>
      <c r="CV486" s="73" t="str">
        <f>IF(B486="win",100%-CV1,"-100%")</f>
        <v>-100%</v>
      </c>
      <c r="CW486" s="9">
        <f>(CU486*CV486)+(CU486*CW1)</f>
        <v>0</v>
      </c>
      <c r="CX486" s="9"/>
      <c r="CY486" s="9">
        <f>Sat!AW73</f>
        <v>0</v>
      </c>
      <c r="CZ486" s="73" t="str">
        <f>IF(B486="win",100%-CZ1,"-100%")</f>
        <v>-100%</v>
      </c>
      <c r="DA486" s="9">
        <f>(CY486*CZ486)+(CY486*DA1)</f>
        <v>0</v>
      </c>
      <c r="DB486" s="9"/>
      <c r="DC486" s="9">
        <f>Sat!AX73</f>
        <v>0</v>
      </c>
      <c r="DD486" s="73" t="str">
        <f>IF(B486="win",100%-DD1,"-100%")</f>
        <v>-100%</v>
      </c>
      <c r="DE486" s="9">
        <f>(DC486*DD486)+(DC486*DE1)</f>
        <v>0</v>
      </c>
      <c r="DF486" s="9"/>
      <c r="DG486" s="9">
        <f>Sat!AY73</f>
        <v>0</v>
      </c>
      <c r="DH486" s="73" t="str">
        <f>IF(B486="win",100%-DH1,"-100%")</f>
        <v>-100%</v>
      </c>
      <c r="DI486" s="9">
        <f>(DG486*DH486)+(DG486*DI1)</f>
        <v>0</v>
      </c>
      <c r="DJ486" s="9"/>
      <c r="DK486" s="9">
        <f>Sat!AZ73</f>
        <v>0</v>
      </c>
      <c r="DL486" s="73" t="str">
        <f>IF(B486="win",100%-DL1,"-100%")</f>
        <v>-100%</v>
      </c>
      <c r="DM486" s="9">
        <f>(DK486*DL486)+(DK486*DM1)</f>
        <v>0</v>
      </c>
      <c r="DN486" s="9"/>
      <c r="DO486" s="9">
        <f>Sat!BA73</f>
        <v>0</v>
      </c>
      <c r="DP486" s="73" t="str">
        <f>IF(B486="win",100%-DP1,"-100%")</f>
        <v>-100%</v>
      </c>
      <c r="DQ486" s="9">
        <f>(DO486*DP486)+(DO486*DQ1)</f>
        <v>0</v>
      </c>
      <c r="DR486" s="9"/>
      <c r="DS486" s="9">
        <f>Sat!BB73</f>
        <v>0</v>
      </c>
      <c r="DT486" s="73" t="str">
        <f>IF(B486="win",100%-DT1,"-100%")</f>
        <v>-100%</v>
      </c>
      <c r="DU486" s="9">
        <f>(DS486*DT486)+(DS486*DU1)</f>
        <v>0</v>
      </c>
      <c r="DV486" s="9"/>
      <c r="DW486" s="9">
        <f>Sat!BC73</f>
        <v>0</v>
      </c>
      <c r="DX486" s="73" t="str">
        <f>IF(B486="win",100%-DX1,"-100%")</f>
        <v>-100%</v>
      </c>
      <c r="DY486" s="9">
        <f>(DW486*DX486)+(DW486*DY1)</f>
        <v>0</v>
      </c>
      <c r="DZ486" s="9"/>
      <c r="EA486" s="9">
        <f>Sat!BD73</f>
        <v>0</v>
      </c>
      <c r="EB486" s="73" t="str">
        <f>IF(B486="win",100%-EB1,"-100%")</f>
        <v>-100%</v>
      </c>
      <c r="EC486" s="9">
        <f>(EA486*EB486)+(EA486*EC1)</f>
        <v>0</v>
      </c>
      <c r="ED486" s="9"/>
      <c r="EE486" s="9">
        <f>Sat!BE73</f>
        <v>0</v>
      </c>
      <c r="EF486" s="73" t="str">
        <f>IF(B486="win",100%-EF1,"-100%")</f>
        <v>-100%</v>
      </c>
      <c r="EG486" s="9">
        <f>(EE486*EF486)+(EE486*EG1)</f>
        <v>0</v>
      </c>
      <c r="EH486" s="9"/>
      <c r="EI486" s="9">
        <f>Sat!BF73</f>
        <v>0</v>
      </c>
      <c r="EJ486" s="73" t="str">
        <f>IF(B486="win",100%-EJ1,"-100%")</f>
        <v>-100%</v>
      </c>
      <c r="EK486" s="9">
        <f>(EI486*EJ486)+(EI486*EK1)</f>
        <v>0</v>
      </c>
      <c r="EL486" s="9"/>
      <c r="EM486" s="9">
        <f>Sat!BG73</f>
        <v>0</v>
      </c>
      <c r="EN486" s="73" t="str">
        <f>IF(B486="win",100%-EN1,"-100%")</f>
        <v>-100%</v>
      </c>
      <c r="EO486" s="9">
        <f>(EM486*EN486)+(EM486*EO1)</f>
        <v>0</v>
      </c>
      <c r="EP486" s="9"/>
      <c r="EQ486" s="9">
        <f>Sat!BH73</f>
        <v>0</v>
      </c>
      <c r="ER486" s="73" t="str">
        <f>IF(B486="win",100%-ER1,"-100%")</f>
        <v>-100%</v>
      </c>
      <c r="ES486" s="9">
        <f>(EQ486*ER486)+(EQ486*ES1)</f>
        <v>0</v>
      </c>
      <c r="EU486" s="9">
        <f>Sat!$BI73</f>
        <v>0</v>
      </c>
      <c r="EV486" s="73" t="str">
        <f t="shared" si="4869"/>
        <v>-100%</v>
      </c>
      <c r="EW486" s="9">
        <f>(EU486*EV486)+(EU486*EW1)</f>
        <v>0</v>
      </c>
      <c r="EY486" s="9">
        <f>Sat!$BJ73</f>
        <v>0</v>
      </c>
      <c r="EZ486" s="73" t="str">
        <f t="shared" si="4870"/>
        <v>-100%</v>
      </c>
      <c r="FA486" s="9">
        <f>(EY486*EZ486)+(EY486*FA1)</f>
        <v>0</v>
      </c>
      <c r="FC486" s="9">
        <f>Sat!$BK73</f>
        <v>0</v>
      </c>
      <c r="FD486" s="73" t="str">
        <f t="shared" si="4871"/>
        <v>-100%</v>
      </c>
      <c r="FE486" s="9">
        <f>(FC486*FD486)+(FC486*FE1)</f>
        <v>0</v>
      </c>
      <c r="FG486" s="9">
        <f>Sat!$BL73</f>
        <v>0</v>
      </c>
      <c r="FH486" s="73" t="str">
        <f t="shared" si="4872"/>
        <v>-100%</v>
      </c>
      <c r="FI486" s="9">
        <f>(FG486*FH486)+(FG486*FI1)</f>
        <v>0</v>
      </c>
      <c r="FK486" s="9">
        <f>Sat!$BM73</f>
        <v>0</v>
      </c>
      <c r="FL486" s="73" t="str">
        <f t="shared" si="4873"/>
        <v>-100%</v>
      </c>
      <c r="FM486" s="9">
        <f>(FK486*FL486)+(FK486*FM1)</f>
        <v>0</v>
      </c>
      <c r="FO486" s="9">
        <f>Sat!$BN73</f>
        <v>0</v>
      </c>
      <c r="FP486" s="73" t="str">
        <f t="shared" si="4874"/>
        <v>-100%</v>
      </c>
      <c r="FQ486" s="9">
        <f>(FO486*FP486)+(FO486*FQ1)</f>
        <v>0</v>
      </c>
    </row>
    <row r="487" spans="1:173" x14ac:dyDescent="0.25">
      <c r="A487" s="9" t="str">
        <f>Sat!A74</f>
        <v>UNDER</v>
      </c>
      <c r="B487" s="72">
        <f>Sat!C74</f>
        <v>0</v>
      </c>
      <c r="C487" s="9">
        <f>Sat!X74</f>
        <v>0</v>
      </c>
      <c r="D487" s="73" t="str">
        <f>IF(B487="win",100%-D1,"-100%")</f>
        <v>-100%</v>
      </c>
      <c r="E487" s="9">
        <f>(C487*D487)+(C487*E1)</f>
        <v>0</v>
      </c>
      <c r="F487" s="12"/>
      <c r="G487" s="9">
        <f>Sat!Y74</f>
        <v>0</v>
      </c>
      <c r="H487" s="73" t="str">
        <f t="shared" si="4883"/>
        <v>-100%</v>
      </c>
      <c r="I487" s="9">
        <f>(G487*H487)+(G487*I1)</f>
        <v>0</v>
      </c>
      <c r="J487" s="12"/>
      <c r="K487" s="9">
        <f>Sat!Z74</f>
        <v>0</v>
      </c>
      <c r="L487" s="73" t="str">
        <f>IF(B487="win",100%-L1,"-100%")</f>
        <v>-100%</v>
      </c>
      <c r="M487" s="9">
        <f>(K487*L487)+(K487*M1)</f>
        <v>0</v>
      </c>
      <c r="N487" s="9"/>
      <c r="O487" s="9">
        <f>Sat!AA74</f>
        <v>0</v>
      </c>
      <c r="P487" s="73" t="str">
        <f>IF(B487="win",100%-P1,"-100%")</f>
        <v>-100%</v>
      </c>
      <c r="Q487" s="9">
        <f>(O487*P487)+(O487*Q1)</f>
        <v>0</v>
      </c>
      <c r="R487" s="9"/>
      <c r="S487" s="9">
        <f>Sat!AB74</f>
        <v>0</v>
      </c>
      <c r="T487" s="73" t="str">
        <f>IF(B487="win",100%-T1,"-100%")</f>
        <v>-100%</v>
      </c>
      <c r="U487" s="9">
        <f>(S487*T487)+(S487*U1)</f>
        <v>0</v>
      </c>
      <c r="V487" s="9"/>
      <c r="W487" s="9">
        <f>Sat!AC74</f>
        <v>0</v>
      </c>
      <c r="X487" s="73" t="str">
        <f>IF(B487="win",100%-X1,"-100%")</f>
        <v>-100%</v>
      </c>
      <c r="Y487" s="9">
        <f>(W487*X487)+(W487*Y1)</f>
        <v>0</v>
      </c>
      <c r="Z487" s="9"/>
      <c r="AA487" s="9">
        <f>Sat!AD74</f>
        <v>0</v>
      </c>
      <c r="AB487" s="73" t="str">
        <f>IF(B487="win",100%-AB1,"-100%")</f>
        <v>-100%</v>
      </c>
      <c r="AC487" s="9">
        <f>(AA487*AB487)+(AA487*AC1)</f>
        <v>0</v>
      </c>
      <c r="AD487" s="9"/>
      <c r="AE487" s="9">
        <f>Sat!AE74</f>
        <v>0</v>
      </c>
      <c r="AF487" s="73" t="str">
        <f>IF(B487="win",100%-AF1,"-100%")</f>
        <v>-100%</v>
      </c>
      <c r="AG487" s="9">
        <f>(AE487*AF487)+(AE487*AG1)</f>
        <v>0</v>
      </c>
      <c r="AH487" s="9"/>
      <c r="AI487" s="9">
        <f>Sat!AF74</f>
        <v>0</v>
      </c>
      <c r="AJ487" s="73" t="str">
        <f>IF(B487="win",100%-AJ1,"-100%")</f>
        <v>-100%</v>
      </c>
      <c r="AK487" s="9">
        <f>(AI487*AJ487)+(AI487*AK1)</f>
        <v>0</v>
      </c>
      <c r="AL487" s="9"/>
      <c r="AM487" s="9">
        <f>Sat!AG74</f>
        <v>0</v>
      </c>
      <c r="AN487" s="73" t="str">
        <f>IF(B487="win",100%-AN1,"-100%")</f>
        <v>-100%</v>
      </c>
      <c r="AO487" s="9">
        <f>(AM487*AN487)+(AM487*AO1)</f>
        <v>0</v>
      </c>
      <c r="AP487" s="9"/>
      <c r="AQ487" s="9">
        <f>Sat!AH74</f>
        <v>0</v>
      </c>
      <c r="AR487" s="73" t="str">
        <f>IF(B487="win",100%-AR1,"-100%")</f>
        <v>-100%</v>
      </c>
      <c r="AS487" s="9">
        <f>(AQ487*AR487)+(AQ487*AS1)</f>
        <v>0</v>
      </c>
      <c r="AT487" s="9"/>
      <c r="AU487" s="9">
        <f>Sat!AI74</f>
        <v>0</v>
      </c>
      <c r="AV487" s="73" t="str">
        <f>IF(B487="win",100%-AV1,"-100%")</f>
        <v>-100%</v>
      </c>
      <c r="AW487" s="9">
        <f>(AU487*AV487)+(AU487*AW1)</f>
        <v>0</v>
      </c>
      <c r="AX487" s="9"/>
      <c r="AY487" s="9">
        <f>Sat!AJ74</f>
        <v>0</v>
      </c>
      <c r="AZ487" s="73" t="str">
        <f>IF(B487="win",100%-AZ1,"-100%")</f>
        <v>-100%</v>
      </c>
      <c r="BA487" s="9">
        <f>(AY487*AZ487)+(AY487*BA1)</f>
        <v>0</v>
      </c>
      <c r="BB487" s="9"/>
      <c r="BC487" s="9">
        <f>Sat!AK74</f>
        <v>0</v>
      </c>
      <c r="BD487" s="73" t="str">
        <f>IF(B487="win",100%-BD1,"-100%")</f>
        <v>-100%</v>
      </c>
      <c r="BE487" s="9">
        <f>(BC487*BD487)+(BC487*BE1)</f>
        <v>0</v>
      </c>
      <c r="BF487" s="9"/>
      <c r="BG487" s="9">
        <f>Sat!AL74</f>
        <v>0</v>
      </c>
      <c r="BH487" s="73" t="str">
        <f>IF(B487="win",100%-BH1,"-100%")</f>
        <v>-100%</v>
      </c>
      <c r="BI487" s="9">
        <f>(BG487*BH487)+(BG487*BI1)</f>
        <v>0</v>
      </c>
      <c r="BJ487" s="9"/>
      <c r="BK487" s="9">
        <f>Sat!AM74</f>
        <v>0</v>
      </c>
      <c r="BL487" s="73" t="str">
        <f>IF(B487="win",100%-BL1,"-100%")</f>
        <v>-100%</v>
      </c>
      <c r="BM487" s="9">
        <f>(BK487*BL487)+(BK487*BM1)</f>
        <v>0</v>
      </c>
      <c r="BN487" s="9"/>
      <c r="BO487" s="9">
        <f>Sat!AN74</f>
        <v>0</v>
      </c>
      <c r="BP487" s="73" t="str">
        <f>IF(B487="win",100%-BP1,"-100%")</f>
        <v>-100%</v>
      </c>
      <c r="BQ487" s="9">
        <f>(BO487*BP487)+(BO487*BQ1)</f>
        <v>0</v>
      </c>
      <c r="BR487" s="9"/>
      <c r="BS487" s="9">
        <f>Sat!AO74</f>
        <v>0</v>
      </c>
      <c r="BT487" s="73" t="str">
        <f>IF(B487="win",100%-BT1,"-100%")</f>
        <v>-100%</v>
      </c>
      <c r="BU487" s="9">
        <f>(BS487*BT487)+(BS487*BU1)</f>
        <v>0</v>
      </c>
      <c r="BV487" s="9"/>
      <c r="BW487" s="9">
        <f>Sat!AP74</f>
        <v>0</v>
      </c>
      <c r="BX487" s="73" t="str">
        <f>IF(B487="win",100%-BX1,"-100%")</f>
        <v>-100%</v>
      </c>
      <c r="BY487" s="9">
        <f>(BW487*BX487)+(BW487*BY1)</f>
        <v>0</v>
      </c>
      <c r="BZ487" s="9"/>
      <c r="CA487" s="9">
        <f>Sat!AQ74</f>
        <v>0</v>
      </c>
      <c r="CB487" s="73" t="str">
        <f>IF(B487="win",100%-CB1,"-100%")</f>
        <v>-100%</v>
      </c>
      <c r="CC487" s="9">
        <f>(CA487*CB487)+(CA487*CC1)</f>
        <v>0</v>
      </c>
      <c r="CD487" s="9"/>
      <c r="CE487" s="9">
        <f>Sat!AR74</f>
        <v>0</v>
      </c>
      <c r="CF487" s="73" t="str">
        <f>IF(B487="win",100%-CF1,"-100%")</f>
        <v>-100%</v>
      </c>
      <c r="CG487" s="9">
        <f>(CE487*CF487)+(CE487*CG1)</f>
        <v>0</v>
      </c>
      <c r="CH487" s="9"/>
      <c r="CI487" s="9">
        <f>Sat!AS74</f>
        <v>0</v>
      </c>
      <c r="CJ487" s="73" t="str">
        <f>IF(B487="win",100%-CJ1,"-100%")</f>
        <v>-100%</v>
      </c>
      <c r="CK487" s="9">
        <f>(CI487*CJ487)+(CI487*CK1)</f>
        <v>0</v>
      </c>
      <c r="CL487" s="9"/>
      <c r="CM487" s="9">
        <f>Sat!AT74</f>
        <v>0</v>
      </c>
      <c r="CN487" s="73" t="str">
        <f>IF(B487="win",100%-CN1,"-100%")</f>
        <v>-100%</v>
      </c>
      <c r="CO487" s="9">
        <f>(CM487*CN487)+(CM487*CO1)</f>
        <v>0</v>
      </c>
      <c r="CP487" s="9"/>
      <c r="CQ487" s="9">
        <f>Sat!AU74</f>
        <v>0</v>
      </c>
      <c r="CR487" s="73" t="str">
        <f>IF(B487="win",100%-CR1,"-100%")</f>
        <v>-100%</v>
      </c>
      <c r="CS487" s="9">
        <f>(CQ487*CR487)+(CQ487*CS1)</f>
        <v>0</v>
      </c>
      <c r="CT487" s="9"/>
      <c r="CU487" s="9">
        <f>Sat!AV74</f>
        <v>0</v>
      </c>
      <c r="CV487" s="73" t="str">
        <f>IF(B487="win",100%-CV1,"-100%")</f>
        <v>-100%</v>
      </c>
      <c r="CW487" s="9">
        <f>(CU487*CV487)+(CU487*CW1)</f>
        <v>0</v>
      </c>
      <c r="CX487" s="9"/>
      <c r="CY487" s="9">
        <f>Sat!AW74</f>
        <v>0</v>
      </c>
      <c r="CZ487" s="73" t="str">
        <f>IF(B487="win",100%-CZ1,"-100%")</f>
        <v>-100%</v>
      </c>
      <c r="DA487" s="9">
        <f>(CY487*CZ487)+(CY487*DA1)</f>
        <v>0</v>
      </c>
      <c r="DB487" s="9"/>
      <c r="DC487" s="9">
        <f>Sat!AX74</f>
        <v>0</v>
      </c>
      <c r="DD487" s="73" t="str">
        <f>IF(B487="win",100%-DD1,"-100%")</f>
        <v>-100%</v>
      </c>
      <c r="DE487" s="9">
        <f>(DC487*DD487)+(DC487*DE1)</f>
        <v>0</v>
      </c>
      <c r="DF487" s="9"/>
      <c r="DG487" s="9">
        <f>Sat!AY74</f>
        <v>0</v>
      </c>
      <c r="DH487" s="73" t="str">
        <f>IF(B487="win",100%-DH1,"-100%")</f>
        <v>-100%</v>
      </c>
      <c r="DI487" s="9">
        <f>(DG487*DH487)+(DG487*DI1)</f>
        <v>0</v>
      </c>
      <c r="DJ487" s="9"/>
      <c r="DK487" s="9">
        <f>Sat!AZ74</f>
        <v>0</v>
      </c>
      <c r="DL487" s="73" t="str">
        <f>IF(B487="win",100%-DL1,"-100%")</f>
        <v>-100%</v>
      </c>
      <c r="DM487" s="9">
        <f>(DK487*DL487)+(DK487*DM1)</f>
        <v>0</v>
      </c>
      <c r="DN487" s="9"/>
      <c r="DO487" s="9">
        <f>Sat!BA74</f>
        <v>0</v>
      </c>
      <c r="DP487" s="73" t="str">
        <f>IF(B487="win",100%-DP1,"-100%")</f>
        <v>-100%</v>
      </c>
      <c r="DQ487" s="9">
        <f>(DO487*DP487)+(DO487*DQ1)</f>
        <v>0</v>
      </c>
      <c r="DR487" s="9"/>
      <c r="DS487" s="9">
        <f>Sat!BB74</f>
        <v>0</v>
      </c>
      <c r="DT487" s="73" t="str">
        <f>IF(B487="win",100%-DT1,"-100%")</f>
        <v>-100%</v>
      </c>
      <c r="DU487" s="9">
        <f>(DS487*DT487)+(DS487*DU1)</f>
        <v>0</v>
      </c>
      <c r="DV487" s="9"/>
      <c r="DW487" s="9">
        <f>Sat!BC74</f>
        <v>0</v>
      </c>
      <c r="DX487" s="73" t="str">
        <f>IF(B487="win",100%-DX1,"-100%")</f>
        <v>-100%</v>
      </c>
      <c r="DY487" s="9">
        <f>(DW487*DX487)+(DW487*DY1)</f>
        <v>0</v>
      </c>
      <c r="DZ487" s="9"/>
      <c r="EA487" s="9">
        <f>Sat!BD74</f>
        <v>0</v>
      </c>
      <c r="EB487" s="73" t="str">
        <f>IF(B487="win",100%-EB1,"-100%")</f>
        <v>-100%</v>
      </c>
      <c r="EC487" s="9">
        <f>(EA487*EB487)+(EA487*EC1)</f>
        <v>0</v>
      </c>
      <c r="ED487" s="9"/>
      <c r="EE487" s="9">
        <f>Sat!BE74</f>
        <v>0</v>
      </c>
      <c r="EF487" s="73" t="str">
        <f>IF(B487="win",100%-EF1,"-100%")</f>
        <v>-100%</v>
      </c>
      <c r="EG487" s="9">
        <f>(EE487*EF487)+(EE487*EG1)</f>
        <v>0</v>
      </c>
      <c r="EH487" s="9"/>
      <c r="EI487" s="9">
        <f>Sat!BF74</f>
        <v>0</v>
      </c>
      <c r="EJ487" s="73" t="str">
        <f>IF(B487="win",100%-EJ1,"-100%")</f>
        <v>-100%</v>
      </c>
      <c r="EK487" s="9">
        <f>(EI487*EJ487)+(EI487*EK1)</f>
        <v>0</v>
      </c>
      <c r="EL487" s="9"/>
      <c r="EM487" s="9">
        <f>Sat!BG74</f>
        <v>0</v>
      </c>
      <c r="EN487" s="73" t="str">
        <f>IF(B487="win",100%-EN1,"-100%")</f>
        <v>-100%</v>
      </c>
      <c r="EO487" s="9">
        <f>(EM487*EN487)+(EM487*EO1)</f>
        <v>0</v>
      </c>
      <c r="EP487" s="9"/>
      <c r="EQ487" s="9">
        <f>Sat!BH74</f>
        <v>0</v>
      </c>
      <c r="ER487" s="73" t="str">
        <f>IF(B487="win",100%-ER1,"-100%")</f>
        <v>-100%</v>
      </c>
      <c r="ES487" s="9">
        <f>(EQ487*ER487)+(EQ487*ES1)</f>
        <v>0</v>
      </c>
      <c r="EU487" s="9">
        <f>Sat!$BI74</f>
        <v>0</v>
      </c>
      <c r="EV487" s="73" t="str">
        <f t="shared" si="4869"/>
        <v>-100%</v>
      </c>
      <c r="EW487" s="9">
        <f>(EU487*EV487)+(EU487*EW1)</f>
        <v>0</v>
      </c>
      <c r="EY487" s="9">
        <f>Sat!$BJ74</f>
        <v>0</v>
      </c>
      <c r="EZ487" s="73" t="str">
        <f t="shared" si="4870"/>
        <v>-100%</v>
      </c>
      <c r="FA487" s="9">
        <f>(EY487*EZ487)+(EY487*FA1)</f>
        <v>0</v>
      </c>
      <c r="FC487" s="9">
        <f>Sat!$BK74</f>
        <v>0</v>
      </c>
      <c r="FD487" s="73" t="str">
        <f t="shared" si="4871"/>
        <v>-100%</v>
      </c>
      <c r="FE487" s="9">
        <f>(FC487*FD487)+(FC487*FE1)</f>
        <v>0</v>
      </c>
      <c r="FG487" s="9">
        <f>Sat!$BL74</f>
        <v>0</v>
      </c>
      <c r="FH487" s="73" t="str">
        <f t="shared" si="4872"/>
        <v>-100%</v>
      </c>
      <c r="FI487" s="9">
        <f>(FG487*FH487)+(FG487*FI1)</f>
        <v>0</v>
      </c>
      <c r="FK487" s="9">
        <f>Sat!$BM74</f>
        <v>0</v>
      </c>
      <c r="FL487" s="73" t="str">
        <f t="shared" si="4873"/>
        <v>-100%</v>
      </c>
      <c r="FM487" s="9">
        <f>(FK487*FL487)+(FK487*FM1)</f>
        <v>0</v>
      </c>
      <c r="FO487" s="9">
        <f>Sat!$BN74</f>
        <v>0</v>
      </c>
      <c r="FP487" s="73" t="str">
        <f t="shared" si="4874"/>
        <v>-100%</v>
      </c>
      <c r="FQ487" s="9">
        <f>(FO487*FP487)+(FO487*FQ1)</f>
        <v>0</v>
      </c>
    </row>
    <row r="488" spans="1:173" x14ac:dyDescent="0.25">
      <c r="A488" s="9" t="str">
        <f>Sat!A75</f>
        <v>OVER</v>
      </c>
      <c r="B488" s="72">
        <f>Sat!C75</f>
        <v>0</v>
      </c>
      <c r="C488" s="9">
        <f>Sat!X75</f>
        <v>0</v>
      </c>
      <c r="D488" s="73" t="str">
        <f>IF(B488="win",100%-D1,"-100%")</f>
        <v>-100%</v>
      </c>
      <c r="E488" s="9">
        <f>(C488*D488)+(C488*E1)</f>
        <v>0</v>
      </c>
      <c r="F488" s="12"/>
      <c r="G488" s="9">
        <f>Sat!Y75</f>
        <v>0</v>
      </c>
      <c r="H488" s="73" t="str">
        <f t="shared" si="4883"/>
        <v>-100%</v>
      </c>
      <c r="I488" s="9">
        <f>(G488*H488)+(G488*I1)</f>
        <v>0</v>
      </c>
      <c r="J488" s="12"/>
      <c r="K488" s="9">
        <f>Sat!Z75</f>
        <v>0</v>
      </c>
      <c r="L488" s="73" t="str">
        <f>IF(B488="win",100%-L1,"-100%")</f>
        <v>-100%</v>
      </c>
      <c r="M488" s="9">
        <f>(K488*L488)+(K488*M1)</f>
        <v>0</v>
      </c>
      <c r="N488" s="9"/>
      <c r="O488" s="9">
        <f>Sat!AA75</f>
        <v>0</v>
      </c>
      <c r="P488" s="73" t="str">
        <f>IF(B488="win",100%-P1,"-100%")</f>
        <v>-100%</v>
      </c>
      <c r="Q488" s="9">
        <f>(O488*P488)+(O488*Q1)</f>
        <v>0</v>
      </c>
      <c r="R488" s="9"/>
      <c r="S488" s="9">
        <f>Sat!AB75</f>
        <v>0</v>
      </c>
      <c r="T488" s="73" t="str">
        <f>IF(B488="win",100%-T1,"-100%")</f>
        <v>-100%</v>
      </c>
      <c r="U488" s="9">
        <f>(S488*T488)+(S488*U1)</f>
        <v>0</v>
      </c>
      <c r="V488" s="9"/>
      <c r="W488" s="9">
        <f>Sat!AC75</f>
        <v>0</v>
      </c>
      <c r="X488" s="73" t="str">
        <f>IF(B488="win",100%-X1,"-100%")</f>
        <v>-100%</v>
      </c>
      <c r="Y488" s="9">
        <f>(W488*X488)+(W488*Y1)</f>
        <v>0</v>
      </c>
      <c r="Z488" s="9"/>
      <c r="AA488" s="9">
        <f>Sat!AD75</f>
        <v>0</v>
      </c>
      <c r="AB488" s="73" t="str">
        <f>IF(B488="win",100%-AB1,"-100%")</f>
        <v>-100%</v>
      </c>
      <c r="AC488" s="9">
        <f>(AA488*AB488)+(AA488*AC1)</f>
        <v>0</v>
      </c>
      <c r="AD488" s="9"/>
      <c r="AE488" s="9">
        <f>Sat!AE75</f>
        <v>0</v>
      </c>
      <c r="AF488" s="73" t="str">
        <f>IF(B488="win",100%-AF1,"-100%")</f>
        <v>-100%</v>
      </c>
      <c r="AG488" s="9">
        <f>(AE488*AF488)+(AE488*AG1)</f>
        <v>0</v>
      </c>
      <c r="AH488" s="9"/>
      <c r="AI488" s="9">
        <f>Sat!AF75</f>
        <v>0</v>
      </c>
      <c r="AJ488" s="73" t="str">
        <f>IF(B488="win",100%-AJ1,"-100%")</f>
        <v>-100%</v>
      </c>
      <c r="AK488" s="9">
        <f>(AI488*AJ488)+(AI488*AK1)</f>
        <v>0</v>
      </c>
      <c r="AL488" s="9"/>
      <c r="AM488" s="9">
        <f>Sat!AG75</f>
        <v>0</v>
      </c>
      <c r="AN488" s="73" t="str">
        <f>IF(B488="win",100%-AN1,"-100%")</f>
        <v>-100%</v>
      </c>
      <c r="AO488" s="9">
        <f>(AM488*AN488)+(AM488*AO1)</f>
        <v>0</v>
      </c>
      <c r="AP488" s="9"/>
      <c r="AQ488" s="9">
        <f>Sat!AH75</f>
        <v>0</v>
      </c>
      <c r="AR488" s="73" t="str">
        <f>IF(B488="win",100%-AR1,"-100%")</f>
        <v>-100%</v>
      </c>
      <c r="AS488" s="9">
        <f>(AQ488*AR488)+(AQ488*AS1)</f>
        <v>0</v>
      </c>
      <c r="AT488" s="9"/>
      <c r="AU488" s="9">
        <f>Sat!AI75</f>
        <v>0</v>
      </c>
      <c r="AV488" s="73" t="str">
        <f>IF(B488="win",100%-AV1,"-100%")</f>
        <v>-100%</v>
      </c>
      <c r="AW488" s="9">
        <f>(AU488*AV488)+(AU488*AW1)</f>
        <v>0</v>
      </c>
      <c r="AX488" s="9"/>
      <c r="AY488" s="9">
        <f>Sat!AJ75</f>
        <v>0</v>
      </c>
      <c r="AZ488" s="73" t="str">
        <f>IF(B488="win",100%-AZ1,"-100%")</f>
        <v>-100%</v>
      </c>
      <c r="BA488" s="9">
        <f>(AY488*AZ488)+(AY488*BA1)</f>
        <v>0</v>
      </c>
      <c r="BB488" s="9"/>
      <c r="BC488" s="9">
        <f>Sat!AK75</f>
        <v>0</v>
      </c>
      <c r="BD488" s="73" t="str">
        <f>IF(B488="win",100%-BD1,"-100%")</f>
        <v>-100%</v>
      </c>
      <c r="BE488" s="9">
        <f>(BC488*BD488)+(BC488*BE1)</f>
        <v>0</v>
      </c>
      <c r="BF488" s="9"/>
      <c r="BG488" s="9">
        <f>Sat!AL75</f>
        <v>0</v>
      </c>
      <c r="BH488" s="73" t="str">
        <f>IF(B488="win",100%-BH1,"-100%")</f>
        <v>-100%</v>
      </c>
      <c r="BI488" s="9">
        <f>(BG488*BH488)+(BG488*BI1)</f>
        <v>0</v>
      </c>
      <c r="BJ488" s="9"/>
      <c r="BK488" s="9">
        <f>Sat!AM75</f>
        <v>0</v>
      </c>
      <c r="BL488" s="73" t="str">
        <f>IF(B488="win",100%-BL1,"-100%")</f>
        <v>-100%</v>
      </c>
      <c r="BM488" s="9">
        <f>(BK488*BL488)+(BK488*BM1)</f>
        <v>0</v>
      </c>
      <c r="BN488" s="9"/>
      <c r="BO488" s="9">
        <f>Sat!AN75</f>
        <v>0</v>
      </c>
      <c r="BP488" s="73" t="str">
        <f>IF(B488="win",100%-BP1,"-100%")</f>
        <v>-100%</v>
      </c>
      <c r="BQ488" s="9">
        <f>(BO488*BP488)+(BO488*BQ1)</f>
        <v>0</v>
      </c>
      <c r="BR488" s="9"/>
      <c r="BS488" s="9">
        <f>Sat!AO75</f>
        <v>0</v>
      </c>
      <c r="BT488" s="73" t="str">
        <f>IF(B488="win",100%-BT1,"-100%")</f>
        <v>-100%</v>
      </c>
      <c r="BU488" s="9">
        <f>(BS488*BT488)+(BS488*BU1)</f>
        <v>0</v>
      </c>
      <c r="BV488" s="9"/>
      <c r="BW488" s="9">
        <f>Sat!AP75</f>
        <v>0</v>
      </c>
      <c r="BX488" s="73" t="str">
        <f>IF(B488="win",100%-BX1,"-100%")</f>
        <v>-100%</v>
      </c>
      <c r="BY488" s="9">
        <f>(BW488*BX488)+(BW488*BY1)</f>
        <v>0</v>
      </c>
      <c r="BZ488" s="9"/>
      <c r="CA488" s="9">
        <f>Sat!AQ75</f>
        <v>0</v>
      </c>
      <c r="CB488" s="73" t="str">
        <f>IF(B488="win",100%-CB1,"-100%")</f>
        <v>-100%</v>
      </c>
      <c r="CC488" s="9">
        <f>(CA488*CB488)+(CA488*CC1)</f>
        <v>0</v>
      </c>
      <c r="CD488" s="9"/>
      <c r="CE488" s="9">
        <f>Sat!AR75</f>
        <v>0</v>
      </c>
      <c r="CF488" s="73" t="str">
        <f>IF(B488="win",100%-CF1,"-100%")</f>
        <v>-100%</v>
      </c>
      <c r="CG488" s="9">
        <f>(CE488*CF488)+(CE488*CG1)</f>
        <v>0</v>
      </c>
      <c r="CH488" s="9"/>
      <c r="CI488" s="9">
        <f>Sat!AS75</f>
        <v>0</v>
      </c>
      <c r="CJ488" s="73" t="str">
        <f>IF(B488="win",100%-CJ1,"-100%")</f>
        <v>-100%</v>
      </c>
      <c r="CK488" s="9">
        <f>(CI488*CJ488)+(CI488*CK1)</f>
        <v>0</v>
      </c>
      <c r="CL488" s="9"/>
      <c r="CM488" s="9">
        <f>Sat!AT75</f>
        <v>0</v>
      </c>
      <c r="CN488" s="73" t="str">
        <f>IF(B488="win",100%-CN1,"-100%")</f>
        <v>-100%</v>
      </c>
      <c r="CO488" s="9">
        <f>(CM488*CN488)+(CM488*CO1)</f>
        <v>0</v>
      </c>
      <c r="CP488" s="9"/>
      <c r="CQ488" s="9">
        <f>Sat!AU75</f>
        <v>0</v>
      </c>
      <c r="CR488" s="73" t="str">
        <f>IF(B488="win",100%-CR1,"-100%")</f>
        <v>-100%</v>
      </c>
      <c r="CS488" s="9">
        <f>(CQ488*CR488)+(CQ488*CS1)</f>
        <v>0</v>
      </c>
      <c r="CT488" s="9"/>
      <c r="CU488" s="9">
        <f>Sat!AV75</f>
        <v>0</v>
      </c>
      <c r="CV488" s="73" t="str">
        <f>IF(B488="win",100%-CV1,"-100%")</f>
        <v>-100%</v>
      </c>
      <c r="CW488" s="9">
        <f>(CU488*CV488)+(CU488*CW1)</f>
        <v>0</v>
      </c>
      <c r="CX488" s="9"/>
      <c r="CY488" s="9">
        <f>Sat!AW75</f>
        <v>0</v>
      </c>
      <c r="CZ488" s="73" t="str">
        <f>IF(B488="win",100%-CZ1,"-100%")</f>
        <v>-100%</v>
      </c>
      <c r="DA488" s="9">
        <f>(CY488*CZ488)+(CY488*DA1)</f>
        <v>0</v>
      </c>
      <c r="DB488" s="9"/>
      <c r="DC488" s="9">
        <f>Sat!AX75</f>
        <v>0</v>
      </c>
      <c r="DD488" s="73" t="str">
        <f>IF(B488="win",100%-DD1,"-100%")</f>
        <v>-100%</v>
      </c>
      <c r="DE488" s="9">
        <f>(DC488*DD488)+(DC488*DE1)</f>
        <v>0</v>
      </c>
      <c r="DF488" s="9"/>
      <c r="DG488" s="9">
        <f>Sat!AY75</f>
        <v>0</v>
      </c>
      <c r="DH488" s="73" t="str">
        <f>IF(B488="win",100%-DH1,"-100%")</f>
        <v>-100%</v>
      </c>
      <c r="DI488" s="9">
        <f>(DG488*DH488)+(DG488*DI1)</f>
        <v>0</v>
      </c>
      <c r="DJ488" s="9"/>
      <c r="DK488" s="9">
        <f>Sat!AZ75</f>
        <v>0</v>
      </c>
      <c r="DL488" s="73" t="str">
        <f>IF(B488="win",100%-DL1,"-100%")</f>
        <v>-100%</v>
      </c>
      <c r="DM488" s="9">
        <f>(DK488*DL488)+(DK488*DM1)</f>
        <v>0</v>
      </c>
      <c r="DN488" s="9"/>
      <c r="DO488" s="9">
        <f>Sat!BA75</f>
        <v>0</v>
      </c>
      <c r="DP488" s="73" t="str">
        <f>IF(B488="win",100%-DP1,"-100%")</f>
        <v>-100%</v>
      </c>
      <c r="DQ488" s="9">
        <f>(DO488*DP488)+(DO488*DQ1)</f>
        <v>0</v>
      </c>
      <c r="DR488" s="9"/>
      <c r="DS488" s="9">
        <f>Sat!BB75</f>
        <v>0</v>
      </c>
      <c r="DT488" s="73" t="str">
        <f>IF(B488="win",100%-DT1,"-100%")</f>
        <v>-100%</v>
      </c>
      <c r="DU488" s="9">
        <f>(DS488*DT488)+(DS488*DU1)</f>
        <v>0</v>
      </c>
      <c r="DV488" s="9"/>
      <c r="DW488" s="9">
        <f>Sat!BC75</f>
        <v>0</v>
      </c>
      <c r="DX488" s="73" t="str">
        <f>IF(B488="win",100%-DX1,"-100%")</f>
        <v>-100%</v>
      </c>
      <c r="DY488" s="9">
        <f>(DW488*DX488)+(DW488*DY1)</f>
        <v>0</v>
      </c>
      <c r="DZ488" s="9"/>
      <c r="EA488" s="9">
        <f>Sat!BD75</f>
        <v>0</v>
      </c>
      <c r="EB488" s="73" t="str">
        <f>IF(B488="win",100%-EB1,"-100%")</f>
        <v>-100%</v>
      </c>
      <c r="EC488" s="9">
        <f>(EA488*EB488)+(EA488*EC1)</f>
        <v>0</v>
      </c>
      <c r="ED488" s="9"/>
      <c r="EE488" s="9">
        <f>Sat!BE75</f>
        <v>0</v>
      </c>
      <c r="EF488" s="73" t="str">
        <f>IF(B488="win",100%-EF1,"-100%")</f>
        <v>-100%</v>
      </c>
      <c r="EG488" s="9">
        <f>(EE488*EF488)+(EE488*EG1)</f>
        <v>0</v>
      </c>
      <c r="EH488" s="9"/>
      <c r="EI488" s="9">
        <f>Sat!BF75</f>
        <v>0</v>
      </c>
      <c r="EJ488" s="73" t="str">
        <f>IF(B488="win",100%-EJ1,"-100%")</f>
        <v>-100%</v>
      </c>
      <c r="EK488" s="9">
        <f>(EI488*EJ488)+(EI488*EK1)</f>
        <v>0</v>
      </c>
      <c r="EL488" s="9"/>
      <c r="EM488" s="9">
        <f>Sat!BG75</f>
        <v>0</v>
      </c>
      <c r="EN488" s="73" t="str">
        <f>IF(B488="win",100%-EN1,"-100%")</f>
        <v>-100%</v>
      </c>
      <c r="EO488" s="9">
        <f>(EM488*EN488)+(EM488*EO1)</f>
        <v>0</v>
      </c>
      <c r="EP488" s="9"/>
      <c r="EQ488" s="9">
        <f>Sat!BH75</f>
        <v>0</v>
      </c>
      <c r="ER488" s="73" t="str">
        <f>IF(B488="win",100%-ER1,"-100%")</f>
        <v>-100%</v>
      </c>
      <c r="ES488" s="9">
        <f>(EQ488*ER488)+(EQ488*ES1)</f>
        <v>0</v>
      </c>
      <c r="EU488" s="9">
        <f>Sat!$BI75</f>
        <v>0</v>
      </c>
      <c r="EV488" s="73" t="str">
        <f t="shared" si="4869"/>
        <v>-100%</v>
      </c>
      <c r="EW488" s="9">
        <f>(EU488*EV488)+(EU488*EW1)</f>
        <v>0</v>
      </c>
      <c r="EY488" s="9">
        <f>Sat!$BJ75</f>
        <v>0</v>
      </c>
      <c r="EZ488" s="73" t="str">
        <f t="shared" si="4870"/>
        <v>-100%</v>
      </c>
      <c r="FA488" s="9">
        <f>(EY488*EZ488)+(EY488*FA1)</f>
        <v>0</v>
      </c>
      <c r="FC488" s="9">
        <f>Sat!$BK75</f>
        <v>0</v>
      </c>
      <c r="FD488" s="73" t="str">
        <f t="shared" si="4871"/>
        <v>-100%</v>
      </c>
      <c r="FE488" s="9">
        <f>(FC488*FD488)+(FC488*FE1)</f>
        <v>0</v>
      </c>
      <c r="FG488" s="9">
        <f>Sat!$BL75</f>
        <v>0</v>
      </c>
      <c r="FH488" s="73" t="str">
        <f t="shared" si="4872"/>
        <v>-100%</v>
      </c>
      <c r="FI488" s="9">
        <f>(FG488*FH488)+(FG488*FI1)</f>
        <v>0</v>
      </c>
      <c r="FK488" s="9">
        <f>Sat!$BM75</f>
        <v>0</v>
      </c>
      <c r="FL488" s="73" t="str">
        <f t="shared" si="4873"/>
        <v>-100%</v>
      </c>
      <c r="FM488" s="9">
        <f>(FK488*FL488)+(FK488*FM1)</f>
        <v>0</v>
      </c>
      <c r="FO488" s="9">
        <f>Sat!$BN75</f>
        <v>0</v>
      </c>
      <c r="FP488" s="73" t="str">
        <f t="shared" si="4874"/>
        <v>-100%</v>
      </c>
      <c r="FQ488" s="9">
        <f>(FO488*FP488)+(FO488*FQ1)</f>
        <v>0</v>
      </c>
    </row>
    <row r="489" spans="1:173" x14ac:dyDescent="0.25">
      <c r="A489" s="75"/>
      <c r="B489" s="72"/>
      <c r="C489" s="75"/>
      <c r="D489" s="75"/>
      <c r="E489" s="75"/>
      <c r="F489" s="12"/>
      <c r="G489" s="75"/>
      <c r="H489" s="75"/>
      <c r="I489" s="75"/>
      <c r="J489" s="12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5"/>
      <c r="BD489" s="75"/>
      <c r="BE489" s="75"/>
      <c r="BF489" s="75"/>
      <c r="BG489" s="75"/>
      <c r="BH489" s="75"/>
      <c r="BI489" s="75"/>
      <c r="BJ489" s="75"/>
      <c r="BK489" s="75"/>
      <c r="BL489" s="75"/>
      <c r="BM489" s="75"/>
      <c r="BN489" s="75"/>
      <c r="BO489" s="75"/>
      <c r="BP489" s="75"/>
      <c r="BQ489" s="75"/>
      <c r="BR489" s="75"/>
      <c r="BS489" s="75"/>
      <c r="BT489" s="75"/>
      <c r="BU489" s="75"/>
      <c r="BV489" s="75"/>
      <c r="BW489" s="75"/>
      <c r="BX489" s="75"/>
      <c r="BY489" s="75"/>
      <c r="BZ489" s="75"/>
      <c r="CA489" s="75"/>
      <c r="CB489" s="75"/>
      <c r="CC489" s="75"/>
      <c r="CD489" s="75"/>
      <c r="CE489" s="75"/>
      <c r="CF489" s="75"/>
      <c r="CG489" s="75"/>
      <c r="CH489" s="75"/>
      <c r="CI489" s="75"/>
      <c r="CJ489" s="75"/>
      <c r="CK489" s="75"/>
      <c r="CL489" s="75"/>
      <c r="CM489" s="75"/>
      <c r="CN489" s="75"/>
      <c r="CO489" s="75"/>
      <c r="CP489" s="75"/>
      <c r="CQ489" s="75"/>
      <c r="CR489" s="75"/>
      <c r="CS489" s="75"/>
      <c r="CT489" s="75"/>
      <c r="CU489" s="75"/>
      <c r="CV489" s="75"/>
      <c r="CW489" s="75"/>
      <c r="CX489" s="75"/>
      <c r="CY489" s="75"/>
      <c r="CZ489" s="75"/>
      <c r="DA489" s="75"/>
      <c r="DB489" s="75"/>
      <c r="DC489" s="75"/>
      <c r="DD489" s="75"/>
      <c r="DE489" s="75"/>
      <c r="DF489" s="75"/>
      <c r="DG489" s="75"/>
      <c r="DH489" s="75"/>
      <c r="DI489" s="75"/>
      <c r="DJ489" s="75"/>
      <c r="DK489" s="75"/>
      <c r="DL489" s="75"/>
      <c r="DM489" s="75"/>
      <c r="DN489" s="75"/>
      <c r="DO489" s="75"/>
      <c r="DP489" s="75"/>
      <c r="DQ489" s="75"/>
      <c r="DR489" s="75"/>
      <c r="DS489" s="75"/>
      <c r="DT489" s="75"/>
      <c r="DU489" s="75"/>
      <c r="DV489" s="75"/>
      <c r="DW489" s="75"/>
      <c r="DX489" s="75"/>
      <c r="DY489" s="75"/>
      <c r="DZ489" s="75"/>
      <c r="EA489" s="75"/>
      <c r="EB489" s="75"/>
      <c r="EC489" s="75"/>
      <c r="ED489" s="75"/>
      <c r="EE489" s="75"/>
      <c r="EF489" s="75"/>
      <c r="EG489" s="75"/>
      <c r="EH489" s="75"/>
      <c r="EI489" s="75"/>
      <c r="EJ489" s="75"/>
      <c r="EK489" s="75"/>
      <c r="EL489" s="75"/>
      <c r="EM489" s="75"/>
      <c r="EN489" s="75"/>
      <c r="EO489" s="75"/>
      <c r="EP489" s="75"/>
      <c r="EQ489" s="75"/>
      <c r="ER489" s="75"/>
      <c r="ES489" s="75"/>
      <c r="EU489" s="75"/>
      <c r="EV489" s="75"/>
      <c r="EW489" s="75"/>
      <c r="EY489" s="75"/>
      <c r="EZ489" s="75"/>
      <c r="FA489" s="75"/>
      <c r="FC489" s="75"/>
      <c r="FD489" s="75"/>
      <c r="FE489" s="75"/>
      <c r="FG489" s="75"/>
      <c r="FH489" s="75"/>
      <c r="FI489" s="75"/>
      <c r="FK489" s="75"/>
      <c r="FL489" s="75"/>
      <c r="FM489" s="75"/>
      <c r="FO489" s="75"/>
      <c r="FP489" s="75"/>
      <c r="FQ489" s="75"/>
    </row>
    <row r="490" spans="1:173" x14ac:dyDescent="0.25">
      <c r="A490" s="9">
        <f>Sat!A77</f>
        <v>0</v>
      </c>
      <c r="B490" s="72">
        <f>Sat!C77</f>
        <v>0</v>
      </c>
      <c r="C490" s="9">
        <f>Sat!X77</f>
        <v>0</v>
      </c>
      <c r="D490" s="73" t="str">
        <f>IF(B490="win",100%-D1,"-100%")</f>
        <v>-100%</v>
      </c>
      <c r="E490" s="9">
        <f>(C490*D490)+(C490*E1)</f>
        <v>0</v>
      </c>
      <c r="F490" s="12"/>
      <c r="G490" s="9">
        <f>Sat!Y77</f>
        <v>0</v>
      </c>
      <c r="H490" s="73" t="str">
        <f>IF($B490="win",100%-H$1,"-100%")</f>
        <v>-100%</v>
      </c>
      <c r="I490" s="9">
        <f>(G490*H490)+(G490*I1)</f>
        <v>0</v>
      </c>
      <c r="J490" s="12"/>
      <c r="K490" s="9">
        <f>Sat!Z77</f>
        <v>0</v>
      </c>
      <c r="L490" s="73" t="str">
        <f>IF(B490="win",100%-L1,"-100%")</f>
        <v>-100%</v>
      </c>
      <c r="M490" s="9">
        <f>(K490*L490)+(K490*M1)</f>
        <v>0</v>
      </c>
      <c r="N490" s="9"/>
      <c r="O490" s="9">
        <f>Sat!AA77</f>
        <v>0</v>
      </c>
      <c r="P490" s="73" t="str">
        <f>IF(B490="win",100%-P1,"-100%")</f>
        <v>-100%</v>
      </c>
      <c r="Q490" s="9">
        <f>(O490*P490)+(O490*Q1)</f>
        <v>0</v>
      </c>
      <c r="R490" s="9"/>
      <c r="S490" s="9">
        <f>Sat!AB77</f>
        <v>0</v>
      </c>
      <c r="T490" s="73" t="str">
        <f>IF(B490="win",100%-T1,"-100%")</f>
        <v>-100%</v>
      </c>
      <c r="U490" s="9">
        <f>(S490*T490)+(S490*U1)</f>
        <v>0</v>
      </c>
      <c r="V490" s="9"/>
      <c r="W490" s="9">
        <f>Sat!AC77</f>
        <v>0</v>
      </c>
      <c r="X490" s="73" t="str">
        <f>IF(B490="win",100%-X1,"-100%")</f>
        <v>-100%</v>
      </c>
      <c r="Y490" s="9">
        <f>(W490*X490)+(W490*Y1)</f>
        <v>0</v>
      </c>
      <c r="Z490" s="9"/>
      <c r="AA490" s="9">
        <f>Sat!AD77</f>
        <v>0</v>
      </c>
      <c r="AB490" s="73" t="str">
        <f>IF(B490="win",100%-AB1,"-100%")</f>
        <v>-100%</v>
      </c>
      <c r="AC490" s="9">
        <f>(AA490*AB490)+(AA490*AC1)</f>
        <v>0</v>
      </c>
      <c r="AD490" s="9"/>
      <c r="AE490" s="9">
        <f>Sat!AE77</f>
        <v>0</v>
      </c>
      <c r="AF490" s="73" t="str">
        <f>IF(B490="win",100%-AF1,"-100%")</f>
        <v>-100%</v>
      </c>
      <c r="AG490" s="9">
        <f>(AE490*AF490)+(AE490*AG1)</f>
        <v>0</v>
      </c>
      <c r="AH490" s="9"/>
      <c r="AI490" s="9">
        <f>Sat!AF77</f>
        <v>0</v>
      </c>
      <c r="AJ490" s="73" t="str">
        <f>IF(B490="win",100%-AJ1,"-100%")</f>
        <v>-100%</v>
      </c>
      <c r="AK490" s="9">
        <f>(AI490*AJ490)+(AI490*AK1)</f>
        <v>0</v>
      </c>
      <c r="AL490" s="9"/>
      <c r="AM490" s="9">
        <f>Sat!AG77</f>
        <v>0</v>
      </c>
      <c r="AN490" s="73" t="str">
        <f>IF(B490="win",100%-AN1,"-100%")</f>
        <v>-100%</v>
      </c>
      <c r="AO490" s="9">
        <f>(AM490*AN490)+(AM490*AO1)</f>
        <v>0</v>
      </c>
      <c r="AP490" s="9"/>
      <c r="AQ490" s="9">
        <f>Sat!AH77</f>
        <v>0</v>
      </c>
      <c r="AR490" s="73" t="str">
        <f>IF(B490="win",100%-AR1,"-100%")</f>
        <v>-100%</v>
      </c>
      <c r="AS490" s="9">
        <f>(AQ490*AR490)+(AQ490*AS1)</f>
        <v>0</v>
      </c>
      <c r="AT490" s="9"/>
      <c r="AU490" s="9">
        <f>Sat!AI77</f>
        <v>0</v>
      </c>
      <c r="AV490" s="73" t="str">
        <f>IF(B490="win",100%-AV1,"-100%")</f>
        <v>-100%</v>
      </c>
      <c r="AW490" s="9">
        <f>(AU490*AV490)+(AU490*AW1)</f>
        <v>0</v>
      </c>
      <c r="AX490" s="9"/>
      <c r="AY490" s="9">
        <f>Sat!AJ77</f>
        <v>0</v>
      </c>
      <c r="AZ490" s="73" t="str">
        <f>IF(B490="win",100%-AZ1,"-100%")</f>
        <v>-100%</v>
      </c>
      <c r="BA490" s="9">
        <f>(AY490*AZ490)+(AY490*BA1)</f>
        <v>0</v>
      </c>
      <c r="BB490" s="9"/>
      <c r="BC490" s="9">
        <f>Sat!AK77</f>
        <v>0</v>
      </c>
      <c r="BD490" s="73" t="str">
        <f>IF(B490="win",100%-BD1,"-100%")</f>
        <v>-100%</v>
      </c>
      <c r="BE490" s="9">
        <f>(BC490*BD490)+(BC490*BE1)</f>
        <v>0</v>
      </c>
      <c r="BF490" s="9"/>
      <c r="BG490" s="9">
        <f>Sat!AL77</f>
        <v>0</v>
      </c>
      <c r="BH490" s="73" t="str">
        <f>IF(B490="win",100%-BH1,"-100%")</f>
        <v>-100%</v>
      </c>
      <c r="BI490" s="9">
        <f>(BG490*BH490)+(BG490*BI1)</f>
        <v>0</v>
      </c>
      <c r="BJ490" s="9"/>
      <c r="BK490" s="9">
        <f>Sat!AM77</f>
        <v>0</v>
      </c>
      <c r="BL490" s="73" t="str">
        <f>IF(B490="win",100%-BL1,"-100%")</f>
        <v>-100%</v>
      </c>
      <c r="BM490" s="9">
        <f>(BK490*BL490)+(BK490*BM1)</f>
        <v>0</v>
      </c>
      <c r="BN490" s="9"/>
      <c r="BO490" s="9">
        <f>Sat!AN77</f>
        <v>0</v>
      </c>
      <c r="BP490" s="73" t="str">
        <f>IF(B490="win",100%-BP1,"-100%")</f>
        <v>-100%</v>
      </c>
      <c r="BQ490" s="9">
        <f>(BO490*BP490)+(BO490*BQ1)</f>
        <v>0</v>
      </c>
      <c r="BR490" s="9"/>
      <c r="BS490" s="9">
        <f>Sat!AO77</f>
        <v>0</v>
      </c>
      <c r="BT490" s="73" t="str">
        <f>IF(B490="win",100%-BT1,"-100%")</f>
        <v>-100%</v>
      </c>
      <c r="BU490" s="9">
        <f>(BS490*BT490)+(BS490*BU1)</f>
        <v>0</v>
      </c>
      <c r="BV490" s="9"/>
      <c r="BW490" s="9">
        <f>Sat!AP77</f>
        <v>0</v>
      </c>
      <c r="BX490" s="73" t="str">
        <f>IF(B490="win",100%-BX1,"-100%")</f>
        <v>-100%</v>
      </c>
      <c r="BY490" s="9">
        <f>(BW490*BX490)+(BW490*BY1)</f>
        <v>0</v>
      </c>
      <c r="BZ490" s="9"/>
      <c r="CA490" s="9">
        <f>Sat!AQ77</f>
        <v>0</v>
      </c>
      <c r="CB490" s="73" t="str">
        <f>IF(B490="win",100%-CB1,"-100%")</f>
        <v>-100%</v>
      </c>
      <c r="CC490" s="9">
        <f>(CA490*CB490)+(CA490*CC1)</f>
        <v>0</v>
      </c>
      <c r="CD490" s="9"/>
      <c r="CE490" s="9">
        <f>Sat!AR77</f>
        <v>0</v>
      </c>
      <c r="CF490" s="73" t="str">
        <f>IF(B490="win",100%-CF1,"-100%")</f>
        <v>-100%</v>
      </c>
      <c r="CG490" s="9">
        <f>(CE490*CF490)+(CE490*CG1)</f>
        <v>0</v>
      </c>
      <c r="CH490" s="9"/>
      <c r="CI490" s="9">
        <f>Sat!AS77</f>
        <v>0</v>
      </c>
      <c r="CJ490" s="73" t="str">
        <f>IF(B490="win",100%-CJ1,"-100%")</f>
        <v>-100%</v>
      </c>
      <c r="CK490" s="9">
        <f>(CI490*CJ490)+(CI490*CK1)</f>
        <v>0</v>
      </c>
      <c r="CL490" s="9"/>
      <c r="CM490" s="9">
        <f>Sat!AT77</f>
        <v>0</v>
      </c>
      <c r="CN490" s="73" t="str">
        <f>IF(B490="win",100%-CN1,"-100%")</f>
        <v>-100%</v>
      </c>
      <c r="CO490" s="9">
        <f>(CM490*CN490)+(CM490*CO1)</f>
        <v>0</v>
      </c>
      <c r="CP490" s="9"/>
      <c r="CQ490" s="9">
        <f>Sat!AU77</f>
        <v>0</v>
      </c>
      <c r="CR490" s="73" t="str">
        <f>IF(B490="win",100%-CR1,"-100%")</f>
        <v>-100%</v>
      </c>
      <c r="CS490" s="9">
        <f>(CQ490*CR490)+(CQ490*CS1)</f>
        <v>0</v>
      </c>
      <c r="CT490" s="9"/>
      <c r="CU490" s="9">
        <f>Sat!AV77</f>
        <v>0</v>
      </c>
      <c r="CV490" s="73" t="str">
        <f>IF(B490="win",100%-CV1,"-100%")</f>
        <v>-100%</v>
      </c>
      <c r="CW490" s="9">
        <f>(CU490*CV490)+(CU490*CW1)</f>
        <v>0</v>
      </c>
      <c r="CX490" s="9"/>
      <c r="CY490" s="9">
        <f>Sat!AW77</f>
        <v>0</v>
      </c>
      <c r="CZ490" s="73" t="str">
        <f>IF(B490="win",100%-CZ1,"-100%")</f>
        <v>-100%</v>
      </c>
      <c r="DA490" s="9">
        <f>(CY490*CZ490)+(CY490*DA1)</f>
        <v>0</v>
      </c>
      <c r="DB490" s="9"/>
      <c r="DC490" s="9">
        <f>Sat!AX77</f>
        <v>0</v>
      </c>
      <c r="DD490" s="73" t="str">
        <f>IF(B490="win",100%-DD1,"-100%")</f>
        <v>-100%</v>
      </c>
      <c r="DE490" s="9">
        <f>(DC490*DD490)+(DC490*DE1)</f>
        <v>0</v>
      </c>
      <c r="DF490" s="9"/>
      <c r="DG490" s="9">
        <f>Sat!AY77</f>
        <v>0</v>
      </c>
      <c r="DH490" s="73" t="str">
        <f>IF(B490="win",100%-DH1,"-100%")</f>
        <v>-100%</v>
      </c>
      <c r="DI490" s="9">
        <f>(DG490*DH490)+(DG490*DI1)</f>
        <v>0</v>
      </c>
      <c r="DJ490" s="9"/>
      <c r="DK490" s="9">
        <f>Sat!AZ77</f>
        <v>0</v>
      </c>
      <c r="DL490" s="73" t="str">
        <f>IF(B490="win",100%-DL1,"-100%")</f>
        <v>-100%</v>
      </c>
      <c r="DM490" s="9">
        <f>(DK490*DL490)+(DK490*DM1)</f>
        <v>0</v>
      </c>
      <c r="DN490" s="9"/>
      <c r="DO490" s="9">
        <f>Sat!BA77</f>
        <v>0</v>
      </c>
      <c r="DP490" s="73" t="str">
        <f>IF(B490="win",100%-DP1,"-100%")</f>
        <v>-100%</v>
      </c>
      <c r="DQ490" s="9">
        <f>(DO490*DP490)+(DO490*DQ1)</f>
        <v>0</v>
      </c>
      <c r="DR490" s="9"/>
      <c r="DS490" s="9">
        <f>Sat!BB77</f>
        <v>0</v>
      </c>
      <c r="DT490" s="73" t="str">
        <f>IF(B490="win",100%-DT1,"-100%")</f>
        <v>-100%</v>
      </c>
      <c r="DU490" s="9">
        <f>(DS490*DT490)+(DS490*DU1)</f>
        <v>0</v>
      </c>
      <c r="DV490" s="9"/>
      <c r="DW490" s="9">
        <f>Sat!BC77</f>
        <v>0</v>
      </c>
      <c r="DX490" s="73" t="str">
        <f>IF(B490="win",100%-DX1,"-100%")</f>
        <v>-100%</v>
      </c>
      <c r="DY490" s="9">
        <f>(DW490*DX490)+(DW490*DY1)</f>
        <v>0</v>
      </c>
      <c r="DZ490" s="9"/>
      <c r="EA490" s="9">
        <f>Sat!BD77</f>
        <v>0</v>
      </c>
      <c r="EB490" s="73" t="str">
        <f>IF(B490="win",100%-EB1,"-100%")</f>
        <v>-100%</v>
      </c>
      <c r="EC490" s="9">
        <f>(EA490*EB490)+(EA490*EC1)</f>
        <v>0</v>
      </c>
      <c r="ED490" s="9"/>
      <c r="EE490" s="9">
        <f>Sat!BE77</f>
        <v>0</v>
      </c>
      <c r="EF490" s="73" t="str">
        <f>IF(B490="win",100%-EF1,"-100%")</f>
        <v>-100%</v>
      </c>
      <c r="EG490" s="9">
        <f>(EE490*EF490)+(EE490*EG1)</f>
        <v>0</v>
      </c>
      <c r="EH490" s="9"/>
      <c r="EI490" s="9">
        <f>Sat!BF77</f>
        <v>0</v>
      </c>
      <c r="EJ490" s="73" t="str">
        <f>IF(B490="win",100%-EJ1,"-100%")</f>
        <v>-100%</v>
      </c>
      <c r="EK490" s="9">
        <f>(EI490*EJ490)+(EI490*EK1)</f>
        <v>0</v>
      </c>
      <c r="EL490" s="9"/>
      <c r="EM490" s="9">
        <f>Sat!BG77</f>
        <v>0</v>
      </c>
      <c r="EN490" s="73" t="str">
        <f>IF(B490="win",100%-EN1,"-100%")</f>
        <v>-100%</v>
      </c>
      <c r="EO490" s="9">
        <f>(EM490*EN490)+(EM490*EO1)</f>
        <v>0</v>
      </c>
      <c r="EP490" s="9"/>
      <c r="EQ490" s="9">
        <f>Sat!BH77</f>
        <v>0</v>
      </c>
      <c r="ER490" s="73" t="str">
        <f>IF(B490="win",100%-ER1,"-100%")</f>
        <v>-100%</v>
      </c>
      <c r="ES490" s="9">
        <f>(EQ490*ER490)+(EQ490*ES1)</f>
        <v>0</v>
      </c>
      <c r="EU490" s="9">
        <f>Sat!$BI77</f>
        <v>0</v>
      </c>
      <c r="EV490" s="73" t="str">
        <f t="shared" si="4869"/>
        <v>-100%</v>
      </c>
      <c r="EW490" s="9">
        <f>(EU490*EV490)+(EU490*EW1)</f>
        <v>0</v>
      </c>
      <c r="EY490" s="9">
        <f>Sat!$BJ77</f>
        <v>0</v>
      </c>
      <c r="EZ490" s="73" t="str">
        <f t="shared" si="4870"/>
        <v>-100%</v>
      </c>
      <c r="FA490" s="9">
        <f>(EY490*EZ490)+(EY490*FA1)</f>
        <v>0</v>
      </c>
      <c r="FC490" s="9">
        <f>Sat!$BK77</f>
        <v>0</v>
      </c>
      <c r="FD490" s="73" t="str">
        <f t="shared" si="4871"/>
        <v>-100%</v>
      </c>
      <c r="FE490" s="9">
        <f>(FC490*FD490)+(FC490*FE1)</f>
        <v>0</v>
      </c>
      <c r="FG490" s="9">
        <f>Sat!$BL77</f>
        <v>0</v>
      </c>
      <c r="FH490" s="73" t="str">
        <f t="shared" si="4872"/>
        <v>-100%</v>
      </c>
      <c r="FI490" s="9">
        <f>(FG490*FH490)+(FG490*FI1)</f>
        <v>0</v>
      </c>
      <c r="FK490" s="9">
        <f>Sat!$BM77</f>
        <v>0</v>
      </c>
      <c r="FL490" s="73" t="str">
        <f t="shared" si="4873"/>
        <v>-100%</v>
      </c>
      <c r="FM490" s="9">
        <f>(FK490*FL490)+(FK490*FM1)</f>
        <v>0</v>
      </c>
      <c r="FO490" s="9">
        <f>Sat!$BN77</f>
        <v>0</v>
      </c>
      <c r="FP490" s="73" t="str">
        <f t="shared" si="4874"/>
        <v>-100%</v>
      </c>
      <c r="FQ490" s="9">
        <f>(FO490*FP490)+(FO490*FQ1)</f>
        <v>0</v>
      </c>
    </row>
    <row r="491" spans="1:173" x14ac:dyDescent="0.25">
      <c r="A491" s="9">
        <f>Sat!A78</f>
        <v>0</v>
      </c>
      <c r="B491" s="72">
        <f>Sat!C78</f>
        <v>0</v>
      </c>
      <c r="C491" s="9">
        <f>Sat!X78</f>
        <v>0</v>
      </c>
      <c r="D491" s="73" t="str">
        <f>IF(B491="win",100%-D1,"-100%")</f>
        <v>-100%</v>
      </c>
      <c r="E491" s="9">
        <f>(C491*D491)+(C491*E1)</f>
        <v>0</v>
      </c>
      <c r="F491" s="12"/>
      <c r="G491" s="9">
        <f>Sat!Y78</f>
        <v>0</v>
      </c>
      <c r="H491" s="73" t="str">
        <f t="shared" ref="H491:H493" si="4884">IF($B491="win",100%-H$1,"-100%")</f>
        <v>-100%</v>
      </c>
      <c r="I491" s="9">
        <f>(G491*H491)+(G491*I1)</f>
        <v>0</v>
      </c>
      <c r="J491" s="12"/>
      <c r="K491" s="9">
        <f>Sat!Z78</f>
        <v>0</v>
      </c>
      <c r="L491" s="73" t="str">
        <f>IF(B491="win",100%-L1,"-100%")</f>
        <v>-100%</v>
      </c>
      <c r="M491" s="9">
        <f>(K491*L491)+(K491*M1)</f>
        <v>0</v>
      </c>
      <c r="N491" s="9"/>
      <c r="O491" s="9">
        <f>Sat!AA78</f>
        <v>0</v>
      </c>
      <c r="P491" s="73" t="str">
        <f>IF(B491="win",100%-P1,"-100%")</f>
        <v>-100%</v>
      </c>
      <c r="Q491" s="9">
        <f>(O491*P491)+(O491*Q1)</f>
        <v>0</v>
      </c>
      <c r="R491" s="9"/>
      <c r="S491" s="9">
        <f>Sat!AB78</f>
        <v>0</v>
      </c>
      <c r="T491" s="73" t="str">
        <f>IF(B491="win",100%-T1,"-100%")</f>
        <v>-100%</v>
      </c>
      <c r="U491" s="9">
        <f>(S491*T491)+(S491*U1)</f>
        <v>0</v>
      </c>
      <c r="V491" s="9"/>
      <c r="W491" s="9">
        <f>Sat!AC78</f>
        <v>0</v>
      </c>
      <c r="X491" s="73" t="str">
        <f>IF(B491="win",100%-X1,"-100%")</f>
        <v>-100%</v>
      </c>
      <c r="Y491" s="9">
        <f>(W491*X491)+(W491*Y1)</f>
        <v>0</v>
      </c>
      <c r="Z491" s="9"/>
      <c r="AA491" s="9">
        <f>Sat!AD78</f>
        <v>0</v>
      </c>
      <c r="AB491" s="73" t="str">
        <f>IF(B491="win",100%-AB1,"-100%")</f>
        <v>-100%</v>
      </c>
      <c r="AC491" s="9">
        <f>(AA491*AB491)+(AA491*AC1)</f>
        <v>0</v>
      </c>
      <c r="AD491" s="9"/>
      <c r="AE491" s="9">
        <f>Sat!AE78</f>
        <v>0</v>
      </c>
      <c r="AF491" s="73" t="str">
        <f>IF(B491="win",100%-AF1,"-100%")</f>
        <v>-100%</v>
      </c>
      <c r="AG491" s="9">
        <f>(AE491*AF491)+(AE491*AG1)</f>
        <v>0</v>
      </c>
      <c r="AH491" s="9"/>
      <c r="AI491" s="9">
        <f>Sat!AF78</f>
        <v>0</v>
      </c>
      <c r="AJ491" s="73" t="str">
        <f>IF(B491="win",100%-AJ1,"-100%")</f>
        <v>-100%</v>
      </c>
      <c r="AK491" s="9">
        <f>(AI491*AJ491)+(AI491*AK1)</f>
        <v>0</v>
      </c>
      <c r="AL491" s="9"/>
      <c r="AM491" s="9">
        <f>Sat!AG78</f>
        <v>0</v>
      </c>
      <c r="AN491" s="73" t="str">
        <f>IF(B491="win",100%-AN1,"-100%")</f>
        <v>-100%</v>
      </c>
      <c r="AO491" s="9">
        <f>(AM491*AN491)+(AM491*AO1)</f>
        <v>0</v>
      </c>
      <c r="AP491" s="9"/>
      <c r="AQ491" s="9">
        <f>Sat!AH78</f>
        <v>0</v>
      </c>
      <c r="AR491" s="73" t="str">
        <f>IF(B491="win",100%-AR1,"-100%")</f>
        <v>-100%</v>
      </c>
      <c r="AS491" s="9">
        <f>(AQ491*AR491)+(AQ491*AS1)</f>
        <v>0</v>
      </c>
      <c r="AT491" s="9"/>
      <c r="AU491" s="9">
        <f>Sat!AI78</f>
        <v>0</v>
      </c>
      <c r="AV491" s="73" t="str">
        <f>IF(B491="win",100%-AV1,"-100%")</f>
        <v>-100%</v>
      </c>
      <c r="AW491" s="9">
        <f>(AU491*AV491)+(AU491*AW1)</f>
        <v>0</v>
      </c>
      <c r="AX491" s="9"/>
      <c r="AY491" s="9">
        <f>Sat!AJ78</f>
        <v>0</v>
      </c>
      <c r="AZ491" s="73" t="str">
        <f>IF(B491="win",100%-AZ1,"-100%")</f>
        <v>-100%</v>
      </c>
      <c r="BA491" s="9">
        <f>(AY491*AZ491)+(AY491*BA1)</f>
        <v>0</v>
      </c>
      <c r="BB491" s="9"/>
      <c r="BC491" s="9">
        <f>Sat!AK78</f>
        <v>0</v>
      </c>
      <c r="BD491" s="73" t="str">
        <f>IF(B491="win",100%-BD1,"-100%")</f>
        <v>-100%</v>
      </c>
      <c r="BE491" s="9">
        <f>(BC491*BD491)+(BC491*BE1)</f>
        <v>0</v>
      </c>
      <c r="BF491" s="9"/>
      <c r="BG491" s="9">
        <f>Sat!AL78</f>
        <v>0</v>
      </c>
      <c r="BH491" s="73" t="str">
        <f>IF(B491="win",100%-BH1,"-100%")</f>
        <v>-100%</v>
      </c>
      <c r="BI491" s="9">
        <f>(BG491*BH491)+(BG491*BI1)</f>
        <v>0</v>
      </c>
      <c r="BJ491" s="9"/>
      <c r="BK491" s="9">
        <f>Sat!AM78</f>
        <v>0</v>
      </c>
      <c r="BL491" s="73" t="str">
        <f>IF(B491="win",100%-BL1,"-100%")</f>
        <v>-100%</v>
      </c>
      <c r="BM491" s="9">
        <f>(BK491*BL491)+(BK491*BM1)</f>
        <v>0</v>
      </c>
      <c r="BN491" s="9"/>
      <c r="BO491" s="9">
        <f>Sat!AN78</f>
        <v>0</v>
      </c>
      <c r="BP491" s="73" t="str">
        <f>IF(B491="win",100%-BP1,"-100%")</f>
        <v>-100%</v>
      </c>
      <c r="BQ491" s="9">
        <f>(BO491*BP491)+(BO491*BQ1)</f>
        <v>0</v>
      </c>
      <c r="BR491" s="9"/>
      <c r="BS491" s="9">
        <f>Sat!AO78</f>
        <v>0</v>
      </c>
      <c r="BT491" s="73" t="str">
        <f>IF(B491="win",100%-BT1,"-100%")</f>
        <v>-100%</v>
      </c>
      <c r="BU491" s="9">
        <f>(BS491*BT491)+(BS491*BU1)</f>
        <v>0</v>
      </c>
      <c r="BV491" s="9"/>
      <c r="BW491" s="9">
        <f>Sat!AP78</f>
        <v>0</v>
      </c>
      <c r="BX491" s="73" t="str">
        <f>IF(B491="win",100%-BX1,"-100%")</f>
        <v>-100%</v>
      </c>
      <c r="BY491" s="9">
        <f>(BW491*BX491)+(BW491*BY1)</f>
        <v>0</v>
      </c>
      <c r="BZ491" s="9"/>
      <c r="CA491" s="9">
        <f>Sat!AQ78</f>
        <v>0</v>
      </c>
      <c r="CB491" s="73" t="str">
        <f>IF(B491="win",100%-CB1,"-100%")</f>
        <v>-100%</v>
      </c>
      <c r="CC491" s="9">
        <f>(CA491*CB491)+(CA491*CC1)</f>
        <v>0</v>
      </c>
      <c r="CD491" s="9"/>
      <c r="CE491" s="9">
        <f>Sat!AR78</f>
        <v>0</v>
      </c>
      <c r="CF491" s="73" t="str">
        <f>IF(B491="win",100%-CF1,"-100%")</f>
        <v>-100%</v>
      </c>
      <c r="CG491" s="9">
        <f>(CE491*CF491)+(CE491*CG1)</f>
        <v>0</v>
      </c>
      <c r="CH491" s="9"/>
      <c r="CI491" s="9">
        <f>Sat!AS78</f>
        <v>0</v>
      </c>
      <c r="CJ491" s="73" t="str">
        <f>IF(B491="win",100%-CJ1,"-100%")</f>
        <v>-100%</v>
      </c>
      <c r="CK491" s="9">
        <f>(CI491*CJ491)+(CI491*CK1)</f>
        <v>0</v>
      </c>
      <c r="CL491" s="9"/>
      <c r="CM491" s="9">
        <f>Sat!AT78</f>
        <v>0</v>
      </c>
      <c r="CN491" s="73" t="str">
        <f>IF(B491="win",100%-CN1,"-100%")</f>
        <v>-100%</v>
      </c>
      <c r="CO491" s="9">
        <f>(CM491*CN491)+(CM491*CO1)</f>
        <v>0</v>
      </c>
      <c r="CP491" s="9"/>
      <c r="CQ491" s="9">
        <f>Sat!AU78</f>
        <v>0</v>
      </c>
      <c r="CR491" s="73" t="str">
        <f>IF(B491="win",100%-CR1,"-100%")</f>
        <v>-100%</v>
      </c>
      <c r="CS491" s="9">
        <f>(CQ491*CR491)+(CQ491*CS1)</f>
        <v>0</v>
      </c>
      <c r="CT491" s="9"/>
      <c r="CU491" s="9">
        <f>Sat!AV78</f>
        <v>0</v>
      </c>
      <c r="CV491" s="73" t="str">
        <f>IF(B491="win",100%-CV1,"-100%")</f>
        <v>-100%</v>
      </c>
      <c r="CW491" s="9">
        <f>(CU491*CV491)+(CU491*CW1)</f>
        <v>0</v>
      </c>
      <c r="CX491" s="9"/>
      <c r="CY491" s="9">
        <f>Sat!AW78</f>
        <v>0</v>
      </c>
      <c r="CZ491" s="73" t="str">
        <f>IF(B491="win",100%-CZ1,"-100%")</f>
        <v>-100%</v>
      </c>
      <c r="DA491" s="9">
        <f>(CY491*CZ491)+(CY491*DA1)</f>
        <v>0</v>
      </c>
      <c r="DB491" s="9"/>
      <c r="DC491" s="9">
        <f>Sat!AX78</f>
        <v>0</v>
      </c>
      <c r="DD491" s="73" t="str">
        <f>IF(B491="win",100%-DD1,"-100%")</f>
        <v>-100%</v>
      </c>
      <c r="DE491" s="9">
        <f>(DC491*DD491)+(DC491*DE1)</f>
        <v>0</v>
      </c>
      <c r="DF491" s="9"/>
      <c r="DG491" s="9">
        <f>Sat!AY78</f>
        <v>0</v>
      </c>
      <c r="DH491" s="73" t="str">
        <f>IF(B491="win",100%-DH1,"-100%")</f>
        <v>-100%</v>
      </c>
      <c r="DI491" s="9">
        <f>(DG491*DH491)+(DG491*DI1)</f>
        <v>0</v>
      </c>
      <c r="DJ491" s="9"/>
      <c r="DK491" s="9">
        <f>Sat!AZ78</f>
        <v>0</v>
      </c>
      <c r="DL491" s="73" t="str">
        <f>IF(B491="win",100%-DL1,"-100%")</f>
        <v>-100%</v>
      </c>
      <c r="DM491" s="9">
        <f>(DK491*DL491)+(DK491*DM1)</f>
        <v>0</v>
      </c>
      <c r="DN491" s="9"/>
      <c r="DO491" s="9">
        <f>Sat!BA78</f>
        <v>0</v>
      </c>
      <c r="DP491" s="73" t="str">
        <f>IF(B491="win",100%-DP1,"-100%")</f>
        <v>-100%</v>
      </c>
      <c r="DQ491" s="9">
        <f>(DO491*DP491)+(DO491*DQ1)</f>
        <v>0</v>
      </c>
      <c r="DR491" s="9"/>
      <c r="DS491" s="9">
        <f>Sat!BB78</f>
        <v>0</v>
      </c>
      <c r="DT491" s="73" t="str">
        <f>IF(B491="win",100%-DT1,"-100%")</f>
        <v>-100%</v>
      </c>
      <c r="DU491" s="9">
        <f>(DS491*DT491)+(DS491*DU1)</f>
        <v>0</v>
      </c>
      <c r="DV491" s="9"/>
      <c r="DW491" s="9">
        <f>Sat!BC78</f>
        <v>0</v>
      </c>
      <c r="DX491" s="73" t="str">
        <f>IF(B491="win",100%-DX1,"-100%")</f>
        <v>-100%</v>
      </c>
      <c r="DY491" s="9">
        <f>(DW491*DX491)+(DW491*DY1)</f>
        <v>0</v>
      </c>
      <c r="DZ491" s="9"/>
      <c r="EA491" s="9">
        <f>Sat!BD78</f>
        <v>0</v>
      </c>
      <c r="EB491" s="73" t="str">
        <f>IF(B491="win",100%-EB1,"-100%")</f>
        <v>-100%</v>
      </c>
      <c r="EC491" s="9">
        <f>(EA491*EB491)+(EA491*EC1)</f>
        <v>0</v>
      </c>
      <c r="ED491" s="9"/>
      <c r="EE491" s="9">
        <f>Sat!BE78</f>
        <v>0</v>
      </c>
      <c r="EF491" s="73" t="str">
        <f>IF(B491="win",100%-EF1,"-100%")</f>
        <v>-100%</v>
      </c>
      <c r="EG491" s="9">
        <f>(EE491*EF491)+(EE491*EG1)</f>
        <v>0</v>
      </c>
      <c r="EH491" s="9"/>
      <c r="EI491" s="9">
        <f>Sat!BF78</f>
        <v>0</v>
      </c>
      <c r="EJ491" s="73" t="str">
        <f>IF(B491="win",100%-EJ1,"-100%")</f>
        <v>-100%</v>
      </c>
      <c r="EK491" s="9">
        <f>(EI491*EJ491)+(EI491*EK1)</f>
        <v>0</v>
      </c>
      <c r="EL491" s="9"/>
      <c r="EM491" s="9">
        <f>Sat!BG78</f>
        <v>0</v>
      </c>
      <c r="EN491" s="73" t="str">
        <f>IF(B491="win",100%-EN1,"-100%")</f>
        <v>-100%</v>
      </c>
      <c r="EO491" s="9">
        <f>(EM491*EN491)+(EM491*EO1)</f>
        <v>0</v>
      </c>
      <c r="EP491" s="9"/>
      <c r="EQ491" s="9">
        <f>Sat!BH78</f>
        <v>0</v>
      </c>
      <c r="ER491" s="73" t="str">
        <f>IF(B491="win",100%-ER1,"-100%")</f>
        <v>-100%</v>
      </c>
      <c r="ES491" s="9">
        <f>(EQ491*ER491)+(EQ491*ES1)</f>
        <v>0</v>
      </c>
      <c r="EU491" s="9">
        <f>Sat!$BI78</f>
        <v>0</v>
      </c>
      <c r="EV491" s="73" t="str">
        <f t="shared" si="4869"/>
        <v>-100%</v>
      </c>
      <c r="EW491" s="9">
        <f>(EU491*EV491)+(EU491*EW1)</f>
        <v>0</v>
      </c>
      <c r="EY491" s="9">
        <f>Sat!$BJ78</f>
        <v>0</v>
      </c>
      <c r="EZ491" s="73" t="str">
        <f t="shared" si="4870"/>
        <v>-100%</v>
      </c>
      <c r="FA491" s="9">
        <f>(EY491*EZ491)+(EY491*FA1)</f>
        <v>0</v>
      </c>
      <c r="FC491" s="9">
        <f>Sat!$BK78</f>
        <v>0</v>
      </c>
      <c r="FD491" s="73" t="str">
        <f t="shared" si="4871"/>
        <v>-100%</v>
      </c>
      <c r="FE491" s="9">
        <f>(FC491*FD491)+(FC491*FE1)</f>
        <v>0</v>
      </c>
      <c r="FG491" s="9">
        <f>Sat!$BL78</f>
        <v>0</v>
      </c>
      <c r="FH491" s="73" t="str">
        <f t="shared" si="4872"/>
        <v>-100%</v>
      </c>
      <c r="FI491" s="9">
        <f>(FG491*FH491)+(FG491*FI1)</f>
        <v>0</v>
      </c>
      <c r="FK491" s="9">
        <f>Sat!$BM78</f>
        <v>0</v>
      </c>
      <c r="FL491" s="73" t="str">
        <f t="shared" si="4873"/>
        <v>-100%</v>
      </c>
      <c r="FM491" s="9">
        <f>(FK491*FL491)+(FK491*FM1)</f>
        <v>0</v>
      </c>
      <c r="FO491" s="9">
        <f>Sat!$BN78</f>
        <v>0</v>
      </c>
      <c r="FP491" s="73" t="str">
        <f t="shared" si="4874"/>
        <v>-100%</v>
      </c>
      <c r="FQ491" s="9">
        <f>(FO491*FP491)+(FO491*FQ1)</f>
        <v>0</v>
      </c>
    </row>
    <row r="492" spans="1:173" x14ac:dyDescent="0.25">
      <c r="A492" s="9" t="str">
        <f>Sat!A79</f>
        <v>UNDER</v>
      </c>
      <c r="B492" s="72">
        <f>Sat!C79</f>
        <v>0</v>
      </c>
      <c r="C492" s="9">
        <f>Sat!X79</f>
        <v>0</v>
      </c>
      <c r="D492" s="73" t="str">
        <f>IF(B492="win",100%-D1,"-100%")</f>
        <v>-100%</v>
      </c>
      <c r="E492" s="9">
        <f>(C492*D492)+(C492*E1)</f>
        <v>0</v>
      </c>
      <c r="F492" s="12"/>
      <c r="G492" s="9">
        <f>Sat!Y79</f>
        <v>0</v>
      </c>
      <c r="H492" s="73" t="str">
        <f t="shared" si="4884"/>
        <v>-100%</v>
      </c>
      <c r="I492" s="9">
        <f>(G492*H492)+(G492*I1)</f>
        <v>0</v>
      </c>
      <c r="J492" s="12"/>
      <c r="K492" s="9">
        <f>Sat!Z79</f>
        <v>0</v>
      </c>
      <c r="L492" s="73" t="str">
        <f>IF(B492="win",100%-L1,"-100%")</f>
        <v>-100%</v>
      </c>
      <c r="M492" s="9">
        <f>(K492*L492)+(K492*M1)</f>
        <v>0</v>
      </c>
      <c r="N492" s="9"/>
      <c r="O492" s="9">
        <f>Sat!AA79</f>
        <v>0</v>
      </c>
      <c r="P492" s="73" t="str">
        <f>IF(B492="win",100%-P1,"-100%")</f>
        <v>-100%</v>
      </c>
      <c r="Q492" s="9">
        <f>(O492*P492)+(O492*Q1)</f>
        <v>0</v>
      </c>
      <c r="R492" s="9"/>
      <c r="S492" s="9">
        <f>Sat!AB79</f>
        <v>0</v>
      </c>
      <c r="T492" s="73" t="str">
        <f>IF(B492="win",100%-T1,"-100%")</f>
        <v>-100%</v>
      </c>
      <c r="U492" s="9">
        <f>(S492*T492)+(S492*U1)</f>
        <v>0</v>
      </c>
      <c r="V492" s="9"/>
      <c r="W492" s="9">
        <f>Sat!AC79</f>
        <v>0</v>
      </c>
      <c r="X492" s="73" t="str">
        <f>IF(B492="win",100%-X1,"-100%")</f>
        <v>-100%</v>
      </c>
      <c r="Y492" s="9">
        <f>(W492*X492)+(W492*Y1)</f>
        <v>0</v>
      </c>
      <c r="Z492" s="9"/>
      <c r="AA492" s="9">
        <f>Sat!AD79</f>
        <v>0</v>
      </c>
      <c r="AB492" s="73" t="str">
        <f>IF(B492="win",100%-AB1,"-100%")</f>
        <v>-100%</v>
      </c>
      <c r="AC492" s="9">
        <f>(AA492*AB492)+(AA492*AC1)</f>
        <v>0</v>
      </c>
      <c r="AD492" s="9"/>
      <c r="AE492" s="9">
        <f>Sat!AE79</f>
        <v>0</v>
      </c>
      <c r="AF492" s="73" t="str">
        <f>IF(B492="win",100%-AF1,"-100%")</f>
        <v>-100%</v>
      </c>
      <c r="AG492" s="9">
        <f>(AE492*AF492)+(AE492*AG1)</f>
        <v>0</v>
      </c>
      <c r="AH492" s="9"/>
      <c r="AI492" s="9">
        <f>Sat!AF79</f>
        <v>0</v>
      </c>
      <c r="AJ492" s="73" t="str">
        <f>IF(B492="win",100%-AJ1,"-100%")</f>
        <v>-100%</v>
      </c>
      <c r="AK492" s="9">
        <f>(AI492*AJ492)+(AI492*AK1)</f>
        <v>0</v>
      </c>
      <c r="AL492" s="9"/>
      <c r="AM492" s="9">
        <f>Sat!AG79</f>
        <v>0</v>
      </c>
      <c r="AN492" s="73" t="str">
        <f>IF(B492="win",100%-AN1,"-100%")</f>
        <v>-100%</v>
      </c>
      <c r="AO492" s="9">
        <f>(AM492*AN492)+(AM492*AO1)</f>
        <v>0</v>
      </c>
      <c r="AP492" s="9"/>
      <c r="AQ492" s="9">
        <f>Sat!AH79</f>
        <v>0</v>
      </c>
      <c r="AR492" s="73" t="str">
        <f>IF(B492="win",100%-AR1,"-100%")</f>
        <v>-100%</v>
      </c>
      <c r="AS492" s="9">
        <f>(AQ492*AR492)+(AQ492*AS1)</f>
        <v>0</v>
      </c>
      <c r="AT492" s="9"/>
      <c r="AU492" s="9">
        <f>Sat!AI79</f>
        <v>0</v>
      </c>
      <c r="AV492" s="73" t="str">
        <f>IF(B492="win",100%-AV1,"-100%")</f>
        <v>-100%</v>
      </c>
      <c r="AW492" s="9">
        <f>(AU492*AV492)+(AU492*AW1)</f>
        <v>0</v>
      </c>
      <c r="AX492" s="9"/>
      <c r="AY492" s="9">
        <f>Sat!AJ79</f>
        <v>0</v>
      </c>
      <c r="AZ492" s="73" t="str">
        <f>IF(B492="win",100%-AZ1,"-100%")</f>
        <v>-100%</v>
      </c>
      <c r="BA492" s="9">
        <f>(AY492*AZ492)+(AY492*BA1)</f>
        <v>0</v>
      </c>
      <c r="BB492" s="9"/>
      <c r="BC492" s="9">
        <f>Sat!AK79</f>
        <v>0</v>
      </c>
      <c r="BD492" s="73" t="str">
        <f>IF(B492="win",100%-BD1,"-100%")</f>
        <v>-100%</v>
      </c>
      <c r="BE492" s="9">
        <f>(BC492*BD492)+(BC492*BE1)</f>
        <v>0</v>
      </c>
      <c r="BF492" s="9"/>
      <c r="BG492" s="9">
        <f>Sat!AL79</f>
        <v>0</v>
      </c>
      <c r="BH492" s="73" t="str">
        <f>IF(B492="win",100%-BH1,"-100%")</f>
        <v>-100%</v>
      </c>
      <c r="BI492" s="9">
        <f>(BG492*BH492)+(BG492*BI1)</f>
        <v>0</v>
      </c>
      <c r="BJ492" s="9"/>
      <c r="BK492" s="9">
        <f>Sat!AM79</f>
        <v>0</v>
      </c>
      <c r="BL492" s="73" t="str">
        <f>IF(B492="win",100%-BL1,"-100%")</f>
        <v>-100%</v>
      </c>
      <c r="BM492" s="9">
        <f>(BK492*BL492)+(BK492*BM1)</f>
        <v>0</v>
      </c>
      <c r="BN492" s="9"/>
      <c r="BO492" s="9">
        <f>Sat!AN79</f>
        <v>0</v>
      </c>
      <c r="BP492" s="73" t="str">
        <f>IF(B492="win",100%-BP1,"-100%")</f>
        <v>-100%</v>
      </c>
      <c r="BQ492" s="9">
        <f>(BO492*BP492)+(BO492*BQ1)</f>
        <v>0</v>
      </c>
      <c r="BR492" s="9"/>
      <c r="BS492" s="9">
        <f>Sat!AO79</f>
        <v>0</v>
      </c>
      <c r="BT492" s="73" t="str">
        <f>IF(B492="win",100%-BT1,"-100%")</f>
        <v>-100%</v>
      </c>
      <c r="BU492" s="9">
        <f>(BS492*BT492)+(BS492*BU1)</f>
        <v>0</v>
      </c>
      <c r="BV492" s="9"/>
      <c r="BW492" s="9">
        <f>Sat!AP79</f>
        <v>0</v>
      </c>
      <c r="BX492" s="73" t="str">
        <f>IF(B492="win",100%-BX1,"-100%")</f>
        <v>-100%</v>
      </c>
      <c r="BY492" s="9">
        <f>(BW492*BX492)+(BW492*BY1)</f>
        <v>0</v>
      </c>
      <c r="BZ492" s="9"/>
      <c r="CA492" s="9">
        <f>Sat!AQ79</f>
        <v>0</v>
      </c>
      <c r="CB492" s="73" t="str">
        <f>IF(B492="win",100%-CB1,"-100%")</f>
        <v>-100%</v>
      </c>
      <c r="CC492" s="9">
        <f>(CA492*CB492)+(CA492*CC1)</f>
        <v>0</v>
      </c>
      <c r="CD492" s="9"/>
      <c r="CE492" s="9">
        <f>Sat!AR79</f>
        <v>0</v>
      </c>
      <c r="CF492" s="73" t="str">
        <f>IF(B492="win",100%-CF1,"-100%")</f>
        <v>-100%</v>
      </c>
      <c r="CG492" s="9">
        <f>(CE492*CF492)+(CE492*CG1)</f>
        <v>0</v>
      </c>
      <c r="CH492" s="9"/>
      <c r="CI492" s="9">
        <f>Sat!AS79</f>
        <v>0</v>
      </c>
      <c r="CJ492" s="73" t="str">
        <f>IF(B492="win",100%-CJ1,"-100%")</f>
        <v>-100%</v>
      </c>
      <c r="CK492" s="9">
        <f>(CI492*CJ492)+(CI492*CK1)</f>
        <v>0</v>
      </c>
      <c r="CL492" s="9"/>
      <c r="CM492" s="9">
        <f>Sat!AT79</f>
        <v>0</v>
      </c>
      <c r="CN492" s="73" t="str">
        <f>IF(B492="win",100%-CN1,"-100%")</f>
        <v>-100%</v>
      </c>
      <c r="CO492" s="9">
        <f>(CM492*CN492)+(CM492*CO1)</f>
        <v>0</v>
      </c>
      <c r="CP492" s="9"/>
      <c r="CQ492" s="9">
        <f>Sat!AU79</f>
        <v>0</v>
      </c>
      <c r="CR492" s="73" t="str">
        <f>IF(B492="win",100%-CR1,"-100%")</f>
        <v>-100%</v>
      </c>
      <c r="CS492" s="9">
        <f>(CQ492*CR492)+(CQ492*CS1)</f>
        <v>0</v>
      </c>
      <c r="CT492" s="9"/>
      <c r="CU492" s="9">
        <f>Sat!AV79</f>
        <v>0</v>
      </c>
      <c r="CV492" s="73" t="str">
        <f>IF(B492="win",100%-CV1,"-100%")</f>
        <v>-100%</v>
      </c>
      <c r="CW492" s="9">
        <f>(CU492*CV492)+(CU492*CW1)</f>
        <v>0</v>
      </c>
      <c r="CX492" s="9"/>
      <c r="CY492" s="9">
        <f>Sat!AW79</f>
        <v>0</v>
      </c>
      <c r="CZ492" s="73" t="str">
        <f>IF(B492="win",100%-CZ1,"-100%")</f>
        <v>-100%</v>
      </c>
      <c r="DA492" s="9">
        <f>(CY492*CZ492)+(CY492*DA1)</f>
        <v>0</v>
      </c>
      <c r="DB492" s="9"/>
      <c r="DC492" s="9">
        <f>Sat!AX79</f>
        <v>0</v>
      </c>
      <c r="DD492" s="73" t="str">
        <f>IF(B492="win",100%-DD1,"-100%")</f>
        <v>-100%</v>
      </c>
      <c r="DE492" s="9">
        <f>(DC492*DD492)+(DC492*DE1)</f>
        <v>0</v>
      </c>
      <c r="DF492" s="9"/>
      <c r="DG492" s="9">
        <f>Sat!AY79</f>
        <v>0</v>
      </c>
      <c r="DH492" s="73" t="str">
        <f>IF(B492="win",100%-DH1,"-100%")</f>
        <v>-100%</v>
      </c>
      <c r="DI492" s="9">
        <f>(DG492*DH492)+(DG492*DI1)</f>
        <v>0</v>
      </c>
      <c r="DJ492" s="9"/>
      <c r="DK492" s="9">
        <f>Sat!AZ79</f>
        <v>0</v>
      </c>
      <c r="DL492" s="73" t="str">
        <f>IF(B492="win",100%-DL1,"-100%")</f>
        <v>-100%</v>
      </c>
      <c r="DM492" s="9">
        <f>(DK492*DL492)+(DK492*DM1)</f>
        <v>0</v>
      </c>
      <c r="DN492" s="9"/>
      <c r="DO492" s="9">
        <f>Sat!BA79</f>
        <v>0</v>
      </c>
      <c r="DP492" s="73" t="str">
        <f>IF(B492="win",100%-DP1,"-100%")</f>
        <v>-100%</v>
      </c>
      <c r="DQ492" s="9">
        <f>(DO492*DP492)+(DO492*DQ1)</f>
        <v>0</v>
      </c>
      <c r="DR492" s="9"/>
      <c r="DS492" s="9">
        <f>Sat!BB79</f>
        <v>0</v>
      </c>
      <c r="DT492" s="73" t="str">
        <f>IF(B492="win",100%-DT1,"-100%")</f>
        <v>-100%</v>
      </c>
      <c r="DU492" s="9">
        <f>(DS492*DT492)+(DS492*DU1)</f>
        <v>0</v>
      </c>
      <c r="DV492" s="9"/>
      <c r="DW492" s="9">
        <f>Sat!BC79</f>
        <v>0</v>
      </c>
      <c r="DX492" s="73" t="str">
        <f>IF(B492="win",100%-DX1,"-100%")</f>
        <v>-100%</v>
      </c>
      <c r="DY492" s="9">
        <f>(DW492*DX492)+(DW492*DY1)</f>
        <v>0</v>
      </c>
      <c r="DZ492" s="9"/>
      <c r="EA492" s="9">
        <f>Sat!BD79</f>
        <v>0</v>
      </c>
      <c r="EB492" s="73" t="str">
        <f>IF(B492="win",100%-EB1,"-100%")</f>
        <v>-100%</v>
      </c>
      <c r="EC492" s="9">
        <f>(EA492*EB492)+(EA492*EC1)</f>
        <v>0</v>
      </c>
      <c r="ED492" s="9"/>
      <c r="EE492" s="9">
        <f>Sat!BE79</f>
        <v>0</v>
      </c>
      <c r="EF492" s="73" t="str">
        <f>IF(B492="win",100%-EF1,"-100%")</f>
        <v>-100%</v>
      </c>
      <c r="EG492" s="9">
        <f>(EE492*EF492)+(EE492*EG1)</f>
        <v>0</v>
      </c>
      <c r="EH492" s="9"/>
      <c r="EI492" s="9">
        <f>Sat!BF79</f>
        <v>0</v>
      </c>
      <c r="EJ492" s="73" t="str">
        <f>IF(B492="win",100%-EJ1,"-100%")</f>
        <v>-100%</v>
      </c>
      <c r="EK492" s="9">
        <f>(EI492*EJ492)+(EI492*EK1)</f>
        <v>0</v>
      </c>
      <c r="EL492" s="9"/>
      <c r="EM492" s="9">
        <f>Sat!BG79</f>
        <v>0</v>
      </c>
      <c r="EN492" s="73" t="str">
        <f>IF(B492="win",100%-EN1,"-100%")</f>
        <v>-100%</v>
      </c>
      <c r="EO492" s="9">
        <f>(EM492*EN492)+(EM492*EO1)</f>
        <v>0</v>
      </c>
      <c r="EP492" s="9"/>
      <c r="EQ492" s="9">
        <f>Sat!BH79</f>
        <v>0</v>
      </c>
      <c r="ER492" s="73" t="str">
        <f>IF(B492="win",100%-ER1,"-100%")</f>
        <v>-100%</v>
      </c>
      <c r="ES492" s="9">
        <f>(EQ492*ER492)+(EQ492*ES1)</f>
        <v>0</v>
      </c>
      <c r="EU492" s="9">
        <f>Sat!$BI79</f>
        <v>0</v>
      </c>
      <c r="EV492" s="73" t="str">
        <f t="shared" si="4869"/>
        <v>-100%</v>
      </c>
      <c r="EW492" s="9">
        <f>(EU492*EV492)+(EU492*EW1)</f>
        <v>0</v>
      </c>
      <c r="EY492" s="9">
        <f>Sat!$BJ79</f>
        <v>0</v>
      </c>
      <c r="EZ492" s="73" t="str">
        <f t="shared" si="4870"/>
        <v>-100%</v>
      </c>
      <c r="FA492" s="9">
        <f>(EY492*EZ492)+(EY492*FA1)</f>
        <v>0</v>
      </c>
      <c r="FC492" s="9">
        <f>Sat!$BK79</f>
        <v>0</v>
      </c>
      <c r="FD492" s="73" t="str">
        <f t="shared" si="4871"/>
        <v>-100%</v>
      </c>
      <c r="FE492" s="9">
        <f>(FC492*FD492)+(FC492*FE1)</f>
        <v>0</v>
      </c>
      <c r="FG492" s="9">
        <f>Sat!$BL79</f>
        <v>0</v>
      </c>
      <c r="FH492" s="73" t="str">
        <f t="shared" si="4872"/>
        <v>-100%</v>
      </c>
      <c r="FI492" s="9">
        <f>(FG492*FH492)+(FG492*FI1)</f>
        <v>0</v>
      </c>
      <c r="FK492" s="9">
        <f>Sat!$BM79</f>
        <v>0</v>
      </c>
      <c r="FL492" s="73" t="str">
        <f t="shared" si="4873"/>
        <v>-100%</v>
      </c>
      <c r="FM492" s="9">
        <f>(FK492*FL492)+(FK492*FM1)</f>
        <v>0</v>
      </c>
      <c r="FO492" s="9">
        <f>Sat!$BN79</f>
        <v>0</v>
      </c>
      <c r="FP492" s="73" t="str">
        <f t="shared" si="4874"/>
        <v>-100%</v>
      </c>
      <c r="FQ492" s="9">
        <f>(FO492*FP492)+(FO492*FQ1)</f>
        <v>0</v>
      </c>
    </row>
    <row r="493" spans="1:173" x14ac:dyDescent="0.25">
      <c r="A493" s="9" t="str">
        <f>Sat!A80</f>
        <v>OVER</v>
      </c>
      <c r="B493" s="72">
        <f>Sat!C80</f>
        <v>0</v>
      </c>
      <c r="C493" s="9">
        <f>Sat!X80</f>
        <v>0</v>
      </c>
      <c r="D493" s="73" t="str">
        <f>IF(B493="win",100%-D1,"-100%")</f>
        <v>-100%</v>
      </c>
      <c r="E493" s="9">
        <f>(C493*D493)+(C493*E1)</f>
        <v>0</v>
      </c>
      <c r="F493" s="12"/>
      <c r="G493" s="9">
        <f>Sat!Y80</f>
        <v>0</v>
      </c>
      <c r="H493" s="73" t="str">
        <f t="shared" si="4884"/>
        <v>-100%</v>
      </c>
      <c r="I493" s="9">
        <f>(G493*H493)+(G493*I1)</f>
        <v>0</v>
      </c>
      <c r="J493" s="12"/>
      <c r="K493" s="9">
        <f>Sat!Z80</f>
        <v>0</v>
      </c>
      <c r="L493" s="73" t="str">
        <f>IF(B493="win",100%-L1,"-100%")</f>
        <v>-100%</v>
      </c>
      <c r="M493" s="9">
        <f>(K493*L493)+(K493*M1)</f>
        <v>0</v>
      </c>
      <c r="N493" s="9"/>
      <c r="O493" s="9">
        <f>Sat!AA80</f>
        <v>0</v>
      </c>
      <c r="P493" s="73" t="str">
        <f>IF(B493="win",100%-P1,"-100%")</f>
        <v>-100%</v>
      </c>
      <c r="Q493" s="9">
        <f>(O493*P493)+(O493*Q1)</f>
        <v>0</v>
      </c>
      <c r="R493" s="9"/>
      <c r="S493" s="9">
        <f>Sat!AB80</f>
        <v>0</v>
      </c>
      <c r="T493" s="73" t="str">
        <f>IF(B493="win",100%-T1,"-100%")</f>
        <v>-100%</v>
      </c>
      <c r="U493" s="9">
        <f>(S493*T493)+(S493*U1)</f>
        <v>0</v>
      </c>
      <c r="V493" s="9"/>
      <c r="W493" s="9">
        <f>Sat!AC80</f>
        <v>0</v>
      </c>
      <c r="X493" s="73" t="str">
        <f>IF(B493="win",100%-X1,"-100%")</f>
        <v>-100%</v>
      </c>
      <c r="Y493" s="9">
        <f>(W493*X493)+(W493*Y1)</f>
        <v>0</v>
      </c>
      <c r="Z493" s="9"/>
      <c r="AA493" s="9">
        <f>Sat!AD80</f>
        <v>0</v>
      </c>
      <c r="AB493" s="73" t="str">
        <f>IF(B493="win",100%-AB1,"-100%")</f>
        <v>-100%</v>
      </c>
      <c r="AC493" s="9">
        <f>(AA493*AB493)+(AA493*AC1)</f>
        <v>0</v>
      </c>
      <c r="AD493" s="9"/>
      <c r="AE493" s="9">
        <f>Sat!AE80</f>
        <v>0</v>
      </c>
      <c r="AF493" s="73" t="str">
        <f>IF(B493="win",100%-AF1,"-100%")</f>
        <v>-100%</v>
      </c>
      <c r="AG493" s="9">
        <f>(AE493*AF493)+(AE493*AG1)</f>
        <v>0</v>
      </c>
      <c r="AH493" s="9"/>
      <c r="AI493" s="9">
        <f>Sat!AF80</f>
        <v>0</v>
      </c>
      <c r="AJ493" s="73" t="str">
        <f>IF(B493="win",100%-AJ1,"-100%")</f>
        <v>-100%</v>
      </c>
      <c r="AK493" s="9">
        <f>(AI493*AJ493)+(AI493*AK1)</f>
        <v>0</v>
      </c>
      <c r="AL493" s="9"/>
      <c r="AM493" s="9">
        <f>Sat!AG80</f>
        <v>0</v>
      </c>
      <c r="AN493" s="73" t="str">
        <f>IF(B493="win",100%-AN1,"-100%")</f>
        <v>-100%</v>
      </c>
      <c r="AO493" s="9">
        <f>(AM493*AN493)+(AM493*AO1)</f>
        <v>0</v>
      </c>
      <c r="AP493" s="9"/>
      <c r="AQ493" s="9">
        <f>Sat!AH80</f>
        <v>0</v>
      </c>
      <c r="AR493" s="73" t="str">
        <f>IF(B493="win",100%-AR1,"-100%")</f>
        <v>-100%</v>
      </c>
      <c r="AS493" s="9">
        <f>(AQ493*AR493)+(AQ493*AS1)</f>
        <v>0</v>
      </c>
      <c r="AT493" s="9"/>
      <c r="AU493" s="9">
        <f>Sat!AI80</f>
        <v>0</v>
      </c>
      <c r="AV493" s="73" t="str">
        <f>IF(B493="win",100%-AV1,"-100%")</f>
        <v>-100%</v>
      </c>
      <c r="AW493" s="9">
        <f>(AU493*AV493)+(AU493*AW1)</f>
        <v>0</v>
      </c>
      <c r="AX493" s="9"/>
      <c r="AY493" s="9">
        <f>Sat!AJ80</f>
        <v>0</v>
      </c>
      <c r="AZ493" s="73" t="str">
        <f>IF(B493="win",100%-AZ1,"-100%")</f>
        <v>-100%</v>
      </c>
      <c r="BA493" s="9">
        <f>(AY493*AZ493)+(AY493*BA1)</f>
        <v>0</v>
      </c>
      <c r="BB493" s="9"/>
      <c r="BC493" s="9">
        <f>Sat!AK80</f>
        <v>0</v>
      </c>
      <c r="BD493" s="73" t="str">
        <f>IF(B493="win",100%-BD1,"-100%")</f>
        <v>-100%</v>
      </c>
      <c r="BE493" s="9">
        <f>(BC493*BD493)+(BC493*BE1)</f>
        <v>0</v>
      </c>
      <c r="BF493" s="9"/>
      <c r="BG493" s="9">
        <f>Sat!AL80</f>
        <v>0</v>
      </c>
      <c r="BH493" s="73" t="str">
        <f>IF(B493="win",100%-BH1,"-100%")</f>
        <v>-100%</v>
      </c>
      <c r="BI493" s="9">
        <f>(BG493*BH493)+(BG493*BI1)</f>
        <v>0</v>
      </c>
      <c r="BJ493" s="9"/>
      <c r="BK493" s="9">
        <f>Sat!AM80</f>
        <v>0</v>
      </c>
      <c r="BL493" s="73" t="str">
        <f>IF(B493="win",100%-BL1,"-100%")</f>
        <v>-100%</v>
      </c>
      <c r="BM493" s="9">
        <f>(BK493*BL493)+(BK493*BM1)</f>
        <v>0</v>
      </c>
      <c r="BN493" s="9"/>
      <c r="BO493" s="9">
        <f>Sat!AN80</f>
        <v>0</v>
      </c>
      <c r="BP493" s="73" t="str">
        <f>IF(B493="win",100%-BP1,"-100%")</f>
        <v>-100%</v>
      </c>
      <c r="BQ493" s="9">
        <f>(BO493*BP493)+(BO493*BQ1)</f>
        <v>0</v>
      </c>
      <c r="BR493" s="9"/>
      <c r="BS493" s="9">
        <f>Sat!AO80</f>
        <v>0</v>
      </c>
      <c r="BT493" s="73" t="str">
        <f>IF(B493="win",100%-BT1,"-100%")</f>
        <v>-100%</v>
      </c>
      <c r="BU493" s="9">
        <f>(BS493*BT493)+(BS493*BU1)</f>
        <v>0</v>
      </c>
      <c r="BV493" s="9"/>
      <c r="BW493" s="9">
        <f>Sat!AP80</f>
        <v>0</v>
      </c>
      <c r="BX493" s="73" t="str">
        <f>IF(B493="win",100%-BX1,"-100%")</f>
        <v>-100%</v>
      </c>
      <c r="BY493" s="9">
        <f>(BW493*BX493)+(BW493*BY1)</f>
        <v>0</v>
      </c>
      <c r="BZ493" s="9"/>
      <c r="CA493" s="9">
        <f>Sat!AQ80</f>
        <v>0</v>
      </c>
      <c r="CB493" s="73" t="str">
        <f>IF(B493="win",100%-CB1,"-100%")</f>
        <v>-100%</v>
      </c>
      <c r="CC493" s="9">
        <f>(CA493*CB493)+(CA493*CC1)</f>
        <v>0</v>
      </c>
      <c r="CD493" s="9"/>
      <c r="CE493" s="9">
        <f>Sat!AR80</f>
        <v>0</v>
      </c>
      <c r="CF493" s="73" t="str">
        <f>IF(B493="win",100%-CF1,"-100%")</f>
        <v>-100%</v>
      </c>
      <c r="CG493" s="9">
        <f>(CE493*CF493)+(CE493*CG1)</f>
        <v>0</v>
      </c>
      <c r="CH493" s="9"/>
      <c r="CI493" s="9">
        <f>Sat!AS80</f>
        <v>0</v>
      </c>
      <c r="CJ493" s="73" t="str">
        <f>IF(B493="win",100%-CJ1,"-100%")</f>
        <v>-100%</v>
      </c>
      <c r="CK493" s="9">
        <f>(CI493*CJ493)+(CI493*CK1)</f>
        <v>0</v>
      </c>
      <c r="CL493" s="9"/>
      <c r="CM493" s="9">
        <f>Sat!AT80</f>
        <v>0</v>
      </c>
      <c r="CN493" s="73" t="str">
        <f>IF(B493="win",100%-CN1,"-100%")</f>
        <v>-100%</v>
      </c>
      <c r="CO493" s="9">
        <f>(CM493*CN493)+(CM493*CO1)</f>
        <v>0</v>
      </c>
      <c r="CP493" s="9"/>
      <c r="CQ493" s="9">
        <f>Sat!AU80</f>
        <v>0</v>
      </c>
      <c r="CR493" s="73" t="str">
        <f>IF(B493="win",100%-CR1,"-100%")</f>
        <v>-100%</v>
      </c>
      <c r="CS493" s="9">
        <f>(CQ493*CR493)+(CQ493*CS1)</f>
        <v>0</v>
      </c>
      <c r="CT493" s="9"/>
      <c r="CU493" s="9">
        <f>Sat!AV80</f>
        <v>0</v>
      </c>
      <c r="CV493" s="73" t="str">
        <f>IF(B493="win",100%-CV1,"-100%")</f>
        <v>-100%</v>
      </c>
      <c r="CW493" s="9">
        <f>(CU493*CV493)+(CU493*CW1)</f>
        <v>0</v>
      </c>
      <c r="CX493" s="9"/>
      <c r="CY493" s="9">
        <f>Sat!AW80</f>
        <v>0</v>
      </c>
      <c r="CZ493" s="73" t="str">
        <f>IF(B493="win",100%-CZ1,"-100%")</f>
        <v>-100%</v>
      </c>
      <c r="DA493" s="9">
        <f>(CY493*CZ493)+(CY493*DA1)</f>
        <v>0</v>
      </c>
      <c r="DB493" s="9"/>
      <c r="DC493" s="9">
        <f>Sat!AX80</f>
        <v>0</v>
      </c>
      <c r="DD493" s="73" t="str">
        <f>IF(B493="win",100%-DD1,"-100%")</f>
        <v>-100%</v>
      </c>
      <c r="DE493" s="9">
        <f>(DC493*DD493)+(DC493*DE1)</f>
        <v>0</v>
      </c>
      <c r="DF493" s="9"/>
      <c r="DG493" s="9">
        <f>Sat!AY80</f>
        <v>0</v>
      </c>
      <c r="DH493" s="73" t="str">
        <f>IF(B493="win",100%-DH1,"-100%")</f>
        <v>-100%</v>
      </c>
      <c r="DI493" s="9">
        <f>(DG493*DH493)+(DG493*DI1)</f>
        <v>0</v>
      </c>
      <c r="DJ493" s="9"/>
      <c r="DK493" s="9">
        <f>Sat!AZ80</f>
        <v>0</v>
      </c>
      <c r="DL493" s="73" t="str">
        <f>IF(B493="win",100%-DL1,"-100%")</f>
        <v>-100%</v>
      </c>
      <c r="DM493" s="9">
        <f>(DK493*DL493)+(DK493*DM1)</f>
        <v>0</v>
      </c>
      <c r="DN493" s="9"/>
      <c r="DO493" s="9">
        <f>Sat!BA80</f>
        <v>0</v>
      </c>
      <c r="DP493" s="73" t="str">
        <f>IF(B493="win",100%-DP1,"-100%")</f>
        <v>-100%</v>
      </c>
      <c r="DQ493" s="9">
        <f>(DO493*DP493)+(DO493*DQ1)</f>
        <v>0</v>
      </c>
      <c r="DR493" s="9"/>
      <c r="DS493" s="9">
        <f>Sat!BB80</f>
        <v>0</v>
      </c>
      <c r="DT493" s="73" t="str">
        <f>IF(B493="win",100%-DT1,"-100%")</f>
        <v>-100%</v>
      </c>
      <c r="DU493" s="9">
        <f>(DS493*DT493)+(DS493*DU1)</f>
        <v>0</v>
      </c>
      <c r="DV493" s="9"/>
      <c r="DW493" s="9">
        <f>Sat!BC80</f>
        <v>0</v>
      </c>
      <c r="DX493" s="73" t="str">
        <f>IF(B493="win",100%-DX1,"-100%")</f>
        <v>-100%</v>
      </c>
      <c r="DY493" s="9">
        <f>(DW493*DX493)+(DW493*DY1)</f>
        <v>0</v>
      </c>
      <c r="DZ493" s="9"/>
      <c r="EA493" s="9">
        <f>Sat!BD80</f>
        <v>0</v>
      </c>
      <c r="EB493" s="73" t="str">
        <f>IF(B493="win",100%-EB1,"-100%")</f>
        <v>-100%</v>
      </c>
      <c r="EC493" s="9">
        <f>(EA493*EB493)+(EA493*EC1)</f>
        <v>0</v>
      </c>
      <c r="ED493" s="9"/>
      <c r="EE493" s="9">
        <f>Sat!BE80</f>
        <v>0</v>
      </c>
      <c r="EF493" s="73" t="str">
        <f>IF(B493="win",100%-EF1,"-100%")</f>
        <v>-100%</v>
      </c>
      <c r="EG493" s="9">
        <f>(EE493*EF493)+(EE493*EG1)</f>
        <v>0</v>
      </c>
      <c r="EH493" s="9"/>
      <c r="EI493" s="9">
        <f>Sat!BF80</f>
        <v>0</v>
      </c>
      <c r="EJ493" s="73" t="str">
        <f>IF(B493="win",100%-EJ1,"-100%")</f>
        <v>-100%</v>
      </c>
      <c r="EK493" s="9">
        <f>(EI493*EJ493)+(EI493*EK1)</f>
        <v>0</v>
      </c>
      <c r="EL493" s="9"/>
      <c r="EM493" s="9">
        <f>Sat!BG80</f>
        <v>0</v>
      </c>
      <c r="EN493" s="73" t="str">
        <f>IF(B493="win",100%-EN1,"-100%")</f>
        <v>-100%</v>
      </c>
      <c r="EO493" s="9">
        <f>(EM493*EN493)+(EM493*EO1)</f>
        <v>0</v>
      </c>
      <c r="EP493" s="9"/>
      <c r="EQ493" s="9">
        <f>Sat!BH80</f>
        <v>0</v>
      </c>
      <c r="ER493" s="73" t="str">
        <f>IF(B493="win",100%-ER1,"-100%")</f>
        <v>-100%</v>
      </c>
      <c r="ES493" s="9">
        <f>(EQ493*ER493)+(EQ493*ES1)</f>
        <v>0</v>
      </c>
      <c r="EU493" s="9">
        <f>Sat!$BI80</f>
        <v>0</v>
      </c>
      <c r="EV493" s="73" t="str">
        <f t="shared" si="4869"/>
        <v>-100%</v>
      </c>
      <c r="EW493" s="9">
        <f>(EU493*EV493)+(EU493*EW1)</f>
        <v>0</v>
      </c>
      <c r="EY493" s="9">
        <f>Sat!$BJ80</f>
        <v>0</v>
      </c>
      <c r="EZ493" s="73" t="str">
        <f t="shared" si="4870"/>
        <v>-100%</v>
      </c>
      <c r="FA493" s="9">
        <f>(EY493*EZ493)+(EY493*FA1)</f>
        <v>0</v>
      </c>
      <c r="FC493" s="9">
        <f>Sat!$BK80</f>
        <v>0</v>
      </c>
      <c r="FD493" s="73" t="str">
        <f t="shared" si="4871"/>
        <v>-100%</v>
      </c>
      <c r="FE493" s="9">
        <f>(FC493*FD493)+(FC493*FE1)</f>
        <v>0</v>
      </c>
      <c r="FG493" s="9">
        <f>Sat!$BL80</f>
        <v>0</v>
      </c>
      <c r="FH493" s="73" t="str">
        <f t="shared" si="4872"/>
        <v>-100%</v>
      </c>
      <c r="FI493" s="9">
        <f>(FG493*FH493)+(FG493*FI1)</f>
        <v>0</v>
      </c>
      <c r="FK493" s="9">
        <f>Sat!$BM80</f>
        <v>0</v>
      </c>
      <c r="FL493" s="73" t="str">
        <f t="shared" si="4873"/>
        <v>-100%</v>
      </c>
      <c r="FM493" s="9">
        <f>(FK493*FL493)+(FK493*FM1)</f>
        <v>0</v>
      </c>
      <c r="FO493" s="9">
        <f>Sat!$BN80</f>
        <v>0</v>
      </c>
      <c r="FP493" s="73" t="str">
        <f t="shared" si="4874"/>
        <v>-100%</v>
      </c>
      <c r="FQ493" s="9">
        <f>(FO493*FP493)+(FO493*FQ1)</f>
        <v>0</v>
      </c>
    </row>
    <row r="494" spans="1:173" x14ac:dyDescent="0.25">
      <c r="A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U494" s="12"/>
      <c r="EV494" s="12"/>
      <c r="EW494" s="12"/>
      <c r="EY494" s="12"/>
      <c r="EZ494" s="12"/>
      <c r="FA494" s="12"/>
      <c r="FC494" s="12"/>
      <c r="FD494" s="12"/>
      <c r="FE494" s="12"/>
      <c r="FG494" s="12"/>
      <c r="FH494" s="12"/>
      <c r="FI494" s="12"/>
      <c r="FK494" s="12"/>
      <c r="FL494" s="12"/>
      <c r="FM494" s="12"/>
      <c r="FO494" s="12"/>
      <c r="FP494" s="12"/>
      <c r="FQ494" s="12"/>
    </row>
    <row r="495" ht="13.5" customHeight="1" spans="1:173" x14ac:dyDescent="0.25">
      <c r="A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U495" s="12"/>
      <c r="EV495" s="12"/>
      <c r="EW495" s="12"/>
      <c r="EY495" s="12"/>
      <c r="EZ495" s="12"/>
      <c r="FA495" s="12"/>
      <c r="FC495" s="12"/>
      <c r="FD495" s="12"/>
      <c r="FE495" s="12"/>
      <c r="FG495" s="12"/>
      <c r="FH495" s="12"/>
      <c r="FI495" s="12"/>
      <c r="FK495" s="12"/>
      <c r="FL495" s="12"/>
      <c r="FM495" s="12"/>
      <c r="FO495" s="12"/>
      <c r="FP495" s="12"/>
      <c r="FQ495" s="12"/>
    </row>
    <row r="496" ht="16.5" customHeight="1" spans="1:173" s="67" customFormat="1" x14ac:dyDescent="0.25">
      <c r="A496" s="80">
        <f>Summary!B8</f>
        <v>NaN</v>
      </c>
      <c r="B496" s="81"/>
      <c r="C496" s="82">
        <f>Summary!A8</f>
        <v>41819</v>
      </c>
      <c r="E496" s="67">
        <f>SUM(E497:E575)</f>
        <v>0</v>
      </c>
      <c r="G496" s="80">
        <f>$A$496</f>
        <v>NaN</v>
      </c>
      <c r="I496" s="67">
        <f>SUM(I497:I575)</f>
        <v>0</v>
      </c>
      <c r="K496" s="80">
        <f>$C$496</f>
        <v>41819</v>
      </c>
      <c r="M496" s="67">
        <f>SUM(M497:M575)</f>
        <v>0</v>
      </c>
      <c r="O496" s="80">
        <f>$A$496</f>
        <v>NaN</v>
      </c>
      <c r="Q496" s="67">
        <f>SUM(Q497:Q575)</f>
        <v>0</v>
      </c>
      <c r="S496" s="80">
        <f>$C$496</f>
        <v>41819</v>
      </c>
      <c r="U496" s="67">
        <f>SUM(U497:U575)</f>
        <v>0</v>
      </c>
      <c r="W496" s="80">
        <f>$A$496</f>
        <v>NaN</v>
      </c>
      <c r="Y496" s="67">
        <f>SUM(Y497:Y575)</f>
        <v>0</v>
      </c>
      <c r="AA496" s="80">
        <f>$C$496</f>
        <v>41819</v>
      </c>
      <c r="AC496" s="67">
        <f>SUM(AC497:AC575)</f>
        <v>0</v>
      </c>
      <c r="AE496" s="80">
        <f>$A$496</f>
        <v>NaN</v>
      </c>
      <c r="AG496" s="67">
        <f>SUM(AG497:AG575)</f>
        <v>0</v>
      </c>
      <c r="AI496" s="80">
        <f>$C$496</f>
        <v>41819</v>
      </c>
      <c r="AK496" s="67">
        <f>SUM(AK497:AK575)</f>
        <v>0</v>
      </c>
      <c r="AM496" s="80">
        <f>$A$496</f>
        <v>NaN</v>
      </c>
      <c r="AO496" s="67">
        <f>SUM(AO497:AO575)</f>
        <v>0</v>
      </c>
      <c r="AQ496" s="80">
        <f>$C$496</f>
        <v>41819</v>
      </c>
      <c r="AS496" s="67">
        <f>SUM(AS497:AS575)</f>
        <v>0</v>
      </c>
      <c r="AU496" s="80">
        <f>$A$496</f>
        <v>NaN</v>
      </c>
      <c r="AW496" s="67">
        <f>SUM(AW497:AW575)</f>
        <v>0</v>
      </c>
      <c r="AY496" s="80">
        <f>$C$496</f>
        <v>41819</v>
      </c>
      <c r="BA496" s="67">
        <f>SUM(BA497:BA575)</f>
        <v>0</v>
      </c>
      <c r="BC496" s="80">
        <f>$A$496</f>
        <v>NaN</v>
      </c>
      <c r="BE496" s="67">
        <f>SUM(BE497:BE575)</f>
        <v>0</v>
      </c>
      <c r="BG496" s="80">
        <f>$C$496</f>
        <v>41819</v>
      </c>
      <c r="BI496" s="67">
        <f>SUM(BI497:BI575)</f>
        <v>0</v>
      </c>
      <c r="BK496" s="80">
        <f>$A$496</f>
        <v>NaN</v>
      </c>
      <c r="BM496" s="67">
        <f>SUM(BM497:BM575)</f>
        <v>0</v>
      </c>
      <c r="BO496" s="80">
        <f>$C$496</f>
        <v>41819</v>
      </c>
      <c r="BQ496" s="67">
        <f>SUM(BQ497:BQ575)</f>
        <v>0</v>
      </c>
      <c r="BS496" s="80">
        <f>$A$496</f>
        <v>NaN</v>
      </c>
      <c r="BU496" s="67">
        <f>SUM(BU497:BU575)</f>
        <v>0</v>
      </c>
      <c r="BW496" s="80">
        <f>$C$496</f>
        <v>41819</v>
      </c>
      <c r="BY496" s="67">
        <f>SUM(BY497:BY575)</f>
        <v>0</v>
      </c>
      <c r="CA496" s="80">
        <f>$A$496</f>
        <v>NaN</v>
      </c>
      <c r="CC496" s="67">
        <f>SUM(CC497:CC575)</f>
        <v>0</v>
      </c>
      <c r="CE496" s="80">
        <f>$C$496</f>
        <v>41819</v>
      </c>
      <c r="CG496" s="67">
        <f>SUM(CG497:CG575)</f>
        <v>0</v>
      </c>
      <c r="CI496" s="80">
        <f>$A$496</f>
        <v>NaN</v>
      </c>
      <c r="CK496" s="67">
        <f>SUM(CK497:CK575)</f>
        <v>0</v>
      </c>
      <c r="CM496" s="80">
        <f>$C$496</f>
        <v>41819</v>
      </c>
      <c r="CO496" s="67">
        <f>SUM(CO497:CO575)</f>
        <v>0</v>
      </c>
      <c r="CQ496" s="80">
        <f>$A$496</f>
        <v>NaN</v>
      </c>
      <c r="CS496" s="67">
        <f>SUM(CS497:CS575)</f>
        <v>0</v>
      </c>
      <c r="CU496" s="80">
        <f>$C$496</f>
        <v>41819</v>
      </c>
      <c r="CW496" s="67">
        <f>SUM(CW497:CW575)</f>
        <v>0</v>
      </c>
      <c r="CY496" s="80">
        <f>$A$496</f>
        <v>NaN</v>
      </c>
      <c r="DA496" s="67">
        <f>SUM(DA497:DA575)</f>
        <v>0</v>
      </c>
      <c r="DC496" s="80">
        <f>$C$496</f>
        <v>41819</v>
      </c>
      <c r="DE496" s="67">
        <f>SUM(DE497:DE575)</f>
        <v>0</v>
      </c>
      <c r="DG496" s="80">
        <f>$A$496</f>
        <v>NaN</v>
      </c>
      <c r="DI496" s="67">
        <f>SUM(DI497:DI575)</f>
        <v>0</v>
      </c>
      <c r="DK496" s="80">
        <f>$C$496</f>
        <v>41819</v>
      </c>
      <c r="DM496" s="67">
        <f>SUM(DM497:DM575)</f>
        <v>0</v>
      </c>
      <c r="DO496" s="80">
        <f>$A$496</f>
        <v>NaN</v>
      </c>
      <c r="DQ496" s="67">
        <f>SUM(DQ497:DQ575)</f>
        <v>0</v>
      </c>
      <c r="DS496" s="80">
        <f>$C$496</f>
        <v>41819</v>
      </c>
      <c r="DU496" s="67">
        <f>SUM(DU497:DU575)</f>
        <v>0</v>
      </c>
      <c r="DW496" s="80">
        <f>$A$496</f>
        <v>NaN</v>
      </c>
      <c r="DY496" s="67">
        <f>SUM(DY497:DY575)</f>
        <v>0</v>
      </c>
      <c r="EA496" s="80">
        <f>$C$496</f>
        <v>41819</v>
      </c>
      <c r="EC496" s="67">
        <f>SUM(EC497:EC575)</f>
        <v>0</v>
      </c>
      <c r="EE496" s="80">
        <f>$A$496</f>
        <v>NaN</v>
      </c>
      <c r="EG496" s="67">
        <f>SUM(EG497:EG575)</f>
        <v>0</v>
      </c>
      <c r="EI496" s="80">
        <f>$C$496</f>
        <v>41819</v>
      </c>
      <c r="EK496" s="67">
        <f>SUM(EK497:EK575)</f>
        <v>0</v>
      </c>
      <c r="EM496" s="80">
        <f>$A$496</f>
        <v>NaN</v>
      </c>
      <c r="EO496" s="67">
        <f>SUM(EO497:EO575)</f>
        <v>0</v>
      </c>
      <c r="EQ496" s="80">
        <f>$C$496</f>
        <v>41819</v>
      </c>
      <c r="ES496" s="67">
        <f>SUM(ES497:ES575)</f>
        <v>0</v>
      </c>
      <c r="EU496" s="80">
        <f>$C$496</f>
        <v>41819</v>
      </c>
      <c r="EW496" s="67">
        <f>SUM(EW497:EW575)</f>
        <v>0</v>
      </c>
      <c r="EY496" s="80">
        <f>$C$496</f>
        <v>41819</v>
      </c>
      <c r="FA496" s="67">
        <f>SUM(FA497:FA575)</f>
        <v>0</v>
      </c>
      <c r="FC496" s="80">
        <f>$C$496</f>
        <v>41819</v>
      </c>
      <c r="FE496" s="67">
        <f>SUM(FE497:FE575)</f>
        <v>0</v>
      </c>
      <c r="FG496" s="80">
        <f>$C$496</f>
        <v>41819</v>
      </c>
      <c r="FI496" s="67">
        <f>SUM(FI497:FI575)</f>
        <v>0</v>
      </c>
      <c r="FK496" s="80">
        <f>$C$496</f>
        <v>41819</v>
      </c>
      <c r="FM496" s="67">
        <f>SUM(FM497:FM575)</f>
        <v>0</v>
      </c>
      <c r="FO496" s="80">
        <f>$C$496</f>
        <v>41819</v>
      </c>
      <c r="FQ496" s="67">
        <f>SUM(FQ497:FQ575)</f>
        <v>0</v>
      </c>
    </row>
    <row r="497" spans="1:173" x14ac:dyDescent="0.25">
      <c r="A497" s="9" t="str">
        <f>Sun!$A$2</f>
        <v>evening</v>
      </c>
      <c r="B497" s="72" t="str">
        <f>Sun!$C$2</f>
        <v>lose</v>
      </c>
      <c r="C497" s="9">
        <f>Sun!$X$2</f>
        <v>0</v>
      </c>
      <c r="D497" s="73" t="str">
        <f>IF($B497="win",100%-D$1,"-100%")</f>
        <v>-100%</v>
      </c>
      <c r="E497" s="9">
        <f>(C497*D497)+(C497*E$1)</f>
        <v>0</v>
      </c>
      <c r="F497" s="12"/>
      <c r="G497" s="9">
        <f>Sun!$Y$2</f>
        <v>0</v>
      </c>
      <c r="H497" s="73" t="str">
        <f>IF($B497="win",100%-H$1,"-100%")</f>
        <v>-100%</v>
      </c>
      <c r="I497" s="9">
        <f>(G497*H497)+(G497*I$1)</f>
        <v>0</v>
      </c>
      <c r="J497" s="12"/>
      <c r="K497" s="9">
        <f>Sun!$Z$2</f>
        <v>0</v>
      </c>
      <c r="L497" s="73" t="str">
        <f>IF($B497="win",100%-L$1,"-100%")</f>
        <v>-100%</v>
      </c>
      <c r="M497" s="9">
        <f>(K497*L497)+(K497*M$1)</f>
        <v>0</v>
      </c>
      <c r="N497" s="9"/>
      <c r="O497" s="9">
        <f>Sun!$AA$2</f>
        <v>0</v>
      </c>
      <c r="P497" s="73" t="str">
        <f>IF($B497="win",100%-P$1,"-100%")</f>
        <v>-100%</v>
      </c>
      <c r="Q497" s="9">
        <f>(O497*P497)+(O497*Q$1)</f>
        <v>0</v>
      </c>
      <c r="R497" s="9"/>
      <c r="S497" s="9">
        <f>Sun!$AB$2</f>
        <v>0</v>
      </c>
      <c r="T497" s="73" t="str">
        <f>IF($B497="win",100%-T$1,"-100%")</f>
        <v>-100%</v>
      </c>
      <c r="U497" s="9">
        <f>(S497*T497)+(S497*U$1)</f>
        <v>0</v>
      </c>
      <c r="V497" s="9"/>
      <c r="W497" s="9">
        <f>Sun!$AC$2</f>
        <v>0</v>
      </c>
      <c r="X497" s="73" t="str">
        <f>IF($B497="win",100%-X$1,"-100%")</f>
        <v>-100%</v>
      </c>
      <c r="Y497" s="9">
        <f>(W497*X497)+(W497*Y$1)</f>
        <v>0</v>
      </c>
      <c r="Z497" s="9"/>
      <c r="AA497" s="9">
        <f>Sun!$AD$2</f>
        <v>0</v>
      </c>
      <c r="AB497" s="73" t="str">
        <f>IF($B497="win",100%-AB$1,"-100%")</f>
        <v>-100%</v>
      </c>
      <c r="AC497" s="9">
        <f>(AA497*AB497)+(AA497*AC$1)</f>
        <v>0</v>
      </c>
      <c r="AD497" s="9"/>
      <c r="AE497" s="9">
        <f>Sun!$AE$2</f>
        <v>0</v>
      </c>
      <c r="AF497" s="73" t="str">
        <f>IF($B497="win",100%-AF$1,"-100%")</f>
        <v>-100%</v>
      </c>
      <c r="AG497" s="9">
        <f>(AE497*AF497)+(AE497*AG$1)</f>
        <v>0</v>
      </c>
      <c r="AH497" s="9"/>
      <c r="AI497" s="9">
        <f>Sun!$AF$2</f>
        <v>0</v>
      </c>
      <c r="AJ497" s="73" t="str">
        <f>IF($B497="win",100%-AJ$1,"-100%")</f>
        <v>-100%</v>
      </c>
      <c r="AK497" s="9">
        <f>(AI497*AJ497)+(AI497*AK$1)</f>
        <v>0</v>
      </c>
      <c r="AL497" s="9"/>
      <c r="AM497" s="9">
        <f>Sun!$AG$2</f>
        <v>0</v>
      </c>
      <c r="AN497" s="73" t="str">
        <f>IF($B497="win",100%-AN$1,"-100%")</f>
        <v>-100%</v>
      </c>
      <c r="AO497" s="9">
        <f>(AM497*AN497)+(AM497*AO$1)</f>
        <v>0</v>
      </c>
      <c r="AP497" s="9"/>
      <c r="AQ497" s="9">
        <f>Sun!$AH$2</f>
        <v>0</v>
      </c>
      <c r="AR497" s="73" t="str">
        <f>IF($B497="win",100%-AR$1,"-100%")</f>
        <v>-100%</v>
      </c>
      <c r="AS497" s="9">
        <f>(AQ497*AR497)+(AQ497*AS$1)</f>
        <v>0</v>
      </c>
      <c r="AT497" s="9"/>
      <c r="AU497" s="9">
        <f>Sun!$AI$2</f>
        <v>0</v>
      </c>
      <c r="AV497" s="73" t="str">
        <f>IF($B497="win",100%-AV$1,"-100%")</f>
        <v>-100%</v>
      </c>
      <c r="AW497" s="9">
        <f>(AU497*AV497)+(AU497*AW$1)</f>
        <v>0</v>
      </c>
      <c r="AX497" s="9"/>
      <c r="AY497" s="9">
        <f>Sun!$AJ$2</f>
        <v>0</v>
      </c>
      <c r="AZ497" s="73" t="str">
        <f>IF($B497="win",100%-AZ$1,"-100%")</f>
        <v>-100%</v>
      </c>
      <c r="BA497" s="9">
        <f>(AY497*AZ497)+(AY497*BA$1)</f>
        <v>0</v>
      </c>
      <c r="BB497" s="9"/>
      <c r="BC497" s="9">
        <f>Sun!$AK$2</f>
        <v>0</v>
      </c>
      <c r="BD497" s="73" t="str">
        <f>IF($B497="win",100%-BD$1,"-100%")</f>
        <v>-100%</v>
      </c>
      <c r="BE497" s="9">
        <f>(BC497*BD497)+(BC497*BE$1)</f>
        <v>0</v>
      </c>
      <c r="BF497" s="9"/>
      <c r="BG497" s="9">
        <f>Sun!$AL$2</f>
        <v>0</v>
      </c>
      <c r="BH497" s="73" t="str">
        <f>IF($B497="win",100%-BH$1,"-100%")</f>
        <v>-100%</v>
      </c>
      <c r="BI497" s="9">
        <f>(BG497*BH497)+(BG497*BI$1)</f>
        <v>0</v>
      </c>
      <c r="BJ497" s="9"/>
      <c r="BK497" s="9">
        <f>Sun!$AM$2</f>
        <v>0</v>
      </c>
      <c r="BL497" s="73" t="str">
        <f>IF($B497="win",100%-BL$1,"-100%")</f>
        <v>-100%</v>
      </c>
      <c r="BM497" s="9">
        <f>(BK497*BL497)+(BK497*BM$1)</f>
        <v>0</v>
      </c>
      <c r="BN497" s="9"/>
      <c r="BO497" s="9">
        <f>Sun!$AN$2</f>
        <v>0</v>
      </c>
      <c r="BP497" s="73" t="str">
        <f>IF($B497="win",100%-BP$1,"-100%")</f>
        <v>-100%</v>
      </c>
      <c r="BQ497" s="9">
        <f>(BO497*BP497)+(BO497*BQ$1)</f>
        <v>0</v>
      </c>
      <c r="BR497" s="9"/>
      <c r="BS497" s="9">
        <f>Sun!$AO$2</f>
        <v>0</v>
      </c>
      <c r="BT497" s="73" t="str">
        <f>IF($B497="win",100%-BT$1,"-100%")</f>
        <v>-100%</v>
      </c>
      <c r="BU497" s="9">
        <f>(BS497*BT497)+(BS497*BU$1)</f>
        <v>0</v>
      </c>
      <c r="BV497" s="9"/>
      <c r="BW497" s="9">
        <f>Sun!$AP$2</f>
        <v>0</v>
      </c>
      <c r="BX497" s="73" t="str">
        <f>IF($B497="win",100%-BX$1,"-100%")</f>
        <v>-100%</v>
      </c>
      <c r="BY497" s="9">
        <f>(BW497*BX497)+(BW497*BY$1)</f>
        <v>0</v>
      </c>
      <c r="BZ497" s="9"/>
      <c r="CA497" s="9">
        <f>Sun!$AQ$2</f>
        <v>0</v>
      </c>
      <c r="CB497" s="73" t="str">
        <f>IF($B497="win",100%-CB$1,"-100%")</f>
        <v>-100%</v>
      </c>
      <c r="CC497" s="9">
        <f>(CA497*CB497)+(CA497*CC$1)</f>
        <v>0</v>
      </c>
      <c r="CD497" s="9"/>
      <c r="CE497" s="9">
        <f>Sun!$AR$2</f>
        <v>0</v>
      </c>
      <c r="CF497" s="73" t="str">
        <f>IF($B497="win",100%-CF$1,"-100%")</f>
        <v>-100%</v>
      </c>
      <c r="CG497" s="9">
        <f>(CE497*CF497)+(CE497*CG$1)</f>
        <v>0</v>
      </c>
      <c r="CH497" s="9"/>
      <c r="CI497" s="9">
        <f>Sun!$AS$2</f>
        <v>0</v>
      </c>
      <c r="CJ497" s="73" t="str">
        <f>IF($B497="win",100%-CJ$1,"-100%")</f>
        <v>-100%</v>
      </c>
      <c r="CK497" s="9">
        <f>(CI497*CJ497)+(CI497*CK$1)</f>
        <v>0</v>
      </c>
      <c r="CL497" s="9"/>
      <c r="CM497" s="9">
        <f>Sun!$AT$2</f>
        <v>0</v>
      </c>
      <c r="CN497" s="73" t="str">
        <f>IF($B497="win",100%-CN$1,"-100%")</f>
        <v>-100%</v>
      </c>
      <c r="CO497" s="9">
        <f>(CM497*CN497)+(CM497*CO$1)</f>
        <v>0</v>
      </c>
      <c r="CP497" s="9"/>
      <c r="CQ497" s="9">
        <f>Sun!$AU$2</f>
        <v>0</v>
      </c>
      <c r="CR497" s="73" t="str">
        <f>IF($B497="win",100%-CR$1,"-100%")</f>
        <v>-100%</v>
      </c>
      <c r="CS497" s="9">
        <f>(CQ497*CR497)+(CQ497*CS$1)</f>
        <v>0</v>
      </c>
      <c r="CT497" s="9"/>
      <c r="CU497" s="9">
        <f>Sun!$AV$2</f>
        <v>0</v>
      </c>
      <c r="CV497" s="73" t="str">
        <f>IF($B497="win",100%-CV$1,"-100%")</f>
        <v>-100%</v>
      </c>
      <c r="CW497" s="9">
        <f>(CU497*CV497)+(CU497*CW$1)</f>
        <v>0</v>
      </c>
      <c r="CX497" s="9"/>
      <c r="CY497" s="9">
        <f>Sun!$AW$2</f>
        <v>0</v>
      </c>
      <c r="CZ497" s="73" t="str">
        <f>IF($B497="win",100%-CZ$1,"-100%")</f>
        <v>-100%</v>
      </c>
      <c r="DA497" s="9">
        <f>(CY497*CZ497)+(CY497*DA$1)</f>
        <v>0</v>
      </c>
      <c r="DB497" s="9"/>
      <c r="DC497" s="9">
        <f>Sun!$AX$2</f>
        <v>0</v>
      </c>
      <c r="DD497" s="73" t="str">
        <f>IF($B497="win",100%-DD$1,"-100%")</f>
        <v>-100%</v>
      </c>
      <c r="DE497" s="9">
        <f>(DC497*DD497)+(DC497*DE$1)</f>
        <v>0</v>
      </c>
      <c r="DF497" s="9"/>
      <c r="DG497" s="9">
        <f>Sun!$AY$2</f>
        <v>0</v>
      </c>
      <c r="DH497" s="73" t="str">
        <f>IF($B497="win",100%-DH$1,"-100%")</f>
        <v>-100%</v>
      </c>
      <c r="DI497" s="9">
        <f>(DG497*DH497)+(DG497*DI$1)</f>
        <v>0</v>
      </c>
      <c r="DJ497" s="9"/>
      <c r="DK497" s="9">
        <f>Sun!$AZ$2</f>
        <v>0</v>
      </c>
      <c r="DL497" s="73" t="str">
        <f>IF($B497="win",100%-DL$1,"-100%")</f>
        <v>-100%</v>
      </c>
      <c r="DM497" s="9">
        <f>(DK497*DL497)+(DK497*DM$1)</f>
        <v>0</v>
      </c>
      <c r="DN497" s="9"/>
      <c r="DO497" s="9">
        <f>Sun!$BA$2</f>
        <v>0</v>
      </c>
      <c r="DP497" s="73" t="str">
        <f>IF($B497="win",100%-DP$1,"-100%")</f>
        <v>-100%</v>
      </c>
      <c r="DQ497" s="9">
        <f>(DO497*DP497)+(DO497*DQ$1)</f>
        <v>0</v>
      </c>
      <c r="DR497" s="9"/>
      <c r="DS497" s="9">
        <f>Sun!$BB$2</f>
        <v>0</v>
      </c>
      <c r="DT497" s="73" t="str">
        <f>IF($B497="win",100%-DT$1,"-100%")</f>
        <v>-100%</v>
      </c>
      <c r="DU497" s="9">
        <f>(DS497*DT497)+(DS497*DU$1)</f>
        <v>0</v>
      </c>
      <c r="DV497" s="9"/>
      <c r="DW497" s="9">
        <f>Sun!$BC$2</f>
        <v>0</v>
      </c>
      <c r="DX497" s="73" t="str">
        <f>IF($B497="win",100%-DX$1,"-100%")</f>
        <v>-100%</v>
      </c>
      <c r="DY497" s="9">
        <f>(DW497*DX497)+(DW497*DY$1)</f>
        <v>0</v>
      </c>
      <c r="DZ497" s="9"/>
      <c r="EA497" s="9">
        <f>Sun!$BD$2</f>
        <v>0</v>
      </c>
      <c r="EB497" s="73" t="str">
        <f>IF($B497="win",100%-EB$1,"-100%")</f>
        <v>-100%</v>
      </c>
      <c r="EC497" s="9">
        <f>(EA497*EB497)+(EA497*EC$1)</f>
        <v>0</v>
      </c>
      <c r="ED497" s="9"/>
      <c r="EE497" s="9">
        <f>Sun!$BE$2</f>
        <v>0</v>
      </c>
      <c r="EF497" s="73" t="str">
        <f>IF($B497="win",100%-EF$1,"-100%")</f>
        <v>-100%</v>
      </c>
      <c r="EG497" s="9">
        <f>(EE497*EF497)+(EE497*EG$1)</f>
        <v>0</v>
      </c>
      <c r="EH497" s="9"/>
      <c r="EI497" s="9">
        <f>Sun!$BF$2</f>
        <v>0</v>
      </c>
      <c r="EJ497" s="73" t="str">
        <f>IF($B497="win",100%-EJ$1,"-100%")</f>
        <v>-100%</v>
      </c>
      <c r="EK497" s="9">
        <f>(EI497*EJ497)+(EI497*EK$1)</f>
        <v>0</v>
      </c>
      <c r="EL497" s="9"/>
      <c r="EM497" s="9">
        <f>Sun!$BG$2</f>
        <v>0</v>
      </c>
      <c r="EN497" s="73" t="str">
        <f>IF($B497="win",100%-EN$1,"-100%")</f>
        <v>-100%</v>
      </c>
      <c r="EO497" s="9">
        <f>(EM497*EN497)+(EM497*EO$1)</f>
        <v>0</v>
      </c>
      <c r="EP497" s="9"/>
      <c r="EQ497" s="9">
        <f>Sun!$BH$2</f>
        <v>0</v>
      </c>
      <c r="ER497" s="73" t="str">
        <f>IF($B497="win",100%-ER$1,"-100%")</f>
        <v>-100%</v>
      </c>
      <c r="ES497" s="9">
        <f>(EQ497*ER497)+(EQ497*ES$1)</f>
        <v>0</v>
      </c>
      <c r="EU497" s="9">
        <f>Sun!$BI$2</f>
        <v>0</v>
      </c>
      <c r="EV497" s="73" t="str">
        <f>IF($B497="win",100%-EV$1,"-100%")</f>
        <v>-100%</v>
      </c>
      <c r="EW497" s="9">
        <f>(EU497*EV497)+(EU497*EW$1)</f>
        <v>0</v>
      </c>
      <c r="EY497" s="9">
        <f>Sun!$BJ$2</f>
        <v>0</v>
      </c>
      <c r="EZ497" s="73" t="str">
        <f>IF($B497="win",100%-EZ$1,"-100%")</f>
        <v>-100%</v>
      </c>
      <c r="FA497" s="9">
        <f>(EY497*EZ497)+(EY497*FA$1)</f>
        <v>0</v>
      </c>
      <c r="FC497" s="9">
        <f>Sun!$BK$2</f>
        <v>0</v>
      </c>
      <c r="FD497" s="73" t="str">
        <f>IF($B497="win",100%-FD$1,"-100%")</f>
        <v>-100%</v>
      </c>
      <c r="FE497" s="9">
        <f>(FC497*FD497)+(FC497*FE$1)</f>
        <v>0</v>
      </c>
      <c r="FG497" s="9">
        <f>Sun!$BL$2</f>
        <v>0</v>
      </c>
      <c r="FH497" s="73" t="str">
        <f>IF($B497="win",100%-FH$1,"-100%")</f>
        <v>-100%</v>
      </c>
      <c r="FI497" s="9">
        <f>(FG497*FH497)+(FG497*FI$1)</f>
        <v>0</v>
      </c>
      <c r="FK497" s="9">
        <f>Sun!$BM$2</f>
        <v>0</v>
      </c>
      <c r="FL497" s="73" t="str">
        <f>IF($B497="win",100%-FL$1,"-100%")</f>
        <v>-100%</v>
      </c>
      <c r="FM497" s="9">
        <f>(FK497*FL497)+(FK497*FM$1)</f>
        <v>0</v>
      </c>
      <c r="FO497" s="9">
        <f>Sun!$BN$2</f>
        <v>0</v>
      </c>
      <c r="FP497" s="73" t="str">
        <f>IF($B497="win",100%-FP$1,"-100%")</f>
        <v>-100%</v>
      </c>
      <c r="FQ497" s="9">
        <f>(FO497*FP497)+(FO497*FQ$1)</f>
        <v>0</v>
      </c>
    </row>
    <row r="498" spans="1:173" x14ac:dyDescent="0.25">
      <c r="A498" s="9" t="str">
        <f>Sun!$A$3</f>
        <v>morning</v>
      </c>
      <c r="B498" s="72" t="str">
        <f>Sun!$C$3</f>
        <v>lose</v>
      </c>
      <c r="C498" s="9">
        <f>Sun!$X$3</f>
        <v>0</v>
      </c>
      <c r="D498" s="73" t="str">
        <f t="shared" ref="D498:D500" si="4885">IF($B498="win",100%-D$1,"-100%")</f>
        <v>-100%</v>
      </c>
      <c r="E498" s="9">
        <f t="shared" ref="E498:E500" si="4886">(C498*D498)+(C498*E$1)</f>
        <v>0</v>
      </c>
      <c r="F498" s="12"/>
      <c r="G498" s="9">
        <f>Sun!$Y$3</f>
        <v>0</v>
      </c>
      <c r="H498" s="73" t="str">
        <f t="shared" ref="H498:H500" si="4887">IF($B498="win",100%-H$1,"-100%")</f>
        <v>-100%</v>
      </c>
      <c r="I498" s="9">
        <f t="shared" ref="I498:I500" si="4888">(G498*H498)+(G498*I$1)</f>
        <v>0</v>
      </c>
      <c r="J498" s="12"/>
      <c r="K498" s="9">
        <f>Sun!$Z$3</f>
        <v>0</v>
      </c>
      <c r="L498" s="73" t="str">
        <f t="shared" ref="L498:L500" si="4889">IF($B498="win",100%-L$1,"-100%")</f>
        <v>-100%</v>
      </c>
      <c r="M498" s="9">
        <f t="shared" ref="M498:M500" si="4890">(K498*L498)+(K498*M$1)</f>
        <v>0</v>
      </c>
      <c r="N498" s="9"/>
      <c r="O498" s="9">
        <f>Sun!$AA$3</f>
        <v>0</v>
      </c>
      <c r="P498" s="73" t="str">
        <f t="shared" ref="P498:P500" si="4891">IF($B498="win",100%-P$1,"-100%")</f>
        <v>-100%</v>
      </c>
      <c r="Q498" s="9">
        <f t="shared" ref="Q498:Q500" si="4892">(O498*P498)+(O498*Q$1)</f>
        <v>0</v>
      </c>
      <c r="R498" s="9"/>
      <c r="S498" s="9">
        <f>Sun!$AB$3</f>
        <v>0</v>
      </c>
      <c r="T498" s="73" t="str">
        <f t="shared" ref="T498:T500" si="4893">IF($B498="win",100%-T$1,"-100%")</f>
        <v>-100%</v>
      </c>
      <c r="U498" s="9">
        <f t="shared" ref="U498:U500" si="4894">(S498*T498)+(S498*U$1)</f>
        <v>0</v>
      </c>
      <c r="V498" s="9"/>
      <c r="W498" s="9">
        <f>Sun!$AC$3</f>
        <v>0</v>
      </c>
      <c r="X498" s="73" t="str">
        <f t="shared" ref="X498:X500" si="4895">IF($B498="win",100%-X$1,"-100%")</f>
        <v>-100%</v>
      </c>
      <c r="Y498" s="9">
        <f t="shared" ref="Y498:Y500" si="4896">(W498*X498)+(W498*Y$1)</f>
        <v>0</v>
      </c>
      <c r="Z498" s="9"/>
      <c r="AA498" s="9">
        <f>Sun!$AD$3</f>
        <v>0</v>
      </c>
      <c r="AB498" s="73" t="str">
        <f t="shared" ref="AB498:AB500" si="4897">IF($B498="win",100%-AB$1,"-100%")</f>
        <v>-100%</v>
      </c>
      <c r="AC498" s="9">
        <f t="shared" ref="AC498:AC500" si="4898">(AA498*AB498)+(AA498*AC$1)</f>
        <v>0</v>
      </c>
      <c r="AD498" s="9"/>
      <c r="AE498" s="9">
        <f>Sun!$AE$3</f>
        <v>0</v>
      </c>
      <c r="AF498" s="73" t="str">
        <f t="shared" ref="AF498:AF500" si="4899">IF($B498="win",100%-AF$1,"-100%")</f>
        <v>-100%</v>
      </c>
      <c r="AG498" s="9">
        <f t="shared" ref="AG498:AG500" si="4900">(AE498*AF498)+(AE498*AG$1)</f>
        <v>0</v>
      </c>
      <c r="AH498" s="9"/>
      <c r="AI498" s="9">
        <f>Sun!$AF$3</f>
        <v>0</v>
      </c>
      <c r="AJ498" s="73" t="str">
        <f t="shared" ref="AJ498:AJ500" si="4901">IF($B498="win",100%-AJ$1,"-100%")</f>
        <v>-100%</v>
      </c>
      <c r="AK498" s="9">
        <f t="shared" ref="AK498:AK500" si="4902">(AI498*AJ498)+(AI498*AK$1)</f>
        <v>0</v>
      </c>
      <c r="AL498" s="9"/>
      <c r="AM498" s="9">
        <f>Sun!$AG$3</f>
        <v>0</v>
      </c>
      <c r="AN498" s="73" t="str">
        <f t="shared" ref="AN498:AN500" si="4903">IF($B498="win",100%-AN$1,"-100%")</f>
        <v>-100%</v>
      </c>
      <c r="AO498" s="9">
        <f t="shared" ref="AO498:AO500" si="4904">(AM498*AN498)+(AM498*AO$1)</f>
        <v>0</v>
      </c>
      <c r="AP498" s="9"/>
      <c r="AQ498" s="9">
        <f>Sun!$AH$3</f>
        <v>0</v>
      </c>
      <c r="AR498" s="73" t="str">
        <f t="shared" ref="AR498:AR500" si="4905">IF($B498="win",100%-AR$1,"-100%")</f>
        <v>-100%</v>
      </c>
      <c r="AS498" s="9">
        <f t="shared" ref="AS498:AS500" si="4906">(AQ498*AR498)+(AQ498*AS$1)</f>
        <v>0</v>
      </c>
      <c r="AT498" s="9"/>
      <c r="AU498" s="9">
        <f>Sun!$AI$3</f>
        <v>0</v>
      </c>
      <c r="AV498" s="73" t="str">
        <f t="shared" ref="AV498:AV500" si="4907">IF($B498="win",100%-AV$1,"-100%")</f>
        <v>-100%</v>
      </c>
      <c r="AW498" s="9">
        <f t="shared" ref="AW498:AW500" si="4908">(AU498*AV498)+(AU498*AW$1)</f>
        <v>0</v>
      </c>
      <c r="AX498" s="9"/>
      <c r="AY498" s="9">
        <f>Sun!$AJ$3</f>
        <v>0</v>
      </c>
      <c r="AZ498" s="73" t="str">
        <f t="shared" ref="AZ498:AZ500" si="4909">IF($B498="win",100%-AZ$1,"-100%")</f>
        <v>-100%</v>
      </c>
      <c r="BA498" s="9">
        <f t="shared" ref="BA498:BA500" si="4910">(AY498*AZ498)+(AY498*BA$1)</f>
        <v>0</v>
      </c>
      <c r="BB498" s="9"/>
      <c r="BC498" s="9">
        <f>Sun!$AK$3</f>
        <v>0</v>
      </c>
      <c r="BD498" s="73" t="str">
        <f t="shared" ref="BD498:BD500" si="4911">IF($B498="win",100%-BD$1,"-100%")</f>
        <v>-100%</v>
      </c>
      <c r="BE498" s="9">
        <f t="shared" ref="BE498:BE500" si="4912">(BC498*BD498)+(BC498*BE$1)</f>
        <v>0</v>
      </c>
      <c r="BF498" s="9"/>
      <c r="BG498" s="9">
        <f>Sun!$AL$3</f>
        <v>0</v>
      </c>
      <c r="BH498" s="73" t="str">
        <f t="shared" ref="BH498:BH500" si="4913">IF($B498="win",100%-BH$1,"-100%")</f>
        <v>-100%</v>
      </c>
      <c r="BI498" s="9">
        <f t="shared" ref="BI498:BI500" si="4914">(BG498*BH498)+(BG498*BI$1)</f>
        <v>0</v>
      </c>
      <c r="BJ498" s="9"/>
      <c r="BK498" s="9">
        <f>Sun!$AM$3</f>
        <v>0</v>
      </c>
      <c r="BL498" s="73" t="str">
        <f t="shared" ref="BL498:BL500" si="4915">IF($B498="win",100%-BL$1,"-100%")</f>
        <v>-100%</v>
      </c>
      <c r="BM498" s="9">
        <f t="shared" ref="BM498:BM500" si="4916">(BK498*BL498)+(BK498*BM$1)</f>
        <v>0</v>
      </c>
      <c r="BN498" s="9"/>
      <c r="BO498" s="9">
        <f>Sun!$AN$3</f>
        <v>0</v>
      </c>
      <c r="BP498" s="73" t="str">
        <f t="shared" ref="BP498:BP500" si="4917">IF($B498="win",100%-BP$1,"-100%")</f>
        <v>-100%</v>
      </c>
      <c r="BQ498" s="9">
        <f t="shared" ref="BQ498:BQ500" si="4918">(BO498*BP498)+(BO498*BQ$1)</f>
        <v>0</v>
      </c>
      <c r="BR498" s="9"/>
      <c r="BS498" s="9">
        <f>Sun!$AO$3</f>
        <v>0</v>
      </c>
      <c r="BT498" s="73" t="str">
        <f t="shared" ref="BT498:BT500" si="4919">IF($B498="win",100%-BT$1,"-100%")</f>
        <v>-100%</v>
      </c>
      <c r="BU498" s="9">
        <f t="shared" ref="BU498:BU500" si="4920">(BS498*BT498)+(BS498*BU$1)</f>
        <v>0</v>
      </c>
      <c r="BV498" s="9"/>
      <c r="BW498" s="9">
        <f>Sun!$AP$3</f>
        <v>0</v>
      </c>
      <c r="BX498" s="73" t="str">
        <f t="shared" ref="BX498:BX500" si="4921">IF($B498="win",100%-BX$1,"-100%")</f>
        <v>-100%</v>
      </c>
      <c r="BY498" s="9">
        <f t="shared" ref="BY498:BY500" si="4922">(BW498*BX498)+(BW498*BY$1)</f>
        <v>0</v>
      </c>
      <c r="BZ498" s="9"/>
      <c r="CA498" s="9">
        <f>Sun!$AQ$3</f>
        <v>0</v>
      </c>
      <c r="CB498" s="73" t="str">
        <f t="shared" ref="CB498:CB500" si="4923">IF($B498="win",100%-CB$1,"-100%")</f>
        <v>-100%</v>
      </c>
      <c r="CC498" s="9">
        <f t="shared" ref="CC498:CC500" si="4924">(CA498*CB498)+(CA498*CC$1)</f>
        <v>0</v>
      </c>
      <c r="CD498" s="9"/>
      <c r="CE498" s="9">
        <f>Sun!$AR$3</f>
        <v>0</v>
      </c>
      <c r="CF498" s="73" t="str">
        <f t="shared" ref="CF498:CF500" si="4925">IF($B498="win",100%-CF$1,"-100%")</f>
        <v>-100%</v>
      </c>
      <c r="CG498" s="9">
        <f t="shared" ref="CG498:CG500" si="4926">(CE498*CF498)+(CE498*CG$1)</f>
        <v>0</v>
      </c>
      <c r="CH498" s="9"/>
      <c r="CI498" s="9">
        <f>Sun!$AS$3</f>
        <v>0</v>
      </c>
      <c r="CJ498" s="73" t="str">
        <f t="shared" ref="CJ498:CJ500" si="4927">IF($B498="win",100%-CJ$1,"-100%")</f>
        <v>-100%</v>
      </c>
      <c r="CK498" s="9">
        <f t="shared" ref="CK498:CK500" si="4928">(CI498*CJ498)+(CI498*CK$1)</f>
        <v>0</v>
      </c>
      <c r="CL498" s="9"/>
      <c r="CM498" s="9">
        <f>Sun!$AT$3</f>
        <v>0</v>
      </c>
      <c r="CN498" s="73" t="str">
        <f t="shared" ref="CN498:CN500" si="4929">IF($B498="win",100%-CN$1,"-100%")</f>
        <v>-100%</v>
      </c>
      <c r="CO498" s="9">
        <f t="shared" ref="CO498:CO500" si="4930">(CM498*CN498)+(CM498*CO$1)</f>
        <v>0</v>
      </c>
      <c r="CP498" s="9"/>
      <c r="CQ498" s="9">
        <f>Sun!$AU$3</f>
        <v>0</v>
      </c>
      <c r="CR498" s="73" t="str">
        <f t="shared" ref="CR498:CR500" si="4931">IF($B498="win",100%-CR$1,"-100%")</f>
        <v>-100%</v>
      </c>
      <c r="CS498" s="9">
        <f t="shared" ref="CS498:CS500" si="4932">(CQ498*CR498)+(CQ498*CS$1)</f>
        <v>0</v>
      </c>
      <c r="CT498" s="9"/>
      <c r="CU498" s="9">
        <f>Sun!$AV$3</f>
        <v>0</v>
      </c>
      <c r="CV498" s="73" t="str">
        <f t="shared" ref="CV498:CV500" si="4933">IF($B498="win",100%-CV$1,"-100%")</f>
        <v>-100%</v>
      </c>
      <c r="CW498" s="9">
        <f t="shared" ref="CW498:CW500" si="4934">(CU498*CV498)+(CU498*CW$1)</f>
        <v>0</v>
      </c>
      <c r="CX498" s="9"/>
      <c r="CY498" s="9">
        <f>Sun!$AW$3</f>
        <v>0</v>
      </c>
      <c r="CZ498" s="73" t="str">
        <f t="shared" ref="CZ498:CZ500" si="4935">IF($B498="win",100%-CZ$1,"-100%")</f>
        <v>-100%</v>
      </c>
      <c r="DA498" s="9">
        <f t="shared" ref="DA498:DA500" si="4936">(CY498*CZ498)+(CY498*DA$1)</f>
        <v>0</v>
      </c>
      <c r="DB498" s="9"/>
      <c r="DC498" s="9">
        <f>Sun!$AX$3</f>
        <v>0</v>
      </c>
      <c r="DD498" s="73" t="str">
        <f t="shared" ref="DD498:DD500" si="4937">IF($B498="win",100%-DD$1,"-100%")</f>
        <v>-100%</v>
      </c>
      <c r="DE498" s="9">
        <f t="shared" ref="DE498:DE500" si="4938">(DC498*DD498)+(DC498*DE$1)</f>
        <v>0</v>
      </c>
      <c r="DF498" s="9"/>
      <c r="DG498" s="9">
        <f>Sun!$AY$3</f>
        <v>0</v>
      </c>
      <c r="DH498" s="73" t="str">
        <f t="shared" ref="DH498:DH500" si="4939">IF($B498="win",100%-DH$1,"-100%")</f>
        <v>-100%</v>
      </c>
      <c r="DI498" s="9">
        <f t="shared" ref="DI498:DI500" si="4940">(DG498*DH498)+(DG498*DI$1)</f>
        <v>0</v>
      </c>
      <c r="DJ498" s="9"/>
      <c r="DK498" s="9">
        <f>Sun!$AZ$3</f>
        <v>0</v>
      </c>
      <c r="DL498" s="73" t="str">
        <f t="shared" ref="DL498:DL500" si="4941">IF($B498="win",100%-DL$1,"-100%")</f>
        <v>-100%</v>
      </c>
      <c r="DM498" s="9">
        <f t="shared" ref="DM498:DM500" si="4942">(DK498*DL498)+(DK498*DM$1)</f>
        <v>0</v>
      </c>
      <c r="DN498" s="9"/>
      <c r="DO498" s="9">
        <f>Sun!$BA$3</f>
        <v>0</v>
      </c>
      <c r="DP498" s="73" t="str">
        <f t="shared" ref="DP498:DP500" si="4943">IF($B498="win",100%-DP$1,"-100%")</f>
        <v>-100%</v>
      </c>
      <c r="DQ498" s="9">
        <f t="shared" ref="DQ498:DQ500" si="4944">(DO498*DP498)+(DO498*DQ$1)</f>
        <v>0</v>
      </c>
      <c r="DR498" s="9"/>
      <c r="DS498" s="9">
        <f>Sun!$BB$3</f>
        <v>0</v>
      </c>
      <c r="DT498" s="73" t="str">
        <f t="shared" ref="DT498:DT500" si="4945">IF($B498="win",100%-DT$1,"-100%")</f>
        <v>-100%</v>
      </c>
      <c r="DU498" s="9">
        <f t="shared" ref="DU498:DU500" si="4946">(DS498*DT498)+(DS498*DU$1)</f>
        <v>0</v>
      </c>
      <c r="DV498" s="9"/>
      <c r="DW498" s="9">
        <f>Sun!$BC$3</f>
        <v>0</v>
      </c>
      <c r="DX498" s="73" t="str">
        <f t="shared" ref="DX498:DX500" si="4947">IF($B498="win",100%-DX$1,"-100%")</f>
        <v>-100%</v>
      </c>
      <c r="DY498" s="9">
        <f t="shared" ref="DY498:DY500" si="4948">(DW498*DX498)+(DW498*DY$1)</f>
        <v>0</v>
      </c>
      <c r="DZ498" s="9"/>
      <c r="EA498" s="9">
        <f>Sun!$BD$3</f>
        <v>0</v>
      </c>
      <c r="EB498" s="73" t="str">
        <f t="shared" ref="EB498:EB500" si="4949">IF($B498="win",100%-EB$1,"-100%")</f>
        <v>-100%</v>
      </c>
      <c r="EC498" s="9">
        <f t="shared" ref="EC498:EC500" si="4950">(EA498*EB498)+(EA498*EC$1)</f>
        <v>0</v>
      </c>
      <c r="ED498" s="9"/>
      <c r="EE498" s="9">
        <f>Sun!$BE$3</f>
        <v>0</v>
      </c>
      <c r="EF498" s="73" t="str">
        <f t="shared" ref="EF498:EF500" si="4951">IF($B498="win",100%-EF$1,"-100%")</f>
        <v>-100%</v>
      </c>
      <c r="EG498" s="9">
        <f t="shared" ref="EG498:EG500" si="4952">(EE498*EF498)+(EE498*EG$1)</f>
        <v>0</v>
      </c>
      <c r="EH498" s="9"/>
      <c r="EI498" s="9">
        <f>Sun!$BF$3</f>
        <v>0</v>
      </c>
      <c r="EJ498" s="73" t="str">
        <f t="shared" ref="EJ498:EJ500" si="4953">IF($B498="win",100%-EJ$1,"-100%")</f>
        <v>-100%</v>
      </c>
      <c r="EK498" s="9">
        <f t="shared" ref="EK498" si="4954">(EI498*EJ498)+(EI498*EK$1)</f>
        <v>0</v>
      </c>
      <c r="EL498" s="9"/>
      <c r="EM498" s="9">
        <f>Sun!$BG$3</f>
        <v>0</v>
      </c>
      <c r="EN498" s="73" t="str">
        <f t="shared" ref="EN498:EN500" si="4955">IF($B498="win",100%-EN$1,"-100%")</f>
        <v>-100%</v>
      </c>
      <c r="EO498" s="9">
        <f t="shared" ref="EO498:EO500" si="4956">(EM498*EN498)+(EM498*EO$1)</f>
        <v>0</v>
      </c>
      <c r="EP498" s="9"/>
      <c r="EQ498" s="9">
        <f>Sun!$BH$3</f>
        <v>0</v>
      </c>
      <c r="ER498" s="73" t="str">
        <f t="shared" ref="ER498:ER500" si="4957">IF($B498="win",100%-ER$1,"-100%")</f>
        <v>-100%</v>
      </c>
      <c r="ES498" s="9">
        <f t="shared" ref="ES498:ES500" si="4958">(EQ498*ER498)+(EQ498*ES$1)</f>
        <v>0</v>
      </c>
      <c r="EU498" s="9">
        <f>Sun!$BI$3</f>
        <v>0</v>
      </c>
      <c r="EV498" s="73" t="str">
        <f t="shared" ref="EV498:EV500" si="4959">IF($B498="win",100%-EV$1,"-100%")</f>
        <v>-100%</v>
      </c>
      <c r="EW498" s="9">
        <f t="shared" ref="EW498:EW500" si="4960">(EU498*EV498)+(EU498*EW$1)</f>
        <v>0</v>
      </c>
      <c r="EY498" s="9">
        <f>Sun!$BJ$3</f>
        <v>0</v>
      </c>
      <c r="EZ498" s="73" t="str">
        <f t="shared" ref="EZ498:EZ500" si="4961">IF($B498="win",100%-EZ$1,"-100%")</f>
        <v>-100%</v>
      </c>
      <c r="FA498" s="9">
        <f t="shared" ref="FA498:FA500" si="4962">(EY498*EZ498)+(EY498*FA$1)</f>
        <v>0</v>
      </c>
      <c r="FC498" s="9">
        <f>Sun!$BK$3</f>
        <v>0</v>
      </c>
      <c r="FD498" s="73" t="str">
        <f t="shared" ref="FD498:FD500" si="4963">IF($B498="win",100%-FD$1,"-100%")</f>
        <v>-100%</v>
      </c>
      <c r="FE498" s="9">
        <f t="shared" ref="FE498:FE500" si="4964">(FC498*FD498)+(FC498*FE$1)</f>
        <v>0</v>
      </c>
      <c r="FG498" s="9">
        <f>Sun!$BL$3</f>
        <v>0</v>
      </c>
      <c r="FH498" s="73" t="str">
        <f t="shared" ref="FH498:FH500" si="4965">IF($B498="win",100%-FH$1,"-100%")</f>
        <v>-100%</v>
      </c>
      <c r="FI498" s="9">
        <f t="shared" ref="FI498:FI500" si="4966">(FG498*FH498)+(FG498*FI$1)</f>
        <v>0</v>
      </c>
      <c r="FK498" s="9">
        <f>Sun!$BM$3</f>
        <v>0</v>
      </c>
      <c r="FL498" s="73" t="str">
        <f t="shared" ref="FL498:FL500" si="4967">IF($B498="win",100%-FL$1,"-100%")</f>
        <v>-100%</v>
      </c>
      <c r="FM498" s="9">
        <f t="shared" ref="FM498:FM500" si="4968">(FK498*FL498)+(FK498*FM$1)</f>
        <v>0</v>
      </c>
      <c r="FO498" s="9">
        <f>Sun!$BN$3</f>
        <v>0</v>
      </c>
      <c r="FP498" s="73" t="str">
        <f t="shared" ref="FP498:FP500" si="4969">IF($B498="win",100%-FP$1,"-100%")</f>
        <v>-100%</v>
      </c>
      <c r="FQ498" s="9">
        <f t="shared" ref="FQ498:FQ500" si="4970">(FO498*FP498)+(FO498*FQ$1)</f>
        <v>0</v>
      </c>
    </row>
    <row r="499" spans="1:173" x14ac:dyDescent="0.25">
      <c r="A499" s="9" t="str">
        <f>Sun!$A$4</f>
        <v>UNDER</v>
      </c>
      <c r="B499" s="72" t="str">
        <f>Sun!$C$4</f>
        <v>win</v>
      </c>
      <c r="C499" s="9">
        <f>Sun!$X$4</f>
        <v>0</v>
      </c>
      <c r="D499" s="73">
        <f t="shared" si="4885"/>
        <v>1</v>
      </c>
      <c r="E499" s="9">
        <f t="shared" si="4886"/>
        <v>0</v>
      </c>
      <c r="F499" s="12"/>
      <c r="G499" s="9">
        <f>Sun!$Y$4</f>
        <v>0</v>
      </c>
      <c r="H499" s="73">
        <f t="shared" si="4887"/>
        <v>0.9</v>
      </c>
      <c r="I499" s="9">
        <f t="shared" si="4888"/>
        <v>0</v>
      </c>
      <c r="J499" s="12"/>
      <c r="K499" s="9">
        <f>Sun!$Z$4</f>
        <v>0</v>
      </c>
      <c r="L499" s="73">
        <f t="shared" si="4889"/>
        <v>0.9</v>
      </c>
      <c r="M499" s="9">
        <f t="shared" si="4890"/>
        <v>0</v>
      </c>
      <c r="N499" s="9"/>
      <c r="O499" s="9">
        <f>Sun!$AA$4</f>
        <v>0</v>
      </c>
      <c r="P499" s="73">
        <f t="shared" si="4891"/>
        <v>0.9</v>
      </c>
      <c r="Q499" s="9">
        <f t="shared" si="4892"/>
        <v>0</v>
      </c>
      <c r="R499" s="9"/>
      <c r="S499" s="9">
        <f>Sun!$AB$4</f>
        <v>0</v>
      </c>
      <c r="T499" s="73">
        <f t="shared" si="4893"/>
        <v>0.9</v>
      </c>
      <c r="U499" s="9">
        <f t="shared" si="4894"/>
        <v>0</v>
      </c>
      <c r="V499" s="9"/>
      <c r="W499" s="9">
        <f>Sun!$AC$4</f>
        <v>0</v>
      </c>
      <c r="X499" s="73">
        <f t="shared" si="4895"/>
        <v>0.9</v>
      </c>
      <c r="Y499" s="9">
        <f t="shared" si="4896"/>
        <v>0</v>
      </c>
      <c r="Z499" s="9"/>
      <c r="AA499" s="9">
        <f>Sun!$AD$4</f>
        <v>0</v>
      </c>
      <c r="AB499" s="73">
        <f t="shared" si="4897"/>
        <v>0.9</v>
      </c>
      <c r="AC499" s="9">
        <f t="shared" si="4898"/>
        <v>0</v>
      </c>
      <c r="AD499" s="9"/>
      <c r="AE499" s="9">
        <f>Sun!$AE$4</f>
        <v>0</v>
      </c>
      <c r="AF499" s="73">
        <f t="shared" si="4899"/>
        <v>0.9</v>
      </c>
      <c r="AG499" s="9">
        <f t="shared" si="4900"/>
        <v>0</v>
      </c>
      <c r="AH499" s="9"/>
      <c r="AI499" s="9">
        <f>Sun!$AF$4</f>
        <v>0</v>
      </c>
      <c r="AJ499" s="73">
        <f t="shared" si="4901"/>
        <v>0.9</v>
      </c>
      <c r="AK499" s="9">
        <f t="shared" si="4902"/>
        <v>0</v>
      </c>
      <c r="AL499" s="9"/>
      <c r="AM499" s="9">
        <f>Sun!$AG$4</f>
        <v>0</v>
      </c>
      <c r="AN499" s="73">
        <f t="shared" si="4903"/>
        <v>0.9</v>
      </c>
      <c r="AO499" s="9">
        <f t="shared" si="4904"/>
        <v>0</v>
      </c>
      <c r="AP499" s="9"/>
      <c r="AQ499" s="9">
        <f>Sun!$AH$4</f>
        <v>0</v>
      </c>
      <c r="AR499" s="73">
        <f t="shared" si="4905"/>
        <v>0.9</v>
      </c>
      <c r="AS499" s="9">
        <f t="shared" si="4906"/>
        <v>0</v>
      </c>
      <c r="AT499" s="9"/>
      <c r="AU499" s="9">
        <f>Sun!$AI$4</f>
        <v>0</v>
      </c>
      <c r="AV499" s="73">
        <f t="shared" si="4907"/>
        <v>0.9</v>
      </c>
      <c r="AW499" s="9">
        <f t="shared" si="4908"/>
        <v>0</v>
      </c>
      <c r="AX499" s="9"/>
      <c r="AY499" s="9">
        <f>Sun!$AJ$4</f>
        <v>0</v>
      </c>
      <c r="AZ499" s="73">
        <f t="shared" si="4909"/>
        <v>0.9</v>
      </c>
      <c r="BA499" s="9">
        <f t="shared" si="4910"/>
        <v>0</v>
      </c>
      <c r="BB499" s="9"/>
      <c r="BC499" s="9">
        <f>Sun!$AK$4</f>
        <v>0</v>
      </c>
      <c r="BD499" s="73">
        <f t="shared" si="4911"/>
        <v>0.9</v>
      </c>
      <c r="BE499" s="9">
        <f t="shared" si="4912"/>
        <v>0</v>
      </c>
      <c r="BF499" s="9"/>
      <c r="BG499" s="9">
        <f>Sun!$AL$4</f>
        <v>0</v>
      </c>
      <c r="BH499" s="73">
        <f t="shared" si="4913"/>
        <v>0.9</v>
      </c>
      <c r="BI499" s="9">
        <f t="shared" si="4914"/>
        <v>0</v>
      </c>
      <c r="BJ499" s="9"/>
      <c r="BK499" s="9">
        <f>Sun!$AM$4</f>
        <v>0</v>
      </c>
      <c r="BL499" s="73">
        <f t="shared" si="4915"/>
        <v>0.9</v>
      </c>
      <c r="BM499" s="9">
        <f t="shared" si="4916"/>
        <v>0</v>
      </c>
      <c r="BN499" s="9"/>
      <c r="BO499" s="9">
        <f>Sun!$AN$4</f>
        <v>0</v>
      </c>
      <c r="BP499" s="73">
        <f t="shared" si="4917"/>
        <v>0.92</v>
      </c>
      <c r="BQ499" s="9">
        <f t="shared" si="4918"/>
        <v>0</v>
      </c>
      <c r="BR499" s="9"/>
      <c r="BS499" s="9">
        <f>Sun!$AO$4</f>
        <v>0</v>
      </c>
      <c r="BT499" s="73">
        <f t="shared" si="4919"/>
        <v>0.9</v>
      </c>
      <c r="BU499" s="9">
        <f t="shared" si="4920"/>
        <v>0</v>
      </c>
      <c r="BV499" s="9"/>
      <c r="BW499" s="9">
        <f>Sun!$AP$4</f>
        <v>0</v>
      </c>
      <c r="BX499" s="73">
        <f t="shared" si="4921"/>
        <v>0.9</v>
      </c>
      <c r="BY499" s="9">
        <f t="shared" si="4922"/>
        <v>0</v>
      </c>
      <c r="BZ499" s="9"/>
      <c r="CA499" s="9">
        <f>Sun!$AQ$4</f>
        <v>0</v>
      </c>
      <c r="CB499" s="73">
        <f t="shared" si="4923"/>
        <v>0.9</v>
      </c>
      <c r="CC499" s="9">
        <f t="shared" si="4924"/>
        <v>0</v>
      </c>
      <c r="CD499" s="9"/>
      <c r="CE499" s="9">
        <f>Sun!$AR$4</f>
        <v>0</v>
      </c>
      <c r="CF499" s="73">
        <f t="shared" si="4925"/>
        <v>0.9</v>
      </c>
      <c r="CG499" s="9">
        <f t="shared" si="4926"/>
        <v>0</v>
      </c>
      <c r="CH499" s="9"/>
      <c r="CI499" s="9">
        <f>Sun!$AS$4</f>
        <v>0</v>
      </c>
      <c r="CJ499" s="73">
        <f t="shared" si="4927"/>
        <v>0.9</v>
      </c>
      <c r="CK499" s="9">
        <f t="shared" si="4928"/>
        <v>0</v>
      </c>
      <c r="CL499" s="9"/>
      <c r="CM499" s="9">
        <f>Sun!$AT$4</f>
        <v>0</v>
      </c>
      <c r="CN499" s="73">
        <f t="shared" si="4929"/>
        <v>0.9</v>
      </c>
      <c r="CO499" s="9">
        <f t="shared" si="4930"/>
        <v>0</v>
      </c>
      <c r="CP499" s="9"/>
      <c r="CQ499" s="9">
        <f>Sun!$AU$4</f>
        <v>0</v>
      </c>
      <c r="CR499" s="73">
        <f t="shared" si="4931"/>
        <v>0.9</v>
      </c>
      <c r="CS499" s="9">
        <f t="shared" si="4932"/>
        <v>0</v>
      </c>
      <c r="CT499" s="9"/>
      <c r="CU499" s="9">
        <f>Sun!$AV$4</f>
        <v>0</v>
      </c>
      <c r="CV499" s="73">
        <f t="shared" si="4933"/>
        <v>0.9</v>
      </c>
      <c r="CW499" s="9">
        <f t="shared" si="4934"/>
        <v>0</v>
      </c>
      <c r="CX499" s="9"/>
      <c r="CY499" s="9">
        <f>Sun!$AW$4</f>
        <v>0</v>
      </c>
      <c r="CZ499" s="73">
        <f t="shared" si="4935"/>
        <v>0.9</v>
      </c>
      <c r="DA499" s="9">
        <f t="shared" si="4936"/>
        <v>0</v>
      </c>
      <c r="DB499" s="9"/>
      <c r="DC499" s="9">
        <f>Sun!$AX$4</f>
        <v>0</v>
      </c>
      <c r="DD499" s="73">
        <f t="shared" si="4937"/>
        <v>0.9</v>
      </c>
      <c r="DE499" s="9">
        <f t="shared" si="4938"/>
        <v>0</v>
      </c>
      <c r="DF499" s="9"/>
      <c r="DG499" s="9">
        <f>Sun!$AY$4</f>
        <v>0</v>
      </c>
      <c r="DH499" s="73">
        <f t="shared" si="4939"/>
        <v>0.9</v>
      </c>
      <c r="DI499" s="9">
        <f t="shared" si="4940"/>
        <v>0</v>
      </c>
      <c r="DJ499" s="9"/>
      <c r="DK499" s="9">
        <f>Sun!$AZ$4</f>
        <v>0</v>
      </c>
      <c r="DL499" s="73">
        <f t="shared" si="4941"/>
        <v>0.9</v>
      </c>
      <c r="DM499" s="9">
        <f t="shared" si="4942"/>
        <v>0</v>
      </c>
      <c r="DN499" s="9"/>
      <c r="DO499" s="9">
        <f>Sun!$BA$4</f>
        <v>0</v>
      </c>
      <c r="DP499" s="73">
        <f t="shared" si="4943"/>
        <v>0.9</v>
      </c>
      <c r="DQ499" s="9">
        <f t="shared" si="4944"/>
        <v>0</v>
      </c>
      <c r="DR499" s="9"/>
      <c r="DS499" s="9">
        <f>Sun!$BB$4</f>
        <v>0</v>
      </c>
      <c r="DT499" s="73">
        <f t="shared" si="4945"/>
        <v>0.9</v>
      </c>
      <c r="DU499" s="9">
        <f t="shared" si="4946"/>
        <v>0</v>
      </c>
      <c r="DV499" s="9"/>
      <c r="DW499" s="9">
        <f>Sun!$BC$4</f>
        <v>0</v>
      </c>
      <c r="DX499" s="73">
        <f t="shared" si="4947"/>
        <v>0.9</v>
      </c>
      <c r="DY499" s="9">
        <f t="shared" si="4948"/>
        <v>0</v>
      </c>
      <c r="DZ499" s="9"/>
      <c r="EA499" s="9">
        <f>Sun!$BD$4</f>
        <v>0</v>
      </c>
      <c r="EB499" s="73">
        <f t="shared" si="4949"/>
        <v>0.9</v>
      </c>
      <c r="EC499" s="9">
        <f t="shared" si="4950"/>
        <v>0</v>
      </c>
      <c r="ED499" s="9"/>
      <c r="EE499" s="9">
        <f>Sun!$BE$4</f>
        <v>0</v>
      </c>
      <c r="EF499" s="73">
        <f t="shared" si="4951"/>
        <v>0.9</v>
      </c>
      <c r="EG499" s="9">
        <f t="shared" si="4952"/>
        <v>0</v>
      </c>
      <c r="EH499" s="9"/>
      <c r="EI499" s="9">
        <f>Sun!$BF$4</f>
        <v>0</v>
      </c>
      <c r="EJ499" s="73">
        <f t="shared" si="4953"/>
        <v>0.9</v>
      </c>
      <c r="EK499" s="9">
        <f t="shared" ref="EK499:EK500" si="4971">(EI499*EJ499)+(EI499*EK$1)</f>
        <v>0</v>
      </c>
      <c r="EL499" s="9"/>
      <c r="EM499" s="9">
        <f>Sun!$BG$4</f>
        <v>0</v>
      </c>
      <c r="EN499" s="73">
        <f t="shared" si="4955"/>
        <v>0.9</v>
      </c>
      <c r="EO499" s="9">
        <f t="shared" si="4956"/>
        <v>0</v>
      </c>
      <c r="EP499" s="9"/>
      <c r="EQ499" s="9">
        <f>Sun!$BH$4</f>
        <v>0</v>
      </c>
      <c r="ER499" s="73">
        <f t="shared" si="4957"/>
        <v>0.9</v>
      </c>
      <c r="ES499" s="9">
        <f t="shared" si="4958"/>
        <v>0</v>
      </c>
      <c r="EU499" s="9">
        <f>Sun!$BI$4</f>
        <v>0</v>
      </c>
      <c r="EV499" s="73">
        <f t="shared" si="4959"/>
        <v>0.9</v>
      </c>
      <c r="EW499" s="9">
        <f t="shared" si="4960"/>
        <v>0</v>
      </c>
      <c r="EY499" s="9">
        <f>Sun!$BJ$4</f>
        <v>0</v>
      </c>
      <c r="EZ499" s="73">
        <f t="shared" si="4961"/>
        <v>0.9</v>
      </c>
      <c r="FA499" s="9">
        <f t="shared" si="4962"/>
        <v>0</v>
      </c>
      <c r="FC499" s="9">
        <f>Sun!$BK$4</f>
        <v>0</v>
      </c>
      <c r="FD499" s="73">
        <f t="shared" si="4963"/>
        <v>0.9</v>
      </c>
      <c r="FE499" s="9">
        <f t="shared" si="4964"/>
        <v>0</v>
      </c>
      <c r="FG499" s="9">
        <f>Sun!$BL$4</f>
        <v>0</v>
      </c>
      <c r="FH499" s="73">
        <f t="shared" si="4965"/>
        <v>0.9</v>
      </c>
      <c r="FI499" s="9">
        <f t="shared" si="4966"/>
        <v>0</v>
      </c>
      <c r="FK499" s="9">
        <f>Sun!$BM$4</f>
        <v>0</v>
      </c>
      <c r="FL499" s="73">
        <f t="shared" si="4967"/>
        <v>0.9</v>
      </c>
      <c r="FM499" s="9">
        <f t="shared" si="4968"/>
        <v>0</v>
      </c>
      <c r="FO499" s="9">
        <f>Sun!$BN$4</f>
        <v>0</v>
      </c>
      <c r="FP499" s="73">
        <f t="shared" si="4969"/>
        <v>0.9</v>
      </c>
      <c r="FQ499" s="9">
        <f t="shared" si="4970"/>
        <v>0</v>
      </c>
    </row>
    <row r="500" spans="1:173" x14ac:dyDescent="0.25">
      <c r="A500" s="9" t="str">
        <f>Sun!$A$5</f>
        <v>OVER</v>
      </c>
      <c r="B500" s="72">
        <f>Sun!$C$5</f>
        <v>0</v>
      </c>
      <c r="C500" s="9">
        <f>Sun!$X$5</f>
        <v>0</v>
      </c>
      <c r="D500" s="73" t="str">
        <f t="shared" si="4885"/>
        <v>-100%</v>
      </c>
      <c r="E500" s="9">
        <f t="shared" si="4886"/>
        <v>0</v>
      </c>
      <c r="F500" s="12"/>
      <c r="G500" s="9">
        <f>Sun!$Y$5</f>
        <v>0</v>
      </c>
      <c r="H500" s="73" t="str">
        <f t="shared" si="4887"/>
        <v>-100%</v>
      </c>
      <c r="I500" s="9">
        <f t="shared" si="4888"/>
        <v>0</v>
      </c>
      <c r="J500" s="12"/>
      <c r="K500" s="9">
        <f>Sun!$Z$5</f>
        <v>0</v>
      </c>
      <c r="L500" s="73" t="str">
        <f t="shared" si="4889"/>
        <v>-100%</v>
      </c>
      <c r="M500" s="9">
        <f t="shared" si="4890"/>
        <v>0</v>
      </c>
      <c r="N500" s="9"/>
      <c r="O500" s="9">
        <f>Sun!$AA$5</f>
        <v>0</v>
      </c>
      <c r="P500" s="73" t="str">
        <f t="shared" si="4891"/>
        <v>-100%</v>
      </c>
      <c r="Q500" s="9">
        <f t="shared" si="4892"/>
        <v>0</v>
      </c>
      <c r="R500" s="9"/>
      <c r="S500" s="9">
        <f>Sun!$AB$5</f>
        <v>0</v>
      </c>
      <c r="T500" s="73" t="str">
        <f t="shared" si="4893"/>
        <v>-100%</v>
      </c>
      <c r="U500" s="9">
        <f t="shared" si="4894"/>
        <v>0</v>
      </c>
      <c r="V500" s="9"/>
      <c r="W500" s="9">
        <f>Sun!$AC$5</f>
        <v>0</v>
      </c>
      <c r="X500" s="73" t="str">
        <f t="shared" si="4895"/>
        <v>-100%</v>
      </c>
      <c r="Y500" s="9">
        <f t="shared" si="4896"/>
        <v>0</v>
      </c>
      <c r="Z500" s="9"/>
      <c r="AA500" s="9">
        <f>Sun!$AD$5</f>
        <v>0</v>
      </c>
      <c r="AB500" s="73" t="str">
        <f t="shared" si="4897"/>
        <v>-100%</v>
      </c>
      <c r="AC500" s="9">
        <f t="shared" si="4898"/>
        <v>0</v>
      </c>
      <c r="AD500" s="9"/>
      <c r="AE500" s="9">
        <f>Sun!$AE$5</f>
        <v>0</v>
      </c>
      <c r="AF500" s="73" t="str">
        <f t="shared" si="4899"/>
        <v>-100%</v>
      </c>
      <c r="AG500" s="9">
        <f t="shared" si="4900"/>
        <v>0</v>
      </c>
      <c r="AH500" s="9"/>
      <c r="AI500" s="9">
        <f>Sun!$AF$5</f>
        <v>0</v>
      </c>
      <c r="AJ500" s="73" t="str">
        <f t="shared" si="4901"/>
        <v>-100%</v>
      </c>
      <c r="AK500" s="9">
        <f t="shared" si="4902"/>
        <v>0</v>
      </c>
      <c r="AL500" s="9"/>
      <c r="AM500" s="9">
        <f>Sun!$AG$5</f>
        <v>0</v>
      </c>
      <c r="AN500" s="73" t="str">
        <f t="shared" si="4903"/>
        <v>-100%</v>
      </c>
      <c r="AO500" s="9">
        <f t="shared" si="4904"/>
        <v>0</v>
      </c>
      <c r="AP500" s="9"/>
      <c r="AQ500" s="9">
        <f>Sun!$AH$5</f>
        <v>0</v>
      </c>
      <c r="AR500" s="73" t="str">
        <f t="shared" si="4905"/>
        <v>-100%</v>
      </c>
      <c r="AS500" s="9">
        <f t="shared" si="4906"/>
        <v>0</v>
      </c>
      <c r="AT500" s="9"/>
      <c r="AU500" s="9">
        <f>Sun!$AI$5</f>
        <v>0</v>
      </c>
      <c r="AV500" s="73" t="str">
        <f t="shared" si="4907"/>
        <v>-100%</v>
      </c>
      <c r="AW500" s="9">
        <f t="shared" si="4908"/>
        <v>0</v>
      </c>
      <c r="AX500" s="9"/>
      <c r="AY500" s="9">
        <f>Sun!$AJ$5</f>
        <v>0</v>
      </c>
      <c r="AZ500" s="73" t="str">
        <f t="shared" si="4909"/>
        <v>-100%</v>
      </c>
      <c r="BA500" s="9">
        <f t="shared" si="4910"/>
        <v>0</v>
      </c>
      <c r="BB500" s="9"/>
      <c r="BC500" s="9">
        <f>Sun!$AK$5</f>
        <v>0</v>
      </c>
      <c r="BD500" s="73" t="str">
        <f t="shared" si="4911"/>
        <v>-100%</v>
      </c>
      <c r="BE500" s="9">
        <f t="shared" si="4912"/>
        <v>0</v>
      </c>
      <c r="BF500" s="9"/>
      <c r="BG500" s="9">
        <f>Sun!$AL$5</f>
        <v>0</v>
      </c>
      <c r="BH500" s="73" t="str">
        <f t="shared" si="4913"/>
        <v>-100%</v>
      </c>
      <c r="BI500" s="9">
        <f t="shared" si="4914"/>
        <v>0</v>
      </c>
      <c r="BJ500" s="9"/>
      <c r="BK500" s="9">
        <f>Sun!$AM$5</f>
        <v>0</v>
      </c>
      <c r="BL500" s="73" t="str">
        <f t="shared" si="4915"/>
        <v>-100%</v>
      </c>
      <c r="BM500" s="9">
        <f t="shared" si="4916"/>
        <v>0</v>
      </c>
      <c r="BN500" s="9"/>
      <c r="BO500" s="9">
        <f>Sun!$AN$5</f>
        <v>0</v>
      </c>
      <c r="BP500" s="73" t="str">
        <f t="shared" si="4917"/>
        <v>-100%</v>
      </c>
      <c r="BQ500" s="9">
        <f t="shared" si="4918"/>
        <v>0</v>
      </c>
      <c r="BR500" s="9"/>
      <c r="BS500" s="9">
        <f>Sun!$AO$5</f>
        <v>0</v>
      </c>
      <c r="BT500" s="73" t="str">
        <f t="shared" si="4919"/>
        <v>-100%</v>
      </c>
      <c r="BU500" s="9">
        <f t="shared" si="4920"/>
        <v>0</v>
      </c>
      <c r="BV500" s="9"/>
      <c r="BW500" s="9">
        <f>Sun!$AP$5</f>
        <v>0</v>
      </c>
      <c r="BX500" s="73" t="str">
        <f t="shared" si="4921"/>
        <v>-100%</v>
      </c>
      <c r="BY500" s="9">
        <f t="shared" si="4922"/>
        <v>0</v>
      </c>
      <c r="BZ500" s="9"/>
      <c r="CA500" s="9">
        <f>Sun!$AQ$5</f>
        <v>0</v>
      </c>
      <c r="CB500" s="73" t="str">
        <f t="shared" si="4923"/>
        <v>-100%</v>
      </c>
      <c r="CC500" s="9">
        <f t="shared" si="4924"/>
        <v>0</v>
      </c>
      <c r="CD500" s="9"/>
      <c r="CE500" s="9">
        <f>Sun!$AR$5</f>
        <v>0</v>
      </c>
      <c r="CF500" s="73" t="str">
        <f t="shared" si="4925"/>
        <v>-100%</v>
      </c>
      <c r="CG500" s="9">
        <f t="shared" si="4926"/>
        <v>0</v>
      </c>
      <c r="CH500" s="9"/>
      <c r="CI500" s="9">
        <f>Sun!$AS$5</f>
        <v>0</v>
      </c>
      <c r="CJ500" s="73" t="str">
        <f t="shared" si="4927"/>
        <v>-100%</v>
      </c>
      <c r="CK500" s="9">
        <f t="shared" si="4928"/>
        <v>0</v>
      </c>
      <c r="CL500" s="9"/>
      <c r="CM500" s="9">
        <f>Sun!$AT$5</f>
        <v>0</v>
      </c>
      <c r="CN500" s="73" t="str">
        <f t="shared" si="4929"/>
        <v>-100%</v>
      </c>
      <c r="CO500" s="9">
        <f t="shared" si="4930"/>
        <v>0</v>
      </c>
      <c r="CP500" s="9"/>
      <c r="CQ500" s="9">
        <f>Sun!$AU$5</f>
        <v>0</v>
      </c>
      <c r="CR500" s="73" t="str">
        <f t="shared" si="4931"/>
        <v>-100%</v>
      </c>
      <c r="CS500" s="9">
        <f t="shared" si="4932"/>
        <v>0</v>
      </c>
      <c r="CT500" s="9"/>
      <c r="CU500" s="9">
        <f>Sun!$AV$5</f>
        <v>0</v>
      </c>
      <c r="CV500" s="73" t="str">
        <f t="shared" si="4933"/>
        <v>-100%</v>
      </c>
      <c r="CW500" s="9">
        <f t="shared" si="4934"/>
        <v>0</v>
      </c>
      <c r="CX500" s="9"/>
      <c r="CY500" s="9">
        <f>Sun!$AW$5</f>
        <v>0</v>
      </c>
      <c r="CZ500" s="73" t="str">
        <f t="shared" si="4935"/>
        <v>-100%</v>
      </c>
      <c r="DA500" s="9">
        <f t="shared" si="4936"/>
        <v>0</v>
      </c>
      <c r="DB500" s="9"/>
      <c r="DC500" s="9">
        <f>Sun!$AX$5</f>
        <v>0</v>
      </c>
      <c r="DD500" s="73" t="str">
        <f t="shared" si="4937"/>
        <v>-100%</v>
      </c>
      <c r="DE500" s="9">
        <f t="shared" si="4938"/>
        <v>0</v>
      </c>
      <c r="DF500" s="9"/>
      <c r="DG500" s="9">
        <f>Sun!$AY$5</f>
        <v>0</v>
      </c>
      <c r="DH500" s="73" t="str">
        <f t="shared" si="4939"/>
        <v>-100%</v>
      </c>
      <c r="DI500" s="9">
        <f t="shared" si="4940"/>
        <v>0</v>
      </c>
      <c r="DJ500" s="9"/>
      <c r="DK500" s="9">
        <f>Sun!$AZ$5</f>
        <v>0</v>
      </c>
      <c r="DL500" s="73" t="str">
        <f t="shared" si="4941"/>
        <v>-100%</v>
      </c>
      <c r="DM500" s="9">
        <f t="shared" si="4942"/>
        <v>0</v>
      </c>
      <c r="DN500" s="9"/>
      <c r="DO500" s="9">
        <f>Sun!$BA$5</f>
        <v>0</v>
      </c>
      <c r="DP500" s="73" t="str">
        <f t="shared" si="4943"/>
        <v>-100%</v>
      </c>
      <c r="DQ500" s="9">
        <f t="shared" si="4944"/>
        <v>0</v>
      </c>
      <c r="DR500" s="9"/>
      <c r="DS500" s="9">
        <f>Sun!$BB$5</f>
        <v>0</v>
      </c>
      <c r="DT500" s="73" t="str">
        <f t="shared" si="4945"/>
        <v>-100%</v>
      </c>
      <c r="DU500" s="9">
        <f t="shared" si="4946"/>
        <v>0</v>
      </c>
      <c r="DV500" s="9"/>
      <c r="DW500" s="9">
        <f>Sun!$BC$5</f>
        <v>0</v>
      </c>
      <c r="DX500" s="73" t="str">
        <f t="shared" si="4947"/>
        <v>-100%</v>
      </c>
      <c r="DY500" s="9">
        <f t="shared" si="4948"/>
        <v>0</v>
      </c>
      <c r="DZ500" s="9"/>
      <c r="EA500" s="9">
        <f>Sun!$BD$5</f>
        <v>0</v>
      </c>
      <c r="EB500" s="73" t="str">
        <f t="shared" si="4949"/>
        <v>-100%</v>
      </c>
      <c r="EC500" s="9">
        <f t="shared" si="4950"/>
        <v>0</v>
      </c>
      <c r="ED500" s="9"/>
      <c r="EE500" s="9">
        <f>Sun!$BE$5</f>
        <v>0</v>
      </c>
      <c r="EF500" s="73" t="str">
        <f t="shared" si="4951"/>
        <v>-100%</v>
      </c>
      <c r="EG500" s="9">
        <f t="shared" si="4952"/>
        <v>0</v>
      </c>
      <c r="EH500" s="9"/>
      <c r="EI500" s="9">
        <f>Sun!$BF$5</f>
        <v>0</v>
      </c>
      <c r="EJ500" s="73" t="str">
        <f t="shared" si="4953"/>
        <v>-100%</v>
      </c>
      <c r="EK500" s="9">
        <f t="shared" si="4971"/>
        <v>0</v>
      </c>
      <c r="EL500" s="9"/>
      <c r="EM500" s="9">
        <f>Sun!$BG$5</f>
        <v>0</v>
      </c>
      <c r="EN500" s="73" t="str">
        <f t="shared" si="4955"/>
        <v>-100%</v>
      </c>
      <c r="EO500" s="9">
        <f t="shared" si="4956"/>
        <v>0</v>
      </c>
      <c r="EP500" s="9"/>
      <c r="EQ500" s="9">
        <f>Sun!$BH$5</f>
        <v>0</v>
      </c>
      <c r="ER500" s="73" t="str">
        <f t="shared" si="4957"/>
        <v>-100%</v>
      </c>
      <c r="ES500" s="9">
        <f t="shared" si="4958"/>
        <v>0</v>
      </c>
      <c r="EU500" s="9">
        <f>Sun!$BI$5</f>
        <v>0</v>
      </c>
      <c r="EV500" s="73" t="str">
        <f t="shared" si="4959"/>
        <v>-100%</v>
      </c>
      <c r="EW500" s="9">
        <f t="shared" si="4960"/>
        <v>0</v>
      </c>
      <c r="EY500" s="9">
        <f>Sun!$BJ$5</f>
        <v>0</v>
      </c>
      <c r="EZ500" s="73" t="str">
        <f t="shared" si="4961"/>
        <v>-100%</v>
      </c>
      <c r="FA500" s="9">
        <f t="shared" si="4962"/>
        <v>0</v>
      </c>
      <c r="FC500" s="9">
        <f>Sun!$BK$5</f>
        <v>0</v>
      </c>
      <c r="FD500" s="73" t="str">
        <f t="shared" si="4963"/>
        <v>-100%</v>
      </c>
      <c r="FE500" s="9">
        <f t="shared" si="4964"/>
        <v>0</v>
      </c>
      <c r="FG500" s="9">
        <f>Sun!$BL$5</f>
        <v>0</v>
      </c>
      <c r="FH500" s="73" t="str">
        <f t="shared" si="4965"/>
        <v>-100%</v>
      </c>
      <c r="FI500" s="9">
        <f t="shared" si="4966"/>
        <v>0</v>
      </c>
      <c r="FK500" s="9">
        <f>Sun!$BM$5</f>
        <v>0</v>
      </c>
      <c r="FL500" s="73" t="str">
        <f t="shared" si="4967"/>
        <v>-100%</v>
      </c>
      <c r="FM500" s="9">
        <f t="shared" si="4968"/>
        <v>0</v>
      </c>
      <c r="FO500" s="9">
        <f>Sun!$BN$5</f>
        <v>0</v>
      </c>
      <c r="FP500" s="73" t="str">
        <f t="shared" si="4969"/>
        <v>-100%</v>
      </c>
      <c r="FQ500" s="9">
        <f t="shared" si="4970"/>
        <v>0</v>
      </c>
    </row>
    <row r="501" spans="1:173" x14ac:dyDescent="0.25">
      <c r="A501" s="75"/>
      <c r="B501" s="72"/>
      <c r="C501" s="75"/>
      <c r="D501" s="75"/>
      <c r="E501" s="75"/>
      <c r="F501" s="12"/>
      <c r="G501" s="75"/>
      <c r="H501" s="75"/>
      <c r="I501" s="75"/>
      <c r="J501" s="12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  <c r="BJ501" s="75"/>
      <c r="BK501" s="75"/>
      <c r="BL501" s="75"/>
      <c r="BM501" s="75"/>
      <c r="BN501" s="75"/>
      <c r="BO501" s="75"/>
      <c r="BP501" s="75"/>
      <c r="BQ501" s="75"/>
      <c r="BR501" s="75"/>
      <c r="BS501" s="75"/>
      <c r="BT501" s="75"/>
      <c r="BU501" s="75"/>
      <c r="BV501" s="75"/>
      <c r="BW501" s="75"/>
      <c r="BX501" s="75"/>
      <c r="BY501" s="75"/>
      <c r="BZ501" s="75"/>
      <c r="CA501" s="75"/>
      <c r="CB501" s="75"/>
      <c r="CC501" s="75"/>
      <c r="CD501" s="75"/>
      <c r="CE501" s="75"/>
      <c r="CF501" s="75"/>
      <c r="CG501" s="75"/>
      <c r="CH501" s="75"/>
      <c r="CI501" s="75"/>
      <c r="CJ501" s="75"/>
      <c r="CK501" s="75"/>
      <c r="CL501" s="75"/>
      <c r="CM501" s="75"/>
      <c r="CN501" s="75"/>
      <c r="CO501" s="75"/>
      <c r="CP501" s="75"/>
      <c r="CQ501" s="75"/>
      <c r="CR501" s="75"/>
      <c r="CS501" s="75"/>
      <c r="CT501" s="75"/>
      <c r="CU501" s="75"/>
      <c r="CV501" s="75"/>
      <c r="CW501" s="75"/>
      <c r="CX501" s="75"/>
      <c r="CY501" s="75"/>
      <c r="CZ501" s="75"/>
      <c r="DA501" s="75"/>
      <c r="DB501" s="75"/>
      <c r="DC501" s="75"/>
      <c r="DD501" s="75"/>
      <c r="DE501" s="75"/>
      <c r="DF501" s="75"/>
      <c r="DG501" s="75"/>
      <c r="DH501" s="75"/>
      <c r="DI501" s="75"/>
      <c r="DJ501" s="75"/>
      <c r="DK501" s="75"/>
      <c r="DL501" s="75"/>
      <c r="DM501" s="75"/>
      <c r="DN501" s="75"/>
      <c r="DO501" s="75"/>
      <c r="DP501" s="75"/>
      <c r="DQ501" s="75"/>
      <c r="DR501" s="75"/>
      <c r="DS501" s="75"/>
      <c r="DT501" s="75"/>
      <c r="DU501" s="75"/>
      <c r="DV501" s="75"/>
      <c r="DW501" s="75"/>
      <c r="DX501" s="75"/>
      <c r="DY501" s="75"/>
      <c r="DZ501" s="75"/>
      <c r="EA501" s="75"/>
      <c r="EB501" s="75"/>
      <c r="EC501" s="75"/>
      <c r="ED501" s="75"/>
      <c r="EE501" s="75"/>
      <c r="EF501" s="75"/>
      <c r="EG501" s="75"/>
      <c r="EH501" s="75"/>
      <c r="EI501" s="75"/>
      <c r="EJ501" s="75"/>
      <c r="EK501" s="75"/>
      <c r="EL501" s="75"/>
      <c r="EM501" s="75"/>
      <c r="EN501" s="75"/>
      <c r="EO501" s="75"/>
      <c r="EP501" s="75"/>
      <c r="EQ501" s="75"/>
      <c r="ER501" s="75"/>
      <c r="ES501" s="75"/>
      <c r="EU501" s="75"/>
      <c r="EV501" s="75"/>
      <c r="EW501" s="75"/>
      <c r="EY501" s="75"/>
      <c r="EZ501" s="75"/>
      <c r="FA501" s="75"/>
      <c r="FC501" s="75"/>
      <c r="FD501" s="75"/>
      <c r="FE501" s="75"/>
      <c r="FG501" s="75"/>
      <c r="FH501" s="75"/>
      <c r="FI501" s="75"/>
      <c r="FK501" s="75"/>
      <c r="FL501" s="75"/>
      <c r="FM501" s="75"/>
      <c r="FO501" s="75"/>
      <c r="FP501" s="75"/>
      <c r="FQ501" s="75"/>
    </row>
    <row r="502" spans="1:173" x14ac:dyDescent="0.25">
      <c r="A502" s="9">
        <f>Sun!$A$7</f>
        <v>0</v>
      </c>
      <c r="B502" s="72">
        <f>Sun!$C$7</f>
        <v>0</v>
      </c>
      <c r="C502" s="9">
        <f>Sun!$X$7</f>
        <v>0</v>
      </c>
      <c r="D502" s="73" t="str">
        <f>IF($B502="win",100%-D$1,"-100%")</f>
        <v>-100%</v>
      </c>
      <c r="E502" s="9">
        <f>(C502*D502)+(C502*E$1)</f>
        <v>0</v>
      </c>
      <c r="F502" s="12"/>
      <c r="G502" s="9">
        <f>Sun!$Y$7</f>
        <v>0</v>
      </c>
      <c r="H502" s="73" t="str">
        <f>IF($B502="win",100%-H$1,"-100%")</f>
        <v>-100%</v>
      </c>
      <c r="I502" s="9">
        <f>(G502*H502)+(G502*I$1)</f>
        <v>0</v>
      </c>
      <c r="J502" s="12"/>
      <c r="K502" s="9">
        <f>Sun!$Z$7</f>
        <v>0</v>
      </c>
      <c r="L502" s="73" t="str">
        <f>IF($B502="win",100%-L$1,"-100%")</f>
        <v>-100%</v>
      </c>
      <c r="M502" s="9">
        <f>(K502*L502)+(K502*M$1)</f>
        <v>0</v>
      </c>
      <c r="N502" s="9"/>
      <c r="O502" s="9">
        <f>Sun!$AA$7</f>
        <v>0</v>
      </c>
      <c r="P502" s="73" t="str">
        <f>IF($B502="win",100%-P$1,"-100%")</f>
        <v>-100%</v>
      </c>
      <c r="Q502" s="9">
        <f>(O502*P502)+(O502*Q$1)</f>
        <v>0</v>
      </c>
      <c r="R502" s="9"/>
      <c r="S502" s="9">
        <f>Sun!$AB$7</f>
        <v>0</v>
      </c>
      <c r="T502" s="73" t="str">
        <f>IF($B502="win",100%-T$1,"-100%")</f>
        <v>-100%</v>
      </c>
      <c r="U502" s="9">
        <f>(S502*T502)+(S502*U$1)</f>
        <v>0</v>
      </c>
      <c r="V502" s="9"/>
      <c r="W502" s="9">
        <f>Sun!$AC$7</f>
        <v>0</v>
      </c>
      <c r="X502" s="73" t="str">
        <f>IF($B502="win",100%-X$1,"-100%")</f>
        <v>-100%</v>
      </c>
      <c r="Y502" s="9">
        <f>(W502*X502)+(W502*Y$1)</f>
        <v>0</v>
      </c>
      <c r="Z502" s="9"/>
      <c r="AA502" s="9">
        <f>Sun!$AD$7</f>
        <v>0</v>
      </c>
      <c r="AB502" s="73" t="str">
        <f>IF($B502="win",100%-AB$1,"-100%")</f>
        <v>-100%</v>
      </c>
      <c r="AC502" s="9">
        <f>(AA502*AB502)+(AA502*AC$1)</f>
        <v>0</v>
      </c>
      <c r="AD502" s="9"/>
      <c r="AE502" s="9">
        <f>Sun!$AE$7</f>
        <v>0</v>
      </c>
      <c r="AF502" s="73" t="str">
        <f>IF($B502="win",100%-AF$1,"-100%")</f>
        <v>-100%</v>
      </c>
      <c r="AG502" s="9">
        <f>(AE502*AF502)+(AE502*AG$1)</f>
        <v>0</v>
      </c>
      <c r="AH502" s="9"/>
      <c r="AI502" s="9">
        <f>Sun!$AF$7</f>
        <v>0</v>
      </c>
      <c r="AJ502" s="73" t="str">
        <f>IF($B502="win",100%-AJ$1,"-100%")</f>
        <v>-100%</v>
      </c>
      <c r="AK502" s="9">
        <f>(AI502*AJ502)+(AI502*AK$1)</f>
        <v>0</v>
      </c>
      <c r="AL502" s="9"/>
      <c r="AM502" s="9">
        <f>Sun!$AG$7</f>
        <v>0</v>
      </c>
      <c r="AN502" s="73" t="str">
        <f>IF($B502="win",100%-AN$1,"-100%")</f>
        <v>-100%</v>
      </c>
      <c r="AO502" s="9">
        <f>(AM502*AN502)+(AM502*AO$1)</f>
        <v>0</v>
      </c>
      <c r="AP502" s="9"/>
      <c r="AQ502" s="9">
        <f>Sun!$AH$7</f>
        <v>0</v>
      </c>
      <c r="AR502" s="73" t="str">
        <f>IF($B502="win",100%-AR$1,"-100%")</f>
        <v>-100%</v>
      </c>
      <c r="AS502" s="9">
        <f>(AQ502*AR502)+(AQ502*AS$1)</f>
        <v>0</v>
      </c>
      <c r="AT502" s="9"/>
      <c r="AU502" s="9">
        <f>Sun!$AI$7</f>
        <v>0</v>
      </c>
      <c r="AV502" s="73" t="str">
        <f>IF($B502="win",100%-AV$1,"-100%")</f>
        <v>-100%</v>
      </c>
      <c r="AW502" s="9">
        <f>(AU502*AV502)+(AU502*AW$1)</f>
        <v>0</v>
      </c>
      <c r="AX502" s="9"/>
      <c r="AY502" s="9">
        <f>Sun!$AJ$7</f>
        <v>0</v>
      </c>
      <c r="AZ502" s="73" t="str">
        <f>IF($B502="win",100%-AZ$1,"-100%")</f>
        <v>-100%</v>
      </c>
      <c r="BA502" s="9">
        <f>(AY502*AZ502)+(AY502*BA$1)</f>
        <v>0</v>
      </c>
      <c r="BB502" s="9"/>
      <c r="BC502" s="9">
        <f>Sun!$AK$7</f>
        <v>0</v>
      </c>
      <c r="BD502" s="73" t="str">
        <f>IF($B502="win",100%-BD$1,"-100%")</f>
        <v>-100%</v>
      </c>
      <c r="BE502" s="9">
        <f>(BC502*BD502)+(BC502*BE$1)</f>
        <v>0</v>
      </c>
      <c r="BF502" s="9"/>
      <c r="BG502" s="9">
        <f>Sun!$AL$7</f>
        <v>0</v>
      </c>
      <c r="BH502" s="73" t="str">
        <f>IF($B502="win",100%-BH$1,"-100%")</f>
        <v>-100%</v>
      </c>
      <c r="BI502" s="9">
        <f>(BG502*BH502)+(BG502*BI$1)</f>
        <v>0</v>
      </c>
      <c r="BJ502" s="9"/>
      <c r="BK502" s="9">
        <f>Sun!$AM$7</f>
        <v>0</v>
      </c>
      <c r="BL502" s="73" t="str">
        <f>IF($B502="win",100%-BL$1,"-100%")</f>
        <v>-100%</v>
      </c>
      <c r="BM502" s="9">
        <f>(BK502*BL502)+(BK502*BM$1)</f>
        <v>0</v>
      </c>
      <c r="BN502" s="9"/>
      <c r="BO502" s="9">
        <f>Sun!$AN$7</f>
        <v>0</v>
      </c>
      <c r="BP502" s="73" t="str">
        <f>IF($B502="win",100%-BP$1,"-100%")</f>
        <v>-100%</v>
      </c>
      <c r="BQ502" s="9">
        <f>(BO502*BP502)+(BO502*BQ$1)</f>
        <v>0</v>
      </c>
      <c r="BR502" s="9"/>
      <c r="BS502" s="9">
        <f>Sun!$AO$7</f>
        <v>0</v>
      </c>
      <c r="BT502" s="73" t="str">
        <f>IF($B502="win",100%-BT$1,"-100%")</f>
        <v>-100%</v>
      </c>
      <c r="BU502" s="9">
        <f>(BS502*BT502)+(BS502*BU$1)</f>
        <v>0</v>
      </c>
      <c r="BV502" s="9"/>
      <c r="BW502" s="9">
        <f>Sun!$AP$7</f>
        <v>0</v>
      </c>
      <c r="BX502" s="73" t="str">
        <f>IF($B502="win",100%-BX$1,"-100%")</f>
        <v>-100%</v>
      </c>
      <c r="BY502" s="9">
        <f>(BW502*BX502)+(BW502*BY$1)</f>
        <v>0</v>
      </c>
      <c r="BZ502" s="9"/>
      <c r="CA502" s="9">
        <f>Sun!$AQ$7</f>
        <v>0</v>
      </c>
      <c r="CB502" s="73" t="str">
        <f>IF($B502="win",100%-CB$1,"-100%")</f>
        <v>-100%</v>
      </c>
      <c r="CC502" s="9">
        <f>(CA502*CB502)+(CA502*CC$1)</f>
        <v>0</v>
      </c>
      <c r="CD502" s="9"/>
      <c r="CE502" s="9">
        <f>Sun!$AR$7</f>
        <v>0</v>
      </c>
      <c r="CF502" s="73" t="str">
        <f>IF($B502="win",100%-CF$1,"-100%")</f>
        <v>-100%</v>
      </c>
      <c r="CG502" s="9">
        <f>(CE502*CF502)+(CE502*CG$1)</f>
        <v>0</v>
      </c>
      <c r="CH502" s="9"/>
      <c r="CI502" s="9">
        <f>Sun!$AS$7</f>
        <v>0</v>
      </c>
      <c r="CJ502" s="73" t="str">
        <f>IF($B502="win",100%-CJ$1,"-100%")</f>
        <v>-100%</v>
      </c>
      <c r="CK502" s="9">
        <f>(CI502*CJ502)+(CI502*CK$1)</f>
        <v>0</v>
      </c>
      <c r="CL502" s="9"/>
      <c r="CM502" s="9">
        <f>Sun!$AT$7</f>
        <v>0</v>
      </c>
      <c r="CN502" s="73" t="str">
        <f>IF($B502="win",100%-CN$1,"-100%")</f>
        <v>-100%</v>
      </c>
      <c r="CO502" s="9">
        <f>(CM502*CN502)+(CM502*CO$1)</f>
        <v>0</v>
      </c>
      <c r="CP502" s="9"/>
      <c r="CQ502" s="9">
        <f>Sun!$AU$7</f>
        <v>0</v>
      </c>
      <c r="CR502" s="73" t="str">
        <f>IF($B502="win",100%-CR$1,"-100%")</f>
        <v>-100%</v>
      </c>
      <c r="CS502" s="9">
        <f>(CQ502*CR502)+(CQ502*CS$1)</f>
        <v>0</v>
      </c>
      <c r="CT502" s="9"/>
      <c r="CU502" s="9">
        <f>Sun!$AV$7</f>
        <v>0</v>
      </c>
      <c r="CV502" s="73" t="str">
        <f>IF($B502="win",100%-CV$1,"-100%")</f>
        <v>-100%</v>
      </c>
      <c r="CW502" s="9">
        <f>(CU502*CV502)+(CU502*CW$1)</f>
        <v>0</v>
      </c>
      <c r="CX502" s="9"/>
      <c r="CY502" s="9">
        <f>Sun!$AW$7</f>
        <v>0</v>
      </c>
      <c r="CZ502" s="73" t="str">
        <f>IF($B502="win",100%-CZ$1,"-100%")</f>
        <v>-100%</v>
      </c>
      <c r="DA502" s="9">
        <f>(CY502*CZ502)+(CY502*DA$1)</f>
        <v>0</v>
      </c>
      <c r="DB502" s="9"/>
      <c r="DC502" s="9">
        <f>Sun!$AX$7</f>
        <v>0</v>
      </c>
      <c r="DD502" s="73" t="str">
        <f>IF($B502="win",100%-DD$1,"-100%")</f>
        <v>-100%</v>
      </c>
      <c r="DE502" s="9">
        <f>(DC502*DD502)+(DC502*DE$1)</f>
        <v>0</v>
      </c>
      <c r="DF502" s="9"/>
      <c r="DG502" s="9">
        <f>Sun!$AY$7</f>
        <v>0</v>
      </c>
      <c r="DH502" s="73" t="str">
        <f>IF($B502="win",100%-DH$1,"-100%")</f>
        <v>-100%</v>
      </c>
      <c r="DI502" s="9">
        <f>(DG502*DH502)+(DG502*DI$1)</f>
        <v>0</v>
      </c>
      <c r="DJ502" s="9"/>
      <c r="DK502" s="9">
        <f>Sun!$AZ$7</f>
        <v>0</v>
      </c>
      <c r="DL502" s="73" t="str">
        <f>IF($B502="win",100%-DL$1,"-100%")</f>
        <v>-100%</v>
      </c>
      <c r="DM502" s="9">
        <f>(DK502*DL502)+(DK502*DM$1)</f>
        <v>0</v>
      </c>
      <c r="DN502" s="9"/>
      <c r="DO502" s="9">
        <f>Sun!$BA$7</f>
        <v>0</v>
      </c>
      <c r="DP502" s="73" t="str">
        <f>IF($B502="win",100%-DP$1,"-100%")</f>
        <v>-100%</v>
      </c>
      <c r="DQ502" s="9">
        <f>(DO502*DP502)+(DO502*DQ$1)</f>
        <v>0</v>
      </c>
      <c r="DR502" s="9"/>
      <c r="DS502" s="9">
        <f>Sun!$BB$7</f>
        <v>0</v>
      </c>
      <c r="DT502" s="73" t="str">
        <f>IF($B502="win",100%-DT$1,"-100%")</f>
        <v>-100%</v>
      </c>
      <c r="DU502" s="9">
        <f>(DS502*DT502)+(DS502*DU$1)</f>
        <v>0</v>
      </c>
      <c r="DV502" s="9"/>
      <c r="DW502" s="9">
        <f>Sun!$BC$7</f>
        <v>0</v>
      </c>
      <c r="DX502" s="73" t="str">
        <f>IF($B502="win",100%-DX$1,"-100%")</f>
        <v>-100%</v>
      </c>
      <c r="DY502" s="9">
        <f>(DW502*DX502)+(DW502*DY$1)</f>
        <v>0</v>
      </c>
      <c r="DZ502" s="9"/>
      <c r="EA502" s="9">
        <f>Sun!$BD$7</f>
        <v>0</v>
      </c>
      <c r="EB502" s="73" t="str">
        <f>IF($B502="win",100%-EB$1,"-100%")</f>
        <v>-100%</v>
      </c>
      <c r="EC502" s="9">
        <f>(EA502*EB502)+(EA502*EC$1)</f>
        <v>0</v>
      </c>
      <c r="ED502" s="9"/>
      <c r="EE502" s="9">
        <f>Sun!$BE$7</f>
        <v>0</v>
      </c>
      <c r="EF502" s="73" t="str">
        <f>IF($B502="win",100%-EF$1,"-100%")</f>
        <v>-100%</v>
      </c>
      <c r="EG502" s="9">
        <f>(EE502*EF502)+(EE502*EG$1)</f>
        <v>0</v>
      </c>
      <c r="EH502" s="9"/>
      <c r="EI502" s="9">
        <f>Sun!$BF$7</f>
        <v>0</v>
      </c>
      <c r="EJ502" s="73" t="str">
        <f>IF($B502="win",100%-EJ$1,"-100%")</f>
        <v>-100%</v>
      </c>
      <c r="EK502" s="9">
        <f>(EI502*EJ502)+(EI502*EK$1)</f>
        <v>0</v>
      </c>
      <c r="EL502" s="9"/>
      <c r="EM502" s="9">
        <f>Sun!$BG$7</f>
        <v>0</v>
      </c>
      <c r="EN502" s="73" t="str">
        <f>IF($B502="win",100%-EN$1,"-100%")</f>
        <v>-100%</v>
      </c>
      <c r="EO502" s="9">
        <f>(EM502*EN502)+(EM502*EO$1)</f>
        <v>0</v>
      </c>
      <c r="EP502" s="9"/>
      <c r="EQ502" s="9">
        <f>Sun!$BH$7</f>
        <v>0</v>
      </c>
      <c r="ER502" s="73" t="str">
        <f>IF($B502="win",100%-ER$1,"-100%")</f>
        <v>-100%</v>
      </c>
      <c r="ES502" s="9">
        <f>(EQ502*ER502)+(EQ502*ES$1)</f>
        <v>0</v>
      </c>
      <c r="EU502" s="9">
        <f>Sun!$BI$7</f>
        <v>0</v>
      </c>
      <c r="EV502" s="73" t="str">
        <f>IF($B502="win",100%-EV$1,"-100%")</f>
        <v>-100%</v>
      </c>
      <c r="EW502" s="9">
        <f>(EU502*EV502)+(EU502*EW$1)</f>
        <v>0</v>
      </c>
      <c r="EY502" s="9">
        <f>Sun!$BJ$7</f>
        <v>0</v>
      </c>
      <c r="EZ502" s="73" t="str">
        <f>IF($B502="win",100%-EZ$1,"-100%")</f>
        <v>-100%</v>
      </c>
      <c r="FA502" s="9">
        <f>(EY502*EZ502)+(EY502*FA$1)</f>
        <v>0</v>
      </c>
      <c r="FC502" s="9">
        <f>Sun!$BK$7</f>
        <v>0</v>
      </c>
      <c r="FD502" s="73" t="str">
        <f>IF($B502="win",100%-FD$1,"-100%")</f>
        <v>-100%</v>
      </c>
      <c r="FE502" s="9">
        <f>(FC502*FD502)+(FC502*FE$1)</f>
        <v>0</v>
      </c>
      <c r="FG502" s="9">
        <f>Sun!$BL$7</f>
        <v>0</v>
      </c>
      <c r="FH502" s="73" t="str">
        <f>IF($B502="win",100%-FH$1,"-100%")</f>
        <v>-100%</v>
      </c>
      <c r="FI502" s="9">
        <f>(FG502*FH502)+(FG502*FI$1)</f>
        <v>0</v>
      </c>
      <c r="FK502" s="9">
        <f>Sun!$BM$7</f>
        <v>0</v>
      </c>
      <c r="FL502" s="73" t="str">
        <f>IF($B502="win",100%-FL$1,"-100%")</f>
        <v>-100%</v>
      </c>
      <c r="FM502" s="9">
        <f>(FK502*FL502)+(FK502*FM$1)</f>
        <v>0</v>
      </c>
      <c r="FO502" s="9">
        <f>Sun!$BN$7</f>
        <v>0</v>
      </c>
      <c r="FP502" s="73" t="str">
        <f>IF($B502="win",100%-FP$1,"-100%")</f>
        <v>-100%</v>
      </c>
      <c r="FQ502" s="9">
        <f>(FO502*FP502)+(FO502*FQ$1)</f>
        <v>0</v>
      </c>
    </row>
    <row r="503" spans="1:173" x14ac:dyDescent="0.25">
      <c r="A503" s="9">
        <f>Sun!$A$8</f>
        <v>0</v>
      </c>
      <c r="B503" s="72">
        <f>Sun!$C$8</f>
        <v>0</v>
      </c>
      <c r="C503" s="9">
        <f>Sun!$X$8</f>
        <v>0</v>
      </c>
      <c r="D503" s="73" t="str">
        <f t="shared" ref="D503:D505" si="4972">IF($B503="win",100%-D$1,"-100%")</f>
        <v>-100%</v>
      </c>
      <c r="E503" s="9">
        <f t="shared" ref="E503:E505" si="4973">(C503*D503)+(C503*E$1)</f>
        <v>0</v>
      </c>
      <c r="F503" s="12"/>
      <c r="G503" s="9">
        <f>Sun!$Y$8</f>
        <v>0</v>
      </c>
      <c r="H503" s="73" t="str">
        <f t="shared" ref="H503:H505" si="4974">IF($B503="win",100%-H$1,"-100%")</f>
        <v>-100%</v>
      </c>
      <c r="I503" s="9">
        <f t="shared" ref="I503:I505" si="4975">(G503*H503)+(G503*I$1)</f>
        <v>0</v>
      </c>
      <c r="J503" s="12"/>
      <c r="K503" s="9">
        <f>Sun!$Z$8</f>
        <v>0</v>
      </c>
      <c r="L503" s="73" t="str">
        <f t="shared" ref="L503:L505" si="4976">IF($B503="win",100%-L$1,"-100%")</f>
        <v>-100%</v>
      </c>
      <c r="M503" s="9">
        <f t="shared" ref="M503:M505" si="4977">(K503*L503)+(K503*M$1)</f>
        <v>0</v>
      </c>
      <c r="N503" s="9"/>
      <c r="O503" s="9">
        <f>Sun!$AA$8</f>
        <v>0</v>
      </c>
      <c r="P503" s="73" t="str">
        <f t="shared" ref="P503:P505" si="4978">IF($B503="win",100%-P$1,"-100%")</f>
        <v>-100%</v>
      </c>
      <c r="Q503" s="9">
        <f t="shared" ref="Q503:Q505" si="4979">(O503*P503)+(O503*Q$1)</f>
        <v>0</v>
      </c>
      <c r="R503" s="9"/>
      <c r="S503" s="9">
        <f>Sun!$AB$8</f>
        <v>0</v>
      </c>
      <c r="T503" s="73" t="str">
        <f t="shared" ref="T503:T505" si="4980">IF($B503="win",100%-T$1,"-100%")</f>
        <v>-100%</v>
      </c>
      <c r="U503" s="9">
        <f t="shared" ref="U503:U505" si="4981">(S503*T503)+(S503*U$1)</f>
        <v>0</v>
      </c>
      <c r="V503" s="9"/>
      <c r="W503" s="9">
        <f>Sun!$AC$8</f>
        <v>0</v>
      </c>
      <c r="X503" s="73" t="str">
        <f t="shared" ref="X503:X505" si="4982">IF($B503="win",100%-X$1,"-100%")</f>
        <v>-100%</v>
      </c>
      <c r="Y503" s="9">
        <f t="shared" ref="Y503:Y505" si="4983">(W503*X503)+(W503*Y$1)</f>
        <v>0</v>
      </c>
      <c r="Z503" s="9"/>
      <c r="AA503" s="9">
        <f>Sun!$AD$8</f>
        <v>0</v>
      </c>
      <c r="AB503" s="73" t="str">
        <f t="shared" ref="AB503:AB505" si="4984">IF($B503="win",100%-AB$1,"-100%")</f>
        <v>-100%</v>
      </c>
      <c r="AC503" s="9">
        <f t="shared" ref="AC503:AC505" si="4985">(AA503*AB503)+(AA503*AC$1)</f>
        <v>0</v>
      </c>
      <c r="AD503" s="9"/>
      <c r="AE503" s="9">
        <f>Sun!$AE$8</f>
        <v>0</v>
      </c>
      <c r="AF503" s="73" t="str">
        <f t="shared" ref="AF503:AF505" si="4986">IF($B503="win",100%-AF$1,"-100%")</f>
        <v>-100%</v>
      </c>
      <c r="AG503" s="9">
        <f t="shared" ref="AG503:AG505" si="4987">(AE503*AF503)+(AE503*AG$1)</f>
        <v>0</v>
      </c>
      <c r="AH503" s="9"/>
      <c r="AI503" s="9">
        <f>Sun!$AF$8</f>
        <v>0</v>
      </c>
      <c r="AJ503" s="73" t="str">
        <f t="shared" ref="AJ503:AJ505" si="4988">IF($B503="win",100%-AJ$1,"-100%")</f>
        <v>-100%</v>
      </c>
      <c r="AK503" s="9">
        <f t="shared" ref="AK503:AK505" si="4989">(AI503*AJ503)+(AI503*AK$1)</f>
        <v>0</v>
      </c>
      <c r="AL503" s="9"/>
      <c r="AM503" s="9">
        <f>Sun!$AG$8</f>
        <v>0</v>
      </c>
      <c r="AN503" s="73" t="str">
        <f t="shared" ref="AN503:AN505" si="4990">IF($B503="win",100%-AN$1,"-100%")</f>
        <v>-100%</v>
      </c>
      <c r="AO503" s="9">
        <f t="shared" ref="AO503:AO505" si="4991">(AM503*AN503)+(AM503*AO$1)</f>
        <v>0</v>
      </c>
      <c r="AP503" s="9"/>
      <c r="AQ503" s="9">
        <f>Sun!$AH$8</f>
        <v>0</v>
      </c>
      <c r="AR503" s="73" t="str">
        <f t="shared" ref="AR503:AR505" si="4992">IF($B503="win",100%-AR$1,"-100%")</f>
        <v>-100%</v>
      </c>
      <c r="AS503" s="9">
        <f t="shared" ref="AS503:AS505" si="4993">(AQ503*AR503)+(AQ503*AS$1)</f>
        <v>0</v>
      </c>
      <c r="AT503" s="9"/>
      <c r="AU503" s="9">
        <f>Sun!$AI$8</f>
        <v>0</v>
      </c>
      <c r="AV503" s="73" t="str">
        <f t="shared" ref="AV503:AV505" si="4994">IF($B503="win",100%-AV$1,"-100%")</f>
        <v>-100%</v>
      </c>
      <c r="AW503" s="9">
        <f t="shared" ref="AW503:AW505" si="4995">(AU503*AV503)+(AU503*AW$1)</f>
        <v>0</v>
      </c>
      <c r="AX503" s="9"/>
      <c r="AY503" s="9">
        <f>Sun!$AJ$8</f>
        <v>0</v>
      </c>
      <c r="AZ503" s="73" t="str">
        <f t="shared" ref="AZ503:AZ505" si="4996">IF($B503="win",100%-AZ$1,"-100%")</f>
        <v>-100%</v>
      </c>
      <c r="BA503" s="9">
        <f t="shared" ref="BA503:BA505" si="4997">(AY503*AZ503)+(AY503*BA$1)</f>
        <v>0</v>
      </c>
      <c r="BB503" s="9"/>
      <c r="BC503" s="9">
        <f>Sun!$AK$8</f>
        <v>0</v>
      </c>
      <c r="BD503" s="73" t="str">
        <f t="shared" ref="BD503:BD505" si="4998">IF($B503="win",100%-BD$1,"-100%")</f>
        <v>-100%</v>
      </c>
      <c r="BE503" s="9">
        <f t="shared" ref="BE503:BE505" si="4999">(BC503*BD503)+(BC503*BE$1)</f>
        <v>0</v>
      </c>
      <c r="BF503" s="9"/>
      <c r="BG503" s="9">
        <f>Sun!$AL$8</f>
        <v>0</v>
      </c>
      <c r="BH503" s="73" t="str">
        <f t="shared" ref="BH503:BH505" si="5000">IF($B503="win",100%-BH$1,"-100%")</f>
        <v>-100%</v>
      </c>
      <c r="BI503" s="9">
        <f t="shared" ref="BI503:BI505" si="5001">(BG503*BH503)+(BG503*BI$1)</f>
        <v>0</v>
      </c>
      <c r="BJ503" s="9"/>
      <c r="BK503" s="9">
        <f>Sun!$AM$8</f>
        <v>0</v>
      </c>
      <c r="BL503" s="73" t="str">
        <f t="shared" ref="BL503:BL505" si="5002">IF($B503="win",100%-BL$1,"-100%")</f>
        <v>-100%</v>
      </c>
      <c r="BM503" s="9">
        <f t="shared" ref="BM503:BM505" si="5003">(BK503*BL503)+(BK503*BM$1)</f>
        <v>0</v>
      </c>
      <c r="BN503" s="9"/>
      <c r="BO503" s="9">
        <f>Sun!$AN$8</f>
        <v>0</v>
      </c>
      <c r="BP503" s="73" t="str">
        <f t="shared" ref="BP503:BP505" si="5004">IF($B503="win",100%-BP$1,"-100%")</f>
        <v>-100%</v>
      </c>
      <c r="BQ503" s="9">
        <f t="shared" ref="BQ503:BQ505" si="5005">(BO503*BP503)+(BO503*BQ$1)</f>
        <v>0</v>
      </c>
      <c r="BR503" s="9"/>
      <c r="BS503" s="9">
        <f>Sun!$AO$8</f>
        <v>0</v>
      </c>
      <c r="BT503" s="73" t="str">
        <f t="shared" ref="BT503:BT505" si="5006">IF($B503="win",100%-BT$1,"-100%")</f>
        <v>-100%</v>
      </c>
      <c r="BU503" s="9">
        <f t="shared" ref="BU503:BU505" si="5007">(BS503*BT503)+(BS503*BU$1)</f>
        <v>0</v>
      </c>
      <c r="BV503" s="9"/>
      <c r="BW503" s="9">
        <f>Sun!$AP$8</f>
        <v>0</v>
      </c>
      <c r="BX503" s="73" t="str">
        <f t="shared" ref="BX503:BX505" si="5008">IF($B503="win",100%-BX$1,"-100%")</f>
        <v>-100%</v>
      </c>
      <c r="BY503" s="9">
        <f t="shared" ref="BY503:BY505" si="5009">(BW503*BX503)+(BW503*BY$1)</f>
        <v>0</v>
      </c>
      <c r="BZ503" s="9"/>
      <c r="CA503" s="9">
        <f>Sun!$AQ$8</f>
        <v>0</v>
      </c>
      <c r="CB503" s="73" t="str">
        <f t="shared" ref="CB503:CB505" si="5010">IF($B503="win",100%-CB$1,"-100%")</f>
        <v>-100%</v>
      </c>
      <c r="CC503" s="9">
        <f t="shared" ref="CC503:CC505" si="5011">(CA503*CB503)+(CA503*CC$1)</f>
        <v>0</v>
      </c>
      <c r="CD503" s="9"/>
      <c r="CE503" s="9">
        <f>Sun!$AR$8</f>
        <v>0</v>
      </c>
      <c r="CF503" s="73" t="str">
        <f t="shared" ref="CF503:CF505" si="5012">IF($B503="win",100%-CF$1,"-100%")</f>
        <v>-100%</v>
      </c>
      <c r="CG503" s="9">
        <f t="shared" ref="CG503:CG505" si="5013">(CE503*CF503)+(CE503*CG$1)</f>
        <v>0</v>
      </c>
      <c r="CH503" s="9"/>
      <c r="CI503" s="9">
        <f>Sun!$AS$8</f>
        <v>0</v>
      </c>
      <c r="CJ503" s="73" t="str">
        <f t="shared" ref="CJ503:CJ505" si="5014">IF($B503="win",100%-CJ$1,"-100%")</f>
        <v>-100%</v>
      </c>
      <c r="CK503" s="9">
        <f t="shared" ref="CK503:CK505" si="5015">(CI503*CJ503)+(CI503*CK$1)</f>
        <v>0</v>
      </c>
      <c r="CL503" s="9"/>
      <c r="CM503" s="9">
        <f>Sun!$AT$8</f>
        <v>0</v>
      </c>
      <c r="CN503" s="73" t="str">
        <f t="shared" ref="CN503:CN505" si="5016">IF($B503="win",100%-CN$1,"-100%")</f>
        <v>-100%</v>
      </c>
      <c r="CO503" s="9">
        <f t="shared" ref="CO503:CO505" si="5017">(CM503*CN503)+(CM503*CO$1)</f>
        <v>0</v>
      </c>
      <c r="CP503" s="9"/>
      <c r="CQ503" s="9">
        <f>Sun!$AU$8</f>
        <v>0</v>
      </c>
      <c r="CR503" s="73" t="str">
        <f t="shared" ref="CR503:CR505" si="5018">IF($B503="win",100%-CR$1,"-100%")</f>
        <v>-100%</v>
      </c>
      <c r="CS503" s="9">
        <f t="shared" ref="CS503:CS505" si="5019">(CQ503*CR503)+(CQ503*CS$1)</f>
        <v>0</v>
      </c>
      <c r="CT503" s="9"/>
      <c r="CU503" s="9">
        <f>Sun!$AV$8</f>
        <v>0</v>
      </c>
      <c r="CV503" s="73" t="str">
        <f t="shared" ref="CV503:CV505" si="5020">IF($B503="win",100%-CV$1,"-100%")</f>
        <v>-100%</v>
      </c>
      <c r="CW503" s="9">
        <f t="shared" ref="CW503:CW505" si="5021">(CU503*CV503)+(CU503*CW$1)</f>
        <v>0</v>
      </c>
      <c r="CX503" s="9"/>
      <c r="CY503" s="9">
        <f>Sun!$AW$8</f>
        <v>0</v>
      </c>
      <c r="CZ503" s="73" t="str">
        <f t="shared" ref="CZ503:CZ505" si="5022">IF($B503="win",100%-CZ$1,"-100%")</f>
        <v>-100%</v>
      </c>
      <c r="DA503" s="9">
        <f t="shared" ref="DA503:DA505" si="5023">(CY503*CZ503)+(CY503*DA$1)</f>
        <v>0</v>
      </c>
      <c r="DB503" s="9"/>
      <c r="DC503" s="9">
        <f>Sun!$AX$8</f>
        <v>0</v>
      </c>
      <c r="DD503" s="73" t="str">
        <f t="shared" ref="DD503:DD505" si="5024">IF($B503="win",100%-DD$1,"-100%")</f>
        <v>-100%</v>
      </c>
      <c r="DE503" s="9">
        <f t="shared" ref="DE503:DE505" si="5025">(DC503*DD503)+(DC503*DE$1)</f>
        <v>0</v>
      </c>
      <c r="DF503" s="9"/>
      <c r="DG503" s="9">
        <f>Sun!$AY$8</f>
        <v>0</v>
      </c>
      <c r="DH503" s="73" t="str">
        <f t="shared" ref="DH503:DH505" si="5026">IF($B503="win",100%-DH$1,"-100%")</f>
        <v>-100%</v>
      </c>
      <c r="DI503" s="9">
        <f t="shared" ref="DI503:DI505" si="5027">(DG503*DH503)+(DG503*DI$1)</f>
        <v>0</v>
      </c>
      <c r="DJ503" s="9"/>
      <c r="DK503" s="9">
        <f>Sun!$AZ$8</f>
        <v>0</v>
      </c>
      <c r="DL503" s="73" t="str">
        <f t="shared" ref="DL503:DL505" si="5028">IF($B503="win",100%-DL$1,"-100%")</f>
        <v>-100%</v>
      </c>
      <c r="DM503" s="9">
        <f t="shared" ref="DM503:DM505" si="5029">(DK503*DL503)+(DK503*DM$1)</f>
        <v>0</v>
      </c>
      <c r="DN503" s="9"/>
      <c r="DO503" s="9">
        <f>Sun!$BA$8</f>
        <v>0</v>
      </c>
      <c r="DP503" s="73" t="str">
        <f t="shared" ref="DP503:DP505" si="5030">IF($B503="win",100%-DP$1,"-100%")</f>
        <v>-100%</v>
      </c>
      <c r="DQ503" s="9">
        <f t="shared" ref="DQ503:DQ505" si="5031">(DO503*DP503)+(DO503*DQ$1)</f>
        <v>0</v>
      </c>
      <c r="DR503" s="9"/>
      <c r="DS503" s="9">
        <f>Sun!$BB$8</f>
        <v>0</v>
      </c>
      <c r="DT503" s="73" t="str">
        <f t="shared" ref="DT503:DT505" si="5032">IF($B503="win",100%-DT$1,"-100%")</f>
        <v>-100%</v>
      </c>
      <c r="DU503" s="9">
        <f t="shared" ref="DU503:DU505" si="5033">(DS503*DT503)+(DS503*DU$1)</f>
        <v>0</v>
      </c>
      <c r="DV503" s="9"/>
      <c r="DW503" s="9">
        <f>Sun!$BC$8</f>
        <v>0</v>
      </c>
      <c r="DX503" s="73" t="str">
        <f t="shared" ref="DX503:DX505" si="5034">IF($B503="win",100%-DX$1,"-100%")</f>
        <v>-100%</v>
      </c>
      <c r="DY503" s="9">
        <f t="shared" ref="DY503:DY505" si="5035">(DW503*DX503)+(DW503*DY$1)</f>
        <v>0</v>
      </c>
      <c r="DZ503" s="9"/>
      <c r="EA503" s="9">
        <f>Sun!$BD$8</f>
        <v>0</v>
      </c>
      <c r="EB503" s="73" t="str">
        <f t="shared" ref="EB503:EB505" si="5036">IF($B503="win",100%-EB$1,"-100%")</f>
        <v>-100%</v>
      </c>
      <c r="EC503" s="9">
        <f t="shared" ref="EC503:EC505" si="5037">(EA503*EB503)+(EA503*EC$1)</f>
        <v>0</v>
      </c>
      <c r="ED503" s="9"/>
      <c r="EE503" s="9">
        <f>Sun!$BE$8</f>
        <v>0</v>
      </c>
      <c r="EF503" s="73" t="str">
        <f t="shared" ref="EF503:EF505" si="5038">IF($B503="win",100%-EF$1,"-100%")</f>
        <v>-100%</v>
      </c>
      <c r="EG503" s="9">
        <f t="shared" ref="EG503:EG505" si="5039">(EE503*EF503)+(EE503*EG$1)</f>
        <v>0</v>
      </c>
      <c r="EH503" s="9"/>
      <c r="EI503" s="9">
        <f>Sun!$BF$8</f>
        <v>0</v>
      </c>
      <c r="EJ503" s="73" t="str">
        <f t="shared" ref="EJ503:EJ505" si="5040">IF($B503="win",100%-EJ$1,"-100%")</f>
        <v>-100%</v>
      </c>
      <c r="EK503" s="9">
        <f t="shared" ref="EK503:EK505" si="5041">(EI503*EJ503)+(EI503*EK$1)</f>
        <v>0</v>
      </c>
      <c r="EL503" s="9"/>
      <c r="EM503" s="9">
        <f>Sun!$BG$8</f>
        <v>0</v>
      </c>
      <c r="EN503" s="73" t="str">
        <f t="shared" ref="EN503:EN505" si="5042">IF($B503="win",100%-EN$1,"-100%")</f>
        <v>-100%</v>
      </c>
      <c r="EO503" s="9">
        <f t="shared" ref="EO503:EO505" si="5043">(EM503*EN503)+(EM503*EO$1)</f>
        <v>0</v>
      </c>
      <c r="EP503" s="9"/>
      <c r="EQ503" s="9">
        <f>Sun!$BH$8</f>
        <v>0</v>
      </c>
      <c r="ER503" s="73" t="str">
        <f t="shared" ref="ER503:ER505" si="5044">IF($B503="win",100%-ER$1,"-100%")</f>
        <v>-100%</v>
      </c>
      <c r="ES503" s="9">
        <f t="shared" ref="ES503:ES505" si="5045">(EQ503*ER503)+(EQ503*ES$1)</f>
        <v>0</v>
      </c>
      <c r="EU503" s="9">
        <f>Sun!$BI$8</f>
        <v>0</v>
      </c>
      <c r="EV503" s="73" t="str">
        <f t="shared" ref="EV503:EV505" si="5046">IF($B503="win",100%-EV$1,"-100%")</f>
        <v>-100%</v>
      </c>
      <c r="EW503" s="9">
        <f t="shared" ref="EW503:EW505" si="5047">(EU503*EV503)+(EU503*EW$1)</f>
        <v>0</v>
      </c>
      <c r="EY503" s="9">
        <f>Sun!$BJ$8</f>
        <v>0</v>
      </c>
      <c r="EZ503" s="73" t="str">
        <f t="shared" ref="EZ503:EZ505" si="5048">IF($B503="win",100%-EZ$1,"-100%")</f>
        <v>-100%</v>
      </c>
      <c r="FA503" s="9">
        <f t="shared" ref="FA503:FA505" si="5049">(EY503*EZ503)+(EY503*FA$1)</f>
        <v>0</v>
      </c>
      <c r="FC503" s="9">
        <f>Sun!$BK$8</f>
        <v>0</v>
      </c>
      <c r="FD503" s="73" t="str">
        <f t="shared" ref="FD503:FD505" si="5050">IF($B503="win",100%-FD$1,"-100%")</f>
        <v>-100%</v>
      </c>
      <c r="FE503" s="9">
        <f t="shared" ref="FE503:FE505" si="5051">(FC503*FD503)+(FC503*FE$1)</f>
        <v>0</v>
      </c>
      <c r="FG503" s="9">
        <f>Sun!$BL$8</f>
        <v>0</v>
      </c>
      <c r="FH503" s="73" t="str">
        <f t="shared" ref="FH503:FH505" si="5052">IF($B503="win",100%-FH$1,"-100%")</f>
        <v>-100%</v>
      </c>
      <c r="FI503" s="9">
        <f t="shared" ref="FI503:FI505" si="5053">(FG503*FH503)+(FG503*FI$1)</f>
        <v>0</v>
      </c>
      <c r="FK503" s="9">
        <f>Sun!$BM$8</f>
        <v>0</v>
      </c>
      <c r="FL503" s="73" t="str">
        <f t="shared" ref="FL503:FL505" si="5054">IF($B503="win",100%-FL$1,"-100%")</f>
        <v>-100%</v>
      </c>
      <c r="FM503" s="9">
        <f t="shared" ref="FM503:FM505" si="5055">(FK503*FL503)+(FK503*FM$1)</f>
        <v>0</v>
      </c>
      <c r="FO503" s="9">
        <f>Sun!$BN$8</f>
        <v>0</v>
      </c>
      <c r="FP503" s="73" t="str">
        <f t="shared" ref="FP503:FP505" si="5056">IF($B503="win",100%-FP$1,"-100%")</f>
        <v>-100%</v>
      </c>
      <c r="FQ503" s="9">
        <f t="shared" ref="FQ503:FQ505" si="5057">(FO503*FP503)+(FO503*FQ$1)</f>
        <v>0</v>
      </c>
    </row>
    <row r="504" spans="1:173" x14ac:dyDescent="0.25">
      <c r="A504" s="9" t="str">
        <f>Sun!$A$9</f>
        <v>UNDER</v>
      </c>
      <c r="B504" s="72">
        <f>Sun!$C$9</f>
        <v>0</v>
      </c>
      <c r="C504" s="9">
        <f>Sun!$X$9</f>
        <v>0</v>
      </c>
      <c r="D504" s="73" t="str">
        <f t="shared" si="4972"/>
        <v>-100%</v>
      </c>
      <c r="E504" s="9">
        <f t="shared" si="4973"/>
        <v>0</v>
      </c>
      <c r="F504" s="12"/>
      <c r="G504" s="9">
        <f>Sun!$Y$9</f>
        <v>0</v>
      </c>
      <c r="H504" s="73" t="str">
        <f t="shared" si="4974"/>
        <v>-100%</v>
      </c>
      <c r="I504" s="9">
        <f t="shared" si="4975"/>
        <v>0</v>
      </c>
      <c r="J504" s="12"/>
      <c r="K504" s="9">
        <f>Sun!$Z$9</f>
        <v>0</v>
      </c>
      <c r="L504" s="73" t="str">
        <f t="shared" si="4976"/>
        <v>-100%</v>
      </c>
      <c r="M504" s="9">
        <f t="shared" si="4977"/>
        <v>0</v>
      </c>
      <c r="N504" s="9"/>
      <c r="O504" s="9">
        <f>Sun!$AA$9</f>
        <v>0</v>
      </c>
      <c r="P504" s="73" t="str">
        <f t="shared" si="4978"/>
        <v>-100%</v>
      </c>
      <c r="Q504" s="9">
        <f t="shared" si="4979"/>
        <v>0</v>
      </c>
      <c r="R504" s="9"/>
      <c r="S504" s="9">
        <f>Sun!$AB$9</f>
        <v>0</v>
      </c>
      <c r="T504" s="73" t="str">
        <f t="shared" si="4980"/>
        <v>-100%</v>
      </c>
      <c r="U504" s="9">
        <f t="shared" si="4981"/>
        <v>0</v>
      </c>
      <c r="V504" s="9"/>
      <c r="W504" s="9">
        <f>Sun!$AC$9</f>
        <v>0</v>
      </c>
      <c r="X504" s="73" t="str">
        <f t="shared" si="4982"/>
        <v>-100%</v>
      </c>
      <c r="Y504" s="9">
        <f t="shared" si="4983"/>
        <v>0</v>
      </c>
      <c r="Z504" s="9"/>
      <c r="AA504" s="9">
        <f>Sun!$AD$9</f>
        <v>0</v>
      </c>
      <c r="AB504" s="73" t="str">
        <f t="shared" si="4984"/>
        <v>-100%</v>
      </c>
      <c r="AC504" s="9">
        <f t="shared" si="4985"/>
        <v>0</v>
      </c>
      <c r="AD504" s="9"/>
      <c r="AE504" s="9">
        <f>Sun!$AE$9</f>
        <v>0</v>
      </c>
      <c r="AF504" s="73" t="str">
        <f t="shared" si="4986"/>
        <v>-100%</v>
      </c>
      <c r="AG504" s="9">
        <f t="shared" si="4987"/>
        <v>0</v>
      </c>
      <c r="AH504" s="9"/>
      <c r="AI504" s="9">
        <f>Sun!$AF$9</f>
        <v>0</v>
      </c>
      <c r="AJ504" s="73" t="str">
        <f t="shared" si="4988"/>
        <v>-100%</v>
      </c>
      <c r="AK504" s="9">
        <f t="shared" si="4989"/>
        <v>0</v>
      </c>
      <c r="AL504" s="9"/>
      <c r="AM504" s="9">
        <f>Sun!$AG$9</f>
        <v>0</v>
      </c>
      <c r="AN504" s="73" t="str">
        <f t="shared" si="4990"/>
        <v>-100%</v>
      </c>
      <c r="AO504" s="9">
        <f t="shared" si="4991"/>
        <v>0</v>
      </c>
      <c r="AP504" s="9"/>
      <c r="AQ504" s="9">
        <f>Sun!$AH$9</f>
        <v>0</v>
      </c>
      <c r="AR504" s="73" t="str">
        <f t="shared" si="4992"/>
        <v>-100%</v>
      </c>
      <c r="AS504" s="9">
        <f t="shared" si="4993"/>
        <v>0</v>
      </c>
      <c r="AT504" s="9"/>
      <c r="AU504" s="9">
        <f>Sun!$AI$9</f>
        <v>0</v>
      </c>
      <c r="AV504" s="73" t="str">
        <f t="shared" si="4994"/>
        <v>-100%</v>
      </c>
      <c r="AW504" s="9">
        <f t="shared" si="4995"/>
        <v>0</v>
      </c>
      <c r="AX504" s="9"/>
      <c r="AY504" s="9">
        <f>Sun!$AJ$9</f>
        <v>0</v>
      </c>
      <c r="AZ504" s="73" t="str">
        <f t="shared" si="4996"/>
        <v>-100%</v>
      </c>
      <c r="BA504" s="9">
        <f t="shared" si="4997"/>
        <v>0</v>
      </c>
      <c r="BB504" s="9"/>
      <c r="BC504" s="9">
        <f>Sun!$AK$9</f>
        <v>0</v>
      </c>
      <c r="BD504" s="73" t="str">
        <f t="shared" si="4998"/>
        <v>-100%</v>
      </c>
      <c r="BE504" s="9">
        <f t="shared" si="4999"/>
        <v>0</v>
      </c>
      <c r="BF504" s="9"/>
      <c r="BG504" s="9">
        <f>Sun!$AL$9</f>
        <v>0</v>
      </c>
      <c r="BH504" s="73" t="str">
        <f t="shared" si="5000"/>
        <v>-100%</v>
      </c>
      <c r="BI504" s="9">
        <f t="shared" si="5001"/>
        <v>0</v>
      </c>
      <c r="BJ504" s="9"/>
      <c r="BK504" s="9">
        <f>Sun!$AM$9</f>
        <v>0</v>
      </c>
      <c r="BL504" s="73" t="str">
        <f t="shared" si="5002"/>
        <v>-100%</v>
      </c>
      <c r="BM504" s="9">
        <f t="shared" si="5003"/>
        <v>0</v>
      </c>
      <c r="BN504" s="9"/>
      <c r="BO504" s="9">
        <f>Sun!$AN$9</f>
        <v>0</v>
      </c>
      <c r="BP504" s="73" t="str">
        <f t="shared" si="5004"/>
        <v>-100%</v>
      </c>
      <c r="BQ504" s="9">
        <f t="shared" si="5005"/>
        <v>0</v>
      </c>
      <c r="BR504" s="9"/>
      <c r="BS504" s="9">
        <f>Sun!$AO$9</f>
        <v>0</v>
      </c>
      <c r="BT504" s="73" t="str">
        <f t="shared" si="5006"/>
        <v>-100%</v>
      </c>
      <c r="BU504" s="9">
        <f t="shared" si="5007"/>
        <v>0</v>
      </c>
      <c r="BV504" s="9"/>
      <c r="BW504" s="9">
        <f>Sun!$AP$9</f>
        <v>0</v>
      </c>
      <c r="BX504" s="73" t="str">
        <f t="shared" si="5008"/>
        <v>-100%</v>
      </c>
      <c r="BY504" s="9">
        <f t="shared" si="5009"/>
        <v>0</v>
      </c>
      <c r="BZ504" s="9"/>
      <c r="CA504" s="9">
        <f>Sun!$AQ$9</f>
        <v>0</v>
      </c>
      <c r="CB504" s="73" t="str">
        <f t="shared" si="5010"/>
        <v>-100%</v>
      </c>
      <c r="CC504" s="9">
        <f t="shared" si="5011"/>
        <v>0</v>
      </c>
      <c r="CD504" s="9"/>
      <c r="CE504" s="9">
        <f>Sun!$AR$9</f>
        <v>0</v>
      </c>
      <c r="CF504" s="73" t="str">
        <f t="shared" si="5012"/>
        <v>-100%</v>
      </c>
      <c r="CG504" s="9">
        <f t="shared" si="5013"/>
        <v>0</v>
      </c>
      <c r="CH504" s="9"/>
      <c r="CI504" s="9">
        <f>Sun!$AS$9</f>
        <v>0</v>
      </c>
      <c r="CJ504" s="73" t="str">
        <f t="shared" si="5014"/>
        <v>-100%</v>
      </c>
      <c r="CK504" s="9">
        <f t="shared" si="5015"/>
        <v>0</v>
      </c>
      <c r="CL504" s="9"/>
      <c r="CM504" s="9">
        <f>Sun!$AT$9</f>
        <v>0</v>
      </c>
      <c r="CN504" s="73" t="str">
        <f t="shared" si="5016"/>
        <v>-100%</v>
      </c>
      <c r="CO504" s="9">
        <f t="shared" si="5017"/>
        <v>0</v>
      </c>
      <c r="CP504" s="9"/>
      <c r="CQ504" s="9">
        <f>Sun!$AU$9</f>
        <v>0</v>
      </c>
      <c r="CR504" s="73" t="str">
        <f t="shared" si="5018"/>
        <v>-100%</v>
      </c>
      <c r="CS504" s="9">
        <f t="shared" si="5019"/>
        <v>0</v>
      </c>
      <c r="CT504" s="9"/>
      <c r="CU504" s="9">
        <f>Sun!$AV$9</f>
        <v>0</v>
      </c>
      <c r="CV504" s="73" t="str">
        <f t="shared" si="5020"/>
        <v>-100%</v>
      </c>
      <c r="CW504" s="9">
        <f t="shared" si="5021"/>
        <v>0</v>
      </c>
      <c r="CX504" s="9"/>
      <c r="CY504" s="9">
        <f>Sun!$AW$9</f>
        <v>0</v>
      </c>
      <c r="CZ504" s="73" t="str">
        <f t="shared" si="5022"/>
        <v>-100%</v>
      </c>
      <c r="DA504" s="9">
        <f t="shared" si="5023"/>
        <v>0</v>
      </c>
      <c r="DB504" s="9"/>
      <c r="DC504" s="9">
        <f>Sun!$AX$9</f>
        <v>0</v>
      </c>
      <c r="DD504" s="73" t="str">
        <f t="shared" si="5024"/>
        <v>-100%</v>
      </c>
      <c r="DE504" s="9">
        <f t="shared" si="5025"/>
        <v>0</v>
      </c>
      <c r="DF504" s="9"/>
      <c r="DG504" s="9">
        <f>Sun!$AY$9</f>
        <v>0</v>
      </c>
      <c r="DH504" s="73" t="str">
        <f t="shared" si="5026"/>
        <v>-100%</v>
      </c>
      <c r="DI504" s="9">
        <f t="shared" si="5027"/>
        <v>0</v>
      </c>
      <c r="DJ504" s="9"/>
      <c r="DK504" s="9">
        <f>Sun!$AZ$9</f>
        <v>0</v>
      </c>
      <c r="DL504" s="73" t="str">
        <f t="shared" si="5028"/>
        <v>-100%</v>
      </c>
      <c r="DM504" s="9">
        <f t="shared" si="5029"/>
        <v>0</v>
      </c>
      <c r="DN504" s="9"/>
      <c r="DO504" s="9">
        <f>Sun!$BA$9</f>
        <v>0</v>
      </c>
      <c r="DP504" s="73" t="str">
        <f t="shared" si="5030"/>
        <v>-100%</v>
      </c>
      <c r="DQ504" s="9">
        <f t="shared" si="5031"/>
        <v>0</v>
      </c>
      <c r="DR504" s="9"/>
      <c r="DS504" s="9">
        <f>Sun!$BB$9</f>
        <v>0</v>
      </c>
      <c r="DT504" s="73" t="str">
        <f t="shared" si="5032"/>
        <v>-100%</v>
      </c>
      <c r="DU504" s="9">
        <f t="shared" si="5033"/>
        <v>0</v>
      </c>
      <c r="DV504" s="9"/>
      <c r="DW504" s="9">
        <f>Sun!$BC$9</f>
        <v>0</v>
      </c>
      <c r="DX504" s="73" t="str">
        <f t="shared" si="5034"/>
        <v>-100%</v>
      </c>
      <c r="DY504" s="9">
        <f t="shared" si="5035"/>
        <v>0</v>
      </c>
      <c r="DZ504" s="9"/>
      <c r="EA504" s="9">
        <f>Sun!$BD$9</f>
        <v>0</v>
      </c>
      <c r="EB504" s="73" t="str">
        <f t="shared" si="5036"/>
        <v>-100%</v>
      </c>
      <c r="EC504" s="9">
        <f t="shared" si="5037"/>
        <v>0</v>
      </c>
      <c r="ED504" s="9"/>
      <c r="EE504" s="9">
        <f>Sun!$BE$9</f>
        <v>0</v>
      </c>
      <c r="EF504" s="73" t="str">
        <f t="shared" si="5038"/>
        <v>-100%</v>
      </c>
      <c r="EG504" s="9">
        <f t="shared" si="5039"/>
        <v>0</v>
      </c>
      <c r="EH504" s="9"/>
      <c r="EI504" s="9">
        <f>Sun!$BF$9</f>
        <v>0</v>
      </c>
      <c r="EJ504" s="73" t="str">
        <f t="shared" si="5040"/>
        <v>-100%</v>
      </c>
      <c r="EK504" s="9">
        <f t="shared" si="5041"/>
        <v>0</v>
      </c>
      <c r="EL504" s="9"/>
      <c r="EM504" s="9">
        <f>Sun!$BG$9</f>
        <v>0</v>
      </c>
      <c r="EN504" s="73" t="str">
        <f t="shared" si="5042"/>
        <v>-100%</v>
      </c>
      <c r="EO504" s="9">
        <f t="shared" si="5043"/>
        <v>0</v>
      </c>
      <c r="EP504" s="9"/>
      <c r="EQ504" s="9">
        <f>Sun!$BH$9</f>
        <v>0</v>
      </c>
      <c r="ER504" s="73" t="str">
        <f t="shared" si="5044"/>
        <v>-100%</v>
      </c>
      <c r="ES504" s="9">
        <f t="shared" si="5045"/>
        <v>0</v>
      </c>
      <c r="EU504" s="9">
        <f>Sun!$BI$9</f>
        <v>0</v>
      </c>
      <c r="EV504" s="73" t="str">
        <f t="shared" si="5046"/>
        <v>-100%</v>
      </c>
      <c r="EW504" s="9">
        <f t="shared" si="5047"/>
        <v>0</v>
      </c>
      <c r="EY504" s="9">
        <f>Sun!$BJ$9</f>
        <v>0</v>
      </c>
      <c r="EZ504" s="73" t="str">
        <f t="shared" si="5048"/>
        <v>-100%</v>
      </c>
      <c r="FA504" s="9">
        <f t="shared" si="5049"/>
        <v>0</v>
      </c>
      <c r="FC504" s="9">
        <f>Sun!$BK$9</f>
        <v>0</v>
      </c>
      <c r="FD504" s="73" t="str">
        <f t="shared" si="5050"/>
        <v>-100%</v>
      </c>
      <c r="FE504" s="9">
        <f t="shared" si="5051"/>
        <v>0</v>
      </c>
      <c r="FG504" s="9">
        <f>Sun!$BL$9</f>
        <v>0</v>
      </c>
      <c r="FH504" s="73" t="str">
        <f t="shared" si="5052"/>
        <v>-100%</v>
      </c>
      <c r="FI504" s="9">
        <f t="shared" si="5053"/>
        <v>0</v>
      </c>
      <c r="FK504" s="9">
        <f>Sun!$BM$9</f>
        <v>0</v>
      </c>
      <c r="FL504" s="73" t="str">
        <f t="shared" si="5054"/>
        <v>-100%</v>
      </c>
      <c r="FM504" s="9">
        <f t="shared" si="5055"/>
        <v>0</v>
      </c>
      <c r="FO504" s="9">
        <f>Sun!$BN$9</f>
        <v>0</v>
      </c>
      <c r="FP504" s="73" t="str">
        <f t="shared" si="5056"/>
        <v>-100%</v>
      </c>
      <c r="FQ504" s="9">
        <f t="shared" si="5057"/>
        <v>0</v>
      </c>
    </row>
    <row r="505" spans="1:173" x14ac:dyDescent="0.25">
      <c r="A505" s="9" t="str">
        <f>Sun!$A$10</f>
        <v>OVER</v>
      </c>
      <c r="B505" s="72">
        <f>Sun!$C$10</f>
        <v>0</v>
      </c>
      <c r="C505" s="9">
        <f>Sun!$X$10</f>
        <v>0</v>
      </c>
      <c r="D505" s="73" t="str">
        <f t="shared" si="4972"/>
        <v>-100%</v>
      </c>
      <c r="E505" s="9">
        <f t="shared" si="4973"/>
        <v>0</v>
      </c>
      <c r="F505" s="12"/>
      <c r="G505" s="9">
        <f>Sun!$Y$10</f>
        <v>0</v>
      </c>
      <c r="H505" s="73" t="str">
        <f t="shared" si="4974"/>
        <v>-100%</v>
      </c>
      <c r="I505" s="9">
        <f t="shared" si="4975"/>
        <v>0</v>
      </c>
      <c r="J505" s="12"/>
      <c r="K505" s="9">
        <f>Sun!$Z$10</f>
        <v>0</v>
      </c>
      <c r="L505" s="73" t="str">
        <f t="shared" si="4976"/>
        <v>-100%</v>
      </c>
      <c r="M505" s="9">
        <f t="shared" si="4977"/>
        <v>0</v>
      </c>
      <c r="N505" s="9"/>
      <c r="O505" s="9">
        <f>Sun!$AA$10</f>
        <v>0</v>
      </c>
      <c r="P505" s="73" t="str">
        <f t="shared" si="4978"/>
        <v>-100%</v>
      </c>
      <c r="Q505" s="9">
        <f t="shared" si="4979"/>
        <v>0</v>
      </c>
      <c r="R505" s="9"/>
      <c r="S505" s="9">
        <f>Sun!$AB$10</f>
        <v>0</v>
      </c>
      <c r="T505" s="73" t="str">
        <f t="shared" si="4980"/>
        <v>-100%</v>
      </c>
      <c r="U505" s="9">
        <f t="shared" si="4981"/>
        <v>0</v>
      </c>
      <c r="V505" s="9"/>
      <c r="W505" s="9">
        <f>Sun!$AC$10</f>
        <v>0</v>
      </c>
      <c r="X505" s="73" t="str">
        <f t="shared" si="4982"/>
        <v>-100%</v>
      </c>
      <c r="Y505" s="9">
        <f t="shared" si="4983"/>
        <v>0</v>
      </c>
      <c r="Z505" s="9"/>
      <c r="AA505" s="9">
        <f>Sun!$AD$10</f>
        <v>0</v>
      </c>
      <c r="AB505" s="73" t="str">
        <f t="shared" si="4984"/>
        <v>-100%</v>
      </c>
      <c r="AC505" s="9">
        <f t="shared" si="4985"/>
        <v>0</v>
      </c>
      <c r="AD505" s="9"/>
      <c r="AE505" s="9">
        <f>Sun!$AE$10</f>
        <v>0</v>
      </c>
      <c r="AF505" s="73" t="str">
        <f t="shared" si="4986"/>
        <v>-100%</v>
      </c>
      <c r="AG505" s="9">
        <f t="shared" si="4987"/>
        <v>0</v>
      </c>
      <c r="AH505" s="9"/>
      <c r="AI505" s="9">
        <f>Sun!$AF$10</f>
        <v>0</v>
      </c>
      <c r="AJ505" s="73" t="str">
        <f t="shared" si="4988"/>
        <v>-100%</v>
      </c>
      <c r="AK505" s="9">
        <f t="shared" si="4989"/>
        <v>0</v>
      </c>
      <c r="AL505" s="9"/>
      <c r="AM505" s="9">
        <f>Sun!$AG$10</f>
        <v>0</v>
      </c>
      <c r="AN505" s="73" t="str">
        <f t="shared" si="4990"/>
        <v>-100%</v>
      </c>
      <c r="AO505" s="9">
        <f t="shared" si="4991"/>
        <v>0</v>
      </c>
      <c r="AP505" s="9"/>
      <c r="AQ505" s="9">
        <f>Sun!$AH$10</f>
        <v>0</v>
      </c>
      <c r="AR505" s="73" t="str">
        <f t="shared" si="4992"/>
        <v>-100%</v>
      </c>
      <c r="AS505" s="9">
        <f t="shared" si="4993"/>
        <v>0</v>
      </c>
      <c r="AT505" s="9"/>
      <c r="AU505" s="9">
        <f>Sun!$AI$10</f>
        <v>0</v>
      </c>
      <c r="AV505" s="73" t="str">
        <f t="shared" si="4994"/>
        <v>-100%</v>
      </c>
      <c r="AW505" s="9">
        <f t="shared" si="4995"/>
        <v>0</v>
      </c>
      <c r="AX505" s="9"/>
      <c r="AY505" s="9">
        <f>Sun!$AJ$10</f>
        <v>0</v>
      </c>
      <c r="AZ505" s="73" t="str">
        <f t="shared" si="4996"/>
        <v>-100%</v>
      </c>
      <c r="BA505" s="9">
        <f t="shared" si="4997"/>
        <v>0</v>
      </c>
      <c r="BB505" s="9"/>
      <c r="BC505" s="9">
        <f>Sun!$AK$10</f>
        <v>0</v>
      </c>
      <c r="BD505" s="73" t="str">
        <f t="shared" si="4998"/>
        <v>-100%</v>
      </c>
      <c r="BE505" s="9">
        <f t="shared" si="4999"/>
        <v>0</v>
      </c>
      <c r="BF505" s="9"/>
      <c r="BG505" s="9">
        <f>Sun!$AL$10</f>
        <v>0</v>
      </c>
      <c r="BH505" s="73" t="str">
        <f t="shared" si="5000"/>
        <v>-100%</v>
      </c>
      <c r="BI505" s="9">
        <f t="shared" si="5001"/>
        <v>0</v>
      </c>
      <c r="BJ505" s="9"/>
      <c r="BK505" s="9">
        <f>Sun!$AM$10</f>
        <v>0</v>
      </c>
      <c r="BL505" s="73" t="str">
        <f t="shared" si="5002"/>
        <v>-100%</v>
      </c>
      <c r="BM505" s="9">
        <f t="shared" si="5003"/>
        <v>0</v>
      </c>
      <c r="BN505" s="9"/>
      <c r="BO505" s="9">
        <f>Sun!$AN$10</f>
        <v>0</v>
      </c>
      <c r="BP505" s="73" t="str">
        <f t="shared" si="5004"/>
        <v>-100%</v>
      </c>
      <c r="BQ505" s="9">
        <f t="shared" si="5005"/>
        <v>0</v>
      </c>
      <c r="BR505" s="9"/>
      <c r="BS505" s="9">
        <f>Sun!$AO$10</f>
        <v>0</v>
      </c>
      <c r="BT505" s="73" t="str">
        <f t="shared" si="5006"/>
        <v>-100%</v>
      </c>
      <c r="BU505" s="9">
        <f t="shared" si="5007"/>
        <v>0</v>
      </c>
      <c r="BV505" s="9"/>
      <c r="BW505" s="9">
        <f>Sun!$AP$10</f>
        <v>0</v>
      </c>
      <c r="BX505" s="73" t="str">
        <f t="shared" si="5008"/>
        <v>-100%</v>
      </c>
      <c r="BY505" s="9">
        <f t="shared" si="5009"/>
        <v>0</v>
      </c>
      <c r="BZ505" s="9"/>
      <c r="CA505" s="9">
        <f>Sun!$AQ$10</f>
        <v>0</v>
      </c>
      <c r="CB505" s="73" t="str">
        <f t="shared" si="5010"/>
        <v>-100%</v>
      </c>
      <c r="CC505" s="9">
        <f t="shared" si="5011"/>
        <v>0</v>
      </c>
      <c r="CD505" s="9"/>
      <c r="CE505" s="9">
        <f>Sun!$AR$10</f>
        <v>0</v>
      </c>
      <c r="CF505" s="73" t="str">
        <f t="shared" si="5012"/>
        <v>-100%</v>
      </c>
      <c r="CG505" s="9">
        <f t="shared" si="5013"/>
        <v>0</v>
      </c>
      <c r="CH505" s="9"/>
      <c r="CI505" s="9">
        <f>Sun!$AS$10</f>
        <v>0</v>
      </c>
      <c r="CJ505" s="73" t="str">
        <f t="shared" si="5014"/>
        <v>-100%</v>
      </c>
      <c r="CK505" s="9">
        <f t="shared" si="5015"/>
        <v>0</v>
      </c>
      <c r="CL505" s="9"/>
      <c r="CM505" s="9">
        <f>Sun!$AT$10</f>
        <v>0</v>
      </c>
      <c r="CN505" s="73" t="str">
        <f t="shared" si="5016"/>
        <v>-100%</v>
      </c>
      <c r="CO505" s="9">
        <f t="shared" si="5017"/>
        <v>0</v>
      </c>
      <c r="CP505" s="9"/>
      <c r="CQ505" s="9">
        <f>Sun!$AU$10</f>
        <v>0</v>
      </c>
      <c r="CR505" s="73" t="str">
        <f t="shared" si="5018"/>
        <v>-100%</v>
      </c>
      <c r="CS505" s="9">
        <f t="shared" si="5019"/>
        <v>0</v>
      </c>
      <c r="CT505" s="9"/>
      <c r="CU505" s="9">
        <f>Sun!$AV$10</f>
        <v>0</v>
      </c>
      <c r="CV505" s="73" t="str">
        <f t="shared" si="5020"/>
        <v>-100%</v>
      </c>
      <c r="CW505" s="9">
        <f t="shared" si="5021"/>
        <v>0</v>
      </c>
      <c r="CX505" s="9"/>
      <c r="CY505" s="9">
        <f>Sun!$AW$10</f>
        <v>0</v>
      </c>
      <c r="CZ505" s="73" t="str">
        <f t="shared" si="5022"/>
        <v>-100%</v>
      </c>
      <c r="DA505" s="9">
        <f t="shared" si="5023"/>
        <v>0</v>
      </c>
      <c r="DB505" s="9"/>
      <c r="DC505" s="9">
        <f>Sun!$AX$10</f>
        <v>0</v>
      </c>
      <c r="DD505" s="73" t="str">
        <f t="shared" si="5024"/>
        <v>-100%</v>
      </c>
      <c r="DE505" s="9">
        <f t="shared" si="5025"/>
        <v>0</v>
      </c>
      <c r="DF505" s="9"/>
      <c r="DG505" s="9">
        <f>Sun!$AY$10</f>
        <v>0</v>
      </c>
      <c r="DH505" s="73" t="str">
        <f t="shared" si="5026"/>
        <v>-100%</v>
      </c>
      <c r="DI505" s="9">
        <f t="shared" si="5027"/>
        <v>0</v>
      </c>
      <c r="DJ505" s="9"/>
      <c r="DK505" s="9">
        <f>Sun!$AZ$10</f>
        <v>0</v>
      </c>
      <c r="DL505" s="73" t="str">
        <f t="shared" si="5028"/>
        <v>-100%</v>
      </c>
      <c r="DM505" s="9">
        <f t="shared" si="5029"/>
        <v>0</v>
      </c>
      <c r="DN505" s="9"/>
      <c r="DO505" s="9">
        <f>Sun!$BA$10</f>
        <v>0</v>
      </c>
      <c r="DP505" s="73" t="str">
        <f t="shared" si="5030"/>
        <v>-100%</v>
      </c>
      <c r="DQ505" s="9">
        <f t="shared" si="5031"/>
        <v>0</v>
      </c>
      <c r="DR505" s="9"/>
      <c r="DS505" s="9">
        <f>Sun!$BB$10</f>
        <v>0</v>
      </c>
      <c r="DT505" s="73" t="str">
        <f t="shared" si="5032"/>
        <v>-100%</v>
      </c>
      <c r="DU505" s="9">
        <f t="shared" si="5033"/>
        <v>0</v>
      </c>
      <c r="DV505" s="9"/>
      <c r="DW505" s="9">
        <f>Sun!$BC$10</f>
        <v>0</v>
      </c>
      <c r="DX505" s="73" t="str">
        <f t="shared" si="5034"/>
        <v>-100%</v>
      </c>
      <c r="DY505" s="9">
        <f t="shared" si="5035"/>
        <v>0</v>
      </c>
      <c r="DZ505" s="9"/>
      <c r="EA505" s="9">
        <f>Sun!$BD$10</f>
        <v>0</v>
      </c>
      <c r="EB505" s="73" t="str">
        <f t="shared" si="5036"/>
        <v>-100%</v>
      </c>
      <c r="EC505" s="9">
        <f t="shared" si="5037"/>
        <v>0</v>
      </c>
      <c r="ED505" s="9"/>
      <c r="EE505" s="9">
        <f>Sun!$BE$10</f>
        <v>0</v>
      </c>
      <c r="EF505" s="73" t="str">
        <f t="shared" si="5038"/>
        <v>-100%</v>
      </c>
      <c r="EG505" s="9">
        <f t="shared" si="5039"/>
        <v>0</v>
      </c>
      <c r="EH505" s="9"/>
      <c r="EI505" s="9">
        <f>Sun!$BF$10</f>
        <v>0</v>
      </c>
      <c r="EJ505" s="73" t="str">
        <f t="shared" si="5040"/>
        <v>-100%</v>
      </c>
      <c r="EK505" s="9">
        <f t="shared" si="5041"/>
        <v>0</v>
      </c>
      <c r="EL505" s="9"/>
      <c r="EM505" s="9">
        <f>Sun!$BG$10</f>
        <v>0</v>
      </c>
      <c r="EN505" s="73" t="str">
        <f t="shared" si="5042"/>
        <v>-100%</v>
      </c>
      <c r="EO505" s="9">
        <f t="shared" si="5043"/>
        <v>0</v>
      </c>
      <c r="EP505" s="9"/>
      <c r="EQ505" s="9">
        <f>Sun!$BH$10</f>
        <v>0</v>
      </c>
      <c r="ER505" s="73" t="str">
        <f t="shared" si="5044"/>
        <v>-100%</v>
      </c>
      <c r="ES505" s="9">
        <f t="shared" si="5045"/>
        <v>0</v>
      </c>
      <c r="EU505" s="9">
        <f>Sun!$BI$10</f>
        <v>0</v>
      </c>
      <c r="EV505" s="73" t="str">
        <f t="shared" si="5046"/>
        <v>-100%</v>
      </c>
      <c r="EW505" s="9">
        <f t="shared" si="5047"/>
        <v>0</v>
      </c>
      <c r="EY505" s="9">
        <f>Sun!$BJ$10</f>
        <v>0</v>
      </c>
      <c r="EZ505" s="73" t="str">
        <f t="shared" si="5048"/>
        <v>-100%</v>
      </c>
      <c r="FA505" s="9">
        <f t="shared" si="5049"/>
        <v>0</v>
      </c>
      <c r="FC505" s="9">
        <f>Sun!$BK$10</f>
        <v>0</v>
      </c>
      <c r="FD505" s="73" t="str">
        <f t="shared" si="5050"/>
        <v>-100%</v>
      </c>
      <c r="FE505" s="9">
        <f t="shared" si="5051"/>
        <v>0</v>
      </c>
      <c r="FG505" s="9">
        <f>Sun!$BL$10</f>
        <v>0</v>
      </c>
      <c r="FH505" s="73" t="str">
        <f t="shared" si="5052"/>
        <v>-100%</v>
      </c>
      <c r="FI505" s="9">
        <f t="shared" si="5053"/>
        <v>0</v>
      </c>
      <c r="FK505" s="9">
        <f>Sun!$BM$10</f>
        <v>0</v>
      </c>
      <c r="FL505" s="73" t="str">
        <f t="shared" si="5054"/>
        <v>-100%</v>
      </c>
      <c r="FM505" s="9">
        <f t="shared" si="5055"/>
        <v>0</v>
      </c>
      <c r="FO505" s="9">
        <f>Sun!$BN$10</f>
        <v>0</v>
      </c>
      <c r="FP505" s="73" t="str">
        <f t="shared" si="5056"/>
        <v>-100%</v>
      </c>
      <c r="FQ505" s="9">
        <f t="shared" si="5057"/>
        <v>0</v>
      </c>
    </row>
    <row r="506" spans="1:173" x14ac:dyDescent="0.25">
      <c r="A506" s="75"/>
      <c r="B506" s="72"/>
      <c r="C506" s="75"/>
      <c r="D506" s="75"/>
      <c r="E506" s="75"/>
      <c r="F506" s="12"/>
      <c r="G506" s="75"/>
      <c r="H506" s="75"/>
      <c r="I506" s="75"/>
      <c r="J506" s="12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  <c r="BJ506" s="75"/>
      <c r="BK506" s="75"/>
      <c r="BL506" s="75"/>
      <c r="BM506" s="75"/>
      <c r="BN506" s="75"/>
      <c r="BO506" s="75"/>
      <c r="BP506" s="75"/>
      <c r="BQ506" s="75"/>
      <c r="BR506" s="75"/>
      <c r="BS506" s="75"/>
      <c r="BT506" s="75"/>
      <c r="BU506" s="75"/>
      <c r="BV506" s="75"/>
      <c r="BW506" s="75"/>
      <c r="BX506" s="75"/>
      <c r="BY506" s="75"/>
      <c r="BZ506" s="75"/>
      <c r="CA506" s="75"/>
      <c r="CB506" s="75"/>
      <c r="CC506" s="75"/>
      <c r="CD506" s="75"/>
      <c r="CE506" s="75"/>
      <c r="CF506" s="75"/>
      <c r="CG506" s="75"/>
      <c r="CH506" s="75"/>
      <c r="CI506" s="75"/>
      <c r="CJ506" s="75"/>
      <c r="CK506" s="75"/>
      <c r="CL506" s="75"/>
      <c r="CM506" s="75"/>
      <c r="CN506" s="75"/>
      <c r="CO506" s="75"/>
      <c r="CP506" s="75"/>
      <c r="CQ506" s="75"/>
      <c r="CR506" s="75"/>
      <c r="CS506" s="75"/>
      <c r="CT506" s="75"/>
      <c r="CU506" s="75"/>
      <c r="CV506" s="75"/>
      <c r="CW506" s="75"/>
      <c r="CX506" s="75"/>
      <c r="CY506" s="75"/>
      <c r="CZ506" s="75"/>
      <c r="DA506" s="75"/>
      <c r="DB506" s="75"/>
      <c r="DC506" s="75"/>
      <c r="DD506" s="75"/>
      <c r="DE506" s="75"/>
      <c r="DF506" s="75"/>
      <c r="DG506" s="75"/>
      <c r="DH506" s="75"/>
      <c r="DI506" s="75"/>
      <c r="DJ506" s="75"/>
      <c r="DK506" s="75"/>
      <c r="DL506" s="75"/>
      <c r="DM506" s="75"/>
      <c r="DN506" s="75"/>
      <c r="DO506" s="75"/>
      <c r="DP506" s="75"/>
      <c r="DQ506" s="75"/>
      <c r="DR506" s="75"/>
      <c r="DS506" s="75"/>
      <c r="DT506" s="75"/>
      <c r="DU506" s="75"/>
      <c r="DV506" s="75"/>
      <c r="DW506" s="75"/>
      <c r="DX506" s="75"/>
      <c r="DY506" s="75"/>
      <c r="DZ506" s="75"/>
      <c r="EA506" s="75"/>
      <c r="EB506" s="75"/>
      <c r="EC506" s="75"/>
      <c r="ED506" s="75"/>
      <c r="EE506" s="75"/>
      <c r="EF506" s="75"/>
      <c r="EG506" s="75"/>
      <c r="EH506" s="75"/>
      <c r="EI506" s="75"/>
      <c r="EJ506" s="75"/>
      <c r="EK506" s="75"/>
      <c r="EL506" s="75"/>
      <c r="EM506" s="75"/>
      <c r="EN506" s="75"/>
      <c r="EO506" s="75"/>
      <c r="EP506" s="75"/>
      <c r="EQ506" s="75"/>
      <c r="ER506" s="75"/>
      <c r="ES506" s="75"/>
      <c r="EU506" s="75"/>
      <c r="EV506" s="75"/>
      <c r="EW506" s="75"/>
      <c r="EY506" s="75"/>
      <c r="EZ506" s="75"/>
      <c r="FA506" s="75"/>
      <c r="FC506" s="75"/>
      <c r="FD506" s="75"/>
      <c r="FE506" s="75"/>
      <c r="FG506" s="75"/>
      <c r="FH506" s="75"/>
      <c r="FI506" s="75"/>
      <c r="FK506" s="75"/>
      <c r="FL506" s="75"/>
      <c r="FM506" s="75"/>
      <c r="FO506" s="75"/>
      <c r="FP506" s="75"/>
      <c r="FQ506" s="75"/>
    </row>
    <row r="507" spans="1:173" x14ac:dyDescent="0.25">
      <c r="A507" s="9">
        <f>Sun!$A$12</f>
        <v>0</v>
      </c>
      <c r="B507" s="72">
        <f>Sun!$C$12</f>
        <v>0</v>
      </c>
      <c r="C507" s="9">
        <f>Sun!$X$12</f>
        <v>0</v>
      </c>
      <c r="D507" s="73" t="str">
        <f>IF($B507="win",100%-D$1,"-100%")</f>
        <v>-100%</v>
      </c>
      <c r="E507" s="9">
        <f>(C507*D507)+(C507*E$1)</f>
        <v>0</v>
      </c>
      <c r="F507" s="12"/>
      <c r="G507" s="9">
        <f>Sun!$Y$12</f>
        <v>0</v>
      </c>
      <c r="H507" s="73" t="str">
        <f>IF($B507="win",100%-H$1,"-100%")</f>
        <v>-100%</v>
      </c>
      <c r="I507" s="9">
        <f>(G507*H507)+(G507*I$1)</f>
        <v>0</v>
      </c>
      <c r="J507" s="12"/>
      <c r="K507" s="9">
        <f>Sun!$Z$12</f>
        <v>0</v>
      </c>
      <c r="L507" s="73" t="str">
        <f>IF($B507="win",100%-L$1,"-100%")</f>
        <v>-100%</v>
      </c>
      <c r="M507" s="9">
        <f>(K507*L507)+(K507*M$1)</f>
        <v>0</v>
      </c>
      <c r="N507" s="9"/>
      <c r="O507" s="9">
        <f>Sun!$AA$12</f>
        <v>0</v>
      </c>
      <c r="P507" s="73" t="str">
        <f>IF($B507="win",100%-P$1,"-100%")</f>
        <v>-100%</v>
      </c>
      <c r="Q507" s="9">
        <f>(O507*P507)+(O507*Q$1)</f>
        <v>0</v>
      </c>
      <c r="R507" s="9"/>
      <c r="S507" s="9">
        <f>Sun!$AB$12</f>
        <v>0</v>
      </c>
      <c r="T507" s="73" t="str">
        <f>IF($B507="win",100%-T$1,"-100%")</f>
        <v>-100%</v>
      </c>
      <c r="U507" s="9">
        <f>(S507*T507)+(S507*U$1)</f>
        <v>0</v>
      </c>
      <c r="V507" s="9"/>
      <c r="W507" s="9">
        <f>Sun!$AC$12</f>
        <v>0</v>
      </c>
      <c r="X507" s="73" t="str">
        <f>IF($B507="win",100%-X$1,"-100%")</f>
        <v>-100%</v>
      </c>
      <c r="Y507" s="9">
        <f>(W507*X507)+(W507*Y$1)</f>
        <v>0</v>
      </c>
      <c r="Z507" s="9"/>
      <c r="AA507" s="9">
        <f>Sun!$AD$12</f>
        <v>0</v>
      </c>
      <c r="AB507" s="73" t="str">
        <f>IF($B507="win",100%-AB$1,"-100%")</f>
        <v>-100%</v>
      </c>
      <c r="AC507" s="9">
        <f>(AA507*AB507)+(AA507*AC$1)</f>
        <v>0</v>
      </c>
      <c r="AD507" s="9"/>
      <c r="AE507" s="9">
        <f>Sun!$AE$12</f>
        <v>0</v>
      </c>
      <c r="AF507" s="73" t="str">
        <f>IF($B507="win",100%-AF$1,"-100%")</f>
        <v>-100%</v>
      </c>
      <c r="AG507" s="9">
        <f>(AE507*AF507)+(AE507*AG$1)</f>
        <v>0</v>
      </c>
      <c r="AH507" s="9"/>
      <c r="AI507" s="9">
        <f>Sun!$AF$12</f>
        <v>0</v>
      </c>
      <c r="AJ507" s="73" t="str">
        <f>IF($B507="win",100%-AJ$1,"-100%")</f>
        <v>-100%</v>
      </c>
      <c r="AK507" s="9">
        <f>(AI507*AJ507)+(AI507*AK$1)</f>
        <v>0</v>
      </c>
      <c r="AL507" s="9"/>
      <c r="AM507" s="9">
        <f>Sun!$AG$12</f>
        <v>0</v>
      </c>
      <c r="AN507" s="73" t="str">
        <f>IF($B507="win",100%-AN$1,"-100%")</f>
        <v>-100%</v>
      </c>
      <c r="AO507" s="9">
        <f>(AM507*AN507)+(AM507*AO$1)</f>
        <v>0</v>
      </c>
      <c r="AP507" s="9"/>
      <c r="AQ507" s="9">
        <f>Sun!$AH$12</f>
        <v>0</v>
      </c>
      <c r="AR507" s="73" t="str">
        <f>IF($B507="win",100%-AR$1,"-100%")</f>
        <v>-100%</v>
      </c>
      <c r="AS507" s="9">
        <f>(AQ507*AR507)+(AQ507*AS$1)</f>
        <v>0</v>
      </c>
      <c r="AT507" s="9"/>
      <c r="AU507" s="9">
        <f>Sun!$AI$12</f>
        <v>0</v>
      </c>
      <c r="AV507" s="73" t="str">
        <f>IF($B507="win",100%-AV$1,"-100%")</f>
        <v>-100%</v>
      </c>
      <c r="AW507" s="9">
        <f>(AU507*AV507)+(AU507*AW$1)</f>
        <v>0</v>
      </c>
      <c r="AX507" s="9"/>
      <c r="AY507" s="9">
        <f>Sun!$AJ$12</f>
        <v>0</v>
      </c>
      <c r="AZ507" s="73" t="str">
        <f>IF($B507="win",100%-AZ$1,"-100%")</f>
        <v>-100%</v>
      </c>
      <c r="BA507" s="9">
        <f>(AY507*AZ507)+(AY507*BA$1)</f>
        <v>0</v>
      </c>
      <c r="BB507" s="9"/>
      <c r="BC507" s="9">
        <f>Sun!$AK$12</f>
        <v>0</v>
      </c>
      <c r="BD507" s="73" t="str">
        <f>IF($B507="win",100%-BD$1,"-100%")</f>
        <v>-100%</v>
      </c>
      <c r="BE507" s="9">
        <f>(BC507*BD507)+(BC507*BE$1)</f>
        <v>0</v>
      </c>
      <c r="BF507" s="9"/>
      <c r="BG507" s="9">
        <f>Sun!$AL$12</f>
        <v>0</v>
      </c>
      <c r="BH507" s="73" t="str">
        <f>IF($B507="win",100%-BH$1,"-100%")</f>
        <v>-100%</v>
      </c>
      <c r="BI507" s="9">
        <f>(BG507*BH507)+(BG507*BI$1)</f>
        <v>0</v>
      </c>
      <c r="BJ507" s="9"/>
      <c r="BK507" s="9">
        <f>Sun!$AM$12</f>
        <v>0</v>
      </c>
      <c r="BL507" s="73" t="str">
        <f>IF($B507="win",100%-BL$1,"-100%")</f>
        <v>-100%</v>
      </c>
      <c r="BM507" s="9">
        <f>(BK507*BL507)+(BK507*BM$1)</f>
        <v>0</v>
      </c>
      <c r="BN507" s="9"/>
      <c r="BO507" s="9">
        <f>Sun!$AN$12</f>
        <v>0</v>
      </c>
      <c r="BP507" s="73" t="str">
        <f>IF($B507="win",100%-BP$1,"-100%")</f>
        <v>-100%</v>
      </c>
      <c r="BQ507" s="9">
        <f>(BO507*BP507)+(BO507*BQ$1)</f>
        <v>0</v>
      </c>
      <c r="BR507" s="9"/>
      <c r="BS507" s="9">
        <f>Sun!$AO$12</f>
        <v>0</v>
      </c>
      <c r="BT507" s="73" t="str">
        <f>IF($B507="win",100%-BT$1,"-100%")</f>
        <v>-100%</v>
      </c>
      <c r="BU507" s="9">
        <f>(BS507*BT507)+(BS507*BU$1)</f>
        <v>0</v>
      </c>
      <c r="BV507" s="9"/>
      <c r="BW507" s="9">
        <f>Sun!$AP$12</f>
        <v>0</v>
      </c>
      <c r="BX507" s="73" t="str">
        <f>IF($B507="win",100%-BX$1,"-100%")</f>
        <v>-100%</v>
      </c>
      <c r="BY507" s="9">
        <f>(BW507*BX507)+(BW507*BY$1)</f>
        <v>0</v>
      </c>
      <c r="BZ507" s="9"/>
      <c r="CA507" s="9">
        <f>Sun!$AQ$12</f>
        <v>0</v>
      </c>
      <c r="CB507" s="73" t="str">
        <f>IF($B507="win",100%-CB$1,"-100%")</f>
        <v>-100%</v>
      </c>
      <c r="CC507" s="9">
        <f>(CA507*CB507)+(CA507*CC$1)</f>
        <v>0</v>
      </c>
      <c r="CD507" s="9"/>
      <c r="CE507" s="9">
        <f>Sun!$AR$12</f>
        <v>0</v>
      </c>
      <c r="CF507" s="73" t="str">
        <f>IF($B507="win",100%-CF$1,"-100%")</f>
        <v>-100%</v>
      </c>
      <c r="CG507" s="9">
        <f>(CE507*CF507)+(CE507*CG$1)</f>
        <v>0</v>
      </c>
      <c r="CH507" s="9"/>
      <c r="CI507" s="9">
        <f>Sun!$AS$12</f>
        <v>0</v>
      </c>
      <c r="CJ507" s="73" t="str">
        <f>IF($B507="win",100%-CJ$1,"-100%")</f>
        <v>-100%</v>
      </c>
      <c r="CK507" s="9">
        <f>(CI507*CJ507)+(CI507*CK$1)</f>
        <v>0</v>
      </c>
      <c r="CL507" s="9"/>
      <c r="CM507" s="9">
        <f>Sun!$AT$12</f>
        <v>0</v>
      </c>
      <c r="CN507" s="73" t="str">
        <f>IF($B507="win",100%-CN$1,"-100%")</f>
        <v>-100%</v>
      </c>
      <c r="CO507" s="9">
        <f>(CM507*CN507)+(CM507*CO$1)</f>
        <v>0</v>
      </c>
      <c r="CP507" s="9"/>
      <c r="CQ507" s="9">
        <f>Sun!$AU$12</f>
        <v>0</v>
      </c>
      <c r="CR507" s="73" t="str">
        <f>IF($B507="win",100%-CR$1,"-100%")</f>
        <v>-100%</v>
      </c>
      <c r="CS507" s="9">
        <f>(CQ507*CR507)+(CQ507*CS$1)</f>
        <v>0</v>
      </c>
      <c r="CT507" s="9"/>
      <c r="CU507" s="9">
        <f>Sun!$AV$12</f>
        <v>0</v>
      </c>
      <c r="CV507" s="73" t="str">
        <f>IF($B507="win",100%-CV$1,"-100%")</f>
        <v>-100%</v>
      </c>
      <c r="CW507" s="9">
        <f>(CU507*CV507)+(CU507*CW$1)</f>
        <v>0</v>
      </c>
      <c r="CX507" s="9"/>
      <c r="CY507" s="9">
        <f>Sun!$AW$12</f>
        <v>0</v>
      </c>
      <c r="CZ507" s="73" t="str">
        <f>IF($B507="win",100%-CZ$1,"-100%")</f>
        <v>-100%</v>
      </c>
      <c r="DA507" s="9">
        <f>(CY507*CZ507)+(CY507*DA$1)</f>
        <v>0</v>
      </c>
      <c r="DB507" s="9"/>
      <c r="DC507" s="9">
        <f>Sun!$AX$12</f>
        <v>0</v>
      </c>
      <c r="DD507" s="73" t="str">
        <f>IF($B507="win",100%-DD$1,"-100%")</f>
        <v>-100%</v>
      </c>
      <c r="DE507" s="9">
        <f>(DC507*DD507)+(DC507*DE$1)</f>
        <v>0</v>
      </c>
      <c r="DF507" s="9"/>
      <c r="DG507" s="9">
        <f>Sun!$AY$12</f>
        <v>0</v>
      </c>
      <c r="DH507" s="73" t="str">
        <f>IF($B507="win",100%-DH$1,"-100%")</f>
        <v>-100%</v>
      </c>
      <c r="DI507" s="9">
        <f>(DG507*DH507)+(DG507*DI$1)</f>
        <v>0</v>
      </c>
      <c r="DJ507" s="9"/>
      <c r="DK507" s="9">
        <f>Sun!$AZ$12</f>
        <v>0</v>
      </c>
      <c r="DL507" s="73" t="str">
        <f>IF($B507="win",100%-DL$1,"-100%")</f>
        <v>-100%</v>
      </c>
      <c r="DM507" s="9">
        <f>(DK507*DL507)+(DK507*DM$1)</f>
        <v>0</v>
      </c>
      <c r="DN507" s="9"/>
      <c r="DO507" s="9">
        <f>Sun!$BA$12</f>
        <v>0</v>
      </c>
      <c r="DP507" s="73" t="str">
        <f>IF($B507="win",100%-DP$1,"-100%")</f>
        <v>-100%</v>
      </c>
      <c r="DQ507" s="9">
        <f>(DO507*DP507)+(DO507*DQ$1)</f>
        <v>0</v>
      </c>
      <c r="DR507" s="9"/>
      <c r="DS507" s="9">
        <f>Sun!$BB$12</f>
        <v>0</v>
      </c>
      <c r="DT507" s="73" t="str">
        <f>IF($B507="win",100%-DT$1,"-100%")</f>
        <v>-100%</v>
      </c>
      <c r="DU507" s="9">
        <f>(DS507*DT507)+(DS507*DU$1)</f>
        <v>0</v>
      </c>
      <c r="DV507" s="9"/>
      <c r="DW507" s="9">
        <f>Sun!$BC$12</f>
        <v>0</v>
      </c>
      <c r="DX507" s="73" t="str">
        <f>IF($B507="win",100%-DX$1,"-100%")</f>
        <v>-100%</v>
      </c>
      <c r="DY507" s="9">
        <f>(DW507*DX507)+(DW507*DY$1)</f>
        <v>0</v>
      </c>
      <c r="DZ507" s="9"/>
      <c r="EA507" s="9">
        <f>Sun!$BD$12</f>
        <v>0</v>
      </c>
      <c r="EB507" s="73" t="str">
        <f>IF($B507="win",100%-EB$1,"-100%")</f>
        <v>-100%</v>
      </c>
      <c r="EC507" s="9">
        <f>(EA507*EB507)+(EA507*EC$1)</f>
        <v>0</v>
      </c>
      <c r="ED507" s="9"/>
      <c r="EE507" s="9">
        <f>Sun!$BE$12</f>
        <v>0</v>
      </c>
      <c r="EF507" s="73" t="str">
        <f>IF($B507="win",100%-EF$1,"-100%")</f>
        <v>-100%</v>
      </c>
      <c r="EG507" s="9">
        <f>(EE507*EF507)+(EE507*EG$1)</f>
        <v>0</v>
      </c>
      <c r="EH507" s="9"/>
      <c r="EI507" s="9">
        <f>Sun!$BF$12</f>
        <v>0</v>
      </c>
      <c r="EJ507" s="73" t="str">
        <f>IF($B507="win",100%-EJ$1,"-100%")</f>
        <v>-100%</v>
      </c>
      <c r="EK507" s="9">
        <f>(EI507*EJ507)+(EI507*EK$1)</f>
        <v>0</v>
      </c>
      <c r="EL507" s="9"/>
      <c r="EM507" s="9">
        <f>Sun!$BG$12</f>
        <v>0</v>
      </c>
      <c r="EN507" s="73" t="str">
        <f>IF($B507="win",100%-EN$1,"-100%")</f>
        <v>-100%</v>
      </c>
      <c r="EO507" s="9">
        <f>(EM507*EN507)+(EM507*EO$1)</f>
        <v>0</v>
      </c>
      <c r="EP507" s="9"/>
      <c r="EQ507" s="9">
        <f>Sun!$BH$12</f>
        <v>0</v>
      </c>
      <c r="ER507" s="73" t="str">
        <f>IF($B507="win",100%-ER$1,"-100%")</f>
        <v>-100%</v>
      </c>
      <c r="ES507" s="9">
        <f>(EQ507*ER507)+(EQ507*ES$1)</f>
        <v>0</v>
      </c>
      <c r="EU507" s="9">
        <f>Sun!$BI$12</f>
        <v>0</v>
      </c>
      <c r="EV507" s="73" t="str">
        <f>IF($B507="win",100%-EV$1,"-100%")</f>
        <v>-100%</v>
      </c>
      <c r="EW507" s="9">
        <f>(EU507*EV507)+(EU507*EW$1)</f>
        <v>0</v>
      </c>
      <c r="EY507" s="9">
        <f>Sun!$BJ$12</f>
        <v>0</v>
      </c>
      <c r="EZ507" s="73" t="str">
        <f>IF($B507="win",100%-EZ$1,"-100%")</f>
        <v>-100%</v>
      </c>
      <c r="FA507" s="9">
        <f>(EY507*EZ507)+(EY507*FA$1)</f>
        <v>0</v>
      </c>
      <c r="FC507" s="9">
        <f>Sun!$BK$12</f>
        <v>0</v>
      </c>
      <c r="FD507" s="73" t="str">
        <f>IF($B507="win",100%-FD$1,"-100%")</f>
        <v>-100%</v>
      </c>
      <c r="FE507" s="9">
        <f>(FC507*FD507)+(FC507*FE$1)</f>
        <v>0</v>
      </c>
      <c r="FG507" s="9">
        <f>Sun!$BL$12</f>
        <v>0</v>
      </c>
      <c r="FH507" s="73" t="str">
        <f>IF($B507="win",100%-FH$1,"-100%")</f>
        <v>-100%</v>
      </c>
      <c r="FI507" s="9">
        <f>(FG507*FH507)+(FG507*FI$1)</f>
        <v>0</v>
      </c>
      <c r="FK507" s="9">
        <f>Sun!$BM$12</f>
        <v>0</v>
      </c>
      <c r="FL507" s="73" t="str">
        <f>IF($B507="win",100%-FL$1,"-100%")</f>
        <v>-100%</v>
      </c>
      <c r="FM507" s="9">
        <f>(FK507*FL507)+(FK507*FM$1)</f>
        <v>0</v>
      </c>
      <c r="FO507" s="9">
        <f>Sun!$BN$12</f>
        <v>0</v>
      </c>
      <c r="FP507" s="73" t="str">
        <f>IF($B507="win",100%-FP$1,"-100%")</f>
        <v>-100%</v>
      </c>
      <c r="FQ507" s="9">
        <f>(FO507*FP507)+(FO507*FQ$1)</f>
        <v>0</v>
      </c>
    </row>
    <row r="508" spans="1:173" x14ac:dyDescent="0.25">
      <c r="A508" s="9">
        <f>Sun!$A$13</f>
        <v>0</v>
      </c>
      <c r="B508" s="72">
        <f>Sun!$C$13</f>
        <v>0</v>
      </c>
      <c r="C508" s="9">
        <f>Sun!$X$13</f>
        <v>0</v>
      </c>
      <c r="D508" s="73" t="str">
        <f t="shared" ref="D508:D510" si="5058">IF($B508="win",100%-D$1,"-100%")</f>
        <v>-100%</v>
      </c>
      <c r="E508" s="9">
        <f t="shared" ref="E508:E510" si="5059">(C508*D508)+(C508*E$1)</f>
        <v>0</v>
      </c>
      <c r="F508" s="12"/>
      <c r="G508" s="9">
        <f>Sun!$Y$13</f>
        <v>0</v>
      </c>
      <c r="H508" s="73" t="str">
        <f t="shared" ref="H508:H510" si="5060">IF($B508="win",100%-H$1,"-100%")</f>
        <v>-100%</v>
      </c>
      <c r="I508" s="9">
        <f t="shared" ref="I508:I510" si="5061">(G508*H508)+(G508*I$1)</f>
        <v>0</v>
      </c>
      <c r="J508" s="12"/>
      <c r="K508" s="9">
        <f>Sun!$Z$13</f>
        <v>0</v>
      </c>
      <c r="L508" s="73" t="str">
        <f t="shared" ref="L508:L510" si="5062">IF($B508="win",100%-L$1,"-100%")</f>
        <v>-100%</v>
      </c>
      <c r="M508" s="9">
        <f t="shared" ref="M508:M510" si="5063">(K508*L508)+(K508*M$1)</f>
        <v>0</v>
      </c>
      <c r="N508" s="9"/>
      <c r="O508" s="9">
        <f>Sun!$AA$13</f>
        <v>0</v>
      </c>
      <c r="P508" s="73" t="str">
        <f t="shared" ref="P508:P510" si="5064">IF($B508="win",100%-P$1,"-100%")</f>
        <v>-100%</v>
      </c>
      <c r="Q508" s="9">
        <f t="shared" ref="Q508:Q510" si="5065">(O508*P508)+(O508*Q$1)</f>
        <v>0</v>
      </c>
      <c r="R508" s="9"/>
      <c r="S508" s="9">
        <f>Sun!$AB$13</f>
        <v>0</v>
      </c>
      <c r="T508" s="73" t="str">
        <f t="shared" ref="T508:T510" si="5066">IF($B508="win",100%-T$1,"-100%")</f>
        <v>-100%</v>
      </c>
      <c r="U508" s="9">
        <f t="shared" ref="U508:U510" si="5067">(S508*T508)+(S508*U$1)</f>
        <v>0</v>
      </c>
      <c r="V508" s="9"/>
      <c r="W508" s="9">
        <f>Sun!$AC$13</f>
        <v>0</v>
      </c>
      <c r="X508" s="73" t="str">
        <f t="shared" ref="X508:X510" si="5068">IF($B508="win",100%-X$1,"-100%")</f>
        <v>-100%</v>
      </c>
      <c r="Y508" s="9">
        <f t="shared" ref="Y508:Y510" si="5069">(W508*X508)+(W508*Y$1)</f>
        <v>0</v>
      </c>
      <c r="Z508" s="9"/>
      <c r="AA508" s="9">
        <f>Sun!$AD$13</f>
        <v>0</v>
      </c>
      <c r="AB508" s="73" t="str">
        <f t="shared" ref="AB508:AB510" si="5070">IF($B508="win",100%-AB$1,"-100%")</f>
        <v>-100%</v>
      </c>
      <c r="AC508" s="9">
        <f t="shared" ref="AC508:AC510" si="5071">(AA508*AB508)+(AA508*AC$1)</f>
        <v>0</v>
      </c>
      <c r="AD508" s="9"/>
      <c r="AE508" s="9">
        <f>Sun!$AE$13</f>
        <v>0</v>
      </c>
      <c r="AF508" s="73" t="str">
        <f t="shared" ref="AF508:AF510" si="5072">IF($B508="win",100%-AF$1,"-100%")</f>
        <v>-100%</v>
      </c>
      <c r="AG508" s="9">
        <f t="shared" ref="AG508:AG510" si="5073">(AE508*AF508)+(AE508*AG$1)</f>
        <v>0</v>
      </c>
      <c r="AH508" s="9"/>
      <c r="AI508" s="9">
        <f>Sun!$AF$13</f>
        <v>0</v>
      </c>
      <c r="AJ508" s="73" t="str">
        <f t="shared" ref="AJ508:AJ510" si="5074">IF($B508="win",100%-AJ$1,"-100%")</f>
        <v>-100%</v>
      </c>
      <c r="AK508" s="9">
        <f t="shared" ref="AK508:AK510" si="5075">(AI508*AJ508)+(AI508*AK$1)</f>
        <v>0</v>
      </c>
      <c r="AL508" s="9"/>
      <c r="AM508" s="9">
        <f>Sun!$AG$13</f>
        <v>0</v>
      </c>
      <c r="AN508" s="73" t="str">
        <f t="shared" ref="AN508:AN510" si="5076">IF($B508="win",100%-AN$1,"-100%")</f>
        <v>-100%</v>
      </c>
      <c r="AO508" s="9">
        <f t="shared" ref="AO508:AO510" si="5077">(AM508*AN508)+(AM508*AO$1)</f>
        <v>0</v>
      </c>
      <c r="AP508" s="9"/>
      <c r="AQ508" s="9">
        <f>Sun!$AH$13</f>
        <v>0</v>
      </c>
      <c r="AR508" s="73" t="str">
        <f t="shared" ref="AR508:AR510" si="5078">IF($B508="win",100%-AR$1,"-100%")</f>
        <v>-100%</v>
      </c>
      <c r="AS508" s="9">
        <f t="shared" ref="AS508:AS510" si="5079">(AQ508*AR508)+(AQ508*AS$1)</f>
        <v>0</v>
      </c>
      <c r="AT508" s="9"/>
      <c r="AU508" s="9">
        <f>Sun!$AI$13</f>
        <v>0</v>
      </c>
      <c r="AV508" s="73" t="str">
        <f t="shared" ref="AV508:AV510" si="5080">IF($B508="win",100%-AV$1,"-100%")</f>
        <v>-100%</v>
      </c>
      <c r="AW508" s="9">
        <f t="shared" ref="AW508:AW510" si="5081">(AU508*AV508)+(AU508*AW$1)</f>
        <v>0</v>
      </c>
      <c r="AX508" s="9"/>
      <c r="AY508" s="9">
        <f>Sun!$AJ$13</f>
        <v>0</v>
      </c>
      <c r="AZ508" s="73" t="str">
        <f t="shared" ref="AZ508:AZ510" si="5082">IF($B508="win",100%-AZ$1,"-100%")</f>
        <v>-100%</v>
      </c>
      <c r="BA508" s="9">
        <f t="shared" ref="BA508:BA510" si="5083">(AY508*AZ508)+(AY508*BA$1)</f>
        <v>0</v>
      </c>
      <c r="BB508" s="9"/>
      <c r="BC508" s="9">
        <f>Sun!$AK$13</f>
        <v>0</v>
      </c>
      <c r="BD508" s="73" t="str">
        <f t="shared" ref="BD508:BD510" si="5084">IF($B508="win",100%-BD$1,"-100%")</f>
        <v>-100%</v>
      </c>
      <c r="BE508" s="9">
        <f t="shared" ref="BE508:BE510" si="5085">(BC508*BD508)+(BC508*BE$1)</f>
        <v>0</v>
      </c>
      <c r="BF508" s="9"/>
      <c r="BG508" s="9">
        <f>Sun!$AL$13</f>
        <v>0</v>
      </c>
      <c r="BH508" s="73" t="str">
        <f t="shared" ref="BH508:BH510" si="5086">IF($B508="win",100%-BH$1,"-100%")</f>
        <v>-100%</v>
      </c>
      <c r="BI508" s="9">
        <f t="shared" ref="BI508:BI510" si="5087">(BG508*BH508)+(BG508*BI$1)</f>
        <v>0</v>
      </c>
      <c r="BJ508" s="9"/>
      <c r="BK508" s="9">
        <f>Sun!$AM$13</f>
        <v>0</v>
      </c>
      <c r="BL508" s="73" t="str">
        <f t="shared" ref="BL508:BL510" si="5088">IF($B508="win",100%-BL$1,"-100%")</f>
        <v>-100%</v>
      </c>
      <c r="BM508" s="9">
        <f t="shared" ref="BM508:BM510" si="5089">(BK508*BL508)+(BK508*BM$1)</f>
        <v>0</v>
      </c>
      <c r="BN508" s="9"/>
      <c r="BO508" s="9">
        <f>Sun!$AN$13</f>
        <v>0</v>
      </c>
      <c r="BP508" s="73" t="str">
        <f t="shared" ref="BP508:BP510" si="5090">IF($B508="win",100%-BP$1,"-100%")</f>
        <v>-100%</v>
      </c>
      <c r="BQ508" s="9">
        <f t="shared" ref="BQ508:BQ510" si="5091">(BO508*BP508)+(BO508*BQ$1)</f>
        <v>0</v>
      </c>
      <c r="BR508" s="9"/>
      <c r="BS508" s="9">
        <f>Sun!$AO$13</f>
        <v>0</v>
      </c>
      <c r="BT508" s="73" t="str">
        <f t="shared" ref="BT508:BT510" si="5092">IF($B508="win",100%-BT$1,"-100%")</f>
        <v>-100%</v>
      </c>
      <c r="BU508" s="9">
        <f t="shared" ref="BU508:BU510" si="5093">(BS508*BT508)+(BS508*BU$1)</f>
        <v>0</v>
      </c>
      <c r="BV508" s="9"/>
      <c r="BW508" s="9">
        <f>Sun!$AP$13</f>
        <v>0</v>
      </c>
      <c r="BX508" s="73" t="str">
        <f t="shared" ref="BX508:BX510" si="5094">IF($B508="win",100%-BX$1,"-100%")</f>
        <v>-100%</v>
      </c>
      <c r="BY508" s="9">
        <f t="shared" ref="BY508:BY510" si="5095">(BW508*BX508)+(BW508*BY$1)</f>
        <v>0</v>
      </c>
      <c r="BZ508" s="9"/>
      <c r="CA508" s="9">
        <f>Sun!$AQ$13</f>
        <v>0</v>
      </c>
      <c r="CB508" s="73" t="str">
        <f t="shared" ref="CB508:CB510" si="5096">IF($B508="win",100%-CB$1,"-100%")</f>
        <v>-100%</v>
      </c>
      <c r="CC508" s="9">
        <f t="shared" ref="CC508:CC510" si="5097">(CA508*CB508)+(CA508*CC$1)</f>
        <v>0</v>
      </c>
      <c r="CD508" s="9"/>
      <c r="CE508" s="9">
        <f>Sun!$AR$13</f>
        <v>0</v>
      </c>
      <c r="CF508" s="73" t="str">
        <f t="shared" ref="CF508:CF510" si="5098">IF($B508="win",100%-CF$1,"-100%")</f>
        <v>-100%</v>
      </c>
      <c r="CG508" s="9">
        <f t="shared" ref="CG508:CG510" si="5099">(CE508*CF508)+(CE508*CG$1)</f>
        <v>0</v>
      </c>
      <c r="CH508" s="9"/>
      <c r="CI508" s="9">
        <f>Sun!$AS$13</f>
        <v>0</v>
      </c>
      <c r="CJ508" s="73" t="str">
        <f t="shared" ref="CJ508:CJ510" si="5100">IF($B508="win",100%-CJ$1,"-100%")</f>
        <v>-100%</v>
      </c>
      <c r="CK508" s="9">
        <f t="shared" ref="CK508:CK510" si="5101">(CI508*CJ508)+(CI508*CK$1)</f>
        <v>0</v>
      </c>
      <c r="CL508" s="9"/>
      <c r="CM508" s="9">
        <f>Sun!$AT$13</f>
        <v>0</v>
      </c>
      <c r="CN508" s="73" t="str">
        <f t="shared" ref="CN508:CN510" si="5102">IF($B508="win",100%-CN$1,"-100%")</f>
        <v>-100%</v>
      </c>
      <c r="CO508" s="9">
        <f t="shared" ref="CO508:CO510" si="5103">(CM508*CN508)+(CM508*CO$1)</f>
        <v>0</v>
      </c>
      <c r="CP508" s="9"/>
      <c r="CQ508" s="9">
        <f>Sun!$AU$13</f>
        <v>0</v>
      </c>
      <c r="CR508" s="73" t="str">
        <f t="shared" ref="CR508:CR510" si="5104">IF($B508="win",100%-CR$1,"-100%")</f>
        <v>-100%</v>
      </c>
      <c r="CS508" s="9">
        <f t="shared" ref="CS508:CS510" si="5105">(CQ508*CR508)+(CQ508*CS$1)</f>
        <v>0</v>
      </c>
      <c r="CT508" s="9"/>
      <c r="CU508" s="9">
        <f>Sun!$AV$13</f>
        <v>0</v>
      </c>
      <c r="CV508" s="73" t="str">
        <f t="shared" ref="CV508:CV510" si="5106">IF($B508="win",100%-CV$1,"-100%")</f>
        <v>-100%</v>
      </c>
      <c r="CW508" s="9">
        <f t="shared" ref="CW508:CW510" si="5107">(CU508*CV508)+(CU508*CW$1)</f>
        <v>0</v>
      </c>
      <c r="CX508" s="9"/>
      <c r="CY508" s="9">
        <f>Sun!$AW$13</f>
        <v>0</v>
      </c>
      <c r="CZ508" s="73" t="str">
        <f t="shared" ref="CZ508:CZ510" si="5108">IF($B508="win",100%-CZ$1,"-100%")</f>
        <v>-100%</v>
      </c>
      <c r="DA508" s="9">
        <f t="shared" ref="DA508:DA510" si="5109">(CY508*CZ508)+(CY508*DA$1)</f>
        <v>0</v>
      </c>
      <c r="DB508" s="9"/>
      <c r="DC508" s="9">
        <f>Sun!$AX$13</f>
        <v>0</v>
      </c>
      <c r="DD508" s="73" t="str">
        <f t="shared" ref="DD508:DD510" si="5110">IF($B508="win",100%-DD$1,"-100%")</f>
        <v>-100%</v>
      </c>
      <c r="DE508" s="9">
        <f t="shared" ref="DE508:DE510" si="5111">(DC508*DD508)+(DC508*DE$1)</f>
        <v>0</v>
      </c>
      <c r="DF508" s="9"/>
      <c r="DG508" s="9">
        <f>Sun!$AY$13</f>
        <v>0</v>
      </c>
      <c r="DH508" s="73" t="str">
        <f t="shared" ref="DH508:DH510" si="5112">IF($B508="win",100%-DH$1,"-100%")</f>
        <v>-100%</v>
      </c>
      <c r="DI508" s="9">
        <f t="shared" ref="DI508:DI510" si="5113">(DG508*DH508)+(DG508*DI$1)</f>
        <v>0</v>
      </c>
      <c r="DJ508" s="9"/>
      <c r="DK508" s="9">
        <f>Sun!$AZ$13</f>
        <v>0</v>
      </c>
      <c r="DL508" s="73" t="str">
        <f t="shared" ref="DL508:DL510" si="5114">IF($B508="win",100%-DL$1,"-100%")</f>
        <v>-100%</v>
      </c>
      <c r="DM508" s="9">
        <f t="shared" ref="DM508:DM510" si="5115">(DK508*DL508)+(DK508*DM$1)</f>
        <v>0</v>
      </c>
      <c r="DN508" s="9"/>
      <c r="DO508" s="9">
        <f>Sun!$BA$13</f>
        <v>0</v>
      </c>
      <c r="DP508" s="73" t="str">
        <f t="shared" ref="DP508:DP510" si="5116">IF($B508="win",100%-DP$1,"-100%")</f>
        <v>-100%</v>
      </c>
      <c r="DQ508" s="9">
        <f t="shared" ref="DQ508:DQ510" si="5117">(DO508*DP508)+(DO508*DQ$1)</f>
        <v>0</v>
      </c>
      <c r="DR508" s="9"/>
      <c r="DS508" s="9">
        <f>Sun!$BB$13</f>
        <v>0</v>
      </c>
      <c r="DT508" s="73" t="str">
        <f t="shared" ref="DT508:DT510" si="5118">IF($B508="win",100%-DT$1,"-100%")</f>
        <v>-100%</v>
      </c>
      <c r="DU508" s="9">
        <f t="shared" ref="DU508:DU510" si="5119">(DS508*DT508)+(DS508*DU$1)</f>
        <v>0</v>
      </c>
      <c r="DV508" s="9"/>
      <c r="DW508" s="9">
        <f>Sun!$BC$13</f>
        <v>0</v>
      </c>
      <c r="DX508" s="73" t="str">
        <f t="shared" ref="DX508:DX510" si="5120">IF($B508="win",100%-DX$1,"-100%")</f>
        <v>-100%</v>
      </c>
      <c r="DY508" s="9">
        <f t="shared" ref="DY508:DY510" si="5121">(DW508*DX508)+(DW508*DY$1)</f>
        <v>0</v>
      </c>
      <c r="DZ508" s="9"/>
      <c r="EA508" s="9">
        <f>Sun!$BD$13</f>
        <v>0</v>
      </c>
      <c r="EB508" s="73" t="str">
        <f t="shared" ref="EB508:EB510" si="5122">IF($B508="win",100%-EB$1,"-100%")</f>
        <v>-100%</v>
      </c>
      <c r="EC508" s="9">
        <f t="shared" ref="EC508:EC510" si="5123">(EA508*EB508)+(EA508*EC$1)</f>
        <v>0</v>
      </c>
      <c r="ED508" s="9"/>
      <c r="EE508" s="9">
        <f>Sun!$BE$13</f>
        <v>0</v>
      </c>
      <c r="EF508" s="73" t="str">
        <f t="shared" ref="EF508:EF510" si="5124">IF($B508="win",100%-EF$1,"-100%")</f>
        <v>-100%</v>
      </c>
      <c r="EG508" s="9">
        <f t="shared" ref="EG508:EG510" si="5125">(EE508*EF508)+(EE508*EG$1)</f>
        <v>0</v>
      </c>
      <c r="EH508" s="9"/>
      <c r="EI508" s="9">
        <f>Sun!$BF$13</f>
        <v>0</v>
      </c>
      <c r="EJ508" s="73" t="str">
        <f t="shared" ref="EJ508:EJ510" si="5126">IF($B508="win",100%-EJ$1,"-100%")</f>
        <v>-100%</v>
      </c>
      <c r="EK508" s="9">
        <f t="shared" ref="EK508:EK510" si="5127">(EI508*EJ508)+(EI508*EK$1)</f>
        <v>0</v>
      </c>
      <c r="EL508" s="9"/>
      <c r="EM508" s="9">
        <f>Sun!$BG$13</f>
        <v>0</v>
      </c>
      <c r="EN508" s="73" t="str">
        <f t="shared" ref="EN508:EN510" si="5128">IF($B508="win",100%-EN$1,"-100%")</f>
        <v>-100%</v>
      </c>
      <c r="EO508" s="9">
        <f t="shared" ref="EO508:EO510" si="5129">(EM508*EN508)+(EM508*EO$1)</f>
        <v>0</v>
      </c>
      <c r="EP508" s="9"/>
      <c r="EQ508" s="9">
        <f>Sun!$BH$13</f>
        <v>0</v>
      </c>
      <c r="ER508" s="73" t="str">
        <f t="shared" ref="ER508:ER510" si="5130">IF($B508="win",100%-ER$1,"-100%")</f>
        <v>-100%</v>
      </c>
      <c r="ES508" s="9">
        <f t="shared" ref="ES508:ES510" si="5131">(EQ508*ER508)+(EQ508*ES$1)</f>
        <v>0</v>
      </c>
      <c r="EU508" s="9">
        <f>Sun!$BI$13</f>
        <v>0</v>
      </c>
      <c r="EV508" s="73" t="str">
        <f t="shared" ref="EV508:EV510" si="5132">IF($B508="win",100%-EV$1,"-100%")</f>
        <v>-100%</v>
      </c>
      <c r="EW508" s="9">
        <f t="shared" ref="EW508:EW510" si="5133">(EU508*EV508)+(EU508*EW$1)</f>
        <v>0</v>
      </c>
      <c r="EY508" s="9">
        <f>Sun!$BJ$13</f>
        <v>0</v>
      </c>
      <c r="EZ508" s="73" t="str">
        <f t="shared" ref="EZ508:EZ510" si="5134">IF($B508="win",100%-EZ$1,"-100%")</f>
        <v>-100%</v>
      </c>
      <c r="FA508" s="9">
        <f t="shared" ref="FA508:FA510" si="5135">(EY508*EZ508)+(EY508*FA$1)</f>
        <v>0</v>
      </c>
      <c r="FC508" s="9">
        <f>Sun!$BK$13</f>
        <v>0</v>
      </c>
      <c r="FD508" s="73" t="str">
        <f t="shared" ref="FD508:FD510" si="5136">IF($B508="win",100%-FD$1,"-100%")</f>
        <v>-100%</v>
      </c>
      <c r="FE508" s="9">
        <f t="shared" ref="FE508:FE510" si="5137">(FC508*FD508)+(FC508*FE$1)</f>
        <v>0</v>
      </c>
      <c r="FG508" s="9">
        <f>Sun!$BL$13</f>
        <v>0</v>
      </c>
      <c r="FH508" s="73" t="str">
        <f t="shared" ref="FH508:FH510" si="5138">IF($B508="win",100%-FH$1,"-100%")</f>
        <v>-100%</v>
      </c>
      <c r="FI508" s="9">
        <f t="shared" ref="FI508:FI510" si="5139">(FG508*FH508)+(FG508*FI$1)</f>
        <v>0</v>
      </c>
      <c r="FK508" s="9">
        <f>Sun!$BM$13</f>
        <v>0</v>
      </c>
      <c r="FL508" s="73" t="str">
        <f t="shared" ref="FL508:FL510" si="5140">IF($B508="win",100%-FL$1,"-100%")</f>
        <v>-100%</v>
      </c>
      <c r="FM508" s="9">
        <f t="shared" ref="FM508:FM510" si="5141">(FK508*FL508)+(FK508*FM$1)</f>
        <v>0</v>
      </c>
      <c r="FO508" s="9">
        <f>Sun!$BN$13</f>
        <v>0</v>
      </c>
      <c r="FP508" s="73" t="str">
        <f t="shared" ref="FP508:FP510" si="5142">IF($B508="win",100%-FP$1,"-100%")</f>
        <v>-100%</v>
      </c>
      <c r="FQ508" s="9">
        <f t="shared" ref="FQ508:FQ510" si="5143">(FO508*FP508)+(FO508*FQ$1)</f>
        <v>0</v>
      </c>
    </row>
    <row r="509" spans="1:173" x14ac:dyDescent="0.25">
      <c r="A509" s="9" t="str">
        <f>Sun!$A$14</f>
        <v>UNDER</v>
      </c>
      <c r="B509" s="72">
        <f>Sun!$C$14</f>
        <v>0</v>
      </c>
      <c r="C509" s="9">
        <f>Sun!$X$14</f>
        <v>0</v>
      </c>
      <c r="D509" s="73" t="str">
        <f t="shared" si="5058"/>
        <v>-100%</v>
      </c>
      <c r="E509" s="9">
        <f t="shared" si="5059"/>
        <v>0</v>
      </c>
      <c r="F509" s="12"/>
      <c r="G509" s="9">
        <f>Sun!$Y$14</f>
        <v>0</v>
      </c>
      <c r="H509" s="73" t="str">
        <f t="shared" si="5060"/>
        <v>-100%</v>
      </c>
      <c r="I509" s="9">
        <f t="shared" si="5061"/>
        <v>0</v>
      </c>
      <c r="J509" s="12"/>
      <c r="K509" s="9">
        <f>Sun!$Z$14</f>
        <v>0</v>
      </c>
      <c r="L509" s="73" t="str">
        <f t="shared" si="5062"/>
        <v>-100%</v>
      </c>
      <c r="M509" s="9">
        <f t="shared" si="5063"/>
        <v>0</v>
      </c>
      <c r="N509" s="9"/>
      <c r="O509" s="9">
        <f>Sun!$AA$14</f>
        <v>0</v>
      </c>
      <c r="P509" s="73" t="str">
        <f t="shared" si="5064"/>
        <v>-100%</v>
      </c>
      <c r="Q509" s="9">
        <f t="shared" si="5065"/>
        <v>0</v>
      </c>
      <c r="R509" s="9"/>
      <c r="S509" s="9">
        <f>Sun!$AB$14</f>
        <v>0</v>
      </c>
      <c r="T509" s="73" t="str">
        <f t="shared" si="5066"/>
        <v>-100%</v>
      </c>
      <c r="U509" s="9">
        <f t="shared" si="5067"/>
        <v>0</v>
      </c>
      <c r="V509" s="9"/>
      <c r="W509" s="9">
        <f>Sun!$AC$14</f>
        <v>0</v>
      </c>
      <c r="X509" s="73" t="str">
        <f t="shared" si="5068"/>
        <v>-100%</v>
      </c>
      <c r="Y509" s="9">
        <f t="shared" si="5069"/>
        <v>0</v>
      </c>
      <c r="Z509" s="9"/>
      <c r="AA509" s="9">
        <f>Sun!$AD$14</f>
        <v>0</v>
      </c>
      <c r="AB509" s="73" t="str">
        <f t="shared" si="5070"/>
        <v>-100%</v>
      </c>
      <c r="AC509" s="9">
        <f t="shared" si="5071"/>
        <v>0</v>
      </c>
      <c r="AD509" s="9"/>
      <c r="AE509" s="9">
        <f>Sun!$AE$14</f>
        <v>0</v>
      </c>
      <c r="AF509" s="73" t="str">
        <f t="shared" si="5072"/>
        <v>-100%</v>
      </c>
      <c r="AG509" s="9">
        <f t="shared" si="5073"/>
        <v>0</v>
      </c>
      <c r="AH509" s="9"/>
      <c r="AI509" s="9">
        <f>Sun!$AF$14</f>
        <v>0</v>
      </c>
      <c r="AJ509" s="73" t="str">
        <f t="shared" si="5074"/>
        <v>-100%</v>
      </c>
      <c r="AK509" s="9">
        <f t="shared" si="5075"/>
        <v>0</v>
      </c>
      <c r="AL509" s="9"/>
      <c r="AM509" s="9">
        <f>Sun!$AG$14</f>
        <v>0</v>
      </c>
      <c r="AN509" s="73" t="str">
        <f t="shared" si="5076"/>
        <v>-100%</v>
      </c>
      <c r="AO509" s="9">
        <f t="shared" si="5077"/>
        <v>0</v>
      </c>
      <c r="AP509" s="9"/>
      <c r="AQ509" s="9">
        <f>Sun!$AH$14</f>
        <v>0</v>
      </c>
      <c r="AR509" s="73" t="str">
        <f t="shared" si="5078"/>
        <v>-100%</v>
      </c>
      <c r="AS509" s="9">
        <f t="shared" si="5079"/>
        <v>0</v>
      </c>
      <c r="AT509" s="9"/>
      <c r="AU509" s="9">
        <f>Sun!$AI$14</f>
        <v>0</v>
      </c>
      <c r="AV509" s="73" t="str">
        <f t="shared" si="5080"/>
        <v>-100%</v>
      </c>
      <c r="AW509" s="9">
        <f t="shared" si="5081"/>
        <v>0</v>
      </c>
      <c r="AX509" s="9"/>
      <c r="AY509" s="9">
        <f>Sun!$AJ$14</f>
        <v>0</v>
      </c>
      <c r="AZ509" s="73" t="str">
        <f t="shared" si="5082"/>
        <v>-100%</v>
      </c>
      <c r="BA509" s="9">
        <f t="shared" si="5083"/>
        <v>0</v>
      </c>
      <c r="BB509" s="9"/>
      <c r="BC509" s="9">
        <f>Sun!$AK$14</f>
        <v>0</v>
      </c>
      <c r="BD509" s="73" t="str">
        <f t="shared" si="5084"/>
        <v>-100%</v>
      </c>
      <c r="BE509" s="9">
        <f t="shared" si="5085"/>
        <v>0</v>
      </c>
      <c r="BF509" s="9"/>
      <c r="BG509" s="9">
        <f>Sun!$AL$14</f>
        <v>0</v>
      </c>
      <c r="BH509" s="73" t="str">
        <f t="shared" si="5086"/>
        <v>-100%</v>
      </c>
      <c r="BI509" s="9">
        <f t="shared" si="5087"/>
        <v>0</v>
      </c>
      <c r="BJ509" s="9"/>
      <c r="BK509" s="9">
        <f>Sun!$AM$14</f>
        <v>0</v>
      </c>
      <c r="BL509" s="73" t="str">
        <f t="shared" si="5088"/>
        <v>-100%</v>
      </c>
      <c r="BM509" s="9">
        <f t="shared" si="5089"/>
        <v>0</v>
      </c>
      <c r="BN509" s="9"/>
      <c r="BO509" s="9">
        <f>Sun!$AN$14</f>
        <v>0</v>
      </c>
      <c r="BP509" s="73" t="str">
        <f t="shared" si="5090"/>
        <v>-100%</v>
      </c>
      <c r="BQ509" s="9">
        <f t="shared" si="5091"/>
        <v>0</v>
      </c>
      <c r="BR509" s="9"/>
      <c r="BS509" s="9">
        <f>Sun!$AO$14</f>
        <v>0</v>
      </c>
      <c r="BT509" s="73" t="str">
        <f t="shared" si="5092"/>
        <v>-100%</v>
      </c>
      <c r="BU509" s="9">
        <f t="shared" si="5093"/>
        <v>0</v>
      </c>
      <c r="BV509" s="9"/>
      <c r="BW509" s="9">
        <f>Sun!$AP$14</f>
        <v>0</v>
      </c>
      <c r="BX509" s="73" t="str">
        <f t="shared" si="5094"/>
        <v>-100%</v>
      </c>
      <c r="BY509" s="9">
        <f t="shared" si="5095"/>
        <v>0</v>
      </c>
      <c r="BZ509" s="9"/>
      <c r="CA509" s="9">
        <f>Sun!$AQ$14</f>
        <v>0</v>
      </c>
      <c r="CB509" s="73" t="str">
        <f t="shared" si="5096"/>
        <v>-100%</v>
      </c>
      <c r="CC509" s="9">
        <f t="shared" si="5097"/>
        <v>0</v>
      </c>
      <c r="CD509" s="9"/>
      <c r="CE509" s="9">
        <f>Sun!$AR$14</f>
        <v>0</v>
      </c>
      <c r="CF509" s="73" t="str">
        <f t="shared" si="5098"/>
        <v>-100%</v>
      </c>
      <c r="CG509" s="9">
        <f t="shared" si="5099"/>
        <v>0</v>
      </c>
      <c r="CH509" s="9"/>
      <c r="CI509" s="9">
        <f>Sun!$AS$14</f>
        <v>0</v>
      </c>
      <c r="CJ509" s="73" t="str">
        <f t="shared" si="5100"/>
        <v>-100%</v>
      </c>
      <c r="CK509" s="9">
        <f t="shared" si="5101"/>
        <v>0</v>
      </c>
      <c r="CL509" s="9"/>
      <c r="CM509" s="9">
        <f>Sun!$AT$14</f>
        <v>0</v>
      </c>
      <c r="CN509" s="73" t="str">
        <f t="shared" si="5102"/>
        <v>-100%</v>
      </c>
      <c r="CO509" s="9">
        <f t="shared" si="5103"/>
        <v>0</v>
      </c>
      <c r="CP509" s="9"/>
      <c r="CQ509" s="9">
        <f>Sun!$AU$14</f>
        <v>0</v>
      </c>
      <c r="CR509" s="73" t="str">
        <f t="shared" si="5104"/>
        <v>-100%</v>
      </c>
      <c r="CS509" s="9">
        <f t="shared" si="5105"/>
        <v>0</v>
      </c>
      <c r="CT509" s="9"/>
      <c r="CU509" s="9">
        <f>Sun!$AV$14</f>
        <v>0</v>
      </c>
      <c r="CV509" s="73" t="str">
        <f t="shared" si="5106"/>
        <v>-100%</v>
      </c>
      <c r="CW509" s="9">
        <f t="shared" si="5107"/>
        <v>0</v>
      </c>
      <c r="CX509" s="9"/>
      <c r="CY509" s="9">
        <f>Sun!$AW$14</f>
        <v>0</v>
      </c>
      <c r="CZ509" s="73" t="str">
        <f t="shared" si="5108"/>
        <v>-100%</v>
      </c>
      <c r="DA509" s="9">
        <f t="shared" si="5109"/>
        <v>0</v>
      </c>
      <c r="DB509" s="9"/>
      <c r="DC509" s="9">
        <f>Sun!$AX$14</f>
        <v>0</v>
      </c>
      <c r="DD509" s="73" t="str">
        <f t="shared" si="5110"/>
        <v>-100%</v>
      </c>
      <c r="DE509" s="9">
        <f t="shared" si="5111"/>
        <v>0</v>
      </c>
      <c r="DF509" s="9"/>
      <c r="DG509" s="9">
        <f>Sun!$AY$14</f>
        <v>0</v>
      </c>
      <c r="DH509" s="73" t="str">
        <f t="shared" si="5112"/>
        <v>-100%</v>
      </c>
      <c r="DI509" s="9">
        <f t="shared" si="5113"/>
        <v>0</v>
      </c>
      <c r="DJ509" s="9"/>
      <c r="DK509" s="9">
        <f>Sun!$AZ$14</f>
        <v>0</v>
      </c>
      <c r="DL509" s="73" t="str">
        <f t="shared" si="5114"/>
        <v>-100%</v>
      </c>
      <c r="DM509" s="9">
        <f t="shared" si="5115"/>
        <v>0</v>
      </c>
      <c r="DN509" s="9"/>
      <c r="DO509" s="9">
        <f>Sun!$BA$14</f>
        <v>0</v>
      </c>
      <c r="DP509" s="73" t="str">
        <f t="shared" si="5116"/>
        <v>-100%</v>
      </c>
      <c r="DQ509" s="9">
        <f t="shared" si="5117"/>
        <v>0</v>
      </c>
      <c r="DR509" s="9"/>
      <c r="DS509" s="9">
        <f>Sun!$BB$14</f>
        <v>0</v>
      </c>
      <c r="DT509" s="73" t="str">
        <f t="shared" si="5118"/>
        <v>-100%</v>
      </c>
      <c r="DU509" s="9">
        <f t="shared" si="5119"/>
        <v>0</v>
      </c>
      <c r="DV509" s="9"/>
      <c r="DW509" s="9">
        <f>Sun!$BC$14</f>
        <v>0</v>
      </c>
      <c r="DX509" s="73" t="str">
        <f t="shared" si="5120"/>
        <v>-100%</v>
      </c>
      <c r="DY509" s="9">
        <f t="shared" si="5121"/>
        <v>0</v>
      </c>
      <c r="DZ509" s="9"/>
      <c r="EA509" s="9">
        <f>Sun!$BD$14</f>
        <v>0</v>
      </c>
      <c r="EB509" s="73" t="str">
        <f t="shared" si="5122"/>
        <v>-100%</v>
      </c>
      <c r="EC509" s="9">
        <f t="shared" si="5123"/>
        <v>0</v>
      </c>
      <c r="ED509" s="9"/>
      <c r="EE509" s="9">
        <f>Sun!$BE$14</f>
        <v>0</v>
      </c>
      <c r="EF509" s="73" t="str">
        <f t="shared" si="5124"/>
        <v>-100%</v>
      </c>
      <c r="EG509" s="9">
        <f t="shared" si="5125"/>
        <v>0</v>
      </c>
      <c r="EH509" s="9"/>
      <c r="EI509" s="9">
        <f>Sun!$BF$14</f>
        <v>0</v>
      </c>
      <c r="EJ509" s="73" t="str">
        <f t="shared" si="5126"/>
        <v>-100%</v>
      </c>
      <c r="EK509" s="9">
        <f t="shared" si="5127"/>
        <v>0</v>
      </c>
      <c r="EL509" s="9"/>
      <c r="EM509" s="9">
        <f>Sun!$BG$14</f>
        <v>0</v>
      </c>
      <c r="EN509" s="73" t="str">
        <f t="shared" si="5128"/>
        <v>-100%</v>
      </c>
      <c r="EO509" s="9">
        <f t="shared" si="5129"/>
        <v>0</v>
      </c>
      <c r="EP509" s="9"/>
      <c r="EQ509" s="9">
        <f>Sun!$BH$14</f>
        <v>0</v>
      </c>
      <c r="ER509" s="73" t="str">
        <f t="shared" si="5130"/>
        <v>-100%</v>
      </c>
      <c r="ES509" s="9">
        <f t="shared" si="5131"/>
        <v>0</v>
      </c>
      <c r="EU509" s="9">
        <f>Sun!$BI$14</f>
        <v>0</v>
      </c>
      <c r="EV509" s="73" t="str">
        <f t="shared" si="5132"/>
        <v>-100%</v>
      </c>
      <c r="EW509" s="9">
        <f t="shared" si="5133"/>
        <v>0</v>
      </c>
      <c r="EY509" s="9">
        <f>Sun!$BJ$14</f>
        <v>0</v>
      </c>
      <c r="EZ509" s="73" t="str">
        <f t="shared" si="5134"/>
        <v>-100%</v>
      </c>
      <c r="FA509" s="9">
        <f t="shared" si="5135"/>
        <v>0</v>
      </c>
      <c r="FC509" s="9">
        <f>Sun!$BK$14</f>
        <v>0</v>
      </c>
      <c r="FD509" s="73" t="str">
        <f t="shared" si="5136"/>
        <v>-100%</v>
      </c>
      <c r="FE509" s="9">
        <f t="shared" si="5137"/>
        <v>0</v>
      </c>
      <c r="FG509" s="9">
        <f>Sun!$BL$14</f>
        <v>0</v>
      </c>
      <c r="FH509" s="73" t="str">
        <f t="shared" si="5138"/>
        <v>-100%</v>
      </c>
      <c r="FI509" s="9">
        <f t="shared" si="5139"/>
        <v>0</v>
      </c>
      <c r="FK509" s="9">
        <f>Sun!$BM$14</f>
        <v>0</v>
      </c>
      <c r="FL509" s="73" t="str">
        <f t="shared" si="5140"/>
        <v>-100%</v>
      </c>
      <c r="FM509" s="9">
        <f t="shared" si="5141"/>
        <v>0</v>
      </c>
      <c r="FO509" s="9">
        <f>Sun!$BN$14</f>
        <v>0</v>
      </c>
      <c r="FP509" s="73" t="str">
        <f t="shared" si="5142"/>
        <v>-100%</v>
      </c>
      <c r="FQ509" s="9">
        <f t="shared" si="5143"/>
        <v>0</v>
      </c>
    </row>
    <row r="510" spans="1:173" x14ac:dyDescent="0.25">
      <c r="A510" s="9" t="str">
        <f>Sun!$A$15</f>
        <v>OVER</v>
      </c>
      <c r="B510" s="72">
        <f>Sun!$C$15</f>
        <v>0</v>
      </c>
      <c r="C510" s="9">
        <f>Sun!$X$15</f>
        <v>0</v>
      </c>
      <c r="D510" s="73" t="str">
        <f t="shared" si="5058"/>
        <v>-100%</v>
      </c>
      <c r="E510" s="9">
        <f t="shared" si="5059"/>
        <v>0</v>
      </c>
      <c r="F510" s="12"/>
      <c r="G510" s="9">
        <f>Sun!$Y$15</f>
        <v>0</v>
      </c>
      <c r="H510" s="73" t="str">
        <f t="shared" si="5060"/>
        <v>-100%</v>
      </c>
      <c r="I510" s="9">
        <f t="shared" si="5061"/>
        <v>0</v>
      </c>
      <c r="J510" s="12"/>
      <c r="K510" s="9">
        <f>Sun!$Z$15</f>
        <v>0</v>
      </c>
      <c r="L510" s="73" t="str">
        <f t="shared" si="5062"/>
        <v>-100%</v>
      </c>
      <c r="M510" s="9">
        <f t="shared" si="5063"/>
        <v>0</v>
      </c>
      <c r="N510" s="9"/>
      <c r="O510" s="9">
        <f>Sun!$AA$15</f>
        <v>0</v>
      </c>
      <c r="P510" s="73" t="str">
        <f t="shared" si="5064"/>
        <v>-100%</v>
      </c>
      <c r="Q510" s="9">
        <f t="shared" si="5065"/>
        <v>0</v>
      </c>
      <c r="R510" s="9"/>
      <c r="S510" s="9">
        <f>Sun!$AB$15</f>
        <v>0</v>
      </c>
      <c r="T510" s="73" t="str">
        <f t="shared" si="5066"/>
        <v>-100%</v>
      </c>
      <c r="U510" s="9">
        <f t="shared" si="5067"/>
        <v>0</v>
      </c>
      <c r="V510" s="9"/>
      <c r="W510" s="9">
        <f>Sun!$AC$15</f>
        <v>0</v>
      </c>
      <c r="X510" s="73" t="str">
        <f t="shared" si="5068"/>
        <v>-100%</v>
      </c>
      <c r="Y510" s="9">
        <f t="shared" si="5069"/>
        <v>0</v>
      </c>
      <c r="Z510" s="9"/>
      <c r="AA510" s="9">
        <f>Sun!$AD$15</f>
        <v>0</v>
      </c>
      <c r="AB510" s="73" t="str">
        <f t="shared" si="5070"/>
        <v>-100%</v>
      </c>
      <c r="AC510" s="9">
        <f t="shared" si="5071"/>
        <v>0</v>
      </c>
      <c r="AD510" s="9"/>
      <c r="AE510" s="9">
        <f>Sun!$AE$15</f>
        <v>0</v>
      </c>
      <c r="AF510" s="73" t="str">
        <f t="shared" si="5072"/>
        <v>-100%</v>
      </c>
      <c r="AG510" s="9">
        <f t="shared" si="5073"/>
        <v>0</v>
      </c>
      <c r="AH510" s="9"/>
      <c r="AI510" s="9">
        <f>Sun!$AF$15</f>
        <v>0</v>
      </c>
      <c r="AJ510" s="73" t="str">
        <f t="shared" si="5074"/>
        <v>-100%</v>
      </c>
      <c r="AK510" s="9">
        <f t="shared" si="5075"/>
        <v>0</v>
      </c>
      <c r="AL510" s="9"/>
      <c r="AM510" s="9">
        <f>Sun!$AG$15</f>
        <v>0</v>
      </c>
      <c r="AN510" s="73" t="str">
        <f t="shared" si="5076"/>
        <v>-100%</v>
      </c>
      <c r="AO510" s="9">
        <f t="shared" si="5077"/>
        <v>0</v>
      </c>
      <c r="AP510" s="9"/>
      <c r="AQ510" s="9">
        <f>Sun!$AH$15</f>
        <v>0</v>
      </c>
      <c r="AR510" s="73" t="str">
        <f t="shared" si="5078"/>
        <v>-100%</v>
      </c>
      <c r="AS510" s="9">
        <f t="shared" si="5079"/>
        <v>0</v>
      </c>
      <c r="AT510" s="9"/>
      <c r="AU510" s="9">
        <f>Sun!$AI$15</f>
        <v>0</v>
      </c>
      <c r="AV510" s="73" t="str">
        <f t="shared" si="5080"/>
        <v>-100%</v>
      </c>
      <c r="AW510" s="9">
        <f t="shared" si="5081"/>
        <v>0</v>
      </c>
      <c r="AX510" s="9"/>
      <c r="AY510" s="9">
        <f>Sun!$AJ$15</f>
        <v>0</v>
      </c>
      <c r="AZ510" s="73" t="str">
        <f t="shared" si="5082"/>
        <v>-100%</v>
      </c>
      <c r="BA510" s="9">
        <f t="shared" si="5083"/>
        <v>0</v>
      </c>
      <c r="BB510" s="9"/>
      <c r="BC510" s="9">
        <f>Sun!$AK$15</f>
        <v>0</v>
      </c>
      <c r="BD510" s="73" t="str">
        <f t="shared" si="5084"/>
        <v>-100%</v>
      </c>
      <c r="BE510" s="9">
        <f t="shared" si="5085"/>
        <v>0</v>
      </c>
      <c r="BF510" s="9"/>
      <c r="BG510" s="9">
        <f>Sun!$AL$15</f>
        <v>0</v>
      </c>
      <c r="BH510" s="73" t="str">
        <f t="shared" si="5086"/>
        <v>-100%</v>
      </c>
      <c r="BI510" s="9">
        <f t="shared" si="5087"/>
        <v>0</v>
      </c>
      <c r="BJ510" s="9"/>
      <c r="BK510" s="9">
        <f>Sun!$AM$15</f>
        <v>0</v>
      </c>
      <c r="BL510" s="73" t="str">
        <f t="shared" si="5088"/>
        <v>-100%</v>
      </c>
      <c r="BM510" s="9">
        <f t="shared" si="5089"/>
        <v>0</v>
      </c>
      <c r="BN510" s="9"/>
      <c r="BO510" s="9">
        <f>Sun!$AN$15</f>
        <v>0</v>
      </c>
      <c r="BP510" s="73" t="str">
        <f t="shared" si="5090"/>
        <v>-100%</v>
      </c>
      <c r="BQ510" s="9">
        <f t="shared" si="5091"/>
        <v>0</v>
      </c>
      <c r="BR510" s="9"/>
      <c r="BS510" s="9">
        <f>Sun!$AO$15</f>
        <v>0</v>
      </c>
      <c r="BT510" s="73" t="str">
        <f t="shared" si="5092"/>
        <v>-100%</v>
      </c>
      <c r="BU510" s="9">
        <f t="shared" si="5093"/>
        <v>0</v>
      </c>
      <c r="BV510" s="9"/>
      <c r="BW510" s="9">
        <f>Sun!$AP$15</f>
        <v>0</v>
      </c>
      <c r="BX510" s="73" t="str">
        <f t="shared" si="5094"/>
        <v>-100%</v>
      </c>
      <c r="BY510" s="9">
        <f t="shared" si="5095"/>
        <v>0</v>
      </c>
      <c r="BZ510" s="9"/>
      <c r="CA510" s="9">
        <f>Sun!$AQ$15</f>
        <v>0</v>
      </c>
      <c r="CB510" s="73" t="str">
        <f t="shared" si="5096"/>
        <v>-100%</v>
      </c>
      <c r="CC510" s="9">
        <f t="shared" si="5097"/>
        <v>0</v>
      </c>
      <c r="CD510" s="9"/>
      <c r="CE510" s="9">
        <f>Sun!$AR$15</f>
        <v>0</v>
      </c>
      <c r="CF510" s="73" t="str">
        <f t="shared" si="5098"/>
        <v>-100%</v>
      </c>
      <c r="CG510" s="9">
        <f t="shared" si="5099"/>
        <v>0</v>
      </c>
      <c r="CH510" s="9"/>
      <c r="CI510" s="9">
        <f>Sun!$AS$15</f>
        <v>0</v>
      </c>
      <c r="CJ510" s="73" t="str">
        <f t="shared" si="5100"/>
        <v>-100%</v>
      </c>
      <c r="CK510" s="9">
        <f t="shared" si="5101"/>
        <v>0</v>
      </c>
      <c r="CL510" s="9"/>
      <c r="CM510" s="9">
        <f>Sun!$AT$15</f>
        <v>0</v>
      </c>
      <c r="CN510" s="73" t="str">
        <f t="shared" si="5102"/>
        <v>-100%</v>
      </c>
      <c r="CO510" s="9">
        <f t="shared" si="5103"/>
        <v>0</v>
      </c>
      <c r="CP510" s="9"/>
      <c r="CQ510" s="9">
        <f>Sun!$AU$15</f>
        <v>0</v>
      </c>
      <c r="CR510" s="73" t="str">
        <f t="shared" si="5104"/>
        <v>-100%</v>
      </c>
      <c r="CS510" s="9">
        <f t="shared" si="5105"/>
        <v>0</v>
      </c>
      <c r="CT510" s="9"/>
      <c r="CU510" s="9">
        <f>Sun!$AV$15</f>
        <v>0</v>
      </c>
      <c r="CV510" s="73" t="str">
        <f t="shared" si="5106"/>
        <v>-100%</v>
      </c>
      <c r="CW510" s="9">
        <f t="shared" si="5107"/>
        <v>0</v>
      </c>
      <c r="CX510" s="9"/>
      <c r="CY510" s="9">
        <f>Sun!$AW$15</f>
        <v>0</v>
      </c>
      <c r="CZ510" s="73" t="str">
        <f t="shared" si="5108"/>
        <v>-100%</v>
      </c>
      <c r="DA510" s="9">
        <f t="shared" si="5109"/>
        <v>0</v>
      </c>
      <c r="DB510" s="9"/>
      <c r="DC510" s="9">
        <f>Sun!$AX$15</f>
        <v>0</v>
      </c>
      <c r="DD510" s="73" t="str">
        <f t="shared" si="5110"/>
        <v>-100%</v>
      </c>
      <c r="DE510" s="9">
        <f t="shared" si="5111"/>
        <v>0</v>
      </c>
      <c r="DF510" s="9"/>
      <c r="DG510" s="9">
        <f>Sun!$AY$15</f>
        <v>0</v>
      </c>
      <c r="DH510" s="73" t="str">
        <f t="shared" si="5112"/>
        <v>-100%</v>
      </c>
      <c r="DI510" s="9">
        <f t="shared" si="5113"/>
        <v>0</v>
      </c>
      <c r="DJ510" s="9"/>
      <c r="DK510" s="9">
        <f>Sun!$AZ$15</f>
        <v>0</v>
      </c>
      <c r="DL510" s="73" t="str">
        <f t="shared" si="5114"/>
        <v>-100%</v>
      </c>
      <c r="DM510" s="9">
        <f t="shared" si="5115"/>
        <v>0</v>
      </c>
      <c r="DN510" s="9"/>
      <c r="DO510" s="9">
        <f>Sun!$BA$15</f>
        <v>0</v>
      </c>
      <c r="DP510" s="73" t="str">
        <f t="shared" si="5116"/>
        <v>-100%</v>
      </c>
      <c r="DQ510" s="9">
        <f t="shared" si="5117"/>
        <v>0</v>
      </c>
      <c r="DR510" s="9"/>
      <c r="DS510" s="9">
        <f>Sun!$BB$15</f>
        <v>0</v>
      </c>
      <c r="DT510" s="73" t="str">
        <f t="shared" si="5118"/>
        <v>-100%</v>
      </c>
      <c r="DU510" s="9">
        <f t="shared" si="5119"/>
        <v>0</v>
      </c>
      <c r="DV510" s="9"/>
      <c r="DW510" s="9">
        <f>Sun!$BC$15</f>
        <v>0</v>
      </c>
      <c r="DX510" s="73" t="str">
        <f t="shared" si="5120"/>
        <v>-100%</v>
      </c>
      <c r="DY510" s="9">
        <f t="shared" si="5121"/>
        <v>0</v>
      </c>
      <c r="DZ510" s="9"/>
      <c r="EA510" s="9">
        <f>Sun!$BD$15</f>
        <v>0</v>
      </c>
      <c r="EB510" s="73" t="str">
        <f t="shared" si="5122"/>
        <v>-100%</v>
      </c>
      <c r="EC510" s="9">
        <f t="shared" si="5123"/>
        <v>0</v>
      </c>
      <c r="ED510" s="9"/>
      <c r="EE510" s="9">
        <f>Sun!$BE$15</f>
        <v>0</v>
      </c>
      <c r="EF510" s="73" t="str">
        <f t="shared" si="5124"/>
        <v>-100%</v>
      </c>
      <c r="EG510" s="9">
        <f t="shared" si="5125"/>
        <v>0</v>
      </c>
      <c r="EH510" s="9"/>
      <c r="EI510" s="9">
        <f>Sun!$BF$15</f>
        <v>0</v>
      </c>
      <c r="EJ510" s="73" t="str">
        <f t="shared" si="5126"/>
        <v>-100%</v>
      </c>
      <c r="EK510" s="9">
        <f t="shared" si="5127"/>
        <v>0</v>
      </c>
      <c r="EL510" s="9"/>
      <c r="EM510" s="9">
        <f>Sun!$BG$15</f>
        <v>0</v>
      </c>
      <c r="EN510" s="73" t="str">
        <f t="shared" si="5128"/>
        <v>-100%</v>
      </c>
      <c r="EO510" s="9">
        <f t="shared" si="5129"/>
        <v>0</v>
      </c>
      <c r="EP510" s="9"/>
      <c r="EQ510" s="9">
        <f>Sun!$BH$15</f>
        <v>0</v>
      </c>
      <c r="ER510" s="73" t="str">
        <f t="shared" si="5130"/>
        <v>-100%</v>
      </c>
      <c r="ES510" s="9">
        <f t="shared" si="5131"/>
        <v>0</v>
      </c>
      <c r="EU510" s="9">
        <f>Sun!$BI$15</f>
        <v>0</v>
      </c>
      <c r="EV510" s="73" t="str">
        <f t="shared" si="5132"/>
        <v>-100%</v>
      </c>
      <c r="EW510" s="9">
        <f t="shared" si="5133"/>
        <v>0</v>
      </c>
      <c r="EY510" s="9">
        <f>Sun!$BJ$15</f>
        <v>0</v>
      </c>
      <c r="EZ510" s="73" t="str">
        <f t="shared" si="5134"/>
        <v>-100%</v>
      </c>
      <c r="FA510" s="9">
        <f t="shared" si="5135"/>
        <v>0</v>
      </c>
      <c r="FC510" s="9">
        <f>Sun!$BK$15</f>
        <v>0</v>
      </c>
      <c r="FD510" s="73" t="str">
        <f t="shared" si="5136"/>
        <v>-100%</v>
      </c>
      <c r="FE510" s="9">
        <f t="shared" si="5137"/>
        <v>0</v>
      </c>
      <c r="FG510" s="9">
        <f>Sun!$BL$15</f>
        <v>0</v>
      </c>
      <c r="FH510" s="73" t="str">
        <f t="shared" si="5138"/>
        <v>-100%</v>
      </c>
      <c r="FI510" s="9">
        <f t="shared" si="5139"/>
        <v>0</v>
      </c>
      <c r="FK510" s="9">
        <f>Sun!$BM$15</f>
        <v>0</v>
      </c>
      <c r="FL510" s="73" t="str">
        <f t="shared" si="5140"/>
        <v>-100%</v>
      </c>
      <c r="FM510" s="9">
        <f t="shared" si="5141"/>
        <v>0</v>
      </c>
      <c r="FO510" s="9">
        <f>Sun!$BN$15</f>
        <v>0</v>
      </c>
      <c r="FP510" s="73" t="str">
        <f t="shared" si="5142"/>
        <v>-100%</v>
      </c>
      <c r="FQ510" s="9">
        <f t="shared" si="5143"/>
        <v>0</v>
      </c>
    </row>
    <row r="511" spans="1:173" x14ac:dyDescent="0.25">
      <c r="A511" s="75"/>
      <c r="B511" s="72"/>
      <c r="C511" s="75"/>
      <c r="D511" s="75"/>
      <c r="E511" s="75"/>
      <c r="F511" s="12"/>
      <c r="G511" s="75"/>
      <c r="H511" s="75"/>
      <c r="I511" s="75"/>
      <c r="J511" s="12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5"/>
      <c r="BK511" s="75"/>
      <c r="BL511" s="75"/>
      <c r="BM511" s="75"/>
      <c r="BN511" s="75"/>
      <c r="BO511" s="75"/>
      <c r="BP511" s="75"/>
      <c r="BQ511" s="75"/>
      <c r="BR511" s="75"/>
      <c r="BS511" s="75"/>
      <c r="BT511" s="75"/>
      <c r="BU511" s="75"/>
      <c r="BV511" s="75"/>
      <c r="BW511" s="75"/>
      <c r="BX511" s="75"/>
      <c r="BY511" s="75"/>
      <c r="BZ511" s="75"/>
      <c r="CA511" s="75"/>
      <c r="CB511" s="75"/>
      <c r="CC511" s="75"/>
      <c r="CD511" s="75"/>
      <c r="CE511" s="75"/>
      <c r="CF511" s="75"/>
      <c r="CG511" s="75"/>
      <c r="CH511" s="75"/>
      <c r="CI511" s="75"/>
      <c r="CJ511" s="75"/>
      <c r="CK511" s="75"/>
      <c r="CL511" s="75"/>
      <c r="CM511" s="75"/>
      <c r="CN511" s="75"/>
      <c r="CO511" s="75"/>
      <c r="CP511" s="75"/>
      <c r="CQ511" s="75"/>
      <c r="CR511" s="75"/>
      <c r="CS511" s="75"/>
      <c r="CT511" s="75"/>
      <c r="CU511" s="75"/>
      <c r="CV511" s="75"/>
      <c r="CW511" s="75"/>
      <c r="CX511" s="75"/>
      <c r="CY511" s="75"/>
      <c r="CZ511" s="75"/>
      <c r="DA511" s="75"/>
      <c r="DB511" s="75"/>
      <c r="DC511" s="75"/>
      <c r="DD511" s="75"/>
      <c r="DE511" s="75"/>
      <c r="DF511" s="75"/>
      <c r="DG511" s="75"/>
      <c r="DH511" s="75"/>
      <c r="DI511" s="75"/>
      <c r="DJ511" s="75"/>
      <c r="DK511" s="75"/>
      <c r="DL511" s="75"/>
      <c r="DM511" s="75"/>
      <c r="DN511" s="75"/>
      <c r="DO511" s="75"/>
      <c r="DP511" s="75"/>
      <c r="DQ511" s="75"/>
      <c r="DR511" s="75"/>
      <c r="DS511" s="75"/>
      <c r="DT511" s="75"/>
      <c r="DU511" s="75"/>
      <c r="DV511" s="75"/>
      <c r="DW511" s="75"/>
      <c r="DX511" s="75"/>
      <c r="DY511" s="75"/>
      <c r="DZ511" s="75"/>
      <c r="EA511" s="75"/>
      <c r="EB511" s="75"/>
      <c r="EC511" s="75"/>
      <c r="ED511" s="75"/>
      <c r="EE511" s="75"/>
      <c r="EF511" s="75"/>
      <c r="EG511" s="75"/>
      <c r="EH511" s="75"/>
      <c r="EI511" s="75"/>
      <c r="EJ511" s="75"/>
      <c r="EK511" s="75"/>
      <c r="EL511" s="75"/>
      <c r="EM511" s="75"/>
      <c r="EN511" s="75"/>
      <c r="EO511" s="75"/>
      <c r="EP511" s="75"/>
      <c r="EQ511" s="75"/>
      <c r="ER511" s="75"/>
      <c r="ES511" s="75"/>
      <c r="EU511" s="75"/>
      <c r="EV511" s="75"/>
      <c r="EW511" s="75"/>
      <c r="EY511" s="75"/>
      <c r="EZ511" s="75"/>
      <c r="FA511" s="75"/>
      <c r="FC511" s="75"/>
      <c r="FD511" s="75"/>
      <c r="FE511" s="75"/>
      <c r="FG511" s="75"/>
      <c r="FH511" s="75"/>
      <c r="FI511" s="75"/>
      <c r="FK511" s="75"/>
      <c r="FL511" s="75"/>
      <c r="FM511" s="75"/>
      <c r="FO511" s="75"/>
      <c r="FP511" s="75"/>
      <c r="FQ511" s="75"/>
    </row>
    <row r="512" spans="1:173" x14ac:dyDescent="0.25">
      <c r="A512" s="9">
        <f>Sun!$A$17</f>
        <v>0</v>
      </c>
      <c r="B512" s="72">
        <f>Sun!$C$17</f>
        <v>0</v>
      </c>
      <c r="C512" s="9">
        <f>Sun!$X$17</f>
        <v>0</v>
      </c>
      <c r="D512" s="73" t="str">
        <f>IF($B512="win",100%-D$1,"-100%")</f>
        <v>-100%</v>
      </c>
      <c r="E512" s="9">
        <f>(C512*D512)+(C512*E$1)</f>
        <v>0</v>
      </c>
      <c r="F512" s="12"/>
      <c r="G512" s="9">
        <f>Sun!$Y$17</f>
        <v>0</v>
      </c>
      <c r="H512" s="73" t="str">
        <f>IF($B512="win",100%-H$1,"-100%")</f>
        <v>-100%</v>
      </c>
      <c r="I512" s="9">
        <f>(G512*H512)+(G512*I$1)</f>
        <v>0</v>
      </c>
      <c r="J512" s="12"/>
      <c r="K512" s="9">
        <f>Sun!$Z$17</f>
        <v>0</v>
      </c>
      <c r="L512" s="73" t="str">
        <f>IF($B512="win",100%-L$1,"-100%")</f>
        <v>-100%</v>
      </c>
      <c r="M512" s="9">
        <f>(K512*L512)+(K512*M$1)</f>
        <v>0</v>
      </c>
      <c r="N512" s="9"/>
      <c r="O512" s="9">
        <f>Sun!$AA$17</f>
        <v>0</v>
      </c>
      <c r="P512" s="73" t="str">
        <f>IF($B512="win",100%-P$1,"-100%")</f>
        <v>-100%</v>
      </c>
      <c r="Q512" s="9">
        <f>(O512*P512)+(O512*Q$1)</f>
        <v>0</v>
      </c>
      <c r="R512" s="9"/>
      <c r="S512" s="9">
        <f>Sun!$AB$17</f>
        <v>0</v>
      </c>
      <c r="T512" s="73" t="str">
        <f>IF($B512="win",100%-T$1,"-100%")</f>
        <v>-100%</v>
      </c>
      <c r="U512" s="9">
        <f>(S512*T512)+(S512*U$1)</f>
        <v>0</v>
      </c>
      <c r="V512" s="9"/>
      <c r="W512" s="9">
        <f>Sun!$AC$17</f>
        <v>0</v>
      </c>
      <c r="X512" s="73" t="str">
        <f>IF($B512="win",100%-X$1,"-100%")</f>
        <v>-100%</v>
      </c>
      <c r="Y512" s="9">
        <f>(W512*X512)+(W512*Y$1)</f>
        <v>0</v>
      </c>
      <c r="Z512" s="9"/>
      <c r="AA512" s="9">
        <f>Sun!$AD$17</f>
        <v>0</v>
      </c>
      <c r="AB512" s="73" t="str">
        <f>IF($B512="win",100%-AB$1,"-100%")</f>
        <v>-100%</v>
      </c>
      <c r="AC512" s="9">
        <f>(AA512*AB512)+(AA512*AC$1)</f>
        <v>0</v>
      </c>
      <c r="AD512" s="9"/>
      <c r="AE512" s="9">
        <f>Sun!$AE$17</f>
        <v>0</v>
      </c>
      <c r="AF512" s="73" t="str">
        <f>IF($B512="win",100%-AF$1,"-100%")</f>
        <v>-100%</v>
      </c>
      <c r="AG512" s="9">
        <f>(AE512*AF512)+(AE512*AG$1)</f>
        <v>0</v>
      </c>
      <c r="AH512" s="9"/>
      <c r="AI512" s="9">
        <f>Sun!$AF$17</f>
        <v>0</v>
      </c>
      <c r="AJ512" s="73" t="str">
        <f>IF($B512="win",100%-AJ$1,"-100%")</f>
        <v>-100%</v>
      </c>
      <c r="AK512" s="9">
        <f>(AI512*AJ512)+(AI512*AK$1)</f>
        <v>0</v>
      </c>
      <c r="AL512" s="9"/>
      <c r="AM512" s="9">
        <f>Sun!$AG$17</f>
        <v>0</v>
      </c>
      <c r="AN512" s="73" t="str">
        <f>IF($B512="win",100%-AN$1,"-100%")</f>
        <v>-100%</v>
      </c>
      <c r="AO512" s="9">
        <f>(AM512*AN512)+(AM512*AO$1)</f>
        <v>0</v>
      </c>
      <c r="AP512" s="9"/>
      <c r="AQ512" s="9">
        <f>Sun!$AH$17</f>
        <v>0</v>
      </c>
      <c r="AR512" s="73" t="str">
        <f>IF($B512="win",100%-AR$1,"-100%")</f>
        <v>-100%</v>
      </c>
      <c r="AS512" s="9">
        <f>(AQ512*AR512)+(AQ512*AS$1)</f>
        <v>0</v>
      </c>
      <c r="AT512" s="9"/>
      <c r="AU512" s="9">
        <f>Sun!$AI$17</f>
        <v>0</v>
      </c>
      <c r="AV512" s="73" t="str">
        <f>IF($B512="win",100%-AV$1,"-100%")</f>
        <v>-100%</v>
      </c>
      <c r="AW512" s="9">
        <f>(AU512*AV512)+(AU512*AW$1)</f>
        <v>0</v>
      </c>
      <c r="AX512" s="9"/>
      <c r="AY512" s="9">
        <f>Sun!$AJ$17</f>
        <v>0</v>
      </c>
      <c r="AZ512" s="73" t="str">
        <f>IF($B512="win",100%-AZ$1,"-100%")</f>
        <v>-100%</v>
      </c>
      <c r="BA512" s="9">
        <f>(AY512*AZ512)+(AY512*BA$1)</f>
        <v>0</v>
      </c>
      <c r="BB512" s="9"/>
      <c r="BC512" s="9">
        <f>Sun!$AK$17</f>
        <v>0</v>
      </c>
      <c r="BD512" s="73" t="str">
        <f>IF($B512="win",100%-BD$1,"-100%")</f>
        <v>-100%</v>
      </c>
      <c r="BE512" s="9">
        <f>(BC512*BD512)+(BC512*BE$1)</f>
        <v>0</v>
      </c>
      <c r="BF512" s="9"/>
      <c r="BG512" s="9">
        <f>Sun!$AL$17</f>
        <v>0</v>
      </c>
      <c r="BH512" s="73" t="str">
        <f>IF($B512="win",100%-BH$1,"-100%")</f>
        <v>-100%</v>
      </c>
      <c r="BI512" s="9">
        <f>(BG512*BH512)+(BG512*BI$1)</f>
        <v>0</v>
      </c>
      <c r="BJ512" s="9"/>
      <c r="BK512" s="9">
        <f>Sun!$AM$17</f>
        <v>0</v>
      </c>
      <c r="BL512" s="73" t="str">
        <f>IF($B512="win",100%-BL$1,"-100%")</f>
        <v>-100%</v>
      </c>
      <c r="BM512" s="9">
        <f>(BK512*BL512)+(BK512*BM$1)</f>
        <v>0</v>
      </c>
      <c r="BN512" s="9"/>
      <c r="BO512" s="9">
        <f>Sun!$AN$17</f>
        <v>0</v>
      </c>
      <c r="BP512" s="73" t="str">
        <f>IF($B512="win",100%-BP$1,"-100%")</f>
        <v>-100%</v>
      </c>
      <c r="BQ512" s="9">
        <f>(BO512*BP512)+(BO512*BQ$1)</f>
        <v>0</v>
      </c>
      <c r="BR512" s="9"/>
      <c r="BS512" s="9">
        <f>Sun!$AO$17</f>
        <v>0</v>
      </c>
      <c r="BT512" s="73" t="str">
        <f>IF($B512="win",100%-BT$1,"-100%")</f>
        <v>-100%</v>
      </c>
      <c r="BU512" s="9">
        <f>(BS512*BT512)+(BS512*BU$1)</f>
        <v>0</v>
      </c>
      <c r="BV512" s="9"/>
      <c r="BW512" s="9">
        <f>Sun!$AP$17</f>
        <v>0</v>
      </c>
      <c r="BX512" s="73" t="str">
        <f>IF($B512="win",100%-BX$1,"-100%")</f>
        <v>-100%</v>
      </c>
      <c r="BY512" s="9">
        <f>(BW512*BX512)+(BW512*BY$1)</f>
        <v>0</v>
      </c>
      <c r="BZ512" s="9"/>
      <c r="CA512" s="9">
        <f>Sun!$AQ$17</f>
        <v>0</v>
      </c>
      <c r="CB512" s="73" t="str">
        <f>IF($B512="win",100%-CB$1,"-100%")</f>
        <v>-100%</v>
      </c>
      <c r="CC512" s="9">
        <f>(CA512*CB512)+(CA512*CC$1)</f>
        <v>0</v>
      </c>
      <c r="CD512" s="9"/>
      <c r="CE512" s="9">
        <f>Sun!$AR$17</f>
        <v>0</v>
      </c>
      <c r="CF512" s="73" t="str">
        <f>IF($B512="win",100%-CF$1,"-100%")</f>
        <v>-100%</v>
      </c>
      <c r="CG512" s="9">
        <f>(CE512*CF512)+(CE512*CG$1)</f>
        <v>0</v>
      </c>
      <c r="CH512" s="9"/>
      <c r="CI512" s="9">
        <f>Sun!$AS$17</f>
        <v>0</v>
      </c>
      <c r="CJ512" s="73" t="str">
        <f>IF($B512="win",100%-CJ$1,"-100%")</f>
        <v>-100%</v>
      </c>
      <c r="CK512" s="9">
        <f>(CI512*CJ512)+(CI512*CK$1)</f>
        <v>0</v>
      </c>
      <c r="CL512" s="9"/>
      <c r="CM512" s="9">
        <f>Sun!$AT$17</f>
        <v>0</v>
      </c>
      <c r="CN512" s="73" t="str">
        <f>IF($B512="win",100%-CN$1,"-100%")</f>
        <v>-100%</v>
      </c>
      <c r="CO512" s="9">
        <f>(CM512*CN512)+(CM512*CO$1)</f>
        <v>0</v>
      </c>
      <c r="CP512" s="9"/>
      <c r="CQ512" s="9">
        <f>Sun!$AU$17</f>
        <v>0</v>
      </c>
      <c r="CR512" s="73" t="str">
        <f>IF($B512="win",100%-CR$1,"-100%")</f>
        <v>-100%</v>
      </c>
      <c r="CS512" s="9">
        <f>(CQ512*CR512)+(CQ512*CS$1)</f>
        <v>0</v>
      </c>
      <c r="CT512" s="9"/>
      <c r="CU512" s="9">
        <f>Sun!$AV$17</f>
        <v>0</v>
      </c>
      <c r="CV512" s="73" t="str">
        <f>IF($B512="win",100%-CV$1,"-100%")</f>
        <v>-100%</v>
      </c>
      <c r="CW512" s="9">
        <f>(CU512*CV512)+(CU512*CW$1)</f>
        <v>0</v>
      </c>
      <c r="CX512" s="9"/>
      <c r="CY512" s="9">
        <f>Sun!$AW$17</f>
        <v>0</v>
      </c>
      <c r="CZ512" s="73" t="str">
        <f>IF($B512="win",100%-CZ$1,"-100%")</f>
        <v>-100%</v>
      </c>
      <c r="DA512" s="9">
        <f>(CY512*CZ512)+(CY512*DA$1)</f>
        <v>0</v>
      </c>
      <c r="DB512" s="9"/>
      <c r="DC512" s="9">
        <f>Sun!$AX$17</f>
        <v>0</v>
      </c>
      <c r="DD512" s="73" t="str">
        <f>IF($B512="win",100%-DD$1,"-100%")</f>
        <v>-100%</v>
      </c>
      <c r="DE512" s="9">
        <f>(DC512*DD512)+(DC512*DE$1)</f>
        <v>0</v>
      </c>
      <c r="DF512" s="9"/>
      <c r="DG512" s="9">
        <f>Sun!$AY$17</f>
        <v>0</v>
      </c>
      <c r="DH512" s="73" t="str">
        <f>IF($B512="win",100%-DH$1,"-100%")</f>
        <v>-100%</v>
      </c>
      <c r="DI512" s="9">
        <f>(DG512*DH512)+(DG512*DI$1)</f>
        <v>0</v>
      </c>
      <c r="DJ512" s="9"/>
      <c r="DK512" s="9">
        <f>Sun!$AZ$17</f>
        <v>0</v>
      </c>
      <c r="DL512" s="73" t="str">
        <f>IF($B512="win",100%-DL$1,"-100%")</f>
        <v>-100%</v>
      </c>
      <c r="DM512" s="9">
        <f>(DK512*DL512)+(DK512*DM$1)</f>
        <v>0</v>
      </c>
      <c r="DN512" s="9"/>
      <c r="DO512" s="9">
        <f>Sun!$BA$17</f>
        <v>0</v>
      </c>
      <c r="DP512" s="73" t="str">
        <f>IF($B512="win",100%-DP$1,"-100%")</f>
        <v>-100%</v>
      </c>
      <c r="DQ512" s="9">
        <f>(DO512*DP512)+(DO512*DQ$1)</f>
        <v>0</v>
      </c>
      <c r="DR512" s="9"/>
      <c r="DS512" s="9">
        <f>Sun!$BB$17</f>
        <v>0</v>
      </c>
      <c r="DT512" s="73" t="str">
        <f>IF($B512="win",100%-DT$1,"-100%")</f>
        <v>-100%</v>
      </c>
      <c r="DU512" s="9">
        <f>(DS512*DT512)+(DS512*DU$1)</f>
        <v>0</v>
      </c>
      <c r="DV512" s="9"/>
      <c r="DW512" s="9">
        <f>Sun!$BC$17</f>
        <v>0</v>
      </c>
      <c r="DX512" s="73" t="str">
        <f>IF($B512="win",100%-DX$1,"-100%")</f>
        <v>-100%</v>
      </c>
      <c r="DY512" s="9">
        <f>(DW512*DX512)+(DW512*DY$1)</f>
        <v>0</v>
      </c>
      <c r="DZ512" s="9"/>
      <c r="EA512" s="9">
        <f>Sun!$BD$17</f>
        <v>0</v>
      </c>
      <c r="EB512" s="73" t="str">
        <f>IF($B512="win",100%-EB$1,"-100%")</f>
        <v>-100%</v>
      </c>
      <c r="EC512" s="9">
        <f>(EA512*EB512)+(EA512*EC$1)</f>
        <v>0</v>
      </c>
      <c r="ED512" s="9"/>
      <c r="EE512" s="9">
        <f>Sun!$BE$17</f>
        <v>0</v>
      </c>
      <c r="EF512" s="73" t="str">
        <f>IF($B512="win",100%-EF$1,"-100%")</f>
        <v>-100%</v>
      </c>
      <c r="EG512" s="9">
        <f>(EE512*EF512)+(EE512*EG$1)</f>
        <v>0</v>
      </c>
      <c r="EH512" s="9"/>
      <c r="EI512" s="9">
        <f>Sun!$BF$17</f>
        <v>0</v>
      </c>
      <c r="EJ512" s="73" t="str">
        <f>IF($B512="win",100%-EJ$1,"-100%")</f>
        <v>-100%</v>
      </c>
      <c r="EK512" s="9">
        <f>(EI512*EJ512)+(EI512*EK$1)</f>
        <v>0</v>
      </c>
      <c r="EL512" s="9"/>
      <c r="EM512" s="9">
        <f>Sun!$BG$17</f>
        <v>0</v>
      </c>
      <c r="EN512" s="73" t="str">
        <f>IF($B512="win",100%-EN$1,"-100%")</f>
        <v>-100%</v>
      </c>
      <c r="EO512" s="9">
        <f>(EM512*EN512)+(EM512*EO$1)</f>
        <v>0</v>
      </c>
      <c r="EP512" s="9"/>
      <c r="EQ512" s="9">
        <f>Sun!$BH$17</f>
        <v>0</v>
      </c>
      <c r="ER512" s="73" t="str">
        <f>IF($B512="win",100%-ER$1,"-100%")</f>
        <v>-100%</v>
      </c>
      <c r="ES512" s="9">
        <f>(EQ512*ER512)+(EQ512*ES$1)</f>
        <v>0</v>
      </c>
      <c r="EU512" s="9">
        <f>Sun!$BI$17</f>
        <v>0</v>
      </c>
      <c r="EV512" s="73" t="str">
        <f>IF($B512="win",100%-EV$1,"-100%")</f>
        <v>-100%</v>
      </c>
      <c r="EW512" s="9">
        <f>(EU512*EV512)+(EU512*EW$1)</f>
        <v>0</v>
      </c>
      <c r="EY512" s="9">
        <f>Sun!$BJ$17</f>
        <v>0</v>
      </c>
      <c r="EZ512" s="73" t="str">
        <f>IF($B512="win",100%-EZ$1,"-100%")</f>
        <v>-100%</v>
      </c>
      <c r="FA512" s="9">
        <f>(EY512*EZ512)+(EY512*FA$1)</f>
        <v>0</v>
      </c>
      <c r="FC512" s="9">
        <f>Sun!$BK$17</f>
        <v>0</v>
      </c>
      <c r="FD512" s="73" t="str">
        <f>IF($B512="win",100%-FD$1,"-100%")</f>
        <v>-100%</v>
      </c>
      <c r="FE512" s="9">
        <f>(FC512*FD512)+(FC512*FE$1)</f>
        <v>0</v>
      </c>
      <c r="FG512" s="9">
        <f>Sun!$BL$17</f>
        <v>0</v>
      </c>
      <c r="FH512" s="73" t="str">
        <f>IF($B512="win",100%-FH$1,"-100%")</f>
        <v>-100%</v>
      </c>
      <c r="FI512" s="9">
        <f>(FG512*FH512)+(FG512*FI$1)</f>
        <v>0</v>
      </c>
      <c r="FK512" s="9">
        <f>Sun!$BM$17</f>
        <v>0</v>
      </c>
      <c r="FL512" s="73" t="str">
        <f>IF($B512="win",100%-FL$1,"-100%")</f>
        <v>-100%</v>
      </c>
      <c r="FM512" s="9">
        <f>(FK512*FL512)+(FK512*FM$1)</f>
        <v>0</v>
      </c>
      <c r="FO512" s="9">
        <f>Sun!$BN$17</f>
        <v>0</v>
      </c>
      <c r="FP512" s="73" t="str">
        <f>IF($B512="win",100%-FP$1,"-100%")</f>
        <v>-100%</v>
      </c>
      <c r="FQ512" s="9">
        <f>(FO512*FP512)+(FO512*FQ$1)</f>
        <v>0</v>
      </c>
    </row>
    <row r="513" spans="1:173" x14ac:dyDescent="0.25">
      <c r="A513" s="9">
        <f>Sun!$A$18</f>
        <v>0</v>
      </c>
      <c r="B513" s="72">
        <f>Sun!$C$18</f>
        <v>0</v>
      </c>
      <c r="C513" s="9">
        <f>Sun!$X$18</f>
        <v>0</v>
      </c>
      <c r="D513" s="73" t="str">
        <f t="shared" ref="D513:D515" si="5144">IF($B513="win",100%-D$1,"-100%")</f>
        <v>-100%</v>
      </c>
      <c r="E513" s="9">
        <f t="shared" ref="E513:E515" si="5145">(C513*D513)+(C513*E$1)</f>
        <v>0</v>
      </c>
      <c r="F513" s="12"/>
      <c r="G513" s="9">
        <f>Sun!$Y$18</f>
        <v>0</v>
      </c>
      <c r="H513" s="73" t="str">
        <f t="shared" ref="H513:H515" si="5146">IF($B513="win",100%-H$1,"-100%")</f>
        <v>-100%</v>
      </c>
      <c r="I513" s="9">
        <f t="shared" ref="I513:I515" si="5147">(G513*H513)+(G513*I$1)</f>
        <v>0</v>
      </c>
      <c r="J513" s="12"/>
      <c r="K513" s="9">
        <f>Sun!$Z$18</f>
        <v>0</v>
      </c>
      <c r="L513" s="73" t="str">
        <f t="shared" ref="L513:L515" si="5148">IF($B513="win",100%-L$1,"-100%")</f>
        <v>-100%</v>
      </c>
      <c r="M513" s="9">
        <f t="shared" ref="M513:M515" si="5149">(K513*L513)+(K513*M$1)</f>
        <v>0</v>
      </c>
      <c r="N513" s="9"/>
      <c r="O513" s="9">
        <f>Sun!$AA$18</f>
        <v>0</v>
      </c>
      <c r="P513" s="73" t="str">
        <f t="shared" ref="P513:P515" si="5150">IF($B513="win",100%-P$1,"-100%")</f>
        <v>-100%</v>
      </c>
      <c r="Q513" s="9">
        <f t="shared" ref="Q513:Q515" si="5151">(O513*P513)+(O513*Q$1)</f>
        <v>0</v>
      </c>
      <c r="R513" s="9"/>
      <c r="S513" s="9">
        <f>Sun!$AB$18</f>
        <v>0</v>
      </c>
      <c r="T513" s="73" t="str">
        <f t="shared" ref="T513:T515" si="5152">IF($B513="win",100%-T$1,"-100%")</f>
        <v>-100%</v>
      </c>
      <c r="U513" s="9">
        <f t="shared" ref="U513:U515" si="5153">(S513*T513)+(S513*U$1)</f>
        <v>0</v>
      </c>
      <c r="V513" s="9"/>
      <c r="W513" s="9">
        <f>Sun!$AC$18</f>
        <v>0</v>
      </c>
      <c r="X513" s="73" t="str">
        <f t="shared" ref="X513:X515" si="5154">IF($B513="win",100%-X$1,"-100%")</f>
        <v>-100%</v>
      </c>
      <c r="Y513" s="9">
        <f t="shared" ref="Y513:Y515" si="5155">(W513*X513)+(W513*Y$1)</f>
        <v>0</v>
      </c>
      <c r="Z513" s="9"/>
      <c r="AA513" s="9">
        <f>Sun!$AD$18</f>
        <v>0</v>
      </c>
      <c r="AB513" s="73" t="str">
        <f t="shared" ref="AB513:AB515" si="5156">IF($B513="win",100%-AB$1,"-100%")</f>
        <v>-100%</v>
      </c>
      <c r="AC513" s="9">
        <f t="shared" ref="AC513:AC515" si="5157">(AA513*AB513)+(AA513*AC$1)</f>
        <v>0</v>
      </c>
      <c r="AD513" s="9"/>
      <c r="AE513" s="9">
        <f>Sun!$AE$18</f>
        <v>0</v>
      </c>
      <c r="AF513" s="73" t="str">
        <f t="shared" ref="AF513:AF515" si="5158">IF($B513="win",100%-AF$1,"-100%")</f>
        <v>-100%</v>
      </c>
      <c r="AG513" s="9">
        <f t="shared" ref="AG513:AG515" si="5159">(AE513*AF513)+(AE513*AG$1)</f>
        <v>0</v>
      </c>
      <c r="AH513" s="9"/>
      <c r="AI513" s="9">
        <f>Sun!$AF$18</f>
        <v>0</v>
      </c>
      <c r="AJ513" s="73" t="str">
        <f t="shared" ref="AJ513:AJ515" si="5160">IF($B513="win",100%-AJ$1,"-100%")</f>
        <v>-100%</v>
      </c>
      <c r="AK513" s="9">
        <f t="shared" ref="AK513:AK515" si="5161">(AI513*AJ513)+(AI513*AK$1)</f>
        <v>0</v>
      </c>
      <c r="AL513" s="9"/>
      <c r="AM513" s="9">
        <f>Sun!$AG$18</f>
        <v>0</v>
      </c>
      <c r="AN513" s="73" t="str">
        <f t="shared" ref="AN513:AN515" si="5162">IF($B513="win",100%-AN$1,"-100%")</f>
        <v>-100%</v>
      </c>
      <c r="AO513" s="9">
        <f t="shared" ref="AO513:AO515" si="5163">(AM513*AN513)+(AM513*AO$1)</f>
        <v>0</v>
      </c>
      <c r="AP513" s="9"/>
      <c r="AQ513" s="9">
        <f>Sun!$AH$18</f>
        <v>0</v>
      </c>
      <c r="AR513" s="73" t="str">
        <f t="shared" ref="AR513:AR515" si="5164">IF($B513="win",100%-AR$1,"-100%")</f>
        <v>-100%</v>
      </c>
      <c r="AS513" s="9">
        <f t="shared" ref="AS513:AS515" si="5165">(AQ513*AR513)+(AQ513*AS$1)</f>
        <v>0</v>
      </c>
      <c r="AT513" s="9"/>
      <c r="AU513" s="9">
        <f>Sun!$AI$18</f>
        <v>0</v>
      </c>
      <c r="AV513" s="73" t="str">
        <f t="shared" ref="AV513:AV515" si="5166">IF($B513="win",100%-AV$1,"-100%")</f>
        <v>-100%</v>
      </c>
      <c r="AW513" s="9">
        <f t="shared" ref="AW513:AW515" si="5167">(AU513*AV513)+(AU513*AW$1)</f>
        <v>0</v>
      </c>
      <c r="AX513" s="9"/>
      <c r="AY513" s="9">
        <f>Sun!$AJ$18</f>
        <v>0</v>
      </c>
      <c r="AZ513" s="73" t="str">
        <f t="shared" ref="AZ513:AZ515" si="5168">IF($B513="win",100%-AZ$1,"-100%")</f>
        <v>-100%</v>
      </c>
      <c r="BA513" s="9">
        <f t="shared" ref="BA513:BA515" si="5169">(AY513*AZ513)+(AY513*BA$1)</f>
        <v>0</v>
      </c>
      <c r="BB513" s="9"/>
      <c r="BC513" s="9">
        <f>Sun!$AK$18</f>
        <v>0</v>
      </c>
      <c r="BD513" s="73" t="str">
        <f t="shared" ref="BD513:BD515" si="5170">IF($B513="win",100%-BD$1,"-100%")</f>
        <v>-100%</v>
      </c>
      <c r="BE513" s="9">
        <f t="shared" ref="BE513:BE515" si="5171">(BC513*BD513)+(BC513*BE$1)</f>
        <v>0</v>
      </c>
      <c r="BF513" s="9"/>
      <c r="BG513" s="9">
        <f>Sun!$AL$18</f>
        <v>0</v>
      </c>
      <c r="BH513" s="73" t="str">
        <f t="shared" ref="BH513:BH515" si="5172">IF($B513="win",100%-BH$1,"-100%")</f>
        <v>-100%</v>
      </c>
      <c r="BI513" s="9">
        <f t="shared" ref="BI513:BI515" si="5173">(BG513*BH513)+(BG513*BI$1)</f>
        <v>0</v>
      </c>
      <c r="BJ513" s="9"/>
      <c r="BK513" s="9">
        <f>Sun!$AM$18</f>
        <v>0</v>
      </c>
      <c r="BL513" s="73" t="str">
        <f t="shared" ref="BL513:BL515" si="5174">IF($B513="win",100%-BL$1,"-100%")</f>
        <v>-100%</v>
      </c>
      <c r="BM513" s="9">
        <f t="shared" ref="BM513:BM515" si="5175">(BK513*BL513)+(BK513*BM$1)</f>
        <v>0</v>
      </c>
      <c r="BN513" s="9"/>
      <c r="BO513" s="9">
        <f>Sun!$AN$18</f>
        <v>0</v>
      </c>
      <c r="BP513" s="73" t="str">
        <f t="shared" ref="BP513:BP515" si="5176">IF($B513="win",100%-BP$1,"-100%")</f>
        <v>-100%</v>
      </c>
      <c r="BQ513" s="9">
        <f t="shared" ref="BQ513:BQ515" si="5177">(BO513*BP513)+(BO513*BQ$1)</f>
        <v>0</v>
      </c>
      <c r="BR513" s="9"/>
      <c r="BS513" s="9">
        <f>Sun!$AO$18</f>
        <v>0</v>
      </c>
      <c r="BT513" s="73" t="str">
        <f t="shared" ref="BT513:BT515" si="5178">IF($B513="win",100%-BT$1,"-100%")</f>
        <v>-100%</v>
      </c>
      <c r="BU513" s="9">
        <f t="shared" ref="BU513:BU515" si="5179">(BS513*BT513)+(BS513*BU$1)</f>
        <v>0</v>
      </c>
      <c r="BV513" s="9"/>
      <c r="BW513" s="9">
        <f>Sun!$AP$18</f>
        <v>0</v>
      </c>
      <c r="BX513" s="73" t="str">
        <f t="shared" ref="BX513:BX515" si="5180">IF($B513="win",100%-BX$1,"-100%")</f>
        <v>-100%</v>
      </c>
      <c r="BY513" s="9">
        <f t="shared" ref="BY513:BY515" si="5181">(BW513*BX513)+(BW513*BY$1)</f>
        <v>0</v>
      </c>
      <c r="BZ513" s="9"/>
      <c r="CA513" s="9">
        <f>Sun!$AQ$18</f>
        <v>0</v>
      </c>
      <c r="CB513" s="73" t="str">
        <f t="shared" ref="CB513:CB515" si="5182">IF($B513="win",100%-CB$1,"-100%")</f>
        <v>-100%</v>
      </c>
      <c r="CC513" s="9">
        <f t="shared" ref="CC513:CC515" si="5183">(CA513*CB513)+(CA513*CC$1)</f>
        <v>0</v>
      </c>
      <c r="CD513" s="9"/>
      <c r="CE513" s="9">
        <f>Sun!$AR$18</f>
        <v>0</v>
      </c>
      <c r="CF513" s="73" t="str">
        <f t="shared" ref="CF513:CF515" si="5184">IF($B513="win",100%-CF$1,"-100%")</f>
        <v>-100%</v>
      </c>
      <c r="CG513" s="9">
        <f t="shared" ref="CG513:CG515" si="5185">(CE513*CF513)+(CE513*CG$1)</f>
        <v>0</v>
      </c>
      <c r="CH513" s="9"/>
      <c r="CI513" s="9">
        <f>Sun!$AS$18</f>
        <v>0</v>
      </c>
      <c r="CJ513" s="73" t="str">
        <f t="shared" ref="CJ513:CJ515" si="5186">IF($B513="win",100%-CJ$1,"-100%")</f>
        <v>-100%</v>
      </c>
      <c r="CK513" s="9">
        <f t="shared" ref="CK513:CK515" si="5187">(CI513*CJ513)+(CI513*CK$1)</f>
        <v>0</v>
      </c>
      <c r="CL513" s="9"/>
      <c r="CM513" s="9">
        <f>Sun!$AT$18</f>
        <v>0</v>
      </c>
      <c r="CN513" s="73" t="str">
        <f t="shared" ref="CN513:CN515" si="5188">IF($B513="win",100%-CN$1,"-100%")</f>
        <v>-100%</v>
      </c>
      <c r="CO513" s="9">
        <f t="shared" ref="CO513:CO515" si="5189">(CM513*CN513)+(CM513*CO$1)</f>
        <v>0</v>
      </c>
      <c r="CP513" s="9"/>
      <c r="CQ513" s="9">
        <f>Sun!$AU$18</f>
        <v>0</v>
      </c>
      <c r="CR513" s="73" t="str">
        <f t="shared" ref="CR513:CR515" si="5190">IF($B513="win",100%-CR$1,"-100%")</f>
        <v>-100%</v>
      </c>
      <c r="CS513" s="9">
        <f t="shared" ref="CS513:CS515" si="5191">(CQ513*CR513)+(CQ513*CS$1)</f>
        <v>0</v>
      </c>
      <c r="CT513" s="9"/>
      <c r="CU513" s="9">
        <f>Sun!$AV$18</f>
        <v>0</v>
      </c>
      <c r="CV513" s="73" t="str">
        <f t="shared" ref="CV513:CV515" si="5192">IF($B513="win",100%-CV$1,"-100%")</f>
        <v>-100%</v>
      </c>
      <c r="CW513" s="9">
        <f t="shared" ref="CW513:CW515" si="5193">(CU513*CV513)+(CU513*CW$1)</f>
        <v>0</v>
      </c>
      <c r="CX513" s="9"/>
      <c r="CY513" s="9">
        <f>Sun!$AW$18</f>
        <v>0</v>
      </c>
      <c r="CZ513" s="73" t="str">
        <f t="shared" ref="CZ513:CZ515" si="5194">IF($B513="win",100%-CZ$1,"-100%")</f>
        <v>-100%</v>
      </c>
      <c r="DA513" s="9">
        <f t="shared" ref="DA513:DA515" si="5195">(CY513*CZ513)+(CY513*DA$1)</f>
        <v>0</v>
      </c>
      <c r="DB513" s="9"/>
      <c r="DC513" s="9">
        <f>Sun!$AX$18</f>
        <v>0</v>
      </c>
      <c r="DD513" s="73" t="str">
        <f t="shared" ref="DD513:DD515" si="5196">IF($B513="win",100%-DD$1,"-100%")</f>
        <v>-100%</v>
      </c>
      <c r="DE513" s="9">
        <f t="shared" ref="DE513:DE515" si="5197">(DC513*DD513)+(DC513*DE$1)</f>
        <v>0</v>
      </c>
      <c r="DF513" s="9"/>
      <c r="DG513" s="9">
        <f>Sun!$AY$18</f>
        <v>0</v>
      </c>
      <c r="DH513" s="73" t="str">
        <f t="shared" ref="DH513:DH515" si="5198">IF($B513="win",100%-DH$1,"-100%")</f>
        <v>-100%</v>
      </c>
      <c r="DI513" s="9">
        <f t="shared" ref="DI513:DI515" si="5199">(DG513*DH513)+(DG513*DI$1)</f>
        <v>0</v>
      </c>
      <c r="DJ513" s="9"/>
      <c r="DK513" s="9">
        <f>Sun!$AZ$18</f>
        <v>0</v>
      </c>
      <c r="DL513" s="73" t="str">
        <f t="shared" ref="DL513:DL515" si="5200">IF($B513="win",100%-DL$1,"-100%")</f>
        <v>-100%</v>
      </c>
      <c r="DM513" s="9">
        <f t="shared" ref="DM513:DM515" si="5201">(DK513*DL513)+(DK513*DM$1)</f>
        <v>0</v>
      </c>
      <c r="DN513" s="9"/>
      <c r="DO513" s="9">
        <f>Sun!$BA$18</f>
        <v>0</v>
      </c>
      <c r="DP513" s="73" t="str">
        <f t="shared" ref="DP513:DP515" si="5202">IF($B513="win",100%-DP$1,"-100%")</f>
        <v>-100%</v>
      </c>
      <c r="DQ513" s="9">
        <f t="shared" ref="DQ513:DQ515" si="5203">(DO513*DP513)+(DO513*DQ$1)</f>
        <v>0</v>
      </c>
      <c r="DR513" s="9"/>
      <c r="DS513" s="9">
        <f>Sun!$BB$18</f>
        <v>0</v>
      </c>
      <c r="DT513" s="73" t="str">
        <f t="shared" ref="DT513:DT515" si="5204">IF($B513="win",100%-DT$1,"-100%")</f>
        <v>-100%</v>
      </c>
      <c r="DU513" s="9">
        <f t="shared" ref="DU513:DU515" si="5205">(DS513*DT513)+(DS513*DU$1)</f>
        <v>0</v>
      </c>
      <c r="DV513" s="9"/>
      <c r="DW513" s="9">
        <f>Sun!$BC$18</f>
        <v>0</v>
      </c>
      <c r="DX513" s="73" t="str">
        <f t="shared" ref="DX513:DX515" si="5206">IF($B513="win",100%-DX$1,"-100%")</f>
        <v>-100%</v>
      </c>
      <c r="DY513" s="9">
        <f t="shared" ref="DY513:DY515" si="5207">(DW513*DX513)+(DW513*DY$1)</f>
        <v>0</v>
      </c>
      <c r="DZ513" s="9"/>
      <c r="EA513" s="9">
        <f>Sun!$BD$18</f>
        <v>0</v>
      </c>
      <c r="EB513" s="73" t="str">
        <f t="shared" ref="EB513:EB515" si="5208">IF($B513="win",100%-EB$1,"-100%")</f>
        <v>-100%</v>
      </c>
      <c r="EC513" s="9">
        <f t="shared" ref="EC513:EC515" si="5209">(EA513*EB513)+(EA513*EC$1)</f>
        <v>0</v>
      </c>
      <c r="ED513" s="9"/>
      <c r="EE513" s="9">
        <f>Sun!$BE$18</f>
        <v>0</v>
      </c>
      <c r="EF513" s="73" t="str">
        <f t="shared" ref="EF513:EF515" si="5210">IF($B513="win",100%-EF$1,"-100%")</f>
        <v>-100%</v>
      </c>
      <c r="EG513" s="9">
        <f t="shared" ref="EG513:EG515" si="5211">(EE513*EF513)+(EE513*EG$1)</f>
        <v>0</v>
      </c>
      <c r="EH513" s="9"/>
      <c r="EI513" s="9">
        <f>Sun!$BF$18</f>
        <v>0</v>
      </c>
      <c r="EJ513" s="73" t="str">
        <f t="shared" ref="EJ513:EJ515" si="5212">IF($B513="win",100%-EJ$1,"-100%")</f>
        <v>-100%</v>
      </c>
      <c r="EK513" s="9">
        <f t="shared" ref="EK513:EK515" si="5213">(EI513*EJ513)+(EI513*EK$1)</f>
        <v>0</v>
      </c>
      <c r="EL513" s="9"/>
      <c r="EM513" s="9">
        <f>Sun!$BG$18</f>
        <v>0</v>
      </c>
      <c r="EN513" s="73" t="str">
        <f t="shared" ref="EN513:EN515" si="5214">IF($B513="win",100%-EN$1,"-100%")</f>
        <v>-100%</v>
      </c>
      <c r="EO513" s="9">
        <f t="shared" ref="EO513:EO515" si="5215">(EM513*EN513)+(EM513*EO$1)</f>
        <v>0</v>
      </c>
      <c r="EP513" s="9"/>
      <c r="EQ513" s="9">
        <f>Sun!$BH$18</f>
        <v>0</v>
      </c>
      <c r="ER513" s="73" t="str">
        <f t="shared" ref="ER513:ER515" si="5216">IF($B513="win",100%-ER$1,"-100%")</f>
        <v>-100%</v>
      </c>
      <c r="ES513" s="9">
        <f t="shared" ref="ES513:ES515" si="5217">(EQ513*ER513)+(EQ513*ES$1)</f>
        <v>0</v>
      </c>
      <c r="EU513" s="9">
        <f>Sun!$BI$18</f>
        <v>0</v>
      </c>
      <c r="EV513" s="73" t="str">
        <f t="shared" ref="EV513:EV515" si="5218">IF($B513="win",100%-EV$1,"-100%")</f>
        <v>-100%</v>
      </c>
      <c r="EW513" s="9">
        <f t="shared" ref="EW513:EW515" si="5219">(EU513*EV513)+(EU513*EW$1)</f>
        <v>0</v>
      </c>
      <c r="EY513" s="9">
        <f>Sun!$BJ$18</f>
        <v>0</v>
      </c>
      <c r="EZ513" s="73" t="str">
        <f t="shared" ref="EZ513:EZ515" si="5220">IF($B513="win",100%-EZ$1,"-100%")</f>
        <v>-100%</v>
      </c>
      <c r="FA513" s="9">
        <f t="shared" ref="FA513:FA515" si="5221">(EY513*EZ513)+(EY513*FA$1)</f>
        <v>0</v>
      </c>
      <c r="FC513" s="9">
        <f>Sun!$BK$18</f>
        <v>0</v>
      </c>
      <c r="FD513" s="73" t="str">
        <f t="shared" ref="FD513:FD515" si="5222">IF($B513="win",100%-FD$1,"-100%")</f>
        <v>-100%</v>
      </c>
      <c r="FE513" s="9">
        <f t="shared" ref="FE513:FE515" si="5223">(FC513*FD513)+(FC513*FE$1)</f>
        <v>0</v>
      </c>
      <c r="FG513" s="9">
        <f>Sun!$BL$18</f>
        <v>0</v>
      </c>
      <c r="FH513" s="73" t="str">
        <f t="shared" ref="FH513:FH515" si="5224">IF($B513="win",100%-FH$1,"-100%")</f>
        <v>-100%</v>
      </c>
      <c r="FI513" s="9">
        <f t="shared" ref="FI513:FI515" si="5225">(FG513*FH513)+(FG513*FI$1)</f>
        <v>0</v>
      </c>
      <c r="FK513" s="9">
        <f>Sun!$BM$18</f>
        <v>0</v>
      </c>
      <c r="FL513" s="73" t="str">
        <f t="shared" ref="FL513:FL515" si="5226">IF($B513="win",100%-FL$1,"-100%")</f>
        <v>-100%</v>
      </c>
      <c r="FM513" s="9">
        <f t="shared" ref="FM513:FM515" si="5227">(FK513*FL513)+(FK513*FM$1)</f>
        <v>0</v>
      </c>
      <c r="FO513" s="9">
        <f>Sun!$BN$18</f>
        <v>0</v>
      </c>
      <c r="FP513" s="73" t="str">
        <f t="shared" ref="FP513:FP515" si="5228">IF($B513="win",100%-FP$1,"-100%")</f>
        <v>-100%</v>
      </c>
      <c r="FQ513" s="9">
        <f t="shared" ref="FQ513:FQ515" si="5229">(FO513*FP513)+(FO513*FQ$1)</f>
        <v>0</v>
      </c>
    </row>
    <row r="514" spans="1:173" x14ac:dyDescent="0.25">
      <c r="A514" s="9" t="str">
        <f>Sun!$A$19</f>
        <v>UNDER</v>
      </c>
      <c r="B514" s="72">
        <f>Sun!$C$19</f>
        <v>0</v>
      </c>
      <c r="C514" s="9">
        <f>Sun!$X$19</f>
        <v>0</v>
      </c>
      <c r="D514" s="73" t="str">
        <f t="shared" si="5144"/>
        <v>-100%</v>
      </c>
      <c r="E514" s="9">
        <f t="shared" si="5145"/>
        <v>0</v>
      </c>
      <c r="F514" s="12"/>
      <c r="G514" s="9">
        <f>Sun!$Y$19</f>
        <v>0</v>
      </c>
      <c r="H514" s="73" t="str">
        <f t="shared" si="5146"/>
        <v>-100%</v>
      </c>
      <c r="I514" s="9">
        <f t="shared" si="5147"/>
        <v>0</v>
      </c>
      <c r="J514" s="12"/>
      <c r="K514" s="9">
        <f>Sun!$Z$19</f>
        <v>0</v>
      </c>
      <c r="L514" s="73" t="str">
        <f t="shared" si="5148"/>
        <v>-100%</v>
      </c>
      <c r="M514" s="9">
        <f t="shared" si="5149"/>
        <v>0</v>
      </c>
      <c r="N514" s="9"/>
      <c r="O514" s="9">
        <f>Sun!$AA$19</f>
        <v>0</v>
      </c>
      <c r="P514" s="73" t="str">
        <f t="shared" si="5150"/>
        <v>-100%</v>
      </c>
      <c r="Q514" s="9">
        <f t="shared" si="5151"/>
        <v>0</v>
      </c>
      <c r="R514" s="9"/>
      <c r="S514" s="9">
        <f>Sun!$AB$19</f>
        <v>0</v>
      </c>
      <c r="T514" s="73" t="str">
        <f t="shared" si="5152"/>
        <v>-100%</v>
      </c>
      <c r="U514" s="9">
        <f t="shared" si="5153"/>
        <v>0</v>
      </c>
      <c r="V514" s="9"/>
      <c r="W514" s="9">
        <f>Sun!$AC$19</f>
        <v>0</v>
      </c>
      <c r="X514" s="73" t="str">
        <f t="shared" si="5154"/>
        <v>-100%</v>
      </c>
      <c r="Y514" s="9">
        <f t="shared" si="5155"/>
        <v>0</v>
      </c>
      <c r="Z514" s="9"/>
      <c r="AA514" s="9">
        <f>Sun!$AD$19</f>
        <v>0</v>
      </c>
      <c r="AB514" s="73" t="str">
        <f t="shared" si="5156"/>
        <v>-100%</v>
      </c>
      <c r="AC514" s="9">
        <f t="shared" si="5157"/>
        <v>0</v>
      </c>
      <c r="AD514" s="9"/>
      <c r="AE514" s="9">
        <f>Sun!$AE$19</f>
        <v>0</v>
      </c>
      <c r="AF514" s="73" t="str">
        <f t="shared" si="5158"/>
        <v>-100%</v>
      </c>
      <c r="AG514" s="9">
        <f t="shared" si="5159"/>
        <v>0</v>
      </c>
      <c r="AH514" s="9"/>
      <c r="AI514" s="9">
        <f>Sun!$AF$19</f>
        <v>0</v>
      </c>
      <c r="AJ514" s="73" t="str">
        <f t="shared" si="5160"/>
        <v>-100%</v>
      </c>
      <c r="AK514" s="9">
        <f t="shared" si="5161"/>
        <v>0</v>
      </c>
      <c r="AL514" s="9"/>
      <c r="AM514" s="9">
        <f>Sun!$AG$19</f>
        <v>0</v>
      </c>
      <c r="AN514" s="73" t="str">
        <f t="shared" si="5162"/>
        <v>-100%</v>
      </c>
      <c r="AO514" s="9">
        <f t="shared" si="5163"/>
        <v>0</v>
      </c>
      <c r="AP514" s="9"/>
      <c r="AQ514" s="9">
        <f>Sun!$AH$19</f>
        <v>0</v>
      </c>
      <c r="AR514" s="73" t="str">
        <f t="shared" si="5164"/>
        <v>-100%</v>
      </c>
      <c r="AS514" s="9">
        <f t="shared" si="5165"/>
        <v>0</v>
      </c>
      <c r="AT514" s="9"/>
      <c r="AU514" s="9">
        <f>Sun!$AI$19</f>
        <v>0</v>
      </c>
      <c r="AV514" s="73" t="str">
        <f t="shared" si="5166"/>
        <v>-100%</v>
      </c>
      <c r="AW514" s="9">
        <f t="shared" si="5167"/>
        <v>0</v>
      </c>
      <c r="AX514" s="9"/>
      <c r="AY514" s="9">
        <f>Sun!$AJ$19</f>
        <v>0</v>
      </c>
      <c r="AZ514" s="73" t="str">
        <f t="shared" si="5168"/>
        <v>-100%</v>
      </c>
      <c r="BA514" s="9">
        <f t="shared" si="5169"/>
        <v>0</v>
      </c>
      <c r="BB514" s="9"/>
      <c r="BC514" s="9">
        <f>Sun!$AK$19</f>
        <v>0</v>
      </c>
      <c r="BD514" s="73" t="str">
        <f t="shared" si="5170"/>
        <v>-100%</v>
      </c>
      <c r="BE514" s="9">
        <f t="shared" si="5171"/>
        <v>0</v>
      </c>
      <c r="BF514" s="9"/>
      <c r="BG514" s="9">
        <f>Sun!$AL$19</f>
        <v>0</v>
      </c>
      <c r="BH514" s="73" t="str">
        <f t="shared" si="5172"/>
        <v>-100%</v>
      </c>
      <c r="BI514" s="9">
        <f t="shared" si="5173"/>
        <v>0</v>
      </c>
      <c r="BJ514" s="9"/>
      <c r="BK514" s="9">
        <f>Sun!$AM$19</f>
        <v>0</v>
      </c>
      <c r="BL514" s="73" t="str">
        <f t="shared" si="5174"/>
        <v>-100%</v>
      </c>
      <c r="BM514" s="9">
        <f t="shared" si="5175"/>
        <v>0</v>
      </c>
      <c r="BN514" s="9"/>
      <c r="BO514" s="9">
        <f>Sun!$AN$19</f>
        <v>0</v>
      </c>
      <c r="BP514" s="73" t="str">
        <f t="shared" si="5176"/>
        <v>-100%</v>
      </c>
      <c r="BQ514" s="9">
        <f t="shared" si="5177"/>
        <v>0</v>
      </c>
      <c r="BR514" s="9"/>
      <c r="BS514" s="9">
        <f>Sun!$AO$19</f>
        <v>0</v>
      </c>
      <c r="BT514" s="73" t="str">
        <f t="shared" si="5178"/>
        <v>-100%</v>
      </c>
      <c r="BU514" s="9">
        <f t="shared" si="5179"/>
        <v>0</v>
      </c>
      <c r="BV514" s="9"/>
      <c r="BW514" s="9">
        <f>Sun!$AP$19</f>
        <v>0</v>
      </c>
      <c r="BX514" s="73" t="str">
        <f t="shared" si="5180"/>
        <v>-100%</v>
      </c>
      <c r="BY514" s="9">
        <f t="shared" si="5181"/>
        <v>0</v>
      </c>
      <c r="BZ514" s="9"/>
      <c r="CA514" s="9">
        <f>Sun!$AQ$19</f>
        <v>0</v>
      </c>
      <c r="CB514" s="73" t="str">
        <f t="shared" si="5182"/>
        <v>-100%</v>
      </c>
      <c r="CC514" s="9">
        <f t="shared" si="5183"/>
        <v>0</v>
      </c>
      <c r="CD514" s="9"/>
      <c r="CE514" s="9">
        <f>Sun!$AR$19</f>
        <v>0</v>
      </c>
      <c r="CF514" s="73" t="str">
        <f t="shared" si="5184"/>
        <v>-100%</v>
      </c>
      <c r="CG514" s="9">
        <f t="shared" si="5185"/>
        <v>0</v>
      </c>
      <c r="CH514" s="9"/>
      <c r="CI514" s="9">
        <f>Sun!$AS$19</f>
        <v>0</v>
      </c>
      <c r="CJ514" s="73" t="str">
        <f t="shared" si="5186"/>
        <v>-100%</v>
      </c>
      <c r="CK514" s="9">
        <f t="shared" si="5187"/>
        <v>0</v>
      </c>
      <c r="CL514" s="9"/>
      <c r="CM514" s="9">
        <f>Sun!$AT$19</f>
        <v>0</v>
      </c>
      <c r="CN514" s="73" t="str">
        <f t="shared" si="5188"/>
        <v>-100%</v>
      </c>
      <c r="CO514" s="9">
        <f t="shared" si="5189"/>
        <v>0</v>
      </c>
      <c r="CP514" s="9"/>
      <c r="CQ514" s="9">
        <f>Sun!$AU$19</f>
        <v>0</v>
      </c>
      <c r="CR514" s="73" t="str">
        <f t="shared" si="5190"/>
        <v>-100%</v>
      </c>
      <c r="CS514" s="9">
        <f t="shared" si="5191"/>
        <v>0</v>
      </c>
      <c r="CT514" s="9"/>
      <c r="CU514" s="9">
        <f>Sun!$AV$19</f>
        <v>0</v>
      </c>
      <c r="CV514" s="73" t="str">
        <f t="shared" si="5192"/>
        <v>-100%</v>
      </c>
      <c r="CW514" s="9">
        <f t="shared" si="5193"/>
        <v>0</v>
      </c>
      <c r="CX514" s="9"/>
      <c r="CY514" s="9">
        <f>Sun!$AW$19</f>
        <v>0</v>
      </c>
      <c r="CZ514" s="73" t="str">
        <f t="shared" si="5194"/>
        <v>-100%</v>
      </c>
      <c r="DA514" s="9">
        <f t="shared" si="5195"/>
        <v>0</v>
      </c>
      <c r="DB514" s="9"/>
      <c r="DC514" s="9">
        <f>Sun!$AX$19</f>
        <v>0</v>
      </c>
      <c r="DD514" s="73" t="str">
        <f t="shared" si="5196"/>
        <v>-100%</v>
      </c>
      <c r="DE514" s="9">
        <f t="shared" si="5197"/>
        <v>0</v>
      </c>
      <c r="DF514" s="9"/>
      <c r="DG514" s="9">
        <f>Sun!$AY$19</f>
        <v>0</v>
      </c>
      <c r="DH514" s="73" t="str">
        <f t="shared" si="5198"/>
        <v>-100%</v>
      </c>
      <c r="DI514" s="9">
        <f t="shared" si="5199"/>
        <v>0</v>
      </c>
      <c r="DJ514" s="9"/>
      <c r="DK514" s="9">
        <f>Sun!$AZ$19</f>
        <v>0</v>
      </c>
      <c r="DL514" s="73" t="str">
        <f t="shared" si="5200"/>
        <v>-100%</v>
      </c>
      <c r="DM514" s="9">
        <f t="shared" si="5201"/>
        <v>0</v>
      </c>
      <c r="DN514" s="9"/>
      <c r="DO514" s="9">
        <f>Sun!$BA$19</f>
        <v>0</v>
      </c>
      <c r="DP514" s="73" t="str">
        <f t="shared" si="5202"/>
        <v>-100%</v>
      </c>
      <c r="DQ514" s="9">
        <f t="shared" si="5203"/>
        <v>0</v>
      </c>
      <c r="DR514" s="9"/>
      <c r="DS514" s="9">
        <f>Sun!$BB$19</f>
        <v>0</v>
      </c>
      <c r="DT514" s="73" t="str">
        <f t="shared" si="5204"/>
        <v>-100%</v>
      </c>
      <c r="DU514" s="9">
        <f t="shared" si="5205"/>
        <v>0</v>
      </c>
      <c r="DV514" s="9"/>
      <c r="DW514" s="9">
        <f>Sun!$BC$19</f>
        <v>0</v>
      </c>
      <c r="DX514" s="73" t="str">
        <f t="shared" si="5206"/>
        <v>-100%</v>
      </c>
      <c r="DY514" s="9">
        <f t="shared" si="5207"/>
        <v>0</v>
      </c>
      <c r="DZ514" s="9"/>
      <c r="EA514" s="9">
        <f>Sun!$BD$19</f>
        <v>0</v>
      </c>
      <c r="EB514" s="73" t="str">
        <f t="shared" si="5208"/>
        <v>-100%</v>
      </c>
      <c r="EC514" s="9">
        <f t="shared" si="5209"/>
        <v>0</v>
      </c>
      <c r="ED514" s="9"/>
      <c r="EE514" s="9">
        <f>Sun!$BE$19</f>
        <v>0</v>
      </c>
      <c r="EF514" s="73" t="str">
        <f t="shared" si="5210"/>
        <v>-100%</v>
      </c>
      <c r="EG514" s="9">
        <f t="shared" si="5211"/>
        <v>0</v>
      </c>
      <c r="EH514" s="9"/>
      <c r="EI514" s="9">
        <f>Sun!$BF$19</f>
        <v>0</v>
      </c>
      <c r="EJ514" s="73" t="str">
        <f t="shared" si="5212"/>
        <v>-100%</v>
      </c>
      <c r="EK514" s="9">
        <f t="shared" si="5213"/>
        <v>0</v>
      </c>
      <c r="EL514" s="9"/>
      <c r="EM514" s="9">
        <f>Sun!$BG$19</f>
        <v>0</v>
      </c>
      <c r="EN514" s="73" t="str">
        <f t="shared" si="5214"/>
        <v>-100%</v>
      </c>
      <c r="EO514" s="9">
        <f t="shared" si="5215"/>
        <v>0</v>
      </c>
      <c r="EP514" s="9"/>
      <c r="EQ514" s="9">
        <f>Sun!$BH$19</f>
        <v>0</v>
      </c>
      <c r="ER514" s="73" t="str">
        <f t="shared" si="5216"/>
        <v>-100%</v>
      </c>
      <c r="ES514" s="9">
        <f t="shared" si="5217"/>
        <v>0</v>
      </c>
      <c r="EU514" s="9">
        <f>Sun!$BI$19</f>
        <v>0</v>
      </c>
      <c r="EV514" s="73" t="str">
        <f t="shared" si="5218"/>
        <v>-100%</v>
      </c>
      <c r="EW514" s="9">
        <f t="shared" si="5219"/>
        <v>0</v>
      </c>
      <c r="EY514" s="9">
        <f>Sun!$BJ$19</f>
        <v>0</v>
      </c>
      <c r="EZ514" s="73" t="str">
        <f t="shared" si="5220"/>
        <v>-100%</v>
      </c>
      <c r="FA514" s="9">
        <f t="shared" si="5221"/>
        <v>0</v>
      </c>
      <c r="FC514" s="9">
        <f>Sun!$BK$19</f>
        <v>0</v>
      </c>
      <c r="FD514" s="73" t="str">
        <f t="shared" si="5222"/>
        <v>-100%</v>
      </c>
      <c r="FE514" s="9">
        <f t="shared" si="5223"/>
        <v>0</v>
      </c>
      <c r="FG514" s="9">
        <f>Sun!$BL$19</f>
        <v>0</v>
      </c>
      <c r="FH514" s="73" t="str">
        <f t="shared" si="5224"/>
        <v>-100%</v>
      </c>
      <c r="FI514" s="9">
        <f t="shared" si="5225"/>
        <v>0</v>
      </c>
      <c r="FK514" s="9">
        <f>Sun!$BM$19</f>
        <v>0</v>
      </c>
      <c r="FL514" s="73" t="str">
        <f t="shared" si="5226"/>
        <v>-100%</v>
      </c>
      <c r="FM514" s="9">
        <f t="shared" si="5227"/>
        <v>0</v>
      </c>
      <c r="FO514" s="9">
        <f>Sun!$BN$19</f>
        <v>0</v>
      </c>
      <c r="FP514" s="73" t="str">
        <f t="shared" si="5228"/>
        <v>-100%</v>
      </c>
      <c r="FQ514" s="9">
        <f t="shared" si="5229"/>
        <v>0</v>
      </c>
    </row>
    <row r="515" spans="1:173" x14ac:dyDescent="0.25">
      <c r="A515" s="9" t="str">
        <f>Sun!$A$20</f>
        <v>OVER</v>
      </c>
      <c r="B515" s="72">
        <f>Sun!$C$20</f>
        <v>0</v>
      </c>
      <c r="C515" s="9">
        <f>Sun!$X$20</f>
        <v>0</v>
      </c>
      <c r="D515" s="73" t="str">
        <f t="shared" si="5144"/>
        <v>-100%</v>
      </c>
      <c r="E515" s="9">
        <f t="shared" si="5145"/>
        <v>0</v>
      </c>
      <c r="F515" s="12"/>
      <c r="G515" s="9">
        <f>Sun!$Y$20</f>
        <v>0</v>
      </c>
      <c r="H515" s="73" t="str">
        <f t="shared" si="5146"/>
        <v>-100%</v>
      </c>
      <c r="I515" s="9">
        <f t="shared" si="5147"/>
        <v>0</v>
      </c>
      <c r="J515" s="12"/>
      <c r="K515" s="9">
        <f>Sun!$Z$20</f>
        <v>0</v>
      </c>
      <c r="L515" s="73" t="str">
        <f t="shared" si="5148"/>
        <v>-100%</v>
      </c>
      <c r="M515" s="9">
        <f t="shared" si="5149"/>
        <v>0</v>
      </c>
      <c r="N515" s="9"/>
      <c r="O515" s="9">
        <f>Sun!$AA$20</f>
        <v>0</v>
      </c>
      <c r="P515" s="73" t="str">
        <f t="shared" si="5150"/>
        <v>-100%</v>
      </c>
      <c r="Q515" s="9">
        <f t="shared" si="5151"/>
        <v>0</v>
      </c>
      <c r="R515" s="9"/>
      <c r="S515" s="9">
        <f>Sun!$AB$20</f>
        <v>0</v>
      </c>
      <c r="T515" s="73" t="str">
        <f t="shared" si="5152"/>
        <v>-100%</v>
      </c>
      <c r="U515" s="9">
        <f t="shared" si="5153"/>
        <v>0</v>
      </c>
      <c r="V515" s="9"/>
      <c r="W515" s="9">
        <f>Sun!$AC$20</f>
        <v>0</v>
      </c>
      <c r="X515" s="73" t="str">
        <f t="shared" si="5154"/>
        <v>-100%</v>
      </c>
      <c r="Y515" s="9">
        <f t="shared" si="5155"/>
        <v>0</v>
      </c>
      <c r="Z515" s="9"/>
      <c r="AA515" s="9">
        <f>Sun!$AD$20</f>
        <v>0</v>
      </c>
      <c r="AB515" s="73" t="str">
        <f t="shared" si="5156"/>
        <v>-100%</v>
      </c>
      <c r="AC515" s="9">
        <f t="shared" si="5157"/>
        <v>0</v>
      </c>
      <c r="AD515" s="9"/>
      <c r="AE515" s="9">
        <f>Sun!$AE$20</f>
        <v>0</v>
      </c>
      <c r="AF515" s="73" t="str">
        <f t="shared" si="5158"/>
        <v>-100%</v>
      </c>
      <c r="AG515" s="9">
        <f t="shared" si="5159"/>
        <v>0</v>
      </c>
      <c r="AH515" s="9"/>
      <c r="AI515" s="9">
        <f>Sun!$AF$20</f>
        <v>0</v>
      </c>
      <c r="AJ515" s="73" t="str">
        <f t="shared" si="5160"/>
        <v>-100%</v>
      </c>
      <c r="AK515" s="9">
        <f t="shared" si="5161"/>
        <v>0</v>
      </c>
      <c r="AL515" s="9"/>
      <c r="AM515" s="9">
        <f>Sun!$AG$20</f>
        <v>0</v>
      </c>
      <c r="AN515" s="73" t="str">
        <f t="shared" si="5162"/>
        <v>-100%</v>
      </c>
      <c r="AO515" s="9">
        <f t="shared" si="5163"/>
        <v>0</v>
      </c>
      <c r="AP515" s="9"/>
      <c r="AQ515" s="9">
        <f>Sun!$AH$20</f>
        <v>0</v>
      </c>
      <c r="AR515" s="73" t="str">
        <f t="shared" si="5164"/>
        <v>-100%</v>
      </c>
      <c r="AS515" s="9">
        <f t="shared" si="5165"/>
        <v>0</v>
      </c>
      <c r="AT515" s="9"/>
      <c r="AU515" s="9">
        <f>Sun!$AI$20</f>
        <v>0</v>
      </c>
      <c r="AV515" s="73" t="str">
        <f t="shared" si="5166"/>
        <v>-100%</v>
      </c>
      <c r="AW515" s="9">
        <f t="shared" si="5167"/>
        <v>0</v>
      </c>
      <c r="AX515" s="9"/>
      <c r="AY515" s="9">
        <f>Sun!$AJ$20</f>
        <v>0</v>
      </c>
      <c r="AZ515" s="73" t="str">
        <f t="shared" si="5168"/>
        <v>-100%</v>
      </c>
      <c r="BA515" s="9">
        <f t="shared" si="5169"/>
        <v>0</v>
      </c>
      <c r="BB515" s="9"/>
      <c r="BC515" s="9">
        <f>Sun!$AK$20</f>
        <v>0</v>
      </c>
      <c r="BD515" s="73" t="str">
        <f t="shared" si="5170"/>
        <v>-100%</v>
      </c>
      <c r="BE515" s="9">
        <f t="shared" si="5171"/>
        <v>0</v>
      </c>
      <c r="BF515" s="9"/>
      <c r="BG515" s="9">
        <f>Sun!$AL$20</f>
        <v>0</v>
      </c>
      <c r="BH515" s="73" t="str">
        <f t="shared" si="5172"/>
        <v>-100%</v>
      </c>
      <c r="BI515" s="9">
        <f t="shared" si="5173"/>
        <v>0</v>
      </c>
      <c r="BJ515" s="9"/>
      <c r="BK515" s="9">
        <f>Sun!$AM$20</f>
        <v>0</v>
      </c>
      <c r="BL515" s="73" t="str">
        <f t="shared" si="5174"/>
        <v>-100%</v>
      </c>
      <c r="BM515" s="9">
        <f t="shared" si="5175"/>
        <v>0</v>
      </c>
      <c r="BN515" s="9"/>
      <c r="BO515" s="9">
        <f>Sun!$AN$20</f>
        <v>0</v>
      </c>
      <c r="BP515" s="73" t="str">
        <f t="shared" si="5176"/>
        <v>-100%</v>
      </c>
      <c r="BQ515" s="9">
        <f t="shared" si="5177"/>
        <v>0</v>
      </c>
      <c r="BR515" s="9"/>
      <c r="BS515" s="9">
        <f>Sun!$AO$20</f>
        <v>0</v>
      </c>
      <c r="BT515" s="73" t="str">
        <f t="shared" si="5178"/>
        <v>-100%</v>
      </c>
      <c r="BU515" s="9">
        <f t="shared" si="5179"/>
        <v>0</v>
      </c>
      <c r="BV515" s="9"/>
      <c r="BW515" s="9">
        <f>Sun!$AP$20</f>
        <v>0</v>
      </c>
      <c r="BX515" s="73" t="str">
        <f t="shared" si="5180"/>
        <v>-100%</v>
      </c>
      <c r="BY515" s="9">
        <f t="shared" si="5181"/>
        <v>0</v>
      </c>
      <c r="BZ515" s="9"/>
      <c r="CA515" s="9">
        <f>Sun!$AQ$20</f>
        <v>0</v>
      </c>
      <c r="CB515" s="73" t="str">
        <f t="shared" si="5182"/>
        <v>-100%</v>
      </c>
      <c r="CC515" s="9">
        <f t="shared" si="5183"/>
        <v>0</v>
      </c>
      <c r="CD515" s="9"/>
      <c r="CE515" s="9">
        <f>Sun!$AR$20</f>
        <v>0</v>
      </c>
      <c r="CF515" s="73" t="str">
        <f t="shared" si="5184"/>
        <v>-100%</v>
      </c>
      <c r="CG515" s="9">
        <f t="shared" si="5185"/>
        <v>0</v>
      </c>
      <c r="CH515" s="9"/>
      <c r="CI515" s="9">
        <f>Sun!$AS$20</f>
        <v>0</v>
      </c>
      <c r="CJ515" s="73" t="str">
        <f t="shared" si="5186"/>
        <v>-100%</v>
      </c>
      <c r="CK515" s="9">
        <f t="shared" si="5187"/>
        <v>0</v>
      </c>
      <c r="CL515" s="9"/>
      <c r="CM515" s="9">
        <f>Sun!$AT$20</f>
        <v>0</v>
      </c>
      <c r="CN515" s="73" t="str">
        <f t="shared" si="5188"/>
        <v>-100%</v>
      </c>
      <c r="CO515" s="9">
        <f t="shared" si="5189"/>
        <v>0</v>
      </c>
      <c r="CP515" s="9"/>
      <c r="CQ515" s="9">
        <f>Sun!$AU$20</f>
        <v>0</v>
      </c>
      <c r="CR515" s="73" t="str">
        <f t="shared" si="5190"/>
        <v>-100%</v>
      </c>
      <c r="CS515" s="9">
        <f t="shared" si="5191"/>
        <v>0</v>
      </c>
      <c r="CT515" s="9"/>
      <c r="CU515" s="9">
        <f>Sun!$AV$20</f>
        <v>0</v>
      </c>
      <c r="CV515" s="73" t="str">
        <f t="shared" si="5192"/>
        <v>-100%</v>
      </c>
      <c r="CW515" s="9">
        <f t="shared" si="5193"/>
        <v>0</v>
      </c>
      <c r="CX515" s="9"/>
      <c r="CY515" s="9">
        <f>Sun!$AW$20</f>
        <v>0</v>
      </c>
      <c r="CZ515" s="73" t="str">
        <f t="shared" si="5194"/>
        <v>-100%</v>
      </c>
      <c r="DA515" s="9">
        <f t="shared" si="5195"/>
        <v>0</v>
      </c>
      <c r="DB515" s="9"/>
      <c r="DC515" s="9">
        <f>Sun!$AX$20</f>
        <v>0</v>
      </c>
      <c r="DD515" s="73" t="str">
        <f t="shared" si="5196"/>
        <v>-100%</v>
      </c>
      <c r="DE515" s="9">
        <f t="shared" si="5197"/>
        <v>0</v>
      </c>
      <c r="DF515" s="9"/>
      <c r="DG515" s="9">
        <f>Sun!$AY$20</f>
        <v>0</v>
      </c>
      <c r="DH515" s="73" t="str">
        <f t="shared" si="5198"/>
        <v>-100%</v>
      </c>
      <c r="DI515" s="9">
        <f t="shared" si="5199"/>
        <v>0</v>
      </c>
      <c r="DJ515" s="9"/>
      <c r="DK515" s="9">
        <f>Sun!$AZ$20</f>
        <v>0</v>
      </c>
      <c r="DL515" s="73" t="str">
        <f t="shared" si="5200"/>
        <v>-100%</v>
      </c>
      <c r="DM515" s="9">
        <f t="shared" si="5201"/>
        <v>0</v>
      </c>
      <c r="DN515" s="9"/>
      <c r="DO515" s="9">
        <f>Sun!$BA$20</f>
        <v>0</v>
      </c>
      <c r="DP515" s="73" t="str">
        <f t="shared" si="5202"/>
        <v>-100%</v>
      </c>
      <c r="DQ515" s="9">
        <f t="shared" si="5203"/>
        <v>0</v>
      </c>
      <c r="DR515" s="9"/>
      <c r="DS515" s="9">
        <f>Sun!$BB$20</f>
        <v>0</v>
      </c>
      <c r="DT515" s="73" t="str">
        <f t="shared" si="5204"/>
        <v>-100%</v>
      </c>
      <c r="DU515" s="9">
        <f t="shared" si="5205"/>
        <v>0</v>
      </c>
      <c r="DV515" s="9"/>
      <c r="DW515" s="9">
        <f>Sun!$BC$20</f>
        <v>0</v>
      </c>
      <c r="DX515" s="73" t="str">
        <f t="shared" si="5206"/>
        <v>-100%</v>
      </c>
      <c r="DY515" s="9">
        <f t="shared" si="5207"/>
        <v>0</v>
      </c>
      <c r="DZ515" s="9"/>
      <c r="EA515" s="9">
        <f>Sun!$BD$20</f>
        <v>0</v>
      </c>
      <c r="EB515" s="73" t="str">
        <f t="shared" si="5208"/>
        <v>-100%</v>
      </c>
      <c r="EC515" s="9">
        <f t="shared" si="5209"/>
        <v>0</v>
      </c>
      <c r="ED515" s="9"/>
      <c r="EE515" s="9">
        <f>Sun!$BE$20</f>
        <v>0</v>
      </c>
      <c r="EF515" s="73" t="str">
        <f t="shared" si="5210"/>
        <v>-100%</v>
      </c>
      <c r="EG515" s="9">
        <f t="shared" si="5211"/>
        <v>0</v>
      </c>
      <c r="EH515" s="9"/>
      <c r="EI515" s="9">
        <f>Sun!$BF$20</f>
        <v>0</v>
      </c>
      <c r="EJ515" s="73" t="str">
        <f t="shared" si="5212"/>
        <v>-100%</v>
      </c>
      <c r="EK515" s="9">
        <f t="shared" si="5213"/>
        <v>0</v>
      </c>
      <c r="EL515" s="9"/>
      <c r="EM515" s="9">
        <f>Sun!$BG$20</f>
        <v>0</v>
      </c>
      <c r="EN515" s="73" t="str">
        <f t="shared" si="5214"/>
        <v>-100%</v>
      </c>
      <c r="EO515" s="9">
        <f t="shared" si="5215"/>
        <v>0</v>
      </c>
      <c r="EP515" s="9"/>
      <c r="EQ515" s="9">
        <f>Sun!$BH$20</f>
        <v>0</v>
      </c>
      <c r="ER515" s="73" t="str">
        <f t="shared" si="5216"/>
        <v>-100%</v>
      </c>
      <c r="ES515" s="9">
        <f t="shared" si="5217"/>
        <v>0</v>
      </c>
      <c r="EU515" s="9">
        <f>Sun!$BI$20</f>
        <v>0</v>
      </c>
      <c r="EV515" s="73" t="str">
        <f t="shared" si="5218"/>
        <v>-100%</v>
      </c>
      <c r="EW515" s="9">
        <f t="shared" si="5219"/>
        <v>0</v>
      </c>
      <c r="EY515" s="9">
        <f>Sun!$BJ$20</f>
        <v>0</v>
      </c>
      <c r="EZ515" s="73" t="str">
        <f t="shared" si="5220"/>
        <v>-100%</v>
      </c>
      <c r="FA515" s="9">
        <f t="shared" si="5221"/>
        <v>0</v>
      </c>
      <c r="FC515" s="9">
        <f>Sun!$BK$20</f>
        <v>0</v>
      </c>
      <c r="FD515" s="73" t="str">
        <f t="shared" si="5222"/>
        <v>-100%</v>
      </c>
      <c r="FE515" s="9">
        <f t="shared" si="5223"/>
        <v>0</v>
      </c>
      <c r="FG515" s="9">
        <f>Sun!$BL$20</f>
        <v>0</v>
      </c>
      <c r="FH515" s="73" t="str">
        <f t="shared" si="5224"/>
        <v>-100%</v>
      </c>
      <c r="FI515" s="9">
        <f t="shared" si="5225"/>
        <v>0</v>
      </c>
      <c r="FK515" s="9">
        <f>Sun!$BM$20</f>
        <v>0</v>
      </c>
      <c r="FL515" s="73" t="str">
        <f t="shared" si="5226"/>
        <v>-100%</v>
      </c>
      <c r="FM515" s="9">
        <f t="shared" si="5227"/>
        <v>0</v>
      </c>
      <c r="FO515" s="9">
        <f>Sun!$BN$20</f>
        <v>0</v>
      </c>
      <c r="FP515" s="73" t="str">
        <f t="shared" si="5228"/>
        <v>-100%</v>
      </c>
      <c r="FQ515" s="9">
        <f t="shared" si="5229"/>
        <v>0</v>
      </c>
    </row>
    <row r="516" spans="1:173" x14ac:dyDescent="0.25">
      <c r="A516" s="75"/>
      <c r="B516" s="72"/>
      <c r="C516" s="75"/>
      <c r="D516" s="75"/>
      <c r="E516" s="75"/>
      <c r="F516" s="12"/>
      <c r="G516" s="75"/>
      <c r="H516" s="75"/>
      <c r="I516" s="75"/>
      <c r="J516" s="12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7"/>
      <c r="AJ516" s="75"/>
      <c r="AK516" s="75"/>
      <c r="AL516" s="75"/>
      <c r="AM516" s="75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5"/>
      <c r="BK516" s="75"/>
      <c r="BL516" s="75"/>
      <c r="BM516" s="75"/>
      <c r="BN516" s="75"/>
      <c r="BO516" s="75"/>
      <c r="BP516" s="75"/>
      <c r="BQ516" s="75"/>
      <c r="BR516" s="75"/>
      <c r="BS516" s="75"/>
      <c r="BT516" s="75"/>
      <c r="BU516" s="75"/>
      <c r="BV516" s="75"/>
      <c r="BW516" s="75"/>
      <c r="BX516" s="75"/>
      <c r="BY516" s="75"/>
      <c r="BZ516" s="75"/>
      <c r="CA516" s="75"/>
      <c r="CB516" s="75"/>
      <c r="CC516" s="75"/>
      <c r="CD516" s="75"/>
      <c r="CE516" s="75"/>
      <c r="CF516" s="75"/>
      <c r="CG516" s="75"/>
      <c r="CH516" s="75"/>
      <c r="CI516" s="75"/>
      <c r="CJ516" s="75"/>
      <c r="CK516" s="75"/>
      <c r="CL516" s="75"/>
      <c r="CM516" s="75"/>
      <c r="CN516" s="75"/>
      <c r="CO516" s="75"/>
      <c r="CP516" s="75"/>
      <c r="CQ516" s="75"/>
      <c r="CR516" s="75"/>
      <c r="CS516" s="75"/>
      <c r="CT516" s="75"/>
      <c r="CU516" s="75"/>
      <c r="CV516" s="75"/>
      <c r="CW516" s="75"/>
      <c r="CX516" s="75"/>
      <c r="CY516" s="75"/>
      <c r="CZ516" s="75"/>
      <c r="DA516" s="75"/>
      <c r="DB516" s="75"/>
      <c r="DC516" s="75"/>
      <c r="DD516" s="75"/>
      <c r="DE516" s="75"/>
      <c r="DF516" s="75"/>
      <c r="DG516" s="75"/>
      <c r="DH516" s="75"/>
      <c r="DI516" s="75"/>
      <c r="DJ516" s="75"/>
      <c r="DK516" s="75"/>
      <c r="DL516" s="75"/>
      <c r="DM516" s="75"/>
      <c r="DN516" s="75"/>
      <c r="DO516" s="75"/>
      <c r="DP516" s="75"/>
      <c r="DQ516" s="75"/>
      <c r="DR516" s="75"/>
      <c r="DS516" s="75"/>
      <c r="DT516" s="75"/>
      <c r="DU516" s="75"/>
      <c r="DV516" s="75"/>
      <c r="DW516" s="75"/>
      <c r="DX516" s="75"/>
      <c r="DY516" s="75"/>
      <c r="DZ516" s="75"/>
      <c r="EA516" s="75"/>
      <c r="EB516" s="75"/>
      <c r="EC516" s="75"/>
      <c r="ED516" s="75"/>
      <c r="EE516" s="75"/>
      <c r="EF516" s="75"/>
      <c r="EG516" s="75"/>
      <c r="EH516" s="75"/>
      <c r="EI516" s="75"/>
      <c r="EJ516" s="75"/>
      <c r="EK516" s="75"/>
      <c r="EL516" s="75"/>
      <c r="EM516" s="75"/>
      <c r="EN516" s="75"/>
      <c r="EO516" s="75"/>
      <c r="EP516" s="75"/>
      <c r="EQ516" s="75"/>
      <c r="ER516" s="75"/>
      <c r="ES516" s="75"/>
      <c r="EU516" s="75"/>
      <c r="EV516" s="75"/>
      <c r="EW516" s="75"/>
      <c r="EY516" s="75"/>
      <c r="EZ516" s="75"/>
      <c r="FA516" s="75"/>
      <c r="FC516" s="75"/>
      <c r="FD516" s="75"/>
      <c r="FE516" s="75"/>
      <c r="FG516" s="75"/>
      <c r="FH516" s="75"/>
      <c r="FI516" s="75"/>
      <c r="FK516" s="75"/>
      <c r="FL516" s="75"/>
      <c r="FM516" s="75"/>
      <c r="FO516" s="75"/>
      <c r="FP516" s="75"/>
      <c r="FQ516" s="75"/>
    </row>
    <row r="517" spans="1:173" x14ac:dyDescent="0.25">
      <c r="A517" s="9">
        <f>Sun!$A$22</f>
        <v>0</v>
      </c>
      <c r="B517" s="72">
        <f>Sun!$C$22</f>
        <v>0</v>
      </c>
      <c r="C517" s="9">
        <f>Sun!$X$22</f>
        <v>0</v>
      </c>
      <c r="D517" s="73" t="str">
        <f>IF($B517="win",100%-D$1,"-100%")</f>
        <v>-100%</v>
      </c>
      <c r="E517" s="9">
        <f>(C517*D517)+(C517*E$1)</f>
        <v>0</v>
      </c>
      <c r="F517" s="12"/>
      <c r="G517" s="9">
        <f>Sun!$Y$22</f>
        <v>0</v>
      </c>
      <c r="H517" s="73" t="str">
        <f>IF($B517="win",100%-H$1,"-100%")</f>
        <v>-100%</v>
      </c>
      <c r="I517" s="9">
        <f>(G517*H517)+(G517*I$1)</f>
        <v>0</v>
      </c>
      <c r="J517" s="12"/>
      <c r="K517" s="9">
        <f>Sun!$Z$22</f>
        <v>0</v>
      </c>
      <c r="L517" s="73" t="str">
        <f>IF($B517="win",100%-L$1,"-100%")</f>
        <v>-100%</v>
      </c>
      <c r="M517" s="9">
        <f>(K517*L517)+(K517*M$1)</f>
        <v>0</v>
      </c>
      <c r="N517" s="9"/>
      <c r="O517" s="9">
        <f>Sun!$AA$22</f>
        <v>0</v>
      </c>
      <c r="P517" s="73" t="str">
        <f>IF($B517="win",100%-P$1,"-100%")</f>
        <v>-100%</v>
      </c>
      <c r="Q517" s="9">
        <f>(O517*P517)+(O517*Q$1)</f>
        <v>0</v>
      </c>
      <c r="R517" s="9"/>
      <c r="S517" s="9">
        <f>Sun!$AB$22</f>
        <v>0</v>
      </c>
      <c r="T517" s="73" t="str">
        <f>IF($B517="win",100%-T$1,"-100%")</f>
        <v>-100%</v>
      </c>
      <c r="U517" s="9">
        <f>(S517*T517)+(S517*U$1)</f>
        <v>0</v>
      </c>
      <c r="V517" s="9"/>
      <c r="W517" s="9">
        <f>Sun!$AC$22</f>
        <v>0</v>
      </c>
      <c r="X517" s="73" t="str">
        <f>IF($B517="win",100%-X$1,"-100%")</f>
        <v>-100%</v>
      </c>
      <c r="Y517" s="9">
        <f>(W517*X517)+(W517*Y$1)</f>
        <v>0</v>
      </c>
      <c r="Z517" s="9"/>
      <c r="AA517" s="9">
        <f>Sun!$AD$22</f>
        <v>0</v>
      </c>
      <c r="AB517" s="73" t="str">
        <f>IF($B517="win",100%-AB$1,"-100%")</f>
        <v>-100%</v>
      </c>
      <c r="AC517" s="9">
        <f>(AA517*AB517)+(AA517*AC$1)</f>
        <v>0</v>
      </c>
      <c r="AD517" s="9"/>
      <c r="AE517" s="9">
        <f>Sun!$AE$22</f>
        <v>0</v>
      </c>
      <c r="AF517" s="73" t="str">
        <f>IF($B517="win",100%-AF$1,"-100%")</f>
        <v>-100%</v>
      </c>
      <c r="AG517" s="9">
        <f>(AE517*AF517)+(AE517*AG$1)</f>
        <v>0</v>
      </c>
      <c r="AH517" s="9"/>
      <c r="AI517" s="9">
        <f>Sun!$AF$22</f>
        <v>0</v>
      </c>
      <c r="AJ517" s="73" t="str">
        <f>IF($B517="win",100%-AJ$1,"-100%")</f>
        <v>-100%</v>
      </c>
      <c r="AK517" s="9">
        <f>(AI517*AJ517)+(AI517*AK$1)</f>
        <v>0</v>
      </c>
      <c r="AL517" s="9"/>
      <c r="AM517" s="9">
        <f>Sun!$AG$22</f>
        <v>0</v>
      </c>
      <c r="AN517" s="73" t="str">
        <f>IF($B517="win",100%-AN$1,"-100%")</f>
        <v>-100%</v>
      </c>
      <c r="AO517" s="9">
        <f>(AM517*AN517)+(AM517*AO$1)</f>
        <v>0</v>
      </c>
      <c r="AP517" s="9"/>
      <c r="AQ517" s="9">
        <f>Sun!$AH$22</f>
        <v>0</v>
      </c>
      <c r="AR517" s="73" t="str">
        <f>IF($B517="win",100%-AR$1,"-100%")</f>
        <v>-100%</v>
      </c>
      <c r="AS517" s="9">
        <f>(AQ517*AR517)+(AQ517*AS$1)</f>
        <v>0</v>
      </c>
      <c r="AT517" s="9"/>
      <c r="AU517" s="9">
        <f>Sun!$AI$22</f>
        <v>0</v>
      </c>
      <c r="AV517" s="73" t="str">
        <f>IF($B517="win",100%-AV$1,"-100%")</f>
        <v>-100%</v>
      </c>
      <c r="AW517" s="9">
        <f>(AU517*AV517)+(AU517*AW$1)</f>
        <v>0</v>
      </c>
      <c r="AX517" s="9"/>
      <c r="AY517" s="9">
        <f>Sun!$AJ$22</f>
        <v>0</v>
      </c>
      <c r="AZ517" s="73" t="str">
        <f>IF($B517="win",100%-AZ$1,"-100%")</f>
        <v>-100%</v>
      </c>
      <c r="BA517" s="9">
        <f>(AY517*AZ517)+(AY517*BA$1)</f>
        <v>0</v>
      </c>
      <c r="BB517" s="9"/>
      <c r="BC517" s="9">
        <f>Sun!$AK$22</f>
        <v>0</v>
      </c>
      <c r="BD517" s="73" t="str">
        <f>IF($B517="win",100%-BD$1,"-100%")</f>
        <v>-100%</v>
      </c>
      <c r="BE517" s="9">
        <f>(BC517*BD517)+(BC517*BE$1)</f>
        <v>0</v>
      </c>
      <c r="BF517" s="9"/>
      <c r="BG517" s="9">
        <f>Sun!$AL$22</f>
        <v>0</v>
      </c>
      <c r="BH517" s="73" t="str">
        <f>IF($B517="win",100%-BH$1,"-100%")</f>
        <v>-100%</v>
      </c>
      <c r="BI517" s="9">
        <f>(BG517*BH517)+(BG517*BI$1)</f>
        <v>0</v>
      </c>
      <c r="BJ517" s="9"/>
      <c r="BK517" s="9">
        <f>Sun!$AM$22</f>
        <v>0</v>
      </c>
      <c r="BL517" s="73" t="str">
        <f>IF($B517="win",100%-BL$1,"-100%")</f>
        <v>-100%</v>
      </c>
      <c r="BM517" s="9">
        <f>(BK517*BL517)+(BK517*BM$1)</f>
        <v>0</v>
      </c>
      <c r="BN517" s="9"/>
      <c r="BO517" s="9">
        <f>Sun!$AN$22</f>
        <v>0</v>
      </c>
      <c r="BP517" s="73" t="str">
        <f>IF($B517="win",100%-BP$1,"-100%")</f>
        <v>-100%</v>
      </c>
      <c r="BQ517" s="9">
        <f>(BO517*BP517)+(BO517*BQ$1)</f>
        <v>0</v>
      </c>
      <c r="BR517" s="9"/>
      <c r="BS517" s="9">
        <f>Sun!$AO$22</f>
        <v>0</v>
      </c>
      <c r="BT517" s="73" t="str">
        <f>IF($B517="win",100%-BT$1,"-100%")</f>
        <v>-100%</v>
      </c>
      <c r="BU517" s="9">
        <f>(BS517*BT517)+(BS517*BU$1)</f>
        <v>0</v>
      </c>
      <c r="BV517" s="9"/>
      <c r="BW517" s="9">
        <f>Sun!$AP$22</f>
        <v>0</v>
      </c>
      <c r="BX517" s="73" t="str">
        <f>IF($B517="win",100%-BX$1,"-100%")</f>
        <v>-100%</v>
      </c>
      <c r="BY517" s="9">
        <f>(BW517*BX517)+(BW517*BY$1)</f>
        <v>0</v>
      </c>
      <c r="BZ517" s="9"/>
      <c r="CA517" s="9">
        <f>Sun!$AQ$22</f>
        <v>0</v>
      </c>
      <c r="CB517" s="73" t="str">
        <f>IF($B517="win",100%-CB$1,"-100%")</f>
        <v>-100%</v>
      </c>
      <c r="CC517" s="9">
        <f>(CA517*CB517)+(CA517*CC$1)</f>
        <v>0</v>
      </c>
      <c r="CD517" s="9"/>
      <c r="CE517" s="9">
        <f>Sun!$AR$22</f>
        <v>0</v>
      </c>
      <c r="CF517" s="73" t="str">
        <f>IF($B517="win",100%-CF$1,"-100%")</f>
        <v>-100%</v>
      </c>
      <c r="CG517" s="9">
        <f>(CE517*CF517)+(CE517*CG$1)</f>
        <v>0</v>
      </c>
      <c r="CH517" s="9"/>
      <c r="CI517" s="9">
        <f>Sun!$AS$22</f>
        <v>0</v>
      </c>
      <c r="CJ517" s="73" t="str">
        <f>IF($B517="win",100%-CJ$1,"-100%")</f>
        <v>-100%</v>
      </c>
      <c r="CK517" s="9">
        <f>(CI517*CJ517)+(CI517*CK$1)</f>
        <v>0</v>
      </c>
      <c r="CL517" s="9"/>
      <c r="CM517" s="9">
        <f>Sun!$AT$22</f>
        <v>0</v>
      </c>
      <c r="CN517" s="73" t="str">
        <f>IF($B517="win",100%-CN$1,"-100%")</f>
        <v>-100%</v>
      </c>
      <c r="CO517" s="9">
        <f>(CM517*CN517)+(CM517*CO$1)</f>
        <v>0</v>
      </c>
      <c r="CP517" s="9"/>
      <c r="CQ517" s="9">
        <f>Sun!$AU$22</f>
        <v>0</v>
      </c>
      <c r="CR517" s="73" t="str">
        <f>IF($B517="win",100%-CR$1,"-100%")</f>
        <v>-100%</v>
      </c>
      <c r="CS517" s="9">
        <f>(CQ517*CR517)+(CQ517*CS$1)</f>
        <v>0</v>
      </c>
      <c r="CT517" s="9"/>
      <c r="CU517" s="9">
        <f>Sun!$AV$22</f>
        <v>0</v>
      </c>
      <c r="CV517" s="73" t="str">
        <f>IF($B517="win",100%-CV$1,"-100%")</f>
        <v>-100%</v>
      </c>
      <c r="CW517" s="9">
        <f>(CU517*CV517)+(CU517*CW$1)</f>
        <v>0</v>
      </c>
      <c r="CX517" s="9"/>
      <c r="CY517" s="9">
        <f>Sun!$AW$22</f>
        <v>0</v>
      </c>
      <c r="CZ517" s="73" t="str">
        <f>IF($B517="win",100%-CZ$1,"-100%")</f>
        <v>-100%</v>
      </c>
      <c r="DA517" s="9">
        <f>(CY517*CZ517)+(CY517*DA$1)</f>
        <v>0</v>
      </c>
      <c r="DB517" s="9"/>
      <c r="DC517" s="9">
        <f>Sun!$AX$22</f>
        <v>0</v>
      </c>
      <c r="DD517" s="73" t="str">
        <f>IF($B517="win",100%-DD$1,"-100%")</f>
        <v>-100%</v>
      </c>
      <c r="DE517" s="9">
        <f>(DC517*DD517)+(DC517*DE$1)</f>
        <v>0</v>
      </c>
      <c r="DF517" s="9"/>
      <c r="DG517" s="9">
        <f>Sun!$AY$22</f>
        <v>0</v>
      </c>
      <c r="DH517" s="73" t="str">
        <f>IF($B517="win",100%-DH$1,"-100%")</f>
        <v>-100%</v>
      </c>
      <c r="DI517" s="9">
        <f>(DG517*DH517)+(DG517*DI$1)</f>
        <v>0</v>
      </c>
      <c r="DJ517" s="9"/>
      <c r="DK517" s="9">
        <f>Sun!$AZ$22</f>
        <v>0</v>
      </c>
      <c r="DL517" s="73" t="str">
        <f>IF($B517="win",100%-DL$1,"-100%")</f>
        <v>-100%</v>
      </c>
      <c r="DM517" s="9">
        <f>(DK517*DL517)+(DK517*DM$1)</f>
        <v>0</v>
      </c>
      <c r="DN517" s="9"/>
      <c r="DO517" s="9">
        <f>Sun!$BA$22</f>
        <v>0</v>
      </c>
      <c r="DP517" s="73" t="str">
        <f>IF($B517="win",100%-DP$1,"-100%")</f>
        <v>-100%</v>
      </c>
      <c r="DQ517" s="9">
        <f>(DO517*DP517)+(DO517*DQ$1)</f>
        <v>0</v>
      </c>
      <c r="DR517" s="9"/>
      <c r="DS517" s="9">
        <f>Sun!$BB$22</f>
        <v>0</v>
      </c>
      <c r="DT517" s="73" t="str">
        <f>IF($B517="win",100%-DT$1,"-100%")</f>
        <v>-100%</v>
      </c>
      <c r="DU517" s="9">
        <f>(DS517*DT517)+(DS517*DU$1)</f>
        <v>0</v>
      </c>
      <c r="DV517" s="9"/>
      <c r="DW517" s="9">
        <f>Sun!$BC$22</f>
        <v>0</v>
      </c>
      <c r="DX517" s="73" t="str">
        <f>IF($B517="win",100%-DX$1,"-100%")</f>
        <v>-100%</v>
      </c>
      <c r="DY517" s="9">
        <f>(DW517*DX517)+(DW517*DY$1)</f>
        <v>0</v>
      </c>
      <c r="DZ517" s="9"/>
      <c r="EA517" s="9">
        <f>Sun!$BD$22</f>
        <v>0</v>
      </c>
      <c r="EB517" s="73" t="str">
        <f>IF($B517="win",100%-EB$1,"-100%")</f>
        <v>-100%</v>
      </c>
      <c r="EC517" s="9">
        <f>(EA517*EB517)+(EA517*EC$1)</f>
        <v>0</v>
      </c>
      <c r="ED517" s="9"/>
      <c r="EE517" s="9">
        <f>Sun!$BE$22</f>
        <v>0</v>
      </c>
      <c r="EF517" s="73" t="str">
        <f>IF($B517="win",100%-EF$1,"-100%")</f>
        <v>-100%</v>
      </c>
      <c r="EG517" s="9">
        <f>(EE517*EF517)+(EE517*EG$1)</f>
        <v>0</v>
      </c>
      <c r="EH517" s="9"/>
      <c r="EI517" s="9">
        <f>Sun!$BF$22</f>
        <v>0</v>
      </c>
      <c r="EJ517" s="73" t="str">
        <f>IF($B517="win",100%-EJ$1,"-100%")</f>
        <v>-100%</v>
      </c>
      <c r="EK517" s="9">
        <f>(EI517*EJ517)+(EI517*EK$1)</f>
        <v>0</v>
      </c>
      <c r="EL517" s="9"/>
      <c r="EM517" s="9">
        <f>Sun!$BG$22</f>
        <v>0</v>
      </c>
      <c r="EN517" s="73" t="str">
        <f>IF($B517="win",100%-EN$1,"-100%")</f>
        <v>-100%</v>
      </c>
      <c r="EO517" s="9">
        <f>(EM517*EN517)+(EM517*EO$1)</f>
        <v>0</v>
      </c>
      <c r="EP517" s="9"/>
      <c r="EQ517" s="9">
        <f>Sun!$BH$22</f>
        <v>0</v>
      </c>
      <c r="ER517" s="73" t="str">
        <f>IF($B517="win",100%-ER$1,"-100%")</f>
        <v>-100%</v>
      </c>
      <c r="ES517" s="9">
        <f>(EQ517*ER517)+(EQ517*ES$1)</f>
        <v>0</v>
      </c>
      <c r="EU517" s="9">
        <f>Sun!$BI$22</f>
        <v>0</v>
      </c>
      <c r="EV517" s="73" t="str">
        <f>IF($B517="win",100%-EV$1,"-100%")</f>
        <v>-100%</v>
      </c>
      <c r="EW517" s="9">
        <f>(EU517*EV517)+(EU517*EW$1)</f>
        <v>0</v>
      </c>
      <c r="EY517" s="9">
        <f>Sun!$BJ$22</f>
        <v>0</v>
      </c>
      <c r="EZ517" s="73" t="str">
        <f>IF($B517="win",100%-EZ$1,"-100%")</f>
        <v>-100%</v>
      </c>
      <c r="FA517" s="9">
        <f>(EY517*EZ517)+(EY517*FA$1)</f>
        <v>0</v>
      </c>
      <c r="FC517" s="9">
        <f>Sun!$BK$22</f>
        <v>0</v>
      </c>
      <c r="FD517" s="73" t="str">
        <f>IF($B517="win",100%-FD$1,"-100%")</f>
        <v>-100%</v>
      </c>
      <c r="FE517" s="9">
        <f>(FC517*FD517)+(FC517*FE$1)</f>
        <v>0</v>
      </c>
      <c r="FG517" s="9">
        <f>Sun!$BL$22</f>
        <v>0</v>
      </c>
      <c r="FH517" s="73" t="str">
        <f>IF($B517="win",100%-FH$1,"-100%")</f>
        <v>-100%</v>
      </c>
      <c r="FI517" s="9">
        <f>(FG517*FH517)+(FG517*FI$1)</f>
        <v>0</v>
      </c>
      <c r="FK517" s="9">
        <f>Sun!$BM$22</f>
        <v>0</v>
      </c>
      <c r="FL517" s="73" t="str">
        <f>IF($B517="win",100%-FL$1,"-100%")</f>
        <v>-100%</v>
      </c>
      <c r="FM517" s="9">
        <f>(FK517*FL517)+(FK517*FM$1)</f>
        <v>0</v>
      </c>
      <c r="FO517" s="9">
        <f>Sun!$BN$22</f>
        <v>0</v>
      </c>
      <c r="FP517" s="73" t="str">
        <f>IF($B517="win",100%-FP$1,"-100%")</f>
        <v>-100%</v>
      </c>
      <c r="FQ517" s="9">
        <f>(FO517*FP517)+(FO517*FQ$1)</f>
        <v>0</v>
      </c>
    </row>
    <row r="518" spans="1:173" x14ac:dyDescent="0.25">
      <c r="A518" s="9">
        <f>Sun!$A$23</f>
        <v>0</v>
      </c>
      <c r="B518" s="72">
        <f>Sun!$C$23</f>
        <v>0</v>
      </c>
      <c r="C518" s="9">
        <f>Sun!$X$23</f>
        <v>0</v>
      </c>
      <c r="D518" s="73" t="str">
        <f t="shared" ref="D518:D520" si="5230">IF($B518="win",100%-D$1,"-100%")</f>
        <v>-100%</v>
      </c>
      <c r="E518" s="9">
        <f t="shared" ref="E518:E520" si="5231">(C518*D518)+(C518*E$1)</f>
        <v>0</v>
      </c>
      <c r="F518" s="12"/>
      <c r="G518" s="9">
        <f>Sun!$Y$23</f>
        <v>0</v>
      </c>
      <c r="H518" s="73" t="str">
        <f t="shared" ref="H518:H520" si="5232">IF($B518="win",100%-H$1,"-100%")</f>
        <v>-100%</v>
      </c>
      <c r="I518" s="9">
        <f t="shared" ref="I518:I520" si="5233">(G518*H518)+(G518*I$1)</f>
        <v>0</v>
      </c>
      <c r="J518" s="12"/>
      <c r="K518" s="9">
        <f>Sun!$Z$23</f>
        <v>0</v>
      </c>
      <c r="L518" s="73" t="str">
        <f t="shared" ref="L518:L520" si="5234">IF($B518="win",100%-L$1,"-100%")</f>
        <v>-100%</v>
      </c>
      <c r="M518" s="9">
        <f t="shared" ref="M518:M520" si="5235">(K518*L518)+(K518*M$1)</f>
        <v>0</v>
      </c>
      <c r="N518" s="9"/>
      <c r="O518" s="9">
        <f>Sun!$AA$23</f>
        <v>0</v>
      </c>
      <c r="P518" s="73" t="str">
        <f t="shared" ref="P518:P520" si="5236">IF($B518="win",100%-P$1,"-100%")</f>
        <v>-100%</v>
      </c>
      <c r="Q518" s="9">
        <f t="shared" ref="Q518:Q520" si="5237">(O518*P518)+(O518*Q$1)</f>
        <v>0</v>
      </c>
      <c r="R518" s="9"/>
      <c r="S518" s="9">
        <f>Sun!$AB$23</f>
        <v>0</v>
      </c>
      <c r="T518" s="73" t="str">
        <f t="shared" ref="T518:T520" si="5238">IF($B518="win",100%-T$1,"-100%")</f>
        <v>-100%</v>
      </c>
      <c r="U518" s="9">
        <f t="shared" ref="U518:U520" si="5239">(S518*T518)+(S518*U$1)</f>
        <v>0</v>
      </c>
      <c r="V518" s="9"/>
      <c r="W518" s="9">
        <f>Sun!$AC$23</f>
        <v>0</v>
      </c>
      <c r="X518" s="73" t="str">
        <f t="shared" ref="X518:X520" si="5240">IF($B518="win",100%-X$1,"-100%")</f>
        <v>-100%</v>
      </c>
      <c r="Y518" s="9">
        <f t="shared" ref="Y518:Y520" si="5241">(W518*X518)+(W518*Y$1)</f>
        <v>0</v>
      </c>
      <c r="Z518" s="9"/>
      <c r="AA518" s="9">
        <f>Sun!$AD$23</f>
        <v>0</v>
      </c>
      <c r="AB518" s="73" t="str">
        <f t="shared" ref="AB518:AB520" si="5242">IF($B518="win",100%-AB$1,"-100%")</f>
        <v>-100%</v>
      </c>
      <c r="AC518" s="9">
        <f t="shared" ref="AC518:AC520" si="5243">(AA518*AB518)+(AA518*AC$1)</f>
        <v>0</v>
      </c>
      <c r="AD518" s="9"/>
      <c r="AE518" s="9">
        <f>Sun!$AE$23</f>
        <v>0</v>
      </c>
      <c r="AF518" s="73" t="str">
        <f t="shared" ref="AF518:AF520" si="5244">IF($B518="win",100%-AF$1,"-100%")</f>
        <v>-100%</v>
      </c>
      <c r="AG518" s="9">
        <f t="shared" ref="AG518:AG520" si="5245">(AE518*AF518)+(AE518*AG$1)</f>
        <v>0</v>
      </c>
      <c r="AH518" s="9"/>
      <c r="AI518" s="9">
        <f>Sun!$AF$23</f>
        <v>0</v>
      </c>
      <c r="AJ518" s="73" t="str">
        <f t="shared" ref="AJ518:AJ520" si="5246">IF($B518="win",100%-AJ$1,"-100%")</f>
        <v>-100%</v>
      </c>
      <c r="AK518" s="9">
        <f t="shared" ref="AK518:AK520" si="5247">(AI518*AJ518)+(AI518*AK$1)</f>
        <v>0</v>
      </c>
      <c r="AL518" s="9"/>
      <c r="AM518" s="9">
        <f>Sun!$AG$23</f>
        <v>0</v>
      </c>
      <c r="AN518" s="73" t="str">
        <f t="shared" ref="AN518:AN520" si="5248">IF($B518="win",100%-AN$1,"-100%")</f>
        <v>-100%</v>
      </c>
      <c r="AO518" s="9">
        <f t="shared" ref="AO518:AO520" si="5249">(AM518*AN518)+(AM518*AO$1)</f>
        <v>0</v>
      </c>
      <c r="AP518" s="9"/>
      <c r="AQ518" s="9">
        <f>Sun!$AH$23</f>
        <v>0</v>
      </c>
      <c r="AR518" s="73" t="str">
        <f t="shared" ref="AR518:AR520" si="5250">IF($B518="win",100%-AR$1,"-100%")</f>
        <v>-100%</v>
      </c>
      <c r="AS518" s="9">
        <f t="shared" ref="AS518:AS520" si="5251">(AQ518*AR518)+(AQ518*AS$1)</f>
        <v>0</v>
      </c>
      <c r="AT518" s="9"/>
      <c r="AU518" s="9">
        <f>Sun!$AI$23</f>
        <v>0</v>
      </c>
      <c r="AV518" s="73" t="str">
        <f t="shared" ref="AV518:AV520" si="5252">IF($B518="win",100%-AV$1,"-100%")</f>
        <v>-100%</v>
      </c>
      <c r="AW518" s="9">
        <f t="shared" ref="AW518:AW520" si="5253">(AU518*AV518)+(AU518*AW$1)</f>
        <v>0</v>
      </c>
      <c r="AX518" s="9"/>
      <c r="AY518" s="9">
        <f>Sun!$AJ$23</f>
        <v>0</v>
      </c>
      <c r="AZ518" s="73" t="str">
        <f t="shared" ref="AZ518:AZ520" si="5254">IF($B518="win",100%-AZ$1,"-100%")</f>
        <v>-100%</v>
      </c>
      <c r="BA518" s="9">
        <f t="shared" ref="BA518:BA520" si="5255">(AY518*AZ518)+(AY518*BA$1)</f>
        <v>0</v>
      </c>
      <c r="BB518" s="9"/>
      <c r="BC518" s="9">
        <f>Sun!$AK$23</f>
        <v>0</v>
      </c>
      <c r="BD518" s="73" t="str">
        <f t="shared" ref="BD518:BD520" si="5256">IF($B518="win",100%-BD$1,"-100%")</f>
        <v>-100%</v>
      </c>
      <c r="BE518" s="9">
        <f t="shared" ref="BE518:BE520" si="5257">(BC518*BD518)+(BC518*BE$1)</f>
        <v>0</v>
      </c>
      <c r="BF518" s="9"/>
      <c r="BG518" s="9">
        <f>Sun!$AL$23</f>
        <v>0</v>
      </c>
      <c r="BH518" s="73" t="str">
        <f t="shared" ref="BH518:BH520" si="5258">IF($B518="win",100%-BH$1,"-100%")</f>
        <v>-100%</v>
      </c>
      <c r="BI518" s="9">
        <f t="shared" ref="BI518:BI520" si="5259">(BG518*BH518)+(BG518*BI$1)</f>
        <v>0</v>
      </c>
      <c r="BJ518" s="9"/>
      <c r="BK518" s="9">
        <f>Sun!$AM$23</f>
        <v>0</v>
      </c>
      <c r="BL518" s="73" t="str">
        <f t="shared" ref="BL518:BL520" si="5260">IF($B518="win",100%-BL$1,"-100%")</f>
        <v>-100%</v>
      </c>
      <c r="BM518" s="9">
        <f t="shared" ref="BM518:BM520" si="5261">(BK518*BL518)+(BK518*BM$1)</f>
        <v>0</v>
      </c>
      <c r="BN518" s="9"/>
      <c r="BO518" s="9">
        <f>Sun!$AN$23</f>
        <v>0</v>
      </c>
      <c r="BP518" s="73" t="str">
        <f t="shared" ref="BP518:BP520" si="5262">IF($B518="win",100%-BP$1,"-100%")</f>
        <v>-100%</v>
      </c>
      <c r="BQ518" s="9">
        <f t="shared" ref="BQ518:BQ520" si="5263">(BO518*BP518)+(BO518*BQ$1)</f>
        <v>0</v>
      </c>
      <c r="BR518" s="9"/>
      <c r="BS518" s="9">
        <f>Sun!$AO$23</f>
        <v>0</v>
      </c>
      <c r="BT518" s="73" t="str">
        <f t="shared" ref="BT518:BT520" si="5264">IF($B518="win",100%-BT$1,"-100%")</f>
        <v>-100%</v>
      </c>
      <c r="BU518" s="9">
        <f t="shared" ref="BU518:BU520" si="5265">(BS518*BT518)+(BS518*BU$1)</f>
        <v>0</v>
      </c>
      <c r="BV518" s="9"/>
      <c r="BW518" s="9">
        <f>Sun!$AP$23</f>
        <v>0</v>
      </c>
      <c r="BX518" s="73" t="str">
        <f t="shared" ref="BX518:BX520" si="5266">IF($B518="win",100%-BX$1,"-100%")</f>
        <v>-100%</v>
      </c>
      <c r="BY518" s="9">
        <f t="shared" ref="BY518:BY520" si="5267">(BW518*BX518)+(BW518*BY$1)</f>
        <v>0</v>
      </c>
      <c r="BZ518" s="9"/>
      <c r="CA518" s="9">
        <f>Sun!$AQ$23</f>
        <v>0</v>
      </c>
      <c r="CB518" s="73" t="str">
        <f t="shared" ref="CB518:CB520" si="5268">IF($B518="win",100%-CB$1,"-100%")</f>
        <v>-100%</v>
      </c>
      <c r="CC518" s="9">
        <f t="shared" ref="CC518:CC520" si="5269">(CA518*CB518)+(CA518*CC$1)</f>
        <v>0</v>
      </c>
      <c r="CD518" s="9"/>
      <c r="CE518" s="9">
        <f>Sun!$AR$23</f>
        <v>0</v>
      </c>
      <c r="CF518" s="73" t="str">
        <f t="shared" ref="CF518:CF520" si="5270">IF($B518="win",100%-CF$1,"-100%")</f>
        <v>-100%</v>
      </c>
      <c r="CG518" s="9">
        <f t="shared" ref="CG518:CG520" si="5271">(CE518*CF518)+(CE518*CG$1)</f>
        <v>0</v>
      </c>
      <c r="CH518" s="9"/>
      <c r="CI518" s="9">
        <f>Sun!$AS$23</f>
        <v>0</v>
      </c>
      <c r="CJ518" s="73" t="str">
        <f t="shared" ref="CJ518:CJ520" si="5272">IF($B518="win",100%-CJ$1,"-100%")</f>
        <v>-100%</v>
      </c>
      <c r="CK518" s="9">
        <f t="shared" ref="CK518:CK520" si="5273">(CI518*CJ518)+(CI518*CK$1)</f>
        <v>0</v>
      </c>
      <c r="CL518" s="9"/>
      <c r="CM518" s="9">
        <f>Sun!$AT$23</f>
        <v>0</v>
      </c>
      <c r="CN518" s="73" t="str">
        <f t="shared" ref="CN518:CN520" si="5274">IF($B518="win",100%-CN$1,"-100%")</f>
        <v>-100%</v>
      </c>
      <c r="CO518" s="9">
        <f t="shared" ref="CO518:CO520" si="5275">(CM518*CN518)+(CM518*CO$1)</f>
        <v>0</v>
      </c>
      <c r="CP518" s="9"/>
      <c r="CQ518" s="9">
        <f>Sun!$AU$23</f>
        <v>0</v>
      </c>
      <c r="CR518" s="73" t="str">
        <f t="shared" ref="CR518:CR520" si="5276">IF($B518="win",100%-CR$1,"-100%")</f>
        <v>-100%</v>
      </c>
      <c r="CS518" s="9">
        <f t="shared" ref="CS518:CS520" si="5277">(CQ518*CR518)+(CQ518*CS$1)</f>
        <v>0</v>
      </c>
      <c r="CT518" s="9"/>
      <c r="CU518" s="9">
        <f>Sun!$AV$23</f>
        <v>0</v>
      </c>
      <c r="CV518" s="73" t="str">
        <f t="shared" ref="CV518:CV520" si="5278">IF($B518="win",100%-CV$1,"-100%")</f>
        <v>-100%</v>
      </c>
      <c r="CW518" s="9">
        <f t="shared" ref="CW518:CW520" si="5279">(CU518*CV518)+(CU518*CW$1)</f>
        <v>0</v>
      </c>
      <c r="CX518" s="9"/>
      <c r="CY518" s="9">
        <f>Sun!$AW$23</f>
        <v>0</v>
      </c>
      <c r="CZ518" s="73" t="str">
        <f t="shared" ref="CZ518:CZ520" si="5280">IF($B518="win",100%-CZ$1,"-100%")</f>
        <v>-100%</v>
      </c>
      <c r="DA518" s="9">
        <f t="shared" ref="DA518:DA520" si="5281">(CY518*CZ518)+(CY518*DA$1)</f>
        <v>0</v>
      </c>
      <c r="DB518" s="9"/>
      <c r="DC518" s="9">
        <f>Sun!$AX$23</f>
        <v>0</v>
      </c>
      <c r="DD518" s="73" t="str">
        <f t="shared" ref="DD518:DD520" si="5282">IF($B518="win",100%-DD$1,"-100%")</f>
        <v>-100%</v>
      </c>
      <c r="DE518" s="9">
        <f t="shared" ref="DE518:DE520" si="5283">(DC518*DD518)+(DC518*DE$1)</f>
        <v>0</v>
      </c>
      <c r="DF518" s="9"/>
      <c r="DG518" s="9">
        <f>Sun!$AY$23</f>
        <v>0</v>
      </c>
      <c r="DH518" s="73" t="str">
        <f t="shared" ref="DH518:DH520" si="5284">IF($B518="win",100%-DH$1,"-100%")</f>
        <v>-100%</v>
      </c>
      <c r="DI518" s="9">
        <f t="shared" ref="DI518:DI520" si="5285">(DG518*DH518)+(DG518*DI$1)</f>
        <v>0</v>
      </c>
      <c r="DJ518" s="9"/>
      <c r="DK518" s="9">
        <f>Sun!$AZ$23</f>
        <v>0</v>
      </c>
      <c r="DL518" s="73" t="str">
        <f t="shared" ref="DL518:DL520" si="5286">IF($B518="win",100%-DL$1,"-100%")</f>
        <v>-100%</v>
      </c>
      <c r="DM518" s="9">
        <f t="shared" ref="DM518:DM520" si="5287">(DK518*DL518)+(DK518*DM$1)</f>
        <v>0</v>
      </c>
      <c r="DN518" s="9"/>
      <c r="DO518" s="9">
        <f>Sun!$BA$23</f>
        <v>0</v>
      </c>
      <c r="DP518" s="73" t="str">
        <f t="shared" ref="DP518:DP520" si="5288">IF($B518="win",100%-DP$1,"-100%")</f>
        <v>-100%</v>
      </c>
      <c r="DQ518" s="9">
        <f t="shared" ref="DQ518:DQ520" si="5289">(DO518*DP518)+(DO518*DQ$1)</f>
        <v>0</v>
      </c>
      <c r="DR518" s="9"/>
      <c r="DS518" s="9">
        <f>Sun!$BB$23</f>
        <v>0</v>
      </c>
      <c r="DT518" s="73" t="str">
        <f t="shared" ref="DT518:DT520" si="5290">IF($B518="win",100%-DT$1,"-100%")</f>
        <v>-100%</v>
      </c>
      <c r="DU518" s="9">
        <f t="shared" ref="DU518:DU520" si="5291">(DS518*DT518)+(DS518*DU$1)</f>
        <v>0</v>
      </c>
      <c r="DV518" s="9"/>
      <c r="DW518" s="9">
        <f>Sun!$BC$23</f>
        <v>0</v>
      </c>
      <c r="DX518" s="73" t="str">
        <f t="shared" ref="DX518:DX520" si="5292">IF($B518="win",100%-DX$1,"-100%")</f>
        <v>-100%</v>
      </c>
      <c r="DY518" s="9">
        <f t="shared" ref="DY518:DY520" si="5293">(DW518*DX518)+(DW518*DY$1)</f>
        <v>0</v>
      </c>
      <c r="DZ518" s="9"/>
      <c r="EA518" s="9">
        <f>Sun!$BD$23</f>
        <v>0</v>
      </c>
      <c r="EB518" s="73" t="str">
        <f t="shared" ref="EB518:EB520" si="5294">IF($B518="win",100%-EB$1,"-100%")</f>
        <v>-100%</v>
      </c>
      <c r="EC518" s="9">
        <f t="shared" ref="EC518:EC520" si="5295">(EA518*EB518)+(EA518*EC$1)</f>
        <v>0</v>
      </c>
      <c r="ED518" s="9"/>
      <c r="EE518" s="9">
        <f>Sun!$BE$23</f>
        <v>0</v>
      </c>
      <c r="EF518" s="73" t="str">
        <f t="shared" ref="EF518:EF520" si="5296">IF($B518="win",100%-EF$1,"-100%")</f>
        <v>-100%</v>
      </c>
      <c r="EG518" s="9">
        <f t="shared" ref="EG518:EG520" si="5297">(EE518*EF518)+(EE518*EG$1)</f>
        <v>0</v>
      </c>
      <c r="EH518" s="9"/>
      <c r="EI518" s="9">
        <f>Sun!$BF$23</f>
        <v>0</v>
      </c>
      <c r="EJ518" s="73" t="str">
        <f t="shared" ref="EJ518:EJ520" si="5298">IF($B518="win",100%-EJ$1,"-100%")</f>
        <v>-100%</v>
      </c>
      <c r="EK518" s="9">
        <f t="shared" ref="EK518:EK520" si="5299">(EI518*EJ518)+(EI518*EK$1)</f>
        <v>0</v>
      </c>
      <c r="EL518" s="9"/>
      <c r="EM518" s="9">
        <f>Sun!$BG$23</f>
        <v>0</v>
      </c>
      <c r="EN518" s="73" t="str">
        <f t="shared" ref="EN518:EN520" si="5300">IF($B518="win",100%-EN$1,"-100%")</f>
        <v>-100%</v>
      </c>
      <c r="EO518" s="9">
        <f t="shared" ref="EO518:EO520" si="5301">(EM518*EN518)+(EM518*EO$1)</f>
        <v>0</v>
      </c>
      <c r="EP518" s="9"/>
      <c r="EQ518" s="9">
        <f>Sun!$BH$23</f>
        <v>0</v>
      </c>
      <c r="ER518" s="73" t="str">
        <f t="shared" ref="ER518:ER520" si="5302">IF($B518="win",100%-ER$1,"-100%")</f>
        <v>-100%</v>
      </c>
      <c r="ES518" s="9">
        <f t="shared" ref="ES518:ES520" si="5303">(EQ518*ER518)+(EQ518*ES$1)</f>
        <v>0</v>
      </c>
      <c r="EU518" s="9">
        <f>Sun!$BI$23</f>
        <v>0</v>
      </c>
      <c r="EV518" s="73" t="str">
        <f t="shared" ref="EV518:EV520" si="5304">IF($B518="win",100%-EV$1,"-100%")</f>
        <v>-100%</v>
      </c>
      <c r="EW518" s="9">
        <f t="shared" ref="EW518:EW520" si="5305">(EU518*EV518)+(EU518*EW$1)</f>
        <v>0</v>
      </c>
      <c r="EY518" s="9">
        <f>Sun!$BJ$23</f>
        <v>0</v>
      </c>
      <c r="EZ518" s="73" t="str">
        <f t="shared" ref="EZ518:EZ520" si="5306">IF($B518="win",100%-EZ$1,"-100%")</f>
        <v>-100%</v>
      </c>
      <c r="FA518" s="9">
        <f t="shared" ref="FA518:FA520" si="5307">(EY518*EZ518)+(EY518*FA$1)</f>
        <v>0</v>
      </c>
      <c r="FC518" s="9">
        <f>Sun!$BK$23</f>
        <v>0</v>
      </c>
      <c r="FD518" s="73" t="str">
        <f t="shared" ref="FD518:FD520" si="5308">IF($B518="win",100%-FD$1,"-100%")</f>
        <v>-100%</v>
      </c>
      <c r="FE518" s="9">
        <f t="shared" ref="FE518:FE520" si="5309">(FC518*FD518)+(FC518*FE$1)</f>
        <v>0</v>
      </c>
      <c r="FG518" s="9">
        <f>Sun!$BL$23</f>
        <v>0</v>
      </c>
      <c r="FH518" s="73" t="str">
        <f t="shared" ref="FH518:FH520" si="5310">IF($B518="win",100%-FH$1,"-100%")</f>
        <v>-100%</v>
      </c>
      <c r="FI518" s="9">
        <f t="shared" ref="FI518:FI520" si="5311">(FG518*FH518)+(FG518*FI$1)</f>
        <v>0</v>
      </c>
      <c r="FK518" s="9">
        <f>Sun!$BM$23</f>
        <v>0</v>
      </c>
      <c r="FL518" s="73" t="str">
        <f t="shared" ref="FL518:FL520" si="5312">IF($B518="win",100%-FL$1,"-100%")</f>
        <v>-100%</v>
      </c>
      <c r="FM518" s="9">
        <f t="shared" ref="FM518:FM520" si="5313">(FK518*FL518)+(FK518*FM$1)</f>
        <v>0</v>
      </c>
      <c r="FO518" s="9">
        <f>Sun!$BN$23</f>
        <v>0</v>
      </c>
      <c r="FP518" s="73" t="str">
        <f t="shared" ref="FP518:FP520" si="5314">IF($B518="win",100%-FP$1,"-100%")</f>
        <v>-100%</v>
      </c>
      <c r="FQ518" s="9">
        <f t="shared" ref="FQ518:FQ520" si="5315">(FO518*FP518)+(FO518*FQ$1)</f>
        <v>0</v>
      </c>
    </row>
    <row r="519" spans="1:173" x14ac:dyDescent="0.25">
      <c r="A519" s="9" t="str">
        <f>Sun!$A$24</f>
        <v>UNDER</v>
      </c>
      <c r="B519" s="72">
        <f>Sun!$C$24</f>
        <v>0</v>
      </c>
      <c r="C519" s="9">
        <f>Sun!$X$24</f>
        <v>0</v>
      </c>
      <c r="D519" s="73" t="str">
        <f t="shared" si="5230"/>
        <v>-100%</v>
      </c>
      <c r="E519" s="9">
        <f t="shared" si="5231"/>
        <v>0</v>
      </c>
      <c r="F519" s="12"/>
      <c r="G519" s="9">
        <f>Sun!$Y$24</f>
        <v>0</v>
      </c>
      <c r="H519" s="73" t="str">
        <f t="shared" si="5232"/>
        <v>-100%</v>
      </c>
      <c r="I519" s="9">
        <f t="shared" si="5233"/>
        <v>0</v>
      </c>
      <c r="J519" s="12"/>
      <c r="K519" s="9">
        <f>Sun!$Z$24</f>
        <v>0</v>
      </c>
      <c r="L519" s="73" t="str">
        <f t="shared" si="5234"/>
        <v>-100%</v>
      </c>
      <c r="M519" s="9">
        <f t="shared" si="5235"/>
        <v>0</v>
      </c>
      <c r="N519" s="9"/>
      <c r="O519" s="9">
        <f>Sun!$AA$24</f>
        <v>0</v>
      </c>
      <c r="P519" s="73" t="str">
        <f t="shared" si="5236"/>
        <v>-100%</v>
      </c>
      <c r="Q519" s="9">
        <f t="shared" si="5237"/>
        <v>0</v>
      </c>
      <c r="R519" s="9"/>
      <c r="S519" s="9">
        <f>Sun!$AB$24</f>
        <v>0</v>
      </c>
      <c r="T519" s="73" t="str">
        <f t="shared" si="5238"/>
        <v>-100%</v>
      </c>
      <c r="U519" s="9">
        <f t="shared" si="5239"/>
        <v>0</v>
      </c>
      <c r="V519" s="9"/>
      <c r="W519" s="9">
        <f>Sun!$AC$24</f>
        <v>0</v>
      </c>
      <c r="X519" s="73" t="str">
        <f t="shared" si="5240"/>
        <v>-100%</v>
      </c>
      <c r="Y519" s="9">
        <f t="shared" si="5241"/>
        <v>0</v>
      </c>
      <c r="Z519" s="9"/>
      <c r="AA519" s="9">
        <f>Sun!$AD$24</f>
        <v>0</v>
      </c>
      <c r="AB519" s="73" t="str">
        <f t="shared" si="5242"/>
        <v>-100%</v>
      </c>
      <c r="AC519" s="9">
        <f t="shared" si="5243"/>
        <v>0</v>
      </c>
      <c r="AD519" s="9"/>
      <c r="AE519" s="9">
        <f>Sun!$AE$24</f>
        <v>0</v>
      </c>
      <c r="AF519" s="73" t="str">
        <f t="shared" si="5244"/>
        <v>-100%</v>
      </c>
      <c r="AG519" s="9">
        <f t="shared" si="5245"/>
        <v>0</v>
      </c>
      <c r="AH519" s="9"/>
      <c r="AI519" s="9">
        <f>Sun!$AF$24</f>
        <v>0</v>
      </c>
      <c r="AJ519" s="73" t="str">
        <f t="shared" si="5246"/>
        <v>-100%</v>
      </c>
      <c r="AK519" s="9">
        <f t="shared" si="5247"/>
        <v>0</v>
      </c>
      <c r="AL519" s="9"/>
      <c r="AM519" s="9">
        <f>Sun!$AG$24</f>
        <v>0</v>
      </c>
      <c r="AN519" s="73" t="str">
        <f t="shared" si="5248"/>
        <v>-100%</v>
      </c>
      <c r="AO519" s="9">
        <f t="shared" si="5249"/>
        <v>0</v>
      </c>
      <c r="AP519" s="9"/>
      <c r="AQ519" s="9">
        <f>Sun!$AH$24</f>
        <v>0</v>
      </c>
      <c r="AR519" s="73" t="str">
        <f t="shared" si="5250"/>
        <v>-100%</v>
      </c>
      <c r="AS519" s="9">
        <f t="shared" si="5251"/>
        <v>0</v>
      </c>
      <c r="AT519" s="9"/>
      <c r="AU519" s="9">
        <f>Sun!$AI$24</f>
        <v>0</v>
      </c>
      <c r="AV519" s="73" t="str">
        <f t="shared" si="5252"/>
        <v>-100%</v>
      </c>
      <c r="AW519" s="9">
        <f t="shared" si="5253"/>
        <v>0</v>
      </c>
      <c r="AX519" s="9"/>
      <c r="AY519" s="9">
        <f>Sun!$AJ$24</f>
        <v>0</v>
      </c>
      <c r="AZ519" s="73" t="str">
        <f t="shared" si="5254"/>
        <v>-100%</v>
      </c>
      <c r="BA519" s="9">
        <f t="shared" si="5255"/>
        <v>0</v>
      </c>
      <c r="BB519" s="9"/>
      <c r="BC519" s="9">
        <f>Sun!$AK$24</f>
        <v>0</v>
      </c>
      <c r="BD519" s="73" t="str">
        <f t="shared" si="5256"/>
        <v>-100%</v>
      </c>
      <c r="BE519" s="9">
        <f t="shared" si="5257"/>
        <v>0</v>
      </c>
      <c r="BF519" s="9"/>
      <c r="BG519" s="9">
        <f>Sun!$AL$24</f>
        <v>0</v>
      </c>
      <c r="BH519" s="73" t="str">
        <f t="shared" si="5258"/>
        <v>-100%</v>
      </c>
      <c r="BI519" s="9">
        <f t="shared" si="5259"/>
        <v>0</v>
      </c>
      <c r="BJ519" s="9"/>
      <c r="BK519" s="9">
        <f>Sun!$AM$24</f>
        <v>0</v>
      </c>
      <c r="BL519" s="73" t="str">
        <f t="shared" si="5260"/>
        <v>-100%</v>
      </c>
      <c r="BM519" s="9">
        <f t="shared" si="5261"/>
        <v>0</v>
      </c>
      <c r="BN519" s="9"/>
      <c r="BO519" s="9">
        <f>Sun!$AN$24</f>
        <v>0</v>
      </c>
      <c r="BP519" s="73" t="str">
        <f t="shared" si="5262"/>
        <v>-100%</v>
      </c>
      <c r="BQ519" s="9">
        <f t="shared" si="5263"/>
        <v>0</v>
      </c>
      <c r="BR519" s="9"/>
      <c r="BS519" s="9">
        <f>Sun!$AO$24</f>
        <v>0</v>
      </c>
      <c r="BT519" s="73" t="str">
        <f t="shared" si="5264"/>
        <v>-100%</v>
      </c>
      <c r="BU519" s="9">
        <f t="shared" si="5265"/>
        <v>0</v>
      </c>
      <c r="BV519" s="9"/>
      <c r="BW519" s="9">
        <f>Sun!$AP$24</f>
        <v>0</v>
      </c>
      <c r="BX519" s="73" t="str">
        <f t="shared" si="5266"/>
        <v>-100%</v>
      </c>
      <c r="BY519" s="9">
        <f t="shared" si="5267"/>
        <v>0</v>
      </c>
      <c r="BZ519" s="9"/>
      <c r="CA519" s="9">
        <f>Sun!$AQ$24</f>
        <v>0</v>
      </c>
      <c r="CB519" s="73" t="str">
        <f t="shared" si="5268"/>
        <v>-100%</v>
      </c>
      <c r="CC519" s="9">
        <f t="shared" si="5269"/>
        <v>0</v>
      </c>
      <c r="CD519" s="9"/>
      <c r="CE519" s="9">
        <f>Sun!$AR$24</f>
        <v>0</v>
      </c>
      <c r="CF519" s="73" t="str">
        <f t="shared" si="5270"/>
        <v>-100%</v>
      </c>
      <c r="CG519" s="9">
        <f t="shared" si="5271"/>
        <v>0</v>
      </c>
      <c r="CH519" s="9"/>
      <c r="CI519" s="9">
        <f>Sun!$AS$24</f>
        <v>0</v>
      </c>
      <c r="CJ519" s="73" t="str">
        <f t="shared" si="5272"/>
        <v>-100%</v>
      </c>
      <c r="CK519" s="9">
        <f t="shared" si="5273"/>
        <v>0</v>
      </c>
      <c r="CL519" s="9"/>
      <c r="CM519" s="9">
        <f>Sun!$AT$24</f>
        <v>0</v>
      </c>
      <c r="CN519" s="73" t="str">
        <f t="shared" si="5274"/>
        <v>-100%</v>
      </c>
      <c r="CO519" s="9">
        <f t="shared" si="5275"/>
        <v>0</v>
      </c>
      <c r="CP519" s="9"/>
      <c r="CQ519" s="9">
        <f>Sun!$AU$24</f>
        <v>0</v>
      </c>
      <c r="CR519" s="73" t="str">
        <f t="shared" si="5276"/>
        <v>-100%</v>
      </c>
      <c r="CS519" s="9">
        <f t="shared" si="5277"/>
        <v>0</v>
      </c>
      <c r="CT519" s="9"/>
      <c r="CU519" s="9">
        <f>Sun!$AV$24</f>
        <v>0</v>
      </c>
      <c r="CV519" s="73" t="str">
        <f t="shared" si="5278"/>
        <v>-100%</v>
      </c>
      <c r="CW519" s="9">
        <f t="shared" si="5279"/>
        <v>0</v>
      </c>
      <c r="CX519" s="9"/>
      <c r="CY519" s="9">
        <f>Sun!$AW$24</f>
        <v>0</v>
      </c>
      <c r="CZ519" s="73" t="str">
        <f t="shared" si="5280"/>
        <v>-100%</v>
      </c>
      <c r="DA519" s="9">
        <f t="shared" si="5281"/>
        <v>0</v>
      </c>
      <c r="DB519" s="9"/>
      <c r="DC519" s="9">
        <f>Sun!$AX$24</f>
        <v>0</v>
      </c>
      <c r="DD519" s="73" t="str">
        <f t="shared" si="5282"/>
        <v>-100%</v>
      </c>
      <c r="DE519" s="9">
        <f t="shared" si="5283"/>
        <v>0</v>
      </c>
      <c r="DF519" s="9"/>
      <c r="DG519" s="9">
        <f>Sun!$AY$24</f>
        <v>0</v>
      </c>
      <c r="DH519" s="73" t="str">
        <f t="shared" si="5284"/>
        <v>-100%</v>
      </c>
      <c r="DI519" s="9">
        <f t="shared" si="5285"/>
        <v>0</v>
      </c>
      <c r="DJ519" s="9"/>
      <c r="DK519" s="9">
        <f>Sun!$AZ$24</f>
        <v>0</v>
      </c>
      <c r="DL519" s="73" t="str">
        <f t="shared" si="5286"/>
        <v>-100%</v>
      </c>
      <c r="DM519" s="9">
        <f t="shared" si="5287"/>
        <v>0</v>
      </c>
      <c r="DN519" s="9"/>
      <c r="DO519" s="9">
        <f>Sun!$BA$24</f>
        <v>0</v>
      </c>
      <c r="DP519" s="73" t="str">
        <f t="shared" si="5288"/>
        <v>-100%</v>
      </c>
      <c r="DQ519" s="9">
        <f t="shared" si="5289"/>
        <v>0</v>
      </c>
      <c r="DR519" s="9"/>
      <c r="DS519" s="9">
        <f>Sun!$BB$24</f>
        <v>0</v>
      </c>
      <c r="DT519" s="73" t="str">
        <f t="shared" si="5290"/>
        <v>-100%</v>
      </c>
      <c r="DU519" s="9">
        <f t="shared" si="5291"/>
        <v>0</v>
      </c>
      <c r="DV519" s="9"/>
      <c r="DW519" s="9">
        <f>Sun!$BC$24</f>
        <v>0</v>
      </c>
      <c r="DX519" s="73" t="str">
        <f t="shared" si="5292"/>
        <v>-100%</v>
      </c>
      <c r="DY519" s="9">
        <f t="shared" si="5293"/>
        <v>0</v>
      </c>
      <c r="DZ519" s="9"/>
      <c r="EA519" s="9">
        <f>Sun!$BD$24</f>
        <v>0</v>
      </c>
      <c r="EB519" s="73" t="str">
        <f t="shared" si="5294"/>
        <v>-100%</v>
      </c>
      <c r="EC519" s="9">
        <f t="shared" si="5295"/>
        <v>0</v>
      </c>
      <c r="ED519" s="9"/>
      <c r="EE519" s="9">
        <f>Sun!$BE$24</f>
        <v>0</v>
      </c>
      <c r="EF519" s="73" t="str">
        <f t="shared" si="5296"/>
        <v>-100%</v>
      </c>
      <c r="EG519" s="9">
        <f t="shared" si="5297"/>
        <v>0</v>
      </c>
      <c r="EH519" s="9"/>
      <c r="EI519" s="9">
        <f>Sun!$BF$24</f>
        <v>0</v>
      </c>
      <c r="EJ519" s="73" t="str">
        <f t="shared" si="5298"/>
        <v>-100%</v>
      </c>
      <c r="EK519" s="9">
        <f t="shared" si="5299"/>
        <v>0</v>
      </c>
      <c r="EL519" s="9"/>
      <c r="EM519" s="9">
        <f>Sun!$BG$24</f>
        <v>0</v>
      </c>
      <c r="EN519" s="73" t="str">
        <f t="shared" si="5300"/>
        <v>-100%</v>
      </c>
      <c r="EO519" s="9">
        <f t="shared" si="5301"/>
        <v>0</v>
      </c>
      <c r="EP519" s="9"/>
      <c r="EQ519" s="9">
        <f>Sun!$BH$24</f>
        <v>0</v>
      </c>
      <c r="ER519" s="73" t="str">
        <f t="shared" si="5302"/>
        <v>-100%</v>
      </c>
      <c r="ES519" s="9">
        <f t="shared" si="5303"/>
        <v>0</v>
      </c>
      <c r="EU519" s="9">
        <f>Sun!$BI$24</f>
        <v>0</v>
      </c>
      <c r="EV519" s="73" t="str">
        <f t="shared" si="5304"/>
        <v>-100%</v>
      </c>
      <c r="EW519" s="9">
        <f t="shared" si="5305"/>
        <v>0</v>
      </c>
      <c r="EY519" s="9">
        <f>Sun!$BJ$24</f>
        <v>0</v>
      </c>
      <c r="EZ519" s="73" t="str">
        <f t="shared" si="5306"/>
        <v>-100%</v>
      </c>
      <c r="FA519" s="9">
        <f t="shared" si="5307"/>
        <v>0</v>
      </c>
      <c r="FC519" s="9">
        <f>Sun!$BK$24</f>
        <v>0</v>
      </c>
      <c r="FD519" s="73" t="str">
        <f t="shared" si="5308"/>
        <v>-100%</v>
      </c>
      <c r="FE519" s="9">
        <f t="shared" si="5309"/>
        <v>0</v>
      </c>
      <c r="FG519" s="9">
        <f>Sun!$BL$24</f>
        <v>0</v>
      </c>
      <c r="FH519" s="73" t="str">
        <f t="shared" si="5310"/>
        <v>-100%</v>
      </c>
      <c r="FI519" s="9">
        <f t="shared" si="5311"/>
        <v>0</v>
      </c>
      <c r="FK519" s="9">
        <f>Sun!$BM$24</f>
        <v>0</v>
      </c>
      <c r="FL519" s="73" t="str">
        <f t="shared" si="5312"/>
        <v>-100%</v>
      </c>
      <c r="FM519" s="9">
        <f t="shared" si="5313"/>
        <v>0</v>
      </c>
      <c r="FO519" s="9">
        <f>Sun!$BN$24</f>
        <v>0</v>
      </c>
      <c r="FP519" s="73" t="str">
        <f t="shared" si="5314"/>
        <v>-100%</v>
      </c>
      <c r="FQ519" s="9">
        <f t="shared" si="5315"/>
        <v>0</v>
      </c>
    </row>
    <row r="520" spans="1:173" x14ac:dyDescent="0.25">
      <c r="A520" s="9" t="str">
        <f>Sun!$A$25</f>
        <v>OVER</v>
      </c>
      <c r="B520" s="72">
        <f>Sun!$C$25</f>
        <v>0</v>
      </c>
      <c r="C520" s="9">
        <f>Sun!$X$25</f>
        <v>0</v>
      </c>
      <c r="D520" s="73" t="str">
        <f t="shared" si="5230"/>
        <v>-100%</v>
      </c>
      <c r="E520" s="9">
        <f t="shared" si="5231"/>
        <v>0</v>
      </c>
      <c r="F520" s="12"/>
      <c r="G520" s="9">
        <f>Sun!$Y$25</f>
        <v>0</v>
      </c>
      <c r="H520" s="73" t="str">
        <f t="shared" si="5232"/>
        <v>-100%</v>
      </c>
      <c r="I520" s="9">
        <f t="shared" si="5233"/>
        <v>0</v>
      </c>
      <c r="J520" s="12"/>
      <c r="K520" s="9">
        <f>Sun!$Z$25</f>
        <v>0</v>
      </c>
      <c r="L520" s="73" t="str">
        <f t="shared" si="5234"/>
        <v>-100%</v>
      </c>
      <c r="M520" s="9">
        <f t="shared" si="5235"/>
        <v>0</v>
      </c>
      <c r="N520" s="9"/>
      <c r="O520" s="9">
        <f>Sun!$AA$25</f>
        <v>0</v>
      </c>
      <c r="P520" s="73" t="str">
        <f t="shared" si="5236"/>
        <v>-100%</v>
      </c>
      <c r="Q520" s="9">
        <f t="shared" si="5237"/>
        <v>0</v>
      </c>
      <c r="R520" s="9"/>
      <c r="S520" s="9">
        <f>Sun!$AB$25</f>
        <v>0</v>
      </c>
      <c r="T520" s="73" t="str">
        <f t="shared" si="5238"/>
        <v>-100%</v>
      </c>
      <c r="U520" s="9">
        <f t="shared" si="5239"/>
        <v>0</v>
      </c>
      <c r="V520" s="9"/>
      <c r="W520" s="9">
        <f>Sun!$AC$25</f>
        <v>0</v>
      </c>
      <c r="X520" s="73" t="str">
        <f t="shared" si="5240"/>
        <v>-100%</v>
      </c>
      <c r="Y520" s="9">
        <f t="shared" si="5241"/>
        <v>0</v>
      </c>
      <c r="Z520" s="9"/>
      <c r="AA520" s="9">
        <f>Sun!$AD$25</f>
        <v>0</v>
      </c>
      <c r="AB520" s="73" t="str">
        <f t="shared" si="5242"/>
        <v>-100%</v>
      </c>
      <c r="AC520" s="9">
        <f t="shared" si="5243"/>
        <v>0</v>
      </c>
      <c r="AD520" s="9"/>
      <c r="AE520" s="9">
        <f>Sun!$AE$25</f>
        <v>0</v>
      </c>
      <c r="AF520" s="73" t="str">
        <f t="shared" si="5244"/>
        <v>-100%</v>
      </c>
      <c r="AG520" s="9">
        <f t="shared" si="5245"/>
        <v>0</v>
      </c>
      <c r="AH520" s="9"/>
      <c r="AI520" s="9">
        <f>Sun!$AF$25</f>
        <v>0</v>
      </c>
      <c r="AJ520" s="73" t="str">
        <f t="shared" si="5246"/>
        <v>-100%</v>
      </c>
      <c r="AK520" s="9">
        <f t="shared" si="5247"/>
        <v>0</v>
      </c>
      <c r="AL520" s="9"/>
      <c r="AM520" s="9">
        <f>Sun!$AG$25</f>
        <v>0</v>
      </c>
      <c r="AN520" s="73" t="str">
        <f t="shared" si="5248"/>
        <v>-100%</v>
      </c>
      <c r="AO520" s="9">
        <f t="shared" si="5249"/>
        <v>0</v>
      </c>
      <c r="AP520" s="9"/>
      <c r="AQ520" s="9">
        <f>Sun!$AH$25</f>
        <v>0</v>
      </c>
      <c r="AR520" s="73" t="str">
        <f t="shared" si="5250"/>
        <v>-100%</v>
      </c>
      <c r="AS520" s="9">
        <f t="shared" si="5251"/>
        <v>0</v>
      </c>
      <c r="AT520" s="9"/>
      <c r="AU520" s="9">
        <f>Sun!$AI$25</f>
        <v>0</v>
      </c>
      <c r="AV520" s="73" t="str">
        <f t="shared" si="5252"/>
        <v>-100%</v>
      </c>
      <c r="AW520" s="9">
        <f t="shared" si="5253"/>
        <v>0</v>
      </c>
      <c r="AX520" s="9"/>
      <c r="AY520" s="9">
        <f>Sun!$AJ$25</f>
        <v>0</v>
      </c>
      <c r="AZ520" s="73" t="str">
        <f t="shared" si="5254"/>
        <v>-100%</v>
      </c>
      <c r="BA520" s="9">
        <f t="shared" si="5255"/>
        <v>0</v>
      </c>
      <c r="BB520" s="9"/>
      <c r="BC520" s="9">
        <f>Sun!$AK$25</f>
        <v>0</v>
      </c>
      <c r="BD520" s="73" t="str">
        <f t="shared" si="5256"/>
        <v>-100%</v>
      </c>
      <c r="BE520" s="9">
        <f t="shared" si="5257"/>
        <v>0</v>
      </c>
      <c r="BF520" s="9"/>
      <c r="BG520" s="9">
        <f>Sun!$AL$25</f>
        <v>0</v>
      </c>
      <c r="BH520" s="73" t="str">
        <f t="shared" si="5258"/>
        <v>-100%</v>
      </c>
      <c r="BI520" s="9">
        <f t="shared" si="5259"/>
        <v>0</v>
      </c>
      <c r="BJ520" s="9"/>
      <c r="BK520" s="9">
        <f>Sun!$AM$25</f>
        <v>0</v>
      </c>
      <c r="BL520" s="73" t="str">
        <f t="shared" si="5260"/>
        <v>-100%</v>
      </c>
      <c r="BM520" s="9">
        <f t="shared" si="5261"/>
        <v>0</v>
      </c>
      <c r="BN520" s="9"/>
      <c r="BO520" s="9">
        <f>Sun!$AN$25</f>
        <v>0</v>
      </c>
      <c r="BP520" s="73" t="str">
        <f t="shared" si="5262"/>
        <v>-100%</v>
      </c>
      <c r="BQ520" s="9">
        <f t="shared" si="5263"/>
        <v>0</v>
      </c>
      <c r="BR520" s="9"/>
      <c r="BS520" s="9">
        <f>Sun!$AO$25</f>
        <v>0</v>
      </c>
      <c r="BT520" s="73" t="str">
        <f t="shared" si="5264"/>
        <v>-100%</v>
      </c>
      <c r="BU520" s="9">
        <f t="shared" si="5265"/>
        <v>0</v>
      </c>
      <c r="BV520" s="9"/>
      <c r="BW520" s="9">
        <f>Sun!$AP$25</f>
        <v>0</v>
      </c>
      <c r="BX520" s="73" t="str">
        <f t="shared" si="5266"/>
        <v>-100%</v>
      </c>
      <c r="BY520" s="9">
        <f t="shared" si="5267"/>
        <v>0</v>
      </c>
      <c r="BZ520" s="9"/>
      <c r="CA520" s="9">
        <f>Sun!$AQ$25</f>
        <v>0</v>
      </c>
      <c r="CB520" s="73" t="str">
        <f t="shared" si="5268"/>
        <v>-100%</v>
      </c>
      <c r="CC520" s="9">
        <f t="shared" si="5269"/>
        <v>0</v>
      </c>
      <c r="CD520" s="9"/>
      <c r="CE520" s="9">
        <f>Sun!$AR$25</f>
        <v>0</v>
      </c>
      <c r="CF520" s="73" t="str">
        <f t="shared" si="5270"/>
        <v>-100%</v>
      </c>
      <c r="CG520" s="9">
        <f t="shared" si="5271"/>
        <v>0</v>
      </c>
      <c r="CH520" s="9"/>
      <c r="CI520" s="9">
        <f>Sun!$AS$25</f>
        <v>0</v>
      </c>
      <c r="CJ520" s="73" t="str">
        <f t="shared" si="5272"/>
        <v>-100%</v>
      </c>
      <c r="CK520" s="9">
        <f t="shared" si="5273"/>
        <v>0</v>
      </c>
      <c r="CL520" s="9"/>
      <c r="CM520" s="9">
        <f>Sun!$AT$25</f>
        <v>0</v>
      </c>
      <c r="CN520" s="73" t="str">
        <f t="shared" si="5274"/>
        <v>-100%</v>
      </c>
      <c r="CO520" s="9">
        <f t="shared" si="5275"/>
        <v>0</v>
      </c>
      <c r="CP520" s="9"/>
      <c r="CQ520" s="9">
        <f>Sun!$AU$25</f>
        <v>0</v>
      </c>
      <c r="CR520" s="73" t="str">
        <f t="shared" si="5276"/>
        <v>-100%</v>
      </c>
      <c r="CS520" s="9">
        <f t="shared" si="5277"/>
        <v>0</v>
      </c>
      <c r="CT520" s="9"/>
      <c r="CU520" s="9">
        <f>Sun!$AV$25</f>
        <v>0</v>
      </c>
      <c r="CV520" s="73" t="str">
        <f t="shared" si="5278"/>
        <v>-100%</v>
      </c>
      <c r="CW520" s="9">
        <f t="shared" si="5279"/>
        <v>0</v>
      </c>
      <c r="CX520" s="9"/>
      <c r="CY520" s="9">
        <f>Sun!$AW$25</f>
        <v>0</v>
      </c>
      <c r="CZ520" s="73" t="str">
        <f t="shared" si="5280"/>
        <v>-100%</v>
      </c>
      <c r="DA520" s="9">
        <f t="shared" si="5281"/>
        <v>0</v>
      </c>
      <c r="DB520" s="9"/>
      <c r="DC520" s="9">
        <f>Sun!$AX$25</f>
        <v>0</v>
      </c>
      <c r="DD520" s="73" t="str">
        <f t="shared" si="5282"/>
        <v>-100%</v>
      </c>
      <c r="DE520" s="9">
        <f t="shared" si="5283"/>
        <v>0</v>
      </c>
      <c r="DF520" s="9"/>
      <c r="DG520" s="9">
        <f>Sun!$AY$25</f>
        <v>0</v>
      </c>
      <c r="DH520" s="73" t="str">
        <f t="shared" si="5284"/>
        <v>-100%</v>
      </c>
      <c r="DI520" s="9">
        <f t="shared" si="5285"/>
        <v>0</v>
      </c>
      <c r="DJ520" s="9"/>
      <c r="DK520" s="9">
        <f>Sun!$AZ$25</f>
        <v>0</v>
      </c>
      <c r="DL520" s="73" t="str">
        <f t="shared" si="5286"/>
        <v>-100%</v>
      </c>
      <c r="DM520" s="9">
        <f t="shared" si="5287"/>
        <v>0</v>
      </c>
      <c r="DN520" s="9"/>
      <c r="DO520" s="9">
        <f>Sun!$BA$25</f>
        <v>0</v>
      </c>
      <c r="DP520" s="73" t="str">
        <f t="shared" si="5288"/>
        <v>-100%</v>
      </c>
      <c r="DQ520" s="9">
        <f t="shared" si="5289"/>
        <v>0</v>
      </c>
      <c r="DR520" s="9"/>
      <c r="DS520" s="9">
        <f>Sun!$BB$25</f>
        <v>0</v>
      </c>
      <c r="DT520" s="73" t="str">
        <f t="shared" si="5290"/>
        <v>-100%</v>
      </c>
      <c r="DU520" s="9">
        <f t="shared" si="5291"/>
        <v>0</v>
      </c>
      <c r="DV520" s="9"/>
      <c r="DW520" s="9">
        <f>Sun!$BC$25</f>
        <v>0</v>
      </c>
      <c r="DX520" s="73" t="str">
        <f t="shared" si="5292"/>
        <v>-100%</v>
      </c>
      <c r="DY520" s="9">
        <f t="shared" si="5293"/>
        <v>0</v>
      </c>
      <c r="DZ520" s="9"/>
      <c r="EA520" s="9">
        <f>Sun!$BD$25</f>
        <v>0</v>
      </c>
      <c r="EB520" s="73" t="str">
        <f t="shared" si="5294"/>
        <v>-100%</v>
      </c>
      <c r="EC520" s="9">
        <f t="shared" si="5295"/>
        <v>0</v>
      </c>
      <c r="ED520" s="9"/>
      <c r="EE520" s="9">
        <f>Sun!$BE$25</f>
        <v>0</v>
      </c>
      <c r="EF520" s="73" t="str">
        <f t="shared" si="5296"/>
        <v>-100%</v>
      </c>
      <c r="EG520" s="9">
        <f t="shared" si="5297"/>
        <v>0</v>
      </c>
      <c r="EH520" s="9"/>
      <c r="EI520" s="9">
        <f>Sun!$BF$25</f>
        <v>0</v>
      </c>
      <c r="EJ520" s="73" t="str">
        <f t="shared" si="5298"/>
        <v>-100%</v>
      </c>
      <c r="EK520" s="9">
        <f t="shared" si="5299"/>
        <v>0</v>
      </c>
      <c r="EL520" s="9"/>
      <c r="EM520" s="9">
        <f>Sun!$BG$25</f>
        <v>0</v>
      </c>
      <c r="EN520" s="73" t="str">
        <f t="shared" si="5300"/>
        <v>-100%</v>
      </c>
      <c r="EO520" s="9">
        <f t="shared" si="5301"/>
        <v>0</v>
      </c>
      <c r="EP520" s="9"/>
      <c r="EQ520" s="9">
        <f>Sun!$BH$25</f>
        <v>0</v>
      </c>
      <c r="ER520" s="73" t="str">
        <f t="shared" si="5302"/>
        <v>-100%</v>
      </c>
      <c r="ES520" s="9">
        <f t="shared" si="5303"/>
        <v>0</v>
      </c>
      <c r="EU520" s="9">
        <f>Sun!$BI$25</f>
        <v>0</v>
      </c>
      <c r="EV520" s="73" t="str">
        <f t="shared" si="5304"/>
        <v>-100%</v>
      </c>
      <c r="EW520" s="9">
        <f t="shared" si="5305"/>
        <v>0</v>
      </c>
      <c r="EY520" s="9">
        <f>Sun!$BJ$25</f>
        <v>0</v>
      </c>
      <c r="EZ520" s="73" t="str">
        <f t="shared" si="5306"/>
        <v>-100%</v>
      </c>
      <c r="FA520" s="9">
        <f t="shared" si="5307"/>
        <v>0</v>
      </c>
      <c r="FC520" s="9">
        <f>Sun!$BK$25</f>
        <v>0</v>
      </c>
      <c r="FD520" s="73" t="str">
        <f t="shared" si="5308"/>
        <v>-100%</v>
      </c>
      <c r="FE520" s="9">
        <f t="shared" si="5309"/>
        <v>0</v>
      </c>
      <c r="FG520" s="9">
        <f>Sun!$BL$25</f>
        <v>0</v>
      </c>
      <c r="FH520" s="73" t="str">
        <f t="shared" si="5310"/>
        <v>-100%</v>
      </c>
      <c r="FI520" s="9">
        <f t="shared" si="5311"/>
        <v>0</v>
      </c>
      <c r="FK520" s="9">
        <f>Sun!$BM$25</f>
        <v>0</v>
      </c>
      <c r="FL520" s="73" t="str">
        <f t="shared" si="5312"/>
        <v>-100%</v>
      </c>
      <c r="FM520" s="9">
        <f t="shared" si="5313"/>
        <v>0</v>
      </c>
      <c r="FO520" s="9">
        <f>Sun!$BN$25</f>
        <v>0</v>
      </c>
      <c r="FP520" s="73" t="str">
        <f t="shared" si="5314"/>
        <v>-100%</v>
      </c>
      <c r="FQ520" s="9">
        <f t="shared" si="5315"/>
        <v>0</v>
      </c>
    </row>
    <row r="521" spans="1:173" x14ac:dyDescent="0.25">
      <c r="A521" s="75"/>
      <c r="B521" s="72"/>
      <c r="C521" s="75"/>
      <c r="D521" s="75"/>
      <c r="E521" s="75"/>
      <c r="F521" s="12"/>
      <c r="G521" s="75"/>
      <c r="H521" s="75"/>
      <c r="I521" s="75"/>
      <c r="J521" s="12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5"/>
      <c r="BK521" s="75"/>
      <c r="BL521" s="75"/>
      <c r="BM521" s="75"/>
      <c r="BN521" s="75"/>
      <c r="BO521" s="75"/>
      <c r="BP521" s="75"/>
      <c r="BQ521" s="75"/>
      <c r="BR521" s="75"/>
      <c r="BS521" s="75"/>
      <c r="BT521" s="75"/>
      <c r="BU521" s="75"/>
      <c r="BV521" s="75"/>
      <c r="BW521" s="75"/>
      <c r="BX521" s="75"/>
      <c r="BY521" s="75"/>
      <c r="BZ521" s="75"/>
      <c r="CA521" s="75"/>
      <c r="CB521" s="75"/>
      <c r="CC521" s="75"/>
      <c r="CD521" s="75"/>
      <c r="CE521" s="75"/>
      <c r="CF521" s="75"/>
      <c r="CG521" s="75"/>
      <c r="CH521" s="75"/>
      <c r="CI521" s="75"/>
      <c r="CJ521" s="75"/>
      <c r="CK521" s="75"/>
      <c r="CL521" s="75"/>
      <c r="CM521" s="75"/>
      <c r="CN521" s="75"/>
      <c r="CO521" s="75"/>
      <c r="CP521" s="75"/>
      <c r="CQ521" s="75"/>
      <c r="CR521" s="75"/>
      <c r="CS521" s="75"/>
      <c r="CT521" s="75"/>
      <c r="CU521" s="75"/>
      <c r="CV521" s="75"/>
      <c r="CW521" s="75"/>
      <c r="CX521" s="75"/>
      <c r="CY521" s="75"/>
      <c r="CZ521" s="75"/>
      <c r="DA521" s="75"/>
      <c r="DB521" s="75"/>
      <c r="DC521" s="75"/>
      <c r="DD521" s="75"/>
      <c r="DE521" s="75"/>
      <c r="DF521" s="75"/>
      <c r="DG521" s="75"/>
      <c r="DH521" s="75"/>
      <c r="DI521" s="75"/>
      <c r="DJ521" s="75"/>
      <c r="DK521" s="75"/>
      <c r="DL521" s="75"/>
      <c r="DM521" s="75"/>
      <c r="DN521" s="75"/>
      <c r="DO521" s="75"/>
      <c r="DP521" s="75"/>
      <c r="DQ521" s="75"/>
      <c r="DR521" s="75"/>
      <c r="DS521" s="75"/>
      <c r="DT521" s="75"/>
      <c r="DU521" s="75"/>
      <c r="DV521" s="75"/>
      <c r="DW521" s="75"/>
      <c r="DX521" s="75"/>
      <c r="DY521" s="75"/>
      <c r="DZ521" s="75"/>
      <c r="EA521" s="75"/>
      <c r="EB521" s="75"/>
      <c r="EC521" s="75"/>
      <c r="ED521" s="75"/>
      <c r="EE521" s="75"/>
      <c r="EF521" s="75"/>
      <c r="EG521" s="75"/>
      <c r="EH521" s="75"/>
      <c r="EI521" s="75"/>
      <c r="EJ521" s="75"/>
      <c r="EK521" s="75"/>
      <c r="EL521" s="75"/>
      <c r="EM521" s="75"/>
      <c r="EN521" s="75"/>
      <c r="EO521" s="75"/>
      <c r="EP521" s="75"/>
      <c r="EQ521" s="75"/>
      <c r="ER521" s="75"/>
      <c r="ES521" s="75"/>
      <c r="EU521" s="75"/>
      <c r="EV521" s="75"/>
      <c r="EW521" s="75"/>
      <c r="EY521" s="75"/>
      <c r="EZ521" s="75"/>
      <c r="FA521" s="75"/>
      <c r="FC521" s="75"/>
      <c r="FD521" s="75"/>
      <c r="FE521" s="75"/>
      <c r="FG521" s="75"/>
      <c r="FH521" s="75"/>
      <c r="FI521" s="75"/>
      <c r="FK521" s="75"/>
      <c r="FL521" s="75"/>
      <c r="FM521" s="75"/>
      <c r="FO521" s="75"/>
      <c r="FP521" s="75"/>
      <c r="FQ521" s="75"/>
    </row>
    <row r="522" spans="1:173" x14ac:dyDescent="0.25">
      <c r="A522" s="9">
        <f>Sun!$A$27</f>
        <v>0</v>
      </c>
      <c r="B522" s="72">
        <f>Sun!$C$27</f>
        <v>0</v>
      </c>
      <c r="C522" s="9">
        <f>Sun!$X$27</f>
        <v>0</v>
      </c>
      <c r="D522" s="73" t="str">
        <f>IF($B522="win",100%-D$1,"-100%")</f>
        <v>-100%</v>
      </c>
      <c r="E522" s="9">
        <f>(C522*D522)+(C522*E$1)</f>
        <v>0</v>
      </c>
      <c r="F522" s="12"/>
      <c r="G522" s="9">
        <f>Sun!$Y$27</f>
        <v>0</v>
      </c>
      <c r="H522" s="73" t="str">
        <f>IF($B522="win",100%-H$1,"-100%")</f>
        <v>-100%</v>
      </c>
      <c r="I522" s="9">
        <f>(G522*H522)+(G522*I$1)</f>
        <v>0</v>
      </c>
      <c r="J522" s="12"/>
      <c r="K522" s="9">
        <f>Sun!$Z$27</f>
        <v>0</v>
      </c>
      <c r="L522" s="73" t="str">
        <f>IF($B522="win",100%-L$1,"-100%")</f>
        <v>-100%</v>
      </c>
      <c r="M522" s="9">
        <f>(K522*L522)+(K522*M$1)</f>
        <v>0</v>
      </c>
      <c r="N522" s="9"/>
      <c r="O522" s="9">
        <f>Sun!$AA$27</f>
        <v>0</v>
      </c>
      <c r="P522" s="73" t="str">
        <f>IF($B522="win",100%-P$1,"-100%")</f>
        <v>-100%</v>
      </c>
      <c r="Q522" s="9">
        <f>(O522*P522)+(O522*Q$1)</f>
        <v>0</v>
      </c>
      <c r="R522" s="9"/>
      <c r="S522" s="9">
        <f>Sun!$AB$27</f>
        <v>0</v>
      </c>
      <c r="T522" s="73" t="str">
        <f>IF($B522="win",100%-T$1,"-100%")</f>
        <v>-100%</v>
      </c>
      <c r="U522" s="9">
        <f>(S522*T522)+(S522*U$1)</f>
        <v>0</v>
      </c>
      <c r="V522" s="9"/>
      <c r="W522" s="9">
        <f>Sun!$AC$27</f>
        <v>0</v>
      </c>
      <c r="X522" s="73" t="str">
        <f>IF($B522="win",100%-X$1,"-100%")</f>
        <v>-100%</v>
      </c>
      <c r="Y522" s="9">
        <f>(W522*X522)+(W522*Y$1)</f>
        <v>0</v>
      </c>
      <c r="Z522" s="9"/>
      <c r="AA522" s="9">
        <f>Sun!$AD$27</f>
        <v>0</v>
      </c>
      <c r="AB522" s="73" t="str">
        <f>IF($B522="win",100%-AB$1,"-100%")</f>
        <v>-100%</v>
      </c>
      <c r="AC522" s="9">
        <f>(AA522*AB522)+(AA522*AC$1)</f>
        <v>0</v>
      </c>
      <c r="AD522" s="9"/>
      <c r="AE522" s="9">
        <f>Sun!$AE$27</f>
        <v>0</v>
      </c>
      <c r="AF522" s="73" t="str">
        <f>IF($B522="win",100%-AF$1,"-100%")</f>
        <v>-100%</v>
      </c>
      <c r="AG522" s="9">
        <f>(AE522*AF522)+(AE522*AG$1)</f>
        <v>0</v>
      </c>
      <c r="AH522" s="9"/>
      <c r="AI522" s="9">
        <f>Sun!$AF$27</f>
        <v>0</v>
      </c>
      <c r="AJ522" s="73" t="str">
        <f>IF($B522="win",100%-AJ$1,"-100%")</f>
        <v>-100%</v>
      </c>
      <c r="AK522" s="9">
        <f>(AI522*AJ522)+(AI522*AK$1)</f>
        <v>0</v>
      </c>
      <c r="AL522" s="9"/>
      <c r="AM522" s="9">
        <f>Sun!$AG$27</f>
        <v>0</v>
      </c>
      <c r="AN522" s="73" t="str">
        <f>IF($B522="win",100%-AN$1,"-100%")</f>
        <v>-100%</v>
      </c>
      <c r="AO522" s="9">
        <f>(AM522*AN522)+(AM522*AO$1)</f>
        <v>0</v>
      </c>
      <c r="AP522" s="9"/>
      <c r="AQ522" s="9">
        <f>Sun!$AH$27</f>
        <v>0</v>
      </c>
      <c r="AR522" s="73" t="str">
        <f>IF($B522="win",100%-AR$1,"-100%")</f>
        <v>-100%</v>
      </c>
      <c r="AS522" s="9">
        <f>(AQ522*AR522)+(AQ522*AS$1)</f>
        <v>0</v>
      </c>
      <c r="AT522" s="9"/>
      <c r="AU522" s="9">
        <f>Sun!$AI$27</f>
        <v>0</v>
      </c>
      <c r="AV522" s="73" t="str">
        <f>IF($B522="win",100%-AV$1,"-100%")</f>
        <v>-100%</v>
      </c>
      <c r="AW522" s="9">
        <f>(AU522*AV522)+(AU522*AW$1)</f>
        <v>0</v>
      </c>
      <c r="AX522" s="9"/>
      <c r="AY522" s="9">
        <f>Sun!$AJ$27</f>
        <v>0</v>
      </c>
      <c r="AZ522" s="73" t="str">
        <f>IF($B522="win",100%-AZ$1,"-100%")</f>
        <v>-100%</v>
      </c>
      <c r="BA522" s="9">
        <f>(AY522*AZ522)+(AY522*BA$1)</f>
        <v>0</v>
      </c>
      <c r="BB522" s="9"/>
      <c r="BC522" s="9">
        <f>Sun!$AK$27</f>
        <v>0</v>
      </c>
      <c r="BD522" s="73" t="str">
        <f>IF($B522="win",100%-BD$1,"-100%")</f>
        <v>-100%</v>
      </c>
      <c r="BE522" s="9">
        <f>(BC522*BD522)+(BC522*BE$1)</f>
        <v>0</v>
      </c>
      <c r="BF522" s="9"/>
      <c r="BG522" s="9">
        <f>Sun!$AL$27</f>
        <v>0</v>
      </c>
      <c r="BH522" s="73" t="str">
        <f>IF($B522="win",100%-BH$1,"-100%")</f>
        <v>-100%</v>
      </c>
      <c r="BI522" s="9">
        <f>(BG522*BH522)+(BG522*BI$1)</f>
        <v>0</v>
      </c>
      <c r="BJ522" s="9"/>
      <c r="BK522" s="9">
        <f>Sun!$AM$27</f>
        <v>0</v>
      </c>
      <c r="BL522" s="73" t="str">
        <f>IF($B522="win",100%-BL$1,"-100%")</f>
        <v>-100%</v>
      </c>
      <c r="BM522" s="9">
        <f>(BK522*BL522)+(BK522*BM$1)</f>
        <v>0</v>
      </c>
      <c r="BN522" s="9"/>
      <c r="BO522" s="9">
        <f>Sun!$AN$27</f>
        <v>0</v>
      </c>
      <c r="BP522" s="73" t="str">
        <f>IF($B522="win",100%-BP$1,"-100%")</f>
        <v>-100%</v>
      </c>
      <c r="BQ522" s="9">
        <f>(BO522*BP522)+(BO522*BQ$1)</f>
        <v>0</v>
      </c>
      <c r="BR522" s="9"/>
      <c r="BS522" s="9">
        <f>Sun!$AO$27</f>
        <v>0</v>
      </c>
      <c r="BT522" s="73" t="str">
        <f>IF($B522="win",100%-BT$1,"-100%")</f>
        <v>-100%</v>
      </c>
      <c r="BU522" s="9">
        <f>(BS522*BT522)+(BS522*BU$1)</f>
        <v>0</v>
      </c>
      <c r="BV522" s="9"/>
      <c r="BW522" s="9">
        <f>Sun!$AP$27</f>
        <v>0</v>
      </c>
      <c r="BX522" s="73" t="str">
        <f>IF($B522="win",100%-BX$1,"-100%")</f>
        <v>-100%</v>
      </c>
      <c r="BY522" s="9">
        <f>(BW522*BX522)+(BW522*BY$1)</f>
        <v>0</v>
      </c>
      <c r="BZ522" s="9"/>
      <c r="CA522" s="9">
        <f>Sun!$AQ$27</f>
        <v>0</v>
      </c>
      <c r="CB522" s="73" t="str">
        <f>IF($B522="win",100%-CB$1,"-100%")</f>
        <v>-100%</v>
      </c>
      <c r="CC522" s="9">
        <f>(CA522*CB522)+(CA522*CC$1)</f>
        <v>0</v>
      </c>
      <c r="CD522" s="9"/>
      <c r="CE522" s="9">
        <f>Sun!$AR$27</f>
        <v>0</v>
      </c>
      <c r="CF522" s="73" t="str">
        <f>IF($B522="win",100%-CF$1,"-100%")</f>
        <v>-100%</v>
      </c>
      <c r="CG522" s="9">
        <f>(CE522*CF522)+(CE522*CG$1)</f>
        <v>0</v>
      </c>
      <c r="CH522" s="9"/>
      <c r="CI522" s="9">
        <f>Sun!$AS$27</f>
        <v>0</v>
      </c>
      <c r="CJ522" s="73" t="str">
        <f>IF($B522="win",100%-CJ$1,"-100%")</f>
        <v>-100%</v>
      </c>
      <c r="CK522" s="9">
        <f>(CI522*CJ522)+(CI522*CK$1)</f>
        <v>0</v>
      </c>
      <c r="CL522" s="9"/>
      <c r="CM522" s="9">
        <f>Sun!$AT$27</f>
        <v>0</v>
      </c>
      <c r="CN522" s="73" t="str">
        <f>IF($B522="win",100%-CN$1,"-100%")</f>
        <v>-100%</v>
      </c>
      <c r="CO522" s="9">
        <f>(CM522*CN522)+(CM522*CO$1)</f>
        <v>0</v>
      </c>
      <c r="CP522" s="9"/>
      <c r="CQ522" s="9">
        <f>Sun!$AU$27</f>
        <v>0</v>
      </c>
      <c r="CR522" s="73" t="str">
        <f>IF($B522="win",100%-CR$1,"-100%")</f>
        <v>-100%</v>
      </c>
      <c r="CS522" s="9">
        <f>(CQ522*CR522)+(CQ522*CS$1)</f>
        <v>0</v>
      </c>
      <c r="CT522" s="9"/>
      <c r="CU522" s="9">
        <f>Sun!$AV$27</f>
        <v>0</v>
      </c>
      <c r="CV522" s="73" t="str">
        <f>IF($B522="win",100%-CV$1,"-100%")</f>
        <v>-100%</v>
      </c>
      <c r="CW522" s="9">
        <f>(CU522*CV522)+(CU522*CW$1)</f>
        <v>0</v>
      </c>
      <c r="CX522" s="9"/>
      <c r="CY522" s="9">
        <f>Sun!$AW$27</f>
        <v>0</v>
      </c>
      <c r="CZ522" s="73" t="str">
        <f>IF($B522="win",100%-CZ$1,"-100%")</f>
        <v>-100%</v>
      </c>
      <c r="DA522" s="9">
        <f>(CY522*CZ522)+(CY522*DA$1)</f>
        <v>0</v>
      </c>
      <c r="DB522" s="9"/>
      <c r="DC522" s="9">
        <f>Sun!$AX$27</f>
        <v>0</v>
      </c>
      <c r="DD522" s="73" t="str">
        <f>IF($B522="win",100%-DD$1,"-100%")</f>
        <v>-100%</v>
      </c>
      <c r="DE522" s="9">
        <f>(DC522*DD522)+(DC522*DE$1)</f>
        <v>0</v>
      </c>
      <c r="DF522" s="9"/>
      <c r="DG522" s="9">
        <f>Sun!$AY$27</f>
        <v>0</v>
      </c>
      <c r="DH522" s="73" t="str">
        <f>IF($B522="win",100%-DH$1,"-100%")</f>
        <v>-100%</v>
      </c>
      <c r="DI522" s="9">
        <f>(DG522*DH522)+(DG522*DI$1)</f>
        <v>0</v>
      </c>
      <c r="DJ522" s="9"/>
      <c r="DK522" s="9">
        <f>Sun!$AZ$27</f>
        <v>0</v>
      </c>
      <c r="DL522" s="73" t="str">
        <f>IF($B522="win",100%-DL$1,"-100%")</f>
        <v>-100%</v>
      </c>
      <c r="DM522" s="9">
        <f>(DK522*DL522)+(DK522*DM$1)</f>
        <v>0</v>
      </c>
      <c r="DN522" s="9"/>
      <c r="DO522" s="9">
        <f>Sun!$BA$27</f>
        <v>0</v>
      </c>
      <c r="DP522" s="73" t="str">
        <f>IF($B522="win",100%-DP$1,"-100%")</f>
        <v>-100%</v>
      </c>
      <c r="DQ522" s="9">
        <f>(DO522*DP522)+(DO522*DQ$1)</f>
        <v>0</v>
      </c>
      <c r="DR522" s="9"/>
      <c r="DS522" s="9">
        <f>Sun!$BB$27</f>
        <v>0</v>
      </c>
      <c r="DT522" s="73" t="str">
        <f>IF($B522="win",100%-DT$1,"-100%")</f>
        <v>-100%</v>
      </c>
      <c r="DU522" s="9">
        <f>(DS522*DT522)+(DS522*DU$1)</f>
        <v>0</v>
      </c>
      <c r="DV522" s="9"/>
      <c r="DW522" s="9">
        <f>Sun!$BC$27</f>
        <v>0</v>
      </c>
      <c r="DX522" s="73" t="str">
        <f>IF($B522="win",100%-DX$1,"-100%")</f>
        <v>-100%</v>
      </c>
      <c r="DY522" s="9">
        <f>(DW522*DX522)+(DW522*DY$1)</f>
        <v>0</v>
      </c>
      <c r="DZ522" s="9"/>
      <c r="EA522" s="9">
        <f>Sun!$BD$27</f>
        <v>0</v>
      </c>
      <c r="EB522" s="73" t="str">
        <f>IF($B522="win",100%-EB$1,"-100%")</f>
        <v>-100%</v>
      </c>
      <c r="EC522" s="9">
        <f>(EA522*EB522)+(EA522*EC$1)</f>
        <v>0</v>
      </c>
      <c r="ED522" s="9"/>
      <c r="EE522" s="9">
        <f>Sun!$BE$27</f>
        <v>0</v>
      </c>
      <c r="EF522" s="73" t="str">
        <f>IF($B522="win",100%-EF$1,"-100%")</f>
        <v>-100%</v>
      </c>
      <c r="EG522" s="9">
        <f>(EE522*EF522)+(EE522*EG$1)</f>
        <v>0</v>
      </c>
      <c r="EH522" s="9"/>
      <c r="EI522" s="9">
        <f>Sun!$BF$27</f>
        <v>0</v>
      </c>
      <c r="EJ522" s="73" t="str">
        <f>IF($B522="win",100%-EJ$1,"-100%")</f>
        <v>-100%</v>
      </c>
      <c r="EK522" s="9">
        <f>(EI522*EJ522)+(EI522*EK$1)</f>
        <v>0</v>
      </c>
      <c r="EL522" s="9"/>
      <c r="EM522" s="9">
        <f>Sun!$BG$27</f>
        <v>0</v>
      </c>
      <c r="EN522" s="73" t="str">
        <f>IF($B522="win",100%-EN$1,"-100%")</f>
        <v>-100%</v>
      </c>
      <c r="EO522" s="9">
        <f>(EM522*EN522)+(EM522*EO$1)</f>
        <v>0</v>
      </c>
      <c r="EP522" s="9"/>
      <c r="EQ522" s="9">
        <f>Sun!$BH$27</f>
        <v>0</v>
      </c>
      <c r="ER522" s="73" t="str">
        <f>IF($B522="win",100%-ER$1,"-100%")</f>
        <v>-100%</v>
      </c>
      <c r="ES522" s="9">
        <f>(EQ522*ER522)+(EQ522*ES$1)</f>
        <v>0</v>
      </c>
      <c r="EU522" s="9">
        <f>Sun!$BI$27</f>
        <v>0</v>
      </c>
      <c r="EV522" s="73" t="str">
        <f>IF($B522="win",100%-EV$1,"-100%")</f>
        <v>-100%</v>
      </c>
      <c r="EW522" s="9">
        <f>(EU522*EV522)+(EU522*EW$1)</f>
        <v>0</v>
      </c>
      <c r="EY522" s="9">
        <f>Sun!$BJ$27</f>
        <v>0</v>
      </c>
      <c r="EZ522" s="73" t="str">
        <f>IF($B522="win",100%-EZ$1,"-100%")</f>
        <v>-100%</v>
      </c>
      <c r="FA522" s="9">
        <f>(EY522*EZ522)+(EY522*FA$1)</f>
        <v>0</v>
      </c>
      <c r="FC522" s="9">
        <f>Sun!$BK$27</f>
        <v>0</v>
      </c>
      <c r="FD522" s="73" t="str">
        <f>IF($B522="win",100%-FD$1,"-100%")</f>
        <v>-100%</v>
      </c>
      <c r="FE522" s="9">
        <f>(FC522*FD522)+(FC522*FE$1)</f>
        <v>0</v>
      </c>
      <c r="FG522" s="9">
        <f>Sun!$BL$27</f>
        <v>0</v>
      </c>
      <c r="FH522" s="73" t="str">
        <f>IF($B522="win",100%-FH$1,"-100%")</f>
        <v>-100%</v>
      </c>
      <c r="FI522" s="9">
        <f>(FG522*FH522)+(FG522*FI$1)</f>
        <v>0</v>
      </c>
      <c r="FK522" s="9">
        <f>Sun!$BM$27</f>
        <v>0</v>
      </c>
      <c r="FL522" s="73" t="str">
        <f>IF($B522="win",100%-FL$1,"-100%")</f>
        <v>-100%</v>
      </c>
      <c r="FM522" s="9">
        <f>(FK522*FL522)+(FK522*FM$1)</f>
        <v>0</v>
      </c>
      <c r="FO522" s="9">
        <f>Sun!$BN$27</f>
        <v>0</v>
      </c>
      <c r="FP522" s="73" t="str">
        <f>IF($B522="win",100%-FP$1,"-100%")</f>
        <v>-100%</v>
      </c>
      <c r="FQ522" s="9">
        <f>(FO522*FP522)+(FO522*FQ$1)</f>
        <v>0</v>
      </c>
    </row>
    <row r="523" spans="1:173" x14ac:dyDescent="0.25">
      <c r="A523" s="9">
        <f>Sun!$A$28</f>
        <v>0</v>
      </c>
      <c r="B523" s="72">
        <f>Sun!$C$28</f>
        <v>0</v>
      </c>
      <c r="C523" s="9">
        <f>Sun!$X$28</f>
        <v>0</v>
      </c>
      <c r="D523" s="73" t="str">
        <f t="shared" ref="D523:D525" si="5316">IF($B523="win",100%-D$1,"-100%")</f>
        <v>-100%</v>
      </c>
      <c r="E523" s="9">
        <f t="shared" ref="E523:E525" si="5317">(C523*D523)+(C523*E$1)</f>
        <v>0</v>
      </c>
      <c r="F523" s="12"/>
      <c r="G523" s="9">
        <f>Sun!$Y$28</f>
        <v>0</v>
      </c>
      <c r="H523" s="73" t="str">
        <f t="shared" ref="H523:H525" si="5318">IF($B523="win",100%-H$1,"-100%")</f>
        <v>-100%</v>
      </c>
      <c r="I523" s="9">
        <f t="shared" ref="I523:I525" si="5319">(G523*H523)+(G523*I$1)</f>
        <v>0</v>
      </c>
      <c r="J523" s="12"/>
      <c r="K523" s="9">
        <f>Sun!$Z$28</f>
        <v>0</v>
      </c>
      <c r="L523" s="73" t="str">
        <f t="shared" ref="L523:L525" si="5320">IF($B523="win",100%-L$1,"-100%")</f>
        <v>-100%</v>
      </c>
      <c r="M523" s="9">
        <f t="shared" ref="M523:M525" si="5321">(K523*L523)+(K523*M$1)</f>
        <v>0</v>
      </c>
      <c r="N523" s="9"/>
      <c r="O523" s="9">
        <f>Sun!$AA$28</f>
        <v>0</v>
      </c>
      <c r="P523" s="73" t="str">
        <f t="shared" ref="P523:P525" si="5322">IF($B523="win",100%-P$1,"-100%")</f>
        <v>-100%</v>
      </c>
      <c r="Q523" s="9">
        <f t="shared" ref="Q523:Q525" si="5323">(O523*P523)+(O523*Q$1)</f>
        <v>0</v>
      </c>
      <c r="R523" s="9"/>
      <c r="S523" s="9">
        <f>Sun!$AB$28</f>
        <v>0</v>
      </c>
      <c r="T523" s="73" t="str">
        <f t="shared" ref="T523:T525" si="5324">IF($B523="win",100%-T$1,"-100%")</f>
        <v>-100%</v>
      </c>
      <c r="U523" s="9">
        <f t="shared" ref="U523:U525" si="5325">(S523*T523)+(S523*U$1)</f>
        <v>0</v>
      </c>
      <c r="V523" s="9"/>
      <c r="W523" s="9">
        <f>Sun!$AC$28</f>
        <v>0</v>
      </c>
      <c r="X523" s="73" t="str">
        <f t="shared" ref="X523:X525" si="5326">IF($B523="win",100%-X$1,"-100%")</f>
        <v>-100%</v>
      </c>
      <c r="Y523" s="9">
        <f t="shared" ref="Y523:Y525" si="5327">(W523*X523)+(W523*Y$1)</f>
        <v>0</v>
      </c>
      <c r="Z523" s="9"/>
      <c r="AA523" s="9">
        <f>Sun!$AD$28</f>
        <v>0</v>
      </c>
      <c r="AB523" s="73" t="str">
        <f t="shared" ref="AB523:AB525" si="5328">IF($B523="win",100%-AB$1,"-100%")</f>
        <v>-100%</v>
      </c>
      <c r="AC523" s="9">
        <f t="shared" ref="AC523:AC525" si="5329">(AA523*AB523)+(AA523*AC$1)</f>
        <v>0</v>
      </c>
      <c r="AD523" s="9"/>
      <c r="AE523" s="9">
        <f>Sun!$AE$28</f>
        <v>0</v>
      </c>
      <c r="AF523" s="73" t="str">
        <f t="shared" ref="AF523:AF525" si="5330">IF($B523="win",100%-AF$1,"-100%")</f>
        <v>-100%</v>
      </c>
      <c r="AG523" s="9">
        <f t="shared" ref="AG523:AG525" si="5331">(AE523*AF523)+(AE523*AG$1)</f>
        <v>0</v>
      </c>
      <c r="AH523" s="9"/>
      <c r="AI523" s="9">
        <f>Sun!$AF$28</f>
        <v>0</v>
      </c>
      <c r="AJ523" s="73" t="str">
        <f t="shared" ref="AJ523:AJ525" si="5332">IF($B523="win",100%-AJ$1,"-100%")</f>
        <v>-100%</v>
      </c>
      <c r="AK523" s="9">
        <f t="shared" ref="AK523:AK525" si="5333">(AI523*AJ523)+(AI523*AK$1)</f>
        <v>0</v>
      </c>
      <c r="AL523" s="9"/>
      <c r="AM523" s="9">
        <f>Sun!$AG$28</f>
        <v>0</v>
      </c>
      <c r="AN523" s="73" t="str">
        <f t="shared" ref="AN523:AN525" si="5334">IF($B523="win",100%-AN$1,"-100%")</f>
        <v>-100%</v>
      </c>
      <c r="AO523" s="9">
        <f t="shared" ref="AO523:AO525" si="5335">(AM523*AN523)+(AM523*AO$1)</f>
        <v>0</v>
      </c>
      <c r="AP523" s="9"/>
      <c r="AQ523" s="9">
        <f>Sun!$AH$28</f>
        <v>0</v>
      </c>
      <c r="AR523" s="73" t="str">
        <f t="shared" ref="AR523:AR525" si="5336">IF($B523="win",100%-AR$1,"-100%")</f>
        <v>-100%</v>
      </c>
      <c r="AS523" s="9">
        <f t="shared" ref="AS523:AS525" si="5337">(AQ523*AR523)+(AQ523*AS$1)</f>
        <v>0</v>
      </c>
      <c r="AT523" s="9"/>
      <c r="AU523" s="9">
        <f>Sun!$AI$28</f>
        <v>0</v>
      </c>
      <c r="AV523" s="73" t="str">
        <f t="shared" ref="AV523:AV525" si="5338">IF($B523="win",100%-AV$1,"-100%")</f>
        <v>-100%</v>
      </c>
      <c r="AW523" s="9">
        <f t="shared" ref="AW523:AW525" si="5339">(AU523*AV523)+(AU523*AW$1)</f>
        <v>0</v>
      </c>
      <c r="AX523" s="9"/>
      <c r="AY523" s="9">
        <f>Sun!$AJ$28</f>
        <v>0</v>
      </c>
      <c r="AZ523" s="73" t="str">
        <f t="shared" ref="AZ523:AZ525" si="5340">IF($B523="win",100%-AZ$1,"-100%")</f>
        <v>-100%</v>
      </c>
      <c r="BA523" s="9">
        <f t="shared" ref="BA523:BA525" si="5341">(AY523*AZ523)+(AY523*BA$1)</f>
        <v>0</v>
      </c>
      <c r="BB523" s="9"/>
      <c r="BC523" s="9">
        <f>Sun!$AK$28</f>
        <v>0</v>
      </c>
      <c r="BD523" s="73" t="str">
        <f t="shared" ref="BD523:BD525" si="5342">IF($B523="win",100%-BD$1,"-100%")</f>
        <v>-100%</v>
      </c>
      <c r="BE523" s="9">
        <f t="shared" ref="BE523:BE525" si="5343">(BC523*BD523)+(BC523*BE$1)</f>
        <v>0</v>
      </c>
      <c r="BF523" s="9"/>
      <c r="BG523" s="9">
        <f>Sun!$AL$28</f>
        <v>0</v>
      </c>
      <c r="BH523" s="73" t="str">
        <f t="shared" ref="BH523:BH525" si="5344">IF($B523="win",100%-BH$1,"-100%")</f>
        <v>-100%</v>
      </c>
      <c r="BI523" s="9">
        <f t="shared" ref="BI523:BI525" si="5345">(BG523*BH523)+(BG523*BI$1)</f>
        <v>0</v>
      </c>
      <c r="BJ523" s="9"/>
      <c r="BK523" s="9">
        <f>Sun!$AM$28</f>
        <v>0</v>
      </c>
      <c r="BL523" s="73" t="str">
        <f t="shared" ref="BL523:BL525" si="5346">IF($B523="win",100%-BL$1,"-100%")</f>
        <v>-100%</v>
      </c>
      <c r="BM523" s="9">
        <f t="shared" ref="BM523:BM525" si="5347">(BK523*BL523)+(BK523*BM$1)</f>
        <v>0</v>
      </c>
      <c r="BN523" s="9"/>
      <c r="BO523" s="9">
        <f>Sun!$AN$28</f>
        <v>0</v>
      </c>
      <c r="BP523" s="73" t="str">
        <f t="shared" ref="BP523:BP525" si="5348">IF($B523="win",100%-BP$1,"-100%")</f>
        <v>-100%</v>
      </c>
      <c r="BQ523" s="9">
        <f t="shared" ref="BQ523:BQ525" si="5349">(BO523*BP523)+(BO523*BQ$1)</f>
        <v>0</v>
      </c>
      <c r="BR523" s="9"/>
      <c r="BS523" s="9">
        <f>Sun!$AO$28</f>
        <v>0</v>
      </c>
      <c r="BT523" s="73" t="str">
        <f t="shared" ref="BT523:BT525" si="5350">IF($B523="win",100%-BT$1,"-100%")</f>
        <v>-100%</v>
      </c>
      <c r="BU523" s="9">
        <f t="shared" ref="BU523:BU525" si="5351">(BS523*BT523)+(BS523*BU$1)</f>
        <v>0</v>
      </c>
      <c r="BV523" s="9"/>
      <c r="BW523" s="9">
        <f>Sun!$AP$28</f>
        <v>0</v>
      </c>
      <c r="BX523" s="73" t="str">
        <f t="shared" ref="BX523:BX525" si="5352">IF($B523="win",100%-BX$1,"-100%")</f>
        <v>-100%</v>
      </c>
      <c r="BY523" s="9">
        <f t="shared" ref="BY523:BY525" si="5353">(BW523*BX523)+(BW523*BY$1)</f>
        <v>0</v>
      </c>
      <c r="BZ523" s="9"/>
      <c r="CA523" s="9">
        <f>Sun!$AQ$28</f>
        <v>0</v>
      </c>
      <c r="CB523" s="73" t="str">
        <f t="shared" ref="CB523:CB525" si="5354">IF($B523="win",100%-CB$1,"-100%")</f>
        <v>-100%</v>
      </c>
      <c r="CC523" s="9">
        <f t="shared" ref="CC523:CC525" si="5355">(CA523*CB523)+(CA523*CC$1)</f>
        <v>0</v>
      </c>
      <c r="CD523" s="9"/>
      <c r="CE523" s="9">
        <f>Sun!$AR$28</f>
        <v>0</v>
      </c>
      <c r="CF523" s="73" t="str">
        <f t="shared" ref="CF523:CF525" si="5356">IF($B523="win",100%-CF$1,"-100%")</f>
        <v>-100%</v>
      </c>
      <c r="CG523" s="9">
        <f t="shared" ref="CG523:CG525" si="5357">(CE523*CF523)+(CE523*CG$1)</f>
        <v>0</v>
      </c>
      <c r="CH523" s="9"/>
      <c r="CI523" s="9">
        <f>Sun!$AS$28</f>
        <v>0</v>
      </c>
      <c r="CJ523" s="73" t="str">
        <f t="shared" ref="CJ523:CJ525" si="5358">IF($B523="win",100%-CJ$1,"-100%")</f>
        <v>-100%</v>
      </c>
      <c r="CK523" s="9">
        <f t="shared" ref="CK523:CK525" si="5359">(CI523*CJ523)+(CI523*CK$1)</f>
        <v>0</v>
      </c>
      <c r="CL523" s="9"/>
      <c r="CM523" s="9">
        <f>Sun!$AT$28</f>
        <v>0</v>
      </c>
      <c r="CN523" s="73" t="str">
        <f t="shared" ref="CN523:CN525" si="5360">IF($B523="win",100%-CN$1,"-100%")</f>
        <v>-100%</v>
      </c>
      <c r="CO523" s="9">
        <f t="shared" ref="CO523:CO525" si="5361">(CM523*CN523)+(CM523*CO$1)</f>
        <v>0</v>
      </c>
      <c r="CP523" s="9"/>
      <c r="CQ523" s="9">
        <f>Sun!$AU$28</f>
        <v>0</v>
      </c>
      <c r="CR523" s="73" t="str">
        <f t="shared" ref="CR523:CR525" si="5362">IF($B523="win",100%-CR$1,"-100%")</f>
        <v>-100%</v>
      </c>
      <c r="CS523" s="9">
        <f t="shared" ref="CS523:CS525" si="5363">(CQ523*CR523)+(CQ523*CS$1)</f>
        <v>0</v>
      </c>
      <c r="CT523" s="9"/>
      <c r="CU523" s="9">
        <f>Sun!$AV$28</f>
        <v>0</v>
      </c>
      <c r="CV523" s="73" t="str">
        <f t="shared" ref="CV523:CV525" si="5364">IF($B523="win",100%-CV$1,"-100%")</f>
        <v>-100%</v>
      </c>
      <c r="CW523" s="9">
        <f t="shared" ref="CW523:CW525" si="5365">(CU523*CV523)+(CU523*CW$1)</f>
        <v>0</v>
      </c>
      <c r="CX523" s="9"/>
      <c r="CY523" s="9">
        <f>Sun!$AW$28</f>
        <v>0</v>
      </c>
      <c r="CZ523" s="73" t="str">
        <f t="shared" ref="CZ523:CZ525" si="5366">IF($B523="win",100%-CZ$1,"-100%")</f>
        <v>-100%</v>
      </c>
      <c r="DA523" s="9">
        <f t="shared" ref="DA523:DA525" si="5367">(CY523*CZ523)+(CY523*DA$1)</f>
        <v>0</v>
      </c>
      <c r="DB523" s="9"/>
      <c r="DC523" s="9">
        <f>Sun!$AX$28</f>
        <v>0</v>
      </c>
      <c r="DD523" s="73" t="str">
        <f t="shared" ref="DD523:DD525" si="5368">IF($B523="win",100%-DD$1,"-100%")</f>
        <v>-100%</v>
      </c>
      <c r="DE523" s="9">
        <f t="shared" ref="DE523:DE525" si="5369">(DC523*DD523)+(DC523*DE$1)</f>
        <v>0</v>
      </c>
      <c r="DF523" s="9"/>
      <c r="DG523" s="9">
        <f>Sun!$AY$28</f>
        <v>0</v>
      </c>
      <c r="DH523" s="73" t="str">
        <f t="shared" ref="DH523:DH525" si="5370">IF($B523="win",100%-DH$1,"-100%")</f>
        <v>-100%</v>
      </c>
      <c r="DI523" s="9">
        <f t="shared" ref="DI523:DI525" si="5371">(DG523*DH523)+(DG523*DI$1)</f>
        <v>0</v>
      </c>
      <c r="DJ523" s="9"/>
      <c r="DK523" s="9">
        <f>Sun!$AZ$28</f>
        <v>0</v>
      </c>
      <c r="DL523" s="73" t="str">
        <f t="shared" ref="DL523:DL525" si="5372">IF($B523="win",100%-DL$1,"-100%")</f>
        <v>-100%</v>
      </c>
      <c r="DM523" s="9">
        <f t="shared" ref="DM523:DM525" si="5373">(DK523*DL523)+(DK523*DM$1)</f>
        <v>0</v>
      </c>
      <c r="DN523" s="9"/>
      <c r="DO523" s="9">
        <f>Sun!$BA$28</f>
        <v>0</v>
      </c>
      <c r="DP523" s="73" t="str">
        <f t="shared" ref="DP523:DP525" si="5374">IF($B523="win",100%-DP$1,"-100%")</f>
        <v>-100%</v>
      </c>
      <c r="DQ523" s="9">
        <f t="shared" ref="DQ523:DQ525" si="5375">(DO523*DP523)+(DO523*DQ$1)</f>
        <v>0</v>
      </c>
      <c r="DR523" s="9"/>
      <c r="DS523" s="9">
        <f>Sun!$BB$28</f>
        <v>0</v>
      </c>
      <c r="DT523" s="73" t="str">
        <f t="shared" ref="DT523:DT525" si="5376">IF($B523="win",100%-DT$1,"-100%")</f>
        <v>-100%</v>
      </c>
      <c r="DU523" s="9">
        <f t="shared" ref="DU523:DU525" si="5377">(DS523*DT523)+(DS523*DU$1)</f>
        <v>0</v>
      </c>
      <c r="DV523" s="9"/>
      <c r="DW523" s="9">
        <f>Sun!$BC$28</f>
        <v>0</v>
      </c>
      <c r="DX523" s="73" t="str">
        <f t="shared" ref="DX523:DX525" si="5378">IF($B523="win",100%-DX$1,"-100%")</f>
        <v>-100%</v>
      </c>
      <c r="DY523" s="9">
        <f t="shared" ref="DY523:DY525" si="5379">(DW523*DX523)+(DW523*DY$1)</f>
        <v>0</v>
      </c>
      <c r="DZ523" s="9"/>
      <c r="EA523" s="9">
        <f>Sun!$BD$28</f>
        <v>0</v>
      </c>
      <c r="EB523" s="73" t="str">
        <f t="shared" ref="EB523:EB525" si="5380">IF($B523="win",100%-EB$1,"-100%")</f>
        <v>-100%</v>
      </c>
      <c r="EC523" s="9">
        <f t="shared" ref="EC523:EC525" si="5381">(EA523*EB523)+(EA523*EC$1)</f>
        <v>0</v>
      </c>
      <c r="ED523" s="9"/>
      <c r="EE523" s="9">
        <f>Sun!$BE$28</f>
        <v>0</v>
      </c>
      <c r="EF523" s="73" t="str">
        <f t="shared" ref="EF523:EF525" si="5382">IF($B523="win",100%-EF$1,"-100%")</f>
        <v>-100%</v>
      </c>
      <c r="EG523" s="9">
        <f t="shared" ref="EG523:EG525" si="5383">(EE523*EF523)+(EE523*EG$1)</f>
        <v>0</v>
      </c>
      <c r="EH523" s="9"/>
      <c r="EI523" s="9">
        <f>Sun!$BF$28</f>
        <v>0</v>
      </c>
      <c r="EJ523" s="73" t="str">
        <f t="shared" ref="EJ523:EJ525" si="5384">IF($B523="win",100%-EJ$1,"-100%")</f>
        <v>-100%</v>
      </c>
      <c r="EK523" s="9">
        <f t="shared" ref="EK523:EK525" si="5385">(EI523*EJ523)+(EI523*EK$1)</f>
        <v>0</v>
      </c>
      <c r="EL523" s="9"/>
      <c r="EM523" s="9">
        <f>Sun!$BG$28</f>
        <v>0</v>
      </c>
      <c r="EN523" s="73" t="str">
        <f t="shared" ref="EN523:EN525" si="5386">IF($B523="win",100%-EN$1,"-100%")</f>
        <v>-100%</v>
      </c>
      <c r="EO523" s="9">
        <f t="shared" ref="EO523:EO525" si="5387">(EM523*EN523)+(EM523*EO$1)</f>
        <v>0</v>
      </c>
      <c r="EP523" s="9"/>
      <c r="EQ523" s="9">
        <f>Sun!$BH$28</f>
        <v>0</v>
      </c>
      <c r="ER523" s="73" t="str">
        <f t="shared" ref="ER523:ER525" si="5388">IF($B523="win",100%-ER$1,"-100%")</f>
        <v>-100%</v>
      </c>
      <c r="ES523" s="9">
        <f t="shared" ref="ES523:ES525" si="5389">(EQ523*ER523)+(EQ523*ES$1)</f>
        <v>0</v>
      </c>
      <c r="EU523" s="9">
        <f>Sun!$BI$28</f>
        <v>0</v>
      </c>
      <c r="EV523" s="73" t="str">
        <f t="shared" ref="EV523:EV525" si="5390">IF($B523="win",100%-EV$1,"-100%")</f>
        <v>-100%</v>
      </c>
      <c r="EW523" s="9">
        <f t="shared" ref="EW523:EW525" si="5391">(EU523*EV523)+(EU523*EW$1)</f>
        <v>0</v>
      </c>
      <c r="EY523" s="9">
        <f>Sun!$BJ$28</f>
        <v>0</v>
      </c>
      <c r="EZ523" s="73" t="str">
        <f t="shared" ref="EZ523:EZ525" si="5392">IF($B523="win",100%-EZ$1,"-100%")</f>
        <v>-100%</v>
      </c>
      <c r="FA523" s="9">
        <f t="shared" ref="FA523:FA525" si="5393">(EY523*EZ523)+(EY523*FA$1)</f>
        <v>0</v>
      </c>
      <c r="FC523" s="9">
        <f>Sun!$BK$28</f>
        <v>0</v>
      </c>
      <c r="FD523" s="73" t="str">
        <f t="shared" ref="FD523:FD525" si="5394">IF($B523="win",100%-FD$1,"-100%")</f>
        <v>-100%</v>
      </c>
      <c r="FE523" s="9">
        <f t="shared" ref="FE523:FE525" si="5395">(FC523*FD523)+(FC523*FE$1)</f>
        <v>0</v>
      </c>
      <c r="FG523" s="9">
        <f>Sun!$BL$28</f>
        <v>0</v>
      </c>
      <c r="FH523" s="73" t="str">
        <f t="shared" ref="FH523:FH525" si="5396">IF($B523="win",100%-FH$1,"-100%")</f>
        <v>-100%</v>
      </c>
      <c r="FI523" s="9">
        <f t="shared" ref="FI523:FI525" si="5397">(FG523*FH523)+(FG523*FI$1)</f>
        <v>0</v>
      </c>
      <c r="FK523" s="9">
        <f>Sun!$BM$28</f>
        <v>0</v>
      </c>
      <c r="FL523" s="73" t="str">
        <f t="shared" ref="FL523:FL525" si="5398">IF($B523="win",100%-FL$1,"-100%")</f>
        <v>-100%</v>
      </c>
      <c r="FM523" s="9">
        <f t="shared" ref="FM523:FM525" si="5399">(FK523*FL523)+(FK523*FM$1)</f>
        <v>0</v>
      </c>
      <c r="FO523" s="9">
        <f>Sun!$BN$28</f>
        <v>0</v>
      </c>
      <c r="FP523" s="73" t="str">
        <f t="shared" ref="FP523:FP525" si="5400">IF($B523="win",100%-FP$1,"-100%")</f>
        <v>-100%</v>
      </c>
      <c r="FQ523" s="9">
        <f t="shared" ref="FQ523:FQ525" si="5401">(FO523*FP523)+(FO523*FQ$1)</f>
        <v>0</v>
      </c>
    </row>
    <row r="524" spans="1:173" x14ac:dyDescent="0.25">
      <c r="A524" s="9" t="str">
        <f>Sun!$A$29</f>
        <v>UNDER</v>
      </c>
      <c r="B524" s="72">
        <f>Sun!$C$29</f>
        <v>0</v>
      </c>
      <c r="C524" s="9">
        <f>Sun!$X$29</f>
        <v>0</v>
      </c>
      <c r="D524" s="73" t="str">
        <f t="shared" si="5316"/>
        <v>-100%</v>
      </c>
      <c r="E524" s="9">
        <f t="shared" si="5317"/>
        <v>0</v>
      </c>
      <c r="F524" s="12"/>
      <c r="G524" s="9">
        <f>Sun!$Y$29</f>
        <v>0</v>
      </c>
      <c r="H524" s="73" t="str">
        <f t="shared" si="5318"/>
        <v>-100%</v>
      </c>
      <c r="I524" s="9">
        <f t="shared" si="5319"/>
        <v>0</v>
      </c>
      <c r="J524" s="12"/>
      <c r="K524" s="9">
        <f>Sun!$Z$29</f>
        <v>0</v>
      </c>
      <c r="L524" s="73" t="str">
        <f t="shared" si="5320"/>
        <v>-100%</v>
      </c>
      <c r="M524" s="9">
        <f t="shared" si="5321"/>
        <v>0</v>
      </c>
      <c r="N524" s="9"/>
      <c r="O524" s="9">
        <f>Sun!$AA$29</f>
        <v>0</v>
      </c>
      <c r="P524" s="73" t="str">
        <f t="shared" si="5322"/>
        <v>-100%</v>
      </c>
      <c r="Q524" s="9">
        <f t="shared" si="5323"/>
        <v>0</v>
      </c>
      <c r="R524" s="9"/>
      <c r="S524" s="9">
        <f>Sun!$AB$29</f>
        <v>0</v>
      </c>
      <c r="T524" s="73" t="str">
        <f t="shared" si="5324"/>
        <v>-100%</v>
      </c>
      <c r="U524" s="9">
        <f t="shared" si="5325"/>
        <v>0</v>
      </c>
      <c r="V524" s="9"/>
      <c r="W524" s="9">
        <f>Sun!$AC$29</f>
        <v>0</v>
      </c>
      <c r="X524" s="73" t="str">
        <f t="shared" si="5326"/>
        <v>-100%</v>
      </c>
      <c r="Y524" s="9">
        <f t="shared" si="5327"/>
        <v>0</v>
      </c>
      <c r="Z524" s="9"/>
      <c r="AA524" s="9">
        <f>Sun!$AD$29</f>
        <v>0</v>
      </c>
      <c r="AB524" s="73" t="str">
        <f t="shared" si="5328"/>
        <v>-100%</v>
      </c>
      <c r="AC524" s="9">
        <f t="shared" si="5329"/>
        <v>0</v>
      </c>
      <c r="AD524" s="9"/>
      <c r="AE524" s="9">
        <f>Sun!$AE$29</f>
        <v>0</v>
      </c>
      <c r="AF524" s="73" t="str">
        <f t="shared" si="5330"/>
        <v>-100%</v>
      </c>
      <c r="AG524" s="9">
        <f t="shared" si="5331"/>
        <v>0</v>
      </c>
      <c r="AH524" s="9"/>
      <c r="AI524" s="9">
        <f>Sun!$AF$29</f>
        <v>0</v>
      </c>
      <c r="AJ524" s="73" t="str">
        <f t="shared" si="5332"/>
        <v>-100%</v>
      </c>
      <c r="AK524" s="9">
        <f t="shared" si="5333"/>
        <v>0</v>
      </c>
      <c r="AL524" s="9"/>
      <c r="AM524" s="9">
        <f>Sun!$AG$29</f>
        <v>0</v>
      </c>
      <c r="AN524" s="73" t="str">
        <f t="shared" si="5334"/>
        <v>-100%</v>
      </c>
      <c r="AO524" s="9">
        <f t="shared" si="5335"/>
        <v>0</v>
      </c>
      <c r="AP524" s="9"/>
      <c r="AQ524" s="9">
        <f>Sun!$AH$29</f>
        <v>0</v>
      </c>
      <c r="AR524" s="73" t="str">
        <f t="shared" si="5336"/>
        <v>-100%</v>
      </c>
      <c r="AS524" s="9">
        <f t="shared" si="5337"/>
        <v>0</v>
      </c>
      <c r="AT524" s="9"/>
      <c r="AU524" s="9">
        <f>Sun!$AI$29</f>
        <v>0</v>
      </c>
      <c r="AV524" s="73" t="str">
        <f t="shared" si="5338"/>
        <v>-100%</v>
      </c>
      <c r="AW524" s="9">
        <f t="shared" si="5339"/>
        <v>0</v>
      </c>
      <c r="AX524" s="9"/>
      <c r="AY524" s="9">
        <f>Sun!$AJ$29</f>
        <v>0</v>
      </c>
      <c r="AZ524" s="73" t="str">
        <f t="shared" si="5340"/>
        <v>-100%</v>
      </c>
      <c r="BA524" s="9">
        <f t="shared" si="5341"/>
        <v>0</v>
      </c>
      <c r="BB524" s="9"/>
      <c r="BC524" s="9">
        <f>Sun!$AK$29</f>
        <v>0</v>
      </c>
      <c r="BD524" s="73" t="str">
        <f t="shared" si="5342"/>
        <v>-100%</v>
      </c>
      <c r="BE524" s="9">
        <f t="shared" si="5343"/>
        <v>0</v>
      </c>
      <c r="BF524" s="9"/>
      <c r="BG524" s="9">
        <f>Sun!$AL$29</f>
        <v>0</v>
      </c>
      <c r="BH524" s="73" t="str">
        <f t="shared" si="5344"/>
        <v>-100%</v>
      </c>
      <c r="BI524" s="9">
        <f t="shared" si="5345"/>
        <v>0</v>
      </c>
      <c r="BJ524" s="9"/>
      <c r="BK524" s="9">
        <f>Sun!$AM$29</f>
        <v>0</v>
      </c>
      <c r="BL524" s="73" t="str">
        <f t="shared" si="5346"/>
        <v>-100%</v>
      </c>
      <c r="BM524" s="9">
        <f t="shared" si="5347"/>
        <v>0</v>
      </c>
      <c r="BN524" s="9"/>
      <c r="BO524" s="9">
        <f>Sun!$AN$29</f>
        <v>0</v>
      </c>
      <c r="BP524" s="73" t="str">
        <f t="shared" si="5348"/>
        <v>-100%</v>
      </c>
      <c r="BQ524" s="9">
        <f t="shared" si="5349"/>
        <v>0</v>
      </c>
      <c r="BR524" s="9"/>
      <c r="BS524" s="9">
        <f>Sun!$AO$29</f>
        <v>0</v>
      </c>
      <c r="BT524" s="73" t="str">
        <f t="shared" si="5350"/>
        <v>-100%</v>
      </c>
      <c r="BU524" s="9">
        <f t="shared" si="5351"/>
        <v>0</v>
      </c>
      <c r="BV524" s="9"/>
      <c r="BW524" s="9">
        <f>Sun!$AP$29</f>
        <v>0</v>
      </c>
      <c r="BX524" s="73" t="str">
        <f t="shared" si="5352"/>
        <v>-100%</v>
      </c>
      <c r="BY524" s="9">
        <f t="shared" si="5353"/>
        <v>0</v>
      </c>
      <c r="BZ524" s="9"/>
      <c r="CA524" s="9">
        <f>Sun!$AQ$29</f>
        <v>0</v>
      </c>
      <c r="CB524" s="73" t="str">
        <f t="shared" si="5354"/>
        <v>-100%</v>
      </c>
      <c r="CC524" s="9">
        <f t="shared" si="5355"/>
        <v>0</v>
      </c>
      <c r="CD524" s="9"/>
      <c r="CE524" s="9">
        <f>Sun!$AR$29</f>
        <v>0</v>
      </c>
      <c r="CF524" s="73" t="str">
        <f t="shared" si="5356"/>
        <v>-100%</v>
      </c>
      <c r="CG524" s="9">
        <f t="shared" si="5357"/>
        <v>0</v>
      </c>
      <c r="CH524" s="9"/>
      <c r="CI524" s="9">
        <f>Sun!$AS$29</f>
        <v>0</v>
      </c>
      <c r="CJ524" s="73" t="str">
        <f t="shared" si="5358"/>
        <v>-100%</v>
      </c>
      <c r="CK524" s="9">
        <f t="shared" si="5359"/>
        <v>0</v>
      </c>
      <c r="CL524" s="9"/>
      <c r="CM524" s="9">
        <f>Sun!$AT$29</f>
        <v>0</v>
      </c>
      <c r="CN524" s="73" t="str">
        <f t="shared" si="5360"/>
        <v>-100%</v>
      </c>
      <c r="CO524" s="9">
        <f t="shared" si="5361"/>
        <v>0</v>
      </c>
      <c r="CP524" s="9"/>
      <c r="CQ524" s="9">
        <f>Sun!$AU$29</f>
        <v>0</v>
      </c>
      <c r="CR524" s="73" t="str">
        <f t="shared" si="5362"/>
        <v>-100%</v>
      </c>
      <c r="CS524" s="9">
        <f t="shared" si="5363"/>
        <v>0</v>
      </c>
      <c r="CT524" s="9"/>
      <c r="CU524" s="9">
        <f>Sun!$AV$29</f>
        <v>0</v>
      </c>
      <c r="CV524" s="73" t="str">
        <f t="shared" si="5364"/>
        <v>-100%</v>
      </c>
      <c r="CW524" s="9">
        <f t="shared" si="5365"/>
        <v>0</v>
      </c>
      <c r="CX524" s="9"/>
      <c r="CY524" s="9">
        <f>Sun!$AW$29</f>
        <v>0</v>
      </c>
      <c r="CZ524" s="73" t="str">
        <f t="shared" si="5366"/>
        <v>-100%</v>
      </c>
      <c r="DA524" s="9">
        <f t="shared" si="5367"/>
        <v>0</v>
      </c>
      <c r="DB524" s="9"/>
      <c r="DC524" s="9">
        <f>Sun!$AX$29</f>
        <v>0</v>
      </c>
      <c r="DD524" s="73" t="str">
        <f t="shared" si="5368"/>
        <v>-100%</v>
      </c>
      <c r="DE524" s="9">
        <f t="shared" si="5369"/>
        <v>0</v>
      </c>
      <c r="DF524" s="9"/>
      <c r="DG524" s="9">
        <f>Sun!$AY$29</f>
        <v>0</v>
      </c>
      <c r="DH524" s="73" t="str">
        <f t="shared" si="5370"/>
        <v>-100%</v>
      </c>
      <c r="DI524" s="9">
        <f t="shared" si="5371"/>
        <v>0</v>
      </c>
      <c r="DJ524" s="9"/>
      <c r="DK524" s="9">
        <f>Sun!$AZ$29</f>
        <v>0</v>
      </c>
      <c r="DL524" s="73" t="str">
        <f t="shared" si="5372"/>
        <v>-100%</v>
      </c>
      <c r="DM524" s="9">
        <f t="shared" si="5373"/>
        <v>0</v>
      </c>
      <c r="DN524" s="9"/>
      <c r="DO524" s="9">
        <f>Sun!$BA$29</f>
        <v>0</v>
      </c>
      <c r="DP524" s="73" t="str">
        <f t="shared" si="5374"/>
        <v>-100%</v>
      </c>
      <c r="DQ524" s="9">
        <f t="shared" si="5375"/>
        <v>0</v>
      </c>
      <c r="DR524" s="9"/>
      <c r="DS524" s="9">
        <f>Sun!$BB$29</f>
        <v>0</v>
      </c>
      <c r="DT524" s="73" t="str">
        <f t="shared" si="5376"/>
        <v>-100%</v>
      </c>
      <c r="DU524" s="9">
        <f t="shared" si="5377"/>
        <v>0</v>
      </c>
      <c r="DV524" s="9"/>
      <c r="DW524" s="9">
        <f>Sun!$BC$29</f>
        <v>0</v>
      </c>
      <c r="DX524" s="73" t="str">
        <f t="shared" si="5378"/>
        <v>-100%</v>
      </c>
      <c r="DY524" s="9">
        <f t="shared" si="5379"/>
        <v>0</v>
      </c>
      <c r="DZ524" s="9"/>
      <c r="EA524" s="9">
        <f>Sun!$BD$29</f>
        <v>0</v>
      </c>
      <c r="EB524" s="73" t="str">
        <f t="shared" si="5380"/>
        <v>-100%</v>
      </c>
      <c r="EC524" s="9">
        <f t="shared" si="5381"/>
        <v>0</v>
      </c>
      <c r="ED524" s="9"/>
      <c r="EE524" s="9">
        <f>Sun!$BE$29</f>
        <v>0</v>
      </c>
      <c r="EF524" s="73" t="str">
        <f t="shared" si="5382"/>
        <v>-100%</v>
      </c>
      <c r="EG524" s="9">
        <f t="shared" si="5383"/>
        <v>0</v>
      </c>
      <c r="EH524" s="9"/>
      <c r="EI524" s="9">
        <f>Sun!$BF$29</f>
        <v>0</v>
      </c>
      <c r="EJ524" s="73" t="str">
        <f t="shared" si="5384"/>
        <v>-100%</v>
      </c>
      <c r="EK524" s="9">
        <f t="shared" si="5385"/>
        <v>0</v>
      </c>
      <c r="EL524" s="9"/>
      <c r="EM524" s="9">
        <f>Sun!$BG$29</f>
        <v>0</v>
      </c>
      <c r="EN524" s="73" t="str">
        <f t="shared" si="5386"/>
        <v>-100%</v>
      </c>
      <c r="EO524" s="9">
        <f t="shared" si="5387"/>
        <v>0</v>
      </c>
      <c r="EP524" s="9"/>
      <c r="EQ524" s="9">
        <f>Sun!$BH$29</f>
        <v>0</v>
      </c>
      <c r="ER524" s="73" t="str">
        <f t="shared" si="5388"/>
        <v>-100%</v>
      </c>
      <c r="ES524" s="9">
        <f t="shared" si="5389"/>
        <v>0</v>
      </c>
      <c r="EU524" s="9">
        <f>Sun!$BI$29</f>
        <v>0</v>
      </c>
      <c r="EV524" s="73" t="str">
        <f t="shared" si="5390"/>
        <v>-100%</v>
      </c>
      <c r="EW524" s="9">
        <f t="shared" si="5391"/>
        <v>0</v>
      </c>
      <c r="EY524" s="9">
        <f>Sun!$BJ$29</f>
        <v>0</v>
      </c>
      <c r="EZ524" s="73" t="str">
        <f t="shared" si="5392"/>
        <v>-100%</v>
      </c>
      <c r="FA524" s="9">
        <f t="shared" si="5393"/>
        <v>0</v>
      </c>
      <c r="FC524" s="9">
        <f>Sun!$BK$29</f>
        <v>0</v>
      </c>
      <c r="FD524" s="73" t="str">
        <f t="shared" si="5394"/>
        <v>-100%</v>
      </c>
      <c r="FE524" s="9">
        <f t="shared" si="5395"/>
        <v>0</v>
      </c>
      <c r="FG524" s="9">
        <f>Sun!$BL$29</f>
        <v>0</v>
      </c>
      <c r="FH524" s="73" t="str">
        <f t="shared" si="5396"/>
        <v>-100%</v>
      </c>
      <c r="FI524" s="9">
        <f t="shared" si="5397"/>
        <v>0</v>
      </c>
      <c r="FK524" s="9">
        <f>Sun!$BM$29</f>
        <v>0</v>
      </c>
      <c r="FL524" s="73" t="str">
        <f t="shared" si="5398"/>
        <v>-100%</v>
      </c>
      <c r="FM524" s="9">
        <f t="shared" si="5399"/>
        <v>0</v>
      </c>
      <c r="FO524" s="9">
        <f>Sun!$BN$29</f>
        <v>0</v>
      </c>
      <c r="FP524" s="73" t="str">
        <f t="shared" si="5400"/>
        <v>-100%</v>
      </c>
      <c r="FQ524" s="9">
        <f t="shared" si="5401"/>
        <v>0</v>
      </c>
    </row>
    <row r="525" spans="1:173" x14ac:dyDescent="0.25">
      <c r="A525" s="9" t="str">
        <f>Sun!$A$30</f>
        <v>OVER</v>
      </c>
      <c r="B525" s="72">
        <f>Sun!$C$30</f>
        <v>0</v>
      </c>
      <c r="C525" s="9">
        <f>Sun!$X$30</f>
        <v>0</v>
      </c>
      <c r="D525" s="73" t="str">
        <f t="shared" si="5316"/>
        <v>-100%</v>
      </c>
      <c r="E525" s="9">
        <f t="shared" si="5317"/>
        <v>0</v>
      </c>
      <c r="F525" s="12"/>
      <c r="G525" s="9">
        <f>Sun!$Y$30</f>
        <v>0</v>
      </c>
      <c r="H525" s="73" t="str">
        <f t="shared" si="5318"/>
        <v>-100%</v>
      </c>
      <c r="I525" s="9">
        <f t="shared" si="5319"/>
        <v>0</v>
      </c>
      <c r="J525" s="12"/>
      <c r="K525" s="9">
        <f>Sun!$Z$30</f>
        <v>0</v>
      </c>
      <c r="L525" s="73" t="str">
        <f t="shared" si="5320"/>
        <v>-100%</v>
      </c>
      <c r="M525" s="9">
        <f t="shared" si="5321"/>
        <v>0</v>
      </c>
      <c r="N525" s="9"/>
      <c r="O525" s="9">
        <f>Sun!$AA$30</f>
        <v>0</v>
      </c>
      <c r="P525" s="73" t="str">
        <f t="shared" si="5322"/>
        <v>-100%</v>
      </c>
      <c r="Q525" s="9">
        <f t="shared" si="5323"/>
        <v>0</v>
      </c>
      <c r="R525" s="9"/>
      <c r="S525" s="9">
        <f>Sun!$AB$30</f>
        <v>0</v>
      </c>
      <c r="T525" s="73" t="str">
        <f t="shared" si="5324"/>
        <v>-100%</v>
      </c>
      <c r="U525" s="9">
        <f t="shared" si="5325"/>
        <v>0</v>
      </c>
      <c r="V525" s="9"/>
      <c r="W525" s="9">
        <f>Sun!$AC$30</f>
        <v>0</v>
      </c>
      <c r="X525" s="73" t="str">
        <f t="shared" si="5326"/>
        <v>-100%</v>
      </c>
      <c r="Y525" s="9">
        <f t="shared" si="5327"/>
        <v>0</v>
      </c>
      <c r="Z525" s="9"/>
      <c r="AA525" s="9">
        <f>Sun!$AD$30</f>
        <v>0</v>
      </c>
      <c r="AB525" s="73" t="str">
        <f t="shared" si="5328"/>
        <v>-100%</v>
      </c>
      <c r="AC525" s="9">
        <f t="shared" si="5329"/>
        <v>0</v>
      </c>
      <c r="AD525" s="9"/>
      <c r="AE525" s="9">
        <f>Sun!$AE$30</f>
        <v>0</v>
      </c>
      <c r="AF525" s="73" t="str">
        <f t="shared" si="5330"/>
        <v>-100%</v>
      </c>
      <c r="AG525" s="9">
        <f t="shared" si="5331"/>
        <v>0</v>
      </c>
      <c r="AH525" s="9"/>
      <c r="AI525" s="9">
        <f>Sun!$AF$30</f>
        <v>0</v>
      </c>
      <c r="AJ525" s="73" t="str">
        <f t="shared" si="5332"/>
        <v>-100%</v>
      </c>
      <c r="AK525" s="9">
        <f t="shared" si="5333"/>
        <v>0</v>
      </c>
      <c r="AL525" s="9"/>
      <c r="AM525" s="9">
        <f>Sun!$AG$30</f>
        <v>0</v>
      </c>
      <c r="AN525" s="73" t="str">
        <f t="shared" si="5334"/>
        <v>-100%</v>
      </c>
      <c r="AO525" s="9">
        <f t="shared" si="5335"/>
        <v>0</v>
      </c>
      <c r="AP525" s="9"/>
      <c r="AQ525" s="9">
        <f>Sun!$AH$30</f>
        <v>0</v>
      </c>
      <c r="AR525" s="73" t="str">
        <f t="shared" si="5336"/>
        <v>-100%</v>
      </c>
      <c r="AS525" s="9">
        <f t="shared" si="5337"/>
        <v>0</v>
      </c>
      <c r="AT525" s="9"/>
      <c r="AU525" s="9">
        <f>Sun!$AI$30</f>
        <v>0</v>
      </c>
      <c r="AV525" s="73" t="str">
        <f t="shared" si="5338"/>
        <v>-100%</v>
      </c>
      <c r="AW525" s="9">
        <f t="shared" si="5339"/>
        <v>0</v>
      </c>
      <c r="AX525" s="9"/>
      <c r="AY525" s="9">
        <f>Sun!$AJ$30</f>
        <v>0</v>
      </c>
      <c r="AZ525" s="73" t="str">
        <f t="shared" si="5340"/>
        <v>-100%</v>
      </c>
      <c r="BA525" s="9">
        <f t="shared" si="5341"/>
        <v>0</v>
      </c>
      <c r="BB525" s="9"/>
      <c r="BC525" s="9">
        <f>Sun!$AK$30</f>
        <v>0</v>
      </c>
      <c r="BD525" s="73" t="str">
        <f t="shared" si="5342"/>
        <v>-100%</v>
      </c>
      <c r="BE525" s="9">
        <f t="shared" si="5343"/>
        <v>0</v>
      </c>
      <c r="BF525" s="9"/>
      <c r="BG525" s="9">
        <f>Sun!$AL$30</f>
        <v>0</v>
      </c>
      <c r="BH525" s="73" t="str">
        <f t="shared" si="5344"/>
        <v>-100%</v>
      </c>
      <c r="BI525" s="9">
        <f t="shared" si="5345"/>
        <v>0</v>
      </c>
      <c r="BJ525" s="9"/>
      <c r="BK525" s="9">
        <f>Sun!$AM$30</f>
        <v>0</v>
      </c>
      <c r="BL525" s="73" t="str">
        <f t="shared" si="5346"/>
        <v>-100%</v>
      </c>
      <c r="BM525" s="9">
        <f t="shared" si="5347"/>
        <v>0</v>
      </c>
      <c r="BN525" s="9"/>
      <c r="BO525" s="9">
        <f>Sun!$AN$30</f>
        <v>0</v>
      </c>
      <c r="BP525" s="73" t="str">
        <f t="shared" si="5348"/>
        <v>-100%</v>
      </c>
      <c r="BQ525" s="9">
        <f t="shared" si="5349"/>
        <v>0</v>
      </c>
      <c r="BR525" s="9"/>
      <c r="BS525" s="9">
        <f>Sun!$AO$30</f>
        <v>0</v>
      </c>
      <c r="BT525" s="73" t="str">
        <f t="shared" si="5350"/>
        <v>-100%</v>
      </c>
      <c r="BU525" s="9">
        <f t="shared" si="5351"/>
        <v>0</v>
      </c>
      <c r="BV525" s="9"/>
      <c r="BW525" s="9">
        <f>Sun!$AP$30</f>
        <v>0</v>
      </c>
      <c r="BX525" s="73" t="str">
        <f t="shared" si="5352"/>
        <v>-100%</v>
      </c>
      <c r="BY525" s="9">
        <f t="shared" si="5353"/>
        <v>0</v>
      </c>
      <c r="BZ525" s="9"/>
      <c r="CA525" s="9">
        <f>Sun!$AQ$30</f>
        <v>0</v>
      </c>
      <c r="CB525" s="73" t="str">
        <f t="shared" si="5354"/>
        <v>-100%</v>
      </c>
      <c r="CC525" s="9">
        <f t="shared" si="5355"/>
        <v>0</v>
      </c>
      <c r="CD525" s="9"/>
      <c r="CE525" s="9">
        <f>Sun!$AR$30</f>
        <v>0</v>
      </c>
      <c r="CF525" s="73" t="str">
        <f t="shared" si="5356"/>
        <v>-100%</v>
      </c>
      <c r="CG525" s="9">
        <f t="shared" si="5357"/>
        <v>0</v>
      </c>
      <c r="CH525" s="9"/>
      <c r="CI525" s="9">
        <f>Sun!$AS$30</f>
        <v>0</v>
      </c>
      <c r="CJ525" s="73" t="str">
        <f t="shared" si="5358"/>
        <v>-100%</v>
      </c>
      <c r="CK525" s="9">
        <f t="shared" si="5359"/>
        <v>0</v>
      </c>
      <c r="CL525" s="9"/>
      <c r="CM525" s="9">
        <f>Sun!$AT$30</f>
        <v>0</v>
      </c>
      <c r="CN525" s="73" t="str">
        <f t="shared" si="5360"/>
        <v>-100%</v>
      </c>
      <c r="CO525" s="9">
        <f t="shared" si="5361"/>
        <v>0</v>
      </c>
      <c r="CP525" s="9"/>
      <c r="CQ525" s="9">
        <f>Sun!$AU$30</f>
        <v>0</v>
      </c>
      <c r="CR525" s="73" t="str">
        <f t="shared" si="5362"/>
        <v>-100%</v>
      </c>
      <c r="CS525" s="9">
        <f t="shared" si="5363"/>
        <v>0</v>
      </c>
      <c r="CT525" s="9"/>
      <c r="CU525" s="9">
        <f>Sun!$AV$30</f>
        <v>0</v>
      </c>
      <c r="CV525" s="73" t="str">
        <f t="shared" si="5364"/>
        <v>-100%</v>
      </c>
      <c r="CW525" s="9">
        <f t="shared" si="5365"/>
        <v>0</v>
      </c>
      <c r="CX525" s="9"/>
      <c r="CY525" s="9">
        <f>Sun!$AW$30</f>
        <v>0</v>
      </c>
      <c r="CZ525" s="73" t="str">
        <f t="shared" si="5366"/>
        <v>-100%</v>
      </c>
      <c r="DA525" s="9">
        <f t="shared" si="5367"/>
        <v>0</v>
      </c>
      <c r="DB525" s="9"/>
      <c r="DC525" s="9">
        <f>Sun!$AX$30</f>
        <v>0</v>
      </c>
      <c r="DD525" s="73" t="str">
        <f t="shared" si="5368"/>
        <v>-100%</v>
      </c>
      <c r="DE525" s="9">
        <f t="shared" si="5369"/>
        <v>0</v>
      </c>
      <c r="DF525" s="9"/>
      <c r="DG525" s="9">
        <f>Sun!$AY$30</f>
        <v>0</v>
      </c>
      <c r="DH525" s="73" t="str">
        <f t="shared" si="5370"/>
        <v>-100%</v>
      </c>
      <c r="DI525" s="9">
        <f t="shared" si="5371"/>
        <v>0</v>
      </c>
      <c r="DJ525" s="9"/>
      <c r="DK525" s="9">
        <f>Sun!$AZ$30</f>
        <v>0</v>
      </c>
      <c r="DL525" s="73" t="str">
        <f t="shared" si="5372"/>
        <v>-100%</v>
      </c>
      <c r="DM525" s="9">
        <f t="shared" si="5373"/>
        <v>0</v>
      </c>
      <c r="DN525" s="9"/>
      <c r="DO525" s="9">
        <f>Sun!$BA$30</f>
        <v>0</v>
      </c>
      <c r="DP525" s="73" t="str">
        <f t="shared" si="5374"/>
        <v>-100%</v>
      </c>
      <c r="DQ525" s="9">
        <f t="shared" si="5375"/>
        <v>0</v>
      </c>
      <c r="DR525" s="9"/>
      <c r="DS525" s="9">
        <f>Sun!$BB$30</f>
        <v>0</v>
      </c>
      <c r="DT525" s="73" t="str">
        <f t="shared" si="5376"/>
        <v>-100%</v>
      </c>
      <c r="DU525" s="9">
        <f t="shared" si="5377"/>
        <v>0</v>
      </c>
      <c r="DV525" s="9"/>
      <c r="DW525" s="9">
        <f>Sun!$BC$30</f>
        <v>0</v>
      </c>
      <c r="DX525" s="73" t="str">
        <f t="shared" si="5378"/>
        <v>-100%</v>
      </c>
      <c r="DY525" s="9">
        <f t="shared" si="5379"/>
        <v>0</v>
      </c>
      <c r="DZ525" s="9"/>
      <c r="EA525" s="9">
        <f>Sun!$BD$30</f>
        <v>0</v>
      </c>
      <c r="EB525" s="73" t="str">
        <f t="shared" si="5380"/>
        <v>-100%</v>
      </c>
      <c r="EC525" s="9">
        <f t="shared" si="5381"/>
        <v>0</v>
      </c>
      <c r="ED525" s="9"/>
      <c r="EE525" s="9">
        <f>Sun!$BE$30</f>
        <v>0</v>
      </c>
      <c r="EF525" s="73" t="str">
        <f t="shared" si="5382"/>
        <v>-100%</v>
      </c>
      <c r="EG525" s="9">
        <f t="shared" si="5383"/>
        <v>0</v>
      </c>
      <c r="EH525" s="9"/>
      <c r="EI525" s="9">
        <f>Sun!$BF$30</f>
        <v>0</v>
      </c>
      <c r="EJ525" s="73" t="str">
        <f t="shared" si="5384"/>
        <v>-100%</v>
      </c>
      <c r="EK525" s="9">
        <f t="shared" si="5385"/>
        <v>0</v>
      </c>
      <c r="EL525" s="9"/>
      <c r="EM525" s="9">
        <f>Sun!$BG$30</f>
        <v>0</v>
      </c>
      <c r="EN525" s="73" t="str">
        <f t="shared" si="5386"/>
        <v>-100%</v>
      </c>
      <c r="EO525" s="9">
        <f t="shared" si="5387"/>
        <v>0</v>
      </c>
      <c r="EP525" s="9"/>
      <c r="EQ525" s="9">
        <f>Sun!$BH$30</f>
        <v>0</v>
      </c>
      <c r="ER525" s="73" t="str">
        <f t="shared" si="5388"/>
        <v>-100%</v>
      </c>
      <c r="ES525" s="9">
        <f t="shared" si="5389"/>
        <v>0</v>
      </c>
      <c r="EU525" s="9">
        <f>Sun!$BI$30</f>
        <v>0</v>
      </c>
      <c r="EV525" s="73" t="str">
        <f t="shared" si="5390"/>
        <v>-100%</v>
      </c>
      <c r="EW525" s="9">
        <f t="shared" si="5391"/>
        <v>0</v>
      </c>
      <c r="EY525" s="9">
        <f>Sun!$BJ$30</f>
        <v>0</v>
      </c>
      <c r="EZ525" s="73" t="str">
        <f t="shared" si="5392"/>
        <v>-100%</v>
      </c>
      <c r="FA525" s="9">
        <f t="shared" si="5393"/>
        <v>0</v>
      </c>
      <c r="FC525" s="9">
        <f>Sun!$BK$30</f>
        <v>0</v>
      </c>
      <c r="FD525" s="73" t="str">
        <f t="shared" si="5394"/>
        <v>-100%</v>
      </c>
      <c r="FE525" s="9">
        <f t="shared" si="5395"/>
        <v>0</v>
      </c>
      <c r="FG525" s="9">
        <f>Sun!$BL$30</f>
        <v>0</v>
      </c>
      <c r="FH525" s="73" t="str">
        <f t="shared" si="5396"/>
        <v>-100%</v>
      </c>
      <c r="FI525" s="9">
        <f t="shared" si="5397"/>
        <v>0</v>
      </c>
      <c r="FK525" s="9">
        <f>Sun!$BM$30</f>
        <v>0</v>
      </c>
      <c r="FL525" s="73" t="str">
        <f t="shared" si="5398"/>
        <v>-100%</v>
      </c>
      <c r="FM525" s="9">
        <f t="shared" si="5399"/>
        <v>0</v>
      </c>
      <c r="FO525" s="9">
        <f>Sun!$BN$30</f>
        <v>0</v>
      </c>
      <c r="FP525" s="73" t="str">
        <f t="shared" si="5400"/>
        <v>-100%</v>
      </c>
      <c r="FQ525" s="9">
        <f t="shared" si="5401"/>
        <v>0</v>
      </c>
    </row>
    <row r="526" spans="1:173" x14ac:dyDescent="0.25">
      <c r="A526" s="75"/>
      <c r="B526" s="72"/>
      <c r="C526" s="75"/>
      <c r="D526" s="75"/>
      <c r="E526" s="75"/>
      <c r="F526" s="12"/>
      <c r="G526" s="75"/>
      <c r="H526" s="75"/>
      <c r="I526" s="75"/>
      <c r="J526" s="12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5"/>
      <c r="BD526" s="75"/>
      <c r="BE526" s="75"/>
      <c r="BF526" s="75"/>
      <c r="BG526" s="75"/>
      <c r="BH526" s="75"/>
      <c r="BI526" s="75"/>
      <c r="BJ526" s="75"/>
      <c r="BK526" s="75"/>
      <c r="BL526" s="75"/>
      <c r="BM526" s="75"/>
      <c r="BN526" s="75"/>
      <c r="BO526" s="75"/>
      <c r="BP526" s="75"/>
      <c r="BQ526" s="75"/>
      <c r="BR526" s="75"/>
      <c r="BS526" s="75"/>
      <c r="BT526" s="75"/>
      <c r="BU526" s="75"/>
      <c r="BV526" s="75"/>
      <c r="BW526" s="75"/>
      <c r="BX526" s="75"/>
      <c r="BY526" s="75"/>
      <c r="BZ526" s="75"/>
      <c r="CA526" s="75"/>
      <c r="CB526" s="75"/>
      <c r="CC526" s="75"/>
      <c r="CD526" s="75"/>
      <c r="CE526" s="75"/>
      <c r="CF526" s="75"/>
      <c r="CG526" s="75"/>
      <c r="CH526" s="75"/>
      <c r="CI526" s="75"/>
      <c r="CJ526" s="75"/>
      <c r="CK526" s="75"/>
      <c r="CL526" s="75"/>
      <c r="CM526" s="75"/>
      <c r="CN526" s="75"/>
      <c r="CO526" s="75"/>
      <c r="CP526" s="75"/>
      <c r="CQ526" s="75"/>
      <c r="CR526" s="75"/>
      <c r="CS526" s="75"/>
      <c r="CT526" s="75"/>
      <c r="CU526" s="75"/>
      <c r="CV526" s="75"/>
      <c r="CW526" s="75"/>
      <c r="CX526" s="75"/>
      <c r="CY526" s="75"/>
      <c r="CZ526" s="75"/>
      <c r="DA526" s="75"/>
      <c r="DB526" s="75"/>
      <c r="DC526" s="75"/>
      <c r="DD526" s="75"/>
      <c r="DE526" s="75"/>
      <c r="DF526" s="75"/>
      <c r="DG526" s="75"/>
      <c r="DH526" s="75"/>
      <c r="DI526" s="75"/>
      <c r="DJ526" s="75"/>
      <c r="DK526" s="75"/>
      <c r="DL526" s="75"/>
      <c r="DM526" s="75"/>
      <c r="DN526" s="75"/>
      <c r="DO526" s="75"/>
      <c r="DP526" s="75"/>
      <c r="DQ526" s="75"/>
      <c r="DR526" s="75"/>
      <c r="DS526" s="75"/>
      <c r="DT526" s="75"/>
      <c r="DU526" s="75"/>
      <c r="DV526" s="75"/>
      <c r="DW526" s="75"/>
      <c r="DX526" s="75"/>
      <c r="DY526" s="75"/>
      <c r="DZ526" s="75"/>
      <c r="EA526" s="75"/>
      <c r="EB526" s="75"/>
      <c r="EC526" s="75"/>
      <c r="ED526" s="75"/>
      <c r="EE526" s="75"/>
      <c r="EF526" s="75"/>
      <c r="EG526" s="75"/>
      <c r="EH526" s="75"/>
      <c r="EI526" s="75"/>
      <c r="EJ526" s="75"/>
      <c r="EK526" s="75"/>
      <c r="EL526" s="75"/>
      <c r="EM526" s="75"/>
      <c r="EN526" s="75"/>
      <c r="EO526" s="75"/>
      <c r="EP526" s="75"/>
      <c r="EQ526" s="75"/>
      <c r="ER526" s="75"/>
      <c r="ES526" s="75"/>
      <c r="EU526" s="75"/>
      <c r="EV526" s="75"/>
      <c r="EW526" s="75"/>
      <c r="EY526" s="75"/>
      <c r="EZ526" s="75"/>
      <c r="FA526" s="75"/>
      <c r="FC526" s="75"/>
      <c r="FD526" s="75"/>
      <c r="FE526" s="75"/>
      <c r="FG526" s="75"/>
      <c r="FH526" s="75"/>
      <c r="FI526" s="75"/>
      <c r="FK526" s="75"/>
      <c r="FL526" s="75"/>
      <c r="FM526" s="75"/>
      <c r="FO526" s="75"/>
      <c r="FP526" s="75"/>
      <c r="FQ526" s="75"/>
    </row>
    <row r="527" spans="1:173" x14ac:dyDescent="0.25">
      <c r="A527" s="9">
        <f>Sun!$A$32</f>
        <v>0</v>
      </c>
      <c r="B527" s="72">
        <f>Sun!$C$32</f>
        <v>0</v>
      </c>
      <c r="C527" s="9">
        <f>Sun!$X$32</f>
        <v>0</v>
      </c>
      <c r="D527" s="73" t="str">
        <f>IF($B527="win",100%-D$1,"-100%")</f>
        <v>-100%</v>
      </c>
      <c r="E527" s="9">
        <f>(C527*D527)+(C527*E$1)</f>
        <v>0</v>
      </c>
      <c r="F527" s="12"/>
      <c r="G527" s="9">
        <f>Sun!$Y$32</f>
        <v>0</v>
      </c>
      <c r="H527" s="73" t="str">
        <f>IF($B527="win",100%-H$1,"-100%")</f>
        <v>-100%</v>
      </c>
      <c r="I527" s="9">
        <f>(G527*H527)+(G527*I$1)</f>
        <v>0</v>
      </c>
      <c r="J527" s="12"/>
      <c r="K527" s="9">
        <f>Sun!$Z$32</f>
        <v>0</v>
      </c>
      <c r="L527" s="73" t="str">
        <f>IF($B527="win",100%-L$1,"-100%")</f>
        <v>-100%</v>
      </c>
      <c r="M527" s="9">
        <f>(K527*L527)+(K527*M$1)</f>
        <v>0</v>
      </c>
      <c r="N527" s="9"/>
      <c r="O527" s="9">
        <f>Sun!$AA$32</f>
        <v>0</v>
      </c>
      <c r="P527" s="73" t="str">
        <f>IF($B527="win",100%-P$1,"-100%")</f>
        <v>-100%</v>
      </c>
      <c r="Q527" s="9">
        <f>(O527*P527)+(O527*Q$1)</f>
        <v>0</v>
      </c>
      <c r="R527" s="9"/>
      <c r="S527" s="9">
        <f>Sun!$AB$32</f>
        <v>0</v>
      </c>
      <c r="T527" s="73" t="str">
        <f>IF($B527="win",100%-T$1,"-100%")</f>
        <v>-100%</v>
      </c>
      <c r="U527" s="9">
        <f>(S527*T527)+(S527*U$1)</f>
        <v>0</v>
      </c>
      <c r="V527" s="9"/>
      <c r="W527" s="9">
        <f>Sun!$AC$32</f>
        <v>0</v>
      </c>
      <c r="X527" s="73" t="str">
        <f>IF($B527="win",100%-X$1,"-100%")</f>
        <v>-100%</v>
      </c>
      <c r="Y527" s="9">
        <f>(W527*X527)+(W527*Y$1)</f>
        <v>0</v>
      </c>
      <c r="Z527" s="9"/>
      <c r="AA527" s="9">
        <f>Sun!$AD$32</f>
        <v>0</v>
      </c>
      <c r="AB527" s="73" t="str">
        <f>IF($B527="win",100%-AB$1,"-100%")</f>
        <v>-100%</v>
      </c>
      <c r="AC527" s="9">
        <f>(AA527*AB527)+(AA527*AC$1)</f>
        <v>0</v>
      </c>
      <c r="AD527" s="9"/>
      <c r="AE527" s="9">
        <f>Sun!$AE$32</f>
        <v>0</v>
      </c>
      <c r="AF527" s="73" t="str">
        <f>IF($B527="win",100%-AF$1,"-100%")</f>
        <v>-100%</v>
      </c>
      <c r="AG527" s="9">
        <f>(AE527*AF527)+(AE527*AG$1)</f>
        <v>0</v>
      </c>
      <c r="AH527" s="9"/>
      <c r="AI527" s="9">
        <f>Sun!$AF$32</f>
        <v>0</v>
      </c>
      <c r="AJ527" s="73" t="str">
        <f>IF($B527="win",100%-AJ$1,"-100%")</f>
        <v>-100%</v>
      </c>
      <c r="AK527" s="9">
        <f>(AI527*AJ527)+(AI527*AK$1)</f>
        <v>0</v>
      </c>
      <c r="AL527" s="9"/>
      <c r="AM527" s="9">
        <f>Sun!$AG$32</f>
        <v>0</v>
      </c>
      <c r="AN527" s="73" t="str">
        <f>IF($B527="win",100%-AN$1,"-100%")</f>
        <v>-100%</v>
      </c>
      <c r="AO527" s="9">
        <f>(AM527*AN527)+(AM527*AO$1)</f>
        <v>0</v>
      </c>
      <c r="AP527" s="9"/>
      <c r="AQ527" s="9">
        <f>Sun!$AH$32</f>
        <v>0</v>
      </c>
      <c r="AR527" s="73" t="str">
        <f>IF($B527="win",100%-AR$1,"-100%")</f>
        <v>-100%</v>
      </c>
      <c r="AS527" s="9">
        <f>(AQ527*AR527)+(AQ527*AS$1)</f>
        <v>0</v>
      </c>
      <c r="AT527" s="9"/>
      <c r="AU527" s="9">
        <f>Sun!$AI$32</f>
        <v>0</v>
      </c>
      <c r="AV527" s="73" t="str">
        <f>IF($B527="win",100%-AV$1,"-100%")</f>
        <v>-100%</v>
      </c>
      <c r="AW527" s="9">
        <f>(AU527*AV527)+(AU527*AW$1)</f>
        <v>0</v>
      </c>
      <c r="AX527" s="9"/>
      <c r="AY527" s="9">
        <f>Sun!$AJ$32</f>
        <v>0</v>
      </c>
      <c r="AZ527" s="73" t="str">
        <f>IF($B527="win",100%-AZ$1,"-100%")</f>
        <v>-100%</v>
      </c>
      <c r="BA527" s="9">
        <f>(AY527*AZ527)+(AY527*BA$1)</f>
        <v>0</v>
      </c>
      <c r="BB527" s="9"/>
      <c r="BC527" s="9">
        <f>Sun!$AK$32</f>
        <v>0</v>
      </c>
      <c r="BD527" s="73" t="str">
        <f>IF($B527="win",100%-BD$1,"-100%")</f>
        <v>-100%</v>
      </c>
      <c r="BE527" s="9">
        <f>(BC527*BD527)+(BC527*BE$1)</f>
        <v>0</v>
      </c>
      <c r="BF527" s="9"/>
      <c r="BG527" s="9">
        <f>Sun!$AL$32</f>
        <v>0</v>
      </c>
      <c r="BH527" s="73" t="str">
        <f>IF($B527="win",100%-BH$1,"-100%")</f>
        <v>-100%</v>
      </c>
      <c r="BI527" s="9">
        <f>(BG527*BH527)+(BG527*BI$1)</f>
        <v>0</v>
      </c>
      <c r="BJ527" s="9"/>
      <c r="BK527" s="9">
        <f>Sun!$AM$32</f>
        <v>0</v>
      </c>
      <c r="BL527" s="73" t="str">
        <f>IF($B527="win",100%-BL$1,"-100%")</f>
        <v>-100%</v>
      </c>
      <c r="BM527" s="9">
        <f>(BK527*BL527)+(BK527*BM$1)</f>
        <v>0</v>
      </c>
      <c r="BN527" s="9"/>
      <c r="BO527" s="9">
        <f>Sun!$AN$32</f>
        <v>0</v>
      </c>
      <c r="BP527" s="73" t="str">
        <f>IF($B527="win",100%-BP$1,"-100%")</f>
        <v>-100%</v>
      </c>
      <c r="BQ527" s="9">
        <f>(BO527*BP527)+(BO527*BQ$1)</f>
        <v>0</v>
      </c>
      <c r="BR527" s="9"/>
      <c r="BS527" s="9">
        <f>Sun!$AO$32</f>
        <v>0</v>
      </c>
      <c r="BT527" s="73" t="str">
        <f>IF($B527="win",100%-BT$1,"-100%")</f>
        <v>-100%</v>
      </c>
      <c r="BU527" s="9">
        <f>(BS527*BT527)+(BS527*BU$1)</f>
        <v>0</v>
      </c>
      <c r="BV527" s="9"/>
      <c r="BW527" s="9">
        <f>Sun!$AP$32</f>
        <v>0</v>
      </c>
      <c r="BX527" s="73" t="str">
        <f>IF($B527="win",100%-BX$1,"-100%")</f>
        <v>-100%</v>
      </c>
      <c r="BY527" s="9">
        <f>(BW527*BX527)+(BW527*BY$1)</f>
        <v>0</v>
      </c>
      <c r="BZ527" s="9"/>
      <c r="CA527" s="9">
        <f>Sun!$AQ$32</f>
        <v>0</v>
      </c>
      <c r="CB527" s="73" t="str">
        <f>IF($B527="win",100%-CB$1,"-100%")</f>
        <v>-100%</v>
      </c>
      <c r="CC527" s="9">
        <f>(CA527*CB527)+(CA527*CC$1)</f>
        <v>0</v>
      </c>
      <c r="CD527" s="9"/>
      <c r="CE527" s="9">
        <f>Sun!$AR$32</f>
        <v>0</v>
      </c>
      <c r="CF527" s="73" t="str">
        <f>IF($B527="win",100%-CF$1,"-100%")</f>
        <v>-100%</v>
      </c>
      <c r="CG527" s="9">
        <f>(CE527*CF527)+(CE527*CG$1)</f>
        <v>0</v>
      </c>
      <c r="CH527" s="9"/>
      <c r="CI527" s="9">
        <f>Sun!$AS$32</f>
        <v>0</v>
      </c>
      <c r="CJ527" s="73" t="str">
        <f>IF($B527="win",100%-CJ$1,"-100%")</f>
        <v>-100%</v>
      </c>
      <c r="CK527" s="9">
        <f>(CI527*CJ527)+(CI527*CK$1)</f>
        <v>0</v>
      </c>
      <c r="CL527" s="9"/>
      <c r="CM527" s="9">
        <f>Sun!$AT$32</f>
        <v>0</v>
      </c>
      <c r="CN527" s="73" t="str">
        <f>IF($B527="win",100%-CN$1,"-100%")</f>
        <v>-100%</v>
      </c>
      <c r="CO527" s="9">
        <f>(CM527*CN527)+(CM527*CO$1)</f>
        <v>0</v>
      </c>
      <c r="CP527" s="9"/>
      <c r="CQ527" s="9">
        <f>Sun!$AU$32</f>
        <v>0</v>
      </c>
      <c r="CR527" s="73" t="str">
        <f>IF($B527="win",100%-CR$1,"-100%")</f>
        <v>-100%</v>
      </c>
      <c r="CS527" s="9">
        <f>(CQ527*CR527)+(CQ527*CS$1)</f>
        <v>0</v>
      </c>
      <c r="CT527" s="9"/>
      <c r="CU527" s="9">
        <f>Sun!$AV$32</f>
        <v>0</v>
      </c>
      <c r="CV527" s="73" t="str">
        <f>IF($B527="win",100%-CV$1,"-100%")</f>
        <v>-100%</v>
      </c>
      <c r="CW527" s="9">
        <f>(CU527*CV527)+(CU527*CW$1)</f>
        <v>0</v>
      </c>
      <c r="CX527" s="9"/>
      <c r="CY527" s="9">
        <f>Sun!$AW$32</f>
        <v>0</v>
      </c>
      <c r="CZ527" s="73" t="str">
        <f>IF($B527="win",100%-CZ$1,"-100%")</f>
        <v>-100%</v>
      </c>
      <c r="DA527" s="9">
        <f>(CY527*CZ527)+(CY527*DA$1)</f>
        <v>0</v>
      </c>
      <c r="DB527" s="9"/>
      <c r="DC527" s="9">
        <f>Sun!$AX$32</f>
        <v>0</v>
      </c>
      <c r="DD527" s="73" t="str">
        <f>IF($B527="win",100%-DD$1,"-100%")</f>
        <v>-100%</v>
      </c>
      <c r="DE527" s="9">
        <f>(DC527*DD527)+(DC527*DE$1)</f>
        <v>0</v>
      </c>
      <c r="DF527" s="9"/>
      <c r="DG527" s="9">
        <f>Sun!$AY$32</f>
        <v>0</v>
      </c>
      <c r="DH527" s="73" t="str">
        <f>IF($B527="win",100%-DH$1,"-100%")</f>
        <v>-100%</v>
      </c>
      <c r="DI527" s="9">
        <f>(DG527*DH527)+(DG527*DI$1)</f>
        <v>0</v>
      </c>
      <c r="DJ527" s="9"/>
      <c r="DK527" s="9">
        <f>Sun!$AZ$32</f>
        <v>0</v>
      </c>
      <c r="DL527" s="73" t="str">
        <f>IF($B527="win",100%-DL$1,"-100%")</f>
        <v>-100%</v>
      </c>
      <c r="DM527" s="9">
        <f>(DK527*DL527)+(DK527*DM$1)</f>
        <v>0</v>
      </c>
      <c r="DN527" s="9"/>
      <c r="DO527" s="9">
        <f>Sun!$BA$32</f>
        <v>0</v>
      </c>
      <c r="DP527" s="73" t="str">
        <f>IF($B527="win",100%-DP$1,"-100%")</f>
        <v>-100%</v>
      </c>
      <c r="DQ527" s="9">
        <f>(DO527*DP527)+(DO527*DQ$1)</f>
        <v>0</v>
      </c>
      <c r="DR527" s="9"/>
      <c r="DS527" s="9">
        <f>Sun!$BB$32</f>
        <v>0</v>
      </c>
      <c r="DT527" s="73" t="str">
        <f>IF($B527="win",100%-DT$1,"-100%")</f>
        <v>-100%</v>
      </c>
      <c r="DU527" s="9">
        <f>(DS527*DT527)+(DS527*DU$1)</f>
        <v>0</v>
      </c>
      <c r="DV527" s="9"/>
      <c r="DW527" s="9">
        <f>Sun!$BC$32</f>
        <v>0</v>
      </c>
      <c r="DX527" s="73" t="str">
        <f>IF($B527="win",100%-DX$1,"-100%")</f>
        <v>-100%</v>
      </c>
      <c r="DY527" s="9">
        <f>(DW527*DX527)+(DW527*DY$1)</f>
        <v>0</v>
      </c>
      <c r="DZ527" s="9"/>
      <c r="EA527" s="9">
        <f>Sun!$BD$32</f>
        <v>0</v>
      </c>
      <c r="EB527" s="73" t="str">
        <f>IF($B527="win",100%-EB$1,"-100%")</f>
        <v>-100%</v>
      </c>
      <c r="EC527" s="9">
        <f>(EA527*EB527)+(EA527*EC$1)</f>
        <v>0</v>
      </c>
      <c r="ED527" s="9"/>
      <c r="EE527" s="9">
        <f>Sun!$BE$32</f>
        <v>0</v>
      </c>
      <c r="EF527" s="73" t="str">
        <f>IF($B527="win",100%-EF$1,"-100%")</f>
        <v>-100%</v>
      </c>
      <c r="EG527" s="9">
        <f>(EE527*EF527)+(EE527*EG$1)</f>
        <v>0</v>
      </c>
      <c r="EH527" s="9"/>
      <c r="EI527" s="9">
        <f>Sun!$BF$32</f>
        <v>0</v>
      </c>
      <c r="EJ527" s="73" t="str">
        <f>IF($B527="win",100%-EJ$1,"-100%")</f>
        <v>-100%</v>
      </c>
      <c r="EK527" s="9">
        <f>(EI527*EJ527)+(EI527*EK$1)</f>
        <v>0</v>
      </c>
      <c r="EL527" s="9"/>
      <c r="EM527" s="9">
        <f>Sun!$BG$32</f>
        <v>0</v>
      </c>
      <c r="EN527" s="73" t="str">
        <f>IF($B527="win",100%-EN$1,"-100%")</f>
        <v>-100%</v>
      </c>
      <c r="EO527" s="9">
        <f>(EM527*EN527)+(EM527*EO$1)</f>
        <v>0</v>
      </c>
      <c r="EP527" s="9"/>
      <c r="EQ527" s="9">
        <f>Sun!$BH$32</f>
        <v>0</v>
      </c>
      <c r="ER527" s="73" t="str">
        <f>IF($B527="win",100%-ER$1,"-100%")</f>
        <v>-100%</v>
      </c>
      <c r="ES527" s="9">
        <f>(EQ527*ER527)+(EQ527*ES$1)</f>
        <v>0</v>
      </c>
      <c r="EU527" s="9">
        <f>Sun!$BI$32</f>
        <v>0</v>
      </c>
      <c r="EV527" s="73" t="str">
        <f>IF($B527="win",100%-EV$1,"-100%")</f>
        <v>-100%</v>
      </c>
      <c r="EW527" s="9">
        <f>(EU527*EV527)+(EU527*EW$1)</f>
        <v>0</v>
      </c>
      <c r="EY527" s="9">
        <f>Sun!$BJ$32</f>
        <v>0</v>
      </c>
      <c r="EZ527" s="73" t="str">
        <f>IF($B527="win",100%-EZ$1,"-100%")</f>
        <v>-100%</v>
      </c>
      <c r="FA527" s="9">
        <f>(EY527*EZ527)+(EY527*FA$1)</f>
        <v>0</v>
      </c>
      <c r="FC527" s="9">
        <f>Sun!$BK$32</f>
        <v>0</v>
      </c>
      <c r="FD527" s="73" t="str">
        <f>IF($B527="win",100%-FD$1,"-100%")</f>
        <v>-100%</v>
      </c>
      <c r="FE527" s="9">
        <f>(FC527*FD527)+(FC527*FE$1)</f>
        <v>0</v>
      </c>
      <c r="FG527" s="9">
        <f>Sun!$BL$32</f>
        <v>0</v>
      </c>
      <c r="FH527" s="73" t="str">
        <f>IF($B527="win",100%-FH$1,"-100%")</f>
        <v>-100%</v>
      </c>
      <c r="FI527" s="9">
        <f>(FG527*FH527)+(FG527*FI$1)</f>
        <v>0</v>
      </c>
      <c r="FK527" s="9">
        <f>Sun!$BM$32</f>
        <v>0</v>
      </c>
      <c r="FL527" s="73" t="str">
        <f>IF($B527="win",100%-FL$1,"-100%")</f>
        <v>-100%</v>
      </c>
      <c r="FM527" s="9">
        <f>(FK527*FL527)+(FK527*FM$1)</f>
        <v>0</v>
      </c>
      <c r="FO527" s="9">
        <f>Sun!$BN$32</f>
        <v>0</v>
      </c>
      <c r="FP527" s="73" t="str">
        <f>IF($B527="win",100%-FP$1,"-100%")</f>
        <v>-100%</v>
      </c>
      <c r="FQ527" s="9">
        <f>(FO527*FP527)+(FO527*FQ$1)</f>
        <v>0</v>
      </c>
    </row>
    <row r="528" spans="1:173" x14ac:dyDescent="0.25">
      <c r="A528" s="9">
        <f>Sun!$A$33</f>
        <v>0</v>
      </c>
      <c r="B528" s="72">
        <f>Sun!$C$33</f>
        <v>0</v>
      </c>
      <c r="C528" s="9">
        <f>Sun!$X$33</f>
        <v>0</v>
      </c>
      <c r="D528" s="73" t="str">
        <f t="shared" ref="D528:D530" si="5402">IF($B528="win",100%-D$1,"-100%")</f>
        <v>-100%</v>
      </c>
      <c r="E528" s="9">
        <f t="shared" ref="E528:E530" si="5403">(C528*D528)+(C528*E$1)</f>
        <v>0</v>
      </c>
      <c r="F528" s="12"/>
      <c r="G528" s="9">
        <f>Sun!$Y$33</f>
        <v>0</v>
      </c>
      <c r="H528" s="73" t="str">
        <f t="shared" ref="H528:H530" si="5404">IF($B528="win",100%-H$1,"-100%")</f>
        <v>-100%</v>
      </c>
      <c r="I528" s="9">
        <f t="shared" ref="I528:I530" si="5405">(G528*H528)+(G528*I$1)</f>
        <v>0</v>
      </c>
      <c r="J528" s="12"/>
      <c r="K528" s="9">
        <f>Sun!$Z$33</f>
        <v>0</v>
      </c>
      <c r="L528" s="73" t="str">
        <f t="shared" ref="L528:L530" si="5406">IF($B528="win",100%-L$1,"-100%")</f>
        <v>-100%</v>
      </c>
      <c r="M528" s="9">
        <f t="shared" ref="M528:M530" si="5407">(K528*L528)+(K528*M$1)</f>
        <v>0</v>
      </c>
      <c r="N528" s="9"/>
      <c r="O528" s="9">
        <f>Sun!$AA$33</f>
        <v>0</v>
      </c>
      <c r="P528" s="73" t="str">
        <f t="shared" ref="P528:P530" si="5408">IF($B528="win",100%-P$1,"-100%")</f>
        <v>-100%</v>
      </c>
      <c r="Q528" s="9">
        <f t="shared" ref="Q528:Q530" si="5409">(O528*P528)+(O528*Q$1)</f>
        <v>0</v>
      </c>
      <c r="R528" s="9"/>
      <c r="S528" s="9">
        <f>Sun!$AB$33</f>
        <v>0</v>
      </c>
      <c r="T528" s="73" t="str">
        <f t="shared" ref="T528:T530" si="5410">IF($B528="win",100%-T$1,"-100%")</f>
        <v>-100%</v>
      </c>
      <c r="U528" s="9">
        <f t="shared" ref="U528:U530" si="5411">(S528*T528)+(S528*U$1)</f>
        <v>0</v>
      </c>
      <c r="V528" s="9"/>
      <c r="W528" s="9">
        <f>Sun!$AC$33</f>
        <v>0</v>
      </c>
      <c r="X528" s="73" t="str">
        <f t="shared" ref="X528:X530" si="5412">IF($B528="win",100%-X$1,"-100%")</f>
        <v>-100%</v>
      </c>
      <c r="Y528" s="9">
        <f t="shared" ref="Y528:Y530" si="5413">(W528*X528)+(W528*Y$1)</f>
        <v>0</v>
      </c>
      <c r="Z528" s="9"/>
      <c r="AA528" s="9">
        <f>Sun!$AD$33</f>
        <v>0</v>
      </c>
      <c r="AB528" s="73" t="str">
        <f t="shared" ref="AB528:AB530" si="5414">IF($B528="win",100%-AB$1,"-100%")</f>
        <v>-100%</v>
      </c>
      <c r="AC528" s="9">
        <f t="shared" ref="AC528:AC530" si="5415">(AA528*AB528)+(AA528*AC$1)</f>
        <v>0</v>
      </c>
      <c r="AD528" s="9"/>
      <c r="AE528" s="9">
        <f>Sun!$AE$33</f>
        <v>0</v>
      </c>
      <c r="AF528" s="73" t="str">
        <f t="shared" ref="AF528:AF530" si="5416">IF($B528="win",100%-AF$1,"-100%")</f>
        <v>-100%</v>
      </c>
      <c r="AG528" s="9">
        <f t="shared" ref="AG528:AG530" si="5417">(AE528*AF528)+(AE528*AG$1)</f>
        <v>0</v>
      </c>
      <c r="AH528" s="9"/>
      <c r="AI528" s="9">
        <f>Sun!$AF$33</f>
        <v>0</v>
      </c>
      <c r="AJ528" s="73" t="str">
        <f t="shared" ref="AJ528:AJ530" si="5418">IF($B528="win",100%-AJ$1,"-100%")</f>
        <v>-100%</v>
      </c>
      <c r="AK528" s="9">
        <f t="shared" ref="AK528:AK530" si="5419">(AI528*AJ528)+(AI528*AK$1)</f>
        <v>0</v>
      </c>
      <c r="AL528" s="9"/>
      <c r="AM528" s="9">
        <f>Sun!$AG$33</f>
        <v>0</v>
      </c>
      <c r="AN528" s="73" t="str">
        <f t="shared" ref="AN528:AN530" si="5420">IF($B528="win",100%-AN$1,"-100%")</f>
        <v>-100%</v>
      </c>
      <c r="AO528" s="9">
        <f t="shared" ref="AO528:AO530" si="5421">(AM528*AN528)+(AM528*AO$1)</f>
        <v>0</v>
      </c>
      <c r="AP528" s="9"/>
      <c r="AQ528" s="9">
        <f>Sun!$AH$33</f>
        <v>0</v>
      </c>
      <c r="AR528" s="73" t="str">
        <f t="shared" ref="AR528:AR530" si="5422">IF($B528="win",100%-AR$1,"-100%")</f>
        <v>-100%</v>
      </c>
      <c r="AS528" s="9">
        <f t="shared" ref="AS528:AS530" si="5423">(AQ528*AR528)+(AQ528*AS$1)</f>
        <v>0</v>
      </c>
      <c r="AT528" s="9"/>
      <c r="AU528" s="9">
        <f>Sun!$AI$33</f>
        <v>0</v>
      </c>
      <c r="AV528" s="73" t="str">
        <f t="shared" ref="AV528:AV530" si="5424">IF($B528="win",100%-AV$1,"-100%")</f>
        <v>-100%</v>
      </c>
      <c r="AW528" s="9">
        <f t="shared" ref="AW528:AW530" si="5425">(AU528*AV528)+(AU528*AW$1)</f>
        <v>0</v>
      </c>
      <c r="AX528" s="9"/>
      <c r="AY528" s="9">
        <f>Sun!$AJ$33</f>
        <v>0</v>
      </c>
      <c r="AZ528" s="73" t="str">
        <f t="shared" ref="AZ528:AZ530" si="5426">IF($B528="win",100%-AZ$1,"-100%")</f>
        <v>-100%</v>
      </c>
      <c r="BA528" s="9">
        <f t="shared" ref="BA528:BA530" si="5427">(AY528*AZ528)+(AY528*BA$1)</f>
        <v>0</v>
      </c>
      <c r="BB528" s="9"/>
      <c r="BC528" s="9">
        <f>Sun!$AK$33</f>
        <v>0</v>
      </c>
      <c r="BD528" s="73" t="str">
        <f t="shared" ref="BD528:BD530" si="5428">IF($B528="win",100%-BD$1,"-100%")</f>
        <v>-100%</v>
      </c>
      <c r="BE528" s="9">
        <f t="shared" ref="BE528:BE530" si="5429">(BC528*BD528)+(BC528*BE$1)</f>
        <v>0</v>
      </c>
      <c r="BF528" s="9"/>
      <c r="BG528" s="9">
        <f>Sun!$AL$33</f>
        <v>0</v>
      </c>
      <c r="BH528" s="73" t="str">
        <f t="shared" ref="BH528:BH530" si="5430">IF($B528="win",100%-BH$1,"-100%")</f>
        <v>-100%</v>
      </c>
      <c r="BI528" s="9">
        <f t="shared" ref="BI528:BI530" si="5431">(BG528*BH528)+(BG528*BI$1)</f>
        <v>0</v>
      </c>
      <c r="BJ528" s="9"/>
      <c r="BK528" s="9">
        <f>Sun!$AM$33</f>
        <v>0</v>
      </c>
      <c r="BL528" s="73" t="str">
        <f t="shared" ref="BL528:BL530" si="5432">IF($B528="win",100%-BL$1,"-100%")</f>
        <v>-100%</v>
      </c>
      <c r="BM528" s="9">
        <f t="shared" ref="BM528:BM530" si="5433">(BK528*BL528)+(BK528*BM$1)</f>
        <v>0</v>
      </c>
      <c r="BN528" s="9"/>
      <c r="BO528" s="9">
        <f>Sun!$AN$33</f>
        <v>0</v>
      </c>
      <c r="BP528" s="73" t="str">
        <f t="shared" ref="BP528:BP530" si="5434">IF($B528="win",100%-BP$1,"-100%")</f>
        <v>-100%</v>
      </c>
      <c r="BQ528" s="9">
        <f t="shared" ref="BQ528:BQ530" si="5435">(BO528*BP528)+(BO528*BQ$1)</f>
        <v>0</v>
      </c>
      <c r="BR528" s="9"/>
      <c r="BS528" s="9">
        <f>Sun!$AO$33</f>
        <v>0</v>
      </c>
      <c r="BT528" s="73" t="str">
        <f t="shared" ref="BT528:BT530" si="5436">IF($B528="win",100%-BT$1,"-100%")</f>
        <v>-100%</v>
      </c>
      <c r="BU528" s="9">
        <f t="shared" ref="BU528:BU530" si="5437">(BS528*BT528)+(BS528*BU$1)</f>
        <v>0</v>
      </c>
      <c r="BV528" s="9"/>
      <c r="BW528" s="9">
        <f>Sun!$AP$33</f>
        <v>0</v>
      </c>
      <c r="BX528" s="73" t="str">
        <f t="shared" ref="BX528:BX530" si="5438">IF($B528="win",100%-BX$1,"-100%")</f>
        <v>-100%</v>
      </c>
      <c r="BY528" s="9">
        <f t="shared" ref="BY528:BY530" si="5439">(BW528*BX528)+(BW528*BY$1)</f>
        <v>0</v>
      </c>
      <c r="BZ528" s="9"/>
      <c r="CA528" s="9">
        <f>Sun!$AQ$33</f>
        <v>0</v>
      </c>
      <c r="CB528" s="73" t="str">
        <f t="shared" ref="CB528:CB530" si="5440">IF($B528="win",100%-CB$1,"-100%")</f>
        <v>-100%</v>
      </c>
      <c r="CC528" s="9">
        <f t="shared" ref="CC528:CC530" si="5441">(CA528*CB528)+(CA528*CC$1)</f>
        <v>0</v>
      </c>
      <c r="CD528" s="9"/>
      <c r="CE528" s="9">
        <f>Sun!$AR$33</f>
        <v>0</v>
      </c>
      <c r="CF528" s="73" t="str">
        <f t="shared" ref="CF528:CF530" si="5442">IF($B528="win",100%-CF$1,"-100%")</f>
        <v>-100%</v>
      </c>
      <c r="CG528" s="9">
        <f t="shared" ref="CG528:CG530" si="5443">(CE528*CF528)+(CE528*CG$1)</f>
        <v>0</v>
      </c>
      <c r="CH528" s="9"/>
      <c r="CI528" s="9">
        <f>Sun!$AS$33</f>
        <v>0</v>
      </c>
      <c r="CJ528" s="73" t="str">
        <f t="shared" ref="CJ528:CJ530" si="5444">IF($B528="win",100%-CJ$1,"-100%")</f>
        <v>-100%</v>
      </c>
      <c r="CK528" s="9">
        <f t="shared" ref="CK528:CK530" si="5445">(CI528*CJ528)+(CI528*CK$1)</f>
        <v>0</v>
      </c>
      <c r="CL528" s="9"/>
      <c r="CM528" s="9">
        <f>Sun!$AT$33</f>
        <v>0</v>
      </c>
      <c r="CN528" s="73" t="str">
        <f t="shared" ref="CN528:CN530" si="5446">IF($B528="win",100%-CN$1,"-100%")</f>
        <v>-100%</v>
      </c>
      <c r="CO528" s="9">
        <f t="shared" ref="CO528:CO530" si="5447">(CM528*CN528)+(CM528*CO$1)</f>
        <v>0</v>
      </c>
      <c r="CP528" s="9"/>
      <c r="CQ528" s="9">
        <f>Sun!$AU$33</f>
        <v>0</v>
      </c>
      <c r="CR528" s="73" t="str">
        <f t="shared" ref="CR528:CR530" si="5448">IF($B528="win",100%-CR$1,"-100%")</f>
        <v>-100%</v>
      </c>
      <c r="CS528" s="9">
        <f t="shared" ref="CS528:CS530" si="5449">(CQ528*CR528)+(CQ528*CS$1)</f>
        <v>0</v>
      </c>
      <c r="CT528" s="9"/>
      <c r="CU528" s="9">
        <f>Sun!$AV$33</f>
        <v>0</v>
      </c>
      <c r="CV528" s="73" t="str">
        <f t="shared" ref="CV528:CV530" si="5450">IF($B528="win",100%-CV$1,"-100%")</f>
        <v>-100%</v>
      </c>
      <c r="CW528" s="9">
        <f t="shared" ref="CW528:CW530" si="5451">(CU528*CV528)+(CU528*CW$1)</f>
        <v>0</v>
      </c>
      <c r="CX528" s="9"/>
      <c r="CY528" s="9">
        <f>Sun!$AW$33</f>
        <v>0</v>
      </c>
      <c r="CZ528" s="73" t="str">
        <f t="shared" ref="CZ528:CZ530" si="5452">IF($B528="win",100%-CZ$1,"-100%")</f>
        <v>-100%</v>
      </c>
      <c r="DA528" s="9">
        <f t="shared" ref="DA528:DA530" si="5453">(CY528*CZ528)+(CY528*DA$1)</f>
        <v>0</v>
      </c>
      <c r="DB528" s="9"/>
      <c r="DC528" s="9">
        <f>Sun!$AX$33</f>
        <v>0</v>
      </c>
      <c r="DD528" s="73" t="str">
        <f t="shared" ref="DD528:DD530" si="5454">IF($B528="win",100%-DD$1,"-100%")</f>
        <v>-100%</v>
      </c>
      <c r="DE528" s="9">
        <f t="shared" ref="DE528:DE530" si="5455">(DC528*DD528)+(DC528*DE$1)</f>
        <v>0</v>
      </c>
      <c r="DF528" s="9"/>
      <c r="DG528" s="9">
        <f>Sun!$AY$33</f>
        <v>0</v>
      </c>
      <c r="DH528" s="73" t="str">
        <f t="shared" ref="DH528:DH530" si="5456">IF($B528="win",100%-DH$1,"-100%")</f>
        <v>-100%</v>
      </c>
      <c r="DI528" s="9">
        <f t="shared" ref="DI528:DI530" si="5457">(DG528*DH528)+(DG528*DI$1)</f>
        <v>0</v>
      </c>
      <c r="DJ528" s="9"/>
      <c r="DK528" s="9">
        <f>Sun!$AZ$33</f>
        <v>0</v>
      </c>
      <c r="DL528" s="73" t="str">
        <f t="shared" ref="DL528:DL530" si="5458">IF($B528="win",100%-DL$1,"-100%")</f>
        <v>-100%</v>
      </c>
      <c r="DM528" s="9">
        <f t="shared" ref="DM528:DM530" si="5459">(DK528*DL528)+(DK528*DM$1)</f>
        <v>0</v>
      </c>
      <c r="DN528" s="9"/>
      <c r="DO528" s="9">
        <f>Sun!$BA$33</f>
        <v>0</v>
      </c>
      <c r="DP528" s="73" t="str">
        <f t="shared" ref="DP528:DP530" si="5460">IF($B528="win",100%-DP$1,"-100%")</f>
        <v>-100%</v>
      </c>
      <c r="DQ528" s="9">
        <f t="shared" ref="DQ528:DQ530" si="5461">(DO528*DP528)+(DO528*DQ$1)</f>
        <v>0</v>
      </c>
      <c r="DR528" s="9"/>
      <c r="DS528" s="9">
        <f>Sun!$BB$33</f>
        <v>0</v>
      </c>
      <c r="DT528" s="73" t="str">
        <f t="shared" ref="DT528:DT530" si="5462">IF($B528="win",100%-DT$1,"-100%")</f>
        <v>-100%</v>
      </c>
      <c r="DU528" s="9">
        <f t="shared" ref="DU528:DU530" si="5463">(DS528*DT528)+(DS528*DU$1)</f>
        <v>0</v>
      </c>
      <c r="DV528" s="9"/>
      <c r="DW528" s="9">
        <f>Sun!$BC$33</f>
        <v>0</v>
      </c>
      <c r="DX528" s="73" t="str">
        <f t="shared" ref="DX528:DX530" si="5464">IF($B528="win",100%-DX$1,"-100%")</f>
        <v>-100%</v>
      </c>
      <c r="DY528" s="9">
        <f t="shared" ref="DY528:DY530" si="5465">(DW528*DX528)+(DW528*DY$1)</f>
        <v>0</v>
      </c>
      <c r="DZ528" s="9"/>
      <c r="EA528" s="9">
        <f>Sun!$BD$33</f>
        <v>0</v>
      </c>
      <c r="EB528" s="73" t="str">
        <f t="shared" ref="EB528:EB530" si="5466">IF($B528="win",100%-EB$1,"-100%")</f>
        <v>-100%</v>
      </c>
      <c r="EC528" s="9">
        <f t="shared" ref="EC528:EC530" si="5467">(EA528*EB528)+(EA528*EC$1)</f>
        <v>0</v>
      </c>
      <c r="ED528" s="9"/>
      <c r="EE528" s="9">
        <f>Sun!$BE$33</f>
        <v>0</v>
      </c>
      <c r="EF528" s="73" t="str">
        <f t="shared" ref="EF528:EF530" si="5468">IF($B528="win",100%-EF$1,"-100%")</f>
        <v>-100%</v>
      </c>
      <c r="EG528" s="9">
        <f t="shared" ref="EG528:EG530" si="5469">(EE528*EF528)+(EE528*EG$1)</f>
        <v>0</v>
      </c>
      <c r="EH528" s="9"/>
      <c r="EI528" s="9">
        <f>Sun!$BF$33</f>
        <v>0</v>
      </c>
      <c r="EJ528" s="73" t="str">
        <f t="shared" ref="EJ528:EJ530" si="5470">IF($B528="win",100%-EJ$1,"-100%")</f>
        <v>-100%</v>
      </c>
      <c r="EK528" s="9">
        <f t="shared" ref="EK528:EK530" si="5471">(EI528*EJ528)+(EI528*EK$1)</f>
        <v>0</v>
      </c>
      <c r="EL528" s="9"/>
      <c r="EM528" s="9">
        <f>Sun!$BG$33</f>
        <v>0</v>
      </c>
      <c r="EN528" s="73" t="str">
        <f t="shared" ref="EN528:EN530" si="5472">IF($B528="win",100%-EN$1,"-100%")</f>
        <v>-100%</v>
      </c>
      <c r="EO528" s="9">
        <f t="shared" ref="EO528:EO530" si="5473">(EM528*EN528)+(EM528*EO$1)</f>
        <v>0</v>
      </c>
      <c r="EP528" s="9"/>
      <c r="EQ528" s="9">
        <f>Sun!$BH$33</f>
        <v>0</v>
      </c>
      <c r="ER528" s="73" t="str">
        <f t="shared" ref="ER528:ER530" si="5474">IF($B528="win",100%-ER$1,"-100%")</f>
        <v>-100%</v>
      </c>
      <c r="ES528" s="9">
        <f t="shared" ref="ES528:ES530" si="5475">(EQ528*ER528)+(EQ528*ES$1)</f>
        <v>0</v>
      </c>
      <c r="EU528" s="9">
        <f>Sun!$BI$33</f>
        <v>0</v>
      </c>
      <c r="EV528" s="73" t="str">
        <f t="shared" ref="EV528:EV530" si="5476">IF($B528="win",100%-EV$1,"-100%")</f>
        <v>-100%</v>
      </c>
      <c r="EW528" s="9">
        <f t="shared" ref="EW528:EW530" si="5477">(EU528*EV528)+(EU528*EW$1)</f>
        <v>0</v>
      </c>
      <c r="EY528" s="9">
        <f>Sun!$BJ$33</f>
        <v>0</v>
      </c>
      <c r="EZ528" s="73" t="str">
        <f t="shared" ref="EZ528:EZ530" si="5478">IF($B528="win",100%-EZ$1,"-100%")</f>
        <v>-100%</v>
      </c>
      <c r="FA528" s="9">
        <f t="shared" ref="FA528:FA530" si="5479">(EY528*EZ528)+(EY528*FA$1)</f>
        <v>0</v>
      </c>
      <c r="FC528" s="9">
        <f>Sun!$BK$33</f>
        <v>0</v>
      </c>
      <c r="FD528" s="73" t="str">
        <f t="shared" ref="FD528:FD530" si="5480">IF($B528="win",100%-FD$1,"-100%")</f>
        <v>-100%</v>
      </c>
      <c r="FE528" s="9">
        <f t="shared" ref="FE528:FE530" si="5481">(FC528*FD528)+(FC528*FE$1)</f>
        <v>0</v>
      </c>
      <c r="FG528" s="9">
        <f>Sun!$BL$33</f>
        <v>0</v>
      </c>
      <c r="FH528" s="73" t="str">
        <f t="shared" ref="FH528:FH530" si="5482">IF($B528="win",100%-FH$1,"-100%")</f>
        <v>-100%</v>
      </c>
      <c r="FI528" s="9">
        <f t="shared" ref="FI528:FI530" si="5483">(FG528*FH528)+(FG528*FI$1)</f>
        <v>0</v>
      </c>
      <c r="FK528" s="9">
        <f>Sun!$BM$33</f>
        <v>0</v>
      </c>
      <c r="FL528" s="73" t="str">
        <f t="shared" ref="FL528:FL530" si="5484">IF($B528="win",100%-FL$1,"-100%")</f>
        <v>-100%</v>
      </c>
      <c r="FM528" s="9">
        <f t="shared" ref="FM528:FM530" si="5485">(FK528*FL528)+(FK528*FM$1)</f>
        <v>0</v>
      </c>
      <c r="FO528" s="9">
        <f>Sun!$BN$33</f>
        <v>0</v>
      </c>
      <c r="FP528" s="73" t="str">
        <f t="shared" ref="FP528:FP530" si="5486">IF($B528="win",100%-FP$1,"-100%")</f>
        <v>-100%</v>
      </c>
      <c r="FQ528" s="9">
        <f t="shared" ref="FQ528:FQ530" si="5487">(FO528*FP528)+(FO528*FQ$1)</f>
        <v>0</v>
      </c>
    </row>
    <row r="529" spans="1:173" x14ac:dyDescent="0.25">
      <c r="A529" s="9" t="str">
        <f>Sun!$A$34</f>
        <v>UNDER</v>
      </c>
      <c r="B529" s="72">
        <f>Sun!$C$34</f>
        <v>0</v>
      </c>
      <c r="C529" s="9">
        <f>Sun!$X$34</f>
        <v>0</v>
      </c>
      <c r="D529" s="73" t="str">
        <f t="shared" si="5402"/>
        <v>-100%</v>
      </c>
      <c r="E529" s="9">
        <f t="shared" si="5403"/>
        <v>0</v>
      </c>
      <c r="F529" s="12"/>
      <c r="G529" s="9">
        <f>Sun!$Y$34</f>
        <v>0</v>
      </c>
      <c r="H529" s="73" t="str">
        <f t="shared" si="5404"/>
        <v>-100%</v>
      </c>
      <c r="I529" s="9">
        <f t="shared" si="5405"/>
        <v>0</v>
      </c>
      <c r="J529" s="12"/>
      <c r="K529" s="9">
        <f>Sun!$Z$34</f>
        <v>0</v>
      </c>
      <c r="L529" s="73" t="str">
        <f t="shared" si="5406"/>
        <v>-100%</v>
      </c>
      <c r="M529" s="9">
        <f t="shared" si="5407"/>
        <v>0</v>
      </c>
      <c r="N529" s="9"/>
      <c r="O529" s="9">
        <f>Sun!$AA$34</f>
        <v>0</v>
      </c>
      <c r="P529" s="73" t="str">
        <f t="shared" si="5408"/>
        <v>-100%</v>
      </c>
      <c r="Q529" s="9">
        <f t="shared" si="5409"/>
        <v>0</v>
      </c>
      <c r="R529" s="9"/>
      <c r="S529" s="9">
        <f>Sun!$AB$34</f>
        <v>0</v>
      </c>
      <c r="T529" s="73" t="str">
        <f t="shared" si="5410"/>
        <v>-100%</v>
      </c>
      <c r="U529" s="9">
        <f t="shared" si="5411"/>
        <v>0</v>
      </c>
      <c r="V529" s="9"/>
      <c r="W529" s="9">
        <f>Sun!$AC$34</f>
        <v>0</v>
      </c>
      <c r="X529" s="73" t="str">
        <f t="shared" si="5412"/>
        <v>-100%</v>
      </c>
      <c r="Y529" s="9">
        <f t="shared" si="5413"/>
        <v>0</v>
      </c>
      <c r="Z529" s="9"/>
      <c r="AA529" s="9">
        <f>Sun!$AD$34</f>
        <v>0</v>
      </c>
      <c r="AB529" s="73" t="str">
        <f t="shared" si="5414"/>
        <v>-100%</v>
      </c>
      <c r="AC529" s="9">
        <f t="shared" si="5415"/>
        <v>0</v>
      </c>
      <c r="AD529" s="9"/>
      <c r="AE529" s="9">
        <f>Sun!$AE$34</f>
        <v>0</v>
      </c>
      <c r="AF529" s="73" t="str">
        <f t="shared" si="5416"/>
        <v>-100%</v>
      </c>
      <c r="AG529" s="9">
        <f t="shared" si="5417"/>
        <v>0</v>
      </c>
      <c r="AH529" s="9"/>
      <c r="AI529" s="9">
        <f>Sun!$AF$34</f>
        <v>0</v>
      </c>
      <c r="AJ529" s="73" t="str">
        <f t="shared" si="5418"/>
        <v>-100%</v>
      </c>
      <c r="AK529" s="9">
        <f t="shared" si="5419"/>
        <v>0</v>
      </c>
      <c r="AL529" s="9"/>
      <c r="AM529" s="9">
        <f>Sun!$AG$34</f>
        <v>0</v>
      </c>
      <c r="AN529" s="73" t="str">
        <f t="shared" si="5420"/>
        <v>-100%</v>
      </c>
      <c r="AO529" s="9">
        <f t="shared" si="5421"/>
        <v>0</v>
      </c>
      <c r="AP529" s="9"/>
      <c r="AQ529" s="9">
        <f>Sun!$AH$34</f>
        <v>0</v>
      </c>
      <c r="AR529" s="73" t="str">
        <f t="shared" si="5422"/>
        <v>-100%</v>
      </c>
      <c r="AS529" s="9">
        <f t="shared" si="5423"/>
        <v>0</v>
      </c>
      <c r="AT529" s="9"/>
      <c r="AU529" s="9">
        <f>Sun!$AI$34</f>
        <v>0</v>
      </c>
      <c r="AV529" s="73" t="str">
        <f t="shared" si="5424"/>
        <v>-100%</v>
      </c>
      <c r="AW529" s="9">
        <f t="shared" si="5425"/>
        <v>0</v>
      </c>
      <c r="AX529" s="9"/>
      <c r="AY529" s="9">
        <f>Sun!$AJ$34</f>
        <v>0</v>
      </c>
      <c r="AZ529" s="73" t="str">
        <f t="shared" si="5426"/>
        <v>-100%</v>
      </c>
      <c r="BA529" s="9">
        <f t="shared" si="5427"/>
        <v>0</v>
      </c>
      <c r="BB529" s="9"/>
      <c r="BC529" s="9">
        <f>Sun!$AK$34</f>
        <v>0</v>
      </c>
      <c r="BD529" s="73" t="str">
        <f t="shared" si="5428"/>
        <v>-100%</v>
      </c>
      <c r="BE529" s="9">
        <f t="shared" si="5429"/>
        <v>0</v>
      </c>
      <c r="BF529" s="9"/>
      <c r="BG529" s="9">
        <f>Sun!$AL$34</f>
        <v>0</v>
      </c>
      <c r="BH529" s="73" t="str">
        <f t="shared" si="5430"/>
        <v>-100%</v>
      </c>
      <c r="BI529" s="9">
        <f t="shared" si="5431"/>
        <v>0</v>
      </c>
      <c r="BJ529" s="9"/>
      <c r="BK529" s="9">
        <f>Sun!$AM$34</f>
        <v>0</v>
      </c>
      <c r="BL529" s="73" t="str">
        <f t="shared" si="5432"/>
        <v>-100%</v>
      </c>
      <c r="BM529" s="9">
        <f t="shared" si="5433"/>
        <v>0</v>
      </c>
      <c r="BN529" s="9"/>
      <c r="BO529" s="9">
        <f>Sun!$AN$34</f>
        <v>0</v>
      </c>
      <c r="BP529" s="73" t="str">
        <f t="shared" si="5434"/>
        <v>-100%</v>
      </c>
      <c r="BQ529" s="9">
        <f t="shared" si="5435"/>
        <v>0</v>
      </c>
      <c r="BR529" s="9"/>
      <c r="BS529" s="9">
        <f>Sun!$AO$34</f>
        <v>0</v>
      </c>
      <c r="BT529" s="73" t="str">
        <f t="shared" si="5436"/>
        <v>-100%</v>
      </c>
      <c r="BU529" s="9">
        <f t="shared" si="5437"/>
        <v>0</v>
      </c>
      <c r="BV529" s="9"/>
      <c r="BW529" s="9">
        <f>Sun!$AP$34</f>
        <v>0</v>
      </c>
      <c r="BX529" s="73" t="str">
        <f t="shared" si="5438"/>
        <v>-100%</v>
      </c>
      <c r="BY529" s="9">
        <f t="shared" si="5439"/>
        <v>0</v>
      </c>
      <c r="BZ529" s="9"/>
      <c r="CA529" s="9">
        <f>Sun!$AQ$34</f>
        <v>0</v>
      </c>
      <c r="CB529" s="73" t="str">
        <f t="shared" si="5440"/>
        <v>-100%</v>
      </c>
      <c r="CC529" s="9">
        <f t="shared" si="5441"/>
        <v>0</v>
      </c>
      <c r="CD529" s="9"/>
      <c r="CE529" s="9">
        <f>Sun!$AR$34</f>
        <v>0</v>
      </c>
      <c r="CF529" s="73" t="str">
        <f t="shared" si="5442"/>
        <v>-100%</v>
      </c>
      <c r="CG529" s="9">
        <f t="shared" si="5443"/>
        <v>0</v>
      </c>
      <c r="CH529" s="9"/>
      <c r="CI529" s="9">
        <f>Sun!$AS$34</f>
        <v>0</v>
      </c>
      <c r="CJ529" s="73" t="str">
        <f t="shared" si="5444"/>
        <v>-100%</v>
      </c>
      <c r="CK529" s="9">
        <f t="shared" si="5445"/>
        <v>0</v>
      </c>
      <c r="CL529" s="9"/>
      <c r="CM529" s="9">
        <f>Sun!$AT$34</f>
        <v>0</v>
      </c>
      <c r="CN529" s="73" t="str">
        <f t="shared" si="5446"/>
        <v>-100%</v>
      </c>
      <c r="CO529" s="9">
        <f t="shared" si="5447"/>
        <v>0</v>
      </c>
      <c r="CP529" s="9"/>
      <c r="CQ529" s="9">
        <f>Sun!$AU$34</f>
        <v>0</v>
      </c>
      <c r="CR529" s="73" t="str">
        <f t="shared" si="5448"/>
        <v>-100%</v>
      </c>
      <c r="CS529" s="9">
        <f t="shared" si="5449"/>
        <v>0</v>
      </c>
      <c r="CT529" s="9"/>
      <c r="CU529" s="9">
        <f>Sun!$AV$34</f>
        <v>0</v>
      </c>
      <c r="CV529" s="73" t="str">
        <f t="shared" si="5450"/>
        <v>-100%</v>
      </c>
      <c r="CW529" s="9">
        <f t="shared" si="5451"/>
        <v>0</v>
      </c>
      <c r="CX529" s="9"/>
      <c r="CY529" s="9">
        <f>Sun!$AW$34</f>
        <v>0</v>
      </c>
      <c r="CZ529" s="73" t="str">
        <f t="shared" si="5452"/>
        <v>-100%</v>
      </c>
      <c r="DA529" s="9">
        <f t="shared" si="5453"/>
        <v>0</v>
      </c>
      <c r="DB529" s="9"/>
      <c r="DC529" s="9">
        <f>Sun!$AX$34</f>
        <v>0</v>
      </c>
      <c r="DD529" s="73" t="str">
        <f t="shared" si="5454"/>
        <v>-100%</v>
      </c>
      <c r="DE529" s="9">
        <f t="shared" si="5455"/>
        <v>0</v>
      </c>
      <c r="DF529" s="9"/>
      <c r="DG529" s="9">
        <f>Sun!$AY$34</f>
        <v>0</v>
      </c>
      <c r="DH529" s="73" t="str">
        <f t="shared" si="5456"/>
        <v>-100%</v>
      </c>
      <c r="DI529" s="9">
        <f t="shared" si="5457"/>
        <v>0</v>
      </c>
      <c r="DJ529" s="9"/>
      <c r="DK529" s="9">
        <f>Sun!$AZ$34</f>
        <v>0</v>
      </c>
      <c r="DL529" s="73" t="str">
        <f t="shared" si="5458"/>
        <v>-100%</v>
      </c>
      <c r="DM529" s="9">
        <f t="shared" si="5459"/>
        <v>0</v>
      </c>
      <c r="DN529" s="9"/>
      <c r="DO529" s="9">
        <f>Sun!$BA$34</f>
        <v>0</v>
      </c>
      <c r="DP529" s="73" t="str">
        <f t="shared" si="5460"/>
        <v>-100%</v>
      </c>
      <c r="DQ529" s="9">
        <f t="shared" si="5461"/>
        <v>0</v>
      </c>
      <c r="DR529" s="9"/>
      <c r="DS529" s="9">
        <f>Sun!$BB$34</f>
        <v>0</v>
      </c>
      <c r="DT529" s="73" t="str">
        <f t="shared" si="5462"/>
        <v>-100%</v>
      </c>
      <c r="DU529" s="9">
        <f t="shared" si="5463"/>
        <v>0</v>
      </c>
      <c r="DV529" s="9"/>
      <c r="DW529" s="9">
        <f>Sun!$BC$34</f>
        <v>0</v>
      </c>
      <c r="DX529" s="73" t="str">
        <f t="shared" si="5464"/>
        <v>-100%</v>
      </c>
      <c r="DY529" s="9">
        <f t="shared" si="5465"/>
        <v>0</v>
      </c>
      <c r="DZ529" s="9"/>
      <c r="EA529" s="9">
        <f>Sun!$BD$34</f>
        <v>0</v>
      </c>
      <c r="EB529" s="73" t="str">
        <f t="shared" si="5466"/>
        <v>-100%</v>
      </c>
      <c r="EC529" s="9">
        <f t="shared" si="5467"/>
        <v>0</v>
      </c>
      <c r="ED529" s="9"/>
      <c r="EE529" s="9">
        <f>Sun!$BE$34</f>
        <v>0</v>
      </c>
      <c r="EF529" s="73" t="str">
        <f t="shared" si="5468"/>
        <v>-100%</v>
      </c>
      <c r="EG529" s="9">
        <f t="shared" si="5469"/>
        <v>0</v>
      </c>
      <c r="EH529" s="9"/>
      <c r="EI529" s="9">
        <f>Sun!$BF$34</f>
        <v>0</v>
      </c>
      <c r="EJ529" s="73" t="str">
        <f t="shared" si="5470"/>
        <v>-100%</v>
      </c>
      <c r="EK529" s="9">
        <f t="shared" si="5471"/>
        <v>0</v>
      </c>
      <c r="EL529" s="9"/>
      <c r="EM529" s="9">
        <f>Sun!$BG$34</f>
        <v>0</v>
      </c>
      <c r="EN529" s="73" t="str">
        <f t="shared" si="5472"/>
        <v>-100%</v>
      </c>
      <c r="EO529" s="9">
        <f t="shared" si="5473"/>
        <v>0</v>
      </c>
      <c r="EP529" s="9"/>
      <c r="EQ529" s="9">
        <f>Sun!$BH$34</f>
        <v>0</v>
      </c>
      <c r="ER529" s="73" t="str">
        <f t="shared" si="5474"/>
        <v>-100%</v>
      </c>
      <c r="ES529" s="9">
        <f t="shared" si="5475"/>
        <v>0</v>
      </c>
      <c r="EU529" s="9">
        <f>Sun!$BI$34</f>
        <v>0</v>
      </c>
      <c r="EV529" s="73" t="str">
        <f t="shared" si="5476"/>
        <v>-100%</v>
      </c>
      <c r="EW529" s="9">
        <f t="shared" si="5477"/>
        <v>0</v>
      </c>
      <c r="EY529" s="9">
        <f>Sun!$BJ$34</f>
        <v>0</v>
      </c>
      <c r="EZ529" s="73" t="str">
        <f t="shared" si="5478"/>
        <v>-100%</v>
      </c>
      <c r="FA529" s="9">
        <f t="shared" si="5479"/>
        <v>0</v>
      </c>
      <c r="FC529" s="9">
        <f>Sun!$BK$34</f>
        <v>0</v>
      </c>
      <c r="FD529" s="73" t="str">
        <f t="shared" si="5480"/>
        <v>-100%</v>
      </c>
      <c r="FE529" s="9">
        <f t="shared" si="5481"/>
        <v>0</v>
      </c>
      <c r="FG529" s="9">
        <f>Sun!$BL$34</f>
        <v>0</v>
      </c>
      <c r="FH529" s="73" t="str">
        <f t="shared" si="5482"/>
        <v>-100%</v>
      </c>
      <c r="FI529" s="9">
        <f t="shared" si="5483"/>
        <v>0</v>
      </c>
      <c r="FK529" s="9">
        <f>Sun!$BM$34</f>
        <v>0</v>
      </c>
      <c r="FL529" s="73" t="str">
        <f t="shared" si="5484"/>
        <v>-100%</v>
      </c>
      <c r="FM529" s="9">
        <f t="shared" si="5485"/>
        <v>0</v>
      </c>
      <c r="FO529" s="9">
        <f>Sun!$BN$34</f>
        <v>0</v>
      </c>
      <c r="FP529" s="73" t="str">
        <f t="shared" si="5486"/>
        <v>-100%</v>
      </c>
      <c r="FQ529" s="9">
        <f t="shared" si="5487"/>
        <v>0</v>
      </c>
    </row>
    <row r="530" spans="1:173" x14ac:dyDescent="0.25">
      <c r="A530" s="9" t="str">
        <f>Sun!$A$35</f>
        <v>OVER</v>
      </c>
      <c r="B530" s="72">
        <f>Sun!$C$35</f>
        <v>0</v>
      </c>
      <c r="C530" s="9">
        <f>Sun!$X$35</f>
        <v>0</v>
      </c>
      <c r="D530" s="73" t="str">
        <f t="shared" si="5402"/>
        <v>-100%</v>
      </c>
      <c r="E530" s="9">
        <f t="shared" si="5403"/>
        <v>0</v>
      </c>
      <c r="F530" s="12"/>
      <c r="G530" s="9">
        <f>Sun!$Y$35</f>
        <v>0</v>
      </c>
      <c r="H530" s="73" t="str">
        <f t="shared" si="5404"/>
        <v>-100%</v>
      </c>
      <c r="I530" s="9">
        <f t="shared" si="5405"/>
        <v>0</v>
      </c>
      <c r="J530" s="12"/>
      <c r="K530" s="9">
        <f>Sun!$Z$35</f>
        <v>0</v>
      </c>
      <c r="L530" s="73" t="str">
        <f t="shared" si="5406"/>
        <v>-100%</v>
      </c>
      <c r="M530" s="9">
        <f t="shared" si="5407"/>
        <v>0</v>
      </c>
      <c r="N530" s="9"/>
      <c r="O530" s="9">
        <f>Sun!$AA$35</f>
        <v>0</v>
      </c>
      <c r="P530" s="73" t="str">
        <f t="shared" si="5408"/>
        <v>-100%</v>
      </c>
      <c r="Q530" s="9">
        <f t="shared" si="5409"/>
        <v>0</v>
      </c>
      <c r="R530" s="9"/>
      <c r="S530" s="9">
        <f>Sun!$AB$35</f>
        <v>0</v>
      </c>
      <c r="T530" s="73" t="str">
        <f t="shared" si="5410"/>
        <v>-100%</v>
      </c>
      <c r="U530" s="9">
        <f t="shared" si="5411"/>
        <v>0</v>
      </c>
      <c r="V530" s="9"/>
      <c r="W530" s="9">
        <f>Sun!$AC$35</f>
        <v>0</v>
      </c>
      <c r="X530" s="73" t="str">
        <f t="shared" si="5412"/>
        <v>-100%</v>
      </c>
      <c r="Y530" s="9">
        <f t="shared" si="5413"/>
        <v>0</v>
      </c>
      <c r="Z530" s="9"/>
      <c r="AA530" s="9">
        <f>Sun!$AD$35</f>
        <v>0</v>
      </c>
      <c r="AB530" s="73" t="str">
        <f t="shared" si="5414"/>
        <v>-100%</v>
      </c>
      <c r="AC530" s="9">
        <f t="shared" si="5415"/>
        <v>0</v>
      </c>
      <c r="AD530" s="9"/>
      <c r="AE530" s="9">
        <f>Sun!$AE$35</f>
        <v>0</v>
      </c>
      <c r="AF530" s="73" t="str">
        <f t="shared" si="5416"/>
        <v>-100%</v>
      </c>
      <c r="AG530" s="9">
        <f t="shared" si="5417"/>
        <v>0</v>
      </c>
      <c r="AH530" s="9"/>
      <c r="AI530" s="9">
        <f>Sun!$AF$35</f>
        <v>0</v>
      </c>
      <c r="AJ530" s="73" t="str">
        <f t="shared" si="5418"/>
        <v>-100%</v>
      </c>
      <c r="AK530" s="9">
        <f t="shared" si="5419"/>
        <v>0</v>
      </c>
      <c r="AL530" s="9"/>
      <c r="AM530" s="9">
        <f>Sun!$AG$35</f>
        <v>0</v>
      </c>
      <c r="AN530" s="73" t="str">
        <f t="shared" si="5420"/>
        <v>-100%</v>
      </c>
      <c r="AO530" s="9">
        <f t="shared" si="5421"/>
        <v>0</v>
      </c>
      <c r="AP530" s="9"/>
      <c r="AQ530" s="9">
        <f>Sun!$AH$35</f>
        <v>0</v>
      </c>
      <c r="AR530" s="73" t="str">
        <f t="shared" si="5422"/>
        <v>-100%</v>
      </c>
      <c r="AS530" s="9">
        <f t="shared" si="5423"/>
        <v>0</v>
      </c>
      <c r="AT530" s="9"/>
      <c r="AU530" s="9">
        <f>Sun!$AI$35</f>
        <v>0</v>
      </c>
      <c r="AV530" s="73" t="str">
        <f t="shared" si="5424"/>
        <v>-100%</v>
      </c>
      <c r="AW530" s="9">
        <f t="shared" si="5425"/>
        <v>0</v>
      </c>
      <c r="AX530" s="9"/>
      <c r="AY530" s="9">
        <f>Sun!$AJ$35</f>
        <v>0</v>
      </c>
      <c r="AZ530" s="73" t="str">
        <f t="shared" si="5426"/>
        <v>-100%</v>
      </c>
      <c r="BA530" s="9">
        <f t="shared" si="5427"/>
        <v>0</v>
      </c>
      <c r="BB530" s="9"/>
      <c r="BC530" s="9">
        <f>Sun!$AK$35</f>
        <v>0</v>
      </c>
      <c r="BD530" s="73" t="str">
        <f t="shared" si="5428"/>
        <v>-100%</v>
      </c>
      <c r="BE530" s="9">
        <f t="shared" si="5429"/>
        <v>0</v>
      </c>
      <c r="BF530" s="9"/>
      <c r="BG530" s="9">
        <f>Sun!$AL$35</f>
        <v>0</v>
      </c>
      <c r="BH530" s="73" t="str">
        <f t="shared" si="5430"/>
        <v>-100%</v>
      </c>
      <c r="BI530" s="9">
        <f t="shared" si="5431"/>
        <v>0</v>
      </c>
      <c r="BJ530" s="9"/>
      <c r="BK530" s="9">
        <f>Sun!$AM$35</f>
        <v>0</v>
      </c>
      <c r="BL530" s="73" t="str">
        <f t="shared" si="5432"/>
        <v>-100%</v>
      </c>
      <c r="BM530" s="9">
        <f t="shared" si="5433"/>
        <v>0</v>
      </c>
      <c r="BN530" s="9"/>
      <c r="BO530" s="9">
        <f>Sun!$AN$35</f>
        <v>0</v>
      </c>
      <c r="BP530" s="73" t="str">
        <f t="shared" si="5434"/>
        <v>-100%</v>
      </c>
      <c r="BQ530" s="9">
        <f t="shared" si="5435"/>
        <v>0</v>
      </c>
      <c r="BR530" s="9"/>
      <c r="BS530" s="9">
        <f>Sun!$AO$35</f>
        <v>0</v>
      </c>
      <c r="BT530" s="73" t="str">
        <f t="shared" si="5436"/>
        <v>-100%</v>
      </c>
      <c r="BU530" s="9">
        <f t="shared" si="5437"/>
        <v>0</v>
      </c>
      <c r="BV530" s="9"/>
      <c r="BW530" s="9">
        <f>Sun!$AP$35</f>
        <v>0</v>
      </c>
      <c r="BX530" s="73" t="str">
        <f t="shared" si="5438"/>
        <v>-100%</v>
      </c>
      <c r="BY530" s="9">
        <f t="shared" si="5439"/>
        <v>0</v>
      </c>
      <c r="BZ530" s="9"/>
      <c r="CA530" s="9">
        <f>Sun!$AQ$35</f>
        <v>0</v>
      </c>
      <c r="CB530" s="73" t="str">
        <f t="shared" si="5440"/>
        <v>-100%</v>
      </c>
      <c r="CC530" s="9">
        <f t="shared" si="5441"/>
        <v>0</v>
      </c>
      <c r="CD530" s="9"/>
      <c r="CE530" s="9">
        <f>Sun!$AR$35</f>
        <v>0</v>
      </c>
      <c r="CF530" s="73" t="str">
        <f t="shared" si="5442"/>
        <v>-100%</v>
      </c>
      <c r="CG530" s="9">
        <f t="shared" si="5443"/>
        <v>0</v>
      </c>
      <c r="CH530" s="9"/>
      <c r="CI530" s="9">
        <f>Sun!$AS$35</f>
        <v>0</v>
      </c>
      <c r="CJ530" s="73" t="str">
        <f t="shared" si="5444"/>
        <v>-100%</v>
      </c>
      <c r="CK530" s="9">
        <f t="shared" si="5445"/>
        <v>0</v>
      </c>
      <c r="CL530" s="9"/>
      <c r="CM530" s="9">
        <f>Sun!$AT$35</f>
        <v>0</v>
      </c>
      <c r="CN530" s="73" t="str">
        <f t="shared" si="5446"/>
        <v>-100%</v>
      </c>
      <c r="CO530" s="9">
        <f t="shared" si="5447"/>
        <v>0</v>
      </c>
      <c r="CP530" s="9"/>
      <c r="CQ530" s="9">
        <f>Sun!$AU$35</f>
        <v>0</v>
      </c>
      <c r="CR530" s="73" t="str">
        <f t="shared" si="5448"/>
        <v>-100%</v>
      </c>
      <c r="CS530" s="9">
        <f t="shared" si="5449"/>
        <v>0</v>
      </c>
      <c r="CT530" s="9"/>
      <c r="CU530" s="9">
        <f>Sun!$AV$35</f>
        <v>0</v>
      </c>
      <c r="CV530" s="73" t="str">
        <f t="shared" si="5450"/>
        <v>-100%</v>
      </c>
      <c r="CW530" s="9">
        <f t="shared" si="5451"/>
        <v>0</v>
      </c>
      <c r="CX530" s="9"/>
      <c r="CY530" s="9">
        <f>Sun!$AW$35</f>
        <v>0</v>
      </c>
      <c r="CZ530" s="73" t="str">
        <f t="shared" si="5452"/>
        <v>-100%</v>
      </c>
      <c r="DA530" s="9">
        <f t="shared" si="5453"/>
        <v>0</v>
      </c>
      <c r="DB530" s="9"/>
      <c r="DC530" s="9">
        <f>Sun!$AX$35</f>
        <v>0</v>
      </c>
      <c r="DD530" s="73" t="str">
        <f t="shared" si="5454"/>
        <v>-100%</v>
      </c>
      <c r="DE530" s="9">
        <f t="shared" si="5455"/>
        <v>0</v>
      </c>
      <c r="DF530" s="9"/>
      <c r="DG530" s="9">
        <f>Sun!$AY$35</f>
        <v>0</v>
      </c>
      <c r="DH530" s="73" t="str">
        <f t="shared" si="5456"/>
        <v>-100%</v>
      </c>
      <c r="DI530" s="9">
        <f t="shared" si="5457"/>
        <v>0</v>
      </c>
      <c r="DJ530" s="9"/>
      <c r="DK530" s="9">
        <f>Sun!$AZ$35</f>
        <v>0</v>
      </c>
      <c r="DL530" s="73" t="str">
        <f t="shared" si="5458"/>
        <v>-100%</v>
      </c>
      <c r="DM530" s="9">
        <f t="shared" si="5459"/>
        <v>0</v>
      </c>
      <c r="DN530" s="9"/>
      <c r="DO530" s="9">
        <f>Sun!$BA$35</f>
        <v>0</v>
      </c>
      <c r="DP530" s="73" t="str">
        <f t="shared" si="5460"/>
        <v>-100%</v>
      </c>
      <c r="DQ530" s="9">
        <f t="shared" si="5461"/>
        <v>0</v>
      </c>
      <c r="DR530" s="9"/>
      <c r="DS530" s="9">
        <f>Sun!$BB$35</f>
        <v>0</v>
      </c>
      <c r="DT530" s="73" t="str">
        <f t="shared" si="5462"/>
        <v>-100%</v>
      </c>
      <c r="DU530" s="9">
        <f t="shared" si="5463"/>
        <v>0</v>
      </c>
      <c r="DV530" s="9"/>
      <c r="DW530" s="9">
        <f>Sun!$BC$35</f>
        <v>0</v>
      </c>
      <c r="DX530" s="73" t="str">
        <f t="shared" si="5464"/>
        <v>-100%</v>
      </c>
      <c r="DY530" s="9">
        <f t="shared" si="5465"/>
        <v>0</v>
      </c>
      <c r="DZ530" s="9"/>
      <c r="EA530" s="9">
        <f>Sun!$BD$35</f>
        <v>0</v>
      </c>
      <c r="EB530" s="73" t="str">
        <f t="shared" si="5466"/>
        <v>-100%</v>
      </c>
      <c r="EC530" s="9">
        <f t="shared" si="5467"/>
        <v>0</v>
      </c>
      <c r="ED530" s="9"/>
      <c r="EE530" s="9">
        <f>Sun!$BE$35</f>
        <v>0</v>
      </c>
      <c r="EF530" s="73" t="str">
        <f t="shared" si="5468"/>
        <v>-100%</v>
      </c>
      <c r="EG530" s="9">
        <f t="shared" si="5469"/>
        <v>0</v>
      </c>
      <c r="EH530" s="9"/>
      <c r="EI530" s="9">
        <f>Sun!$BF$35</f>
        <v>0</v>
      </c>
      <c r="EJ530" s="73" t="str">
        <f t="shared" si="5470"/>
        <v>-100%</v>
      </c>
      <c r="EK530" s="9">
        <f t="shared" si="5471"/>
        <v>0</v>
      </c>
      <c r="EL530" s="9"/>
      <c r="EM530" s="9">
        <f>Sun!$BG$35</f>
        <v>0</v>
      </c>
      <c r="EN530" s="73" t="str">
        <f t="shared" si="5472"/>
        <v>-100%</v>
      </c>
      <c r="EO530" s="9">
        <f t="shared" si="5473"/>
        <v>0</v>
      </c>
      <c r="EP530" s="9"/>
      <c r="EQ530" s="9">
        <f>Sun!$BH$35</f>
        <v>0</v>
      </c>
      <c r="ER530" s="73" t="str">
        <f t="shared" si="5474"/>
        <v>-100%</v>
      </c>
      <c r="ES530" s="9">
        <f t="shared" si="5475"/>
        <v>0</v>
      </c>
      <c r="EU530" s="9">
        <f>Sun!$BI$35</f>
        <v>0</v>
      </c>
      <c r="EV530" s="73" t="str">
        <f t="shared" si="5476"/>
        <v>-100%</v>
      </c>
      <c r="EW530" s="9">
        <f t="shared" si="5477"/>
        <v>0</v>
      </c>
      <c r="EY530" s="9">
        <f>Sun!$BJ$35</f>
        <v>0</v>
      </c>
      <c r="EZ530" s="73" t="str">
        <f t="shared" si="5478"/>
        <v>-100%</v>
      </c>
      <c r="FA530" s="9">
        <f t="shared" si="5479"/>
        <v>0</v>
      </c>
      <c r="FC530" s="9">
        <f>Sun!$BK$35</f>
        <v>0</v>
      </c>
      <c r="FD530" s="73" t="str">
        <f t="shared" si="5480"/>
        <v>-100%</v>
      </c>
      <c r="FE530" s="9">
        <f t="shared" si="5481"/>
        <v>0</v>
      </c>
      <c r="FG530" s="9">
        <f>Sun!$BL$35</f>
        <v>0</v>
      </c>
      <c r="FH530" s="73" t="str">
        <f t="shared" si="5482"/>
        <v>-100%</v>
      </c>
      <c r="FI530" s="9">
        <f t="shared" si="5483"/>
        <v>0</v>
      </c>
      <c r="FK530" s="9">
        <f>Sun!$BM$35</f>
        <v>0</v>
      </c>
      <c r="FL530" s="73" t="str">
        <f t="shared" si="5484"/>
        <v>-100%</v>
      </c>
      <c r="FM530" s="9">
        <f t="shared" si="5485"/>
        <v>0</v>
      </c>
      <c r="FO530" s="9">
        <f>Sun!$BN$35</f>
        <v>0</v>
      </c>
      <c r="FP530" s="73" t="str">
        <f t="shared" si="5486"/>
        <v>-100%</v>
      </c>
      <c r="FQ530" s="9">
        <f t="shared" si="5487"/>
        <v>0</v>
      </c>
    </row>
    <row r="531" spans="1:173" x14ac:dyDescent="0.25">
      <c r="A531" s="75"/>
      <c r="B531" s="72"/>
      <c r="C531" s="75"/>
      <c r="D531" s="75"/>
      <c r="E531" s="75"/>
      <c r="F531" s="12"/>
      <c r="G531" s="75"/>
      <c r="H531" s="75"/>
      <c r="I531" s="75"/>
      <c r="J531" s="12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  <c r="BJ531" s="75"/>
      <c r="BK531" s="75"/>
      <c r="BL531" s="75"/>
      <c r="BM531" s="75"/>
      <c r="BN531" s="75"/>
      <c r="BO531" s="75"/>
      <c r="BP531" s="75"/>
      <c r="BQ531" s="75"/>
      <c r="BR531" s="75"/>
      <c r="BS531" s="75"/>
      <c r="BT531" s="75"/>
      <c r="BU531" s="75"/>
      <c r="BV531" s="75"/>
      <c r="BW531" s="75"/>
      <c r="BX531" s="75"/>
      <c r="BY531" s="75"/>
      <c r="BZ531" s="75"/>
      <c r="CA531" s="75"/>
      <c r="CB531" s="75"/>
      <c r="CC531" s="75"/>
      <c r="CD531" s="75"/>
      <c r="CE531" s="75"/>
      <c r="CF531" s="75"/>
      <c r="CG531" s="75"/>
      <c r="CH531" s="75"/>
      <c r="CI531" s="75"/>
      <c r="CJ531" s="75"/>
      <c r="CK531" s="75"/>
      <c r="CL531" s="75"/>
      <c r="CM531" s="75"/>
      <c r="CN531" s="75"/>
      <c r="CO531" s="75"/>
      <c r="CP531" s="75"/>
      <c r="CQ531" s="75"/>
      <c r="CR531" s="75"/>
      <c r="CS531" s="75"/>
      <c r="CT531" s="75"/>
      <c r="CU531" s="75"/>
      <c r="CV531" s="75"/>
      <c r="CW531" s="75"/>
      <c r="CX531" s="75"/>
      <c r="CY531" s="75"/>
      <c r="CZ531" s="75"/>
      <c r="DA531" s="75"/>
      <c r="DB531" s="75"/>
      <c r="DC531" s="75"/>
      <c r="DD531" s="75"/>
      <c r="DE531" s="75"/>
      <c r="DF531" s="75"/>
      <c r="DG531" s="75"/>
      <c r="DH531" s="75"/>
      <c r="DI531" s="75"/>
      <c r="DJ531" s="75"/>
      <c r="DK531" s="75"/>
      <c r="DL531" s="75"/>
      <c r="DM531" s="75"/>
      <c r="DN531" s="75"/>
      <c r="DO531" s="75"/>
      <c r="DP531" s="75"/>
      <c r="DQ531" s="75"/>
      <c r="DR531" s="75"/>
      <c r="DS531" s="75"/>
      <c r="DT531" s="75"/>
      <c r="DU531" s="75"/>
      <c r="DV531" s="75"/>
      <c r="DW531" s="75"/>
      <c r="DX531" s="75"/>
      <c r="DY531" s="75"/>
      <c r="DZ531" s="75"/>
      <c r="EA531" s="75"/>
      <c r="EB531" s="75"/>
      <c r="EC531" s="75"/>
      <c r="ED531" s="75"/>
      <c r="EE531" s="75"/>
      <c r="EF531" s="75"/>
      <c r="EG531" s="75"/>
      <c r="EH531" s="75"/>
      <c r="EI531" s="75"/>
      <c r="EJ531" s="75"/>
      <c r="EK531" s="75"/>
      <c r="EL531" s="75"/>
      <c r="EM531" s="75"/>
      <c r="EN531" s="75"/>
      <c r="EO531" s="75"/>
      <c r="EP531" s="75"/>
      <c r="EQ531" s="75"/>
      <c r="ER531" s="75"/>
      <c r="ES531" s="75"/>
      <c r="EU531" s="75"/>
      <c r="EV531" s="75"/>
      <c r="EW531" s="75"/>
      <c r="EY531" s="75"/>
      <c r="EZ531" s="75"/>
      <c r="FA531" s="75"/>
      <c r="FC531" s="75"/>
      <c r="FD531" s="75"/>
      <c r="FE531" s="75"/>
      <c r="FG531" s="75"/>
      <c r="FH531" s="75"/>
      <c r="FI531" s="75"/>
      <c r="FK531" s="75"/>
      <c r="FL531" s="75"/>
      <c r="FM531" s="75"/>
      <c r="FO531" s="75"/>
      <c r="FP531" s="75"/>
      <c r="FQ531" s="75"/>
    </row>
    <row r="532" spans="1:173" x14ac:dyDescent="0.25">
      <c r="A532" s="9">
        <f>Sun!$A$37</f>
        <v>0</v>
      </c>
      <c r="B532" s="72">
        <f>Sun!$C$37</f>
        <v>0</v>
      </c>
      <c r="C532" s="9">
        <f>Sun!$X$37</f>
        <v>0</v>
      </c>
      <c r="D532" s="73" t="str">
        <f>IF($B532="win",100%-D$1,"-100%")</f>
        <v>-100%</v>
      </c>
      <c r="E532" s="9">
        <f>(C532*D532)+(C532*E$1)</f>
        <v>0</v>
      </c>
      <c r="F532" s="12"/>
      <c r="G532" s="9">
        <f>Sun!$Y$37</f>
        <v>0</v>
      </c>
      <c r="H532" s="73" t="str">
        <f>IF($B532="win",100%-H$1,"-100%")</f>
        <v>-100%</v>
      </c>
      <c r="I532" s="9">
        <f>(G532*H532)+(G532*I$1)</f>
        <v>0</v>
      </c>
      <c r="J532" s="12"/>
      <c r="K532" s="9">
        <f>Sun!$Z$37</f>
        <v>0</v>
      </c>
      <c r="L532" s="73" t="str">
        <f>IF($B532="win",100%-L$1,"-100%")</f>
        <v>-100%</v>
      </c>
      <c r="M532" s="9">
        <f>(K532*L532)+(K532*M$1)</f>
        <v>0</v>
      </c>
      <c r="N532" s="9"/>
      <c r="O532" s="9">
        <f>Sun!$AA$37</f>
        <v>0</v>
      </c>
      <c r="P532" s="73" t="str">
        <f>IF($B532="win",100%-P$1,"-100%")</f>
        <v>-100%</v>
      </c>
      <c r="Q532" s="9">
        <f>(O532*P532)+(O532*Q$1)</f>
        <v>0</v>
      </c>
      <c r="R532" s="9"/>
      <c r="S532" s="9">
        <f>Sun!$AB$37</f>
        <v>0</v>
      </c>
      <c r="T532" s="73" t="str">
        <f>IF($B532="win",100%-T$1,"-100%")</f>
        <v>-100%</v>
      </c>
      <c r="U532" s="9">
        <f>(S532*T532)+(S532*U$1)</f>
        <v>0</v>
      </c>
      <c r="V532" s="9"/>
      <c r="W532" s="9">
        <f>Sun!$AC$37</f>
        <v>0</v>
      </c>
      <c r="X532" s="73" t="str">
        <f>IF($B532="win",100%-X$1,"-100%")</f>
        <v>-100%</v>
      </c>
      <c r="Y532" s="9">
        <f>(W532*X532)+(W532*Y$1)</f>
        <v>0</v>
      </c>
      <c r="Z532" s="9"/>
      <c r="AA532" s="9">
        <f>Sun!$AD$37</f>
        <v>0</v>
      </c>
      <c r="AB532" s="73" t="str">
        <f>IF($B532="win",100%-AB$1,"-100%")</f>
        <v>-100%</v>
      </c>
      <c r="AC532" s="9">
        <f>(AA532*AB532)+(AA532*AC$1)</f>
        <v>0</v>
      </c>
      <c r="AD532" s="9"/>
      <c r="AE532" s="9">
        <f>Sun!$AE$37</f>
        <v>0</v>
      </c>
      <c r="AF532" s="73" t="str">
        <f>IF($B532="win",100%-AF$1,"-100%")</f>
        <v>-100%</v>
      </c>
      <c r="AG532" s="9">
        <f>(AE532*AF532)+(AE532*AG$1)</f>
        <v>0</v>
      </c>
      <c r="AH532" s="9"/>
      <c r="AI532" s="9">
        <f>Sun!$AF$37</f>
        <v>0</v>
      </c>
      <c r="AJ532" s="73" t="str">
        <f>IF($B532="win",100%-AJ$1,"-100%")</f>
        <v>-100%</v>
      </c>
      <c r="AK532" s="9">
        <f>(AI532*AJ532)+(AI532*AK$1)</f>
        <v>0</v>
      </c>
      <c r="AL532" s="9"/>
      <c r="AM532" s="9">
        <f>Sun!$AG$37</f>
        <v>0</v>
      </c>
      <c r="AN532" s="73" t="str">
        <f>IF($B532="win",100%-AN$1,"-100%")</f>
        <v>-100%</v>
      </c>
      <c r="AO532" s="9">
        <f>(AM532*AN532)+(AM532*AO$1)</f>
        <v>0</v>
      </c>
      <c r="AP532" s="9"/>
      <c r="AQ532" s="9">
        <f>Sun!$AH$37</f>
        <v>0</v>
      </c>
      <c r="AR532" s="73" t="str">
        <f>IF($B532="win",100%-AR$1,"-100%")</f>
        <v>-100%</v>
      </c>
      <c r="AS532" s="9">
        <f>(AQ532*AR532)+(AQ532*AS$1)</f>
        <v>0</v>
      </c>
      <c r="AT532" s="9"/>
      <c r="AU532" s="9">
        <f>Sun!$AI$37</f>
        <v>0</v>
      </c>
      <c r="AV532" s="73" t="str">
        <f>IF($B532="win",100%-AV$1,"-100%")</f>
        <v>-100%</v>
      </c>
      <c r="AW532" s="9">
        <f>(AU532*AV532)+(AU532*AW$1)</f>
        <v>0</v>
      </c>
      <c r="AX532" s="9"/>
      <c r="AY532" s="9">
        <f>Sun!$AJ$37</f>
        <v>0</v>
      </c>
      <c r="AZ532" s="73" t="str">
        <f>IF($B532="win",100%-AZ$1,"-100%")</f>
        <v>-100%</v>
      </c>
      <c r="BA532" s="9">
        <f>(AY532*AZ532)+(AY532*BA$1)</f>
        <v>0</v>
      </c>
      <c r="BB532" s="9"/>
      <c r="BC532" s="9">
        <f>Sun!$AK$37</f>
        <v>0</v>
      </c>
      <c r="BD532" s="73" t="str">
        <f>IF($B532="win",100%-BD$1,"-100%")</f>
        <v>-100%</v>
      </c>
      <c r="BE532" s="9">
        <f>(BC532*BD532)+(BC532*BE$1)</f>
        <v>0</v>
      </c>
      <c r="BF532" s="9"/>
      <c r="BG532" s="9">
        <f>Sun!$AL$37</f>
        <v>0</v>
      </c>
      <c r="BH532" s="73" t="str">
        <f>IF($B532="win",100%-BH$1,"-100%")</f>
        <v>-100%</v>
      </c>
      <c r="BI532" s="9">
        <f>(BG532*BH532)+(BG532*BI$1)</f>
        <v>0</v>
      </c>
      <c r="BJ532" s="9"/>
      <c r="BK532" s="9">
        <f>Sun!$AM$37</f>
        <v>0</v>
      </c>
      <c r="BL532" s="73" t="str">
        <f>IF($B532="win",100%-BL$1,"-100%")</f>
        <v>-100%</v>
      </c>
      <c r="BM532" s="9">
        <f>(BK532*BL532)+(BK532*BM$1)</f>
        <v>0</v>
      </c>
      <c r="BN532" s="9"/>
      <c r="BO532" s="9">
        <f>Sun!$AN$37</f>
        <v>0</v>
      </c>
      <c r="BP532" s="73" t="str">
        <f>IF($B532="win",100%-BP$1,"-100%")</f>
        <v>-100%</v>
      </c>
      <c r="BQ532" s="9">
        <f>(BO532*BP532)+(BO532*BQ$1)</f>
        <v>0</v>
      </c>
      <c r="BR532" s="9"/>
      <c r="BS532" s="9">
        <f>Sun!$AO$37</f>
        <v>0</v>
      </c>
      <c r="BT532" s="73" t="str">
        <f>IF($B532="win",100%-BT$1,"-100%")</f>
        <v>-100%</v>
      </c>
      <c r="BU532" s="9">
        <f>(BS532*BT532)+(BS532*BU$1)</f>
        <v>0</v>
      </c>
      <c r="BV532" s="9"/>
      <c r="BW532" s="9">
        <f>Sun!$AP$37</f>
        <v>0</v>
      </c>
      <c r="BX532" s="73" t="str">
        <f>IF($B532="win",100%-BX$1,"-100%")</f>
        <v>-100%</v>
      </c>
      <c r="BY532" s="9">
        <f>(BW532*BX532)+(BW532*BY$1)</f>
        <v>0</v>
      </c>
      <c r="BZ532" s="9"/>
      <c r="CA532" s="9">
        <f>Sun!$AQ$37</f>
        <v>0</v>
      </c>
      <c r="CB532" s="73" t="str">
        <f>IF($B532="win",100%-CB$1,"-100%")</f>
        <v>-100%</v>
      </c>
      <c r="CC532" s="9">
        <f>(CA532*CB532)+(CA532*CC$1)</f>
        <v>0</v>
      </c>
      <c r="CD532" s="9"/>
      <c r="CE532" s="9">
        <f>Sun!$AR$37</f>
        <v>0</v>
      </c>
      <c r="CF532" s="73" t="str">
        <f>IF($B532="win",100%-CF$1,"-100%")</f>
        <v>-100%</v>
      </c>
      <c r="CG532" s="9">
        <f>(CE532*CF532)+(CE532*CG$1)</f>
        <v>0</v>
      </c>
      <c r="CH532" s="9"/>
      <c r="CI532" s="9">
        <f>Sun!$AS$37</f>
        <v>0</v>
      </c>
      <c r="CJ532" s="73" t="str">
        <f>IF($B532="win",100%-CJ$1,"-100%")</f>
        <v>-100%</v>
      </c>
      <c r="CK532" s="9">
        <f>(CI532*CJ532)+(CI532*CK$1)</f>
        <v>0</v>
      </c>
      <c r="CL532" s="9"/>
      <c r="CM532" s="9">
        <f>Sun!$AT$37</f>
        <v>0</v>
      </c>
      <c r="CN532" s="73" t="str">
        <f>IF($B532="win",100%-CN$1,"-100%")</f>
        <v>-100%</v>
      </c>
      <c r="CO532" s="9">
        <f>(CM532*CN532)+(CM532*CO$1)</f>
        <v>0</v>
      </c>
      <c r="CP532" s="9"/>
      <c r="CQ532" s="9">
        <f>Sun!$AU$37</f>
        <v>0</v>
      </c>
      <c r="CR532" s="73" t="str">
        <f>IF($B532="win",100%-CR$1,"-100%")</f>
        <v>-100%</v>
      </c>
      <c r="CS532" s="9">
        <f>(CQ532*CR532)+(CQ532*CS$1)</f>
        <v>0</v>
      </c>
      <c r="CT532" s="9"/>
      <c r="CU532" s="9">
        <f>Sun!$AV$37</f>
        <v>0</v>
      </c>
      <c r="CV532" s="73" t="str">
        <f>IF($B532="win",100%-CV$1,"-100%")</f>
        <v>-100%</v>
      </c>
      <c r="CW532" s="9">
        <f>(CU532*CV532)+(CU532*CW$1)</f>
        <v>0</v>
      </c>
      <c r="CX532" s="9"/>
      <c r="CY532" s="9">
        <f>Sun!$AW$37</f>
        <v>0</v>
      </c>
      <c r="CZ532" s="73" t="str">
        <f>IF($B532="win",100%-CZ$1,"-100%")</f>
        <v>-100%</v>
      </c>
      <c r="DA532" s="9">
        <f>(CY532*CZ532)+(CY532*DA$1)</f>
        <v>0</v>
      </c>
      <c r="DB532" s="9"/>
      <c r="DC532" s="9">
        <f>Sun!$AX$37</f>
        <v>0</v>
      </c>
      <c r="DD532" s="73" t="str">
        <f>IF($B532="win",100%-DD$1,"-100%")</f>
        <v>-100%</v>
      </c>
      <c r="DE532" s="9">
        <f>(DC532*DD532)+(DC532*DE$1)</f>
        <v>0</v>
      </c>
      <c r="DF532" s="9"/>
      <c r="DG532" s="9">
        <f>Sun!$AY$37</f>
        <v>0</v>
      </c>
      <c r="DH532" s="73" t="str">
        <f>IF($B532="win",100%-DH$1,"-100%")</f>
        <v>-100%</v>
      </c>
      <c r="DI532" s="9">
        <f>(DG532*DH532)+(DG532*DI$1)</f>
        <v>0</v>
      </c>
      <c r="DJ532" s="9"/>
      <c r="DK532" s="9">
        <f>Sun!$AZ$37</f>
        <v>0</v>
      </c>
      <c r="DL532" s="73" t="str">
        <f>IF($B532="win",100%-DL$1,"-100%")</f>
        <v>-100%</v>
      </c>
      <c r="DM532" s="9">
        <f>(DK532*DL532)+(DK532*DM$1)</f>
        <v>0</v>
      </c>
      <c r="DN532" s="9"/>
      <c r="DO532" s="9">
        <f>Sun!$BA$37</f>
        <v>0</v>
      </c>
      <c r="DP532" s="73" t="str">
        <f>IF($B532="win",100%-DP$1,"-100%")</f>
        <v>-100%</v>
      </c>
      <c r="DQ532" s="9">
        <f>(DO532*DP532)+(DO532*DQ$1)</f>
        <v>0</v>
      </c>
      <c r="DR532" s="9"/>
      <c r="DS532" s="9">
        <f>Sun!$BB$37</f>
        <v>0</v>
      </c>
      <c r="DT532" s="73" t="str">
        <f>IF($B532="win",100%-DT$1,"-100%")</f>
        <v>-100%</v>
      </c>
      <c r="DU532" s="9">
        <f>(DS532*DT532)+(DS532*DU$1)</f>
        <v>0</v>
      </c>
      <c r="DV532" s="9"/>
      <c r="DW532" s="9">
        <f>Sun!$BC$37</f>
        <v>0</v>
      </c>
      <c r="DX532" s="73" t="str">
        <f>IF($B532="win",100%-DX$1,"-100%")</f>
        <v>-100%</v>
      </c>
      <c r="DY532" s="9">
        <f>(DW532*DX532)+(DW532*DY$1)</f>
        <v>0</v>
      </c>
      <c r="DZ532" s="9"/>
      <c r="EA532" s="9">
        <f>Sun!$BD$37</f>
        <v>0</v>
      </c>
      <c r="EB532" s="73" t="str">
        <f>IF($B532="win",100%-EB$1,"-100%")</f>
        <v>-100%</v>
      </c>
      <c r="EC532" s="9">
        <f>(EA532*EB532)+(EA532*EC$1)</f>
        <v>0</v>
      </c>
      <c r="ED532" s="9"/>
      <c r="EE532" s="9">
        <f>Sun!$BE$37</f>
        <v>0</v>
      </c>
      <c r="EF532" s="73" t="str">
        <f>IF($B532="win",100%-EF$1,"-100%")</f>
        <v>-100%</v>
      </c>
      <c r="EG532" s="9">
        <f>(EE532*EF532)+(EE532*EG$1)</f>
        <v>0</v>
      </c>
      <c r="EH532" s="9"/>
      <c r="EI532" s="9">
        <f>Sun!$BF$37</f>
        <v>0</v>
      </c>
      <c r="EJ532" s="73" t="str">
        <f>IF($B532="win",100%-EJ$1,"-100%")</f>
        <v>-100%</v>
      </c>
      <c r="EK532" s="9">
        <f>(EI532*EJ532)+(EI532*EK$1)</f>
        <v>0</v>
      </c>
      <c r="EL532" s="9"/>
      <c r="EM532" s="9">
        <f>Sun!$BG$37</f>
        <v>0</v>
      </c>
      <c r="EN532" s="73" t="str">
        <f>IF($B532="win",100%-EN$1,"-100%")</f>
        <v>-100%</v>
      </c>
      <c r="EO532" s="9">
        <f>(EM532*EN532)+(EM532*EO$1)</f>
        <v>0</v>
      </c>
      <c r="EP532" s="9"/>
      <c r="EQ532" s="9">
        <f>Sun!$BH$37</f>
        <v>0</v>
      </c>
      <c r="ER532" s="73" t="str">
        <f>IF($B532="win",100%-ER$1,"-100%")</f>
        <v>-100%</v>
      </c>
      <c r="ES532" s="9">
        <f>(EQ532*ER532)+(EQ532*ES$1)</f>
        <v>0</v>
      </c>
      <c r="EU532" s="9">
        <f>Sun!$BI37</f>
        <v>0</v>
      </c>
      <c r="EV532" s="73" t="str">
        <f>IF($B532="win",100%-EV$1,"-100%")</f>
        <v>-100%</v>
      </c>
      <c r="EW532" s="9">
        <f>(EU532*EV532)+(EU532*EW$1)</f>
        <v>0</v>
      </c>
      <c r="EY532" s="9">
        <f>Sun!$BJ37</f>
        <v>0</v>
      </c>
      <c r="EZ532" s="73" t="str">
        <f>IF($B532="win",100%-EZ$1,"-100%")</f>
        <v>-100%</v>
      </c>
      <c r="FA532" s="9">
        <f>(EY532*EZ532)+(EY532*FA$1)</f>
        <v>0</v>
      </c>
      <c r="FC532" s="9">
        <f>Sun!$BK37</f>
        <v>0</v>
      </c>
      <c r="FD532" s="73" t="str">
        <f>IF($B532="win",100%-FD$1,"-100%")</f>
        <v>-100%</v>
      </c>
      <c r="FE532" s="9">
        <f>(FC532*FD532)+(FC532*FE$1)</f>
        <v>0</v>
      </c>
      <c r="FG532" s="9">
        <f>Sun!$BL37</f>
        <v>0</v>
      </c>
      <c r="FH532" s="73" t="str">
        <f>IF($B532="win",100%-FH$1,"-100%")</f>
        <v>-100%</v>
      </c>
      <c r="FI532" s="9">
        <f>(FG532*FH532)+(FG532*FI$1)</f>
        <v>0</v>
      </c>
      <c r="FK532" s="9">
        <f>Sun!$BM37</f>
        <v>0</v>
      </c>
      <c r="FL532" s="73" t="str">
        <f>IF($B532="win",100%-FL$1,"-100%")</f>
        <v>-100%</v>
      </c>
      <c r="FM532" s="9">
        <f>(FK532*FL532)+(FK532*FM$1)</f>
        <v>0</v>
      </c>
      <c r="FO532" s="9">
        <f>Sun!$BN37</f>
        <v>0</v>
      </c>
      <c r="FP532" s="73" t="str">
        <f>IF($B532="win",100%-FP$1,"-100%")</f>
        <v>-100%</v>
      </c>
      <c r="FQ532" s="9">
        <f>(FO532*FP532)+(FO532*FQ$1)</f>
        <v>0</v>
      </c>
    </row>
    <row r="533" spans="1:173" x14ac:dyDescent="0.25">
      <c r="A533" s="9">
        <f>Sun!$A$38</f>
        <v>0</v>
      </c>
      <c r="B533" s="72">
        <f>Sun!$C$38</f>
        <v>0</v>
      </c>
      <c r="C533" s="9">
        <f>Sun!$X$38</f>
        <v>0</v>
      </c>
      <c r="D533" s="73" t="str">
        <f t="shared" ref="D533:D535" si="5488">IF($B533="win",100%-D$1,"-100%")</f>
        <v>-100%</v>
      </c>
      <c r="E533" s="9">
        <f t="shared" ref="E533:E535" si="5489">(C533*D533)+(C533*E$1)</f>
        <v>0</v>
      </c>
      <c r="F533" s="12"/>
      <c r="G533" s="9">
        <f>Sun!$Y$38</f>
        <v>0</v>
      </c>
      <c r="H533" s="73" t="str">
        <f t="shared" ref="H533:H535" si="5490">IF($B533="win",100%-H$1,"-100%")</f>
        <v>-100%</v>
      </c>
      <c r="I533" s="9">
        <f t="shared" ref="I533:I535" si="5491">(G533*H533)+(G533*I$1)</f>
        <v>0</v>
      </c>
      <c r="J533" s="12"/>
      <c r="K533" s="9">
        <f>Sun!$Z$38</f>
        <v>0</v>
      </c>
      <c r="L533" s="73" t="str">
        <f t="shared" ref="L533:L535" si="5492">IF($B533="win",100%-L$1,"-100%")</f>
        <v>-100%</v>
      </c>
      <c r="M533" s="9">
        <f t="shared" ref="M533:M535" si="5493">(K533*L533)+(K533*M$1)</f>
        <v>0</v>
      </c>
      <c r="N533" s="9"/>
      <c r="O533" s="9">
        <f>Sun!$AA$38</f>
        <v>0</v>
      </c>
      <c r="P533" s="73" t="str">
        <f t="shared" ref="P533:P535" si="5494">IF($B533="win",100%-P$1,"-100%")</f>
        <v>-100%</v>
      </c>
      <c r="Q533" s="9">
        <f t="shared" ref="Q533:Q535" si="5495">(O533*P533)+(O533*Q$1)</f>
        <v>0</v>
      </c>
      <c r="R533" s="9"/>
      <c r="S533" s="9">
        <f>Sun!$AB$38</f>
        <v>0</v>
      </c>
      <c r="T533" s="73" t="str">
        <f t="shared" ref="T533:T535" si="5496">IF($B533="win",100%-T$1,"-100%")</f>
        <v>-100%</v>
      </c>
      <c r="U533" s="9">
        <f t="shared" ref="U533:U535" si="5497">(S533*T533)+(S533*U$1)</f>
        <v>0</v>
      </c>
      <c r="V533" s="9"/>
      <c r="W533" s="9">
        <f>Sun!$AC$38</f>
        <v>0</v>
      </c>
      <c r="X533" s="73" t="str">
        <f t="shared" ref="X533:X535" si="5498">IF($B533="win",100%-X$1,"-100%")</f>
        <v>-100%</v>
      </c>
      <c r="Y533" s="9">
        <f t="shared" ref="Y533:Y535" si="5499">(W533*X533)+(W533*Y$1)</f>
        <v>0</v>
      </c>
      <c r="Z533" s="9"/>
      <c r="AA533" s="9">
        <f>Sun!$AD$38</f>
        <v>0</v>
      </c>
      <c r="AB533" s="73" t="str">
        <f t="shared" ref="AB533:AB535" si="5500">IF($B533="win",100%-AB$1,"-100%")</f>
        <v>-100%</v>
      </c>
      <c r="AC533" s="9">
        <f t="shared" ref="AC533:AC535" si="5501">(AA533*AB533)+(AA533*AC$1)</f>
        <v>0</v>
      </c>
      <c r="AD533" s="9"/>
      <c r="AE533" s="9">
        <f>Sun!$AE$38</f>
        <v>0</v>
      </c>
      <c r="AF533" s="73" t="str">
        <f t="shared" ref="AF533:AF535" si="5502">IF($B533="win",100%-AF$1,"-100%")</f>
        <v>-100%</v>
      </c>
      <c r="AG533" s="9">
        <f t="shared" ref="AG533:AG535" si="5503">(AE533*AF533)+(AE533*AG$1)</f>
        <v>0</v>
      </c>
      <c r="AH533" s="9"/>
      <c r="AI533" s="9">
        <f>Sun!$AF$38</f>
        <v>0</v>
      </c>
      <c r="AJ533" s="73" t="str">
        <f t="shared" ref="AJ533:AJ535" si="5504">IF($B533="win",100%-AJ$1,"-100%")</f>
        <v>-100%</v>
      </c>
      <c r="AK533" s="9">
        <f t="shared" ref="AK533:AK535" si="5505">(AI533*AJ533)+(AI533*AK$1)</f>
        <v>0</v>
      </c>
      <c r="AL533" s="9"/>
      <c r="AM533" s="9">
        <f>Sun!$AG$38</f>
        <v>0</v>
      </c>
      <c r="AN533" s="73" t="str">
        <f t="shared" ref="AN533:AN535" si="5506">IF($B533="win",100%-AN$1,"-100%")</f>
        <v>-100%</v>
      </c>
      <c r="AO533" s="9">
        <f t="shared" ref="AO533:AO535" si="5507">(AM533*AN533)+(AM533*AO$1)</f>
        <v>0</v>
      </c>
      <c r="AP533" s="9"/>
      <c r="AQ533" s="9">
        <f>Sun!$AH$38</f>
        <v>0</v>
      </c>
      <c r="AR533" s="73" t="str">
        <f t="shared" ref="AR533:AR535" si="5508">IF($B533="win",100%-AR$1,"-100%")</f>
        <v>-100%</v>
      </c>
      <c r="AS533" s="9">
        <f t="shared" ref="AS533:AS535" si="5509">(AQ533*AR533)+(AQ533*AS$1)</f>
        <v>0</v>
      </c>
      <c r="AT533" s="9"/>
      <c r="AU533" s="9">
        <f>Sun!$AI$38</f>
        <v>0</v>
      </c>
      <c r="AV533" s="73" t="str">
        <f t="shared" ref="AV533:AV535" si="5510">IF($B533="win",100%-AV$1,"-100%")</f>
        <v>-100%</v>
      </c>
      <c r="AW533" s="9">
        <f t="shared" ref="AW533:AW535" si="5511">(AU533*AV533)+(AU533*AW$1)</f>
        <v>0</v>
      </c>
      <c r="AX533" s="9"/>
      <c r="AY533" s="9">
        <f>Sun!$AJ$38</f>
        <v>0</v>
      </c>
      <c r="AZ533" s="73" t="str">
        <f t="shared" ref="AZ533:AZ535" si="5512">IF($B533="win",100%-AZ$1,"-100%")</f>
        <v>-100%</v>
      </c>
      <c r="BA533" s="9">
        <f t="shared" ref="BA533:BA535" si="5513">(AY533*AZ533)+(AY533*BA$1)</f>
        <v>0</v>
      </c>
      <c r="BB533" s="9"/>
      <c r="BC533" s="9">
        <f>Sun!$AK$38</f>
        <v>0</v>
      </c>
      <c r="BD533" s="73" t="str">
        <f t="shared" ref="BD533:BD535" si="5514">IF($B533="win",100%-BD$1,"-100%")</f>
        <v>-100%</v>
      </c>
      <c r="BE533" s="9">
        <f t="shared" ref="BE533:BE535" si="5515">(BC533*BD533)+(BC533*BE$1)</f>
        <v>0</v>
      </c>
      <c r="BF533" s="9"/>
      <c r="BG533" s="9">
        <f>Sun!$AL$38</f>
        <v>0</v>
      </c>
      <c r="BH533" s="73" t="str">
        <f t="shared" ref="BH533:BH535" si="5516">IF($B533="win",100%-BH$1,"-100%")</f>
        <v>-100%</v>
      </c>
      <c r="BI533" s="9">
        <f t="shared" ref="BI533:BI535" si="5517">(BG533*BH533)+(BG533*BI$1)</f>
        <v>0</v>
      </c>
      <c r="BJ533" s="9"/>
      <c r="BK533" s="9">
        <f>Sun!$AM$38</f>
        <v>0</v>
      </c>
      <c r="BL533" s="73" t="str">
        <f t="shared" ref="BL533:BL535" si="5518">IF($B533="win",100%-BL$1,"-100%")</f>
        <v>-100%</v>
      </c>
      <c r="BM533" s="9">
        <f t="shared" ref="BM533:BM535" si="5519">(BK533*BL533)+(BK533*BM$1)</f>
        <v>0</v>
      </c>
      <c r="BN533" s="9"/>
      <c r="BO533" s="9">
        <f>Sun!$AN$38</f>
        <v>0</v>
      </c>
      <c r="BP533" s="73" t="str">
        <f t="shared" ref="BP533:BP535" si="5520">IF($B533="win",100%-BP$1,"-100%")</f>
        <v>-100%</v>
      </c>
      <c r="BQ533" s="9">
        <f t="shared" ref="BQ533:BQ535" si="5521">(BO533*BP533)+(BO533*BQ$1)</f>
        <v>0</v>
      </c>
      <c r="BR533" s="9"/>
      <c r="BS533" s="9">
        <f>Sun!$AO$38</f>
        <v>0</v>
      </c>
      <c r="BT533" s="73" t="str">
        <f t="shared" ref="BT533:BT535" si="5522">IF($B533="win",100%-BT$1,"-100%")</f>
        <v>-100%</v>
      </c>
      <c r="BU533" s="9">
        <f t="shared" ref="BU533:BU535" si="5523">(BS533*BT533)+(BS533*BU$1)</f>
        <v>0</v>
      </c>
      <c r="BV533" s="9"/>
      <c r="BW533" s="9">
        <f>Sun!$AP$38</f>
        <v>0</v>
      </c>
      <c r="BX533" s="73" t="str">
        <f t="shared" ref="BX533:BX535" si="5524">IF($B533="win",100%-BX$1,"-100%")</f>
        <v>-100%</v>
      </c>
      <c r="BY533" s="9">
        <f t="shared" ref="BY533:BY535" si="5525">(BW533*BX533)+(BW533*BY$1)</f>
        <v>0</v>
      </c>
      <c r="BZ533" s="9"/>
      <c r="CA533" s="9">
        <f>Sun!$AQ$38</f>
        <v>0</v>
      </c>
      <c r="CB533" s="73" t="str">
        <f t="shared" ref="CB533:CB535" si="5526">IF($B533="win",100%-CB$1,"-100%")</f>
        <v>-100%</v>
      </c>
      <c r="CC533" s="9">
        <f t="shared" ref="CC533:CC535" si="5527">(CA533*CB533)+(CA533*CC$1)</f>
        <v>0</v>
      </c>
      <c r="CD533" s="9"/>
      <c r="CE533" s="9">
        <f>Sun!$AR$38</f>
        <v>0</v>
      </c>
      <c r="CF533" s="73" t="str">
        <f t="shared" ref="CF533:CF535" si="5528">IF($B533="win",100%-CF$1,"-100%")</f>
        <v>-100%</v>
      </c>
      <c r="CG533" s="9">
        <f t="shared" ref="CG533:CG535" si="5529">(CE533*CF533)+(CE533*CG$1)</f>
        <v>0</v>
      </c>
      <c r="CH533" s="9"/>
      <c r="CI533" s="9">
        <f>Sun!$AS$38</f>
        <v>0</v>
      </c>
      <c r="CJ533" s="73" t="str">
        <f t="shared" ref="CJ533:CJ535" si="5530">IF($B533="win",100%-CJ$1,"-100%")</f>
        <v>-100%</v>
      </c>
      <c r="CK533" s="9">
        <f t="shared" ref="CK533:CK535" si="5531">(CI533*CJ533)+(CI533*CK$1)</f>
        <v>0</v>
      </c>
      <c r="CL533" s="9"/>
      <c r="CM533" s="9">
        <f>Sun!$AT$38</f>
        <v>0</v>
      </c>
      <c r="CN533" s="73" t="str">
        <f t="shared" ref="CN533:CN535" si="5532">IF($B533="win",100%-CN$1,"-100%")</f>
        <v>-100%</v>
      </c>
      <c r="CO533" s="9">
        <f t="shared" ref="CO533:CO535" si="5533">(CM533*CN533)+(CM533*CO$1)</f>
        <v>0</v>
      </c>
      <c r="CP533" s="9"/>
      <c r="CQ533" s="9">
        <f>Sun!$AU$38</f>
        <v>0</v>
      </c>
      <c r="CR533" s="73" t="str">
        <f t="shared" ref="CR533:CR535" si="5534">IF($B533="win",100%-CR$1,"-100%")</f>
        <v>-100%</v>
      </c>
      <c r="CS533" s="9">
        <f t="shared" ref="CS533:CS535" si="5535">(CQ533*CR533)+(CQ533*CS$1)</f>
        <v>0</v>
      </c>
      <c r="CT533" s="9"/>
      <c r="CU533" s="9">
        <f>Sun!$AV$38</f>
        <v>0</v>
      </c>
      <c r="CV533" s="73" t="str">
        <f t="shared" ref="CV533:CV535" si="5536">IF($B533="win",100%-CV$1,"-100%")</f>
        <v>-100%</v>
      </c>
      <c r="CW533" s="9">
        <f t="shared" ref="CW533:CW535" si="5537">(CU533*CV533)+(CU533*CW$1)</f>
        <v>0</v>
      </c>
      <c r="CX533" s="9"/>
      <c r="CY533" s="9">
        <f>Sun!$AW$38</f>
        <v>0</v>
      </c>
      <c r="CZ533" s="73" t="str">
        <f t="shared" ref="CZ533:CZ535" si="5538">IF($B533="win",100%-CZ$1,"-100%")</f>
        <v>-100%</v>
      </c>
      <c r="DA533" s="9">
        <f t="shared" ref="DA533:DA535" si="5539">(CY533*CZ533)+(CY533*DA$1)</f>
        <v>0</v>
      </c>
      <c r="DB533" s="9"/>
      <c r="DC533" s="9">
        <f>Sun!$AX$38</f>
        <v>0</v>
      </c>
      <c r="DD533" s="73" t="str">
        <f t="shared" ref="DD533:DD535" si="5540">IF($B533="win",100%-DD$1,"-100%")</f>
        <v>-100%</v>
      </c>
      <c r="DE533" s="9">
        <f t="shared" ref="DE533:DE535" si="5541">(DC533*DD533)+(DC533*DE$1)</f>
        <v>0</v>
      </c>
      <c r="DF533" s="9"/>
      <c r="DG533" s="9">
        <f>Sun!$AY$38</f>
        <v>0</v>
      </c>
      <c r="DH533" s="73" t="str">
        <f t="shared" ref="DH533:DH535" si="5542">IF($B533="win",100%-DH$1,"-100%")</f>
        <v>-100%</v>
      </c>
      <c r="DI533" s="9">
        <f t="shared" ref="DI533:DI535" si="5543">(DG533*DH533)+(DG533*DI$1)</f>
        <v>0</v>
      </c>
      <c r="DJ533" s="9"/>
      <c r="DK533" s="9">
        <f>Sun!$AZ$38</f>
        <v>0</v>
      </c>
      <c r="DL533" s="73" t="str">
        <f t="shared" ref="DL533:DL535" si="5544">IF($B533="win",100%-DL$1,"-100%")</f>
        <v>-100%</v>
      </c>
      <c r="DM533" s="9">
        <f t="shared" ref="DM533:DM535" si="5545">(DK533*DL533)+(DK533*DM$1)</f>
        <v>0</v>
      </c>
      <c r="DN533" s="9"/>
      <c r="DO533" s="9">
        <f>Sun!$BA$38</f>
        <v>0</v>
      </c>
      <c r="DP533" s="73" t="str">
        <f t="shared" ref="DP533:DP535" si="5546">IF($B533="win",100%-DP$1,"-100%")</f>
        <v>-100%</v>
      </c>
      <c r="DQ533" s="9">
        <f t="shared" ref="DQ533:DQ535" si="5547">(DO533*DP533)+(DO533*DQ$1)</f>
        <v>0</v>
      </c>
      <c r="DR533" s="9"/>
      <c r="DS533" s="9">
        <f>Sun!$BB$38</f>
        <v>0</v>
      </c>
      <c r="DT533" s="73" t="str">
        <f t="shared" ref="DT533:DT535" si="5548">IF($B533="win",100%-DT$1,"-100%")</f>
        <v>-100%</v>
      </c>
      <c r="DU533" s="9">
        <f t="shared" ref="DU533:DU535" si="5549">(DS533*DT533)+(DS533*DU$1)</f>
        <v>0</v>
      </c>
      <c r="DV533" s="9"/>
      <c r="DW533" s="9">
        <f>Sun!$BC$38</f>
        <v>0</v>
      </c>
      <c r="DX533" s="73" t="str">
        <f t="shared" ref="DX533:DX535" si="5550">IF($B533="win",100%-DX$1,"-100%")</f>
        <v>-100%</v>
      </c>
      <c r="DY533" s="9">
        <f t="shared" ref="DY533:DY535" si="5551">(DW533*DX533)+(DW533*DY$1)</f>
        <v>0</v>
      </c>
      <c r="DZ533" s="9"/>
      <c r="EA533" s="9">
        <f>Sun!$BD$38</f>
        <v>0</v>
      </c>
      <c r="EB533" s="73" t="str">
        <f t="shared" ref="EB533:EB535" si="5552">IF($B533="win",100%-EB$1,"-100%")</f>
        <v>-100%</v>
      </c>
      <c r="EC533" s="9">
        <f t="shared" ref="EC533:EC535" si="5553">(EA533*EB533)+(EA533*EC$1)</f>
        <v>0</v>
      </c>
      <c r="ED533" s="9"/>
      <c r="EE533" s="9">
        <f>Sun!$BE$38</f>
        <v>0</v>
      </c>
      <c r="EF533" s="73" t="str">
        <f t="shared" ref="EF533:EF535" si="5554">IF($B533="win",100%-EF$1,"-100%")</f>
        <v>-100%</v>
      </c>
      <c r="EG533" s="9">
        <f t="shared" ref="EG533:EG535" si="5555">(EE533*EF533)+(EE533*EG$1)</f>
        <v>0</v>
      </c>
      <c r="EH533" s="9"/>
      <c r="EI533" s="9">
        <f>Sun!$BF$38</f>
        <v>0</v>
      </c>
      <c r="EJ533" s="73" t="str">
        <f t="shared" ref="EJ533:EJ535" si="5556">IF($B533="win",100%-EJ$1,"-100%")</f>
        <v>-100%</v>
      </c>
      <c r="EK533" s="9">
        <f t="shared" ref="EK533:EK535" si="5557">(EI533*EJ533)+(EI533*EK$1)</f>
        <v>0</v>
      </c>
      <c r="EL533" s="9"/>
      <c r="EM533" s="9">
        <f>Sun!$BG$38</f>
        <v>0</v>
      </c>
      <c r="EN533" s="73" t="str">
        <f t="shared" ref="EN533:EN535" si="5558">IF($B533="win",100%-EN$1,"-100%")</f>
        <v>-100%</v>
      </c>
      <c r="EO533" s="9">
        <f t="shared" ref="EO533:EO535" si="5559">(EM533*EN533)+(EM533*EO$1)</f>
        <v>0</v>
      </c>
      <c r="EP533" s="9"/>
      <c r="EQ533" s="9">
        <f>Sun!$BH$38</f>
        <v>0</v>
      </c>
      <c r="ER533" s="73" t="str">
        <f t="shared" ref="ER533:ER535" si="5560">IF($B533="win",100%-ER$1,"-100%")</f>
        <v>-100%</v>
      </c>
      <c r="ES533" s="9">
        <f t="shared" ref="ES533:ES535" si="5561">(EQ533*ER533)+(EQ533*ES$1)</f>
        <v>0</v>
      </c>
      <c r="EU533" s="9">
        <f>Sun!$BI$38</f>
        <v>0</v>
      </c>
      <c r="EV533" s="73" t="str">
        <f t="shared" ref="EV533:EV535" si="5562">IF($B533="win",100%-EV$1,"-100%")</f>
        <v>-100%</v>
      </c>
      <c r="EW533" s="9">
        <f t="shared" ref="EW533:EW535" si="5563">(EU533*EV533)+(EU533*EW$1)</f>
        <v>0</v>
      </c>
      <c r="EY533" s="9">
        <f>Sun!$BJ$38</f>
        <v>0</v>
      </c>
      <c r="EZ533" s="73" t="str">
        <f t="shared" ref="EZ533:EZ535" si="5564">IF($B533="win",100%-EZ$1,"-100%")</f>
        <v>-100%</v>
      </c>
      <c r="FA533" s="9">
        <f t="shared" ref="FA533:FA535" si="5565">(EY533*EZ533)+(EY533*FA$1)</f>
        <v>0</v>
      </c>
      <c r="FC533" s="9">
        <f>Sun!$BK$38</f>
        <v>0</v>
      </c>
      <c r="FD533" s="73" t="str">
        <f t="shared" ref="FD533:FD535" si="5566">IF($B533="win",100%-FD$1,"-100%")</f>
        <v>-100%</v>
      </c>
      <c r="FE533" s="9">
        <f t="shared" ref="FE533:FE535" si="5567">(FC533*FD533)+(FC533*FE$1)</f>
        <v>0</v>
      </c>
      <c r="FG533" s="9">
        <f>Sun!$BL$38</f>
        <v>0</v>
      </c>
      <c r="FH533" s="73" t="str">
        <f t="shared" ref="FH533:FH535" si="5568">IF($B533="win",100%-FH$1,"-100%")</f>
        <v>-100%</v>
      </c>
      <c r="FI533" s="9">
        <f t="shared" ref="FI533:FI535" si="5569">(FG533*FH533)+(FG533*FI$1)</f>
        <v>0</v>
      </c>
      <c r="FK533" s="9">
        <f>Sun!$BM$38</f>
        <v>0</v>
      </c>
      <c r="FL533" s="73" t="str">
        <f t="shared" ref="FL533:FL535" si="5570">IF($B533="win",100%-FL$1,"-100%")</f>
        <v>-100%</v>
      </c>
      <c r="FM533" s="9">
        <f t="shared" ref="FM533:FM535" si="5571">(FK533*FL533)+(FK533*FM$1)</f>
        <v>0</v>
      </c>
      <c r="FO533" s="9">
        <f>Sun!$BN38</f>
        <v>0</v>
      </c>
      <c r="FP533" s="73" t="str">
        <f t="shared" ref="FP533:FP535" si="5572">IF($B533="win",100%-FP$1,"-100%")</f>
        <v>-100%</v>
      </c>
      <c r="FQ533" s="9">
        <f t="shared" ref="FQ533:FQ535" si="5573">(FO533*FP533)+(FO533*FQ$1)</f>
        <v>0</v>
      </c>
    </row>
    <row r="534" spans="1:173" x14ac:dyDescent="0.25">
      <c r="A534" s="9" t="str">
        <f>Sun!$A$39</f>
        <v>UNDER</v>
      </c>
      <c r="B534" s="72">
        <f>Sun!$C$39</f>
        <v>0</v>
      </c>
      <c r="C534" s="9">
        <f>Sun!$X$39</f>
        <v>0</v>
      </c>
      <c r="D534" s="73" t="str">
        <f t="shared" si="5488"/>
        <v>-100%</v>
      </c>
      <c r="E534" s="9">
        <f t="shared" si="5489"/>
        <v>0</v>
      </c>
      <c r="F534" s="12"/>
      <c r="G534" s="9">
        <f>Sun!$Y$39</f>
        <v>0</v>
      </c>
      <c r="H534" s="73" t="str">
        <f t="shared" si="5490"/>
        <v>-100%</v>
      </c>
      <c r="I534" s="9">
        <f t="shared" si="5491"/>
        <v>0</v>
      </c>
      <c r="J534" s="12"/>
      <c r="K534" s="9">
        <f>Sun!$Z$39</f>
        <v>0</v>
      </c>
      <c r="L534" s="73" t="str">
        <f t="shared" si="5492"/>
        <v>-100%</v>
      </c>
      <c r="M534" s="9">
        <f t="shared" si="5493"/>
        <v>0</v>
      </c>
      <c r="N534" s="9"/>
      <c r="O534" s="9">
        <f>Sun!$AA$39</f>
        <v>0</v>
      </c>
      <c r="P534" s="73" t="str">
        <f t="shared" si="5494"/>
        <v>-100%</v>
      </c>
      <c r="Q534" s="9">
        <f t="shared" si="5495"/>
        <v>0</v>
      </c>
      <c r="R534" s="9"/>
      <c r="S534" s="9">
        <f>Sun!$AB$39</f>
        <v>0</v>
      </c>
      <c r="T534" s="73" t="str">
        <f t="shared" si="5496"/>
        <v>-100%</v>
      </c>
      <c r="U534" s="9">
        <f t="shared" si="5497"/>
        <v>0</v>
      </c>
      <c r="V534" s="9"/>
      <c r="W534" s="9">
        <f>Sun!$AC$39</f>
        <v>0</v>
      </c>
      <c r="X534" s="73" t="str">
        <f t="shared" si="5498"/>
        <v>-100%</v>
      </c>
      <c r="Y534" s="9">
        <f t="shared" si="5499"/>
        <v>0</v>
      </c>
      <c r="Z534" s="9"/>
      <c r="AA534" s="9">
        <f>Sun!$AD$39</f>
        <v>0</v>
      </c>
      <c r="AB534" s="73" t="str">
        <f t="shared" si="5500"/>
        <v>-100%</v>
      </c>
      <c r="AC534" s="9">
        <f t="shared" si="5501"/>
        <v>0</v>
      </c>
      <c r="AD534" s="9"/>
      <c r="AE534" s="9">
        <f>Sun!$AE$39</f>
        <v>0</v>
      </c>
      <c r="AF534" s="73" t="str">
        <f t="shared" si="5502"/>
        <v>-100%</v>
      </c>
      <c r="AG534" s="9">
        <f t="shared" si="5503"/>
        <v>0</v>
      </c>
      <c r="AH534" s="9"/>
      <c r="AI534" s="9">
        <f>Sun!$AF$39</f>
        <v>0</v>
      </c>
      <c r="AJ534" s="73" t="str">
        <f t="shared" si="5504"/>
        <v>-100%</v>
      </c>
      <c r="AK534" s="9">
        <f t="shared" si="5505"/>
        <v>0</v>
      </c>
      <c r="AL534" s="9"/>
      <c r="AM534" s="9">
        <f>Sun!$AG$39</f>
        <v>0</v>
      </c>
      <c r="AN534" s="73" t="str">
        <f t="shared" si="5506"/>
        <v>-100%</v>
      </c>
      <c r="AO534" s="9">
        <f t="shared" si="5507"/>
        <v>0</v>
      </c>
      <c r="AP534" s="9"/>
      <c r="AQ534" s="9">
        <f>Sun!$AH$39</f>
        <v>0</v>
      </c>
      <c r="AR534" s="73" t="str">
        <f t="shared" si="5508"/>
        <v>-100%</v>
      </c>
      <c r="AS534" s="9">
        <f t="shared" si="5509"/>
        <v>0</v>
      </c>
      <c r="AT534" s="9"/>
      <c r="AU534" s="9">
        <f>Sun!$AI$39</f>
        <v>0</v>
      </c>
      <c r="AV534" s="73" t="str">
        <f t="shared" si="5510"/>
        <v>-100%</v>
      </c>
      <c r="AW534" s="9">
        <f t="shared" si="5511"/>
        <v>0</v>
      </c>
      <c r="AX534" s="9"/>
      <c r="AY534" s="9">
        <f>Sun!$AJ$39</f>
        <v>0</v>
      </c>
      <c r="AZ534" s="73" t="str">
        <f t="shared" si="5512"/>
        <v>-100%</v>
      </c>
      <c r="BA534" s="9">
        <f t="shared" si="5513"/>
        <v>0</v>
      </c>
      <c r="BB534" s="9"/>
      <c r="BC534" s="9">
        <f>Sun!$AK$39</f>
        <v>0</v>
      </c>
      <c r="BD534" s="73" t="str">
        <f t="shared" si="5514"/>
        <v>-100%</v>
      </c>
      <c r="BE534" s="9">
        <f t="shared" si="5515"/>
        <v>0</v>
      </c>
      <c r="BF534" s="9"/>
      <c r="BG534" s="9">
        <f>Sun!$AL$39</f>
        <v>0</v>
      </c>
      <c r="BH534" s="73" t="str">
        <f t="shared" si="5516"/>
        <v>-100%</v>
      </c>
      <c r="BI534" s="9">
        <f t="shared" si="5517"/>
        <v>0</v>
      </c>
      <c r="BJ534" s="9"/>
      <c r="BK534" s="9">
        <f>Sun!$AM$39</f>
        <v>0</v>
      </c>
      <c r="BL534" s="73" t="str">
        <f t="shared" si="5518"/>
        <v>-100%</v>
      </c>
      <c r="BM534" s="9">
        <f t="shared" si="5519"/>
        <v>0</v>
      </c>
      <c r="BN534" s="9"/>
      <c r="BO534" s="9">
        <f>Sun!$AN$39</f>
        <v>0</v>
      </c>
      <c r="BP534" s="73" t="str">
        <f t="shared" si="5520"/>
        <v>-100%</v>
      </c>
      <c r="BQ534" s="9">
        <f t="shared" si="5521"/>
        <v>0</v>
      </c>
      <c r="BR534" s="9"/>
      <c r="BS534" s="9">
        <f>Sun!$AO$39</f>
        <v>0</v>
      </c>
      <c r="BT534" s="73" t="str">
        <f t="shared" si="5522"/>
        <v>-100%</v>
      </c>
      <c r="BU534" s="9">
        <f t="shared" si="5523"/>
        <v>0</v>
      </c>
      <c r="BV534" s="9"/>
      <c r="BW534" s="9">
        <f>Sun!$AP$39</f>
        <v>0</v>
      </c>
      <c r="BX534" s="73" t="str">
        <f t="shared" si="5524"/>
        <v>-100%</v>
      </c>
      <c r="BY534" s="9">
        <f t="shared" si="5525"/>
        <v>0</v>
      </c>
      <c r="BZ534" s="9"/>
      <c r="CA534" s="9">
        <f>Sun!$AQ$39</f>
        <v>0</v>
      </c>
      <c r="CB534" s="73" t="str">
        <f t="shared" si="5526"/>
        <v>-100%</v>
      </c>
      <c r="CC534" s="9">
        <f t="shared" si="5527"/>
        <v>0</v>
      </c>
      <c r="CD534" s="9"/>
      <c r="CE534" s="9">
        <f>Sun!$AR$39</f>
        <v>0</v>
      </c>
      <c r="CF534" s="73" t="str">
        <f t="shared" si="5528"/>
        <v>-100%</v>
      </c>
      <c r="CG534" s="9">
        <f t="shared" si="5529"/>
        <v>0</v>
      </c>
      <c r="CH534" s="9"/>
      <c r="CI534" s="9">
        <f>Sun!$AS$39</f>
        <v>0</v>
      </c>
      <c r="CJ534" s="73" t="str">
        <f t="shared" si="5530"/>
        <v>-100%</v>
      </c>
      <c r="CK534" s="9">
        <f t="shared" si="5531"/>
        <v>0</v>
      </c>
      <c r="CL534" s="9"/>
      <c r="CM534" s="9">
        <f>Sun!$AT$39</f>
        <v>0</v>
      </c>
      <c r="CN534" s="73" t="str">
        <f t="shared" si="5532"/>
        <v>-100%</v>
      </c>
      <c r="CO534" s="9">
        <f t="shared" si="5533"/>
        <v>0</v>
      </c>
      <c r="CP534" s="9"/>
      <c r="CQ534" s="9">
        <f>Sun!$AU$39</f>
        <v>0</v>
      </c>
      <c r="CR534" s="73" t="str">
        <f t="shared" si="5534"/>
        <v>-100%</v>
      </c>
      <c r="CS534" s="9">
        <f t="shared" si="5535"/>
        <v>0</v>
      </c>
      <c r="CT534" s="9"/>
      <c r="CU534" s="9">
        <f>Sun!$AV$39</f>
        <v>0</v>
      </c>
      <c r="CV534" s="73" t="str">
        <f t="shared" si="5536"/>
        <v>-100%</v>
      </c>
      <c r="CW534" s="9">
        <f t="shared" si="5537"/>
        <v>0</v>
      </c>
      <c r="CX534" s="9"/>
      <c r="CY534" s="9">
        <f>Sun!$AW$39</f>
        <v>0</v>
      </c>
      <c r="CZ534" s="73" t="str">
        <f t="shared" si="5538"/>
        <v>-100%</v>
      </c>
      <c r="DA534" s="9">
        <f t="shared" si="5539"/>
        <v>0</v>
      </c>
      <c r="DB534" s="9"/>
      <c r="DC534" s="9">
        <f>Sun!$AX$39</f>
        <v>0</v>
      </c>
      <c r="DD534" s="73" t="str">
        <f t="shared" si="5540"/>
        <v>-100%</v>
      </c>
      <c r="DE534" s="9">
        <f t="shared" si="5541"/>
        <v>0</v>
      </c>
      <c r="DF534" s="9"/>
      <c r="DG534" s="9">
        <f>Sun!$AY$39</f>
        <v>0</v>
      </c>
      <c r="DH534" s="73" t="str">
        <f t="shared" si="5542"/>
        <v>-100%</v>
      </c>
      <c r="DI534" s="9">
        <f t="shared" si="5543"/>
        <v>0</v>
      </c>
      <c r="DJ534" s="9"/>
      <c r="DK534" s="9">
        <f>Sun!$AZ$39</f>
        <v>0</v>
      </c>
      <c r="DL534" s="73" t="str">
        <f t="shared" si="5544"/>
        <v>-100%</v>
      </c>
      <c r="DM534" s="9">
        <f t="shared" si="5545"/>
        <v>0</v>
      </c>
      <c r="DN534" s="9"/>
      <c r="DO534" s="9">
        <f>Sun!$BA$39</f>
        <v>0</v>
      </c>
      <c r="DP534" s="73" t="str">
        <f t="shared" si="5546"/>
        <v>-100%</v>
      </c>
      <c r="DQ534" s="9">
        <f t="shared" si="5547"/>
        <v>0</v>
      </c>
      <c r="DR534" s="9"/>
      <c r="DS534" s="9">
        <f>Sun!$BB$39</f>
        <v>0</v>
      </c>
      <c r="DT534" s="73" t="str">
        <f t="shared" si="5548"/>
        <v>-100%</v>
      </c>
      <c r="DU534" s="9">
        <f t="shared" si="5549"/>
        <v>0</v>
      </c>
      <c r="DV534" s="9"/>
      <c r="DW534" s="9">
        <f>Sun!$BC$39</f>
        <v>0</v>
      </c>
      <c r="DX534" s="73" t="str">
        <f t="shared" si="5550"/>
        <v>-100%</v>
      </c>
      <c r="DY534" s="9">
        <f t="shared" si="5551"/>
        <v>0</v>
      </c>
      <c r="DZ534" s="9"/>
      <c r="EA534" s="9">
        <f>Sun!$BD$39</f>
        <v>0</v>
      </c>
      <c r="EB534" s="73" t="str">
        <f t="shared" si="5552"/>
        <v>-100%</v>
      </c>
      <c r="EC534" s="9">
        <f t="shared" si="5553"/>
        <v>0</v>
      </c>
      <c r="ED534" s="9"/>
      <c r="EE534" s="9">
        <f>Sun!$BE$39</f>
        <v>0</v>
      </c>
      <c r="EF534" s="73" t="str">
        <f t="shared" si="5554"/>
        <v>-100%</v>
      </c>
      <c r="EG534" s="9">
        <f t="shared" si="5555"/>
        <v>0</v>
      </c>
      <c r="EH534" s="9"/>
      <c r="EI534" s="9">
        <f>Sun!$BF$39</f>
        <v>0</v>
      </c>
      <c r="EJ534" s="73" t="str">
        <f t="shared" si="5556"/>
        <v>-100%</v>
      </c>
      <c r="EK534" s="9">
        <f t="shared" si="5557"/>
        <v>0</v>
      </c>
      <c r="EL534" s="9"/>
      <c r="EM534" s="9">
        <f>Sun!$BG$39</f>
        <v>0</v>
      </c>
      <c r="EN534" s="73" t="str">
        <f t="shared" si="5558"/>
        <v>-100%</v>
      </c>
      <c r="EO534" s="9">
        <f t="shared" si="5559"/>
        <v>0</v>
      </c>
      <c r="EP534" s="9"/>
      <c r="EQ534" s="9">
        <f>Sun!$BH$39</f>
        <v>0</v>
      </c>
      <c r="ER534" s="73" t="str">
        <f t="shared" si="5560"/>
        <v>-100%</v>
      </c>
      <c r="ES534" s="9">
        <f t="shared" si="5561"/>
        <v>0</v>
      </c>
      <c r="EU534" s="9">
        <f>Sun!$BI$39</f>
        <v>0</v>
      </c>
      <c r="EV534" s="73" t="str">
        <f t="shared" si="5562"/>
        <v>-100%</v>
      </c>
      <c r="EW534" s="9">
        <f t="shared" si="5563"/>
        <v>0</v>
      </c>
      <c r="EY534" s="9">
        <f>Sun!$BJ$39</f>
        <v>0</v>
      </c>
      <c r="EZ534" s="73" t="str">
        <f t="shared" si="5564"/>
        <v>-100%</v>
      </c>
      <c r="FA534" s="9">
        <f t="shared" si="5565"/>
        <v>0</v>
      </c>
      <c r="FC534" s="9">
        <f>Sun!$BK$39</f>
        <v>0</v>
      </c>
      <c r="FD534" s="73" t="str">
        <f t="shared" si="5566"/>
        <v>-100%</v>
      </c>
      <c r="FE534" s="9">
        <f t="shared" si="5567"/>
        <v>0</v>
      </c>
      <c r="FG534" s="9">
        <f>Sun!$BL$39</f>
        <v>0</v>
      </c>
      <c r="FH534" s="73" t="str">
        <f t="shared" si="5568"/>
        <v>-100%</v>
      </c>
      <c r="FI534" s="9">
        <f t="shared" si="5569"/>
        <v>0</v>
      </c>
      <c r="FK534" s="9">
        <f>Sun!$BM$39</f>
        <v>0</v>
      </c>
      <c r="FL534" s="73" t="str">
        <f t="shared" si="5570"/>
        <v>-100%</v>
      </c>
      <c r="FM534" s="9">
        <f t="shared" si="5571"/>
        <v>0</v>
      </c>
      <c r="FO534" s="9">
        <f>Sun!$BN39</f>
        <v>0</v>
      </c>
      <c r="FP534" s="73" t="str">
        <f t="shared" si="5572"/>
        <v>-100%</v>
      </c>
      <c r="FQ534" s="9">
        <f t="shared" si="5573"/>
        <v>0</v>
      </c>
    </row>
    <row r="535" spans="1:173" x14ac:dyDescent="0.25">
      <c r="A535" s="9" t="str">
        <f>Sun!$A$40</f>
        <v>OVER</v>
      </c>
      <c r="B535" s="72">
        <f>Sun!$C$40</f>
        <v>0</v>
      </c>
      <c r="C535" s="9">
        <f>Sun!$X$40</f>
        <v>0</v>
      </c>
      <c r="D535" s="73" t="str">
        <f t="shared" si="5488"/>
        <v>-100%</v>
      </c>
      <c r="E535" s="9">
        <f t="shared" si="5489"/>
        <v>0</v>
      </c>
      <c r="F535" s="12"/>
      <c r="G535" s="9">
        <f>Sun!$Y$40</f>
        <v>0</v>
      </c>
      <c r="H535" s="73" t="str">
        <f t="shared" si="5490"/>
        <v>-100%</v>
      </c>
      <c r="I535" s="9">
        <f t="shared" si="5491"/>
        <v>0</v>
      </c>
      <c r="J535" s="12"/>
      <c r="K535" s="9">
        <f>Sun!$Z$40</f>
        <v>0</v>
      </c>
      <c r="L535" s="73" t="str">
        <f t="shared" si="5492"/>
        <v>-100%</v>
      </c>
      <c r="M535" s="9">
        <f t="shared" si="5493"/>
        <v>0</v>
      </c>
      <c r="N535" s="9"/>
      <c r="O535" s="9">
        <f>Sun!$AA$40</f>
        <v>0</v>
      </c>
      <c r="P535" s="73" t="str">
        <f t="shared" si="5494"/>
        <v>-100%</v>
      </c>
      <c r="Q535" s="9">
        <f t="shared" si="5495"/>
        <v>0</v>
      </c>
      <c r="R535" s="9"/>
      <c r="S535" s="9">
        <f>Sun!$AB$40</f>
        <v>0</v>
      </c>
      <c r="T535" s="73" t="str">
        <f t="shared" si="5496"/>
        <v>-100%</v>
      </c>
      <c r="U535" s="9">
        <f t="shared" si="5497"/>
        <v>0</v>
      </c>
      <c r="V535" s="9"/>
      <c r="W535" s="9">
        <f>Sun!$AC$40</f>
        <v>0</v>
      </c>
      <c r="X535" s="73" t="str">
        <f t="shared" si="5498"/>
        <v>-100%</v>
      </c>
      <c r="Y535" s="9">
        <f t="shared" si="5499"/>
        <v>0</v>
      </c>
      <c r="Z535" s="9"/>
      <c r="AA535" s="9">
        <f>Sun!$AD$40</f>
        <v>0</v>
      </c>
      <c r="AB535" s="73" t="str">
        <f t="shared" si="5500"/>
        <v>-100%</v>
      </c>
      <c r="AC535" s="9">
        <f t="shared" si="5501"/>
        <v>0</v>
      </c>
      <c r="AD535" s="9"/>
      <c r="AE535" s="9">
        <f>Sun!$AE$40</f>
        <v>0</v>
      </c>
      <c r="AF535" s="73" t="str">
        <f t="shared" si="5502"/>
        <v>-100%</v>
      </c>
      <c r="AG535" s="9">
        <f t="shared" si="5503"/>
        <v>0</v>
      </c>
      <c r="AH535" s="9"/>
      <c r="AI535" s="9">
        <f>Sun!$AF$40</f>
        <v>0</v>
      </c>
      <c r="AJ535" s="73" t="str">
        <f t="shared" si="5504"/>
        <v>-100%</v>
      </c>
      <c r="AK535" s="9">
        <f t="shared" si="5505"/>
        <v>0</v>
      </c>
      <c r="AL535" s="9"/>
      <c r="AM535" s="9">
        <f>Sun!$AG$40</f>
        <v>0</v>
      </c>
      <c r="AN535" s="73" t="str">
        <f t="shared" si="5506"/>
        <v>-100%</v>
      </c>
      <c r="AO535" s="9">
        <f t="shared" si="5507"/>
        <v>0</v>
      </c>
      <c r="AP535" s="9"/>
      <c r="AQ535" s="9">
        <f>Sun!$AH$40</f>
        <v>0</v>
      </c>
      <c r="AR535" s="73" t="str">
        <f t="shared" si="5508"/>
        <v>-100%</v>
      </c>
      <c r="AS535" s="9">
        <f t="shared" si="5509"/>
        <v>0</v>
      </c>
      <c r="AT535" s="9"/>
      <c r="AU535" s="9">
        <f>Sun!$AI$40</f>
        <v>0</v>
      </c>
      <c r="AV535" s="73" t="str">
        <f t="shared" si="5510"/>
        <v>-100%</v>
      </c>
      <c r="AW535" s="9">
        <f t="shared" si="5511"/>
        <v>0</v>
      </c>
      <c r="AX535" s="9"/>
      <c r="AY535" s="9">
        <f>Sun!$AJ$40</f>
        <v>0</v>
      </c>
      <c r="AZ535" s="73" t="str">
        <f t="shared" si="5512"/>
        <v>-100%</v>
      </c>
      <c r="BA535" s="9">
        <f t="shared" si="5513"/>
        <v>0</v>
      </c>
      <c r="BB535" s="9"/>
      <c r="BC535" s="9">
        <f>Sun!$AK$40</f>
        <v>0</v>
      </c>
      <c r="BD535" s="73" t="str">
        <f t="shared" si="5514"/>
        <v>-100%</v>
      </c>
      <c r="BE535" s="9">
        <f t="shared" si="5515"/>
        <v>0</v>
      </c>
      <c r="BF535" s="9"/>
      <c r="BG535" s="9">
        <f>Sun!$AL$40</f>
        <v>0</v>
      </c>
      <c r="BH535" s="73" t="str">
        <f t="shared" si="5516"/>
        <v>-100%</v>
      </c>
      <c r="BI535" s="9">
        <f t="shared" si="5517"/>
        <v>0</v>
      </c>
      <c r="BJ535" s="9"/>
      <c r="BK535" s="9">
        <f>Sun!$AM$40</f>
        <v>0</v>
      </c>
      <c r="BL535" s="73" t="str">
        <f t="shared" si="5518"/>
        <v>-100%</v>
      </c>
      <c r="BM535" s="9">
        <f t="shared" si="5519"/>
        <v>0</v>
      </c>
      <c r="BN535" s="9"/>
      <c r="BO535" s="9">
        <f>Sun!$AN$40</f>
        <v>0</v>
      </c>
      <c r="BP535" s="73" t="str">
        <f t="shared" si="5520"/>
        <v>-100%</v>
      </c>
      <c r="BQ535" s="9">
        <f t="shared" si="5521"/>
        <v>0</v>
      </c>
      <c r="BR535" s="9"/>
      <c r="BS535" s="9">
        <f>Sun!$AO$40</f>
        <v>0</v>
      </c>
      <c r="BT535" s="73" t="str">
        <f t="shared" si="5522"/>
        <v>-100%</v>
      </c>
      <c r="BU535" s="9">
        <f t="shared" si="5523"/>
        <v>0</v>
      </c>
      <c r="BV535" s="9"/>
      <c r="BW535" s="9">
        <f>Sun!$AP$40</f>
        <v>0</v>
      </c>
      <c r="BX535" s="73" t="str">
        <f t="shared" si="5524"/>
        <v>-100%</v>
      </c>
      <c r="BY535" s="9">
        <f t="shared" si="5525"/>
        <v>0</v>
      </c>
      <c r="BZ535" s="9"/>
      <c r="CA535" s="9">
        <f>Sun!$AQ$40</f>
        <v>0</v>
      </c>
      <c r="CB535" s="73" t="str">
        <f t="shared" si="5526"/>
        <v>-100%</v>
      </c>
      <c r="CC535" s="9">
        <f t="shared" si="5527"/>
        <v>0</v>
      </c>
      <c r="CD535" s="9"/>
      <c r="CE535" s="9">
        <f>Sun!$AR$40</f>
        <v>0</v>
      </c>
      <c r="CF535" s="73" t="str">
        <f t="shared" si="5528"/>
        <v>-100%</v>
      </c>
      <c r="CG535" s="9">
        <f t="shared" si="5529"/>
        <v>0</v>
      </c>
      <c r="CH535" s="9"/>
      <c r="CI535" s="9">
        <f>Sun!$AS$40</f>
        <v>0</v>
      </c>
      <c r="CJ535" s="73" t="str">
        <f t="shared" si="5530"/>
        <v>-100%</v>
      </c>
      <c r="CK535" s="9">
        <f t="shared" si="5531"/>
        <v>0</v>
      </c>
      <c r="CL535" s="9"/>
      <c r="CM535" s="9">
        <f>Sun!$AT$40</f>
        <v>0</v>
      </c>
      <c r="CN535" s="73" t="str">
        <f t="shared" si="5532"/>
        <v>-100%</v>
      </c>
      <c r="CO535" s="9">
        <f t="shared" si="5533"/>
        <v>0</v>
      </c>
      <c r="CP535" s="9"/>
      <c r="CQ535" s="9">
        <f>Sun!$AU$40</f>
        <v>0</v>
      </c>
      <c r="CR535" s="73" t="str">
        <f t="shared" si="5534"/>
        <v>-100%</v>
      </c>
      <c r="CS535" s="9">
        <f t="shared" si="5535"/>
        <v>0</v>
      </c>
      <c r="CT535" s="9"/>
      <c r="CU535" s="9">
        <f>Sun!$AV$40</f>
        <v>0</v>
      </c>
      <c r="CV535" s="73" t="str">
        <f t="shared" si="5536"/>
        <v>-100%</v>
      </c>
      <c r="CW535" s="9">
        <f t="shared" si="5537"/>
        <v>0</v>
      </c>
      <c r="CX535" s="9"/>
      <c r="CY535" s="9">
        <f>Sun!$AW$40</f>
        <v>0</v>
      </c>
      <c r="CZ535" s="73" t="str">
        <f t="shared" si="5538"/>
        <v>-100%</v>
      </c>
      <c r="DA535" s="9">
        <f t="shared" si="5539"/>
        <v>0</v>
      </c>
      <c r="DB535" s="9"/>
      <c r="DC535" s="9">
        <f>Sun!$AX$40</f>
        <v>0</v>
      </c>
      <c r="DD535" s="73" t="str">
        <f t="shared" si="5540"/>
        <v>-100%</v>
      </c>
      <c r="DE535" s="9">
        <f t="shared" si="5541"/>
        <v>0</v>
      </c>
      <c r="DF535" s="9"/>
      <c r="DG535" s="9">
        <f>Sun!$AY$40</f>
        <v>0</v>
      </c>
      <c r="DH535" s="73" t="str">
        <f t="shared" si="5542"/>
        <v>-100%</v>
      </c>
      <c r="DI535" s="9">
        <f t="shared" si="5543"/>
        <v>0</v>
      </c>
      <c r="DJ535" s="9"/>
      <c r="DK535" s="9">
        <f>Sun!$AZ$40</f>
        <v>0</v>
      </c>
      <c r="DL535" s="73" t="str">
        <f t="shared" si="5544"/>
        <v>-100%</v>
      </c>
      <c r="DM535" s="9">
        <f t="shared" si="5545"/>
        <v>0</v>
      </c>
      <c r="DN535" s="9"/>
      <c r="DO535" s="9">
        <f>Sun!$BA$40</f>
        <v>0</v>
      </c>
      <c r="DP535" s="73" t="str">
        <f t="shared" si="5546"/>
        <v>-100%</v>
      </c>
      <c r="DQ535" s="9">
        <f t="shared" si="5547"/>
        <v>0</v>
      </c>
      <c r="DR535" s="9"/>
      <c r="DS535" s="9">
        <f>Sun!$BB$40</f>
        <v>0</v>
      </c>
      <c r="DT535" s="73" t="str">
        <f t="shared" si="5548"/>
        <v>-100%</v>
      </c>
      <c r="DU535" s="9">
        <f t="shared" si="5549"/>
        <v>0</v>
      </c>
      <c r="DV535" s="9"/>
      <c r="DW535" s="9">
        <f>Sun!$BC$40</f>
        <v>0</v>
      </c>
      <c r="DX535" s="73" t="str">
        <f t="shared" si="5550"/>
        <v>-100%</v>
      </c>
      <c r="DY535" s="9">
        <f t="shared" si="5551"/>
        <v>0</v>
      </c>
      <c r="DZ535" s="9"/>
      <c r="EA535" s="9">
        <f>Sun!$BD$40</f>
        <v>0</v>
      </c>
      <c r="EB535" s="73" t="str">
        <f t="shared" si="5552"/>
        <v>-100%</v>
      </c>
      <c r="EC535" s="9">
        <f t="shared" si="5553"/>
        <v>0</v>
      </c>
      <c r="ED535" s="9"/>
      <c r="EE535" s="9">
        <f>Sun!$BE$40</f>
        <v>0</v>
      </c>
      <c r="EF535" s="73" t="str">
        <f t="shared" si="5554"/>
        <v>-100%</v>
      </c>
      <c r="EG535" s="9">
        <f t="shared" si="5555"/>
        <v>0</v>
      </c>
      <c r="EH535" s="9"/>
      <c r="EI535" s="9">
        <f>Sun!$BF$40</f>
        <v>0</v>
      </c>
      <c r="EJ535" s="73" t="str">
        <f t="shared" si="5556"/>
        <v>-100%</v>
      </c>
      <c r="EK535" s="9">
        <f t="shared" si="5557"/>
        <v>0</v>
      </c>
      <c r="EL535" s="9"/>
      <c r="EM535" s="9">
        <f>Sun!$BG$40</f>
        <v>0</v>
      </c>
      <c r="EN535" s="73" t="str">
        <f t="shared" si="5558"/>
        <v>-100%</v>
      </c>
      <c r="EO535" s="9">
        <f t="shared" si="5559"/>
        <v>0</v>
      </c>
      <c r="EP535" s="9"/>
      <c r="EQ535" s="9">
        <f>Sun!$BH$40</f>
        <v>0</v>
      </c>
      <c r="ER535" s="73" t="str">
        <f t="shared" si="5560"/>
        <v>-100%</v>
      </c>
      <c r="ES535" s="9">
        <f t="shared" si="5561"/>
        <v>0</v>
      </c>
      <c r="EU535" s="9">
        <f>Sun!$BI$40</f>
        <v>0</v>
      </c>
      <c r="EV535" s="73" t="str">
        <f t="shared" si="5562"/>
        <v>-100%</v>
      </c>
      <c r="EW535" s="9">
        <f t="shared" si="5563"/>
        <v>0</v>
      </c>
      <c r="EY535" s="9">
        <f>Sun!$BJ$40</f>
        <v>0</v>
      </c>
      <c r="EZ535" s="73" t="str">
        <f t="shared" si="5564"/>
        <v>-100%</v>
      </c>
      <c r="FA535" s="9">
        <f t="shared" si="5565"/>
        <v>0</v>
      </c>
      <c r="FC535" s="9">
        <f>Sun!$BK$40</f>
        <v>0</v>
      </c>
      <c r="FD535" s="73" t="str">
        <f t="shared" si="5566"/>
        <v>-100%</v>
      </c>
      <c r="FE535" s="9">
        <f t="shared" si="5567"/>
        <v>0</v>
      </c>
      <c r="FG535" s="9">
        <f>Sun!$BL$40</f>
        <v>0</v>
      </c>
      <c r="FH535" s="73" t="str">
        <f t="shared" si="5568"/>
        <v>-100%</v>
      </c>
      <c r="FI535" s="9">
        <f t="shared" si="5569"/>
        <v>0</v>
      </c>
      <c r="FK535" s="9">
        <f>Sun!$BM$40</f>
        <v>0</v>
      </c>
      <c r="FL535" s="73" t="str">
        <f t="shared" si="5570"/>
        <v>-100%</v>
      </c>
      <c r="FM535" s="9">
        <f t="shared" si="5571"/>
        <v>0</v>
      </c>
      <c r="FO535" s="9">
        <f>Sun!$BN40</f>
        <v>0</v>
      </c>
      <c r="FP535" s="73" t="str">
        <f t="shared" si="5572"/>
        <v>-100%</v>
      </c>
      <c r="FQ535" s="9">
        <f t="shared" si="5573"/>
        <v>0</v>
      </c>
    </row>
    <row r="536" spans="1:173" x14ac:dyDescent="0.25">
      <c r="A536" s="75"/>
      <c r="B536" s="72"/>
      <c r="C536" s="75"/>
      <c r="D536" s="75"/>
      <c r="E536" s="75"/>
      <c r="F536" s="12"/>
      <c r="G536" s="75"/>
      <c r="H536" s="75"/>
      <c r="I536" s="75"/>
      <c r="J536" s="12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5"/>
      <c r="BK536" s="75"/>
      <c r="BL536" s="75"/>
      <c r="BM536" s="75"/>
      <c r="BN536" s="75"/>
      <c r="BO536" s="75"/>
      <c r="BP536" s="75"/>
      <c r="BQ536" s="75"/>
      <c r="BR536" s="75"/>
      <c r="BS536" s="75"/>
      <c r="BT536" s="75"/>
      <c r="BU536" s="75"/>
      <c r="BV536" s="75"/>
      <c r="BW536" s="75"/>
      <c r="BX536" s="75"/>
      <c r="BY536" s="75"/>
      <c r="BZ536" s="75"/>
      <c r="CA536" s="75"/>
      <c r="CB536" s="75"/>
      <c r="CC536" s="75"/>
      <c r="CD536" s="75"/>
      <c r="CE536" s="75"/>
      <c r="CF536" s="75"/>
      <c r="CG536" s="75"/>
      <c r="CH536" s="75"/>
      <c r="CI536" s="75"/>
      <c r="CJ536" s="75"/>
      <c r="CK536" s="75"/>
      <c r="CL536" s="75"/>
      <c r="CM536" s="75"/>
      <c r="CN536" s="75"/>
      <c r="CO536" s="75"/>
      <c r="CP536" s="75"/>
      <c r="CQ536" s="75"/>
      <c r="CR536" s="75"/>
      <c r="CS536" s="75"/>
      <c r="CT536" s="75"/>
      <c r="CU536" s="75"/>
      <c r="CV536" s="75"/>
      <c r="CW536" s="75"/>
      <c r="CX536" s="75"/>
      <c r="CY536" s="75"/>
      <c r="CZ536" s="75"/>
      <c r="DA536" s="75"/>
      <c r="DB536" s="75"/>
      <c r="DC536" s="75"/>
      <c r="DD536" s="75"/>
      <c r="DE536" s="75"/>
      <c r="DF536" s="75"/>
      <c r="DG536" s="75"/>
      <c r="DH536" s="75"/>
      <c r="DI536" s="75"/>
      <c r="DJ536" s="75"/>
      <c r="DK536" s="75"/>
      <c r="DL536" s="75"/>
      <c r="DM536" s="75"/>
      <c r="DN536" s="75"/>
      <c r="DO536" s="75"/>
      <c r="DP536" s="75"/>
      <c r="DQ536" s="75"/>
      <c r="DR536" s="75"/>
      <c r="DS536" s="75"/>
      <c r="DT536" s="75"/>
      <c r="DU536" s="75"/>
      <c r="DV536" s="75"/>
      <c r="DW536" s="75"/>
      <c r="DX536" s="75"/>
      <c r="DY536" s="75"/>
      <c r="DZ536" s="75"/>
      <c r="EA536" s="75"/>
      <c r="EB536" s="75"/>
      <c r="EC536" s="75"/>
      <c r="ED536" s="75"/>
      <c r="EE536" s="75"/>
      <c r="EF536" s="75"/>
      <c r="EG536" s="75"/>
      <c r="EH536" s="75"/>
      <c r="EI536" s="75"/>
      <c r="EJ536" s="75"/>
      <c r="EK536" s="75"/>
      <c r="EL536" s="75"/>
      <c r="EM536" s="75"/>
      <c r="EN536" s="75"/>
      <c r="EO536" s="75"/>
      <c r="EP536" s="75"/>
      <c r="EQ536" s="75"/>
      <c r="ER536" s="75"/>
      <c r="ES536" s="75"/>
      <c r="EU536" s="75"/>
      <c r="EV536" s="75"/>
      <c r="EW536" s="75"/>
      <c r="EY536" s="75"/>
      <c r="EZ536" s="75"/>
      <c r="FA536" s="75"/>
      <c r="FC536" s="75"/>
      <c r="FD536" s="75"/>
      <c r="FE536" s="75"/>
      <c r="FG536" s="75"/>
      <c r="FH536" s="75"/>
      <c r="FI536" s="75"/>
      <c r="FK536" s="75"/>
      <c r="FL536" s="75"/>
      <c r="FM536" s="75"/>
      <c r="FO536" s="75"/>
      <c r="FP536" s="75"/>
      <c r="FQ536" s="75"/>
    </row>
    <row r="537" spans="1:173" x14ac:dyDescent="0.25">
      <c r="A537" s="9">
        <f>Sun!A42</f>
        <v>0</v>
      </c>
      <c r="B537" s="72">
        <f>Sun!C42</f>
        <v>0</v>
      </c>
      <c r="C537" s="9">
        <f>Sun!X42</f>
        <v>0</v>
      </c>
      <c r="D537" s="73" t="str">
        <f>IF(B537="win",100%-D1,"-100%")</f>
        <v>-100%</v>
      </c>
      <c r="E537" s="9">
        <f>(C537*D537)+(C537*E1)</f>
        <v>0</v>
      </c>
      <c r="F537" s="12"/>
      <c r="G537" s="9">
        <f>Sun!Y42</f>
        <v>0</v>
      </c>
      <c r="H537" s="73" t="str">
        <f>IF($B537="win",100%-H$1,"-100%")</f>
        <v>-100%</v>
      </c>
      <c r="I537" s="9">
        <f>(G537*H537)+(G537*I1)</f>
        <v>0</v>
      </c>
      <c r="J537" s="12"/>
      <c r="K537" s="9">
        <f>Sun!Z42</f>
        <v>0</v>
      </c>
      <c r="L537" s="73" t="str">
        <f>IF(B537="win",100%-L1,"-100%")</f>
        <v>-100%</v>
      </c>
      <c r="M537" s="9">
        <f>(K537*L537)+(K537*M1)</f>
        <v>0</v>
      </c>
      <c r="N537" s="9"/>
      <c r="O537" s="9">
        <f>Sun!AA42</f>
        <v>0</v>
      </c>
      <c r="P537" s="73" t="str">
        <f>IF(B537="win",100%-P1,"-100%")</f>
        <v>-100%</v>
      </c>
      <c r="Q537" s="9">
        <f>(O537*P537)+(O537*Q1)</f>
        <v>0</v>
      </c>
      <c r="R537" s="9"/>
      <c r="S537" s="9">
        <f>Sun!AB42</f>
        <v>0</v>
      </c>
      <c r="T537" s="73" t="str">
        <f>IF(B537="win",100%-T1,"-100%")</f>
        <v>-100%</v>
      </c>
      <c r="U537" s="9">
        <f>(S537*T537)+(S537*U1)</f>
        <v>0</v>
      </c>
      <c r="V537" s="9"/>
      <c r="W537" s="9">
        <f>Sun!AC42</f>
        <v>0</v>
      </c>
      <c r="X537" s="73" t="str">
        <f>IF(B537="win",100%-X1,"-100%")</f>
        <v>-100%</v>
      </c>
      <c r="Y537" s="9">
        <f>(W537*X537)+(W537*Y1)</f>
        <v>0</v>
      </c>
      <c r="Z537" s="9"/>
      <c r="AA537" s="9">
        <f>Sun!AD42</f>
        <v>0</v>
      </c>
      <c r="AB537" s="73" t="str">
        <f>IF(B537="win",100%-AB1,"-100%")</f>
        <v>-100%</v>
      </c>
      <c r="AC537" s="9">
        <f>(AA537*AB537)+(AA537*AC1)</f>
        <v>0</v>
      </c>
      <c r="AD537" s="9"/>
      <c r="AE537" s="9">
        <f>Sun!AE42</f>
        <v>0</v>
      </c>
      <c r="AF537" s="73" t="str">
        <f>IF(B537="win",100%-AF1,"-100%")</f>
        <v>-100%</v>
      </c>
      <c r="AG537" s="9">
        <f>(AE537*AF537)+(AE537*AG1)</f>
        <v>0</v>
      </c>
      <c r="AH537" s="9"/>
      <c r="AI537" s="9">
        <f>Sun!AF42</f>
        <v>0</v>
      </c>
      <c r="AJ537" s="73" t="str">
        <f>IF(B537="win",100%-AJ1,"-100%")</f>
        <v>-100%</v>
      </c>
      <c r="AK537" s="9">
        <f>(AI537*AJ537)+(AI537*AK1)</f>
        <v>0</v>
      </c>
      <c r="AL537" s="9"/>
      <c r="AM537" s="9">
        <f>Sun!AG42</f>
        <v>0</v>
      </c>
      <c r="AN537" s="73" t="str">
        <f>IF(B537="win",100%-AN1,"-100%")</f>
        <v>-100%</v>
      </c>
      <c r="AO537" s="9">
        <f>(AM537*AN537)+(AM537*AO1)</f>
        <v>0</v>
      </c>
      <c r="AP537" s="9"/>
      <c r="AQ537" s="9">
        <f>Sun!AH42</f>
        <v>0</v>
      </c>
      <c r="AR537" s="73" t="str">
        <f>IF(B537="win",100%-AR1,"-100%")</f>
        <v>-100%</v>
      </c>
      <c r="AS537" s="9">
        <f>(AQ537*AR537)+(AQ537*AS1)</f>
        <v>0</v>
      </c>
      <c r="AT537" s="9"/>
      <c r="AU537" s="9">
        <f>Sun!AI42</f>
        <v>0</v>
      </c>
      <c r="AV537" s="73" t="str">
        <f>IF(B537="win",100%-AV1,"-100%")</f>
        <v>-100%</v>
      </c>
      <c r="AW537" s="9">
        <f>(AU537*AV537)+(AU537*AW1)</f>
        <v>0</v>
      </c>
      <c r="AX537" s="9"/>
      <c r="AY537" s="9">
        <f>Sun!AJ42</f>
        <v>0</v>
      </c>
      <c r="AZ537" s="73" t="str">
        <f>IF(B537="win",100%-AZ1,"-100%")</f>
        <v>-100%</v>
      </c>
      <c r="BA537" s="9">
        <f>(AY537*AZ537)+(AY537*BA1)</f>
        <v>0</v>
      </c>
      <c r="BB537" s="9"/>
      <c r="BC537" s="9">
        <f>Sun!AK42</f>
        <v>0</v>
      </c>
      <c r="BD537" s="73" t="str">
        <f>IF(B537="win",100%-BD1,"-100%")</f>
        <v>-100%</v>
      </c>
      <c r="BE537" s="9">
        <f>(BC537*BD537)+(BC537*BE1)</f>
        <v>0</v>
      </c>
      <c r="BF537" s="9"/>
      <c r="BG537" s="9">
        <f>Sun!AL42</f>
        <v>0</v>
      </c>
      <c r="BH537" s="73" t="str">
        <f>IF(B537="win",100%-BH1,"-100%")</f>
        <v>-100%</v>
      </c>
      <c r="BI537" s="9">
        <f>(BG537*BH537)+(BG537*BI1)</f>
        <v>0</v>
      </c>
      <c r="BJ537" s="9"/>
      <c r="BK537" s="9">
        <f>Sun!AM42</f>
        <v>0</v>
      </c>
      <c r="BL537" s="73" t="str">
        <f>IF(B537="win",100%-BL1,"-100%")</f>
        <v>-100%</v>
      </c>
      <c r="BM537" s="9">
        <f>(BK537*BL537)+(BK537*BM1)</f>
        <v>0</v>
      </c>
      <c r="BN537" s="9"/>
      <c r="BO537" s="9">
        <f>Sun!AN42</f>
        <v>0</v>
      </c>
      <c r="BP537" s="73" t="str">
        <f>IF(B537="win",100%-BP1,"-100%")</f>
        <v>-100%</v>
      </c>
      <c r="BQ537" s="9">
        <f>(BO537*BP537)+(BO537*BQ1)</f>
        <v>0</v>
      </c>
      <c r="BR537" s="9"/>
      <c r="BS537" s="9">
        <f>Sun!AO42</f>
        <v>0</v>
      </c>
      <c r="BT537" s="73" t="str">
        <f>IF(B537="win",100%-BT1,"-100%")</f>
        <v>-100%</v>
      </c>
      <c r="BU537" s="9">
        <f>(BS537*BT537)+(BS537*BU1)</f>
        <v>0</v>
      </c>
      <c r="BV537" s="9"/>
      <c r="BW537" s="9">
        <f>Sun!AP42</f>
        <v>0</v>
      </c>
      <c r="BX537" s="73" t="str">
        <f>IF(B537="win",100%-BX1,"-100%")</f>
        <v>-100%</v>
      </c>
      <c r="BY537" s="9">
        <f>(BW537*BX537)+(BW537*BY1)</f>
        <v>0</v>
      </c>
      <c r="BZ537" s="9"/>
      <c r="CA537" s="9">
        <f>Sun!AQ42</f>
        <v>0</v>
      </c>
      <c r="CB537" s="73" t="str">
        <f>IF(B537="win",100%-CB1,"-100%")</f>
        <v>-100%</v>
      </c>
      <c r="CC537" s="9">
        <f>(CA537*CB537)+(CA537*CC1)</f>
        <v>0</v>
      </c>
      <c r="CD537" s="9"/>
      <c r="CE537" s="9">
        <f>Sun!AR42</f>
        <v>0</v>
      </c>
      <c r="CF537" s="73" t="str">
        <f>IF(B537="win",100%-CF1,"-100%")</f>
        <v>-100%</v>
      </c>
      <c r="CG537" s="9">
        <f>(CE537*CF537)+(CE537*CG1)</f>
        <v>0</v>
      </c>
      <c r="CH537" s="9"/>
      <c r="CI537" s="9">
        <f>Sun!AS42</f>
        <v>0</v>
      </c>
      <c r="CJ537" s="73" t="str">
        <f>IF(B537="win",100%-CJ1,"-100%")</f>
        <v>-100%</v>
      </c>
      <c r="CK537" s="9">
        <f>(CI537*CJ537)+(CI537*CK1)</f>
        <v>0</v>
      </c>
      <c r="CL537" s="9"/>
      <c r="CM537" s="9">
        <f>Sun!AT42</f>
        <v>0</v>
      </c>
      <c r="CN537" s="73" t="str">
        <f>IF(B537="win",100%-CN1,"-100%")</f>
        <v>-100%</v>
      </c>
      <c r="CO537" s="9">
        <f>(CM537*CN537)+(CM537*CO1)</f>
        <v>0</v>
      </c>
      <c r="CP537" s="9"/>
      <c r="CQ537" s="9">
        <f>Sun!AU42</f>
        <v>0</v>
      </c>
      <c r="CR537" s="73" t="str">
        <f>IF(B537="win",100%-CR1,"-100%")</f>
        <v>-100%</v>
      </c>
      <c r="CS537" s="9">
        <f>(CQ537*CR537)+(CQ537*CS1)</f>
        <v>0</v>
      </c>
      <c r="CT537" s="9"/>
      <c r="CU537" s="9">
        <f>Sun!AV42</f>
        <v>0</v>
      </c>
      <c r="CV537" s="73" t="str">
        <f>IF(B537="win",100%-CV1,"-100%")</f>
        <v>-100%</v>
      </c>
      <c r="CW537" s="9">
        <f>(CU537*CV537)+(CU537*CW1)</f>
        <v>0</v>
      </c>
      <c r="CX537" s="9"/>
      <c r="CY537" s="9">
        <f>Sun!AW42</f>
        <v>0</v>
      </c>
      <c r="CZ537" s="73" t="str">
        <f>IF(B537="win",100%-CZ1,"-100%")</f>
        <v>-100%</v>
      </c>
      <c r="DA537" s="9">
        <f>(CY537*CZ537)+(CY537*DA1)</f>
        <v>0</v>
      </c>
      <c r="DB537" s="9"/>
      <c r="DC537" s="9">
        <f>Sun!AX42</f>
        <v>0</v>
      </c>
      <c r="DD537" s="73" t="str">
        <f>IF(B537="win",100%-DD1,"-100%")</f>
        <v>-100%</v>
      </c>
      <c r="DE537" s="9">
        <f>(DC537*DD537)+(DC537*DE1)</f>
        <v>0</v>
      </c>
      <c r="DF537" s="9"/>
      <c r="DG537" s="9">
        <f>Sun!AY42</f>
        <v>0</v>
      </c>
      <c r="DH537" s="73" t="str">
        <f>IF(B537="win",100%-DH1,"-100%")</f>
        <v>-100%</v>
      </c>
      <c r="DI537" s="9">
        <f>(DG537*DH537)+(DG537*DI1)</f>
        <v>0</v>
      </c>
      <c r="DJ537" s="9"/>
      <c r="DK537" s="9">
        <f>Sun!AZ42</f>
        <v>0</v>
      </c>
      <c r="DL537" s="73" t="str">
        <f>IF(B537="win",100%-DL1,"-100%")</f>
        <v>-100%</v>
      </c>
      <c r="DM537" s="9">
        <f>(DK537*DL537)+(DK537*DM1)</f>
        <v>0</v>
      </c>
      <c r="DN537" s="9"/>
      <c r="DO537" s="9">
        <f>Sun!BA42</f>
        <v>0</v>
      </c>
      <c r="DP537" s="73" t="str">
        <f>IF(B537="win",100%-DP1,"-100%")</f>
        <v>-100%</v>
      </c>
      <c r="DQ537" s="9">
        <f>(DO537*DP537)+(DO537*DQ1)</f>
        <v>0</v>
      </c>
      <c r="DR537" s="9"/>
      <c r="DS537" s="9">
        <f>Sun!BB42</f>
        <v>0</v>
      </c>
      <c r="DT537" s="73" t="str">
        <f>IF(B537="win",100%-DT1,"-100%")</f>
        <v>-100%</v>
      </c>
      <c r="DU537" s="9">
        <f>(DS537*DT537)+(DS537*DU1)</f>
        <v>0</v>
      </c>
      <c r="DV537" s="9"/>
      <c r="DW537" s="9">
        <f>Sun!BC42</f>
        <v>0</v>
      </c>
      <c r="DX537" s="73" t="str">
        <f>IF(B537="win",100%-DX1,"-100%")</f>
        <v>-100%</v>
      </c>
      <c r="DY537" s="9">
        <f>(DW537*DX537)+(DW537*DY1)</f>
        <v>0</v>
      </c>
      <c r="DZ537" s="9"/>
      <c r="EA537" s="9">
        <f>Sun!BD42</f>
        <v>0</v>
      </c>
      <c r="EB537" s="73" t="str">
        <f>IF(B537="win",100%-EB1,"-100%")</f>
        <v>-100%</v>
      </c>
      <c r="EC537" s="9">
        <f>(EA537*EB537)+(EA537*EC1)</f>
        <v>0</v>
      </c>
      <c r="ED537" s="9"/>
      <c r="EE537" s="9">
        <f>Sun!BE42</f>
        <v>0</v>
      </c>
      <c r="EF537" s="73" t="str">
        <f>IF(B537="win",100%-EF1,"-100%")</f>
        <v>-100%</v>
      </c>
      <c r="EG537" s="9">
        <f>(EE537*EF537)+(EE537*EG1)</f>
        <v>0</v>
      </c>
      <c r="EH537" s="9"/>
      <c r="EI537" s="9">
        <f>Sun!BF42</f>
        <v>0</v>
      </c>
      <c r="EJ537" s="73" t="str">
        <f>IF(B537="win",100%-EJ1,"-100%")</f>
        <v>-100%</v>
      </c>
      <c r="EK537" s="9">
        <f>(EI537*EJ537)+(EI537*EK1)</f>
        <v>0</v>
      </c>
      <c r="EL537" s="9"/>
      <c r="EM537" s="9">
        <f>Sun!BG42</f>
        <v>0</v>
      </c>
      <c r="EN537" s="73" t="str">
        <f>IF(B537="win",100%-EN1,"-100%")</f>
        <v>-100%</v>
      </c>
      <c r="EO537" s="9">
        <f>(EM537*EN537)+(EM537*EO1)</f>
        <v>0</v>
      </c>
      <c r="EP537" s="9"/>
      <c r="EQ537" s="9">
        <f>Sun!BH42</f>
        <v>0</v>
      </c>
      <c r="ER537" s="73" t="str">
        <f>IF(B537="win",100%-ER1,"-100%")</f>
        <v>-100%</v>
      </c>
      <c r="ES537" s="9">
        <f>(EQ537*ER537)+(EQ537*ES1)</f>
        <v>0</v>
      </c>
      <c r="EU537" s="9">
        <f>Sun!$BI42</f>
        <v>0</v>
      </c>
      <c r="EV537" s="73" t="str">
        <f t="shared" ref="EV537:EV575" si="5574">IF($B537="win",100%-EV$1,"-100%")</f>
        <v>-100%</v>
      </c>
      <c r="EW537" s="9">
        <f>(EU537*EV537)+(EU537*EW1)</f>
        <v>0</v>
      </c>
      <c r="EY537" s="9">
        <f>Sun!$BJ42</f>
        <v>0</v>
      </c>
      <c r="EZ537" s="73" t="str">
        <f t="shared" ref="EZ537:EZ575" si="5575">IF($B537="win",100%-EZ$1,"-100%")</f>
        <v>-100%</v>
      </c>
      <c r="FA537" s="9">
        <f>(EY537*EZ537)+(EY537*FA1)</f>
        <v>0</v>
      </c>
      <c r="FC537" s="9">
        <f>Sun!$BK42</f>
        <v>0</v>
      </c>
      <c r="FD537" s="73" t="str">
        <f t="shared" ref="FD537:FD575" si="5576">IF($B537="win",100%-FD$1,"-100%")</f>
        <v>-100%</v>
      </c>
      <c r="FE537" s="9">
        <f>(FC537*FD537)+(FC537*FE1)</f>
        <v>0</v>
      </c>
      <c r="FG537" s="9">
        <f>Sun!$BL42</f>
        <v>0</v>
      </c>
      <c r="FH537" s="73" t="str">
        <f t="shared" ref="FH537:FH575" si="5577">IF($B537="win",100%-FH$1,"-100%")</f>
        <v>-100%</v>
      </c>
      <c r="FI537" s="9">
        <f>(FG537*FH537)+(FG537*FI1)</f>
        <v>0</v>
      </c>
      <c r="FK537" s="9">
        <f>Sun!$BM42</f>
        <v>0</v>
      </c>
      <c r="FL537" s="73" t="str">
        <f t="shared" ref="FL537:FL575" si="5578">IF($B537="win",100%-FL$1,"-100%")</f>
        <v>-100%</v>
      </c>
      <c r="FM537" s="9">
        <f>(FK537*FL537)+(FK537*FM1)</f>
        <v>0</v>
      </c>
      <c r="FO537" s="9">
        <f>Sun!$BN42</f>
        <v>0</v>
      </c>
      <c r="FP537" s="73" t="str">
        <f>IF($B537="win",100%-FP$1,"-100%")</f>
        <v>-100%</v>
      </c>
      <c r="FQ537" s="9">
        <f>(FO537*FP537)+(FO537*FQ1)</f>
        <v>0</v>
      </c>
    </row>
    <row r="538" spans="1:173" x14ac:dyDescent="0.25">
      <c r="A538" s="9">
        <f>Sun!A43</f>
        <v>0</v>
      </c>
      <c r="B538" s="72">
        <f>Sun!C43</f>
        <v>0</v>
      </c>
      <c r="C538" s="9">
        <f>Sun!X43</f>
        <v>0</v>
      </c>
      <c r="D538" s="73" t="str">
        <f>IF(B538="win",100%-D1,"-100%")</f>
        <v>-100%</v>
      </c>
      <c r="E538" s="9">
        <f>(C538*D538)+(C538*E1)</f>
        <v>0</v>
      </c>
      <c r="F538" s="12"/>
      <c r="G538" s="9">
        <f>Sun!Y43</f>
        <v>0</v>
      </c>
      <c r="H538" s="73" t="str">
        <f t="shared" ref="H538:H540" si="5579">IF($B538="win",100%-H$1,"-100%")</f>
        <v>-100%</v>
      </c>
      <c r="I538" s="9">
        <f>(G538*H538)+(G538*I1)</f>
        <v>0</v>
      </c>
      <c r="J538" s="12"/>
      <c r="K538" s="9">
        <f>Sun!Z43</f>
        <v>0</v>
      </c>
      <c r="L538" s="73" t="str">
        <f>IF(B538="win",100%-L1,"-100%")</f>
        <v>-100%</v>
      </c>
      <c r="M538" s="9">
        <f>(K538*L538)+(K538*M1)</f>
        <v>0</v>
      </c>
      <c r="N538" s="9"/>
      <c r="O538" s="9">
        <f>Sun!AA43</f>
        <v>0</v>
      </c>
      <c r="P538" s="73" t="str">
        <f>IF(B538="win",100%-P1,"-100%")</f>
        <v>-100%</v>
      </c>
      <c r="Q538" s="9">
        <f>(O538*P538)+(O538*Q1)</f>
        <v>0</v>
      </c>
      <c r="R538" s="9"/>
      <c r="S538" s="9">
        <f>Sun!AB43</f>
        <v>0</v>
      </c>
      <c r="T538" s="73" t="str">
        <f>IF(B538="win",100%-T1,"-100%")</f>
        <v>-100%</v>
      </c>
      <c r="U538" s="9">
        <f>(S538*T538)+(S538*U1)</f>
        <v>0</v>
      </c>
      <c r="V538" s="9"/>
      <c r="W538" s="9">
        <f>Sun!AC43</f>
        <v>0</v>
      </c>
      <c r="X538" s="73" t="str">
        <f>IF(B538="win",100%-X1,"-100%")</f>
        <v>-100%</v>
      </c>
      <c r="Y538" s="9">
        <f>(W538*X538)+(W538*Y1)</f>
        <v>0</v>
      </c>
      <c r="Z538" s="9"/>
      <c r="AA538" s="9">
        <f>Sun!AD43</f>
        <v>0</v>
      </c>
      <c r="AB538" s="73" t="str">
        <f>IF(B538="win",100%-AB1,"-100%")</f>
        <v>-100%</v>
      </c>
      <c r="AC538" s="9">
        <f>(AA538*AB538)+(AA538*AC1)</f>
        <v>0</v>
      </c>
      <c r="AD538" s="9"/>
      <c r="AE538" s="9">
        <f>Sun!AE43</f>
        <v>0</v>
      </c>
      <c r="AF538" s="73" t="str">
        <f>IF(B538="win",100%-AF1,"-100%")</f>
        <v>-100%</v>
      </c>
      <c r="AG538" s="9">
        <f>(AE538*AF538)+(AE538*AG1)</f>
        <v>0</v>
      </c>
      <c r="AH538" s="9"/>
      <c r="AI538" s="9">
        <f>Sun!AF43</f>
        <v>0</v>
      </c>
      <c r="AJ538" s="73" t="str">
        <f>IF(B538="win",100%-AJ1,"-100%")</f>
        <v>-100%</v>
      </c>
      <c r="AK538" s="9">
        <f>(AI538*AJ538)+(AI538*AK1)</f>
        <v>0</v>
      </c>
      <c r="AL538" s="9"/>
      <c r="AM538" s="9">
        <f>Sun!AG43</f>
        <v>0</v>
      </c>
      <c r="AN538" s="73" t="str">
        <f>IF(B538="win",100%-AN1,"-100%")</f>
        <v>-100%</v>
      </c>
      <c r="AO538" s="9">
        <f>(AM538*AN538)+(AM538*AO1)</f>
        <v>0</v>
      </c>
      <c r="AP538" s="9"/>
      <c r="AQ538" s="9">
        <f>Sun!AH43</f>
        <v>0</v>
      </c>
      <c r="AR538" s="73" t="str">
        <f>IF(B538="win",100%-AR1,"-100%")</f>
        <v>-100%</v>
      </c>
      <c r="AS538" s="9">
        <f>(AQ538*AR538)+(AQ538*AS1)</f>
        <v>0</v>
      </c>
      <c r="AT538" s="9"/>
      <c r="AU538" s="9">
        <f>Sun!AI43</f>
        <v>0</v>
      </c>
      <c r="AV538" s="73" t="str">
        <f>IF(B538="win",100%-AV1,"-100%")</f>
        <v>-100%</v>
      </c>
      <c r="AW538" s="9">
        <f>(AU538*AV538)+(AU538*AW1)</f>
        <v>0</v>
      </c>
      <c r="AX538" s="9"/>
      <c r="AY538" s="9">
        <f>Sun!AJ43</f>
        <v>0</v>
      </c>
      <c r="AZ538" s="73" t="str">
        <f>IF(B538="win",100%-AZ1,"-100%")</f>
        <v>-100%</v>
      </c>
      <c r="BA538" s="9">
        <f>(AY538*AZ538)+(AY538*BA1)</f>
        <v>0</v>
      </c>
      <c r="BB538" s="9"/>
      <c r="BC538" s="9">
        <f>Sun!AK43</f>
        <v>0</v>
      </c>
      <c r="BD538" s="73" t="str">
        <f>IF(B538="win",100%-BD1,"-100%")</f>
        <v>-100%</v>
      </c>
      <c r="BE538" s="9">
        <f>(BC538*BD538)+(BC538*BE1)</f>
        <v>0</v>
      </c>
      <c r="BF538" s="9"/>
      <c r="BG538" s="9">
        <f>Sun!AL43</f>
        <v>0</v>
      </c>
      <c r="BH538" s="73" t="str">
        <f>IF(B538="win",100%-BH1,"-100%")</f>
        <v>-100%</v>
      </c>
      <c r="BI538" s="9">
        <f>(BG538*BH538)+(BG538*BI1)</f>
        <v>0</v>
      </c>
      <c r="BJ538" s="9"/>
      <c r="BK538" s="9">
        <f>Sun!AM43</f>
        <v>0</v>
      </c>
      <c r="BL538" s="73" t="str">
        <f>IF(B538="win",100%-BL1,"-100%")</f>
        <v>-100%</v>
      </c>
      <c r="BM538" s="9">
        <f>(BK538*BL538)+(BK538*BM1)</f>
        <v>0</v>
      </c>
      <c r="BN538" s="9"/>
      <c r="BO538" s="9">
        <f>Sun!AN43</f>
        <v>0</v>
      </c>
      <c r="BP538" s="73" t="str">
        <f>IF(B538="win",100%-BP1,"-100%")</f>
        <v>-100%</v>
      </c>
      <c r="BQ538" s="9">
        <f>(BO538*BP538)+(BO538*BQ1)</f>
        <v>0</v>
      </c>
      <c r="BR538" s="9"/>
      <c r="BS538" s="9">
        <f>Sun!AO43</f>
        <v>0</v>
      </c>
      <c r="BT538" s="73" t="str">
        <f>IF(B538="win",100%-BT1,"-100%")</f>
        <v>-100%</v>
      </c>
      <c r="BU538" s="9">
        <f>(BS538*BT538)+(BS538*BU1)</f>
        <v>0</v>
      </c>
      <c r="BV538" s="9"/>
      <c r="BW538" s="9">
        <f>Sun!AP43</f>
        <v>0</v>
      </c>
      <c r="BX538" s="73" t="str">
        <f>IF(B538="win",100%-BX1,"-100%")</f>
        <v>-100%</v>
      </c>
      <c r="BY538" s="9">
        <f>(BW538*BX538)+(BW538*BY1)</f>
        <v>0</v>
      </c>
      <c r="BZ538" s="9"/>
      <c r="CA538" s="9">
        <f>Sun!AQ43</f>
        <v>0</v>
      </c>
      <c r="CB538" s="73" t="str">
        <f>IF(B538="win",100%-CB1,"-100%")</f>
        <v>-100%</v>
      </c>
      <c r="CC538" s="9">
        <f>(CA538*CB538)+(CA538*CC1)</f>
        <v>0</v>
      </c>
      <c r="CD538" s="9"/>
      <c r="CE538" s="9">
        <f>Sun!AR43</f>
        <v>0</v>
      </c>
      <c r="CF538" s="73" t="str">
        <f>IF(B538="win",100%-CF1,"-100%")</f>
        <v>-100%</v>
      </c>
      <c r="CG538" s="9">
        <f>(CE538*CF538)+(CE538*CG1)</f>
        <v>0</v>
      </c>
      <c r="CH538" s="9"/>
      <c r="CI538" s="9">
        <f>Sun!AS43</f>
        <v>0</v>
      </c>
      <c r="CJ538" s="73" t="str">
        <f>IF(B538="win",100%-CJ1,"-100%")</f>
        <v>-100%</v>
      </c>
      <c r="CK538" s="9">
        <f>(CI538*CJ538)+(CI538*CK1)</f>
        <v>0</v>
      </c>
      <c r="CL538" s="9"/>
      <c r="CM538" s="9">
        <f>Sun!AT43</f>
        <v>0</v>
      </c>
      <c r="CN538" s="73" t="str">
        <f>IF(B538="win",100%-CN1,"-100%")</f>
        <v>-100%</v>
      </c>
      <c r="CO538" s="9">
        <f>(CM538*CN538)+(CM538*CO1)</f>
        <v>0</v>
      </c>
      <c r="CP538" s="9"/>
      <c r="CQ538" s="9">
        <f>Sun!AU43</f>
        <v>0</v>
      </c>
      <c r="CR538" s="73" t="str">
        <f>IF(B538="win",100%-CR1,"-100%")</f>
        <v>-100%</v>
      </c>
      <c r="CS538" s="9">
        <f>(CQ538*CR538)+(CQ538*CS1)</f>
        <v>0</v>
      </c>
      <c r="CT538" s="9"/>
      <c r="CU538" s="9">
        <f>Sun!AV43</f>
        <v>0</v>
      </c>
      <c r="CV538" s="73" t="str">
        <f>IF(B538="win",100%-CV1,"-100%")</f>
        <v>-100%</v>
      </c>
      <c r="CW538" s="9">
        <f>(CU538*CV538)+(CU538*CW1)</f>
        <v>0</v>
      </c>
      <c r="CX538" s="9"/>
      <c r="CY538" s="9">
        <f>Sun!AW43</f>
        <v>0</v>
      </c>
      <c r="CZ538" s="73" t="str">
        <f>IF(B538="win",100%-CZ1,"-100%")</f>
        <v>-100%</v>
      </c>
      <c r="DA538" s="9">
        <f>(CY538*CZ538)+(CY538*DA1)</f>
        <v>0</v>
      </c>
      <c r="DB538" s="9"/>
      <c r="DC538" s="9">
        <f>Sun!AX43</f>
        <v>0</v>
      </c>
      <c r="DD538" s="73" t="str">
        <f>IF(B538="win",100%-DD1,"-100%")</f>
        <v>-100%</v>
      </c>
      <c r="DE538" s="9">
        <f>(DC538*DD538)+(DC538*DE1)</f>
        <v>0</v>
      </c>
      <c r="DF538" s="9"/>
      <c r="DG538" s="9">
        <f>Sun!AY43</f>
        <v>0</v>
      </c>
      <c r="DH538" s="73" t="str">
        <f>IF(B538="win",100%-DH1,"-100%")</f>
        <v>-100%</v>
      </c>
      <c r="DI538" s="9">
        <f>(DG538*DH538)+(DG538*DI1)</f>
        <v>0</v>
      </c>
      <c r="DJ538" s="9"/>
      <c r="DK538" s="9">
        <f>Sun!AZ43</f>
        <v>0</v>
      </c>
      <c r="DL538" s="73" t="str">
        <f>IF(B538="win",100%-DL1,"-100%")</f>
        <v>-100%</v>
      </c>
      <c r="DM538" s="9">
        <f>(DK538*DL538)+(DK538*DM1)</f>
        <v>0</v>
      </c>
      <c r="DN538" s="9"/>
      <c r="DO538" s="9">
        <f>Sun!BA43</f>
        <v>0</v>
      </c>
      <c r="DP538" s="73" t="str">
        <f>IF(B538="win",100%-DP1,"-100%")</f>
        <v>-100%</v>
      </c>
      <c r="DQ538" s="9">
        <f>(DO538*DP538)+(DO538*DQ1)</f>
        <v>0</v>
      </c>
      <c r="DR538" s="9"/>
      <c r="DS538" s="9">
        <f>Sun!BB43</f>
        <v>0</v>
      </c>
      <c r="DT538" s="73" t="str">
        <f>IF(B538="win",100%-DT1,"-100%")</f>
        <v>-100%</v>
      </c>
      <c r="DU538" s="9">
        <f>(DS538*DT538)+(DS538*DU1)</f>
        <v>0</v>
      </c>
      <c r="DV538" s="9"/>
      <c r="DW538" s="9">
        <f>Sun!BC43</f>
        <v>0</v>
      </c>
      <c r="DX538" s="73" t="str">
        <f>IF(B538="win",100%-DX1,"-100%")</f>
        <v>-100%</v>
      </c>
      <c r="DY538" s="9">
        <f>(DW538*DX538)+(DW538*DY1)</f>
        <v>0</v>
      </c>
      <c r="DZ538" s="9"/>
      <c r="EA538" s="9">
        <f>Sun!BD43</f>
        <v>0</v>
      </c>
      <c r="EB538" s="73" t="str">
        <f>IF(B538="win",100%-EB1,"-100%")</f>
        <v>-100%</v>
      </c>
      <c r="EC538" s="9">
        <f>(EA538*EB538)+(EA538*EC1)</f>
        <v>0</v>
      </c>
      <c r="ED538" s="9"/>
      <c r="EE538" s="9">
        <f>Sun!BE43</f>
        <v>0</v>
      </c>
      <c r="EF538" s="73" t="str">
        <f>IF(B538="win",100%-EF1,"-100%")</f>
        <v>-100%</v>
      </c>
      <c r="EG538" s="9">
        <f>(EE538*EF538)+(EE538*EG1)</f>
        <v>0</v>
      </c>
      <c r="EH538" s="9"/>
      <c r="EI538" s="9">
        <f>Sun!BF43</f>
        <v>0</v>
      </c>
      <c r="EJ538" s="73" t="str">
        <f>IF(B538="win",100%-EJ1,"-100%")</f>
        <v>-100%</v>
      </c>
      <c r="EK538" s="9">
        <f>(EI538*EJ538)+(EI538*EK1)</f>
        <v>0</v>
      </c>
      <c r="EL538" s="9"/>
      <c r="EM538" s="9">
        <f>Sun!BG43</f>
        <v>0</v>
      </c>
      <c r="EN538" s="73" t="str">
        <f>IF(B538="win",100%-EN1,"-100%")</f>
        <v>-100%</v>
      </c>
      <c r="EO538" s="9">
        <f>(EM538*EN538)+(EM538*EO1)</f>
        <v>0</v>
      </c>
      <c r="EP538" s="9"/>
      <c r="EQ538" s="9">
        <f>Sun!BH43</f>
        <v>0</v>
      </c>
      <c r="ER538" s="73" t="str">
        <f>IF(B538="win",100%-ER1,"-100%")</f>
        <v>-100%</v>
      </c>
      <c r="ES538" s="9">
        <f>(EQ538*ER538)+(EQ538*ES1)</f>
        <v>0</v>
      </c>
      <c r="EU538" s="9">
        <f>Sun!$BI43</f>
        <v>0</v>
      </c>
      <c r="EV538" s="73" t="str">
        <f t="shared" si="5574"/>
        <v>-100%</v>
      </c>
      <c r="EW538" s="9">
        <f>(EU538*EV538)+(EU538*EW1)</f>
        <v>0</v>
      </c>
      <c r="EY538" s="9">
        <f>Sun!$BJ43</f>
        <v>0</v>
      </c>
      <c r="EZ538" s="73" t="str">
        <f t="shared" si="5575"/>
        <v>-100%</v>
      </c>
      <c r="FA538" s="9">
        <f>(EY538*EZ538)+(EY538*FA1)</f>
        <v>0</v>
      </c>
      <c r="FC538" s="9">
        <f>Sun!$BK43</f>
        <v>0</v>
      </c>
      <c r="FD538" s="73" t="str">
        <f t="shared" si="5576"/>
        <v>-100%</v>
      </c>
      <c r="FE538" s="9">
        <f>(FC538*FD538)+(FC538*FE1)</f>
        <v>0</v>
      </c>
      <c r="FG538" s="9">
        <f>Sun!$BL43</f>
        <v>0</v>
      </c>
      <c r="FH538" s="73" t="str">
        <f t="shared" si="5577"/>
        <v>-100%</v>
      </c>
      <c r="FI538" s="9">
        <f>(FG538*FH538)+(FG538*FI1)</f>
        <v>0</v>
      </c>
      <c r="FK538" s="9">
        <f>Sun!$BM43</f>
        <v>0</v>
      </c>
      <c r="FL538" s="73" t="str">
        <f t="shared" si="5578"/>
        <v>-100%</v>
      </c>
      <c r="FM538" s="9">
        <f>(FK538*FL538)+(FK538*FM1)</f>
        <v>0</v>
      </c>
      <c r="FO538" s="9">
        <f>Sun!$BN43</f>
        <v>0</v>
      </c>
      <c r="FP538" s="73" t="str">
        <f t="shared" ref="FP538:FP540" si="5580">IF($B538="win",100%-FP$1,"-100%")</f>
        <v>-100%</v>
      </c>
      <c r="FQ538" s="9">
        <f>(FO538*FP538)+(FO538*FQ1)</f>
        <v>0</v>
      </c>
    </row>
    <row r="539" spans="1:173" x14ac:dyDescent="0.25">
      <c r="A539" s="9" t="str">
        <f>Sun!A44</f>
        <v>UNDER</v>
      </c>
      <c r="B539" s="72">
        <f>Sun!C44</f>
        <v>0</v>
      </c>
      <c r="C539" s="9">
        <f>Sun!X44</f>
        <v>0</v>
      </c>
      <c r="D539" s="73" t="str">
        <f>IF(B539="win",100%-D1,"-100%")</f>
        <v>-100%</v>
      </c>
      <c r="E539" s="9">
        <f>(C539*D539)+(C539*E1)</f>
        <v>0</v>
      </c>
      <c r="F539" s="12"/>
      <c r="G539" s="9">
        <f>Sun!Y44</f>
        <v>0</v>
      </c>
      <c r="H539" s="73" t="str">
        <f t="shared" si="5579"/>
        <v>-100%</v>
      </c>
      <c r="I539" s="9">
        <f>(G539*H539)+(G539*I1)</f>
        <v>0</v>
      </c>
      <c r="J539" s="12"/>
      <c r="K539" s="9">
        <f>Sun!Z44</f>
        <v>0</v>
      </c>
      <c r="L539" s="73" t="str">
        <f>IF(B539="win",100%-L1,"-100%")</f>
        <v>-100%</v>
      </c>
      <c r="M539" s="9">
        <f>(K539*L539)+(K539*M1)</f>
        <v>0</v>
      </c>
      <c r="N539" s="9"/>
      <c r="O539" s="9">
        <f>Sun!AA44</f>
        <v>0</v>
      </c>
      <c r="P539" s="73" t="str">
        <f>IF(B539="win",100%-P1,"-100%")</f>
        <v>-100%</v>
      </c>
      <c r="Q539" s="9">
        <f>(O539*P539)+(O539*Q1)</f>
        <v>0</v>
      </c>
      <c r="R539" s="9"/>
      <c r="S539" s="9">
        <f>Sun!AB44</f>
        <v>0</v>
      </c>
      <c r="T539" s="73" t="str">
        <f>IF(B539="win",100%-T1,"-100%")</f>
        <v>-100%</v>
      </c>
      <c r="U539" s="9">
        <f>(S539*T539)+(S539*U1)</f>
        <v>0</v>
      </c>
      <c r="V539" s="9"/>
      <c r="W539" s="9">
        <f>Sun!AC44</f>
        <v>0</v>
      </c>
      <c r="X539" s="73" t="str">
        <f>IF(B539="win",100%-X1,"-100%")</f>
        <v>-100%</v>
      </c>
      <c r="Y539" s="9">
        <f>(W539*X539)+(W539*Y1)</f>
        <v>0</v>
      </c>
      <c r="Z539" s="9"/>
      <c r="AA539" s="9">
        <f>Sun!AD44</f>
        <v>0</v>
      </c>
      <c r="AB539" s="73" t="str">
        <f>IF(B539="win",100%-AB1,"-100%")</f>
        <v>-100%</v>
      </c>
      <c r="AC539" s="9">
        <f>(AA539*AB539)+(AA539*AC1)</f>
        <v>0</v>
      </c>
      <c r="AD539" s="9"/>
      <c r="AE539" s="9">
        <f>Sun!AE44</f>
        <v>0</v>
      </c>
      <c r="AF539" s="73" t="str">
        <f>IF(B539="win",100%-AF1,"-100%")</f>
        <v>-100%</v>
      </c>
      <c r="AG539" s="9">
        <f>(AE539*AF539)+(AE539*AG1)</f>
        <v>0</v>
      </c>
      <c r="AH539" s="9"/>
      <c r="AI539" s="9">
        <f>Sun!AF44</f>
        <v>0</v>
      </c>
      <c r="AJ539" s="73" t="str">
        <f>IF(B539="win",100%-AJ1,"-100%")</f>
        <v>-100%</v>
      </c>
      <c r="AK539" s="9">
        <f>(AI539*AJ539)+(AI539*AK1)</f>
        <v>0</v>
      </c>
      <c r="AL539" s="9"/>
      <c r="AM539" s="9">
        <f>Sun!AG44</f>
        <v>0</v>
      </c>
      <c r="AN539" s="73" t="str">
        <f>IF(B539="win",100%-AN1,"-100%")</f>
        <v>-100%</v>
      </c>
      <c r="AO539" s="9">
        <f>(AM539*AN539)+(AM539*AO1)</f>
        <v>0</v>
      </c>
      <c r="AP539" s="9"/>
      <c r="AQ539" s="9">
        <f>Sun!AH44</f>
        <v>0</v>
      </c>
      <c r="AR539" s="73" t="str">
        <f>IF(B539="win",100%-AR1,"-100%")</f>
        <v>-100%</v>
      </c>
      <c r="AS539" s="9">
        <f>(AQ539*AR539)+(AQ539*AS1)</f>
        <v>0</v>
      </c>
      <c r="AT539" s="9"/>
      <c r="AU539" s="9">
        <f>Sun!AI44</f>
        <v>0</v>
      </c>
      <c r="AV539" s="73" t="str">
        <f>IF(B539="win",100%-AV1,"-100%")</f>
        <v>-100%</v>
      </c>
      <c r="AW539" s="9">
        <f>(AU539*AV539)+(AU539*AW1)</f>
        <v>0</v>
      </c>
      <c r="AX539" s="9"/>
      <c r="AY539" s="9">
        <f>Sun!AJ44</f>
        <v>0</v>
      </c>
      <c r="AZ539" s="73" t="str">
        <f>IF(B539="win",100%-AZ1,"-100%")</f>
        <v>-100%</v>
      </c>
      <c r="BA539" s="9">
        <f>(AY539*AZ539)+(AY539*BA1)</f>
        <v>0</v>
      </c>
      <c r="BB539" s="9"/>
      <c r="BC539" s="9">
        <f>Sun!AK44</f>
        <v>0</v>
      </c>
      <c r="BD539" s="73" t="str">
        <f>IF(B539="win",100%-BD1,"-100%")</f>
        <v>-100%</v>
      </c>
      <c r="BE539" s="9">
        <f>(BC539*BD539)+(BC539*BE1)</f>
        <v>0</v>
      </c>
      <c r="BF539" s="9"/>
      <c r="BG539" s="9">
        <f>Sun!AL44</f>
        <v>0</v>
      </c>
      <c r="BH539" s="73" t="str">
        <f>IF(B539="win",100%-BH1,"-100%")</f>
        <v>-100%</v>
      </c>
      <c r="BI539" s="9">
        <f>(BG539*BH539)+(BG539*BI1)</f>
        <v>0</v>
      </c>
      <c r="BJ539" s="9"/>
      <c r="BK539" s="9">
        <f>Sun!AM44</f>
        <v>0</v>
      </c>
      <c r="BL539" s="73" t="str">
        <f>IF(B539="win",100%-BL1,"-100%")</f>
        <v>-100%</v>
      </c>
      <c r="BM539" s="9">
        <f>(BK539*BL539)+(BK539*BM1)</f>
        <v>0</v>
      </c>
      <c r="BN539" s="9"/>
      <c r="BO539" s="9">
        <f>Sun!AN44</f>
        <v>0</v>
      </c>
      <c r="BP539" s="73" t="str">
        <f>IF(B539="win",100%-BP1,"-100%")</f>
        <v>-100%</v>
      </c>
      <c r="BQ539" s="9">
        <f>(BO539*BP539)+(BO539*BQ1)</f>
        <v>0</v>
      </c>
      <c r="BR539" s="9"/>
      <c r="BS539" s="9">
        <f>Sun!AO44</f>
        <v>0</v>
      </c>
      <c r="BT539" s="73" t="str">
        <f>IF(B539="win",100%-BT1,"-100%")</f>
        <v>-100%</v>
      </c>
      <c r="BU539" s="9">
        <f>(BS539*BT539)+(BS539*BU1)</f>
        <v>0</v>
      </c>
      <c r="BV539" s="9"/>
      <c r="BW539" s="9">
        <f>Sun!AP44</f>
        <v>0</v>
      </c>
      <c r="BX539" s="73" t="str">
        <f>IF(B539="win",100%-BX1,"-100%")</f>
        <v>-100%</v>
      </c>
      <c r="BY539" s="9">
        <f>(BW539*BX539)+(BW539*BY1)</f>
        <v>0</v>
      </c>
      <c r="BZ539" s="9"/>
      <c r="CA539" s="9">
        <f>Sun!AQ44</f>
        <v>0</v>
      </c>
      <c r="CB539" s="73" t="str">
        <f>IF(B539="win",100%-CB1,"-100%")</f>
        <v>-100%</v>
      </c>
      <c r="CC539" s="9">
        <f>(CA539*CB539)+(CA539*CC1)</f>
        <v>0</v>
      </c>
      <c r="CD539" s="9"/>
      <c r="CE539" s="9">
        <f>Sun!AR44</f>
        <v>0</v>
      </c>
      <c r="CF539" s="73" t="str">
        <f>IF(B539="win",100%-CF1,"-100%")</f>
        <v>-100%</v>
      </c>
      <c r="CG539" s="9">
        <f>(CE539*CF539)+(CE539*CG1)</f>
        <v>0</v>
      </c>
      <c r="CH539" s="9"/>
      <c r="CI539" s="9">
        <f>Sun!AS44</f>
        <v>0</v>
      </c>
      <c r="CJ539" s="73" t="str">
        <f>IF(B539="win",100%-CJ1,"-100%")</f>
        <v>-100%</v>
      </c>
      <c r="CK539" s="9">
        <f>(CI539*CJ539)+(CI539*CK1)</f>
        <v>0</v>
      </c>
      <c r="CL539" s="9"/>
      <c r="CM539" s="9">
        <f>Sun!AT44</f>
        <v>0</v>
      </c>
      <c r="CN539" s="73" t="str">
        <f>IF(B539="win",100%-CN1,"-100%")</f>
        <v>-100%</v>
      </c>
      <c r="CO539" s="9">
        <f>(CM539*CN539)+(CM539*CO1)</f>
        <v>0</v>
      </c>
      <c r="CP539" s="9"/>
      <c r="CQ539" s="9">
        <f>Sun!AU44</f>
        <v>0</v>
      </c>
      <c r="CR539" s="73" t="str">
        <f>IF(B539="win",100%-CR1,"-100%")</f>
        <v>-100%</v>
      </c>
      <c r="CS539" s="9">
        <f>(CQ539*CR539)+(CQ539*CS1)</f>
        <v>0</v>
      </c>
      <c r="CT539" s="9"/>
      <c r="CU539" s="9">
        <f>Sun!AV44</f>
        <v>0</v>
      </c>
      <c r="CV539" s="73" t="str">
        <f>IF(B539="win",100%-CV1,"-100%")</f>
        <v>-100%</v>
      </c>
      <c r="CW539" s="9">
        <f>(CU539*CV539)+(CU539*CW1)</f>
        <v>0</v>
      </c>
      <c r="CX539" s="9"/>
      <c r="CY539" s="9">
        <f>Sun!AW44</f>
        <v>0</v>
      </c>
      <c r="CZ539" s="73" t="str">
        <f>IF(B539="win",100%-CZ1,"-100%")</f>
        <v>-100%</v>
      </c>
      <c r="DA539" s="9">
        <f>(CY539*CZ539)+(CY539*DA1)</f>
        <v>0</v>
      </c>
      <c r="DB539" s="9"/>
      <c r="DC539" s="9">
        <f>Sun!AX44</f>
        <v>0</v>
      </c>
      <c r="DD539" s="73" t="str">
        <f>IF(B539="win",100%-DD1,"-100%")</f>
        <v>-100%</v>
      </c>
      <c r="DE539" s="9">
        <f>(DC539*DD539)+(DC539*DE1)</f>
        <v>0</v>
      </c>
      <c r="DF539" s="9"/>
      <c r="DG539" s="9">
        <f>Sun!AY44</f>
        <v>0</v>
      </c>
      <c r="DH539" s="73" t="str">
        <f>IF(B539="win",100%-DH1,"-100%")</f>
        <v>-100%</v>
      </c>
      <c r="DI539" s="9">
        <f>(DG539*DH539)+(DG539*DI1)</f>
        <v>0</v>
      </c>
      <c r="DJ539" s="9"/>
      <c r="DK539" s="9">
        <f>Sun!AZ44</f>
        <v>0</v>
      </c>
      <c r="DL539" s="73" t="str">
        <f>IF(B539="win",100%-DL1,"-100%")</f>
        <v>-100%</v>
      </c>
      <c r="DM539" s="9">
        <f>(DK539*DL539)+(DK539*DM1)</f>
        <v>0</v>
      </c>
      <c r="DN539" s="9"/>
      <c r="DO539" s="9">
        <f>Sun!BA44</f>
        <v>0</v>
      </c>
      <c r="DP539" s="73" t="str">
        <f>IF(B539="win",100%-DP1,"-100%")</f>
        <v>-100%</v>
      </c>
      <c r="DQ539" s="9">
        <f>(DO539*DP539)+(DO539*DQ1)</f>
        <v>0</v>
      </c>
      <c r="DR539" s="9"/>
      <c r="DS539" s="9">
        <f>Sun!BB44</f>
        <v>0</v>
      </c>
      <c r="DT539" s="73" t="str">
        <f>IF(B539="win",100%-DT1,"-100%")</f>
        <v>-100%</v>
      </c>
      <c r="DU539" s="9">
        <f>(DS539*DT539)+(DS539*DU1)</f>
        <v>0</v>
      </c>
      <c r="DV539" s="9"/>
      <c r="DW539" s="9">
        <f>Sun!BC44</f>
        <v>0</v>
      </c>
      <c r="DX539" s="73" t="str">
        <f>IF(B539="win",100%-DX1,"-100%")</f>
        <v>-100%</v>
      </c>
      <c r="DY539" s="9">
        <f>(DW539*DX539)+(DW539*DY1)</f>
        <v>0</v>
      </c>
      <c r="DZ539" s="9"/>
      <c r="EA539" s="9">
        <f>Sun!BD44</f>
        <v>0</v>
      </c>
      <c r="EB539" s="73" t="str">
        <f>IF(B539="win",100%-EB1,"-100%")</f>
        <v>-100%</v>
      </c>
      <c r="EC539" s="9">
        <f>(EA539*EB539)+(EA539*EC1)</f>
        <v>0</v>
      </c>
      <c r="ED539" s="9"/>
      <c r="EE539" s="9">
        <f>Sun!BE44</f>
        <v>0</v>
      </c>
      <c r="EF539" s="73" t="str">
        <f>IF(B539="win",100%-EF1,"-100%")</f>
        <v>-100%</v>
      </c>
      <c r="EG539" s="9">
        <f>(EE539*EF539)+(EE539*EG1)</f>
        <v>0</v>
      </c>
      <c r="EH539" s="9"/>
      <c r="EI539" s="9">
        <f>Sun!BF44</f>
        <v>0</v>
      </c>
      <c r="EJ539" s="73" t="str">
        <f>IF(B539="win",100%-EJ1,"-100%")</f>
        <v>-100%</v>
      </c>
      <c r="EK539" s="9">
        <f>(EI539*EJ539)+(EI539*EK1)</f>
        <v>0</v>
      </c>
      <c r="EL539" s="9"/>
      <c r="EM539" s="9">
        <f>Sun!BG44</f>
        <v>0</v>
      </c>
      <c r="EN539" s="73" t="str">
        <f>IF(B539="win",100%-EN1,"-100%")</f>
        <v>-100%</v>
      </c>
      <c r="EO539" s="9">
        <f>(EM539*EN539)+(EM539*EO1)</f>
        <v>0</v>
      </c>
      <c r="EP539" s="9"/>
      <c r="EQ539" s="9">
        <f>Sun!BH44</f>
        <v>0</v>
      </c>
      <c r="ER539" s="73" t="str">
        <f>IF(B539="win",100%-ER1,"-100%")</f>
        <v>-100%</v>
      </c>
      <c r="ES539" s="9">
        <f>(EQ539*ER539)+(EQ539*ES1)</f>
        <v>0</v>
      </c>
      <c r="EU539" s="9">
        <f>Sun!$BI44</f>
        <v>0</v>
      </c>
      <c r="EV539" s="73" t="str">
        <f t="shared" si="5574"/>
        <v>-100%</v>
      </c>
      <c r="EW539" s="9">
        <f>(EU539*EV539)+(EU539*EW1)</f>
        <v>0</v>
      </c>
      <c r="EY539" s="9">
        <f>Sun!$BJ44</f>
        <v>0</v>
      </c>
      <c r="EZ539" s="73" t="str">
        <f t="shared" si="5575"/>
        <v>-100%</v>
      </c>
      <c r="FA539" s="9">
        <f>(EY539*EZ539)+(EY539*FA1)</f>
        <v>0</v>
      </c>
      <c r="FC539" s="9">
        <f>Sun!$BK44</f>
        <v>0</v>
      </c>
      <c r="FD539" s="73" t="str">
        <f t="shared" si="5576"/>
        <v>-100%</v>
      </c>
      <c r="FE539" s="9">
        <f>(FC539*FD539)+(FC539*FE1)</f>
        <v>0</v>
      </c>
      <c r="FG539" s="9">
        <f>Sun!$BL44</f>
        <v>0</v>
      </c>
      <c r="FH539" s="73" t="str">
        <f t="shared" si="5577"/>
        <v>-100%</v>
      </c>
      <c r="FI539" s="9">
        <f>(FG539*FH539)+(FG539*FI1)</f>
        <v>0</v>
      </c>
      <c r="FK539" s="9">
        <f>Sun!$BM44</f>
        <v>0</v>
      </c>
      <c r="FL539" s="73" t="str">
        <f t="shared" si="5578"/>
        <v>-100%</v>
      </c>
      <c r="FM539" s="9">
        <f>(FK539*FL539)+(FK539*FM1)</f>
        <v>0</v>
      </c>
      <c r="FO539" s="9">
        <f>Sun!$BN44</f>
        <v>0</v>
      </c>
      <c r="FP539" s="73" t="str">
        <f t="shared" si="5580"/>
        <v>-100%</v>
      </c>
      <c r="FQ539" s="9">
        <f>(FO539*FP539)+(FO539*FQ1)</f>
        <v>0</v>
      </c>
    </row>
    <row r="540" spans="1:173" x14ac:dyDescent="0.25">
      <c r="A540" s="9" t="str">
        <f>Sun!A45</f>
        <v>OVER</v>
      </c>
      <c r="B540" s="72">
        <f>Sun!C45</f>
        <v>0</v>
      </c>
      <c r="C540" s="9">
        <f>Sun!X45</f>
        <v>0</v>
      </c>
      <c r="D540" s="73" t="str">
        <f>IF(B540="win",100%-D1,"-100%")</f>
        <v>-100%</v>
      </c>
      <c r="E540" s="9">
        <f>(C540*D540)+(C540*E1)</f>
        <v>0</v>
      </c>
      <c r="F540" s="12"/>
      <c r="G540" s="9">
        <f>Sun!Y45</f>
        <v>0</v>
      </c>
      <c r="H540" s="73" t="str">
        <f t="shared" si="5579"/>
        <v>-100%</v>
      </c>
      <c r="I540" s="9">
        <f>(G540*H540)+(G540*I1)</f>
        <v>0</v>
      </c>
      <c r="J540" s="12"/>
      <c r="K540" s="9">
        <f>Sun!Z45</f>
        <v>0</v>
      </c>
      <c r="L540" s="73" t="str">
        <f>IF(B540="win",100%-L1,"-100%")</f>
        <v>-100%</v>
      </c>
      <c r="M540" s="9">
        <f>(K540*L540)+(K540*M1)</f>
        <v>0</v>
      </c>
      <c r="N540" s="9"/>
      <c r="O540" s="9">
        <f>Sun!AA45</f>
        <v>0</v>
      </c>
      <c r="P540" s="73" t="str">
        <f>IF(B540="win",100%-P1,"-100%")</f>
        <v>-100%</v>
      </c>
      <c r="Q540" s="9">
        <f>(O540*P540)+(O540*Q1)</f>
        <v>0</v>
      </c>
      <c r="R540" s="9"/>
      <c r="S540" s="9">
        <f>Sun!AB45</f>
        <v>0</v>
      </c>
      <c r="T540" s="73" t="str">
        <f>IF(B540="win",100%-T1,"-100%")</f>
        <v>-100%</v>
      </c>
      <c r="U540" s="9">
        <f>(S540*T540)+(S540*U1)</f>
        <v>0</v>
      </c>
      <c r="V540" s="9"/>
      <c r="W540" s="9">
        <f>Sun!AC45</f>
        <v>0</v>
      </c>
      <c r="X540" s="73" t="str">
        <f>IF(B540="win",100%-X1,"-100%")</f>
        <v>-100%</v>
      </c>
      <c r="Y540" s="9">
        <f>(W540*X540)+(W540*Y1)</f>
        <v>0</v>
      </c>
      <c r="Z540" s="9"/>
      <c r="AA540" s="9">
        <f>Sun!AD45</f>
        <v>0</v>
      </c>
      <c r="AB540" s="73" t="str">
        <f>IF(B540="win",100%-AB1,"-100%")</f>
        <v>-100%</v>
      </c>
      <c r="AC540" s="9">
        <f>(AA540*AB540)+(AA540*AC1)</f>
        <v>0</v>
      </c>
      <c r="AD540" s="9"/>
      <c r="AE540" s="9">
        <f>Sun!AE45</f>
        <v>0</v>
      </c>
      <c r="AF540" s="73" t="str">
        <f>IF(B540="win",100%-AF1,"-100%")</f>
        <v>-100%</v>
      </c>
      <c r="AG540" s="9">
        <f>(AE540*AF540)+(AE540*AG1)</f>
        <v>0</v>
      </c>
      <c r="AH540" s="9"/>
      <c r="AI540" s="9">
        <f>Sun!AF45</f>
        <v>0</v>
      </c>
      <c r="AJ540" s="73" t="str">
        <f>IF(B540="win",100%-AJ1,"-100%")</f>
        <v>-100%</v>
      </c>
      <c r="AK540" s="9">
        <f>(AI540*AJ540)+(AI540*AK1)</f>
        <v>0</v>
      </c>
      <c r="AL540" s="9"/>
      <c r="AM540" s="9">
        <f>Sun!AG45</f>
        <v>0</v>
      </c>
      <c r="AN540" s="73" t="str">
        <f>IF(B540="win",100%-AN1,"-100%")</f>
        <v>-100%</v>
      </c>
      <c r="AO540" s="9">
        <f>(AM540*AN540)+(AM540*AO1)</f>
        <v>0</v>
      </c>
      <c r="AP540" s="9"/>
      <c r="AQ540" s="9">
        <f>Sun!AH45</f>
        <v>0</v>
      </c>
      <c r="AR540" s="73" t="str">
        <f>IF(B540="win",100%-AR1,"-100%")</f>
        <v>-100%</v>
      </c>
      <c r="AS540" s="9">
        <f>(AQ540*AR540)+(AQ540*AS1)</f>
        <v>0</v>
      </c>
      <c r="AT540" s="9"/>
      <c r="AU540" s="9">
        <f>Sun!AI45</f>
        <v>0</v>
      </c>
      <c r="AV540" s="73" t="str">
        <f>IF(B540="win",100%-AV1,"-100%")</f>
        <v>-100%</v>
      </c>
      <c r="AW540" s="9">
        <f>(AU540*AV540)+(AU540*AW1)</f>
        <v>0</v>
      </c>
      <c r="AX540" s="9"/>
      <c r="AY540" s="9">
        <f>Sun!AJ45</f>
        <v>0</v>
      </c>
      <c r="AZ540" s="73" t="str">
        <f>IF(B540="win",100%-AZ1,"-100%")</f>
        <v>-100%</v>
      </c>
      <c r="BA540" s="9">
        <f>(AY540*AZ540)+(AY540*BA1)</f>
        <v>0</v>
      </c>
      <c r="BB540" s="9"/>
      <c r="BC540" s="9">
        <f>Sun!AK45</f>
        <v>0</v>
      </c>
      <c r="BD540" s="73" t="str">
        <f>IF(B540="win",100%-BD1,"-100%")</f>
        <v>-100%</v>
      </c>
      <c r="BE540" s="9">
        <f>(BC540*BD540)+(BC540*BE1)</f>
        <v>0</v>
      </c>
      <c r="BF540" s="9"/>
      <c r="BG540" s="9">
        <f>Sun!AL45</f>
        <v>0</v>
      </c>
      <c r="BH540" s="73" t="str">
        <f>IF(B540="win",100%-BH1,"-100%")</f>
        <v>-100%</v>
      </c>
      <c r="BI540" s="9">
        <f>(BG540*BH540)+(BG540*BI1)</f>
        <v>0</v>
      </c>
      <c r="BJ540" s="9"/>
      <c r="BK540" s="9">
        <f>Sun!AM45</f>
        <v>0</v>
      </c>
      <c r="BL540" s="73" t="str">
        <f>IF(B540="win",100%-BL1,"-100%")</f>
        <v>-100%</v>
      </c>
      <c r="BM540" s="9">
        <f>(BK540*BL540)+(BK540*BM1)</f>
        <v>0</v>
      </c>
      <c r="BN540" s="9"/>
      <c r="BO540" s="9">
        <f>Sun!AN45</f>
        <v>0</v>
      </c>
      <c r="BP540" s="73" t="str">
        <f>IF(B540="win",100%-BP1,"-100%")</f>
        <v>-100%</v>
      </c>
      <c r="BQ540" s="9">
        <f>(BO540*BP540)+(BO540*BQ1)</f>
        <v>0</v>
      </c>
      <c r="BR540" s="9"/>
      <c r="BS540" s="9">
        <f>Sun!AO45</f>
        <v>0</v>
      </c>
      <c r="BT540" s="73" t="str">
        <f>IF(B540="win",100%-BT1,"-100%")</f>
        <v>-100%</v>
      </c>
      <c r="BU540" s="9">
        <f>(BS540*BT540)+(BS540*BU1)</f>
        <v>0</v>
      </c>
      <c r="BV540" s="9"/>
      <c r="BW540" s="9">
        <f>Sun!AP45</f>
        <v>0</v>
      </c>
      <c r="BX540" s="73" t="str">
        <f>IF(B540="win",100%-BX1,"-100%")</f>
        <v>-100%</v>
      </c>
      <c r="BY540" s="9">
        <f>(BW540*BX540)+(BW540*BY1)</f>
        <v>0</v>
      </c>
      <c r="BZ540" s="9"/>
      <c r="CA540" s="9">
        <f>Sun!AQ45</f>
        <v>0</v>
      </c>
      <c r="CB540" s="73" t="str">
        <f>IF(B540="win",100%-CB1,"-100%")</f>
        <v>-100%</v>
      </c>
      <c r="CC540" s="9">
        <f>(CA540*CB540)+(CA540*CC1)</f>
        <v>0</v>
      </c>
      <c r="CD540" s="9"/>
      <c r="CE540" s="9">
        <f>Sun!AR45</f>
        <v>0</v>
      </c>
      <c r="CF540" s="73" t="str">
        <f>IF(B540="win",100%-CF1,"-100%")</f>
        <v>-100%</v>
      </c>
      <c r="CG540" s="9">
        <f>(CE540*CF540)+(CE540*CG1)</f>
        <v>0</v>
      </c>
      <c r="CH540" s="9"/>
      <c r="CI540" s="9">
        <f>Sun!AS45</f>
        <v>0</v>
      </c>
      <c r="CJ540" s="73" t="str">
        <f>IF(B540="win",100%-CJ1,"-100%")</f>
        <v>-100%</v>
      </c>
      <c r="CK540" s="9">
        <f>(CI540*CJ540)+(CI540*CK1)</f>
        <v>0</v>
      </c>
      <c r="CL540" s="9"/>
      <c r="CM540" s="9">
        <f>Sun!AT45</f>
        <v>0</v>
      </c>
      <c r="CN540" s="73" t="str">
        <f>IF(B540="win",100%-CN1,"-100%")</f>
        <v>-100%</v>
      </c>
      <c r="CO540" s="9">
        <f>(CM540*CN540)+(CM540*CO1)</f>
        <v>0</v>
      </c>
      <c r="CP540" s="9"/>
      <c r="CQ540" s="9">
        <f>Sun!AU45</f>
        <v>0</v>
      </c>
      <c r="CR540" s="73" t="str">
        <f>IF(B540="win",100%-CR1,"-100%")</f>
        <v>-100%</v>
      </c>
      <c r="CS540" s="9">
        <f>(CQ540*CR540)+(CQ540*CS1)</f>
        <v>0</v>
      </c>
      <c r="CT540" s="9"/>
      <c r="CU540" s="9">
        <f>Sun!AV45</f>
        <v>0</v>
      </c>
      <c r="CV540" s="73" t="str">
        <f>IF(B540="win",100%-CV1,"-100%")</f>
        <v>-100%</v>
      </c>
      <c r="CW540" s="9">
        <f>(CU540*CV540)+(CU540*CW1)</f>
        <v>0</v>
      </c>
      <c r="CX540" s="9"/>
      <c r="CY540" s="9">
        <f>Sun!AW45</f>
        <v>0</v>
      </c>
      <c r="CZ540" s="73" t="str">
        <f>IF(B540="win",100%-CZ1,"-100%")</f>
        <v>-100%</v>
      </c>
      <c r="DA540" s="9">
        <f>(CY540*CZ540)+(CY540*DA1)</f>
        <v>0</v>
      </c>
      <c r="DB540" s="9"/>
      <c r="DC540" s="9">
        <f>Sun!AX45</f>
        <v>0</v>
      </c>
      <c r="DD540" s="73" t="str">
        <f>IF(B540="win",100%-DD1,"-100%")</f>
        <v>-100%</v>
      </c>
      <c r="DE540" s="9">
        <f>(DC540*DD540)+(DC540*DE1)</f>
        <v>0</v>
      </c>
      <c r="DF540" s="9"/>
      <c r="DG540" s="9">
        <f>Sun!AY45</f>
        <v>0</v>
      </c>
      <c r="DH540" s="73" t="str">
        <f>IF(B540="win",100%-DH1,"-100%")</f>
        <v>-100%</v>
      </c>
      <c r="DI540" s="9">
        <f>(DG540*DH540)+(DG540*DI1)</f>
        <v>0</v>
      </c>
      <c r="DJ540" s="9"/>
      <c r="DK540" s="9">
        <f>Sun!AZ45</f>
        <v>0</v>
      </c>
      <c r="DL540" s="73" t="str">
        <f>IF(B540="win",100%-DL1,"-100%")</f>
        <v>-100%</v>
      </c>
      <c r="DM540" s="9">
        <f>(DK540*DL540)+(DK540*DM1)</f>
        <v>0</v>
      </c>
      <c r="DN540" s="9"/>
      <c r="DO540" s="9">
        <f>Sun!BA45</f>
        <v>0</v>
      </c>
      <c r="DP540" s="73" t="str">
        <f>IF(B540="win",100%-DP1,"-100%")</f>
        <v>-100%</v>
      </c>
      <c r="DQ540" s="9">
        <f>(DO540*DP540)+(DO540*DQ1)</f>
        <v>0</v>
      </c>
      <c r="DR540" s="9"/>
      <c r="DS540" s="9">
        <f>Sun!BB45</f>
        <v>0</v>
      </c>
      <c r="DT540" s="73" t="str">
        <f>IF(B540="win",100%-DT1,"-100%")</f>
        <v>-100%</v>
      </c>
      <c r="DU540" s="9">
        <f>(DS540*DT540)+(DS540*DU1)</f>
        <v>0</v>
      </c>
      <c r="DV540" s="9"/>
      <c r="DW540" s="9">
        <f>Sun!BC45</f>
        <v>0</v>
      </c>
      <c r="DX540" s="73" t="str">
        <f>IF(B540="win",100%-DX1,"-100%")</f>
        <v>-100%</v>
      </c>
      <c r="DY540" s="9">
        <f>(DW540*DX540)+(DW540*DY1)</f>
        <v>0</v>
      </c>
      <c r="DZ540" s="9"/>
      <c r="EA540" s="9">
        <f>Sun!BD45</f>
        <v>0</v>
      </c>
      <c r="EB540" s="73" t="str">
        <f>IF(B540="win",100%-EB1,"-100%")</f>
        <v>-100%</v>
      </c>
      <c r="EC540" s="9">
        <f>(EA540*EB540)+(EA540*EC1)</f>
        <v>0</v>
      </c>
      <c r="ED540" s="9"/>
      <c r="EE540" s="9">
        <f>Sun!BE45</f>
        <v>0</v>
      </c>
      <c r="EF540" s="73" t="str">
        <f>IF(B540="win",100%-EF1,"-100%")</f>
        <v>-100%</v>
      </c>
      <c r="EG540" s="9">
        <f>(EE540*EF540)+(EE540*EG1)</f>
        <v>0</v>
      </c>
      <c r="EH540" s="9"/>
      <c r="EI540" s="9">
        <f>Sun!BF45</f>
        <v>0</v>
      </c>
      <c r="EJ540" s="73" t="str">
        <f>IF(B540="win",100%-EJ1,"-100%")</f>
        <v>-100%</v>
      </c>
      <c r="EK540" s="9">
        <f>(EI540*EJ540)+(EI540*EK1)</f>
        <v>0</v>
      </c>
      <c r="EL540" s="9"/>
      <c r="EM540" s="9">
        <f>Sun!BG45</f>
        <v>0</v>
      </c>
      <c r="EN540" s="73" t="str">
        <f>IF(B540="win",100%-EN1,"-100%")</f>
        <v>-100%</v>
      </c>
      <c r="EO540" s="9">
        <f>(EM540*EN540)+(EM540*EO1)</f>
        <v>0</v>
      </c>
      <c r="EP540" s="9"/>
      <c r="EQ540" s="9">
        <f>Sun!BH45</f>
        <v>0</v>
      </c>
      <c r="ER540" s="73" t="str">
        <f>IF(B540="win",100%-ER1,"-100%")</f>
        <v>-100%</v>
      </c>
      <c r="ES540" s="9">
        <f>(EQ540*ER540)+(EQ540*ES1)</f>
        <v>0</v>
      </c>
      <c r="EU540" s="9">
        <f>Sun!$BI45</f>
        <v>0</v>
      </c>
      <c r="EV540" s="73" t="str">
        <f t="shared" si="5574"/>
        <v>-100%</v>
      </c>
      <c r="EW540" s="9">
        <f>(EU540*EV540)+(EU540*EW1)</f>
        <v>0</v>
      </c>
      <c r="EY540" s="9">
        <f>Sun!$BJ45</f>
        <v>0</v>
      </c>
      <c r="EZ540" s="73" t="str">
        <f t="shared" si="5575"/>
        <v>-100%</v>
      </c>
      <c r="FA540" s="9">
        <f>(EY540*EZ540)+(EY540*FA1)</f>
        <v>0</v>
      </c>
      <c r="FC540" s="9">
        <f>Sun!$BK45</f>
        <v>0</v>
      </c>
      <c r="FD540" s="73" t="str">
        <f t="shared" si="5576"/>
        <v>-100%</v>
      </c>
      <c r="FE540" s="9">
        <f>(FC540*FD540)+(FC540*FE1)</f>
        <v>0</v>
      </c>
      <c r="FG540" s="9">
        <f>Sun!$BL45</f>
        <v>0</v>
      </c>
      <c r="FH540" s="73" t="str">
        <f t="shared" si="5577"/>
        <v>-100%</v>
      </c>
      <c r="FI540" s="9">
        <f>(FG540*FH540)+(FG540*FI1)</f>
        <v>0</v>
      </c>
      <c r="FK540" s="9">
        <f>Sun!$BM45</f>
        <v>0</v>
      </c>
      <c r="FL540" s="73" t="str">
        <f t="shared" si="5578"/>
        <v>-100%</v>
      </c>
      <c r="FM540" s="9">
        <f>(FK540*FL540)+(FK540*FM1)</f>
        <v>0</v>
      </c>
      <c r="FO540" s="9">
        <f>Sun!$BN45</f>
        <v>0</v>
      </c>
      <c r="FP540" s="73" t="str">
        <f t="shared" si="5580"/>
        <v>-100%</v>
      </c>
      <c r="FQ540" s="9">
        <f>(FO540*FP540)+(FO540*FQ1)</f>
        <v>0</v>
      </c>
    </row>
    <row r="541" spans="1:173" x14ac:dyDescent="0.25">
      <c r="A541" s="75"/>
      <c r="B541" s="72"/>
      <c r="C541" s="75"/>
      <c r="D541" s="75"/>
      <c r="E541" s="75"/>
      <c r="F541" s="12"/>
      <c r="G541" s="75"/>
      <c r="H541" s="75"/>
      <c r="I541" s="75"/>
      <c r="J541" s="12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  <c r="BJ541" s="75"/>
      <c r="BK541" s="75"/>
      <c r="BL541" s="75"/>
      <c r="BM541" s="75"/>
      <c r="BN541" s="75"/>
      <c r="BO541" s="75"/>
      <c r="BP541" s="75"/>
      <c r="BQ541" s="75"/>
      <c r="BR541" s="75"/>
      <c r="BS541" s="75"/>
      <c r="BT541" s="75"/>
      <c r="BU541" s="75"/>
      <c r="BV541" s="75"/>
      <c r="BW541" s="75"/>
      <c r="BX541" s="75"/>
      <c r="BY541" s="75"/>
      <c r="BZ541" s="75"/>
      <c r="CA541" s="75"/>
      <c r="CB541" s="75"/>
      <c r="CC541" s="75"/>
      <c r="CD541" s="75"/>
      <c r="CE541" s="75"/>
      <c r="CF541" s="75"/>
      <c r="CG541" s="75"/>
      <c r="CH541" s="75"/>
      <c r="CI541" s="75"/>
      <c r="CJ541" s="75"/>
      <c r="CK541" s="75"/>
      <c r="CL541" s="75"/>
      <c r="CM541" s="75"/>
      <c r="CN541" s="75"/>
      <c r="CO541" s="75"/>
      <c r="CP541" s="75"/>
      <c r="CQ541" s="75"/>
      <c r="CR541" s="75"/>
      <c r="CS541" s="75"/>
      <c r="CT541" s="75"/>
      <c r="CU541" s="75"/>
      <c r="CV541" s="75"/>
      <c r="CW541" s="75"/>
      <c r="CX541" s="75"/>
      <c r="CY541" s="75"/>
      <c r="CZ541" s="75"/>
      <c r="DA541" s="75"/>
      <c r="DB541" s="75"/>
      <c r="DC541" s="75"/>
      <c r="DD541" s="75"/>
      <c r="DE541" s="75"/>
      <c r="DF541" s="75"/>
      <c r="DG541" s="75"/>
      <c r="DH541" s="75"/>
      <c r="DI541" s="75"/>
      <c r="DJ541" s="75"/>
      <c r="DK541" s="75"/>
      <c r="DL541" s="75"/>
      <c r="DM541" s="75"/>
      <c r="DN541" s="75"/>
      <c r="DO541" s="75"/>
      <c r="DP541" s="75"/>
      <c r="DQ541" s="75"/>
      <c r="DR541" s="75"/>
      <c r="DS541" s="75"/>
      <c r="DT541" s="75"/>
      <c r="DU541" s="75"/>
      <c r="DV541" s="75"/>
      <c r="DW541" s="75"/>
      <c r="DX541" s="75"/>
      <c r="DY541" s="75"/>
      <c r="DZ541" s="75"/>
      <c r="EA541" s="75"/>
      <c r="EB541" s="75"/>
      <c r="EC541" s="75"/>
      <c r="ED541" s="75"/>
      <c r="EE541" s="75"/>
      <c r="EF541" s="75"/>
      <c r="EG541" s="75"/>
      <c r="EH541" s="75"/>
      <c r="EI541" s="75"/>
      <c r="EJ541" s="75"/>
      <c r="EK541" s="75"/>
      <c r="EL541" s="75"/>
      <c r="EM541" s="75"/>
      <c r="EN541" s="75"/>
      <c r="EO541" s="75"/>
      <c r="EP541" s="75"/>
      <c r="EQ541" s="75"/>
      <c r="ER541" s="75"/>
      <c r="ES541" s="75"/>
      <c r="EU541" s="75"/>
      <c r="EV541" s="75"/>
      <c r="EW541" s="75"/>
      <c r="EY541" s="75"/>
      <c r="EZ541" s="75"/>
      <c r="FA541" s="75"/>
      <c r="FC541" s="75"/>
      <c r="FD541" s="75"/>
      <c r="FE541" s="75"/>
      <c r="FG541" s="75"/>
      <c r="FH541" s="75"/>
      <c r="FI541" s="75"/>
      <c r="FK541" s="75"/>
      <c r="FL541" s="75"/>
      <c r="FM541" s="75"/>
      <c r="FO541" s="75"/>
      <c r="FP541" s="75"/>
      <c r="FQ541" s="75"/>
    </row>
    <row r="542" spans="1:173" x14ac:dyDescent="0.25">
      <c r="A542" s="9">
        <f>Sun!A47</f>
        <v>0</v>
      </c>
      <c r="B542" s="72">
        <f>Sun!C47</f>
        <v>0</v>
      </c>
      <c r="C542" s="9">
        <f>Sun!X47</f>
        <v>0</v>
      </c>
      <c r="D542" s="73" t="str">
        <f>IF(B542="win",100%-D1,"-100%")</f>
        <v>-100%</v>
      </c>
      <c r="E542" s="9">
        <f>(C542*D542)+(C542*E1)</f>
        <v>0</v>
      </c>
      <c r="F542" s="12"/>
      <c r="G542" s="9">
        <f>Sun!Y47</f>
        <v>0</v>
      </c>
      <c r="H542" s="73" t="str">
        <f>IF($B542="win",100%-H$1,"-100%")</f>
        <v>-100%</v>
      </c>
      <c r="I542" s="9">
        <f>(G542*H542)+(G542*I1)</f>
        <v>0</v>
      </c>
      <c r="J542" s="12"/>
      <c r="K542" s="9">
        <f>Sun!Z47</f>
        <v>0</v>
      </c>
      <c r="L542" s="73" t="str">
        <f>IF(B542="win",100%-L1,"-100%")</f>
        <v>-100%</v>
      </c>
      <c r="M542" s="9">
        <f>(K542*L542)+(K542*M1)</f>
        <v>0</v>
      </c>
      <c r="N542" s="9"/>
      <c r="O542" s="9">
        <f>Sun!AA47</f>
        <v>0</v>
      </c>
      <c r="P542" s="73" t="str">
        <f>IF(B542="win",100%-P1,"-100%")</f>
        <v>-100%</v>
      </c>
      <c r="Q542" s="9">
        <f>(O542*P542)+(O542*Q1)</f>
        <v>0</v>
      </c>
      <c r="R542" s="9"/>
      <c r="S542" s="9">
        <f>Sun!AB47</f>
        <v>0</v>
      </c>
      <c r="T542" s="73" t="str">
        <f>IF(B542="win",100%-T1,"-100%")</f>
        <v>-100%</v>
      </c>
      <c r="U542" s="9">
        <f>(S542*T542)+(S542*U1)</f>
        <v>0</v>
      </c>
      <c r="V542" s="9"/>
      <c r="W542" s="9">
        <f>Sun!AC47</f>
        <v>0</v>
      </c>
      <c r="X542" s="73" t="str">
        <f>IF(B542="win",100%-X1,"-100%")</f>
        <v>-100%</v>
      </c>
      <c r="Y542" s="9">
        <f>(W542*X542)+(W542*Y1)</f>
        <v>0</v>
      </c>
      <c r="Z542" s="9"/>
      <c r="AA542" s="9">
        <f>Sun!AD47</f>
        <v>0</v>
      </c>
      <c r="AB542" s="73" t="str">
        <f>IF(B542="win",100%-AB1,"-100%")</f>
        <v>-100%</v>
      </c>
      <c r="AC542" s="9">
        <f>(AA542*AB542)+(AA542*AC1)</f>
        <v>0</v>
      </c>
      <c r="AD542" s="9"/>
      <c r="AE542" s="9">
        <f>Sun!AE47</f>
        <v>0</v>
      </c>
      <c r="AF542" s="73" t="str">
        <f>IF(B542="win",100%-AF1,"-100%")</f>
        <v>-100%</v>
      </c>
      <c r="AG542" s="9">
        <f>(AE542*AF542)+(AE542*AG1)</f>
        <v>0</v>
      </c>
      <c r="AH542" s="9"/>
      <c r="AI542" s="9">
        <f>Sun!AF47</f>
        <v>0</v>
      </c>
      <c r="AJ542" s="73" t="str">
        <f>IF(B542="win",100%-AJ1,"-100%")</f>
        <v>-100%</v>
      </c>
      <c r="AK542" s="9">
        <f>(AI542*AJ542)+(AI542*AK1)</f>
        <v>0</v>
      </c>
      <c r="AL542" s="9"/>
      <c r="AM542" s="9">
        <f>Sun!AG47</f>
        <v>0</v>
      </c>
      <c r="AN542" s="73" t="str">
        <f>IF(B542="win",100%-AN1,"-100%")</f>
        <v>-100%</v>
      </c>
      <c r="AO542" s="9">
        <f>(AM542*AN542)+(AM542*AO1)</f>
        <v>0</v>
      </c>
      <c r="AP542" s="9"/>
      <c r="AQ542" s="9">
        <f>Sun!AH47</f>
        <v>0</v>
      </c>
      <c r="AR542" s="73" t="str">
        <f>IF(B542="win",100%-AR1,"-100%")</f>
        <v>-100%</v>
      </c>
      <c r="AS542" s="9">
        <f>(AQ542*AR542)+(AQ542*AS1)</f>
        <v>0</v>
      </c>
      <c r="AT542" s="9"/>
      <c r="AU542" s="9">
        <f>Sun!AI47</f>
        <v>0</v>
      </c>
      <c r="AV542" s="73" t="str">
        <f>IF(B542="win",100%-AV1,"-100%")</f>
        <v>-100%</v>
      </c>
      <c r="AW542" s="9">
        <f>(AU542*AV542)+(AU542*AW1)</f>
        <v>0</v>
      </c>
      <c r="AX542" s="9"/>
      <c r="AY542" s="9">
        <f>Sun!AJ47</f>
        <v>0</v>
      </c>
      <c r="AZ542" s="73" t="str">
        <f>IF(B542="win",100%-AZ1,"-100%")</f>
        <v>-100%</v>
      </c>
      <c r="BA542" s="9">
        <f>(AY542*AZ542)+(AY542*BA1)</f>
        <v>0</v>
      </c>
      <c r="BB542" s="9"/>
      <c r="BC542" s="9">
        <f>Sun!AK47</f>
        <v>0</v>
      </c>
      <c r="BD542" s="73" t="str">
        <f>IF(B542="win",100%-BD1,"-100%")</f>
        <v>-100%</v>
      </c>
      <c r="BE542" s="9">
        <f>(BC542*BD542)+(BC542*BE1)</f>
        <v>0</v>
      </c>
      <c r="BF542" s="9"/>
      <c r="BG542" s="9">
        <f>Sun!AL47</f>
        <v>0</v>
      </c>
      <c r="BH542" s="73" t="str">
        <f>IF(B542="win",100%-BH1,"-100%")</f>
        <v>-100%</v>
      </c>
      <c r="BI542" s="9">
        <f>(BG542*BH542)+(BG542*BI1)</f>
        <v>0</v>
      </c>
      <c r="BJ542" s="9"/>
      <c r="BK542" s="9">
        <f>Sun!AM47</f>
        <v>0</v>
      </c>
      <c r="BL542" s="73" t="str">
        <f>IF(B542="win",100%-BL1,"-100%")</f>
        <v>-100%</v>
      </c>
      <c r="BM542" s="9">
        <f>(BK542*BL542)+(BK542*BM1)</f>
        <v>0</v>
      </c>
      <c r="BN542" s="9"/>
      <c r="BO542" s="9">
        <f>Sun!AN47</f>
        <v>0</v>
      </c>
      <c r="BP542" s="73" t="str">
        <f>IF(B542="win",100%-BP1,"-100%")</f>
        <v>-100%</v>
      </c>
      <c r="BQ542" s="9">
        <f>(BO542*BP542)+(BO542*BQ1)</f>
        <v>0</v>
      </c>
      <c r="BR542" s="9"/>
      <c r="BS542" s="9">
        <f>Sun!AO47</f>
        <v>0</v>
      </c>
      <c r="BT542" s="73" t="str">
        <f>IF(B542="win",100%-BT1,"-100%")</f>
        <v>-100%</v>
      </c>
      <c r="BU542" s="9">
        <f>(BS542*BT542)+(BS542*BU1)</f>
        <v>0</v>
      </c>
      <c r="BV542" s="9"/>
      <c r="BW542" s="9">
        <f>Sun!AP47</f>
        <v>0</v>
      </c>
      <c r="BX542" s="73" t="str">
        <f>IF(B542="win",100%-BX1,"-100%")</f>
        <v>-100%</v>
      </c>
      <c r="BY542" s="9">
        <f>(BW542*BX542)+(BW542*BY1)</f>
        <v>0</v>
      </c>
      <c r="BZ542" s="9"/>
      <c r="CA542" s="9">
        <f>Sun!AQ47</f>
        <v>0</v>
      </c>
      <c r="CB542" s="73" t="str">
        <f>IF(B542="win",100%-CB1,"-100%")</f>
        <v>-100%</v>
      </c>
      <c r="CC542" s="9">
        <f>(CA542*CB542)+(CA542*CC1)</f>
        <v>0</v>
      </c>
      <c r="CD542" s="9"/>
      <c r="CE542" s="9">
        <f>Sun!AR47</f>
        <v>0</v>
      </c>
      <c r="CF542" s="73" t="str">
        <f>IF(B542="win",100%-CF1,"-100%")</f>
        <v>-100%</v>
      </c>
      <c r="CG542" s="9">
        <f>(CE542*CF542)+(CE542*CG1)</f>
        <v>0</v>
      </c>
      <c r="CH542" s="9"/>
      <c r="CI542" s="9">
        <f>Sun!AS47</f>
        <v>0</v>
      </c>
      <c r="CJ542" s="73" t="str">
        <f>IF(B542="win",100%-CJ1,"-100%")</f>
        <v>-100%</v>
      </c>
      <c r="CK542" s="9">
        <f>(CI542*CJ542)+(CI542*CK1)</f>
        <v>0</v>
      </c>
      <c r="CL542" s="9"/>
      <c r="CM542" s="9">
        <f>Sun!AT47</f>
        <v>0</v>
      </c>
      <c r="CN542" s="73" t="str">
        <f>IF(B542="win",100%-CN1,"-100%")</f>
        <v>-100%</v>
      </c>
      <c r="CO542" s="9">
        <f>(CM542*CN542)+(CM542*CO1)</f>
        <v>0</v>
      </c>
      <c r="CP542" s="9"/>
      <c r="CQ542" s="9">
        <f>Sun!AU47</f>
        <v>0</v>
      </c>
      <c r="CR542" s="73" t="str">
        <f>IF(B542="win",100%-CR1,"-100%")</f>
        <v>-100%</v>
      </c>
      <c r="CS542" s="9">
        <f>(CQ542*CR542)+(CQ542*CS1)</f>
        <v>0</v>
      </c>
      <c r="CT542" s="9"/>
      <c r="CU542" s="9">
        <f>Sun!AV47</f>
        <v>0</v>
      </c>
      <c r="CV542" s="73" t="str">
        <f>IF(B542="win",100%-CV1,"-100%")</f>
        <v>-100%</v>
      </c>
      <c r="CW542" s="9">
        <f>(CU542*CV542)+(CU542*CW1)</f>
        <v>0</v>
      </c>
      <c r="CX542" s="9"/>
      <c r="CY542" s="9">
        <f>Sun!AW47</f>
        <v>0</v>
      </c>
      <c r="CZ542" s="73" t="str">
        <f>IF(B542="win",100%-CZ1,"-100%")</f>
        <v>-100%</v>
      </c>
      <c r="DA542" s="9">
        <f>(CY542*CZ542)+(CY542*DA1)</f>
        <v>0</v>
      </c>
      <c r="DB542" s="9"/>
      <c r="DC542" s="9">
        <f>Sun!AX47</f>
        <v>0</v>
      </c>
      <c r="DD542" s="73" t="str">
        <f>IF(B542="win",100%-DD1,"-100%")</f>
        <v>-100%</v>
      </c>
      <c r="DE542" s="9">
        <f>(DC542*DD542)+(DC542*DE1)</f>
        <v>0</v>
      </c>
      <c r="DF542" s="9"/>
      <c r="DG542" s="9">
        <f>Sun!AY47</f>
        <v>0</v>
      </c>
      <c r="DH542" s="73" t="str">
        <f>IF(B542="win",100%-DH1,"-100%")</f>
        <v>-100%</v>
      </c>
      <c r="DI542" s="9">
        <f>(DG542*DH542)+(DG542*DI1)</f>
        <v>0</v>
      </c>
      <c r="DJ542" s="9"/>
      <c r="DK542" s="9">
        <f>Sun!AZ47</f>
        <v>0</v>
      </c>
      <c r="DL542" s="73" t="str">
        <f>IF(B542="win",100%-DL1,"-100%")</f>
        <v>-100%</v>
      </c>
      <c r="DM542" s="9">
        <f>(DK542*DL542)+(DK542*DM1)</f>
        <v>0</v>
      </c>
      <c r="DN542" s="9"/>
      <c r="DO542" s="9">
        <f>Sun!BA47</f>
        <v>0</v>
      </c>
      <c r="DP542" s="73" t="str">
        <f>IF(B542="win",100%-DP1,"-100%")</f>
        <v>-100%</v>
      </c>
      <c r="DQ542" s="9">
        <f>(DO542*DP542)+(DO542*DQ1)</f>
        <v>0</v>
      </c>
      <c r="DR542" s="9"/>
      <c r="DS542" s="9">
        <f>Sun!BB47</f>
        <v>0</v>
      </c>
      <c r="DT542" s="73" t="str">
        <f>IF(B542="win",100%-DT1,"-100%")</f>
        <v>-100%</v>
      </c>
      <c r="DU542" s="9">
        <f>(DS542*DT542)+(DS542*DU1)</f>
        <v>0</v>
      </c>
      <c r="DV542" s="9"/>
      <c r="DW542" s="9">
        <f>Sun!BC47</f>
        <v>0</v>
      </c>
      <c r="DX542" s="73" t="str">
        <f>IF(B542="win",100%-DX1,"-100%")</f>
        <v>-100%</v>
      </c>
      <c r="DY542" s="9">
        <f>(DW542*DX542)+(DW542*DY1)</f>
        <v>0</v>
      </c>
      <c r="DZ542" s="9"/>
      <c r="EA542" s="9">
        <f>Sun!BD47</f>
        <v>0</v>
      </c>
      <c r="EB542" s="73" t="str">
        <f>IF(B542="win",100%-EB1,"-100%")</f>
        <v>-100%</v>
      </c>
      <c r="EC542" s="9">
        <f>(EA542*EB542)+(EA542*EC1)</f>
        <v>0</v>
      </c>
      <c r="ED542" s="9"/>
      <c r="EE542" s="9">
        <f>Sun!BE47</f>
        <v>0</v>
      </c>
      <c r="EF542" s="73" t="str">
        <f>IF(B542="win",100%-EF1,"-100%")</f>
        <v>-100%</v>
      </c>
      <c r="EG542" s="9">
        <f>(EE542*EF542)+(EE542*EG1)</f>
        <v>0</v>
      </c>
      <c r="EH542" s="9"/>
      <c r="EI542" s="9">
        <f>Sun!BF47</f>
        <v>0</v>
      </c>
      <c r="EJ542" s="73" t="str">
        <f>IF(B542="win",100%-EJ1,"-100%")</f>
        <v>-100%</v>
      </c>
      <c r="EK542" s="9">
        <f>(EI542*EJ542)+(EI542*EK1)</f>
        <v>0</v>
      </c>
      <c r="EL542" s="9"/>
      <c r="EM542" s="9">
        <f>Sun!BG47</f>
        <v>0</v>
      </c>
      <c r="EN542" s="73" t="str">
        <f>IF(B542="win",100%-EN1,"-100%")</f>
        <v>-100%</v>
      </c>
      <c r="EO542" s="9">
        <f>(EM542*EN542)+(EM542*EO1)</f>
        <v>0</v>
      </c>
      <c r="EP542" s="9"/>
      <c r="EQ542" s="9">
        <f>Sun!BH47</f>
        <v>0</v>
      </c>
      <c r="ER542" s="73" t="str">
        <f>IF(B542="win",100%-ER1,"-100%")</f>
        <v>-100%</v>
      </c>
      <c r="ES542" s="9">
        <f>(EQ542*ER542)+(EQ542*ES1)</f>
        <v>0</v>
      </c>
      <c r="EU542" s="9">
        <f>Sun!$BI47</f>
        <v>0</v>
      </c>
      <c r="EV542" s="73" t="str">
        <f t="shared" si="5574"/>
        <v>-100%</v>
      </c>
      <c r="EW542" s="9">
        <f>(EU542*EV542)+(EU542*EW1)</f>
        <v>0</v>
      </c>
      <c r="EY542" s="9">
        <f>Sun!$BJ47</f>
        <v>0</v>
      </c>
      <c r="EZ542" s="73" t="str">
        <f t="shared" si="5575"/>
        <v>-100%</v>
      </c>
      <c r="FA542" s="9">
        <f>(EY542*EZ542)+(EY542*FA1)</f>
        <v>0</v>
      </c>
      <c r="FC542" s="9">
        <f>Sun!$BK47</f>
        <v>0</v>
      </c>
      <c r="FD542" s="73" t="str">
        <f t="shared" si="5576"/>
        <v>-100%</v>
      </c>
      <c r="FE542" s="9">
        <f>(FC542*FD542)+(FC542*FE1)</f>
        <v>0</v>
      </c>
      <c r="FG542" s="9">
        <f>Sun!$BL47</f>
        <v>0</v>
      </c>
      <c r="FH542" s="73" t="str">
        <f t="shared" si="5577"/>
        <v>-100%</v>
      </c>
      <c r="FI542" s="9">
        <f>(FG542*FH542)+(FG542*FI1)</f>
        <v>0</v>
      </c>
      <c r="FK542" s="9">
        <f>Sun!$BM47</f>
        <v>0</v>
      </c>
      <c r="FL542" s="73" t="str">
        <f t="shared" si="5578"/>
        <v>-100%</v>
      </c>
      <c r="FM542" s="9">
        <f>(FK542*FL542)+(FK542*FM1)</f>
        <v>0</v>
      </c>
      <c r="FO542" s="9">
        <f>Sun!$BN47</f>
        <v>0</v>
      </c>
      <c r="FP542" s="73" t="str">
        <f>IF($B542="win",100%-FP$1,"-100%")</f>
        <v>-100%</v>
      </c>
      <c r="FQ542" s="9">
        <f>(FO542*FP542)+(FO542*FQ1)</f>
        <v>0</v>
      </c>
    </row>
    <row r="543" spans="1:173" x14ac:dyDescent="0.25">
      <c r="A543" s="9">
        <f>Sun!A48</f>
        <v>0</v>
      </c>
      <c r="B543" s="72">
        <f>Sun!C48</f>
        <v>0</v>
      </c>
      <c r="C543" s="9">
        <f>Sun!X48</f>
        <v>0</v>
      </c>
      <c r="D543" s="73" t="str">
        <f>IF(B543="win",100%-D1,"-100%")</f>
        <v>-100%</v>
      </c>
      <c r="E543" s="9">
        <f>(C543*D543)+(C543*E1)</f>
        <v>0</v>
      </c>
      <c r="F543" s="12"/>
      <c r="G543" s="9">
        <f>Sun!Y48</f>
        <v>0</v>
      </c>
      <c r="H543" s="73" t="str">
        <f t="shared" ref="H543:H545" si="5581">IF($B543="win",100%-H$1,"-100%")</f>
        <v>-100%</v>
      </c>
      <c r="I543" s="9">
        <f>(G543*H543)+(G543*I1)</f>
        <v>0</v>
      </c>
      <c r="J543" s="12"/>
      <c r="K543" s="9">
        <f>Sun!Z48</f>
        <v>0</v>
      </c>
      <c r="L543" s="73" t="str">
        <f>IF(B543="win",100%-L1,"-100%")</f>
        <v>-100%</v>
      </c>
      <c r="M543" s="9">
        <f>(K543*L543)+(K543*M1)</f>
        <v>0</v>
      </c>
      <c r="N543" s="9"/>
      <c r="O543" s="9">
        <f>Sun!AA48</f>
        <v>0</v>
      </c>
      <c r="P543" s="73" t="str">
        <f>IF(B543="win",100%-P1,"-100%")</f>
        <v>-100%</v>
      </c>
      <c r="Q543" s="9">
        <f>(O543*P543)+(O543*Q1)</f>
        <v>0</v>
      </c>
      <c r="R543" s="9"/>
      <c r="S543" s="9">
        <f>Sun!AB48</f>
        <v>0</v>
      </c>
      <c r="T543" s="73" t="str">
        <f>IF(B543="win",100%-T1,"-100%")</f>
        <v>-100%</v>
      </c>
      <c r="U543" s="9">
        <f>(S543*T543)+(S543*U1)</f>
        <v>0</v>
      </c>
      <c r="V543" s="9"/>
      <c r="W543" s="9">
        <f>Sun!AC48</f>
        <v>0</v>
      </c>
      <c r="X543" s="73" t="str">
        <f>IF(B543="win",100%-X1,"-100%")</f>
        <v>-100%</v>
      </c>
      <c r="Y543" s="9">
        <f>(W543*X543)+(W543*Y1)</f>
        <v>0</v>
      </c>
      <c r="Z543" s="9"/>
      <c r="AA543" s="9">
        <f>Sun!AD48</f>
        <v>0</v>
      </c>
      <c r="AB543" s="73" t="str">
        <f>IF(B543="win",100%-AB1,"-100%")</f>
        <v>-100%</v>
      </c>
      <c r="AC543" s="9">
        <f>(AA543*AB543)+(AA543*AC1)</f>
        <v>0</v>
      </c>
      <c r="AD543" s="9"/>
      <c r="AE543" s="9">
        <f>Sun!AE48</f>
        <v>0</v>
      </c>
      <c r="AF543" s="73" t="str">
        <f>IF(B543="win",100%-AF1,"-100%")</f>
        <v>-100%</v>
      </c>
      <c r="AG543" s="9">
        <f>(AE543*AF543)+(AE543*AG1)</f>
        <v>0</v>
      </c>
      <c r="AH543" s="9"/>
      <c r="AI543" s="9">
        <f>Sun!AF48</f>
        <v>0</v>
      </c>
      <c r="AJ543" s="73" t="str">
        <f>IF(B543="win",100%-AJ1,"-100%")</f>
        <v>-100%</v>
      </c>
      <c r="AK543" s="9">
        <f>(AI543*AJ543)+(AI543*AK1)</f>
        <v>0</v>
      </c>
      <c r="AL543" s="9"/>
      <c r="AM543" s="9">
        <f>Sun!AG48</f>
        <v>0</v>
      </c>
      <c r="AN543" s="73" t="str">
        <f>IF(B543="win",100%-AN1,"-100%")</f>
        <v>-100%</v>
      </c>
      <c r="AO543" s="9">
        <f>(AM543*AN543)+(AM543*AO1)</f>
        <v>0</v>
      </c>
      <c r="AP543" s="9"/>
      <c r="AQ543" s="9">
        <f>Sun!AH48</f>
        <v>0</v>
      </c>
      <c r="AR543" s="73" t="str">
        <f>IF(B543="win",100%-AR1,"-100%")</f>
        <v>-100%</v>
      </c>
      <c r="AS543" s="9">
        <f>(AQ543*AR543)+(AQ543*AS1)</f>
        <v>0</v>
      </c>
      <c r="AT543" s="9"/>
      <c r="AU543" s="9">
        <f>Sun!AI48</f>
        <v>0</v>
      </c>
      <c r="AV543" s="73" t="str">
        <f>IF(B543="win",100%-AV1,"-100%")</f>
        <v>-100%</v>
      </c>
      <c r="AW543" s="9">
        <f>(AU543*AV543)+(AU543*AW1)</f>
        <v>0</v>
      </c>
      <c r="AX543" s="9"/>
      <c r="AY543" s="9">
        <f>Sun!AJ48</f>
        <v>0</v>
      </c>
      <c r="AZ543" s="73" t="str">
        <f>IF(B543="win",100%-AZ1,"-100%")</f>
        <v>-100%</v>
      </c>
      <c r="BA543" s="9">
        <f>(AY543*AZ543)+(AY543*BA1)</f>
        <v>0</v>
      </c>
      <c r="BB543" s="9"/>
      <c r="BC543" s="9">
        <f>Sun!AK48</f>
        <v>0</v>
      </c>
      <c r="BD543" s="73" t="str">
        <f>IF(B543="win",100%-BD1,"-100%")</f>
        <v>-100%</v>
      </c>
      <c r="BE543" s="9">
        <f>(BC543*BD543)+(BC543*BE1)</f>
        <v>0</v>
      </c>
      <c r="BF543" s="9"/>
      <c r="BG543" s="9">
        <f>Sun!AL48</f>
        <v>0</v>
      </c>
      <c r="BH543" s="73" t="str">
        <f>IF(B543="win",100%-BH1,"-100%")</f>
        <v>-100%</v>
      </c>
      <c r="BI543" s="9">
        <f>(BG543*BH543)+(BG543*BI1)</f>
        <v>0</v>
      </c>
      <c r="BJ543" s="9"/>
      <c r="BK543" s="9">
        <f>Sun!AM48</f>
        <v>0</v>
      </c>
      <c r="BL543" s="73" t="str">
        <f>IF(B543="win",100%-BL1,"-100%")</f>
        <v>-100%</v>
      </c>
      <c r="BM543" s="9">
        <f>(BK543*BL543)+(BK543*BM1)</f>
        <v>0</v>
      </c>
      <c r="BN543" s="9"/>
      <c r="BO543" s="9">
        <f>Sun!AN48</f>
        <v>0</v>
      </c>
      <c r="BP543" s="73" t="str">
        <f>IF(B543="win",100%-BP1,"-100%")</f>
        <v>-100%</v>
      </c>
      <c r="BQ543" s="9">
        <f>(BO543*BP543)+(BO543*BQ1)</f>
        <v>0</v>
      </c>
      <c r="BR543" s="9"/>
      <c r="BS543" s="9">
        <f>Sun!AO48</f>
        <v>0</v>
      </c>
      <c r="BT543" s="73" t="str">
        <f>IF(B543="win",100%-BT1,"-100%")</f>
        <v>-100%</v>
      </c>
      <c r="BU543" s="9">
        <f>(BS543*BT543)+(BS543*BU1)</f>
        <v>0</v>
      </c>
      <c r="BV543" s="9"/>
      <c r="BW543" s="9">
        <f>Sun!AP48</f>
        <v>0</v>
      </c>
      <c r="BX543" s="73" t="str">
        <f>IF(B543="win",100%-BX1,"-100%")</f>
        <v>-100%</v>
      </c>
      <c r="BY543" s="9">
        <f>(BW543*BX543)+(BW543*BY1)</f>
        <v>0</v>
      </c>
      <c r="BZ543" s="9"/>
      <c r="CA543" s="9">
        <f>Sun!AQ48</f>
        <v>0</v>
      </c>
      <c r="CB543" s="73" t="str">
        <f>IF(B543="win",100%-CB1,"-100%")</f>
        <v>-100%</v>
      </c>
      <c r="CC543" s="9">
        <f>(CA543*CB543)+(CA543*CC1)</f>
        <v>0</v>
      </c>
      <c r="CD543" s="9"/>
      <c r="CE543" s="9">
        <f>Sun!AR48</f>
        <v>0</v>
      </c>
      <c r="CF543" s="73" t="str">
        <f>IF(B543="win",100%-CF1,"-100%")</f>
        <v>-100%</v>
      </c>
      <c r="CG543" s="9">
        <f>(CE543*CF543)+(CE543*CG1)</f>
        <v>0</v>
      </c>
      <c r="CH543" s="9"/>
      <c r="CI543" s="9">
        <f>Sun!AS48</f>
        <v>0</v>
      </c>
      <c r="CJ543" s="73" t="str">
        <f>IF(B543="win",100%-CJ1,"-100%")</f>
        <v>-100%</v>
      </c>
      <c r="CK543" s="9">
        <f>(CI543*CJ543)+(CI543*CK1)</f>
        <v>0</v>
      </c>
      <c r="CL543" s="9"/>
      <c r="CM543" s="9">
        <f>Sun!AT48</f>
        <v>0</v>
      </c>
      <c r="CN543" s="73" t="str">
        <f>IF(B543="win",100%-CN1,"-100%")</f>
        <v>-100%</v>
      </c>
      <c r="CO543" s="9">
        <f>(CM543*CN543)+(CM543*CO1)</f>
        <v>0</v>
      </c>
      <c r="CP543" s="9"/>
      <c r="CQ543" s="9">
        <f>Sun!AU48</f>
        <v>0</v>
      </c>
      <c r="CR543" s="73" t="str">
        <f>IF(B543="win",100%-CR1,"-100%")</f>
        <v>-100%</v>
      </c>
      <c r="CS543" s="9">
        <f>(CQ543*CR543)+(CQ543*CS1)</f>
        <v>0</v>
      </c>
      <c r="CT543" s="9"/>
      <c r="CU543" s="9">
        <f>Sun!AV48</f>
        <v>0</v>
      </c>
      <c r="CV543" s="73" t="str">
        <f>IF(B543="win",100%-CV1,"-100%")</f>
        <v>-100%</v>
      </c>
      <c r="CW543" s="9">
        <f>(CU543*CV543)+(CU543*CW1)</f>
        <v>0</v>
      </c>
      <c r="CX543" s="9"/>
      <c r="CY543" s="9">
        <f>Sun!AW48</f>
        <v>0</v>
      </c>
      <c r="CZ543" s="73" t="str">
        <f>IF(B543="win",100%-CZ1,"-100%")</f>
        <v>-100%</v>
      </c>
      <c r="DA543" s="9">
        <f>(CY543*CZ543)+(CY543*DA1)</f>
        <v>0</v>
      </c>
      <c r="DB543" s="9"/>
      <c r="DC543" s="9">
        <f>Sun!AX48</f>
        <v>0</v>
      </c>
      <c r="DD543" s="73" t="str">
        <f>IF(B543="win",100%-DD1,"-100%")</f>
        <v>-100%</v>
      </c>
      <c r="DE543" s="9">
        <f>(DC543*DD543)+(DC543*DE1)</f>
        <v>0</v>
      </c>
      <c r="DF543" s="9"/>
      <c r="DG543" s="9">
        <f>Sun!AY48</f>
        <v>0</v>
      </c>
      <c r="DH543" s="73" t="str">
        <f>IF(B543="win",100%-DH1,"-100%")</f>
        <v>-100%</v>
      </c>
      <c r="DI543" s="9">
        <f>(DG543*DH543)+(DG543*DI1)</f>
        <v>0</v>
      </c>
      <c r="DJ543" s="9"/>
      <c r="DK543" s="9">
        <f>Sun!AZ48</f>
        <v>0</v>
      </c>
      <c r="DL543" s="73" t="str">
        <f>IF(B543="win",100%-DL1,"-100%")</f>
        <v>-100%</v>
      </c>
      <c r="DM543" s="9">
        <f>(DK543*DL543)+(DK543*DM1)</f>
        <v>0</v>
      </c>
      <c r="DN543" s="9"/>
      <c r="DO543" s="9">
        <f>Sun!BA48</f>
        <v>0</v>
      </c>
      <c r="DP543" s="73" t="str">
        <f>IF(B543="win",100%-DP1,"-100%")</f>
        <v>-100%</v>
      </c>
      <c r="DQ543" s="9">
        <f>(DO543*DP543)+(DO543*DQ1)</f>
        <v>0</v>
      </c>
      <c r="DR543" s="9"/>
      <c r="DS543" s="9">
        <f>Sun!BB48</f>
        <v>0</v>
      </c>
      <c r="DT543" s="73" t="str">
        <f>IF(B543="win",100%-DT1,"-100%")</f>
        <v>-100%</v>
      </c>
      <c r="DU543" s="9">
        <f>(DS543*DT543)+(DS543*DU1)</f>
        <v>0</v>
      </c>
      <c r="DV543" s="9"/>
      <c r="DW543" s="9">
        <f>Sun!BC48</f>
        <v>0</v>
      </c>
      <c r="DX543" s="73" t="str">
        <f>IF(B543="win",100%-DX1,"-100%")</f>
        <v>-100%</v>
      </c>
      <c r="DY543" s="9">
        <f>(DW543*DX543)+(DW543*DY1)</f>
        <v>0</v>
      </c>
      <c r="DZ543" s="9"/>
      <c r="EA543" s="9">
        <f>Sun!BD48</f>
        <v>0</v>
      </c>
      <c r="EB543" s="73" t="str">
        <f>IF(B543="win",100%-EB1,"-100%")</f>
        <v>-100%</v>
      </c>
      <c r="EC543" s="9">
        <f>(EA543*EB543)+(EA543*EC1)</f>
        <v>0</v>
      </c>
      <c r="ED543" s="9"/>
      <c r="EE543" s="9">
        <f>Sun!BE48</f>
        <v>0</v>
      </c>
      <c r="EF543" s="73" t="str">
        <f>IF(B543="win",100%-EF1,"-100%")</f>
        <v>-100%</v>
      </c>
      <c r="EG543" s="9">
        <f>(EE543*EF543)+(EE543*EG1)</f>
        <v>0</v>
      </c>
      <c r="EH543" s="9"/>
      <c r="EI543" s="9">
        <f>Sun!BF48</f>
        <v>0</v>
      </c>
      <c r="EJ543" s="73" t="str">
        <f>IF(B543="win",100%-EJ1,"-100%")</f>
        <v>-100%</v>
      </c>
      <c r="EK543" s="9">
        <f>(EI543*EJ543)+(EI543*EK1)</f>
        <v>0</v>
      </c>
      <c r="EL543" s="9"/>
      <c r="EM543" s="9">
        <f>Sun!BG48</f>
        <v>0</v>
      </c>
      <c r="EN543" s="73" t="str">
        <f>IF(B543="win",100%-EN1,"-100%")</f>
        <v>-100%</v>
      </c>
      <c r="EO543" s="9">
        <f>(EM543*EN543)+(EM543*EO1)</f>
        <v>0</v>
      </c>
      <c r="EP543" s="9"/>
      <c r="EQ543" s="9">
        <f>Sun!BH48</f>
        <v>0</v>
      </c>
      <c r="ER543" s="73" t="str">
        <f>IF(B543="win",100%-ER1,"-100%")</f>
        <v>-100%</v>
      </c>
      <c r="ES543" s="9">
        <f>(EQ543*ER543)+(EQ543*ES1)</f>
        <v>0</v>
      </c>
      <c r="EU543" s="9">
        <f>Sun!$BI48</f>
        <v>0</v>
      </c>
      <c r="EV543" s="73" t="str">
        <f t="shared" si="5574"/>
        <v>-100%</v>
      </c>
      <c r="EW543" s="9">
        <f>(EU543*EV543)+(EU543*EW1)</f>
        <v>0</v>
      </c>
      <c r="EY543" s="9">
        <f>Sun!$BJ48</f>
        <v>0</v>
      </c>
      <c r="EZ543" s="73" t="str">
        <f t="shared" si="5575"/>
        <v>-100%</v>
      </c>
      <c r="FA543" s="9">
        <f>(EY543*EZ543)+(EY543*FA1)</f>
        <v>0</v>
      </c>
      <c r="FC543" s="9">
        <f>Sun!$BK48</f>
        <v>0</v>
      </c>
      <c r="FD543" s="73" t="str">
        <f t="shared" si="5576"/>
        <v>-100%</v>
      </c>
      <c r="FE543" s="9">
        <f>(FC543*FD543)+(FC543*FE1)</f>
        <v>0</v>
      </c>
      <c r="FG543" s="9">
        <f>Sun!$BL48</f>
        <v>0</v>
      </c>
      <c r="FH543" s="73" t="str">
        <f t="shared" si="5577"/>
        <v>-100%</v>
      </c>
      <c r="FI543" s="9">
        <f>(FG543*FH543)+(FG543*FI1)</f>
        <v>0</v>
      </c>
      <c r="FK543" s="9">
        <f>Sun!$BM48</f>
        <v>0</v>
      </c>
      <c r="FL543" s="73" t="str">
        <f t="shared" si="5578"/>
        <v>-100%</v>
      </c>
      <c r="FM543" s="9">
        <f>(FK543*FL543)+(FK543*FM1)</f>
        <v>0</v>
      </c>
      <c r="FO543" s="9">
        <f>Sun!$BN48</f>
        <v>0</v>
      </c>
      <c r="FP543" s="73" t="str">
        <f t="shared" ref="FP543:FP545" si="5582">IF($B543="win",100%-FP$1,"-100%")</f>
        <v>-100%</v>
      </c>
      <c r="FQ543" s="9">
        <f>(FO543*FP543)+(FO543*FQ1)</f>
        <v>0</v>
      </c>
    </row>
    <row r="544" spans="1:173" x14ac:dyDescent="0.25">
      <c r="A544" s="9" t="str">
        <f>Sun!A49</f>
        <v>UNDER</v>
      </c>
      <c r="B544" s="72">
        <f>Sun!C49</f>
        <v>0</v>
      </c>
      <c r="C544" s="9">
        <f>Sun!X49</f>
        <v>0</v>
      </c>
      <c r="D544" s="73" t="str">
        <f>IF(B544="win",100%-D1,"-100%")</f>
        <v>-100%</v>
      </c>
      <c r="E544" s="9">
        <f>(C544*D544)+(C544*E1)</f>
        <v>0</v>
      </c>
      <c r="F544" s="12"/>
      <c r="G544" s="9">
        <f>Sun!Y49</f>
        <v>0</v>
      </c>
      <c r="H544" s="73" t="str">
        <f t="shared" si="5581"/>
        <v>-100%</v>
      </c>
      <c r="I544" s="9">
        <f>(G544*H544)+(G544*I1)</f>
        <v>0</v>
      </c>
      <c r="J544" s="12"/>
      <c r="K544" s="9">
        <f>Sun!Z49</f>
        <v>0</v>
      </c>
      <c r="L544" s="73" t="str">
        <f>IF(B544="win",100%-L1,"-100%")</f>
        <v>-100%</v>
      </c>
      <c r="M544" s="9">
        <f>(K544*L544)+(K544*M1)</f>
        <v>0</v>
      </c>
      <c r="N544" s="9"/>
      <c r="O544" s="9">
        <f>Sun!AA49</f>
        <v>0</v>
      </c>
      <c r="P544" s="73" t="str">
        <f>IF(B544="win",100%-P1,"-100%")</f>
        <v>-100%</v>
      </c>
      <c r="Q544" s="9">
        <f>(O544*P544)+(O544*Q1)</f>
        <v>0</v>
      </c>
      <c r="R544" s="9"/>
      <c r="S544" s="9">
        <f>Sun!AB49</f>
        <v>0</v>
      </c>
      <c r="T544" s="73" t="str">
        <f>IF(B544="win",100%-T1,"-100%")</f>
        <v>-100%</v>
      </c>
      <c r="U544" s="9">
        <f>(S544*T544)+(S544*U1)</f>
        <v>0</v>
      </c>
      <c r="V544" s="9"/>
      <c r="W544" s="9">
        <f>Sun!AC49</f>
        <v>0</v>
      </c>
      <c r="X544" s="73" t="str">
        <f>IF(B544="win",100%-X1,"-100%")</f>
        <v>-100%</v>
      </c>
      <c r="Y544" s="9">
        <f>(W544*X544)+(W544*Y1)</f>
        <v>0</v>
      </c>
      <c r="Z544" s="9"/>
      <c r="AA544" s="9">
        <f>Sun!AD49</f>
        <v>0</v>
      </c>
      <c r="AB544" s="73" t="str">
        <f>IF(B544="win",100%-AB1,"-100%")</f>
        <v>-100%</v>
      </c>
      <c r="AC544" s="9">
        <f>(AA544*AB544)+(AA544*AC1)</f>
        <v>0</v>
      </c>
      <c r="AD544" s="9"/>
      <c r="AE544" s="9">
        <f>Sun!AE49</f>
        <v>0</v>
      </c>
      <c r="AF544" s="73" t="str">
        <f>IF(B544="win",100%-AF1,"-100%")</f>
        <v>-100%</v>
      </c>
      <c r="AG544" s="9">
        <f>(AE544*AF544)+(AE544*AG1)</f>
        <v>0</v>
      </c>
      <c r="AH544" s="9"/>
      <c r="AI544" s="9">
        <f>Sun!AF49</f>
        <v>0</v>
      </c>
      <c r="AJ544" s="73" t="str">
        <f>IF(B544="win",100%-AJ1,"-100%")</f>
        <v>-100%</v>
      </c>
      <c r="AK544" s="9">
        <f>(AI544*AJ544)+(AI544*AK1)</f>
        <v>0</v>
      </c>
      <c r="AL544" s="9"/>
      <c r="AM544" s="9">
        <f>Sun!AG49</f>
        <v>0</v>
      </c>
      <c r="AN544" s="73" t="str">
        <f>IF(B544="win",100%-AN1,"-100%")</f>
        <v>-100%</v>
      </c>
      <c r="AO544" s="9">
        <f>(AM544*AN544)+(AM544*AO1)</f>
        <v>0</v>
      </c>
      <c r="AP544" s="9"/>
      <c r="AQ544" s="9">
        <f>Sun!AH49</f>
        <v>0</v>
      </c>
      <c r="AR544" s="73" t="str">
        <f>IF(B544="win",100%-AR1,"-100%")</f>
        <v>-100%</v>
      </c>
      <c r="AS544" s="9">
        <f>(AQ544*AR544)+(AQ544*AS1)</f>
        <v>0</v>
      </c>
      <c r="AT544" s="9"/>
      <c r="AU544" s="9">
        <f>Sun!AI49</f>
        <v>0</v>
      </c>
      <c r="AV544" s="73" t="str">
        <f>IF(B544="win",100%-AV1,"-100%")</f>
        <v>-100%</v>
      </c>
      <c r="AW544" s="9">
        <f>(AU544*AV544)+(AU544*AW1)</f>
        <v>0</v>
      </c>
      <c r="AX544" s="9"/>
      <c r="AY544" s="9">
        <f>Sun!AJ49</f>
        <v>0</v>
      </c>
      <c r="AZ544" s="73" t="str">
        <f>IF(B544="win",100%-AZ1,"-100%")</f>
        <v>-100%</v>
      </c>
      <c r="BA544" s="9">
        <f>(AY544*AZ544)+(AY544*BA1)</f>
        <v>0</v>
      </c>
      <c r="BB544" s="9"/>
      <c r="BC544" s="9">
        <f>Sun!AK49</f>
        <v>0</v>
      </c>
      <c r="BD544" s="73" t="str">
        <f>IF(B544="win",100%-BD1,"-100%")</f>
        <v>-100%</v>
      </c>
      <c r="BE544" s="9">
        <f>(BC544*BD544)+(BC544*BE1)</f>
        <v>0</v>
      </c>
      <c r="BF544" s="9"/>
      <c r="BG544" s="9">
        <f>Sun!AL49</f>
        <v>0</v>
      </c>
      <c r="BH544" s="73" t="str">
        <f>IF(B544="win",100%-BH1,"-100%")</f>
        <v>-100%</v>
      </c>
      <c r="BI544" s="9">
        <f>(BG544*BH544)+(BG544*BI1)</f>
        <v>0</v>
      </c>
      <c r="BJ544" s="9"/>
      <c r="BK544" s="9">
        <f>Sun!AM49</f>
        <v>0</v>
      </c>
      <c r="BL544" s="73" t="str">
        <f>IF(B544="win",100%-BL1,"-100%")</f>
        <v>-100%</v>
      </c>
      <c r="BM544" s="9">
        <f>(BK544*BL544)+(BK544*BM1)</f>
        <v>0</v>
      </c>
      <c r="BN544" s="9"/>
      <c r="BO544" s="9">
        <f>Sun!AN49</f>
        <v>0</v>
      </c>
      <c r="BP544" s="73" t="str">
        <f>IF(B544="win",100%-BP1,"-100%")</f>
        <v>-100%</v>
      </c>
      <c r="BQ544" s="9">
        <f>(BO544*BP544)+(BO544*BQ1)</f>
        <v>0</v>
      </c>
      <c r="BR544" s="9"/>
      <c r="BS544" s="9">
        <f>Sun!AO49</f>
        <v>0</v>
      </c>
      <c r="BT544" s="73" t="str">
        <f>IF(B544="win",100%-BT1,"-100%")</f>
        <v>-100%</v>
      </c>
      <c r="BU544" s="9">
        <f>(BS544*BT544)+(BS544*BU1)</f>
        <v>0</v>
      </c>
      <c r="BV544" s="9"/>
      <c r="BW544" s="9">
        <f>Sun!AP49</f>
        <v>0</v>
      </c>
      <c r="BX544" s="73" t="str">
        <f>IF(B544="win",100%-BX1,"-100%")</f>
        <v>-100%</v>
      </c>
      <c r="BY544" s="9">
        <f>(BW544*BX544)+(BW544*BY1)</f>
        <v>0</v>
      </c>
      <c r="BZ544" s="9"/>
      <c r="CA544" s="9">
        <f>Sun!AQ49</f>
        <v>0</v>
      </c>
      <c r="CB544" s="73" t="str">
        <f>IF(B544="win",100%-CB1,"-100%")</f>
        <v>-100%</v>
      </c>
      <c r="CC544" s="9">
        <f>(CA544*CB544)+(CA544*CC1)</f>
        <v>0</v>
      </c>
      <c r="CD544" s="9"/>
      <c r="CE544" s="9">
        <f>Sun!AR49</f>
        <v>0</v>
      </c>
      <c r="CF544" s="73" t="str">
        <f>IF(B544="win",100%-CF1,"-100%")</f>
        <v>-100%</v>
      </c>
      <c r="CG544" s="9">
        <f>(CE544*CF544)+(CE544*CG1)</f>
        <v>0</v>
      </c>
      <c r="CH544" s="9"/>
      <c r="CI544" s="9">
        <f>Sun!AS49</f>
        <v>0</v>
      </c>
      <c r="CJ544" s="73" t="str">
        <f>IF(B544="win",100%-CJ1,"-100%")</f>
        <v>-100%</v>
      </c>
      <c r="CK544" s="9">
        <f>(CI544*CJ544)+(CI544*CK1)</f>
        <v>0</v>
      </c>
      <c r="CL544" s="9"/>
      <c r="CM544" s="9">
        <f>Sun!AT49</f>
        <v>0</v>
      </c>
      <c r="CN544" s="73" t="str">
        <f>IF(B544="win",100%-CN1,"-100%")</f>
        <v>-100%</v>
      </c>
      <c r="CO544" s="9">
        <f>(CM544*CN544)+(CM544*CO1)</f>
        <v>0</v>
      </c>
      <c r="CP544" s="9"/>
      <c r="CQ544" s="9">
        <f>Sun!AU49</f>
        <v>0</v>
      </c>
      <c r="CR544" s="73" t="str">
        <f>IF(B544="win",100%-CR1,"-100%")</f>
        <v>-100%</v>
      </c>
      <c r="CS544" s="9">
        <f>(CQ544*CR544)+(CQ544*CS1)</f>
        <v>0</v>
      </c>
      <c r="CT544" s="9"/>
      <c r="CU544" s="9">
        <f>Sun!AV49</f>
        <v>0</v>
      </c>
      <c r="CV544" s="73" t="str">
        <f>IF(B544="win",100%-CV1,"-100%")</f>
        <v>-100%</v>
      </c>
      <c r="CW544" s="9">
        <f>(CU544*CV544)+(CU544*CW1)</f>
        <v>0</v>
      </c>
      <c r="CX544" s="9"/>
      <c r="CY544" s="9">
        <f>Sun!AW49</f>
        <v>0</v>
      </c>
      <c r="CZ544" s="73" t="str">
        <f>IF(B544="win",100%-CZ1,"-100%")</f>
        <v>-100%</v>
      </c>
      <c r="DA544" s="9">
        <f>(CY544*CZ544)+(CY544*DA1)</f>
        <v>0</v>
      </c>
      <c r="DB544" s="9"/>
      <c r="DC544" s="9">
        <f>Sun!AX49</f>
        <v>0</v>
      </c>
      <c r="DD544" s="73" t="str">
        <f>IF(B544="win",100%-DD1,"-100%")</f>
        <v>-100%</v>
      </c>
      <c r="DE544" s="9">
        <f>(DC544*DD544)+(DC544*DE1)</f>
        <v>0</v>
      </c>
      <c r="DF544" s="9"/>
      <c r="DG544" s="9">
        <f>Sun!AY49</f>
        <v>0</v>
      </c>
      <c r="DH544" s="73" t="str">
        <f>IF(B544="win",100%-DH1,"-100%")</f>
        <v>-100%</v>
      </c>
      <c r="DI544" s="9">
        <f>(DG544*DH544)+(DG544*DI1)</f>
        <v>0</v>
      </c>
      <c r="DJ544" s="9"/>
      <c r="DK544" s="9">
        <f>Sun!AZ49</f>
        <v>0</v>
      </c>
      <c r="DL544" s="73" t="str">
        <f>IF(B544="win",100%-DL1,"-100%")</f>
        <v>-100%</v>
      </c>
      <c r="DM544" s="9">
        <f>(DK544*DL544)+(DK544*DM1)</f>
        <v>0</v>
      </c>
      <c r="DN544" s="9"/>
      <c r="DO544" s="9">
        <f>Sun!BA49</f>
        <v>0</v>
      </c>
      <c r="DP544" s="73" t="str">
        <f>IF(B544="win",100%-DP1,"-100%")</f>
        <v>-100%</v>
      </c>
      <c r="DQ544" s="9">
        <f>(DO544*DP544)+(DO544*DQ1)</f>
        <v>0</v>
      </c>
      <c r="DR544" s="9"/>
      <c r="DS544" s="9">
        <f>Sun!BB49</f>
        <v>0</v>
      </c>
      <c r="DT544" s="73" t="str">
        <f>IF(B544="win",100%-DT1,"-100%")</f>
        <v>-100%</v>
      </c>
      <c r="DU544" s="9">
        <f>(DS544*DT544)+(DS544*DU1)</f>
        <v>0</v>
      </c>
      <c r="DV544" s="9"/>
      <c r="DW544" s="9">
        <f>Sun!BC49</f>
        <v>0</v>
      </c>
      <c r="DX544" s="73" t="str">
        <f>IF(B544="win",100%-DX1,"-100%")</f>
        <v>-100%</v>
      </c>
      <c r="DY544" s="9">
        <f>(DW544*DX544)+(DW544*DY1)</f>
        <v>0</v>
      </c>
      <c r="DZ544" s="9"/>
      <c r="EA544" s="9">
        <f>Sun!BD49</f>
        <v>0</v>
      </c>
      <c r="EB544" s="73" t="str">
        <f>IF(B544="win",100%-EB1,"-100%")</f>
        <v>-100%</v>
      </c>
      <c r="EC544" s="9">
        <f>(EA544*EB544)+(EA544*EC1)</f>
        <v>0</v>
      </c>
      <c r="ED544" s="9"/>
      <c r="EE544" s="9">
        <f>Sun!BE49</f>
        <v>0</v>
      </c>
      <c r="EF544" s="73" t="str">
        <f>IF(B544="win",100%-EF1,"-100%")</f>
        <v>-100%</v>
      </c>
      <c r="EG544" s="9">
        <f>(EE544*EF544)+(EE544*EG1)</f>
        <v>0</v>
      </c>
      <c r="EH544" s="9"/>
      <c r="EI544" s="9">
        <f>Sun!BF49</f>
        <v>0</v>
      </c>
      <c r="EJ544" s="73" t="str">
        <f>IF(B544="win",100%-EJ1,"-100%")</f>
        <v>-100%</v>
      </c>
      <c r="EK544" s="9">
        <f>(EI544*EJ544)+(EI544*EK1)</f>
        <v>0</v>
      </c>
      <c r="EL544" s="9"/>
      <c r="EM544" s="9">
        <f>Sun!BG49</f>
        <v>0</v>
      </c>
      <c r="EN544" s="73" t="str">
        <f>IF(B544="win",100%-EN1,"-100%")</f>
        <v>-100%</v>
      </c>
      <c r="EO544" s="9">
        <f>(EM544*EN544)+(EM544*EO1)</f>
        <v>0</v>
      </c>
      <c r="EP544" s="9"/>
      <c r="EQ544" s="9">
        <f>Sun!BH49</f>
        <v>0</v>
      </c>
      <c r="ER544" s="73" t="str">
        <f>IF(B544="win",100%-ER1,"-100%")</f>
        <v>-100%</v>
      </c>
      <c r="ES544" s="9">
        <f>(EQ544*ER544)+(EQ544*ES1)</f>
        <v>0</v>
      </c>
      <c r="EU544" s="9">
        <f>Sun!$BI49</f>
        <v>0</v>
      </c>
      <c r="EV544" s="73" t="str">
        <f t="shared" si="5574"/>
        <v>-100%</v>
      </c>
      <c r="EW544" s="9">
        <f>(EU544*EV544)+(EU544*EW1)</f>
        <v>0</v>
      </c>
      <c r="EY544" s="9">
        <f>Sun!$BJ49</f>
        <v>0</v>
      </c>
      <c r="EZ544" s="73" t="str">
        <f t="shared" si="5575"/>
        <v>-100%</v>
      </c>
      <c r="FA544" s="9">
        <f>(EY544*EZ544)+(EY544*FA1)</f>
        <v>0</v>
      </c>
      <c r="FC544" s="9">
        <f>Sun!$BK49</f>
        <v>0</v>
      </c>
      <c r="FD544" s="73" t="str">
        <f t="shared" si="5576"/>
        <v>-100%</v>
      </c>
      <c r="FE544" s="9">
        <f>(FC544*FD544)+(FC544*FE1)</f>
        <v>0</v>
      </c>
      <c r="FG544" s="9">
        <f>Sun!$BL49</f>
        <v>0</v>
      </c>
      <c r="FH544" s="73" t="str">
        <f t="shared" si="5577"/>
        <v>-100%</v>
      </c>
      <c r="FI544" s="9">
        <f>(FG544*FH544)+(FG544*FI1)</f>
        <v>0</v>
      </c>
      <c r="FK544" s="9">
        <f>Sun!$BM49</f>
        <v>0</v>
      </c>
      <c r="FL544" s="73" t="str">
        <f t="shared" si="5578"/>
        <v>-100%</v>
      </c>
      <c r="FM544" s="9">
        <f>(FK544*FL544)+(FK544*FM1)</f>
        <v>0</v>
      </c>
      <c r="FO544" s="9">
        <f>Sun!$BN49</f>
        <v>0</v>
      </c>
      <c r="FP544" s="73" t="str">
        <f t="shared" si="5582"/>
        <v>-100%</v>
      </c>
      <c r="FQ544" s="9">
        <f>(FO544*FP544)+(FO544*FQ1)</f>
        <v>0</v>
      </c>
    </row>
    <row r="545" spans="1:173" x14ac:dyDescent="0.25">
      <c r="A545" s="9" t="str">
        <f>Sun!A50</f>
        <v>OVER</v>
      </c>
      <c r="B545" s="72">
        <f>Sun!C50</f>
        <v>0</v>
      </c>
      <c r="C545" s="9">
        <f>Sun!X50</f>
        <v>0</v>
      </c>
      <c r="D545" s="73" t="str">
        <f>IF(B545="win",100%-D1,"-100%")</f>
        <v>-100%</v>
      </c>
      <c r="E545" s="9">
        <f>(C545*D545)+(C545*E1)</f>
        <v>0</v>
      </c>
      <c r="F545" s="12"/>
      <c r="G545" s="9">
        <f>Sun!Y50</f>
        <v>0</v>
      </c>
      <c r="H545" s="73" t="str">
        <f t="shared" si="5581"/>
        <v>-100%</v>
      </c>
      <c r="I545" s="9">
        <f>(G545*H545)+(G545*I1)</f>
        <v>0</v>
      </c>
      <c r="J545" s="12"/>
      <c r="K545" s="9">
        <f>Sun!Z50</f>
        <v>0</v>
      </c>
      <c r="L545" s="73" t="str">
        <f>IF(B545="win",100%-L1,"-100%")</f>
        <v>-100%</v>
      </c>
      <c r="M545" s="9">
        <f>(K545*L545)+(K545*M1)</f>
        <v>0</v>
      </c>
      <c r="N545" s="9"/>
      <c r="O545" s="9">
        <f>Sun!AA50</f>
        <v>0</v>
      </c>
      <c r="P545" s="73" t="str">
        <f>IF(B545="win",100%-P1,"-100%")</f>
        <v>-100%</v>
      </c>
      <c r="Q545" s="9">
        <f>(O545*P545)+(O545*Q1)</f>
        <v>0</v>
      </c>
      <c r="R545" s="9"/>
      <c r="S545" s="9">
        <f>Sun!AB50</f>
        <v>0</v>
      </c>
      <c r="T545" s="73" t="str">
        <f>IF(B545="win",100%-T1,"-100%")</f>
        <v>-100%</v>
      </c>
      <c r="U545" s="9">
        <f>(S545*T545)+(S545*U1)</f>
        <v>0</v>
      </c>
      <c r="V545" s="9"/>
      <c r="W545" s="9">
        <f>Sun!AC50</f>
        <v>0</v>
      </c>
      <c r="X545" s="73" t="str">
        <f>IF(B545="win",100%-X1,"-100%")</f>
        <v>-100%</v>
      </c>
      <c r="Y545" s="9">
        <f>(W545*X545)+(W545*Y1)</f>
        <v>0</v>
      </c>
      <c r="Z545" s="9"/>
      <c r="AA545" s="9">
        <f>Sun!AD50</f>
        <v>0</v>
      </c>
      <c r="AB545" s="73" t="str">
        <f>IF(B545="win",100%-AB1,"-100%")</f>
        <v>-100%</v>
      </c>
      <c r="AC545" s="9">
        <f>(AA545*AB545)+(AA545*AC1)</f>
        <v>0</v>
      </c>
      <c r="AD545" s="9"/>
      <c r="AE545" s="9">
        <f>Sun!AE50</f>
        <v>0</v>
      </c>
      <c r="AF545" s="73" t="str">
        <f>IF(B545="win",100%-AF1,"-100%")</f>
        <v>-100%</v>
      </c>
      <c r="AG545" s="9">
        <f>(AE545*AF545)+(AE545*AG1)</f>
        <v>0</v>
      </c>
      <c r="AH545" s="9"/>
      <c r="AI545" s="9">
        <f>Sun!AF50</f>
        <v>0</v>
      </c>
      <c r="AJ545" s="73" t="str">
        <f>IF(B545="win",100%-AJ1,"-100%")</f>
        <v>-100%</v>
      </c>
      <c r="AK545" s="9">
        <f>(AI545*AJ545)+(AI545*AK1)</f>
        <v>0</v>
      </c>
      <c r="AL545" s="9"/>
      <c r="AM545" s="9">
        <f>Sun!AG50</f>
        <v>0</v>
      </c>
      <c r="AN545" s="73" t="str">
        <f>IF(B545="win",100%-AN1,"-100%")</f>
        <v>-100%</v>
      </c>
      <c r="AO545" s="9">
        <f>(AM545*AN545)+(AM545*AO1)</f>
        <v>0</v>
      </c>
      <c r="AP545" s="9"/>
      <c r="AQ545" s="9">
        <f>Sun!AH50</f>
        <v>0</v>
      </c>
      <c r="AR545" s="73" t="str">
        <f>IF(B545="win",100%-AR1,"-100%")</f>
        <v>-100%</v>
      </c>
      <c r="AS545" s="9">
        <f>(AQ545*AR545)+(AQ545*AS1)</f>
        <v>0</v>
      </c>
      <c r="AT545" s="9"/>
      <c r="AU545" s="9">
        <f>Sun!AI50</f>
        <v>0</v>
      </c>
      <c r="AV545" s="73" t="str">
        <f>IF(B545="win",100%-AV1,"-100%")</f>
        <v>-100%</v>
      </c>
      <c r="AW545" s="9">
        <f>(AU545*AV545)+(AU545*AW1)</f>
        <v>0</v>
      </c>
      <c r="AX545" s="9"/>
      <c r="AY545" s="9">
        <f>Sun!AJ50</f>
        <v>0</v>
      </c>
      <c r="AZ545" s="73" t="str">
        <f>IF(B545="win",100%-AZ1,"-100%")</f>
        <v>-100%</v>
      </c>
      <c r="BA545" s="9">
        <f>(AY545*AZ545)+(AY545*BA1)</f>
        <v>0</v>
      </c>
      <c r="BB545" s="9"/>
      <c r="BC545" s="9">
        <f>Sun!AK50</f>
        <v>0</v>
      </c>
      <c r="BD545" s="73" t="str">
        <f>IF(B545="win",100%-BD1,"-100%")</f>
        <v>-100%</v>
      </c>
      <c r="BE545" s="9">
        <f>(BC545*BD545)+(BC545*BE1)</f>
        <v>0</v>
      </c>
      <c r="BF545" s="9"/>
      <c r="BG545" s="9">
        <f>Sun!AL50</f>
        <v>0</v>
      </c>
      <c r="BH545" s="73" t="str">
        <f>IF(B545="win",100%-BH1,"-100%")</f>
        <v>-100%</v>
      </c>
      <c r="BI545" s="9">
        <f>(BG545*BH545)+(BG545*BI1)</f>
        <v>0</v>
      </c>
      <c r="BJ545" s="9"/>
      <c r="BK545" s="9">
        <f>Sun!AM50</f>
        <v>0</v>
      </c>
      <c r="BL545" s="73" t="str">
        <f>IF(B545="win",100%-BL1,"-100%")</f>
        <v>-100%</v>
      </c>
      <c r="BM545" s="9">
        <f>(BK545*BL545)+(BK545*BM1)</f>
        <v>0</v>
      </c>
      <c r="BN545" s="9"/>
      <c r="BO545" s="9">
        <f>Sun!AN50</f>
        <v>0</v>
      </c>
      <c r="BP545" s="73" t="str">
        <f>IF(B545="win",100%-BP1,"-100%")</f>
        <v>-100%</v>
      </c>
      <c r="BQ545" s="9">
        <f>(BO545*BP545)+(BO545*BQ1)</f>
        <v>0</v>
      </c>
      <c r="BR545" s="9"/>
      <c r="BS545" s="9">
        <f>Sun!AO50</f>
        <v>0</v>
      </c>
      <c r="BT545" s="73" t="str">
        <f>IF(B545="win",100%-BT1,"-100%")</f>
        <v>-100%</v>
      </c>
      <c r="BU545" s="9">
        <f>(BS545*BT545)+(BS545*BU1)</f>
        <v>0</v>
      </c>
      <c r="BV545" s="9"/>
      <c r="BW545" s="9">
        <f>Sun!AP50</f>
        <v>0</v>
      </c>
      <c r="BX545" s="73" t="str">
        <f>IF(B545="win",100%-BX1,"-100%")</f>
        <v>-100%</v>
      </c>
      <c r="BY545" s="9">
        <f>(BW545*BX545)+(BW545*BY1)</f>
        <v>0</v>
      </c>
      <c r="BZ545" s="9"/>
      <c r="CA545" s="9">
        <f>Sun!AQ50</f>
        <v>0</v>
      </c>
      <c r="CB545" s="73" t="str">
        <f>IF(B545="win",100%-CB1,"-100%")</f>
        <v>-100%</v>
      </c>
      <c r="CC545" s="9">
        <f>(CA545*CB545)+(CA545*CC1)</f>
        <v>0</v>
      </c>
      <c r="CD545" s="9"/>
      <c r="CE545" s="9">
        <f>Sun!AR50</f>
        <v>0</v>
      </c>
      <c r="CF545" s="73" t="str">
        <f>IF(B545="win",100%-CF1,"-100%")</f>
        <v>-100%</v>
      </c>
      <c r="CG545" s="9">
        <f>(CE545*CF545)+(CE545*CG1)</f>
        <v>0</v>
      </c>
      <c r="CH545" s="9"/>
      <c r="CI545" s="9">
        <f>Sun!AS50</f>
        <v>0</v>
      </c>
      <c r="CJ545" s="73" t="str">
        <f>IF(B545="win",100%-CJ1,"-100%")</f>
        <v>-100%</v>
      </c>
      <c r="CK545" s="9">
        <f>(CI545*CJ545)+(CI545*CK1)</f>
        <v>0</v>
      </c>
      <c r="CL545" s="9"/>
      <c r="CM545" s="9">
        <f>Sun!AT50</f>
        <v>0</v>
      </c>
      <c r="CN545" s="73" t="str">
        <f>IF(B545="win",100%-CN1,"-100%")</f>
        <v>-100%</v>
      </c>
      <c r="CO545" s="9">
        <f>(CM545*CN545)+(CM545*CO1)</f>
        <v>0</v>
      </c>
      <c r="CP545" s="9"/>
      <c r="CQ545" s="9">
        <f>Sun!AU50</f>
        <v>0</v>
      </c>
      <c r="CR545" s="73" t="str">
        <f>IF(B545="win",100%-CR1,"-100%")</f>
        <v>-100%</v>
      </c>
      <c r="CS545" s="9">
        <f>(CQ545*CR545)+(CQ545*CS1)</f>
        <v>0</v>
      </c>
      <c r="CT545" s="9"/>
      <c r="CU545" s="9">
        <f>Sun!AV50</f>
        <v>0</v>
      </c>
      <c r="CV545" s="73" t="str">
        <f>IF(B545="win",100%-CV1,"-100%")</f>
        <v>-100%</v>
      </c>
      <c r="CW545" s="9">
        <f>(CU545*CV545)+(CU545*CW1)</f>
        <v>0</v>
      </c>
      <c r="CX545" s="9"/>
      <c r="CY545" s="9">
        <f>Sun!AW50</f>
        <v>0</v>
      </c>
      <c r="CZ545" s="73" t="str">
        <f>IF(B545="win",100%-CZ1,"-100%")</f>
        <v>-100%</v>
      </c>
      <c r="DA545" s="9">
        <f>(CY545*CZ545)+(CY545*DA1)</f>
        <v>0</v>
      </c>
      <c r="DB545" s="9"/>
      <c r="DC545" s="9">
        <f>Sun!AX50</f>
        <v>0</v>
      </c>
      <c r="DD545" s="73" t="str">
        <f>IF(B545="win",100%-DD1,"-100%")</f>
        <v>-100%</v>
      </c>
      <c r="DE545" s="9">
        <f>(DC545*DD545)+(DC545*DE1)</f>
        <v>0</v>
      </c>
      <c r="DF545" s="9"/>
      <c r="DG545" s="9">
        <f>Sun!AY50</f>
        <v>0</v>
      </c>
      <c r="DH545" s="73" t="str">
        <f>IF(B545="win",100%-DH1,"-100%")</f>
        <v>-100%</v>
      </c>
      <c r="DI545" s="9">
        <f>(DG545*DH545)+(DG545*DI1)</f>
        <v>0</v>
      </c>
      <c r="DJ545" s="9"/>
      <c r="DK545" s="9">
        <f>Sun!AZ50</f>
        <v>0</v>
      </c>
      <c r="DL545" s="73" t="str">
        <f>IF(B545="win",100%-DL1,"-100%")</f>
        <v>-100%</v>
      </c>
      <c r="DM545" s="9">
        <f>(DK545*DL545)+(DK545*DM1)</f>
        <v>0</v>
      </c>
      <c r="DN545" s="9"/>
      <c r="DO545" s="9">
        <f>Sun!BA50</f>
        <v>0</v>
      </c>
      <c r="DP545" s="73" t="str">
        <f>IF(B545="win",100%-DP1,"-100%")</f>
        <v>-100%</v>
      </c>
      <c r="DQ545" s="9">
        <f>(DO545*DP545)+(DO545*DQ1)</f>
        <v>0</v>
      </c>
      <c r="DR545" s="9"/>
      <c r="DS545" s="9">
        <f>Sun!BB50</f>
        <v>0</v>
      </c>
      <c r="DT545" s="73" t="str">
        <f>IF(B545="win",100%-DT1,"-100%")</f>
        <v>-100%</v>
      </c>
      <c r="DU545" s="9">
        <f>(DS545*DT545)+(DS545*DU1)</f>
        <v>0</v>
      </c>
      <c r="DV545" s="9"/>
      <c r="DW545" s="9">
        <f>Sun!BC50</f>
        <v>0</v>
      </c>
      <c r="DX545" s="73" t="str">
        <f>IF(B545="win",100%-DX1,"-100%")</f>
        <v>-100%</v>
      </c>
      <c r="DY545" s="9">
        <f>(DW545*DX545)+(DW545*DY1)</f>
        <v>0</v>
      </c>
      <c r="DZ545" s="9"/>
      <c r="EA545" s="9">
        <f>Sun!BD50</f>
        <v>0</v>
      </c>
      <c r="EB545" s="73" t="str">
        <f>IF(B545="win",100%-EB1,"-100%")</f>
        <v>-100%</v>
      </c>
      <c r="EC545" s="9">
        <f>(EA545*EB545)+(EA545*EC1)</f>
        <v>0</v>
      </c>
      <c r="ED545" s="9"/>
      <c r="EE545" s="9">
        <f>Sun!BE50</f>
        <v>0</v>
      </c>
      <c r="EF545" s="73" t="str">
        <f>IF(B545="win",100%-EF1,"-100%")</f>
        <v>-100%</v>
      </c>
      <c r="EG545" s="9">
        <f>(EE545*EF545)+(EE545*EG1)</f>
        <v>0</v>
      </c>
      <c r="EH545" s="9"/>
      <c r="EI545" s="9">
        <f>Sun!BF50</f>
        <v>0</v>
      </c>
      <c r="EJ545" s="73" t="str">
        <f>IF(B545="win",100%-EJ1,"-100%")</f>
        <v>-100%</v>
      </c>
      <c r="EK545" s="9">
        <f>(EI545*EJ545)+(EI545*EK1)</f>
        <v>0</v>
      </c>
      <c r="EL545" s="9"/>
      <c r="EM545" s="9">
        <f>Sun!BG50</f>
        <v>0</v>
      </c>
      <c r="EN545" s="73" t="str">
        <f>IF(B545="win",100%-EN1,"-100%")</f>
        <v>-100%</v>
      </c>
      <c r="EO545" s="9">
        <f>(EM545*EN545)+(EM545*EO1)</f>
        <v>0</v>
      </c>
      <c r="EP545" s="9"/>
      <c r="EQ545" s="9">
        <f>Sun!BH50</f>
        <v>0</v>
      </c>
      <c r="ER545" s="73" t="str">
        <f>IF(B545="win",100%-ER1,"-100%")</f>
        <v>-100%</v>
      </c>
      <c r="ES545" s="9">
        <f>(EQ545*ER545)+(EQ545*ES1)</f>
        <v>0</v>
      </c>
      <c r="EU545" s="9">
        <f>Sun!$BI50</f>
        <v>0</v>
      </c>
      <c r="EV545" s="73" t="str">
        <f t="shared" si="5574"/>
        <v>-100%</v>
      </c>
      <c r="EW545" s="9">
        <f>(EU545*EV545)+(EU545*EW1)</f>
        <v>0</v>
      </c>
      <c r="EY545" s="9">
        <f>Sun!$BJ50</f>
        <v>0</v>
      </c>
      <c r="EZ545" s="73" t="str">
        <f t="shared" si="5575"/>
        <v>-100%</v>
      </c>
      <c r="FA545" s="9">
        <f>(EY545*EZ545)+(EY545*FA1)</f>
        <v>0</v>
      </c>
      <c r="FC545" s="9">
        <f>Sun!$BK50</f>
        <v>0</v>
      </c>
      <c r="FD545" s="73" t="str">
        <f t="shared" si="5576"/>
        <v>-100%</v>
      </c>
      <c r="FE545" s="9">
        <f>(FC545*FD545)+(FC545*FE1)</f>
        <v>0</v>
      </c>
      <c r="FG545" s="9">
        <f>Sun!$BL50</f>
        <v>0</v>
      </c>
      <c r="FH545" s="73" t="str">
        <f t="shared" si="5577"/>
        <v>-100%</v>
      </c>
      <c r="FI545" s="9">
        <f>(FG545*FH545)+(FG545*FI1)</f>
        <v>0</v>
      </c>
      <c r="FK545" s="9">
        <f>Sun!$BM50</f>
        <v>0</v>
      </c>
      <c r="FL545" s="73" t="str">
        <f t="shared" si="5578"/>
        <v>-100%</v>
      </c>
      <c r="FM545" s="9">
        <f>(FK545*FL545)+(FK545*FM1)</f>
        <v>0</v>
      </c>
      <c r="FO545" s="9">
        <f>Sun!$BN50</f>
        <v>0</v>
      </c>
      <c r="FP545" s="73" t="str">
        <f t="shared" si="5582"/>
        <v>-100%</v>
      </c>
      <c r="FQ545" s="9">
        <f>(FO545*FP545)+(FO545*FQ1)</f>
        <v>0</v>
      </c>
    </row>
    <row r="546" spans="1:173" x14ac:dyDescent="0.25">
      <c r="A546" s="75"/>
      <c r="B546" s="72"/>
      <c r="C546" s="75"/>
      <c r="D546" s="75"/>
      <c r="E546" s="75"/>
      <c r="F546" s="12"/>
      <c r="G546" s="75"/>
      <c r="H546" s="75"/>
      <c r="I546" s="75"/>
      <c r="J546" s="12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  <c r="BJ546" s="75"/>
      <c r="BK546" s="75"/>
      <c r="BL546" s="75"/>
      <c r="BM546" s="75"/>
      <c r="BN546" s="75"/>
      <c r="BO546" s="75"/>
      <c r="BP546" s="75"/>
      <c r="BQ546" s="75"/>
      <c r="BR546" s="75"/>
      <c r="BS546" s="75"/>
      <c r="BT546" s="75"/>
      <c r="BU546" s="75"/>
      <c r="BV546" s="75"/>
      <c r="BW546" s="75"/>
      <c r="BX546" s="75"/>
      <c r="BY546" s="75"/>
      <c r="BZ546" s="75"/>
      <c r="CA546" s="75"/>
      <c r="CB546" s="75"/>
      <c r="CC546" s="75"/>
      <c r="CD546" s="75"/>
      <c r="CE546" s="75"/>
      <c r="CF546" s="75"/>
      <c r="CG546" s="75"/>
      <c r="CH546" s="75"/>
      <c r="CI546" s="75"/>
      <c r="CJ546" s="75"/>
      <c r="CK546" s="75"/>
      <c r="CL546" s="75"/>
      <c r="CM546" s="75"/>
      <c r="CN546" s="75"/>
      <c r="CO546" s="75"/>
      <c r="CP546" s="75"/>
      <c r="CQ546" s="75"/>
      <c r="CR546" s="75"/>
      <c r="CS546" s="75"/>
      <c r="CT546" s="75"/>
      <c r="CU546" s="75"/>
      <c r="CV546" s="75"/>
      <c r="CW546" s="75"/>
      <c r="CX546" s="75"/>
      <c r="CY546" s="75"/>
      <c r="CZ546" s="75"/>
      <c r="DA546" s="75"/>
      <c r="DB546" s="75"/>
      <c r="DC546" s="75"/>
      <c r="DD546" s="75"/>
      <c r="DE546" s="75"/>
      <c r="DF546" s="75"/>
      <c r="DG546" s="75"/>
      <c r="DH546" s="75"/>
      <c r="DI546" s="75"/>
      <c r="DJ546" s="75"/>
      <c r="DK546" s="75"/>
      <c r="DL546" s="75"/>
      <c r="DM546" s="75"/>
      <c r="DN546" s="75"/>
      <c r="DO546" s="75"/>
      <c r="DP546" s="75"/>
      <c r="DQ546" s="75"/>
      <c r="DR546" s="75"/>
      <c r="DS546" s="75"/>
      <c r="DT546" s="75"/>
      <c r="DU546" s="75"/>
      <c r="DV546" s="75"/>
      <c r="DW546" s="75"/>
      <c r="DX546" s="75"/>
      <c r="DY546" s="75"/>
      <c r="DZ546" s="75"/>
      <c r="EA546" s="75"/>
      <c r="EB546" s="75"/>
      <c r="EC546" s="75"/>
      <c r="ED546" s="75"/>
      <c r="EE546" s="75"/>
      <c r="EF546" s="75"/>
      <c r="EG546" s="75"/>
      <c r="EH546" s="75"/>
      <c r="EI546" s="75"/>
      <c r="EJ546" s="75"/>
      <c r="EK546" s="75"/>
      <c r="EL546" s="75"/>
      <c r="EM546" s="75"/>
      <c r="EN546" s="75"/>
      <c r="EO546" s="75"/>
      <c r="EP546" s="75"/>
      <c r="EQ546" s="75"/>
      <c r="ER546" s="75"/>
      <c r="ES546" s="75"/>
      <c r="EU546" s="75"/>
      <c r="EV546" s="75"/>
      <c r="EW546" s="75"/>
      <c r="EY546" s="75"/>
      <c r="EZ546" s="75"/>
      <c r="FA546" s="75"/>
      <c r="FC546" s="75"/>
      <c r="FD546" s="75"/>
      <c r="FE546" s="75"/>
      <c r="FG546" s="75"/>
      <c r="FH546" s="75"/>
      <c r="FI546" s="75"/>
      <c r="FK546" s="75"/>
      <c r="FL546" s="75"/>
      <c r="FM546" s="75"/>
      <c r="FO546" s="75"/>
      <c r="FP546" s="75"/>
      <c r="FQ546" s="75"/>
    </row>
    <row r="547" spans="1:173" x14ac:dyDescent="0.25">
      <c r="A547" s="9">
        <f>Sun!A52</f>
        <v>0</v>
      </c>
      <c r="B547" s="72">
        <f>Sun!C52</f>
        <v>0</v>
      </c>
      <c r="C547" s="9">
        <f>Sun!X52</f>
        <v>0</v>
      </c>
      <c r="D547" s="73" t="str">
        <f>IF(B547="win",100%-D1,"-100%")</f>
        <v>-100%</v>
      </c>
      <c r="E547" s="9">
        <f>(C547*D547)+(C547*E1)</f>
        <v>0</v>
      </c>
      <c r="F547" s="12"/>
      <c r="G547" s="9">
        <f>Sun!Y52</f>
        <v>0</v>
      </c>
      <c r="H547" s="73" t="str">
        <f>IF($B547="win",100%-H$1,"-100%")</f>
        <v>-100%</v>
      </c>
      <c r="I547" s="9">
        <f>(G547*H547)+(G547*I1)</f>
        <v>0</v>
      </c>
      <c r="J547" s="12"/>
      <c r="K547" s="9">
        <f>Sun!Z52</f>
        <v>0</v>
      </c>
      <c r="L547" s="73" t="str">
        <f>IF(B547="win",100%-L1,"-100%")</f>
        <v>-100%</v>
      </c>
      <c r="M547" s="9">
        <f>(K547*L547)+(K547*M1)</f>
        <v>0</v>
      </c>
      <c r="N547" s="9"/>
      <c r="O547" s="9">
        <f>Sun!AA52</f>
        <v>0</v>
      </c>
      <c r="P547" s="73" t="str">
        <f>IF(B547="win",100%-P1,"-100%")</f>
        <v>-100%</v>
      </c>
      <c r="Q547" s="9">
        <f>(O547*P547)+(O547*Q1)</f>
        <v>0</v>
      </c>
      <c r="R547" s="9"/>
      <c r="S547" s="9">
        <f>Sun!AB52</f>
        <v>0</v>
      </c>
      <c r="T547" s="73" t="str">
        <f>IF(B547="win",100%-T1,"-100%")</f>
        <v>-100%</v>
      </c>
      <c r="U547" s="9">
        <f>(S547*T547)+(S547*U1)</f>
        <v>0</v>
      </c>
      <c r="V547" s="9"/>
      <c r="W547" s="9">
        <f>Sun!AC52</f>
        <v>0</v>
      </c>
      <c r="X547" s="73" t="str">
        <f>IF(B547="win",100%-X1,"-100%")</f>
        <v>-100%</v>
      </c>
      <c r="Y547" s="9">
        <f>(W547*X547)+(W547*Y1)</f>
        <v>0</v>
      </c>
      <c r="Z547" s="9"/>
      <c r="AA547" s="9">
        <f>Sun!AD52</f>
        <v>0</v>
      </c>
      <c r="AB547" s="73" t="str">
        <f>IF(B547="win",100%-AB1,"-100%")</f>
        <v>-100%</v>
      </c>
      <c r="AC547" s="9">
        <f>(AA547*AB547)+(AA547*AC1)</f>
        <v>0</v>
      </c>
      <c r="AD547" s="9"/>
      <c r="AE547" s="9">
        <f>Sun!AE52</f>
        <v>0</v>
      </c>
      <c r="AF547" s="73" t="str">
        <f>IF(B547="win",100%-AF1,"-100%")</f>
        <v>-100%</v>
      </c>
      <c r="AG547" s="9">
        <f>(AE547*AF547)+(AE547*AG1)</f>
        <v>0</v>
      </c>
      <c r="AH547" s="9"/>
      <c r="AI547" s="9">
        <f>Sun!AF52</f>
        <v>0</v>
      </c>
      <c r="AJ547" s="73" t="str">
        <f>IF(B547="win",100%-AJ1,"-100%")</f>
        <v>-100%</v>
      </c>
      <c r="AK547" s="9">
        <f>(AI547*AJ547)+(AI547*AK1)</f>
        <v>0</v>
      </c>
      <c r="AL547" s="9"/>
      <c r="AM547" s="9">
        <f>Sun!AG52</f>
        <v>0</v>
      </c>
      <c r="AN547" s="73" t="str">
        <f>IF(B547="win",100%-AN1,"-100%")</f>
        <v>-100%</v>
      </c>
      <c r="AO547" s="9">
        <f>(AM547*AN547)+(AM547*AO1)</f>
        <v>0</v>
      </c>
      <c r="AP547" s="9"/>
      <c r="AQ547" s="9">
        <f>Sun!AH52</f>
        <v>0</v>
      </c>
      <c r="AR547" s="73" t="str">
        <f>IF(B547="win",100%-AR1,"-100%")</f>
        <v>-100%</v>
      </c>
      <c r="AS547" s="9">
        <f>(AQ547*AR547)+(AQ547*AS1)</f>
        <v>0</v>
      </c>
      <c r="AT547" s="9"/>
      <c r="AU547" s="9">
        <f>Sun!AI52</f>
        <v>0</v>
      </c>
      <c r="AV547" s="73" t="str">
        <f>IF(B547="win",100%-AV1,"-100%")</f>
        <v>-100%</v>
      </c>
      <c r="AW547" s="9">
        <f>(AU547*AV547)+(AU547*AW1)</f>
        <v>0</v>
      </c>
      <c r="AX547" s="9"/>
      <c r="AY547" s="9">
        <f>Sun!AJ52</f>
        <v>0</v>
      </c>
      <c r="AZ547" s="73" t="str">
        <f>IF(B547="win",100%-AZ1,"-100%")</f>
        <v>-100%</v>
      </c>
      <c r="BA547" s="9">
        <f>(AY547*AZ547)+(AY547*BA1)</f>
        <v>0</v>
      </c>
      <c r="BB547" s="9"/>
      <c r="BC547" s="9">
        <f>Sun!AK52</f>
        <v>0</v>
      </c>
      <c r="BD547" s="73" t="str">
        <f>IF(B547="win",100%-BD1,"-100%")</f>
        <v>-100%</v>
      </c>
      <c r="BE547" s="9">
        <f>(BC547*BD547)+(BC547*BE1)</f>
        <v>0</v>
      </c>
      <c r="BF547" s="9"/>
      <c r="BG547" s="9">
        <f>Sun!AL52</f>
        <v>0</v>
      </c>
      <c r="BH547" s="73" t="str">
        <f>IF(B547="win",100%-BH1,"-100%")</f>
        <v>-100%</v>
      </c>
      <c r="BI547" s="9">
        <f>(BG547*BH547)+(BG547*BI1)</f>
        <v>0</v>
      </c>
      <c r="BJ547" s="9"/>
      <c r="BK547" s="9">
        <f>Sun!AM52</f>
        <v>0</v>
      </c>
      <c r="BL547" s="73" t="str">
        <f>IF(B547="win",100%-BL1,"-100%")</f>
        <v>-100%</v>
      </c>
      <c r="BM547" s="9">
        <f>(BK547*BL547)+(BK547*BM1)</f>
        <v>0</v>
      </c>
      <c r="BN547" s="9"/>
      <c r="BO547" s="9">
        <f>Sun!AN52</f>
        <v>0</v>
      </c>
      <c r="BP547" s="73" t="str">
        <f>IF(B547="win",100%-BP1,"-100%")</f>
        <v>-100%</v>
      </c>
      <c r="BQ547" s="9">
        <f>(BO547*BP547)+(BO547*BQ1)</f>
        <v>0</v>
      </c>
      <c r="BR547" s="9"/>
      <c r="BS547" s="9">
        <f>Sun!AO52</f>
        <v>0</v>
      </c>
      <c r="BT547" s="73" t="str">
        <f>IF(B547="win",100%-BT1,"-100%")</f>
        <v>-100%</v>
      </c>
      <c r="BU547" s="9">
        <f>(BS547*BT547)+(BS547*BU1)</f>
        <v>0</v>
      </c>
      <c r="BV547" s="9"/>
      <c r="BW547" s="9">
        <f>Sun!AP52</f>
        <v>0</v>
      </c>
      <c r="BX547" s="73" t="str">
        <f>IF(B547="win",100%-BX1,"-100%")</f>
        <v>-100%</v>
      </c>
      <c r="BY547" s="9">
        <f>(BW547*BX547)+(BW547*BY1)</f>
        <v>0</v>
      </c>
      <c r="BZ547" s="9"/>
      <c r="CA547" s="9">
        <f>Sun!AQ52</f>
        <v>0</v>
      </c>
      <c r="CB547" s="73" t="str">
        <f>IF(B547="win",100%-CB1,"-100%")</f>
        <v>-100%</v>
      </c>
      <c r="CC547" s="9">
        <f>(CA547*CB547)+(CA547*CC1)</f>
        <v>0</v>
      </c>
      <c r="CD547" s="9"/>
      <c r="CE547" s="9">
        <f>Sun!AR52</f>
        <v>0</v>
      </c>
      <c r="CF547" s="73" t="str">
        <f>IF(B547="win",100%-CF1,"-100%")</f>
        <v>-100%</v>
      </c>
      <c r="CG547" s="9">
        <f>(CE547*CF547)+(CE547*CG1)</f>
        <v>0</v>
      </c>
      <c r="CH547" s="9"/>
      <c r="CI547" s="9">
        <f>Sun!AS52</f>
        <v>0</v>
      </c>
      <c r="CJ547" s="73" t="str">
        <f>IF(B547="win",100%-CJ1,"-100%")</f>
        <v>-100%</v>
      </c>
      <c r="CK547" s="9">
        <f>(CI547*CJ547)+(CI547*CK1)</f>
        <v>0</v>
      </c>
      <c r="CL547" s="9"/>
      <c r="CM547" s="9">
        <f>Sun!AT52</f>
        <v>0</v>
      </c>
      <c r="CN547" s="73" t="str">
        <f>IF(B547="win",100%-CN1,"-100%")</f>
        <v>-100%</v>
      </c>
      <c r="CO547" s="9">
        <f>(CM547*CN547)+(CM547*CO1)</f>
        <v>0</v>
      </c>
      <c r="CP547" s="9"/>
      <c r="CQ547" s="9">
        <f>Sun!AU52</f>
        <v>0</v>
      </c>
      <c r="CR547" s="73" t="str">
        <f>IF(B547="win",100%-CR1,"-100%")</f>
        <v>-100%</v>
      </c>
      <c r="CS547" s="9">
        <f>(CQ547*CR547)+(CQ547*CS1)</f>
        <v>0</v>
      </c>
      <c r="CT547" s="9"/>
      <c r="CU547" s="9">
        <f>Sun!AV52</f>
        <v>0</v>
      </c>
      <c r="CV547" s="73" t="str">
        <f>IF(B547="win",100%-CV1,"-100%")</f>
        <v>-100%</v>
      </c>
      <c r="CW547" s="9">
        <f>(CU547*CV547)+(CU547*CW1)</f>
        <v>0</v>
      </c>
      <c r="CX547" s="9"/>
      <c r="CY547" s="9">
        <f>Sun!AW52</f>
        <v>0</v>
      </c>
      <c r="CZ547" s="73" t="str">
        <f>IF(B547="win",100%-CZ1,"-100%")</f>
        <v>-100%</v>
      </c>
      <c r="DA547" s="9">
        <f>(CY547*CZ547)+(CY547*DA1)</f>
        <v>0</v>
      </c>
      <c r="DB547" s="9"/>
      <c r="DC547" s="9">
        <f>Sun!AX52</f>
        <v>0</v>
      </c>
      <c r="DD547" s="73" t="str">
        <f>IF(B547="win",100%-DD1,"-100%")</f>
        <v>-100%</v>
      </c>
      <c r="DE547" s="9">
        <f>(DC547*DD547)+(DC547*DE1)</f>
        <v>0</v>
      </c>
      <c r="DF547" s="9"/>
      <c r="DG547" s="9">
        <f>Sun!AY52</f>
        <v>0</v>
      </c>
      <c r="DH547" s="73" t="str">
        <f>IF(B547="win",100%-DH1,"-100%")</f>
        <v>-100%</v>
      </c>
      <c r="DI547" s="9">
        <f>(DG547*DH547)+(DG547*DI1)</f>
        <v>0</v>
      </c>
      <c r="DJ547" s="9"/>
      <c r="DK547" s="9">
        <f>Sun!AZ52</f>
        <v>0</v>
      </c>
      <c r="DL547" s="73" t="str">
        <f>IF(B547="win",100%-DL1,"-100%")</f>
        <v>-100%</v>
      </c>
      <c r="DM547" s="9">
        <f>(DK547*DL547)+(DK547*DM1)</f>
        <v>0</v>
      </c>
      <c r="DN547" s="9"/>
      <c r="DO547" s="9">
        <f>Sun!BA52</f>
        <v>0</v>
      </c>
      <c r="DP547" s="73" t="str">
        <f>IF(B547="win",100%-DP1,"-100%")</f>
        <v>-100%</v>
      </c>
      <c r="DQ547" s="9">
        <f>(DO547*DP547)+(DO547*DQ1)</f>
        <v>0</v>
      </c>
      <c r="DR547" s="9"/>
      <c r="DS547" s="9">
        <f>Sun!BB52</f>
        <v>0</v>
      </c>
      <c r="DT547" s="73" t="str">
        <f>IF(B547="win",100%-DT1,"-100%")</f>
        <v>-100%</v>
      </c>
      <c r="DU547" s="9">
        <f>(DS547*DT547)+(DS547*DU1)</f>
        <v>0</v>
      </c>
      <c r="DV547" s="9"/>
      <c r="DW547" s="9">
        <f>Sun!BC52</f>
        <v>0</v>
      </c>
      <c r="DX547" s="73" t="str">
        <f>IF(B547="win",100%-DX1,"-100%")</f>
        <v>-100%</v>
      </c>
      <c r="DY547" s="9">
        <f>(DW547*DX547)+(DW547*DY1)</f>
        <v>0</v>
      </c>
      <c r="DZ547" s="9"/>
      <c r="EA547" s="9">
        <f>Sun!BD52</f>
        <v>0</v>
      </c>
      <c r="EB547" s="73" t="str">
        <f>IF(B547="win",100%-EB1,"-100%")</f>
        <v>-100%</v>
      </c>
      <c r="EC547" s="9">
        <f>(EA547*EB547)+(EA547*EC1)</f>
        <v>0</v>
      </c>
      <c r="ED547" s="9"/>
      <c r="EE547" s="9">
        <f>Sun!BE52</f>
        <v>0</v>
      </c>
      <c r="EF547" s="73" t="str">
        <f>IF(B547="win",100%-EF1,"-100%")</f>
        <v>-100%</v>
      </c>
      <c r="EG547" s="9">
        <f>(EE547*EF547)+(EE547*EG1)</f>
        <v>0</v>
      </c>
      <c r="EH547" s="9"/>
      <c r="EI547" s="9">
        <f>Sun!BF52</f>
        <v>0</v>
      </c>
      <c r="EJ547" s="73" t="str">
        <f>IF(B547="win",100%-EJ1,"-100%")</f>
        <v>-100%</v>
      </c>
      <c r="EK547" s="9">
        <f>(EI547*EJ547)+(EI547*EK1)</f>
        <v>0</v>
      </c>
      <c r="EL547" s="9"/>
      <c r="EM547" s="9">
        <f>Sun!BG52</f>
        <v>0</v>
      </c>
      <c r="EN547" s="73" t="str">
        <f>IF(B547="win",100%-EN1,"-100%")</f>
        <v>-100%</v>
      </c>
      <c r="EO547" s="9">
        <f>(EM547*EN547)+(EM547*EO1)</f>
        <v>0</v>
      </c>
      <c r="EP547" s="9"/>
      <c r="EQ547" s="9">
        <f>Sun!BH52</f>
        <v>0</v>
      </c>
      <c r="ER547" s="73" t="str">
        <f>IF(B547="win",100%-ER1,"-100%")</f>
        <v>-100%</v>
      </c>
      <c r="ES547" s="9">
        <f>(EQ547*ER547)+(EQ547*ES1)</f>
        <v>0</v>
      </c>
      <c r="EU547" s="9">
        <f>Sun!$BI52</f>
        <v>0</v>
      </c>
      <c r="EV547" s="73" t="str">
        <f t="shared" si="5574"/>
        <v>-100%</v>
      </c>
      <c r="EW547" s="9">
        <f>(EU547*EV547)+(EU547*EW1)</f>
        <v>0</v>
      </c>
      <c r="EY547" s="9">
        <f>Sun!$BJ52</f>
        <v>0</v>
      </c>
      <c r="EZ547" s="73" t="str">
        <f t="shared" si="5575"/>
        <v>-100%</v>
      </c>
      <c r="FA547" s="9">
        <f>(EY547*EZ547)+(EY547*FA1)</f>
        <v>0</v>
      </c>
      <c r="FC547" s="9">
        <f>Sun!$BK52</f>
        <v>0</v>
      </c>
      <c r="FD547" s="73" t="str">
        <f t="shared" si="5576"/>
        <v>-100%</v>
      </c>
      <c r="FE547" s="9">
        <f>(FC547*FD547)+(FC547*FE1)</f>
        <v>0</v>
      </c>
      <c r="FG547" s="9">
        <f>Sun!$BL52</f>
        <v>0</v>
      </c>
      <c r="FH547" s="73" t="str">
        <f t="shared" si="5577"/>
        <v>-100%</v>
      </c>
      <c r="FI547" s="9">
        <f>(FG547*FH547)+(FG547*FI1)</f>
        <v>0</v>
      </c>
      <c r="FK547" s="9">
        <f>Sun!$BM52</f>
        <v>0</v>
      </c>
      <c r="FL547" s="73" t="str">
        <f t="shared" si="5578"/>
        <v>-100%</v>
      </c>
      <c r="FM547" s="9">
        <f>(FK547*FL547)+(FK547*FM1)</f>
        <v>0</v>
      </c>
      <c r="FO547" s="9">
        <f>Sun!$BN52</f>
        <v>0</v>
      </c>
      <c r="FP547" s="73" t="str">
        <f>IF($B547="win",100%-FP$1,"-100%")</f>
        <v>-100%</v>
      </c>
      <c r="FQ547" s="9">
        <f>(FO547*FP547)+(FO547*FQ1)</f>
        <v>0</v>
      </c>
    </row>
    <row r="548" spans="1:173" x14ac:dyDescent="0.25">
      <c r="A548" s="9">
        <f>Sun!A53</f>
        <v>0</v>
      </c>
      <c r="B548" s="72">
        <f>Sun!C53</f>
        <v>0</v>
      </c>
      <c r="C548" s="9">
        <f>Sun!X53</f>
        <v>0</v>
      </c>
      <c r="D548" s="73" t="str">
        <f>IF(B548="win",100%-D1,"-100%")</f>
        <v>-100%</v>
      </c>
      <c r="E548" s="9">
        <f>(C548*D548)+(C548*E1)</f>
        <v>0</v>
      </c>
      <c r="F548" s="12"/>
      <c r="G548" s="9">
        <f>Sun!Y53</f>
        <v>0</v>
      </c>
      <c r="H548" s="73" t="str">
        <f t="shared" ref="H548:H550" si="5583">IF($B548="win",100%-H$1,"-100%")</f>
        <v>-100%</v>
      </c>
      <c r="I548" s="9">
        <f>(G548*H548)+(G548*I94)</f>
        <v>0</v>
      </c>
      <c r="J548" s="12"/>
      <c r="K548" s="9">
        <f>Sun!Z53</f>
        <v>0</v>
      </c>
      <c r="L548" s="73" t="str">
        <f>IF(B548="win",100%-L1,"-100%")</f>
        <v>-100%</v>
      </c>
      <c r="M548" s="9">
        <f>(K548*L548)+(K548*M1)</f>
        <v>0</v>
      </c>
      <c r="N548" s="9"/>
      <c r="O548" s="9">
        <f>Sun!AA53</f>
        <v>0</v>
      </c>
      <c r="P548" s="73" t="str">
        <f>IF(B548="win",100%-P1,"-100%")</f>
        <v>-100%</v>
      </c>
      <c r="Q548" s="9">
        <f>(O548*P548)+(O548*Q1)</f>
        <v>0</v>
      </c>
      <c r="R548" s="9"/>
      <c r="S548" s="9">
        <f>Sun!AB53</f>
        <v>0</v>
      </c>
      <c r="T548" s="73" t="str">
        <f>IF(B548="win",100%-T1,"-100%")</f>
        <v>-100%</v>
      </c>
      <c r="U548" s="9">
        <f>(S548*T548)+(S548*U1)</f>
        <v>0</v>
      </c>
      <c r="V548" s="9"/>
      <c r="W548" s="9">
        <f>Sun!AC53</f>
        <v>0</v>
      </c>
      <c r="X548" s="73" t="str">
        <f>IF(B548="win",100%-X1,"-100%")</f>
        <v>-100%</v>
      </c>
      <c r="Y548" s="9">
        <f>(W548*X548)+(W548*Y1)</f>
        <v>0</v>
      </c>
      <c r="Z548" s="9"/>
      <c r="AA548" s="9">
        <f>Sun!AD53</f>
        <v>0</v>
      </c>
      <c r="AB548" s="73" t="str">
        <f>IF(B548="win",100%-AB1,"-100%")</f>
        <v>-100%</v>
      </c>
      <c r="AC548" s="9">
        <f>(AA548*AB548)+(AA548*AC1)</f>
        <v>0</v>
      </c>
      <c r="AD548" s="9"/>
      <c r="AE548" s="9">
        <f>Sun!AE53</f>
        <v>0</v>
      </c>
      <c r="AF548" s="73" t="str">
        <f>IF(B548="win",100%-AF1,"-100%")</f>
        <v>-100%</v>
      </c>
      <c r="AG548" s="9">
        <f>(AE548*AF548)+(AE548*AG1)</f>
        <v>0</v>
      </c>
      <c r="AH548" s="9"/>
      <c r="AI548" s="9">
        <f>Sun!AF53</f>
        <v>0</v>
      </c>
      <c r="AJ548" s="73" t="str">
        <f>IF(B548="win",100%-AJ1,"-100%")</f>
        <v>-100%</v>
      </c>
      <c r="AK548" s="9">
        <f>(AI548*AJ548)+(AI548*AK1)</f>
        <v>0</v>
      </c>
      <c r="AL548" s="9"/>
      <c r="AM548" s="9">
        <f>Sun!AG53</f>
        <v>0</v>
      </c>
      <c r="AN548" s="73" t="str">
        <f>IF(B548="win",100%-AN1,"-100%")</f>
        <v>-100%</v>
      </c>
      <c r="AO548" s="9">
        <f>(AM548*AN548)+(AM548*AO1)</f>
        <v>0</v>
      </c>
      <c r="AP548" s="9"/>
      <c r="AQ548" s="9">
        <f>Sun!AH53</f>
        <v>0</v>
      </c>
      <c r="AR548" s="73" t="str">
        <f>IF(B548="win",100%-AR1,"-100%")</f>
        <v>-100%</v>
      </c>
      <c r="AS548" s="9">
        <f>(AQ548*AR548)+(AQ548*AS1)</f>
        <v>0</v>
      </c>
      <c r="AT548" s="9"/>
      <c r="AU548" s="9">
        <f>Sun!AI53</f>
        <v>0</v>
      </c>
      <c r="AV548" s="73" t="str">
        <f>IF(B548="win",100%-AV1,"-100%")</f>
        <v>-100%</v>
      </c>
      <c r="AW548" s="9">
        <f>(AU548*AV548)+(AU548*AW1)</f>
        <v>0</v>
      </c>
      <c r="AX548" s="9"/>
      <c r="AY548" s="9">
        <f>Sun!AJ53</f>
        <v>0</v>
      </c>
      <c r="AZ548" s="73" t="str">
        <f>IF(B548="win",100%-AZ1,"-100%")</f>
        <v>-100%</v>
      </c>
      <c r="BA548" s="9">
        <f>(AY548*AZ548)+(AY548*BA1)</f>
        <v>0</v>
      </c>
      <c r="BB548" s="9"/>
      <c r="BC548" s="9">
        <f>Sun!AK53</f>
        <v>0</v>
      </c>
      <c r="BD548" s="73" t="str">
        <f>IF(B548="win",100%-BD1,"-100%")</f>
        <v>-100%</v>
      </c>
      <c r="BE548" s="9">
        <f>(BC548*BD548)+(BC548*BE1)</f>
        <v>0</v>
      </c>
      <c r="BF548" s="9"/>
      <c r="BG548" s="9">
        <f>Sun!AL53</f>
        <v>0</v>
      </c>
      <c r="BH548" s="73" t="str">
        <f>IF(B548="win",100%-BH1,"-100%")</f>
        <v>-100%</v>
      </c>
      <c r="BI548" s="9">
        <f>(BG548*BH548)+(BG548*BI1)</f>
        <v>0</v>
      </c>
      <c r="BJ548" s="9"/>
      <c r="BK548" s="9">
        <f>Sun!AM53</f>
        <v>0</v>
      </c>
      <c r="BL548" s="73" t="str">
        <f>IF(B548="win",100%-BL1,"-100%")</f>
        <v>-100%</v>
      </c>
      <c r="BM548" s="9">
        <f>(BK548*BL548)+(BK548*BM1)</f>
        <v>0</v>
      </c>
      <c r="BN548" s="9"/>
      <c r="BO548" s="9">
        <f>Sun!AN53</f>
        <v>0</v>
      </c>
      <c r="BP548" s="73" t="str">
        <f>IF(B548="win",100%-BP1,"-100%")</f>
        <v>-100%</v>
      </c>
      <c r="BQ548" s="9">
        <f>(BO548*BP548)+(BO548*BQ1)</f>
        <v>0</v>
      </c>
      <c r="BR548" s="9"/>
      <c r="BS548" s="9">
        <f>Sun!AO53</f>
        <v>0</v>
      </c>
      <c r="BT548" s="73" t="str">
        <f>IF(B548="win",100%-BT1,"-100%")</f>
        <v>-100%</v>
      </c>
      <c r="BU548" s="9">
        <f>(BS548*BT548)+(BS548*BU1)</f>
        <v>0</v>
      </c>
      <c r="BV548" s="9"/>
      <c r="BW548" s="9">
        <f>Sun!AP53</f>
        <v>0</v>
      </c>
      <c r="BX548" s="73" t="str">
        <f>IF(B548="win",100%-BX1,"-100%")</f>
        <v>-100%</v>
      </c>
      <c r="BY548" s="9">
        <f>(BW548*BX548)+(BW548*BY1)</f>
        <v>0</v>
      </c>
      <c r="BZ548" s="9"/>
      <c r="CA548" s="9">
        <f>Sun!AQ53</f>
        <v>0</v>
      </c>
      <c r="CB548" s="73" t="str">
        <f>IF(B548="win",100%-CB1,"-100%")</f>
        <v>-100%</v>
      </c>
      <c r="CC548" s="9">
        <f>(CA548*CB548)+(CA548*CC1)</f>
        <v>0</v>
      </c>
      <c r="CD548" s="9"/>
      <c r="CE548" s="9">
        <f>Sun!AR53</f>
        <v>0</v>
      </c>
      <c r="CF548" s="73" t="str">
        <f>IF(B548="win",100%-CF1,"-100%")</f>
        <v>-100%</v>
      </c>
      <c r="CG548" s="9">
        <f>(CE548*CF548)+(CE548*CG1)</f>
        <v>0</v>
      </c>
      <c r="CH548" s="9"/>
      <c r="CI548" s="9">
        <f>Sun!AS53</f>
        <v>0</v>
      </c>
      <c r="CJ548" s="73" t="str">
        <f>IF(B548="win",100%-CJ1,"-100%")</f>
        <v>-100%</v>
      </c>
      <c r="CK548" s="9">
        <f>(CI548*CJ548)+(CI548*CK1)</f>
        <v>0</v>
      </c>
      <c r="CL548" s="9"/>
      <c r="CM548" s="9">
        <f>Sun!AT53</f>
        <v>0</v>
      </c>
      <c r="CN548" s="73" t="str">
        <f>IF(B548="win",100%-CN1,"-100%")</f>
        <v>-100%</v>
      </c>
      <c r="CO548" s="9">
        <f>(CM548*CN548)+(CM548*CO1)</f>
        <v>0</v>
      </c>
      <c r="CP548" s="9"/>
      <c r="CQ548" s="9">
        <f>Sun!AU53</f>
        <v>0</v>
      </c>
      <c r="CR548" s="73" t="str">
        <f>IF(B548="win",100%-CR1,"-100%")</f>
        <v>-100%</v>
      </c>
      <c r="CS548" s="9">
        <f>(CQ548*CR548)+(CQ548*CS1)</f>
        <v>0</v>
      </c>
      <c r="CT548" s="9"/>
      <c r="CU548" s="9">
        <f>Sun!AV53</f>
        <v>0</v>
      </c>
      <c r="CV548" s="73" t="str">
        <f>IF(B548="win",100%-CV1,"-100%")</f>
        <v>-100%</v>
      </c>
      <c r="CW548" s="9">
        <f>(CU548*CV548)+(CU548*CW1)</f>
        <v>0</v>
      </c>
      <c r="CX548" s="9"/>
      <c r="CY548" s="9">
        <f>Sun!AW53</f>
        <v>0</v>
      </c>
      <c r="CZ548" s="73" t="str">
        <f>IF(B548="win",100%-CZ1,"-100%")</f>
        <v>-100%</v>
      </c>
      <c r="DA548" s="9">
        <f>(CY548*CZ548)+(CY548*DA1)</f>
        <v>0</v>
      </c>
      <c r="DB548" s="9"/>
      <c r="DC548" s="9">
        <f>Sun!AX53</f>
        <v>0</v>
      </c>
      <c r="DD548" s="73" t="str">
        <f>IF(B548="win",100%-DD1,"-100%")</f>
        <v>-100%</v>
      </c>
      <c r="DE548" s="9">
        <f>(DC548*DD548)+(DC548*DE1)</f>
        <v>0</v>
      </c>
      <c r="DF548" s="9"/>
      <c r="DG548" s="9">
        <f>Sun!AY53</f>
        <v>0</v>
      </c>
      <c r="DH548" s="73" t="str">
        <f>IF(B548="win",100%-DH1,"-100%")</f>
        <v>-100%</v>
      </c>
      <c r="DI548" s="9">
        <f>(DG548*DH548)+(DG548*DI1)</f>
        <v>0</v>
      </c>
      <c r="DJ548" s="9"/>
      <c r="DK548" s="9">
        <f>Sun!AZ53</f>
        <v>0</v>
      </c>
      <c r="DL548" s="73" t="str">
        <f>IF(B548="win",100%-DL1,"-100%")</f>
        <v>-100%</v>
      </c>
      <c r="DM548" s="9">
        <f>(DK548*DL548)+(DK548*DM1)</f>
        <v>0</v>
      </c>
      <c r="DN548" s="9"/>
      <c r="DO548" s="9">
        <f>Sun!BA53</f>
        <v>0</v>
      </c>
      <c r="DP548" s="73" t="str">
        <f>IF(B548="win",100%-DP1,"-100%")</f>
        <v>-100%</v>
      </c>
      <c r="DQ548" s="9">
        <f>(DO548*DP548)+(DO548*DQ1)</f>
        <v>0</v>
      </c>
      <c r="DR548" s="9"/>
      <c r="DS548" s="9">
        <f>Sun!BB53</f>
        <v>0</v>
      </c>
      <c r="DT548" s="73" t="str">
        <f>IF(B548="win",100%-DT1,"-100%")</f>
        <v>-100%</v>
      </c>
      <c r="DU548" s="9">
        <f>(DS548*DT548)+(DS548*DU1)</f>
        <v>0</v>
      </c>
      <c r="DV548" s="9"/>
      <c r="DW548" s="9">
        <f>Sun!BC53</f>
        <v>0</v>
      </c>
      <c r="DX548" s="73" t="str">
        <f>IF(B548="win",100%-DX1,"-100%")</f>
        <v>-100%</v>
      </c>
      <c r="DY548" s="9">
        <f>(DW548*DX548)+(DW548*DY1)</f>
        <v>0</v>
      </c>
      <c r="DZ548" s="9"/>
      <c r="EA548" s="9">
        <f>Sun!BD53</f>
        <v>0</v>
      </c>
      <c r="EB548" s="73" t="str">
        <f>IF(B548="win",100%-EB1,"-100%")</f>
        <v>-100%</v>
      </c>
      <c r="EC548" s="9">
        <f>(EA548*EB548)+(EA548*EC1)</f>
        <v>0</v>
      </c>
      <c r="ED548" s="9"/>
      <c r="EE548" s="9">
        <f>Sun!BE53</f>
        <v>0</v>
      </c>
      <c r="EF548" s="73" t="str">
        <f>IF(B548="win",100%-EF1,"-100%")</f>
        <v>-100%</v>
      </c>
      <c r="EG548" s="9">
        <f>(EE548*EF548)+(EE548*EG1)</f>
        <v>0</v>
      </c>
      <c r="EH548" s="9"/>
      <c r="EI548" s="9">
        <f>Sun!BF53</f>
        <v>0</v>
      </c>
      <c r="EJ548" s="73" t="str">
        <f>IF(B548="win",100%-EJ1,"-100%")</f>
        <v>-100%</v>
      </c>
      <c r="EK548" s="9">
        <f>(EI548*EJ548)+(EI548*EK1)</f>
        <v>0</v>
      </c>
      <c r="EL548" s="9"/>
      <c r="EM548" s="9">
        <f>Sun!BG53</f>
        <v>0</v>
      </c>
      <c r="EN548" s="73" t="str">
        <f>IF(B548="win",100%-EN1,"-100%")</f>
        <v>-100%</v>
      </c>
      <c r="EO548" s="9">
        <f>(EM548*EN548)+(EM548*EO1)</f>
        <v>0</v>
      </c>
      <c r="EP548" s="9"/>
      <c r="EQ548" s="9">
        <f>Sun!BH53</f>
        <v>0</v>
      </c>
      <c r="ER548" s="73" t="str">
        <f>IF(B548="win",100%-ER1,"-100%")</f>
        <v>-100%</v>
      </c>
      <c r="ES548" s="9">
        <f>(EQ548*ER548)+(EQ548*ES1)</f>
        <v>0</v>
      </c>
      <c r="EU548" s="9">
        <f>Sun!$BI53</f>
        <v>0</v>
      </c>
      <c r="EV548" s="73" t="str">
        <f t="shared" si="5574"/>
        <v>-100%</v>
      </c>
      <c r="EW548" s="9">
        <f>(EU548*EV548)+(EU548*EW1)</f>
        <v>0</v>
      </c>
      <c r="EY548" s="9">
        <f>Sun!$BJ53</f>
        <v>0</v>
      </c>
      <c r="EZ548" s="73" t="str">
        <f t="shared" si="5575"/>
        <v>-100%</v>
      </c>
      <c r="FA548" s="9">
        <f>(EY548*EZ548)+(EY548*FA1)</f>
        <v>0</v>
      </c>
      <c r="FC548" s="9">
        <f>Sun!$BK53</f>
        <v>0</v>
      </c>
      <c r="FD548" s="73" t="str">
        <f t="shared" si="5576"/>
        <v>-100%</v>
      </c>
      <c r="FE548" s="9">
        <f>(FC548*FD548)+(FC548*FE1)</f>
        <v>0</v>
      </c>
      <c r="FG548" s="9">
        <f>Sun!$BL53</f>
        <v>0</v>
      </c>
      <c r="FH548" s="73" t="str">
        <f t="shared" si="5577"/>
        <v>-100%</v>
      </c>
      <c r="FI548" s="9">
        <f>(FG548*FH548)+(FG548*FI1)</f>
        <v>0</v>
      </c>
      <c r="FK548" s="9">
        <f>Sun!$BM53</f>
        <v>0</v>
      </c>
      <c r="FL548" s="73" t="str">
        <f t="shared" si="5578"/>
        <v>-100%</v>
      </c>
      <c r="FM548" s="9">
        <f>(FK548*FL548)+(FK548*FM1)</f>
        <v>0</v>
      </c>
      <c r="FO548" s="9">
        <f>Sun!$BN53</f>
        <v>0</v>
      </c>
      <c r="FP548" s="73" t="str">
        <f t="shared" ref="FP548:FP550" si="5584">IF($B548="win",100%-FP$1,"-100%")</f>
        <v>-100%</v>
      </c>
      <c r="FQ548" s="9">
        <f>(FO548*FP548)+(FO548*FQ1)</f>
        <v>0</v>
      </c>
    </row>
    <row r="549" spans="1:173" x14ac:dyDescent="0.25">
      <c r="A549" s="9" t="str">
        <f>Sun!A54</f>
        <v>UNDER</v>
      </c>
      <c r="B549" s="72">
        <f>Sun!C54</f>
        <v>0</v>
      </c>
      <c r="C549" s="9">
        <f>Sun!X54</f>
        <v>0</v>
      </c>
      <c r="D549" s="73" t="str">
        <f>IF(B549="win",100%-D1,"-100%")</f>
        <v>-100%</v>
      </c>
      <c r="E549" s="9">
        <f>(C549*D549)+(C549*E1)</f>
        <v>0</v>
      </c>
      <c r="F549" s="12"/>
      <c r="G549" s="9">
        <f>Sun!Y54</f>
        <v>0</v>
      </c>
      <c r="H549" s="73" t="str">
        <f t="shared" si="5583"/>
        <v>-100%</v>
      </c>
      <c r="I549" s="9">
        <f>(G549*H549)+(G549*I1)</f>
        <v>0</v>
      </c>
      <c r="J549" s="12"/>
      <c r="K549" s="9">
        <f>Sun!Z54</f>
        <v>0</v>
      </c>
      <c r="L549" s="73" t="str">
        <f>IF(B549="win",100%-L1,"-100%")</f>
        <v>-100%</v>
      </c>
      <c r="M549" s="9">
        <f>(K549*L549)+(K549*M1)</f>
        <v>0</v>
      </c>
      <c r="N549" s="9"/>
      <c r="O549" s="9">
        <f>Sun!AA54</f>
        <v>0</v>
      </c>
      <c r="P549" s="73" t="str">
        <f>IF(B549="win",100%-P1,"-100%")</f>
        <v>-100%</v>
      </c>
      <c r="Q549" s="9">
        <f>(O549*P549)+(O549*Q1)</f>
        <v>0</v>
      </c>
      <c r="R549" s="9"/>
      <c r="S549" s="9">
        <f>Sun!AB54</f>
        <v>0</v>
      </c>
      <c r="T549" s="73" t="str">
        <f>IF(B549="win",100%-T1,"-100%")</f>
        <v>-100%</v>
      </c>
      <c r="U549" s="9">
        <f>(S549*T549)+(S549*U1)</f>
        <v>0</v>
      </c>
      <c r="V549" s="9"/>
      <c r="W549" s="9">
        <f>Sun!AC54</f>
        <v>0</v>
      </c>
      <c r="X549" s="73" t="str">
        <f>IF(B549="win",100%-X1,"-100%")</f>
        <v>-100%</v>
      </c>
      <c r="Y549" s="9">
        <f>(W549*X549)+(W549*Y1)</f>
        <v>0</v>
      </c>
      <c r="Z549" s="9"/>
      <c r="AA549" s="9">
        <f>Sun!AD54</f>
        <v>0</v>
      </c>
      <c r="AB549" s="73" t="str">
        <f>IF(B549="win",100%-AB1,"-100%")</f>
        <v>-100%</v>
      </c>
      <c r="AC549" s="9">
        <f>(AA549*AB549)+(AA549*AC1)</f>
        <v>0</v>
      </c>
      <c r="AD549" s="9"/>
      <c r="AE549" s="9">
        <f>Sun!AE54</f>
        <v>0</v>
      </c>
      <c r="AF549" s="73" t="str">
        <f>IF(B549="win",100%-AF1,"-100%")</f>
        <v>-100%</v>
      </c>
      <c r="AG549" s="9">
        <f>(AE549*AF549)+(AE549*AG1)</f>
        <v>0</v>
      </c>
      <c r="AH549" s="9"/>
      <c r="AI549" s="9">
        <f>Sun!AF54</f>
        <v>0</v>
      </c>
      <c r="AJ549" s="73" t="str">
        <f>IF(B549="win",100%-AJ1,"-100%")</f>
        <v>-100%</v>
      </c>
      <c r="AK549" s="9">
        <f>(AI549*AJ549)+(AI549*AK1)</f>
        <v>0</v>
      </c>
      <c r="AL549" s="9"/>
      <c r="AM549" s="9">
        <f>Sun!AG54</f>
        <v>0</v>
      </c>
      <c r="AN549" s="73" t="str">
        <f>IF(B549="win",100%-AN1,"-100%")</f>
        <v>-100%</v>
      </c>
      <c r="AO549" s="9">
        <f>(AM549*AN549)+(AM549*AO1)</f>
        <v>0</v>
      </c>
      <c r="AP549" s="9"/>
      <c r="AQ549" s="9">
        <f>Sun!AH54</f>
        <v>0</v>
      </c>
      <c r="AR549" s="73" t="str">
        <f>IF(B549="win",100%-AR1,"-100%")</f>
        <v>-100%</v>
      </c>
      <c r="AS549" s="9">
        <f>(AQ549*AR549)+(AQ549*AS1)</f>
        <v>0</v>
      </c>
      <c r="AT549" s="9"/>
      <c r="AU549" s="9">
        <f>Sun!AI54</f>
        <v>0</v>
      </c>
      <c r="AV549" s="73" t="str">
        <f>IF(B549="win",100%-AV1,"-100%")</f>
        <v>-100%</v>
      </c>
      <c r="AW549" s="9">
        <f>(AU549*AV549)+(AU549*AW1)</f>
        <v>0</v>
      </c>
      <c r="AX549" s="9"/>
      <c r="AY549" s="9">
        <f>Sun!AJ54</f>
        <v>0</v>
      </c>
      <c r="AZ549" s="73" t="str">
        <f>IF(B549="win",100%-AZ1,"-100%")</f>
        <v>-100%</v>
      </c>
      <c r="BA549" s="9">
        <f>(AY549*AZ549)+(AY549*BA1)</f>
        <v>0</v>
      </c>
      <c r="BB549" s="9"/>
      <c r="BC549" s="9">
        <f>Sun!AK54</f>
        <v>0</v>
      </c>
      <c r="BD549" s="73" t="str">
        <f>IF(B549="win",100%-BD1,"-100%")</f>
        <v>-100%</v>
      </c>
      <c r="BE549" s="9">
        <f>(BC549*BD549)+(BC549*BE1)</f>
        <v>0</v>
      </c>
      <c r="BF549" s="9"/>
      <c r="BG549" s="9">
        <f>Sun!AL54</f>
        <v>0</v>
      </c>
      <c r="BH549" s="73" t="str">
        <f>IF(B549="win",100%-BH1,"-100%")</f>
        <v>-100%</v>
      </c>
      <c r="BI549" s="9">
        <f>(BG549*BH549)+(BG549*BI1)</f>
        <v>0</v>
      </c>
      <c r="BJ549" s="9"/>
      <c r="BK549" s="9">
        <f>Sun!AM54</f>
        <v>0</v>
      </c>
      <c r="BL549" s="73" t="str">
        <f>IF(B549="win",100%-BL1,"-100%")</f>
        <v>-100%</v>
      </c>
      <c r="BM549" s="9">
        <f>(BK549*BL549)+(BK549*BM1)</f>
        <v>0</v>
      </c>
      <c r="BN549" s="9"/>
      <c r="BO549" s="9">
        <f>Sun!AN54</f>
        <v>0</v>
      </c>
      <c r="BP549" s="73" t="str">
        <f>IF(B549="win",100%-BP1,"-100%")</f>
        <v>-100%</v>
      </c>
      <c r="BQ549" s="9">
        <f>(BO549*BP549)+(BO549*BQ1)</f>
        <v>0</v>
      </c>
      <c r="BR549" s="9"/>
      <c r="BS549" s="9">
        <f>Sun!AO54</f>
        <v>0</v>
      </c>
      <c r="BT549" s="73" t="str">
        <f>IF(B549="win",100%-BT1,"-100%")</f>
        <v>-100%</v>
      </c>
      <c r="BU549" s="9">
        <f>(BS549*BT549)+(BS549*BU1)</f>
        <v>0</v>
      </c>
      <c r="BV549" s="9"/>
      <c r="BW549" s="9">
        <f>Sun!AP54</f>
        <v>0</v>
      </c>
      <c r="BX549" s="73" t="str">
        <f>IF(B549="win",100%-BX1,"-100%")</f>
        <v>-100%</v>
      </c>
      <c r="BY549" s="9">
        <f>(BW549*BX549)+(BW549*BY1)</f>
        <v>0</v>
      </c>
      <c r="BZ549" s="9"/>
      <c r="CA549" s="9">
        <f>Sun!AQ54</f>
        <v>0</v>
      </c>
      <c r="CB549" s="73" t="str">
        <f>IF(B549="win",100%-CB1,"-100%")</f>
        <v>-100%</v>
      </c>
      <c r="CC549" s="9">
        <f>(CA549*CB549)+(CA549*CC1)</f>
        <v>0</v>
      </c>
      <c r="CD549" s="9"/>
      <c r="CE549" s="9">
        <f>Sun!AR54</f>
        <v>0</v>
      </c>
      <c r="CF549" s="73" t="str">
        <f>IF(B549="win",100%-CF1,"-100%")</f>
        <v>-100%</v>
      </c>
      <c r="CG549" s="9">
        <f>(CE549*CF549)+(CE549*CG1)</f>
        <v>0</v>
      </c>
      <c r="CH549" s="9"/>
      <c r="CI549" s="9">
        <f>Sun!AS54</f>
        <v>0</v>
      </c>
      <c r="CJ549" s="73" t="str">
        <f>IF(B549="win",100%-CJ1,"-100%")</f>
        <v>-100%</v>
      </c>
      <c r="CK549" s="9">
        <f>(CI549*CJ549)+(CI549*CK1)</f>
        <v>0</v>
      </c>
      <c r="CL549" s="9"/>
      <c r="CM549" s="9">
        <f>Sun!AT54</f>
        <v>0</v>
      </c>
      <c r="CN549" s="73" t="str">
        <f>IF(B549="win",100%-CN1,"-100%")</f>
        <v>-100%</v>
      </c>
      <c r="CO549" s="9">
        <f>(CM549*CN549)+(CM549*CO1)</f>
        <v>0</v>
      </c>
      <c r="CP549" s="9"/>
      <c r="CQ549" s="9">
        <f>Sun!AU54</f>
        <v>0</v>
      </c>
      <c r="CR549" s="73" t="str">
        <f>IF(B549="win",100%-CR1,"-100%")</f>
        <v>-100%</v>
      </c>
      <c r="CS549" s="9">
        <f>(CQ549*CR549)+(CQ549*CS1)</f>
        <v>0</v>
      </c>
      <c r="CT549" s="9"/>
      <c r="CU549" s="9">
        <f>Sun!AV54</f>
        <v>0</v>
      </c>
      <c r="CV549" s="73" t="str">
        <f>IF(B549="win",100%-CV1,"-100%")</f>
        <v>-100%</v>
      </c>
      <c r="CW549" s="9">
        <f>(CU549*CV549)+(CU549*CW1)</f>
        <v>0</v>
      </c>
      <c r="CX549" s="9"/>
      <c r="CY549" s="9">
        <f>Sun!AW54</f>
        <v>0</v>
      </c>
      <c r="CZ549" s="73" t="str">
        <f>IF(B549="win",100%-CZ1,"-100%")</f>
        <v>-100%</v>
      </c>
      <c r="DA549" s="9">
        <f>(CY549*CZ549)+(CY549*DA1)</f>
        <v>0</v>
      </c>
      <c r="DB549" s="9"/>
      <c r="DC549" s="9">
        <f>Sun!AX54</f>
        <v>0</v>
      </c>
      <c r="DD549" s="73" t="str">
        <f>IF(B549="win",100%-DD1,"-100%")</f>
        <v>-100%</v>
      </c>
      <c r="DE549" s="9">
        <f>(DC549*DD549)+(DC549*DE1)</f>
        <v>0</v>
      </c>
      <c r="DF549" s="9"/>
      <c r="DG549" s="9">
        <f>Sun!AY54</f>
        <v>0</v>
      </c>
      <c r="DH549" s="73" t="str">
        <f>IF(B549="win",100%-DH1,"-100%")</f>
        <v>-100%</v>
      </c>
      <c r="DI549" s="9">
        <f>(DG549*DH549)+(DG549*DI1)</f>
        <v>0</v>
      </c>
      <c r="DJ549" s="9"/>
      <c r="DK549" s="9">
        <f>Sun!AZ54</f>
        <v>0</v>
      </c>
      <c r="DL549" s="73" t="str">
        <f>IF(B549="win",100%-DL1,"-100%")</f>
        <v>-100%</v>
      </c>
      <c r="DM549" s="9">
        <f>(DK549*DL549)+(DK549*DM1)</f>
        <v>0</v>
      </c>
      <c r="DN549" s="9"/>
      <c r="DO549" s="9">
        <f>Sun!BA54</f>
        <v>0</v>
      </c>
      <c r="DP549" s="73" t="str">
        <f>IF(B549="win",100%-DP1,"-100%")</f>
        <v>-100%</v>
      </c>
      <c r="DQ549" s="9">
        <f>(DO549*DP549)+(DO549*DQ1)</f>
        <v>0</v>
      </c>
      <c r="DR549" s="9"/>
      <c r="DS549" s="9">
        <f>Sun!BB54</f>
        <v>0</v>
      </c>
      <c r="DT549" s="73" t="str">
        <f>IF(B549="win",100%-DT1,"-100%")</f>
        <v>-100%</v>
      </c>
      <c r="DU549" s="9">
        <f>(DS549*DT549)+(DS549*DU1)</f>
        <v>0</v>
      </c>
      <c r="DV549" s="9"/>
      <c r="DW549" s="9">
        <f>Sun!BC54</f>
        <v>0</v>
      </c>
      <c r="DX549" s="73" t="str">
        <f>IF(B549="win",100%-DX1,"-100%")</f>
        <v>-100%</v>
      </c>
      <c r="DY549" s="9">
        <f>(DW549*DX549)+(DW549*DY1)</f>
        <v>0</v>
      </c>
      <c r="DZ549" s="9"/>
      <c r="EA549" s="9">
        <f>Sun!BD54</f>
        <v>0</v>
      </c>
      <c r="EB549" s="73" t="str">
        <f>IF(B549="win",100%-EB1,"-100%")</f>
        <v>-100%</v>
      </c>
      <c r="EC549" s="9">
        <f>(EA549*EB549)+(EA549*EC1)</f>
        <v>0</v>
      </c>
      <c r="ED549" s="9"/>
      <c r="EE549" s="9">
        <f>Sun!BE54</f>
        <v>0</v>
      </c>
      <c r="EF549" s="73" t="str">
        <f>IF(B549="win",100%-EF1,"-100%")</f>
        <v>-100%</v>
      </c>
      <c r="EG549" s="9">
        <f>(EE549*EF549)+(EE549*EG1)</f>
        <v>0</v>
      </c>
      <c r="EH549" s="9"/>
      <c r="EI549" s="9">
        <f>Sun!BF54</f>
        <v>0</v>
      </c>
      <c r="EJ549" s="73" t="str">
        <f>IF(B549="win",100%-EJ1,"-100%")</f>
        <v>-100%</v>
      </c>
      <c r="EK549" s="9">
        <f>(EI549*EJ549)+(EI549*EK1)</f>
        <v>0</v>
      </c>
      <c r="EL549" s="9"/>
      <c r="EM549" s="9">
        <f>Sun!BG54</f>
        <v>0</v>
      </c>
      <c r="EN549" s="73" t="str">
        <f>IF(B549="win",100%-EN1,"-100%")</f>
        <v>-100%</v>
      </c>
      <c r="EO549" s="9">
        <f>(EM549*EN549)+(EM549*EO1)</f>
        <v>0</v>
      </c>
      <c r="EP549" s="9"/>
      <c r="EQ549" s="9">
        <f>Sun!BH54</f>
        <v>0</v>
      </c>
      <c r="ER549" s="73" t="str">
        <f>IF(B549="win",100%-ER1,"-100%")</f>
        <v>-100%</v>
      </c>
      <c r="ES549" s="9">
        <f>(EQ549*ER549)+(EQ549*ES1)</f>
        <v>0</v>
      </c>
      <c r="EU549" s="9">
        <f>Sun!$BI54</f>
        <v>0</v>
      </c>
      <c r="EV549" s="73" t="str">
        <f t="shared" si="5574"/>
        <v>-100%</v>
      </c>
      <c r="EW549" s="9">
        <f>(EU549*EV549)+(EU549*EW1)</f>
        <v>0</v>
      </c>
      <c r="EY549" s="9">
        <f>Sun!$BJ54</f>
        <v>0</v>
      </c>
      <c r="EZ549" s="73" t="str">
        <f t="shared" si="5575"/>
        <v>-100%</v>
      </c>
      <c r="FA549" s="9">
        <f>(EY549*EZ549)+(EY549*FA1)</f>
        <v>0</v>
      </c>
      <c r="FC549" s="9">
        <f>Sun!$BK54</f>
        <v>0</v>
      </c>
      <c r="FD549" s="73" t="str">
        <f t="shared" si="5576"/>
        <v>-100%</v>
      </c>
      <c r="FE549" s="9">
        <f>(FC549*FD549)+(FC549*FE1)</f>
        <v>0</v>
      </c>
      <c r="FG549" s="9">
        <f>Sun!$BL54</f>
        <v>0</v>
      </c>
      <c r="FH549" s="73" t="str">
        <f t="shared" si="5577"/>
        <v>-100%</v>
      </c>
      <c r="FI549" s="9">
        <f>(FG549*FH549)+(FG549*FI1)</f>
        <v>0</v>
      </c>
      <c r="FK549" s="9">
        <f>Sun!$BM54</f>
        <v>0</v>
      </c>
      <c r="FL549" s="73" t="str">
        <f t="shared" si="5578"/>
        <v>-100%</v>
      </c>
      <c r="FM549" s="9">
        <f>(FK549*FL549)+(FK549*FM1)</f>
        <v>0</v>
      </c>
      <c r="FO549" s="9">
        <f>Sun!$BN54</f>
        <v>0</v>
      </c>
      <c r="FP549" s="73" t="str">
        <f t="shared" si="5584"/>
        <v>-100%</v>
      </c>
      <c r="FQ549" s="9">
        <f>(FO549*FP549)+(FO549*FQ1)</f>
        <v>0</v>
      </c>
    </row>
    <row r="550" spans="1:173" x14ac:dyDescent="0.25">
      <c r="A550" s="9" t="str">
        <f>Sun!A55</f>
        <v>OVER</v>
      </c>
      <c r="B550" s="72">
        <f>Sun!C55</f>
        <v>0</v>
      </c>
      <c r="C550" s="9">
        <f>Sun!X55</f>
        <v>0</v>
      </c>
      <c r="D550" s="73" t="str">
        <f>IF(B550="win",100%-D1,"-100%")</f>
        <v>-100%</v>
      </c>
      <c r="E550" s="9">
        <f>(C550*D550)+(C550*E1)</f>
        <v>0</v>
      </c>
      <c r="F550" s="12"/>
      <c r="G550" s="9">
        <f>Sun!Y55</f>
        <v>0</v>
      </c>
      <c r="H550" s="73" t="str">
        <f t="shared" si="5583"/>
        <v>-100%</v>
      </c>
      <c r="I550" s="9">
        <f>(G550*H550)+(G550*I96)</f>
        <v>0</v>
      </c>
      <c r="J550" s="12"/>
      <c r="K550" s="9">
        <f>Sun!Z55</f>
        <v>0</v>
      </c>
      <c r="L550" s="73" t="str">
        <f>IF(B550="win",100%-L1,"-100%")</f>
        <v>-100%</v>
      </c>
      <c r="M550" s="9">
        <f>(K550*L550)+(K550*M1)</f>
        <v>0</v>
      </c>
      <c r="N550" s="9"/>
      <c r="O550" s="9">
        <f>Sun!AA55</f>
        <v>0</v>
      </c>
      <c r="P550" s="73" t="str">
        <f>IF(B550="win",100%-P1,"-100%")</f>
        <v>-100%</v>
      </c>
      <c r="Q550" s="9">
        <f>(O550*P550)+(O550*Q1)</f>
        <v>0</v>
      </c>
      <c r="R550" s="9"/>
      <c r="S550" s="9">
        <f>Sun!AB55</f>
        <v>0</v>
      </c>
      <c r="T550" s="73" t="str">
        <f>IF(B550="win",100%-T1,"-100%")</f>
        <v>-100%</v>
      </c>
      <c r="U550" s="9">
        <f>(S550*T550)+(S550*U1)</f>
        <v>0</v>
      </c>
      <c r="V550" s="9"/>
      <c r="W550" s="9">
        <f>Sun!AC55</f>
        <v>0</v>
      </c>
      <c r="X550" s="73" t="str">
        <f>IF(B550="win",100%-X1,"-100%")</f>
        <v>-100%</v>
      </c>
      <c r="Y550" s="9">
        <f>(W550*X550)+(W550*Y1)</f>
        <v>0</v>
      </c>
      <c r="Z550" s="9"/>
      <c r="AA550" s="9">
        <f>Sun!AD55</f>
        <v>0</v>
      </c>
      <c r="AB550" s="73" t="str">
        <f>IF(B550="win",100%-AB1,"-100%")</f>
        <v>-100%</v>
      </c>
      <c r="AC550" s="9">
        <f>(AA550*AB550)+(AA550*AC1)</f>
        <v>0</v>
      </c>
      <c r="AD550" s="9"/>
      <c r="AE550" s="9">
        <f>Sun!AE55</f>
        <v>0</v>
      </c>
      <c r="AF550" s="73" t="str">
        <f>IF(B550="win",100%-AF1,"-100%")</f>
        <v>-100%</v>
      </c>
      <c r="AG550" s="9">
        <f>(AE550*AF550)+(AE550*AG1)</f>
        <v>0</v>
      </c>
      <c r="AH550" s="9"/>
      <c r="AI550" s="9">
        <f>Sun!AF55</f>
        <v>0</v>
      </c>
      <c r="AJ550" s="73" t="str">
        <f>IF(B550="win",100%-AJ1,"-100%")</f>
        <v>-100%</v>
      </c>
      <c r="AK550" s="9">
        <f>(AI550*AJ550)+(AI550*AK1)</f>
        <v>0</v>
      </c>
      <c r="AL550" s="9"/>
      <c r="AM550" s="9">
        <f>Sun!AG55</f>
        <v>0</v>
      </c>
      <c r="AN550" s="73" t="str">
        <f>IF(B550="win",100%-AN1,"-100%")</f>
        <v>-100%</v>
      </c>
      <c r="AO550" s="9">
        <f>(AM550*AN550)+(AM550*AO1)</f>
        <v>0</v>
      </c>
      <c r="AP550" s="9"/>
      <c r="AQ550" s="9">
        <f>Sun!AH55</f>
        <v>0</v>
      </c>
      <c r="AR550" s="73" t="str">
        <f>IF(B550="win",100%-AR1,"-100%")</f>
        <v>-100%</v>
      </c>
      <c r="AS550" s="9">
        <f>(AQ550*AR550)+(AQ550*AS1)</f>
        <v>0</v>
      </c>
      <c r="AT550" s="9"/>
      <c r="AU550" s="9">
        <f>Sun!AI55</f>
        <v>0</v>
      </c>
      <c r="AV550" s="73" t="str">
        <f>IF(B550="win",100%-AV1,"-100%")</f>
        <v>-100%</v>
      </c>
      <c r="AW550" s="9">
        <f>(AU550*AV550)+(AU550*AW1)</f>
        <v>0</v>
      </c>
      <c r="AX550" s="9"/>
      <c r="AY550" s="9">
        <f>Sun!AJ55</f>
        <v>0</v>
      </c>
      <c r="AZ550" s="73" t="str">
        <f>IF(B550="win",100%-AZ1,"-100%")</f>
        <v>-100%</v>
      </c>
      <c r="BA550" s="9">
        <f>(AY550*AZ550)+(AY550*BA1)</f>
        <v>0</v>
      </c>
      <c r="BB550" s="9"/>
      <c r="BC550" s="9">
        <f>Sun!AK55</f>
        <v>0</v>
      </c>
      <c r="BD550" s="73" t="str">
        <f>IF(B550="win",100%-BD1,"-100%")</f>
        <v>-100%</v>
      </c>
      <c r="BE550" s="9">
        <f>(BC550*BD550)+(BC550*BE1)</f>
        <v>0</v>
      </c>
      <c r="BF550" s="9"/>
      <c r="BG550" s="9">
        <f>Sun!AL55</f>
        <v>0</v>
      </c>
      <c r="BH550" s="73" t="str">
        <f>IF(B550="win",100%-BH1,"-100%")</f>
        <v>-100%</v>
      </c>
      <c r="BI550" s="9">
        <f>(BG550*BH550)+(BG550*BI1)</f>
        <v>0</v>
      </c>
      <c r="BJ550" s="9"/>
      <c r="BK550" s="9">
        <f>Sun!AM55</f>
        <v>0</v>
      </c>
      <c r="BL550" s="73" t="str">
        <f>IF(B550="win",100%-BL1,"-100%")</f>
        <v>-100%</v>
      </c>
      <c r="BM550" s="9">
        <f>(BK550*BL550)+(BK550*BM1)</f>
        <v>0</v>
      </c>
      <c r="BN550" s="9"/>
      <c r="BO550" s="9">
        <f>Sun!AN55</f>
        <v>0</v>
      </c>
      <c r="BP550" s="73" t="str">
        <f>IF(B550="win",100%-BP1,"-100%")</f>
        <v>-100%</v>
      </c>
      <c r="BQ550" s="9">
        <f>(BO550*BP550)+(BO550*BQ1)</f>
        <v>0</v>
      </c>
      <c r="BR550" s="9"/>
      <c r="BS550" s="9">
        <f>Sun!AO55</f>
        <v>0</v>
      </c>
      <c r="BT550" s="73" t="str">
        <f>IF(B550="win",100%-BT1,"-100%")</f>
        <v>-100%</v>
      </c>
      <c r="BU550" s="9">
        <f>(BS550*BT550)+(BS550*BU1)</f>
        <v>0</v>
      </c>
      <c r="BV550" s="9"/>
      <c r="BW550" s="9">
        <f>Sun!AP55</f>
        <v>0</v>
      </c>
      <c r="BX550" s="73" t="str">
        <f>IF(B550="win",100%-BX1,"-100%")</f>
        <v>-100%</v>
      </c>
      <c r="BY550" s="9">
        <f>(BW550*BX550)+(BW550*BY1)</f>
        <v>0</v>
      </c>
      <c r="BZ550" s="9"/>
      <c r="CA550" s="9">
        <f>Sun!AQ55</f>
        <v>0</v>
      </c>
      <c r="CB550" s="73" t="str">
        <f>IF(B550="win",100%-CB1,"-100%")</f>
        <v>-100%</v>
      </c>
      <c r="CC550" s="9">
        <f>(CA550*CB550)+(CA550*CC1)</f>
        <v>0</v>
      </c>
      <c r="CD550" s="9"/>
      <c r="CE550" s="9">
        <f>Sun!AR55</f>
        <v>0</v>
      </c>
      <c r="CF550" s="73" t="str">
        <f>IF(B550="win",100%-CF1,"-100%")</f>
        <v>-100%</v>
      </c>
      <c r="CG550" s="9">
        <f>(CE550*CF550)+(CE550*CG1)</f>
        <v>0</v>
      </c>
      <c r="CH550" s="9"/>
      <c r="CI550" s="9">
        <f>Sun!AS55</f>
        <v>0</v>
      </c>
      <c r="CJ550" s="73" t="str">
        <f>IF(B550="win",100%-CJ1,"-100%")</f>
        <v>-100%</v>
      </c>
      <c r="CK550" s="9">
        <f>(CI550*CJ550)+(CI550*CK1)</f>
        <v>0</v>
      </c>
      <c r="CL550" s="9"/>
      <c r="CM550" s="9">
        <f>Sun!AT55</f>
        <v>0</v>
      </c>
      <c r="CN550" s="73" t="str">
        <f>IF(B550="win",100%-CN1,"-100%")</f>
        <v>-100%</v>
      </c>
      <c r="CO550" s="9">
        <f>(CM550*CN550)+(CM550*CO1)</f>
        <v>0</v>
      </c>
      <c r="CP550" s="9"/>
      <c r="CQ550" s="9">
        <f>Sun!AU55</f>
        <v>0</v>
      </c>
      <c r="CR550" s="73" t="str">
        <f>IF(B550="win",100%-CR1,"-100%")</f>
        <v>-100%</v>
      </c>
      <c r="CS550" s="9">
        <f>(CQ550*CR550)+(CQ550*CS1)</f>
        <v>0</v>
      </c>
      <c r="CT550" s="9"/>
      <c r="CU550" s="9">
        <f>Sun!AV55</f>
        <v>0</v>
      </c>
      <c r="CV550" s="73" t="str">
        <f>IF(B550="win",100%-CV1,"-100%")</f>
        <v>-100%</v>
      </c>
      <c r="CW550" s="9">
        <f>(CU550*CV550)+(CU550*CW1)</f>
        <v>0</v>
      </c>
      <c r="CX550" s="9"/>
      <c r="CY550" s="9">
        <f>Sun!AW55</f>
        <v>0</v>
      </c>
      <c r="CZ550" s="73" t="str">
        <f>IF(B550="win",100%-CZ1,"-100%")</f>
        <v>-100%</v>
      </c>
      <c r="DA550" s="9">
        <f>(CY550*CZ550)+(CY550*DA1)</f>
        <v>0</v>
      </c>
      <c r="DB550" s="9"/>
      <c r="DC550" s="9">
        <f>Sun!AX55</f>
        <v>0</v>
      </c>
      <c r="DD550" s="73" t="str">
        <f>IF(B550="win",100%-DD1,"-100%")</f>
        <v>-100%</v>
      </c>
      <c r="DE550" s="9">
        <f>(DC550*DD550)+(DC550*DE1)</f>
        <v>0</v>
      </c>
      <c r="DF550" s="9"/>
      <c r="DG550" s="9">
        <f>Sun!AY55</f>
        <v>0</v>
      </c>
      <c r="DH550" s="73" t="str">
        <f>IF(B550="win",100%-DH1,"-100%")</f>
        <v>-100%</v>
      </c>
      <c r="DI550" s="9">
        <f>(DG550*DH550)+(DG550*DI1)</f>
        <v>0</v>
      </c>
      <c r="DJ550" s="9"/>
      <c r="DK550" s="9">
        <f>Sun!AZ55</f>
        <v>0</v>
      </c>
      <c r="DL550" s="73" t="str">
        <f>IF(B550="win",100%-DL1,"-100%")</f>
        <v>-100%</v>
      </c>
      <c r="DM550" s="9">
        <f>(DK550*DL550)+(DK550*DM1)</f>
        <v>0</v>
      </c>
      <c r="DN550" s="9"/>
      <c r="DO550" s="9">
        <f>Sun!BA55</f>
        <v>0</v>
      </c>
      <c r="DP550" s="73" t="str">
        <f>IF(B550="win",100%-DP1,"-100%")</f>
        <v>-100%</v>
      </c>
      <c r="DQ550" s="9">
        <f>(DO550*DP550)+(DO550*DQ1)</f>
        <v>0</v>
      </c>
      <c r="DR550" s="9"/>
      <c r="DS550" s="9">
        <f>Sun!BB55</f>
        <v>0</v>
      </c>
      <c r="DT550" s="73" t="str">
        <f>IF(B550="win",100%-DT1,"-100%")</f>
        <v>-100%</v>
      </c>
      <c r="DU550" s="9">
        <f>(DS550*DT550)+(DS550*DU1)</f>
        <v>0</v>
      </c>
      <c r="DV550" s="9"/>
      <c r="DW550" s="9">
        <f>Sun!BC55</f>
        <v>0</v>
      </c>
      <c r="DX550" s="73" t="str">
        <f>IF(B550="win",100%-DX1,"-100%")</f>
        <v>-100%</v>
      </c>
      <c r="DY550" s="9">
        <f>(DW550*DX550)+(DW550*DY1)</f>
        <v>0</v>
      </c>
      <c r="DZ550" s="9"/>
      <c r="EA550" s="9">
        <f>Sun!BD55</f>
        <v>0</v>
      </c>
      <c r="EB550" s="73" t="str">
        <f>IF(B550="win",100%-EB1,"-100%")</f>
        <v>-100%</v>
      </c>
      <c r="EC550" s="9">
        <f>(EA550*EB550)+(EA550*EC1)</f>
        <v>0</v>
      </c>
      <c r="ED550" s="9"/>
      <c r="EE550" s="9">
        <f>Sun!BE55</f>
        <v>0</v>
      </c>
      <c r="EF550" s="73" t="str">
        <f>IF(B550="win",100%-EF1,"-100%")</f>
        <v>-100%</v>
      </c>
      <c r="EG550" s="9">
        <f>(EE550*EF550)+(EE550*EG1)</f>
        <v>0</v>
      </c>
      <c r="EH550" s="9"/>
      <c r="EI550" s="9">
        <f>Sun!BF55</f>
        <v>0</v>
      </c>
      <c r="EJ550" s="73" t="str">
        <f>IF(B550="win",100%-EJ1,"-100%")</f>
        <v>-100%</v>
      </c>
      <c r="EK550" s="9">
        <f>(EI550*EJ550)+(EI550*EK1)</f>
        <v>0</v>
      </c>
      <c r="EL550" s="9"/>
      <c r="EM550" s="9">
        <f>Sun!BG55</f>
        <v>0</v>
      </c>
      <c r="EN550" s="73" t="str">
        <f>IF(B550="win",100%-EN1,"-100%")</f>
        <v>-100%</v>
      </c>
      <c r="EO550" s="9">
        <f>(EM550*EN550)+(EM550*EO1)</f>
        <v>0</v>
      </c>
      <c r="EP550" s="9"/>
      <c r="EQ550" s="9">
        <f>Sun!BH55</f>
        <v>0</v>
      </c>
      <c r="ER550" s="73" t="str">
        <f>IF(B550="win",100%-ER1,"-100%")</f>
        <v>-100%</v>
      </c>
      <c r="ES550" s="9">
        <f>(EQ550*ER550)+(EQ550*ES1)</f>
        <v>0</v>
      </c>
      <c r="EU550" s="9">
        <f>Sun!$BI55</f>
        <v>0</v>
      </c>
      <c r="EV550" s="73" t="str">
        <f t="shared" si="5574"/>
        <v>-100%</v>
      </c>
      <c r="EW550" s="9">
        <f>(EU550*EV550)+(EU550*EW1)</f>
        <v>0</v>
      </c>
      <c r="EY550" s="9">
        <f>Sun!$BJ55</f>
        <v>0</v>
      </c>
      <c r="EZ550" s="73" t="str">
        <f t="shared" si="5575"/>
        <v>-100%</v>
      </c>
      <c r="FA550" s="9">
        <f>(EY550*EZ550)+(EY550*FA1)</f>
        <v>0</v>
      </c>
      <c r="FC550" s="9">
        <f>Sun!$BK55</f>
        <v>0</v>
      </c>
      <c r="FD550" s="73" t="str">
        <f t="shared" si="5576"/>
        <v>-100%</v>
      </c>
      <c r="FE550" s="9">
        <f>(FC550*FD550)+(FC550*FE1)</f>
        <v>0</v>
      </c>
      <c r="FG550" s="9">
        <f>Sun!$BL55</f>
        <v>0</v>
      </c>
      <c r="FH550" s="73" t="str">
        <f t="shared" si="5577"/>
        <v>-100%</v>
      </c>
      <c r="FI550" s="9">
        <f>(FG550*FH550)+(FG550*FI1)</f>
        <v>0</v>
      </c>
      <c r="FK550" s="9">
        <f>Sun!$BM55</f>
        <v>0</v>
      </c>
      <c r="FL550" s="73" t="str">
        <f t="shared" si="5578"/>
        <v>-100%</v>
      </c>
      <c r="FM550" s="9">
        <f>(FK550*FL550)+(FK550*FM1)</f>
        <v>0</v>
      </c>
      <c r="FO550" s="9">
        <f>Sun!$BN55</f>
        <v>0</v>
      </c>
      <c r="FP550" s="73" t="str">
        <f t="shared" si="5584"/>
        <v>-100%</v>
      </c>
      <c r="FQ550" s="9">
        <f>(FO550*FP550)+(FO550*FQ1)</f>
        <v>0</v>
      </c>
    </row>
    <row r="551" spans="1:173" x14ac:dyDescent="0.25">
      <c r="A551" s="75"/>
      <c r="B551" s="72"/>
      <c r="C551" s="75"/>
      <c r="D551" s="75"/>
      <c r="E551" s="75"/>
      <c r="F551" s="12"/>
      <c r="G551" s="75"/>
      <c r="H551" s="75"/>
      <c r="I551" s="75"/>
      <c r="J551" s="12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5"/>
      <c r="BD551" s="75"/>
      <c r="BE551" s="75"/>
      <c r="BF551" s="75"/>
      <c r="BG551" s="75"/>
      <c r="BH551" s="75"/>
      <c r="BI551" s="75"/>
      <c r="BJ551" s="75"/>
      <c r="BK551" s="75"/>
      <c r="BL551" s="75"/>
      <c r="BM551" s="75"/>
      <c r="BN551" s="75"/>
      <c r="BO551" s="75"/>
      <c r="BP551" s="75"/>
      <c r="BQ551" s="75"/>
      <c r="BR551" s="75"/>
      <c r="BS551" s="75"/>
      <c r="BT551" s="75"/>
      <c r="BU551" s="75"/>
      <c r="BV551" s="75"/>
      <c r="BW551" s="75"/>
      <c r="BX551" s="75"/>
      <c r="BY551" s="75"/>
      <c r="BZ551" s="75"/>
      <c r="CA551" s="75"/>
      <c r="CB551" s="75"/>
      <c r="CC551" s="75"/>
      <c r="CD551" s="75"/>
      <c r="CE551" s="75"/>
      <c r="CF551" s="75"/>
      <c r="CG551" s="75"/>
      <c r="CH551" s="75"/>
      <c r="CI551" s="75"/>
      <c r="CJ551" s="75"/>
      <c r="CK551" s="75"/>
      <c r="CL551" s="75"/>
      <c r="CM551" s="75"/>
      <c r="CN551" s="75"/>
      <c r="CO551" s="75"/>
      <c r="CP551" s="75"/>
      <c r="CQ551" s="75"/>
      <c r="CR551" s="75"/>
      <c r="CS551" s="75"/>
      <c r="CT551" s="75"/>
      <c r="CU551" s="75"/>
      <c r="CV551" s="75"/>
      <c r="CW551" s="75"/>
      <c r="CX551" s="75"/>
      <c r="CY551" s="75"/>
      <c r="CZ551" s="75"/>
      <c r="DA551" s="75"/>
      <c r="DB551" s="75"/>
      <c r="DC551" s="75"/>
      <c r="DD551" s="75"/>
      <c r="DE551" s="75"/>
      <c r="DF551" s="75"/>
      <c r="DG551" s="75"/>
      <c r="DH551" s="75"/>
      <c r="DI551" s="75"/>
      <c r="DJ551" s="75"/>
      <c r="DK551" s="75"/>
      <c r="DL551" s="75"/>
      <c r="DM551" s="75"/>
      <c r="DN551" s="75"/>
      <c r="DO551" s="75"/>
      <c r="DP551" s="75"/>
      <c r="DQ551" s="75"/>
      <c r="DR551" s="75"/>
      <c r="DS551" s="75"/>
      <c r="DT551" s="75"/>
      <c r="DU551" s="75"/>
      <c r="DV551" s="75"/>
      <c r="DW551" s="75"/>
      <c r="DX551" s="75"/>
      <c r="DY551" s="75"/>
      <c r="DZ551" s="75"/>
      <c r="EA551" s="75"/>
      <c r="EB551" s="75"/>
      <c r="EC551" s="75"/>
      <c r="ED551" s="75"/>
      <c r="EE551" s="75"/>
      <c r="EF551" s="75"/>
      <c r="EG551" s="75"/>
      <c r="EH551" s="75"/>
      <c r="EI551" s="75"/>
      <c r="EJ551" s="75"/>
      <c r="EK551" s="75"/>
      <c r="EL551" s="75"/>
      <c r="EM551" s="75"/>
      <c r="EN551" s="75"/>
      <c r="EO551" s="75"/>
      <c r="EP551" s="75"/>
      <c r="EQ551" s="75"/>
      <c r="ER551" s="75"/>
      <c r="ES551" s="75"/>
      <c r="EU551" s="75"/>
      <c r="EV551" s="75"/>
      <c r="EW551" s="75"/>
      <c r="EY551" s="75"/>
      <c r="EZ551" s="75"/>
      <c r="FA551" s="75"/>
      <c r="FC551" s="75"/>
      <c r="FD551" s="75"/>
      <c r="FE551" s="75"/>
      <c r="FG551" s="75"/>
      <c r="FH551" s="75"/>
      <c r="FI551" s="75"/>
      <c r="FK551" s="75"/>
      <c r="FL551" s="75"/>
      <c r="FM551" s="75"/>
      <c r="FO551" s="75"/>
      <c r="FP551" s="75"/>
      <c r="FQ551" s="75"/>
    </row>
    <row r="552" spans="1:173" x14ac:dyDescent="0.25">
      <c r="A552" s="9">
        <f>Sun!A57</f>
        <v>0</v>
      </c>
      <c r="B552" s="72">
        <f>Sun!C57</f>
        <v>0</v>
      </c>
      <c r="C552" s="9">
        <f>Sun!X57</f>
        <v>0</v>
      </c>
      <c r="D552" s="73" t="str">
        <f>IF(B552="win",100%-D1,"-100%")</f>
        <v>-100%</v>
      </c>
      <c r="E552" s="9">
        <f>(C552*D552)+(C552*E1)</f>
        <v>0</v>
      </c>
      <c r="F552" s="12"/>
      <c r="G552" s="9">
        <f>Sun!Y57</f>
        <v>0</v>
      </c>
      <c r="H552" s="73" t="str">
        <f>IF($B552="win",100%-H$1,"-100%")</f>
        <v>-100%</v>
      </c>
      <c r="I552" s="9">
        <f>(G552*H552)+(G552*I98)</f>
        <v>0</v>
      </c>
      <c r="J552" s="12"/>
      <c r="K552" s="9">
        <f>Sun!Z57</f>
        <v>0</v>
      </c>
      <c r="L552" s="73" t="str">
        <f>IF(B552="win",100%-L1,"-100%")</f>
        <v>-100%</v>
      </c>
      <c r="M552" s="9">
        <f>(K552*L552)+(K552*M1)</f>
        <v>0</v>
      </c>
      <c r="N552" s="9"/>
      <c r="O552" s="9">
        <f>Sun!AA57</f>
        <v>0</v>
      </c>
      <c r="P552" s="73" t="str">
        <f>IF(B552="win",100%-P1,"-100%")</f>
        <v>-100%</v>
      </c>
      <c r="Q552" s="9">
        <f>(O552*P552)+(O552*Q1)</f>
        <v>0</v>
      </c>
      <c r="R552" s="9"/>
      <c r="S552" s="9">
        <f>Sun!AB57</f>
        <v>0</v>
      </c>
      <c r="T552" s="73" t="str">
        <f>IF(B552="win",100%-T1,"-100%")</f>
        <v>-100%</v>
      </c>
      <c r="U552" s="9">
        <f>(S552*T552)+(S552*U1)</f>
        <v>0</v>
      </c>
      <c r="V552" s="9"/>
      <c r="W552" s="9">
        <f>Sun!AC57</f>
        <v>0</v>
      </c>
      <c r="X552" s="73" t="str">
        <f>IF(B552="win",100%-X1,"-100%")</f>
        <v>-100%</v>
      </c>
      <c r="Y552" s="9">
        <f>(W552*X552)+(W552*Y1)</f>
        <v>0</v>
      </c>
      <c r="Z552" s="9"/>
      <c r="AA552" s="9">
        <f>Sun!AD57</f>
        <v>0</v>
      </c>
      <c r="AB552" s="73" t="str">
        <f>IF(B552="win",100%-AB1,"-100%")</f>
        <v>-100%</v>
      </c>
      <c r="AC552" s="9">
        <f>(AA552*AB552)+(AA552*AC1)</f>
        <v>0</v>
      </c>
      <c r="AD552" s="9"/>
      <c r="AE552" s="9">
        <f>Sun!AE57</f>
        <v>0</v>
      </c>
      <c r="AF552" s="73" t="str">
        <f>IF(B552="win",100%-AF1,"-100%")</f>
        <v>-100%</v>
      </c>
      <c r="AG552" s="9">
        <f>(AE552*AF552)+(AE552*AG1)</f>
        <v>0</v>
      </c>
      <c r="AH552" s="9"/>
      <c r="AI552" s="9">
        <f>Sun!AF57</f>
        <v>0</v>
      </c>
      <c r="AJ552" s="73" t="str">
        <f>IF(B552="win",100%-AJ1,"-100%")</f>
        <v>-100%</v>
      </c>
      <c r="AK552" s="9">
        <f>(AI552*AJ552)+(AI552*AK1)</f>
        <v>0</v>
      </c>
      <c r="AL552" s="9"/>
      <c r="AM552" s="9">
        <f>Sun!AG57</f>
        <v>0</v>
      </c>
      <c r="AN552" s="73" t="str">
        <f>IF(B552="win",100%-AN1,"-100%")</f>
        <v>-100%</v>
      </c>
      <c r="AO552" s="9">
        <f>(AM552*AN552)+(AM552*AO1)</f>
        <v>0</v>
      </c>
      <c r="AP552" s="9"/>
      <c r="AQ552" s="9">
        <f>Sun!AH57</f>
        <v>0</v>
      </c>
      <c r="AR552" s="73" t="str">
        <f>IF(B552="win",100%-AR1,"-100%")</f>
        <v>-100%</v>
      </c>
      <c r="AS552" s="9">
        <f>(AQ552*AR552)+(AQ552*AS1)</f>
        <v>0</v>
      </c>
      <c r="AT552" s="9"/>
      <c r="AU552" s="9">
        <f>Sun!AI57</f>
        <v>0</v>
      </c>
      <c r="AV552" s="73" t="str">
        <f>IF(B552="win",100%-AV1,"-100%")</f>
        <v>-100%</v>
      </c>
      <c r="AW552" s="9">
        <f>(AU552*AV552)+(AU552*AW1)</f>
        <v>0</v>
      </c>
      <c r="AX552" s="9"/>
      <c r="AY552" s="9">
        <f>Sun!AJ57</f>
        <v>0</v>
      </c>
      <c r="AZ552" s="73" t="str">
        <f>IF(B552="win",100%-AZ1,"-100%")</f>
        <v>-100%</v>
      </c>
      <c r="BA552" s="9">
        <f>(AY552*AZ552)+(AY552*BA1)</f>
        <v>0</v>
      </c>
      <c r="BB552" s="9"/>
      <c r="BC552" s="9">
        <f>Sun!AK57</f>
        <v>0</v>
      </c>
      <c r="BD552" s="73" t="str">
        <f>IF(B552="win",100%-BD1,"-100%")</f>
        <v>-100%</v>
      </c>
      <c r="BE552" s="9">
        <f>(BC552*BD552)+(BC552*BE1)</f>
        <v>0</v>
      </c>
      <c r="BF552" s="9"/>
      <c r="BG552" s="9">
        <f>Sun!AL57</f>
        <v>0</v>
      </c>
      <c r="BH552" s="73" t="str">
        <f>IF(B552="win",100%-BH1,"-100%")</f>
        <v>-100%</v>
      </c>
      <c r="BI552" s="9">
        <f>(BG552*BH552)+(BG552*BI1)</f>
        <v>0</v>
      </c>
      <c r="BJ552" s="9"/>
      <c r="BK552" s="9">
        <f>Sun!AM57</f>
        <v>0</v>
      </c>
      <c r="BL552" s="73" t="str">
        <f>IF(B552="win",100%-BL1,"-100%")</f>
        <v>-100%</v>
      </c>
      <c r="BM552" s="9">
        <f>(BK552*BL552)+(BK552*BM1)</f>
        <v>0</v>
      </c>
      <c r="BN552" s="9"/>
      <c r="BO552" s="9">
        <f>Sun!AN57</f>
        <v>0</v>
      </c>
      <c r="BP552" s="73" t="str">
        <f>IF(B552="win",100%-BP1,"-100%")</f>
        <v>-100%</v>
      </c>
      <c r="BQ552" s="9">
        <f>(BO552*BP552)+(BO552*BQ1)</f>
        <v>0</v>
      </c>
      <c r="BR552" s="9"/>
      <c r="BS552" s="9">
        <f>Sun!AO57</f>
        <v>0</v>
      </c>
      <c r="BT552" s="73" t="str">
        <f>IF(B552="win",100%-BT1,"-100%")</f>
        <v>-100%</v>
      </c>
      <c r="BU552" s="9">
        <f>(BS552*BT552)+(BS552*BU1)</f>
        <v>0</v>
      </c>
      <c r="BV552" s="9"/>
      <c r="BW552" s="9">
        <f>Sun!AP57</f>
        <v>0</v>
      </c>
      <c r="BX552" s="73" t="str">
        <f>IF(B552="win",100%-BX1,"-100%")</f>
        <v>-100%</v>
      </c>
      <c r="BY552" s="9">
        <f>(BW552*BX552)+(BW552*BY1)</f>
        <v>0</v>
      </c>
      <c r="BZ552" s="9"/>
      <c r="CA552" s="9">
        <f>Sun!AQ57</f>
        <v>0</v>
      </c>
      <c r="CB552" s="73" t="str">
        <f>IF(B552="win",100%-CB1,"-100%")</f>
        <v>-100%</v>
      </c>
      <c r="CC552" s="9">
        <f>(CA552*CB552)+(CA552*CC1)</f>
        <v>0</v>
      </c>
      <c r="CD552" s="9"/>
      <c r="CE552" s="9">
        <f>Sun!AR57</f>
        <v>0</v>
      </c>
      <c r="CF552" s="73" t="str">
        <f>IF(B552="win",100%-CF1,"-100%")</f>
        <v>-100%</v>
      </c>
      <c r="CG552" s="9">
        <f>(CE552*CF552)+(CE552*CG1)</f>
        <v>0</v>
      </c>
      <c r="CH552" s="9"/>
      <c r="CI552" s="9">
        <f>Sun!AS57</f>
        <v>0</v>
      </c>
      <c r="CJ552" s="73" t="str">
        <f>IF(B552="win",100%-CJ1,"-100%")</f>
        <v>-100%</v>
      </c>
      <c r="CK552" s="9">
        <f>(CI552*CJ552)+(CI552*CK1)</f>
        <v>0</v>
      </c>
      <c r="CL552" s="9"/>
      <c r="CM552" s="9">
        <f>Sun!AT57</f>
        <v>0</v>
      </c>
      <c r="CN552" s="73" t="str">
        <f>IF(B552="win",100%-CN1,"-100%")</f>
        <v>-100%</v>
      </c>
      <c r="CO552" s="9">
        <f>(CM552*CN552)+(CM552*CO1)</f>
        <v>0</v>
      </c>
      <c r="CP552" s="9"/>
      <c r="CQ552" s="9">
        <f>Sun!AU57</f>
        <v>0</v>
      </c>
      <c r="CR552" s="73" t="str">
        <f>IF(B552="win",100%-CR1,"-100%")</f>
        <v>-100%</v>
      </c>
      <c r="CS552" s="9">
        <f>(CQ552*CR552)+(CQ552*CS1)</f>
        <v>0</v>
      </c>
      <c r="CT552" s="9"/>
      <c r="CU552" s="9">
        <f>Sun!AV57</f>
        <v>0</v>
      </c>
      <c r="CV552" s="73" t="str">
        <f>IF(B552="win",100%-CV1,"-100%")</f>
        <v>-100%</v>
      </c>
      <c r="CW552" s="9">
        <f>(CU552*CV552)+(CU552*CW1)</f>
        <v>0</v>
      </c>
      <c r="CX552" s="9"/>
      <c r="CY552" s="9">
        <f>Sun!AW57</f>
        <v>0</v>
      </c>
      <c r="CZ552" s="73" t="str">
        <f>IF(B552="win",100%-CZ1,"-100%")</f>
        <v>-100%</v>
      </c>
      <c r="DA552" s="9">
        <f>(CY552*CZ552)+(CY552*DA1)</f>
        <v>0</v>
      </c>
      <c r="DB552" s="9"/>
      <c r="DC552" s="9">
        <f>Sun!AX57</f>
        <v>0</v>
      </c>
      <c r="DD552" s="73" t="str">
        <f>IF(B552="win",100%-DD1,"-100%")</f>
        <v>-100%</v>
      </c>
      <c r="DE552" s="9">
        <f>(DC552*DD552)+(DC552*DE1)</f>
        <v>0</v>
      </c>
      <c r="DF552" s="9"/>
      <c r="DG552" s="9">
        <f>Sun!AY57</f>
        <v>0</v>
      </c>
      <c r="DH552" s="73" t="str">
        <f>IF(B552="win",100%-DH1,"-100%")</f>
        <v>-100%</v>
      </c>
      <c r="DI552" s="9">
        <f>(DG552*DH552)+(DG552*DI1)</f>
        <v>0</v>
      </c>
      <c r="DJ552" s="9"/>
      <c r="DK552" s="9">
        <f>Sun!AZ57</f>
        <v>0</v>
      </c>
      <c r="DL552" s="73" t="str">
        <f>IF(B552="win",100%-DL1,"-100%")</f>
        <v>-100%</v>
      </c>
      <c r="DM552" s="9">
        <f>(DK552*DL552)+(DK552*DM1)</f>
        <v>0</v>
      </c>
      <c r="DN552" s="9"/>
      <c r="DO552" s="9">
        <f>Sun!BA57</f>
        <v>0</v>
      </c>
      <c r="DP552" s="73" t="str">
        <f>IF(B552="win",100%-DP1,"-100%")</f>
        <v>-100%</v>
      </c>
      <c r="DQ552" s="9">
        <f>(DO552*DP552)+(DO552*DQ1)</f>
        <v>0</v>
      </c>
      <c r="DR552" s="9"/>
      <c r="DS552" s="9">
        <f>Sun!BB57</f>
        <v>0</v>
      </c>
      <c r="DT552" s="73" t="str">
        <f>IF(B552="win",100%-DT1,"-100%")</f>
        <v>-100%</v>
      </c>
      <c r="DU552" s="9">
        <f>(DS552*DT552)+(DS552*DU1)</f>
        <v>0</v>
      </c>
      <c r="DV552" s="9"/>
      <c r="DW552" s="9">
        <f>Sun!BC57</f>
        <v>0</v>
      </c>
      <c r="DX552" s="73" t="str">
        <f>IF(B552="win",100%-DX1,"-100%")</f>
        <v>-100%</v>
      </c>
      <c r="DY552" s="9">
        <f>(DW552*DX552)+(DW552*DY1)</f>
        <v>0</v>
      </c>
      <c r="DZ552" s="9"/>
      <c r="EA552" s="9">
        <f>Sun!BD57</f>
        <v>0</v>
      </c>
      <c r="EB552" s="73" t="str">
        <f>IF(B552="win",100%-EB1,"-100%")</f>
        <v>-100%</v>
      </c>
      <c r="EC552" s="9">
        <f>(EA552*EB552)+(EA552*EC1)</f>
        <v>0</v>
      </c>
      <c r="ED552" s="9"/>
      <c r="EE552" s="9">
        <f>Sun!BE57</f>
        <v>0</v>
      </c>
      <c r="EF552" s="73" t="str">
        <f>IF(B552="win",100%-EF1,"-100%")</f>
        <v>-100%</v>
      </c>
      <c r="EG552" s="9">
        <f>(EE552*EF552)+(EE552*EG1)</f>
        <v>0</v>
      </c>
      <c r="EH552" s="9"/>
      <c r="EI552" s="9">
        <f>Sun!BF57</f>
        <v>0</v>
      </c>
      <c r="EJ552" s="73" t="str">
        <f>IF(B552="win",100%-EJ1,"-100%")</f>
        <v>-100%</v>
      </c>
      <c r="EK552" s="9">
        <f>(EI552*EJ552)+(EI552*EK1)</f>
        <v>0</v>
      </c>
      <c r="EL552" s="9"/>
      <c r="EM552" s="9">
        <f>Sun!BG57</f>
        <v>0</v>
      </c>
      <c r="EN552" s="73" t="str">
        <f>IF(B552="win",100%-EN1,"-100%")</f>
        <v>-100%</v>
      </c>
      <c r="EO552" s="9">
        <f>(EM552*EN552)+(EM552*EO1)</f>
        <v>0</v>
      </c>
      <c r="EP552" s="9"/>
      <c r="EQ552" s="9">
        <f>Sun!BH57</f>
        <v>0</v>
      </c>
      <c r="ER552" s="73" t="str">
        <f>IF(B552="win",100%-ER1,"-100%")</f>
        <v>-100%</v>
      </c>
      <c r="ES552" s="9">
        <f>(EQ552*ER552)+(EQ552*ES1)</f>
        <v>0</v>
      </c>
      <c r="EU552" s="9">
        <f>Sun!$BI57</f>
        <v>0</v>
      </c>
      <c r="EV552" s="73" t="str">
        <f t="shared" si="5574"/>
        <v>-100%</v>
      </c>
      <c r="EW552" s="9">
        <f>(EU552*EV552)+(EU552*EW1)</f>
        <v>0</v>
      </c>
      <c r="EY552" s="9">
        <f>Sun!$BJ57</f>
        <v>0</v>
      </c>
      <c r="EZ552" s="73" t="str">
        <f t="shared" si="5575"/>
        <v>-100%</v>
      </c>
      <c r="FA552" s="9">
        <f>(EY552*EZ552)+(EY552*FA1)</f>
        <v>0</v>
      </c>
      <c r="FC552" s="9">
        <f>Sun!$BK57</f>
        <v>0</v>
      </c>
      <c r="FD552" s="73" t="str">
        <f t="shared" si="5576"/>
        <v>-100%</v>
      </c>
      <c r="FE552" s="9">
        <f>(FC552*FD552)+(FC552*FE1)</f>
        <v>0</v>
      </c>
      <c r="FG552" s="9">
        <f>Sun!$BL57</f>
        <v>0</v>
      </c>
      <c r="FH552" s="73" t="str">
        <f t="shared" si="5577"/>
        <v>-100%</v>
      </c>
      <c r="FI552" s="9">
        <f>(FG552*FH552)+(FG552*FI1)</f>
        <v>0</v>
      </c>
      <c r="FK552" s="9">
        <f>Sun!$BM57</f>
        <v>0</v>
      </c>
      <c r="FL552" s="73" t="str">
        <f t="shared" si="5578"/>
        <v>-100%</v>
      </c>
      <c r="FM552" s="9">
        <f>(FK552*FL552)+(FK552*FM1)</f>
        <v>0</v>
      </c>
      <c r="FO552" s="9">
        <f>Sun!$BN57</f>
        <v>0</v>
      </c>
      <c r="FP552" s="73" t="str">
        <f>IF($B552="win",100%-FP$1,"-100%")</f>
        <v>-100%</v>
      </c>
      <c r="FQ552" s="9">
        <f>(FO552*FP552)+(FO552*FQ1)</f>
        <v>0</v>
      </c>
    </row>
    <row r="553" spans="1:173" x14ac:dyDescent="0.25">
      <c r="A553" s="9">
        <f>Sun!A58</f>
        <v>0</v>
      </c>
      <c r="B553" s="72">
        <f>Sun!C58</f>
        <v>0</v>
      </c>
      <c r="C553" s="9">
        <f>Sun!X58</f>
        <v>0</v>
      </c>
      <c r="D553" s="73" t="str">
        <f>IF(B553="win",100%-D1,"-100%")</f>
        <v>-100%</v>
      </c>
      <c r="E553" s="9">
        <f>(C553*D553)+(C553*E1)</f>
        <v>0</v>
      </c>
      <c r="F553" s="12"/>
      <c r="G553" s="9">
        <f>Sun!Y58</f>
        <v>0</v>
      </c>
      <c r="H553" s="73" t="str">
        <f t="shared" ref="H553:H555" si="5585">IF($B553="win",100%-H$1,"-100%")</f>
        <v>-100%</v>
      </c>
      <c r="I553" s="9">
        <f>(G553*H553)+(G553*I1)</f>
        <v>0</v>
      </c>
      <c r="J553" s="12"/>
      <c r="K553" s="9">
        <f>Sun!Z58</f>
        <v>0</v>
      </c>
      <c r="L553" s="73" t="str">
        <f>IF(B553="win",100%-L1,"-100%")</f>
        <v>-100%</v>
      </c>
      <c r="M553" s="9">
        <f>(K553*L553)+(K553*M1)</f>
        <v>0</v>
      </c>
      <c r="N553" s="9"/>
      <c r="O553" s="9">
        <f>Sun!AA58</f>
        <v>0</v>
      </c>
      <c r="P553" s="73" t="str">
        <f>IF(B553="win",100%-P1,"-100%")</f>
        <v>-100%</v>
      </c>
      <c r="Q553" s="9">
        <f>(O553*P553)+(O553*Q1)</f>
        <v>0</v>
      </c>
      <c r="R553" s="9"/>
      <c r="S553" s="9">
        <f>Sun!AB58</f>
        <v>0</v>
      </c>
      <c r="T553" s="73" t="str">
        <f>IF(B553="win",100%-T1,"-100%")</f>
        <v>-100%</v>
      </c>
      <c r="U553" s="9">
        <f>(S553*T553)+(S553*U1)</f>
        <v>0</v>
      </c>
      <c r="V553" s="9"/>
      <c r="W553" s="9">
        <f>Sun!AC58</f>
        <v>0</v>
      </c>
      <c r="X553" s="73" t="str">
        <f>IF(B553="win",100%-X1,"-100%")</f>
        <v>-100%</v>
      </c>
      <c r="Y553" s="9">
        <f>(W553*X553)+(W553*Y1)</f>
        <v>0</v>
      </c>
      <c r="Z553" s="9"/>
      <c r="AA553" s="9">
        <f>Sun!AD58</f>
        <v>0</v>
      </c>
      <c r="AB553" s="73" t="str">
        <f>IF(B553="win",100%-AB1,"-100%")</f>
        <v>-100%</v>
      </c>
      <c r="AC553" s="9">
        <f>(AA553*AB553)+(AA553*AC1)</f>
        <v>0</v>
      </c>
      <c r="AD553" s="9"/>
      <c r="AE553" s="9">
        <f>Sun!AE58</f>
        <v>0</v>
      </c>
      <c r="AF553" s="73" t="str">
        <f>IF(B553="win",100%-AF1,"-100%")</f>
        <v>-100%</v>
      </c>
      <c r="AG553" s="9">
        <f>(AE553*AF553)+(AE553*AG1)</f>
        <v>0</v>
      </c>
      <c r="AH553" s="9"/>
      <c r="AI553" s="9">
        <f>Sun!AF58</f>
        <v>0</v>
      </c>
      <c r="AJ553" s="73" t="str">
        <f>IF(B553="win",100%-AJ1,"-100%")</f>
        <v>-100%</v>
      </c>
      <c r="AK553" s="9">
        <f>(AI553*AJ553)+(AI553*AK1)</f>
        <v>0</v>
      </c>
      <c r="AL553" s="9"/>
      <c r="AM553" s="9">
        <f>Sun!AG58</f>
        <v>0</v>
      </c>
      <c r="AN553" s="73" t="str">
        <f>IF(B553="win",100%-AN1,"-100%")</f>
        <v>-100%</v>
      </c>
      <c r="AO553" s="9">
        <f>(AM553*AN553)+(AM553*AO1)</f>
        <v>0</v>
      </c>
      <c r="AP553" s="9"/>
      <c r="AQ553" s="9">
        <f>Sun!AH58</f>
        <v>0</v>
      </c>
      <c r="AR553" s="73" t="str">
        <f>IF(B553="win",100%-AR1,"-100%")</f>
        <v>-100%</v>
      </c>
      <c r="AS553" s="9">
        <f>(AQ553*AR553)+(AQ553*AS1)</f>
        <v>0</v>
      </c>
      <c r="AT553" s="9"/>
      <c r="AU553" s="9">
        <f>Sun!AI58</f>
        <v>0</v>
      </c>
      <c r="AV553" s="73" t="str">
        <f>IF(B553="win",100%-AV1,"-100%")</f>
        <v>-100%</v>
      </c>
      <c r="AW553" s="9">
        <f>(AU553*AV553)+(AU553*AW1)</f>
        <v>0</v>
      </c>
      <c r="AX553" s="9"/>
      <c r="AY553" s="9">
        <f>Sun!AJ58</f>
        <v>0</v>
      </c>
      <c r="AZ553" s="73" t="str">
        <f>IF(B553="win",100%-AZ1,"-100%")</f>
        <v>-100%</v>
      </c>
      <c r="BA553" s="9">
        <f>(AY553*AZ553)+(AY553*BA1)</f>
        <v>0</v>
      </c>
      <c r="BB553" s="9"/>
      <c r="BC553" s="9">
        <f>Sun!AK58</f>
        <v>0</v>
      </c>
      <c r="BD553" s="73" t="str">
        <f>IF(B553="win",100%-BD1,"-100%")</f>
        <v>-100%</v>
      </c>
      <c r="BE553" s="9">
        <f>(BC553*BD553)+(BC553*BE1)</f>
        <v>0</v>
      </c>
      <c r="BF553" s="9"/>
      <c r="BG553" s="9">
        <f>Sun!AL58</f>
        <v>0</v>
      </c>
      <c r="BH553" s="73" t="str">
        <f>IF(B553="win",100%-BH1,"-100%")</f>
        <v>-100%</v>
      </c>
      <c r="BI553" s="9">
        <f>(BG553*BH553)+(BG553*BI1)</f>
        <v>0</v>
      </c>
      <c r="BJ553" s="9"/>
      <c r="BK553" s="9">
        <f>Sun!AM58</f>
        <v>0</v>
      </c>
      <c r="BL553" s="73" t="str">
        <f>IF(B553="win",100%-BL1,"-100%")</f>
        <v>-100%</v>
      </c>
      <c r="BM553" s="9">
        <f>(BK553*BL553)+(BK553*BM1)</f>
        <v>0</v>
      </c>
      <c r="BN553" s="9"/>
      <c r="BO553" s="9">
        <f>Sun!AN58</f>
        <v>0</v>
      </c>
      <c r="BP553" s="73" t="str">
        <f>IF(B553="win",100%-BP1,"-100%")</f>
        <v>-100%</v>
      </c>
      <c r="BQ553" s="9">
        <f>(BO553*BP553)+(BO553*BQ1)</f>
        <v>0</v>
      </c>
      <c r="BR553" s="9"/>
      <c r="BS553" s="9">
        <f>Sun!AO58</f>
        <v>0</v>
      </c>
      <c r="BT553" s="73" t="str">
        <f>IF(B553="win",100%-BT1,"-100%")</f>
        <v>-100%</v>
      </c>
      <c r="BU553" s="9">
        <f>(BS553*BT553)+(BS553*BU1)</f>
        <v>0</v>
      </c>
      <c r="BV553" s="9"/>
      <c r="BW553" s="9">
        <f>Sun!AP58</f>
        <v>0</v>
      </c>
      <c r="BX553" s="73" t="str">
        <f>IF(B553="win",100%-BX1,"-100%")</f>
        <v>-100%</v>
      </c>
      <c r="BY553" s="9">
        <f>(BW553*BX553)+(BW553*BY1)</f>
        <v>0</v>
      </c>
      <c r="BZ553" s="9"/>
      <c r="CA553" s="9">
        <f>Sun!AQ58</f>
        <v>0</v>
      </c>
      <c r="CB553" s="73" t="str">
        <f>IF(B553="win",100%-CB1,"-100%")</f>
        <v>-100%</v>
      </c>
      <c r="CC553" s="9">
        <f>(CA553*CB553)+(CA553*CC1)</f>
        <v>0</v>
      </c>
      <c r="CD553" s="9"/>
      <c r="CE553" s="9">
        <f>Sun!AR58</f>
        <v>0</v>
      </c>
      <c r="CF553" s="73" t="str">
        <f>IF(B553="win",100%-CF1,"-100%")</f>
        <v>-100%</v>
      </c>
      <c r="CG553" s="9">
        <f>(CE553*CF553)+(CE553*CG1)</f>
        <v>0</v>
      </c>
      <c r="CH553" s="9"/>
      <c r="CI553" s="9">
        <f>Sun!AS58</f>
        <v>0</v>
      </c>
      <c r="CJ553" s="73" t="str">
        <f>IF(B553="win",100%-CJ1,"-100%")</f>
        <v>-100%</v>
      </c>
      <c r="CK553" s="9">
        <f>(CI553*CJ553)+(CI553*CK1)</f>
        <v>0</v>
      </c>
      <c r="CL553" s="9"/>
      <c r="CM553" s="9">
        <f>Sun!AT58</f>
        <v>0</v>
      </c>
      <c r="CN553" s="73" t="str">
        <f>IF(B553="win",100%-CN1,"-100%")</f>
        <v>-100%</v>
      </c>
      <c r="CO553" s="9">
        <f>(CM553*CN553)+(CM553*CO1)</f>
        <v>0</v>
      </c>
      <c r="CP553" s="9"/>
      <c r="CQ553" s="9">
        <f>Sun!AU58</f>
        <v>0</v>
      </c>
      <c r="CR553" s="73" t="str">
        <f>IF(B553="win",100%-CR1,"-100%")</f>
        <v>-100%</v>
      </c>
      <c r="CS553" s="9">
        <f>(CQ553*CR553)+(CQ553*CS1)</f>
        <v>0</v>
      </c>
      <c r="CT553" s="9"/>
      <c r="CU553" s="9">
        <f>Sun!AV58</f>
        <v>0</v>
      </c>
      <c r="CV553" s="73" t="str">
        <f>IF(B553="win",100%-CV1,"-100%")</f>
        <v>-100%</v>
      </c>
      <c r="CW553" s="9">
        <f>(CU553*CV553)+(CU553*CW1)</f>
        <v>0</v>
      </c>
      <c r="CX553" s="9"/>
      <c r="CY553" s="9">
        <f>Sun!AW58</f>
        <v>0</v>
      </c>
      <c r="CZ553" s="73" t="str">
        <f>IF(B553="win",100%-CZ1,"-100%")</f>
        <v>-100%</v>
      </c>
      <c r="DA553" s="9">
        <f>(CY553*CZ553)+(CY553*DA1)</f>
        <v>0</v>
      </c>
      <c r="DB553" s="9"/>
      <c r="DC553" s="9">
        <f>Sun!AX58</f>
        <v>0</v>
      </c>
      <c r="DD553" s="73" t="str">
        <f>IF(B553="win",100%-DD1,"-100%")</f>
        <v>-100%</v>
      </c>
      <c r="DE553" s="9">
        <f>(DC553*DD553)+(DC553*DE1)</f>
        <v>0</v>
      </c>
      <c r="DF553" s="9"/>
      <c r="DG553" s="9">
        <f>Sun!AY58</f>
        <v>0</v>
      </c>
      <c r="DH553" s="73" t="str">
        <f>IF(B553="win",100%-DH1,"-100%")</f>
        <v>-100%</v>
      </c>
      <c r="DI553" s="9">
        <f>(DG553*DH553)+(DG553*DI1)</f>
        <v>0</v>
      </c>
      <c r="DJ553" s="9"/>
      <c r="DK553" s="9">
        <f>Sun!AZ58</f>
        <v>0</v>
      </c>
      <c r="DL553" s="73" t="str">
        <f>IF(B553="win",100%-DL1,"-100%")</f>
        <v>-100%</v>
      </c>
      <c r="DM553" s="9">
        <f>(DK553*DL553)+(DK553*DM1)</f>
        <v>0</v>
      </c>
      <c r="DN553" s="9"/>
      <c r="DO553" s="9">
        <f>Sun!BA58</f>
        <v>0</v>
      </c>
      <c r="DP553" s="73" t="str">
        <f>IF(B553="win",100%-DP1,"-100%")</f>
        <v>-100%</v>
      </c>
      <c r="DQ553" s="9">
        <f>(DO553*DP553)+(DO553*DQ1)</f>
        <v>0</v>
      </c>
      <c r="DR553" s="9"/>
      <c r="DS553" s="9">
        <f>Sun!BB58</f>
        <v>0</v>
      </c>
      <c r="DT553" s="73" t="str">
        <f>IF(B553="win",100%-DT1,"-100%")</f>
        <v>-100%</v>
      </c>
      <c r="DU553" s="9">
        <f>(DS553*DT553)+(DS553*DU1)</f>
        <v>0</v>
      </c>
      <c r="DV553" s="9"/>
      <c r="DW553" s="9">
        <f>Sun!BC58</f>
        <v>0</v>
      </c>
      <c r="DX553" s="73" t="str">
        <f>IF(B553="win",100%-DX1,"-100%")</f>
        <v>-100%</v>
      </c>
      <c r="DY553" s="9">
        <f>(DW553*DX553)+(DW553*DY1)</f>
        <v>0</v>
      </c>
      <c r="DZ553" s="9"/>
      <c r="EA553" s="9">
        <f>Sun!BD58</f>
        <v>0</v>
      </c>
      <c r="EB553" s="73" t="str">
        <f>IF(B553="win",100%-EB1,"-100%")</f>
        <v>-100%</v>
      </c>
      <c r="EC553" s="9">
        <f>(EA553*EB553)+(EA553*EC1)</f>
        <v>0</v>
      </c>
      <c r="ED553" s="9"/>
      <c r="EE553" s="9">
        <f>Sun!BE58</f>
        <v>0</v>
      </c>
      <c r="EF553" s="73" t="str">
        <f>IF(B553="win",100%-EF1,"-100%")</f>
        <v>-100%</v>
      </c>
      <c r="EG553" s="9">
        <f>(EE553*EF553)+(EE553*EG1)</f>
        <v>0</v>
      </c>
      <c r="EH553" s="9"/>
      <c r="EI553" s="9">
        <f>Sun!BF58</f>
        <v>0</v>
      </c>
      <c r="EJ553" s="73" t="str">
        <f>IF(B553="win",100%-EJ1,"-100%")</f>
        <v>-100%</v>
      </c>
      <c r="EK553" s="9">
        <f>(EI553*EJ553)+(EI553*EK1)</f>
        <v>0</v>
      </c>
      <c r="EL553" s="9"/>
      <c r="EM553" s="9">
        <f>Sun!BG58</f>
        <v>0</v>
      </c>
      <c r="EN553" s="73" t="str">
        <f>IF(B553="win",100%-EN1,"-100%")</f>
        <v>-100%</v>
      </c>
      <c r="EO553" s="9">
        <f>(EM553*EN553)+(EM553*EO1)</f>
        <v>0</v>
      </c>
      <c r="EP553" s="9"/>
      <c r="EQ553" s="9">
        <f>Sun!BH58</f>
        <v>0</v>
      </c>
      <c r="ER553" s="73" t="str">
        <f>IF(B553="win",100%-ER1,"-100%")</f>
        <v>-100%</v>
      </c>
      <c r="ES553" s="9">
        <f>(EQ553*ER553)+(EQ553*ES1)</f>
        <v>0</v>
      </c>
      <c r="EU553" s="9">
        <f>Sun!$BI58</f>
        <v>0</v>
      </c>
      <c r="EV553" s="73" t="str">
        <f t="shared" si="5574"/>
        <v>-100%</v>
      </c>
      <c r="EW553" s="9">
        <f>(EU553*EV553)+(EU553*EW1)</f>
        <v>0</v>
      </c>
      <c r="EY553" s="9">
        <f>Sun!$BJ58</f>
        <v>0</v>
      </c>
      <c r="EZ553" s="73" t="str">
        <f t="shared" si="5575"/>
        <v>-100%</v>
      </c>
      <c r="FA553" s="9">
        <f>(EY553*EZ553)+(EY553*FA1)</f>
        <v>0</v>
      </c>
      <c r="FC553" s="9">
        <f>Sun!$BK58</f>
        <v>0</v>
      </c>
      <c r="FD553" s="73" t="str">
        <f t="shared" si="5576"/>
        <v>-100%</v>
      </c>
      <c r="FE553" s="9">
        <f>(FC553*FD553)+(FC553*FE1)</f>
        <v>0</v>
      </c>
      <c r="FG553" s="9">
        <f>Sun!$BL58</f>
        <v>0</v>
      </c>
      <c r="FH553" s="73" t="str">
        <f t="shared" si="5577"/>
        <v>-100%</v>
      </c>
      <c r="FI553" s="9">
        <f>(FG553*FH553)+(FG553*FI1)</f>
        <v>0</v>
      </c>
      <c r="FK553" s="9">
        <f>Sun!$BM58</f>
        <v>0</v>
      </c>
      <c r="FL553" s="73" t="str">
        <f t="shared" si="5578"/>
        <v>-100%</v>
      </c>
      <c r="FM553" s="9">
        <f>(FK553*FL553)+(FK553*FM1)</f>
        <v>0</v>
      </c>
      <c r="FO553" s="9">
        <f>Sun!$BN58</f>
        <v>0</v>
      </c>
      <c r="FP553" s="73" t="str">
        <f t="shared" ref="FP553:FP555" si="5586">IF($B553="win",100%-FP$1,"-100%")</f>
        <v>-100%</v>
      </c>
      <c r="FQ553" s="9">
        <f>(FO553*FP553)+(FO553*FQ1)</f>
        <v>0</v>
      </c>
    </row>
    <row r="554" spans="1:173" x14ac:dyDescent="0.25">
      <c r="A554" s="9" t="str">
        <f>Sun!A59</f>
        <v>UNDER</v>
      </c>
      <c r="B554" s="72">
        <f>Sun!C59</f>
        <v>0</v>
      </c>
      <c r="C554" s="9">
        <f>Sun!X59</f>
        <v>0</v>
      </c>
      <c r="D554" s="73" t="str">
        <f>IF(B554="win",100%-D1,"-100%")</f>
        <v>-100%</v>
      </c>
      <c r="E554" s="9">
        <f>(C554*D554)+(C554*E1)</f>
        <v>0</v>
      </c>
      <c r="F554" s="12"/>
      <c r="G554" s="9">
        <f>Sun!Y59</f>
        <v>0</v>
      </c>
      <c r="H554" s="73" t="str">
        <f t="shared" si="5585"/>
        <v>-100%</v>
      </c>
      <c r="I554" s="9">
        <f>(G554*H554)+(G554*I1)</f>
        <v>0</v>
      </c>
      <c r="J554" s="12"/>
      <c r="K554" s="9">
        <f>Sun!Z59</f>
        <v>0</v>
      </c>
      <c r="L554" s="73" t="str">
        <f>IF(B554="win",100%-L1,"-100%")</f>
        <v>-100%</v>
      </c>
      <c r="M554" s="9">
        <f>(K554*L554)+(K554*M1)</f>
        <v>0</v>
      </c>
      <c r="N554" s="9"/>
      <c r="O554" s="9">
        <f>Sun!AA59</f>
        <v>0</v>
      </c>
      <c r="P554" s="73" t="str">
        <f>IF(B554="win",100%-P1,"-100%")</f>
        <v>-100%</v>
      </c>
      <c r="Q554" s="9">
        <f>(O554*P554)+(O554*Q1)</f>
        <v>0</v>
      </c>
      <c r="R554" s="9"/>
      <c r="S554" s="9">
        <f>Sun!AB59</f>
        <v>0</v>
      </c>
      <c r="T554" s="73" t="str">
        <f>IF(B554="win",100%-T1,"-100%")</f>
        <v>-100%</v>
      </c>
      <c r="U554" s="9">
        <f>(S554*T554)+(S554*U1)</f>
        <v>0</v>
      </c>
      <c r="V554" s="9"/>
      <c r="W554" s="9">
        <f>Sun!AC59</f>
        <v>0</v>
      </c>
      <c r="X554" s="73" t="str">
        <f>IF(B554="win",100%-X1,"-100%")</f>
        <v>-100%</v>
      </c>
      <c r="Y554" s="9">
        <f>(W554*X554)+(W554*Y1)</f>
        <v>0</v>
      </c>
      <c r="Z554" s="9"/>
      <c r="AA554" s="9">
        <f>Sun!AD59</f>
        <v>0</v>
      </c>
      <c r="AB554" s="73" t="str">
        <f>IF(B554="win",100%-AB1,"-100%")</f>
        <v>-100%</v>
      </c>
      <c r="AC554" s="9">
        <f>(AA554*AB554)+(AA554*AC1)</f>
        <v>0</v>
      </c>
      <c r="AD554" s="9"/>
      <c r="AE554" s="9">
        <f>Sun!AE59</f>
        <v>0</v>
      </c>
      <c r="AF554" s="73" t="str">
        <f>IF(B554="win",100%-AF1,"-100%")</f>
        <v>-100%</v>
      </c>
      <c r="AG554" s="9">
        <f>(AE554*AF554)+(AE554*AG1)</f>
        <v>0</v>
      </c>
      <c r="AH554" s="9"/>
      <c r="AI554" s="9">
        <f>Sun!AF59</f>
        <v>0</v>
      </c>
      <c r="AJ554" s="73" t="str">
        <f>IF(B554="win",100%-AJ1,"-100%")</f>
        <v>-100%</v>
      </c>
      <c r="AK554" s="9">
        <f>(AI554*AJ554)+(AI554*AK1)</f>
        <v>0</v>
      </c>
      <c r="AL554" s="9"/>
      <c r="AM554" s="9">
        <f>Sun!AG59</f>
        <v>0</v>
      </c>
      <c r="AN554" s="73" t="str">
        <f>IF(B554="win",100%-AN1,"-100%")</f>
        <v>-100%</v>
      </c>
      <c r="AO554" s="9">
        <f>(AM554*AN554)+(AM554*AO1)</f>
        <v>0</v>
      </c>
      <c r="AP554" s="9"/>
      <c r="AQ554" s="9">
        <f>Sun!AH59</f>
        <v>0</v>
      </c>
      <c r="AR554" s="73" t="str">
        <f>IF(B554="win",100%-AR1,"-100%")</f>
        <v>-100%</v>
      </c>
      <c r="AS554" s="9">
        <f>(AQ554*AR554)+(AQ554*AS1)</f>
        <v>0</v>
      </c>
      <c r="AT554" s="9"/>
      <c r="AU554" s="9">
        <f>Sun!AI59</f>
        <v>0</v>
      </c>
      <c r="AV554" s="73" t="str">
        <f>IF(B554="win",100%-AV1,"-100%")</f>
        <v>-100%</v>
      </c>
      <c r="AW554" s="9">
        <f>(AU554*AV554)+(AU554*AW1)</f>
        <v>0</v>
      </c>
      <c r="AX554" s="9"/>
      <c r="AY554" s="9">
        <f>Sun!AJ59</f>
        <v>0</v>
      </c>
      <c r="AZ554" s="73" t="str">
        <f>IF(B554="win",100%-AZ1,"-100%")</f>
        <v>-100%</v>
      </c>
      <c r="BA554" s="9">
        <f>(AY554*AZ554)+(AY554*BA1)</f>
        <v>0</v>
      </c>
      <c r="BB554" s="9"/>
      <c r="BC554" s="9">
        <f>Sun!AK59</f>
        <v>0</v>
      </c>
      <c r="BD554" s="73" t="str">
        <f>IF(B554="win",100%-BD1,"-100%")</f>
        <v>-100%</v>
      </c>
      <c r="BE554" s="9">
        <f>(BC554*BD554)+(BC554*BE1)</f>
        <v>0</v>
      </c>
      <c r="BF554" s="9"/>
      <c r="BG554" s="9">
        <f>Sun!AL59</f>
        <v>0</v>
      </c>
      <c r="BH554" s="73" t="str">
        <f>IF(B554="win",100%-BH1,"-100%")</f>
        <v>-100%</v>
      </c>
      <c r="BI554" s="9">
        <f>(BG554*BH554)+(BG554*BI1)</f>
        <v>0</v>
      </c>
      <c r="BJ554" s="9"/>
      <c r="BK554" s="9">
        <f>Sun!AM59</f>
        <v>0</v>
      </c>
      <c r="BL554" s="73" t="str">
        <f>IF(B554="win",100%-BL1,"-100%")</f>
        <v>-100%</v>
      </c>
      <c r="BM554" s="9">
        <f>(BK554*BL554)+(BK554*BM1)</f>
        <v>0</v>
      </c>
      <c r="BN554" s="9"/>
      <c r="BO554" s="9">
        <f>Sun!AN59</f>
        <v>0</v>
      </c>
      <c r="BP554" s="73" t="str">
        <f>IF(B554="win",100%-BP1,"-100%")</f>
        <v>-100%</v>
      </c>
      <c r="BQ554" s="9">
        <f>(BO554*BP554)+(BO554*BQ1)</f>
        <v>0</v>
      </c>
      <c r="BR554" s="9"/>
      <c r="BS554" s="9">
        <f>Sun!AO59</f>
        <v>0</v>
      </c>
      <c r="BT554" s="73" t="str">
        <f>IF(B554="win",100%-BT1,"-100%")</f>
        <v>-100%</v>
      </c>
      <c r="BU554" s="9">
        <f>(BS554*BT554)+(BS554*BU1)</f>
        <v>0</v>
      </c>
      <c r="BV554" s="9"/>
      <c r="BW554" s="9">
        <f>Sun!AP59</f>
        <v>0</v>
      </c>
      <c r="BX554" s="73" t="str">
        <f>IF(B554="win",100%-BX1,"-100%")</f>
        <v>-100%</v>
      </c>
      <c r="BY554" s="9">
        <f>(BW554*BX554)+(BW554*BY1)</f>
        <v>0</v>
      </c>
      <c r="BZ554" s="9"/>
      <c r="CA554" s="9">
        <f>Sun!AQ59</f>
        <v>0</v>
      </c>
      <c r="CB554" s="73" t="str">
        <f>IF(B554="win",100%-CB1,"-100%")</f>
        <v>-100%</v>
      </c>
      <c r="CC554" s="9">
        <f>(CA554*CB554)+(CA554*CC1)</f>
        <v>0</v>
      </c>
      <c r="CD554" s="9"/>
      <c r="CE554" s="9">
        <f>Sun!AR59</f>
        <v>0</v>
      </c>
      <c r="CF554" s="73" t="str">
        <f>IF(B554="win",100%-CF1,"-100%")</f>
        <v>-100%</v>
      </c>
      <c r="CG554" s="9">
        <f>(CE554*CF554)+(CE554*CG1)</f>
        <v>0</v>
      </c>
      <c r="CH554" s="9"/>
      <c r="CI554" s="9">
        <f>Sun!AS59</f>
        <v>0</v>
      </c>
      <c r="CJ554" s="73" t="str">
        <f>IF(B554="win",100%-CJ1,"-100%")</f>
        <v>-100%</v>
      </c>
      <c r="CK554" s="9">
        <f>(CI554*CJ554)+(CI554*CK1)</f>
        <v>0</v>
      </c>
      <c r="CL554" s="9"/>
      <c r="CM554" s="9">
        <f>Sun!AT59</f>
        <v>0</v>
      </c>
      <c r="CN554" s="73" t="str">
        <f>IF(B554="win",100%-CN1,"-100%")</f>
        <v>-100%</v>
      </c>
      <c r="CO554" s="9">
        <f>(CM554*CN554)+(CM554*CO1)</f>
        <v>0</v>
      </c>
      <c r="CP554" s="9"/>
      <c r="CQ554" s="9">
        <f>Sun!AU59</f>
        <v>0</v>
      </c>
      <c r="CR554" s="73" t="str">
        <f>IF(B554="win",100%-CR1,"-100%")</f>
        <v>-100%</v>
      </c>
      <c r="CS554" s="9">
        <f>(CQ554*CR554)+(CQ554*CS1)</f>
        <v>0</v>
      </c>
      <c r="CT554" s="9"/>
      <c r="CU554" s="9">
        <f>Sun!AV59</f>
        <v>0</v>
      </c>
      <c r="CV554" s="73" t="str">
        <f>IF(B554="win",100%-CV1,"-100%")</f>
        <v>-100%</v>
      </c>
      <c r="CW554" s="9">
        <f>(CU554*CV554)+(CU554*CW1)</f>
        <v>0</v>
      </c>
      <c r="CX554" s="9"/>
      <c r="CY554" s="9">
        <f>Sun!AW59</f>
        <v>0</v>
      </c>
      <c r="CZ554" s="73" t="str">
        <f>IF(B554="win",100%-CZ1,"-100%")</f>
        <v>-100%</v>
      </c>
      <c r="DA554" s="9">
        <f>(CY554*CZ554)+(CY554*DA1)</f>
        <v>0</v>
      </c>
      <c r="DB554" s="9"/>
      <c r="DC554" s="9">
        <f>Sun!AX59</f>
        <v>0</v>
      </c>
      <c r="DD554" s="73" t="str">
        <f>IF(B554="win",100%-DD1,"-100%")</f>
        <v>-100%</v>
      </c>
      <c r="DE554" s="9">
        <f>(DC554*DD554)+(DC554*DE1)</f>
        <v>0</v>
      </c>
      <c r="DF554" s="9"/>
      <c r="DG554" s="9">
        <f>Sun!AY59</f>
        <v>0</v>
      </c>
      <c r="DH554" s="73" t="str">
        <f>IF(B554="win",100%-DH1,"-100%")</f>
        <v>-100%</v>
      </c>
      <c r="DI554" s="9">
        <f>(DG554*DH554)+(DG554*DI1)</f>
        <v>0</v>
      </c>
      <c r="DJ554" s="9"/>
      <c r="DK554" s="9">
        <f>Sun!AZ59</f>
        <v>0</v>
      </c>
      <c r="DL554" s="73" t="str">
        <f>IF(B554="win",100%-DL1,"-100%")</f>
        <v>-100%</v>
      </c>
      <c r="DM554" s="9">
        <f>(DK554*DL554)+(DK554*DM1)</f>
        <v>0</v>
      </c>
      <c r="DN554" s="9"/>
      <c r="DO554" s="9">
        <f>Sun!BA59</f>
        <v>0</v>
      </c>
      <c r="DP554" s="73" t="str">
        <f>IF(B554="win",100%-DP1,"-100%")</f>
        <v>-100%</v>
      </c>
      <c r="DQ554" s="9">
        <f>(DO554*DP554)+(DO554*DQ1)</f>
        <v>0</v>
      </c>
      <c r="DR554" s="9"/>
      <c r="DS554" s="9">
        <f>Sun!BB59</f>
        <v>0</v>
      </c>
      <c r="DT554" s="73" t="str">
        <f>IF(B554="win",100%-DT1,"-100%")</f>
        <v>-100%</v>
      </c>
      <c r="DU554" s="9">
        <f>(DS554*DT554)+(DS554*DU1)</f>
        <v>0</v>
      </c>
      <c r="DV554" s="9"/>
      <c r="DW554" s="9">
        <f>Sun!BC59</f>
        <v>0</v>
      </c>
      <c r="DX554" s="73" t="str">
        <f>IF(B554="win",100%-DX1,"-100%")</f>
        <v>-100%</v>
      </c>
      <c r="DY554" s="9">
        <f>(DW554*DX554)+(DW554*DY1)</f>
        <v>0</v>
      </c>
      <c r="DZ554" s="9"/>
      <c r="EA554" s="9">
        <f>Sun!BD59</f>
        <v>0</v>
      </c>
      <c r="EB554" s="73" t="str">
        <f>IF(B554="win",100%-EB1,"-100%")</f>
        <v>-100%</v>
      </c>
      <c r="EC554" s="9">
        <f>(EA554*EB554)+(EA554*EC1)</f>
        <v>0</v>
      </c>
      <c r="ED554" s="9"/>
      <c r="EE554" s="9">
        <f>Sun!BE59</f>
        <v>0</v>
      </c>
      <c r="EF554" s="73" t="str">
        <f>IF(B554="win",100%-EF1,"-100%")</f>
        <v>-100%</v>
      </c>
      <c r="EG554" s="9">
        <f>(EE554*EF554)+(EE554*EG1)</f>
        <v>0</v>
      </c>
      <c r="EH554" s="9"/>
      <c r="EI554" s="9">
        <f>Sun!BF59</f>
        <v>0</v>
      </c>
      <c r="EJ554" s="73" t="str">
        <f>IF(B554="win",100%-EJ1,"-100%")</f>
        <v>-100%</v>
      </c>
      <c r="EK554" s="9">
        <f>(EI554*EJ554)+(EI554*EK1)</f>
        <v>0</v>
      </c>
      <c r="EL554" s="9"/>
      <c r="EM554" s="9">
        <f>Sun!BG59</f>
        <v>0</v>
      </c>
      <c r="EN554" s="73" t="str">
        <f>IF(B554="win",100%-EN1,"-100%")</f>
        <v>-100%</v>
      </c>
      <c r="EO554" s="9">
        <f>(EM554*EN554)+(EM554*EO1)</f>
        <v>0</v>
      </c>
      <c r="EP554" s="9"/>
      <c r="EQ554" s="9">
        <f>Sun!BH59</f>
        <v>0</v>
      </c>
      <c r="ER554" s="73" t="str">
        <f>IF(B554="win",100%-ER1,"-100%")</f>
        <v>-100%</v>
      </c>
      <c r="ES554" s="9">
        <f>(EQ554*ER554)+(EQ554*ES1)</f>
        <v>0</v>
      </c>
      <c r="EU554" s="9">
        <f>Sun!$BI59</f>
        <v>0</v>
      </c>
      <c r="EV554" s="73" t="str">
        <f t="shared" si="5574"/>
        <v>-100%</v>
      </c>
      <c r="EW554" s="9">
        <f>(EU554*EV554)+(EU554*EW1)</f>
        <v>0</v>
      </c>
      <c r="EY554" s="9">
        <f>Sun!$BJ59</f>
        <v>0</v>
      </c>
      <c r="EZ554" s="73" t="str">
        <f t="shared" si="5575"/>
        <v>-100%</v>
      </c>
      <c r="FA554" s="9">
        <f>(EY554*EZ554)+(EY554*FA1)</f>
        <v>0</v>
      </c>
      <c r="FC554" s="9">
        <f>Sun!$BK59</f>
        <v>0</v>
      </c>
      <c r="FD554" s="73" t="str">
        <f t="shared" si="5576"/>
        <v>-100%</v>
      </c>
      <c r="FE554" s="9">
        <f>(FC554*FD554)+(FC554*FE1)</f>
        <v>0</v>
      </c>
      <c r="FG554" s="9">
        <f>Sun!$BL59</f>
        <v>0</v>
      </c>
      <c r="FH554" s="73" t="str">
        <f t="shared" si="5577"/>
        <v>-100%</v>
      </c>
      <c r="FI554" s="9">
        <f>(FG554*FH554)+(FG554*FI1)</f>
        <v>0</v>
      </c>
      <c r="FK554" s="9">
        <f>Sun!$BM59</f>
        <v>0</v>
      </c>
      <c r="FL554" s="73" t="str">
        <f t="shared" si="5578"/>
        <v>-100%</v>
      </c>
      <c r="FM554" s="9">
        <f>(FK554*FL554)+(FK554*FM1)</f>
        <v>0</v>
      </c>
      <c r="FO554" s="9">
        <f>Sun!$BN59</f>
        <v>0</v>
      </c>
      <c r="FP554" s="73" t="str">
        <f t="shared" si="5586"/>
        <v>-100%</v>
      </c>
      <c r="FQ554" s="9">
        <f>(FO554*FP554)+(FO554*FQ1)</f>
        <v>0</v>
      </c>
    </row>
    <row r="555" spans="1:173" x14ac:dyDescent="0.25">
      <c r="A555" s="9" t="str">
        <f>Sun!A60</f>
        <v>OVER</v>
      </c>
      <c r="B555" s="72">
        <f>Sun!C60</f>
        <v>0</v>
      </c>
      <c r="C555" s="9">
        <f>Sun!X60</f>
        <v>0</v>
      </c>
      <c r="D555" s="73" t="str">
        <f>IF(B555="win",100%-D1,"-100%")</f>
        <v>-100%</v>
      </c>
      <c r="E555" s="9">
        <f>(C555*D555)+(C555*E1)</f>
        <v>0</v>
      </c>
      <c r="F555" s="12"/>
      <c r="G555" s="9">
        <f>Sun!Y60</f>
        <v>0</v>
      </c>
      <c r="H555" s="73" t="str">
        <f t="shared" si="5585"/>
        <v>-100%</v>
      </c>
      <c r="I555" s="9">
        <f>(G555*H555)+(G555*I1)</f>
        <v>0</v>
      </c>
      <c r="J555" s="12"/>
      <c r="K555" s="9">
        <f>Sun!Z60</f>
        <v>0</v>
      </c>
      <c r="L555" s="73" t="str">
        <f>IF(B555="win",100%-L1,"-100%")</f>
        <v>-100%</v>
      </c>
      <c r="M555" s="9">
        <f>(K555*L555)+(K555*M1)</f>
        <v>0</v>
      </c>
      <c r="N555" s="9"/>
      <c r="O555" s="9">
        <f>Sun!AA60</f>
        <v>0</v>
      </c>
      <c r="P555" s="73" t="str">
        <f>IF(B555="win",100%-P1,"-100%")</f>
        <v>-100%</v>
      </c>
      <c r="Q555" s="9">
        <f>(O555*P555)+(O555*Q1)</f>
        <v>0</v>
      </c>
      <c r="R555" s="9"/>
      <c r="S555" s="9">
        <f>Sun!AB60</f>
        <v>0</v>
      </c>
      <c r="T555" s="73" t="str">
        <f>IF(B555="win",100%-T1,"-100%")</f>
        <v>-100%</v>
      </c>
      <c r="U555" s="9">
        <f>(S555*T555)+(S555*U1)</f>
        <v>0</v>
      </c>
      <c r="V555" s="9"/>
      <c r="W555" s="9">
        <f>Sun!AC60</f>
        <v>0</v>
      </c>
      <c r="X555" s="73" t="str">
        <f>IF(B555="win",100%-X1,"-100%")</f>
        <v>-100%</v>
      </c>
      <c r="Y555" s="9">
        <f>(W555*X555)+(W555*Y1)</f>
        <v>0</v>
      </c>
      <c r="Z555" s="9"/>
      <c r="AA555" s="9">
        <f>Sun!AD60</f>
        <v>0</v>
      </c>
      <c r="AB555" s="73" t="str">
        <f>IF(B555="win",100%-AB1,"-100%")</f>
        <v>-100%</v>
      </c>
      <c r="AC555" s="9">
        <f>(AA555*AB555)+(AA555*AC1)</f>
        <v>0</v>
      </c>
      <c r="AD555" s="9"/>
      <c r="AE555" s="9">
        <f>Sun!AE60</f>
        <v>0</v>
      </c>
      <c r="AF555" s="73" t="str">
        <f>IF(B555="win",100%-AF1,"-100%")</f>
        <v>-100%</v>
      </c>
      <c r="AG555" s="9">
        <f>(AE555*AF555)+(AE555*AG1)</f>
        <v>0</v>
      </c>
      <c r="AH555" s="9"/>
      <c r="AI555" s="9">
        <f>Sun!AF60</f>
        <v>0</v>
      </c>
      <c r="AJ555" s="73" t="str">
        <f>IF(B555="win",100%-AJ1,"-100%")</f>
        <v>-100%</v>
      </c>
      <c r="AK555" s="9">
        <f>(AI555*AJ555)+(AI555*AK1)</f>
        <v>0</v>
      </c>
      <c r="AL555" s="9"/>
      <c r="AM555" s="9">
        <f>Sun!AG60</f>
        <v>0</v>
      </c>
      <c r="AN555" s="73" t="str">
        <f>IF(B555="win",100%-AN1,"-100%")</f>
        <v>-100%</v>
      </c>
      <c r="AO555" s="9">
        <f>(AM555*AN555)+(AM555*AO1)</f>
        <v>0</v>
      </c>
      <c r="AP555" s="9"/>
      <c r="AQ555" s="9">
        <f>Sun!AH60</f>
        <v>0</v>
      </c>
      <c r="AR555" s="73" t="str">
        <f>IF(B555="win",100%-AR1,"-100%")</f>
        <v>-100%</v>
      </c>
      <c r="AS555" s="9">
        <f>(AQ555*AR555)+(AQ555*AS1)</f>
        <v>0</v>
      </c>
      <c r="AT555" s="9"/>
      <c r="AU555" s="9">
        <f>Sun!AI60</f>
        <v>0</v>
      </c>
      <c r="AV555" s="73" t="str">
        <f>IF(B555="win",100%-AV1,"-100%")</f>
        <v>-100%</v>
      </c>
      <c r="AW555" s="9">
        <f>(AU555*AV555)+(AU555*AW1)</f>
        <v>0</v>
      </c>
      <c r="AX555" s="9"/>
      <c r="AY555" s="9">
        <f>Sun!AJ60</f>
        <v>0</v>
      </c>
      <c r="AZ555" s="73" t="str">
        <f>IF(B555="win",100%-AZ1,"-100%")</f>
        <v>-100%</v>
      </c>
      <c r="BA555" s="9">
        <f>(AY555*AZ555)+(AY555*BA1)</f>
        <v>0</v>
      </c>
      <c r="BB555" s="9"/>
      <c r="BC555" s="9">
        <f>Sun!AK60</f>
        <v>0</v>
      </c>
      <c r="BD555" s="73" t="str">
        <f>IF(B555="win",100%-BD1,"-100%")</f>
        <v>-100%</v>
      </c>
      <c r="BE555" s="9">
        <f>(BC555*BD555)+(BC555*BE1)</f>
        <v>0</v>
      </c>
      <c r="BF555" s="9"/>
      <c r="BG555" s="9">
        <f>Sun!AL60</f>
        <v>0</v>
      </c>
      <c r="BH555" s="73" t="str">
        <f>IF(B555="win",100%-BH1,"-100%")</f>
        <v>-100%</v>
      </c>
      <c r="BI555" s="9">
        <f>(BG555*BH555)+(BG555*BI1)</f>
        <v>0</v>
      </c>
      <c r="BJ555" s="9"/>
      <c r="BK555" s="9">
        <f>Sun!AM60</f>
        <v>0</v>
      </c>
      <c r="BL555" s="73" t="str">
        <f>IF(B555="win",100%-BL1,"-100%")</f>
        <v>-100%</v>
      </c>
      <c r="BM555" s="9">
        <f>(BK555*BL555)+(BK555*BM1)</f>
        <v>0</v>
      </c>
      <c r="BN555" s="9"/>
      <c r="BO555" s="9">
        <f>Sun!AN60</f>
        <v>0</v>
      </c>
      <c r="BP555" s="73" t="str">
        <f>IF(B555="win",100%-BP1,"-100%")</f>
        <v>-100%</v>
      </c>
      <c r="BQ555" s="9">
        <f>(BO555*BP555)+(BO555*BQ1)</f>
        <v>0</v>
      </c>
      <c r="BR555" s="9"/>
      <c r="BS555" s="9">
        <f>Sun!AO60</f>
        <v>0</v>
      </c>
      <c r="BT555" s="73" t="str">
        <f>IF(B555="win",100%-BT1,"-100%")</f>
        <v>-100%</v>
      </c>
      <c r="BU555" s="9">
        <f>(BS555*BT555)+(BS555*BU1)</f>
        <v>0</v>
      </c>
      <c r="BV555" s="9"/>
      <c r="BW555" s="9">
        <f>Sun!AP60</f>
        <v>0</v>
      </c>
      <c r="BX555" s="73" t="str">
        <f>IF(B555="win",100%-BX1,"-100%")</f>
        <v>-100%</v>
      </c>
      <c r="BY555" s="9">
        <f>(BW555*BX555)+(BW555*BY1)</f>
        <v>0</v>
      </c>
      <c r="BZ555" s="9"/>
      <c r="CA555" s="9">
        <f>Sun!AQ60</f>
        <v>0</v>
      </c>
      <c r="CB555" s="73" t="str">
        <f>IF(B555="win",100%-CB1,"-100%")</f>
        <v>-100%</v>
      </c>
      <c r="CC555" s="9">
        <f>(CA555*CB555)+(CA555*CC1)</f>
        <v>0</v>
      </c>
      <c r="CD555" s="9"/>
      <c r="CE555" s="9">
        <f>Sun!AR60</f>
        <v>0</v>
      </c>
      <c r="CF555" s="73" t="str">
        <f>IF(B555="win",100%-CF1,"-100%")</f>
        <v>-100%</v>
      </c>
      <c r="CG555" s="9">
        <f>(CE555*CF555)+(CE555*CG1)</f>
        <v>0</v>
      </c>
      <c r="CH555" s="9"/>
      <c r="CI555" s="9">
        <f>Sun!AS60</f>
        <v>0</v>
      </c>
      <c r="CJ555" s="73" t="str">
        <f>IF(B555="win",100%-CJ1,"-100%")</f>
        <v>-100%</v>
      </c>
      <c r="CK555" s="9">
        <f>(CI555*CJ555)+(CI555*CK1)</f>
        <v>0</v>
      </c>
      <c r="CL555" s="9"/>
      <c r="CM555" s="9">
        <f>Sun!AT60</f>
        <v>0</v>
      </c>
      <c r="CN555" s="73" t="str">
        <f>IF(B555="win",100%-CN1,"-100%")</f>
        <v>-100%</v>
      </c>
      <c r="CO555" s="9">
        <f>(CM555*CN555)+(CM555*CO1)</f>
        <v>0</v>
      </c>
      <c r="CP555" s="9"/>
      <c r="CQ555" s="9">
        <f>Sun!AU60</f>
        <v>0</v>
      </c>
      <c r="CR555" s="73" t="str">
        <f>IF(B555="win",100%-CR1,"-100%")</f>
        <v>-100%</v>
      </c>
      <c r="CS555" s="9">
        <f>(CQ555*CR555)+(CQ555*CS1)</f>
        <v>0</v>
      </c>
      <c r="CT555" s="9"/>
      <c r="CU555" s="9">
        <f>Sun!AV60</f>
        <v>0</v>
      </c>
      <c r="CV555" s="73" t="str">
        <f>IF(B555="win",100%-CV1,"-100%")</f>
        <v>-100%</v>
      </c>
      <c r="CW555" s="9">
        <f>(CU555*CV555)+(CU555*CW1)</f>
        <v>0</v>
      </c>
      <c r="CX555" s="9"/>
      <c r="CY555" s="9">
        <f>Sun!AW60</f>
        <v>0</v>
      </c>
      <c r="CZ555" s="73" t="str">
        <f>IF(B555="win",100%-CZ1,"-100%")</f>
        <v>-100%</v>
      </c>
      <c r="DA555" s="9">
        <f>(CY555*CZ555)+(CY555*DA1)</f>
        <v>0</v>
      </c>
      <c r="DB555" s="9"/>
      <c r="DC555" s="9">
        <f>Sun!AX60</f>
        <v>0</v>
      </c>
      <c r="DD555" s="73" t="str">
        <f>IF(B555="win",100%-DD1,"-100%")</f>
        <v>-100%</v>
      </c>
      <c r="DE555" s="9">
        <f>(DC555*DD555)+(DC555*DE1)</f>
        <v>0</v>
      </c>
      <c r="DF555" s="9"/>
      <c r="DG555" s="9">
        <f>Sun!AY60</f>
        <v>0</v>
      </c>
      <c r="DH555" s="73" t="str">
        <f>IF(B555="win",100%-DH1,"-100%")</f>
        <v>-100%</v>
      </c>
      <c r="DI555" s="9">
        <f>(DG555*DH555)+(DG555*DI1)</f>
        <v>0</v>
      </c>
      <c r="DJ555" s="9"/>
      <c r="DK555" s="9">
        <f>Sun!AZ60</f>
        <v>0</v>
      </c>
      <c r="DL555" s="73" t="str">
        <f>IF(B555="win",100%-DL1,"-100%")</f>
        <v>-100%</v>
      </c>
      <c r="DM555" s="9">
        <f>(DK555*DL555)+(DK555*DM1)</f>
        <v>0</v>
      </c>
      <c r="DN555" s="9"/>
      <c r="DO555" s="9">
        <f>Sun!BA60</f>
        <v>0</v>
      </c>
      <c r="DP555" s="73" t="str">
        <f>IF(B555="win",100%-DP1,"-100%")</f>
        <v>-100%</v>
      </c>
      <c r="DQ555" s="9">
        <f>(DO555*DP555)+(DO555*DQ1)</f>
        <v>0</v>
      </c>
      <c r="DR555" s="9"/>
      <c r="DS555" s="9">
        <f>Sun!BB60</f>
        <v>0</v>
      </c>
      <c r="DT555" s="73" t="str">
        <f>IF(B555="win",100%-DT1,"-100%")</f>
        <v>-100%</v>
      </c>
      <c r="DU555" s="9">
        <f>(DS555*DT555)+(DS555*DU1)</f>
        <v>0</v>
      </c>
      <c r="DV555" s="9"/>
      <c r="DW555" s="9">
        <f>Sun!BC60</f>
        <v>0</v>
      </c>
      <c r="DX555" s="73" t="str">
        <f>IF(B555="win",100%-DX1,"-100%")</f>
        <v>-100%</v>
      </c>
      <c r="DY555" s="9">
        <f>(DW555*DX555)+(DW555*DY1)</f>
        <v>0</v>
      </c>
      <c r="DZ555" s="9"/>
      <c r="EA555" s="9">
        <f>Sun!BD60</f>
        <v>0</v>
      </c>
      <c r="EB555" s="73" t="str">
        <f>IF(B555="win",100%-EB1,"-100%")</f>
        <v>-100%</v>
      </c>
      <c r="EC555" s="9">
        <f>(EA555*EB555)+(EA555*EC1)</f>
        <v>0</v>
      </c>
      <c r="ED555" s="9"/>
      <c r="EE555" s="9">
        <f>Sun!BE60</f>
        <v>0</v>
      </c>
      <c r="EF555" s="73" t="str">
        <f>IF(B555="win",100%-EF1,"-100%")</f>
        <v>-100%</v>
      </c>
      <c r="EG555" s="9">
        <f>(EE555*EF555)+(EE555*EG1)</f>
        <v>0</v>
      </c>
      <c r="EH555" s="9"/>
      <c r="EI555" s="9">
        <f>Sun!BF60</f>
        <v>0</v>
      </c>
      <c r="EJ555" s="73" t="str">
        <f>IF(B555="win",100%-EJ1,"-100%")</f>
        <v>-100%</v>
      </c>
      <c r="EK555" s="9">
        <f>(EI555*EJ555)+(EI555*EK1)</f>
        <v>0</v>
      </c>
      <c r="EL555" s="9"/>
      <c r="EM555" s="9">
        <f>Sun!BG60</f>
        <v>0</v>
      </c>
      <c r="EN555" s="73" t="str">
        <f>IF(B555="win",100%-EN1,"-100%")</f>
        <v>-100%</v>
      </c>
      <c r="EO555" s="9">
        <f>(EM555*EN555)+(EM555*EO1)</f>
        <v>0</v>
      </c>
      <c r="EP555" s="9"/>
      <c r="EQ555" s="9">
        <f>Sun!BH60</f>
        <v>0</v>
      </c>
      <c r="ER555" s="73" t="str">
        <f>IF(B555="win",100%-ER1,"-100%")</f>
        <v>-100%</v>
      </c>
      <c r="ES555" s="9">
        <f>(EQ555*ER555)+(EQ555*ES1)</f>
        <v>0</v>
      </c>
      <c r="EU555" s="9">
        <f>Sun!$BI60</f>
        <v>0</v>
      </c>
      <c r="EV555" s="73" t="str">
        <f t="shared" si="5574"/>
        <v>-100%</v>
      </c>
      <c r="EW555" s="9">
        <f>(EU555*EV555)+(EU555*EW1)</f>
        <v>0</v>
      </c>
      <c r="EY555" s="9">
        <f>Sun!$BJ60</f>
        <v>0</v>
      </c>
      <c r="EZ555" s="73" t="str">
        <f t="shared" si="5575"/>
        <v>-100%</v>
      </c>
      <c r="FA555" s="9">
        <f>(EY555*EZ555)+(EY555*FA1)</f>
        <v>0</v>
      </c>
      <c r="FC555" s="9">
        <f>Sun!$BK60</f>
        <v>0</v>
      </c>
      <c r="FD555" s="73" t="str">
        <f t="shared" si="5576"/>
        <v>-100%</v>
      </c>
      <c r="FE555" s="9">
        <f>(FC555*FD555)+(FC555*FE1)</f>
        <v>0</v>
      </c>
      <c r="FG555" s="9">
        <f>Sun!$BL60</f>
        <v>0</v>
      </c>
      <c r="FH555" s="73" t="str">
        <f t="shared" si="5577"/>
        <v>-100%</v>
      </c>
      <c r="FI555" s="9">
        <f>(FG555*FH555)+(FG555*FI1)</f>
        <v>0</v>
      </c>
      <c r="FK555" s="9">
        <f>Sun!$BM60</f>
        <v>0</v>
      </c>
      <c r="FL555" s="73" t="str">
        <f t="shared" si="5578"/>
        <v>-100%</v>
      </c>
      <c r="FM555" s="9">
        <f>(FK555*FL555)+(FK555*FM1)</f>
        <v>0</v>
      </c>
      <c r="FO555" s="9">
        <f>Sun!$BN60</f>
        <v>0</v>
      </c>
      <c r="FP555" s="73" t="str">
        <f t="shared" si="5586"/>
        <v>-100%</v>
      </c>
      <c r="FQ555" s="9">
        <f>(FO555*FP555)+(FO555*FQ1)</f>
        <v>0</v>
      </c>
    </row>
    <row r="556" spans="1:173" x14ac:dyDescent="0.25">
      <c r="A556" s="75"/>
      <c r="B556" s="72"/>
      <c r="C556" s="75"/>
      <c r="D556" s="75"/>
      <c r="E556" s="75"/>
      <c r="F556" s="12"/>
      <c r="G556" s="75"/>
      <c r="H556" s="75"/>
      <c r="I556" s="75"/>
      <c r="J556" s="12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5"/>
      <c r="BK556" s="75"/>
      <c r="BL556" s="75"/>
      <c r="BM556" s="75"/>
      <c r="BN556" s="75"/>
      <c r="BO556" s="75"/>
      <c r="BP556" s="75"/>
      <c r="BQ556" s="75"/>
      <c r="BR556" s="75"/>
      <c r="BS556" s="75"/>
      <c r="BT556" s="75"/>
      <c r="BU556" s="75"/>
      <c r="BV556" s="75"/>
      <c r="BW556" s="75"/>
      <c r="BX556" s="75"/>
      <c r="BY556" s="75"/>
      <c r="BZ556" s="75"/>
      <c r="CA556" s="75"/>
      <c r="CB556" s="75"/>
      <c r="CC556" s="75"/>
      <c r="CD556" s="75"/>
      <c r="CE556" s="75"/>
      <c r="CF556" s="75"/>
      <c r="CG556" s="75"/>
      <c r="CH556" s="75"/>
      <c r="CI556" s="75"/>
      <c r="CJ556" s="75"/>
      <c r="CK556" s="75"/>
      <c r="CL556" s="75"/>
      <c r="CM556" s="75"/>
      <c r="CN556" s="75"/>
      <c r="CO556" s="75"/>
      <c r="CP556" s="75"/>
      <c r="CQ556" s="75"/>
      <c r="CR556" s="75"/>
      <c r="CS556" s="75"/>
      <c r="CT556" s="75"/>
      <c r="CU556" s="75"/>
      <c r="CV556" s="75"/>
      <c r="CW556" s="75"/>
      <c r="CX556" s="75"/>
      <c r="CY556" s="75"/>
      <c r="CZ556" s="75"/>
      <c r="DA556" s="75"/>
      <c r="DB556" s="75"/>
      <c r="DC556" s="75"/>
      <c r="DD556" s="75"/>
      <c r="DE556" s="75"/>
      <c r="DF556" s="75"/>
      <c r="DG556" s="75"/>
      <c r="DH556" s="75"/>
      <c r="DI556" s="75"/>
      <c r="DJ556" s="75"/>
      <c r="DK556" s="75"/>
      <c r="DL556" s="75"/>
      <c r="DM556" s="75"/>
      <c r="DN556" s="75"/>
      <c r="DO556" s="75"/>
      <c r="DP556" s="75"/>
      <c r="DQ556" s="75"/>
      <c r="DR556" s="75"/>
      <c r="DS556" s="75"/>
      <c r="DT556" s="75"/>
      <c r="DU556" s="75"/>
      <c r="DV556" s="75"/>
      <c r="DW556" s="75"/>
      <c r="DX556" s="75"/>
      <c r="DY556" s="75"/>
      <c r="DZ556" s="75"/>
      <c r="EA556" s="75"/>
      <c r="EB556" s="75"/>
      <c r="EC556" s="75"/>
      <c r="ED556" s="75"/>
      <c r="EE556" s="75"/>
      <c r="EF556" s="75"/>
      <c r="EG556" s="75"/>
      <c r="EH556" s="75"/>
      <c r="EI556" s="75"/>
      <c r="EJ556" s="75"/>
      <c r="EK556" s="75"/>
      <c r="EL556" s="75"/>
      <c r="EM556" s="75"/>
      <c r="EN556" s="75"/>
      <c r="EO556" s="75"/>
      <c r="EP556" s="75"/>
      <c r="EQ556" s="75"/>
      <c r="ER556" s="75"/>
      <c r="ES556" s="75"/>
      <c r="EU556" s="75"/>
      <c r="EV556" s="75"/>
      <c r="EW556" s="75"/>
      <c r="EY556" s="75"/>
      <c r="EZ556" s="75"/>
      <c r="FA556" s="75"/>
      <c r="FC556" s="75"/>
      <c r="FD556" s="75"/>
      <c r="FE556" s="75"/>
      <c r="FG556" s="75"/>
      <c r="FH556" s="75"/>
      <c r="FI556" s="75"/>
      <c r="FK556" s="75"/>
      <c r="FL556" s="75"/>
      <c r="FM556" s="75"/>
      <c r="FO556" s="75"/>
      <c r="FP556" s="75"/>
      <c r="FQ556" s="75"/>
    </row>
    <row r="557" spans="1:173" x14ac:dyDescent="0.25">
      <c r="A557" s="9">
        <f>Sun!A62</f>
        <v>0</v>
      </c>
      <c r="B557" s="72">
        <f>Sun!C62</f>
        <v>0</v>
      </c>
      <c r="C557" s="9">
        <f>Sun!X62</f>
        <v>0</v>
      </c>
      <c r="D557" s="73" t="str">
        <f>IF(B557="win",100%-D1,"-100%")</f>
        <v>-100%</v>
      </c>
      <c r="E557" s="9">
        <f>(C557*D557)+(C557*E1)</f>
        <v>0</v>
      </c>
      <c r="F557" s="12"/>
      <c r="G557" s="9">
        <f>Sun!Y62</f>
        <v>0</v>
      </c>
      <c r="H557" s="73" t="str">
        <f>IF($B557="win",100%-H$1,"-100%")</f>
        <v>-100%</v>
      </c>
      <c r="I557" s="9">
        <f>(G557*H557)+(G557*I1)</f>
        <v>0</v>
      </c>
      <c r="J557" s="12"/>
      <c r="K557" s="9">
        <f>Sun!Z62</f>
        <v>0</v>
      </c>
      <c r="L557" s="73" t="str">
        <f>IF(B557="win",100%-L1,"-100%")</f>
        <v>-100%</v>
      </c>
      <c r="M557" s="9">
        <f>(K557*L557)+(K557*M1)</f>
        <v>0</v>
      </c>
      <c r="N557" s="9"/>
      <c r="O557" s="9">
        <f>Sun!AA62</f>
        <v>0</v>
      </c>
      <c r="P557" s="73" t="str">
        <f>IF(B557="win",100%-P1,"-100%")</f>
        <v>-100%</v>
      </c>
      <c r="Q557" s="9">
        <f>(O557*P557)+(O557*Q1)</f>
        <v>0</v>
      </c>
      <c r="R557" s="9"/>
      <c r="S557" s="9">
        <f>Sun!AB62</f>
        <v>0</v>
      </c>
      <c r="T557" s="73" t="str">
        <f>IF(B557="win",100%-T1,"-100%")</f>
        <v>-100%</v>
      </c>
      <c r="U557" s="9">
        <f>(S557*T557)+(S557*U1)</f>
        <v>0</v>
      </c>
      <c r="V557" s="9"/>
      <c r="W557" s="9">
        <f>Sun!AC62</f>
        <v>0</v>
      </c>
      <c r="X557" s="73" t="str">
        <f>IF(B557="win",100%-X1,"-100%")</f>
        <v>-100%</v>
      </c>
      <c r="Y557" s="9">
        <f>(W557*X557)+(W557*Y1)</f>
        <v>0</v>
      </c>
      <c r="Z557" s="9"/>
      <c r="AA557" s="9">
        <f>Sun!AD62</f>
        <v>0</v>
      </c>
      <c r="AB557" s="73" t="str">
        <f>IF(B557="win",100%-AB1,"-100%")</f>
        <v>-100%</v>
      </c>
      <c r="AC557" s="9">
        <f>(AA557*AB557)+(AA557*AC1)</f>
        <v>0</v>
      </c>
      <c r="AD557" s="9"/>
      <c r="AE557" s="9">
        <f>Sun!AE62</f>
        <v>0</v>
      </c>
      <c r="AF557" s="73" t="str">
        <f>IF(B557="win",100%-AF1,"-100%")</f>
        <v>-100%</v>
      </c>
      <c r="AG557" s="9">
        <f>(AE557*AF557)+(AE557*AG1)</f>
        <v>0</v>
      </c>
      <c r="AH557" s="9"/>
      <c r="AI557" s="9">
        <f>Sun!AF62</f>
        <v>0</v>
      </c>
      <c r="AJ557" s="73" t="str">
        <f>IF(B557="win",100%-AJ1,"-100%")</f>
        <v>-100%</v>
      </c>
      <c r="AK557" s="9">
        <f>(AI557*AJ557)+(AI557*AK1)</f>
        <v>0</v>
      </c>
      <c r="AL557" s="9"/>
      <c r="AM557" s="9">
        <f>Sun!AG62</f>
        <v>0</v>
      </c>
      <c r="AN557" s="73" t="str">
        <f>IF(B557="win",100%-AN1,"-100%")</f>
        <v>-100%</v>
      </c>
      <c r="AO557" s="9">
        <f>(AM557*AN557)+(AM557*AO1)</f>
        <v>0</v>
      </c>
      <c r="AP557" s="9"/>
      <c r="AQ557" s="9">
        <f>Sun!AH62</f>
        <v>0</v>
      </c>
      <c r="AR557" s="73" t="str">
        <f>IF(B557="win",100%-AR1,"-100%")</f>
        <v>-100%</v>
      </c>
      <c r="AS557" s="9">
        <f>(AQ557*AR557)+(AQ557*AS1)</f>
        <v>0</v>
      </c>
      <c r="AT557" s="9"/>
      <c r="AU557" s="9">
        <f>Sun!AI62</f>
        <v>0</v>
      </c>
      <c r="AV557" s="73" t="str">
        <f>IF(B557="win",100%-AV1,"-100%")</f>
        <v>-100%</v>
      </c>
      <c r="AW557" s="9">
        <f>(AU557*AV557)+(AU557*AW1)</f>
        <v>0</v>
      </c>
      <c r="AX557" s="9"/>
      <c r="AY557" s="9">
        <f>Sun!AJ62</f>
        <v>0</v>
      </c>
      <c r="AZ557" s="73" t="str">
        <f>IF(B557="win",100%-AZ1,"-100%")</f>
        <v>-100%</v>
      </c>
      <c r="BA557" s="9">
        <f>(AY557*AZ557)+(AY557*BA1)</f>
        <v>0</v>
      </c>
      <c r="BB557" s="9"/>
      <c r="BC557" s="9">
        <f>Sun!AK62</f>
        <v>0</v>
      </c>
      <c r="BD557" s="73" t="str">
        <f>IF(B557="win",100%-BD1,"-100%")</f>
        <v>-100%</v>
      </c>
      <c r="BE557" s="9">
        <f>(BC557*BD557)+(BC557*BE1)</f>
        <v>0</v>
      </c>
      <c r="BF557" s="9"/>
      <c r="BG557" s="9">
        <f>Sun!AL62</f>
        <v>0</v>
      </c>
      <c r="BH557" s="73" t="str">
        <f>IF(B557="win",100%-BH1,"-100%")</f>
        <v>-100%</v>
      </c>
      <c r="BI557" s="9">
        <f>(BG557*BH557)+(BG557*BI1)</f>
        <v>0</v>
      </c>
      <c r="BJ557" s="9"/>
      <c r="BK557" s="9">
        <f>Sun!AM62</f>
        <v>0</v>
      </c>
      <c r="BL557" s="73" t="str">
        <f>IF(B557="win",100%-BL1,"-100%")</f>
        <v>-100%</v>
      </c>
      <c r="BM557" s="9">
        <f>(BK557*BL557)+(BK557*BM1)</f>
        <v>0</v>
      </c>
      <c r="BN557" s="9"/>
      <c r="BO557" s="9">
        <f>Sun!AN62</f>
        <v>0</v>
      </c>
      <c r="BP557" s="73" t="str">
        <f>IF(B557="win",100%-BP1,"-100%")</f>
        <v>-100%</v>
      </c>
      <c r="BQ557" s="9">
        <f>(BO557*BP557)+(BO557*BQ1)</f>
        <v>0</v>
      </c>
      <c r="BR557" s="9"/>
      <c r="BS557" s="9">
        <f>Sun!AO62</f>
        <v>0</v>
      </c>
      <c r="BT557" s="73" t="str">
        <f>IF(B557="win",100%-BT1,"-100%")</f>
        <v>-100%</v>
      </c>
      <c r="BU557" s="9">
        <f>(BS557*BT557)+(BS557*BU1)</f>
        <v>0</v>
      </c>
      <c r="BV557" s="9"/>
      <c r="BW557" s="9">
        <f>Sun!AP62</f>
        <v>0</v>
      </c>
      <c r="BX557" s="73" t="str">
        <f>IF(B557="win",100%-BX1,"-100%")</f>
        <v>-100%</v>
      </c>
      <c r="BY557" s="9">
        <f>(BW557*BX557)+(BW557*BY1)</f>
        <v>0</v>
      </c>
      <c r="BZ557" s="9"/>
      <c r="CA557" s="9">
        <f>Sun!AQ62</f>
        <v>0</v>
      </c>
      <c r="CB557" s="73" t="str">
        <f>IF(B557="win",100%-CB1,"-100%")</f>
        <v>-100%</v>
      </c>
      <c r="CC557" s="9">
        <f>(CA557*CB557)+(CA557*CC1)</f>
        <v>0</v>
      </c>
      <c r="CD557" s="9"/>
      <c r="CE557" s="9">
        <f>Sun!AR62</f>
        <v>0</v>
      </c>
      <c r="CF557" s="73" t="str">
        <f>IF(B557="win",100%-CF1,"-100%")</f>
        <v>-100%</v>
      </c>
      <c r="CG557" s="9">
        <f>(CE557*CF557)+(CE557*CG1)</f>
        <v>0</v>
      </c>
      <c r="CH557" s="9"/>
      <c r="CI557" s="9">
        <f>Sun!AS62</f>
        <v>0</v>
      </c>
      <c r="CJ557" s="73" t="str">
        <f>IF(B557="win",100%-CJ1,"-100%")</f>
        <v>-100%</v>
      </c>
      <c r="CK557" s="9">
        <f>(CI557*CJ557)+(CI557*CK1)</f>
        <v>0</v>
      </c>
      <c r="CL557" s="9"/>
      <c r="CM557" s="9">
        <f>Sun!AT62</f>
        <v>0</v>
      </c>
      <c r="CN557" s="73" t="str">
        <f>IF(B557="win",100%-CN1,"-100%")</f>
        <v>-100%</v>
      </c>
      <c r="CO557" s="9">
        <f>(CM557*CN557)+(CM557*CO1)</f>
        <v>0</v>
      </c>
      <c r="CP557" s="9"/>
      <c r="CQ557" s="9">
        <f>Sun!AU62</f>
        <v>0</v>
      </c>
      <c r="CR557" s="73" t="str">
        <f>IF(B557="win",100%-CR1,"-100%")</f>
        <v>-100%</v>
      </c>
      <c r="CS557" s="9">
        <f>(CQ557*CR557)+(CQ557*CS1)</f>
        <v>0</v>
      </c>
      <c r="CT557" s="9"/>
      <c r="CU557" s="9">
        <f>Sun!AV62</f>
        <v>0</v>
      </c>
      <c r="CV557" s="73" t="str">
        <f>IF(B557="win",100%-CV1,"-100%")</f>
        <v>-100%</v>
      </c>
      <c r="CW557" s="9">
        <f>(CU557*CV557)+(CU557*CW1)</f>
        <v>0</v>
      </c>
      <c r="CX557" s="9"/>
      <c r="CY557" s="9">
        <f>Sun!AW62</f>
        <v>0</v>
      </c>
      <c r="CZ557" s="73" t="str">
        <f>IF(B557="win",100%-CZ1,"-100%")</f>
        <v>-100%</v>
      </c>
      <c r="DA557" s="9">
        <f>(CY557*CZ557)+(CY557*DA1)</f>
        <v>0</v>
      </c>
      <c r="DB557" s="9"/>
      <c r="DC557" s="9">
        <f>Sun!AX62</f>
        <v>0</v>
      </c>
      <c r="DD557" s="73" t="str">
        <f>IF(B557="win",100%-DD1,"-100%")</f>
        <v>-100%</v>
      </c>
      <c r="DE557" s="9">
        <f>(DC557*DD557)+(DC557*DE1)</f>
        <v>0</v>
      </c>
      <c r="DF557" s="9"/>
      <c r="DG557" s="9">
        <f>Sun!AY62</f>
        <v>0</v>
      </c>
      <c r="DH557" s="73" t="str">
        <f>IF(B557="win",100%-DH1,"-100%")</f>
        <v>-100%</v>
      </c>
      <c r="DI557" s="9">
        <f>(DG557*DH557)+(DG557*DI1)</f>
        <v>0</v>
      </c>
      <c r="DJ557" s="9"/>
      <c r="DK557" s="9">
        <f>Sun!AZ62</f>
        <v>0</v>
      </c>
      <c r="DL557" s="73" t="str">
        <f>IF(B557="win",100%-DL1,"-100%")</f>
        <v>-100%</v>
      </c>
      <c r="DM557" s="9">
        <f>(DK557*DL557)+(DK557*DM1)</f>
        <v>0</v>
      </c>
      <c r="DN557" s="9"/>
      <c r="DO557" s="9">
        <f>Sun!BA62</f>
        <v>0</v>
      </c>
      <c r="DP557" s="73" t="str">
        <f>IF(B557="win",100%-DP1,"-100%")</f>
        <v>-100%</v>
      </c>
      <c r="DQ557" s="9">
        <f>(DO557*DP557)+(DO557*DQ1)</f>
        <v>0</v>
      </c>
      <c r="DR557" s="9"/>
      <c r="DS557" s="9">
        <f>Sun!BB62</f>
        <v>0</v>
      </c>
      <c r="DT557" s="73" t="str">
        <f>IF(B557="win",100%-DT1,"-100%")</f>
        <v>-100%</v>
      </c>
      <c r="DU557" s="9">
        <f>(DS557*DT557)+(DS557*DU1)</f>
        <v>0</v>
      </c>
      <c r="DV557" s="9"/>
      <c r="DW557" s="9">
        <f>Sun!BC62</f>
        <v>0</v>
      </c>
      <c r="DX557" s="73" t="str">
        <f>IF(B557="win",100%-DX1,"-100%")</f>
        <v>-100%</v>
      </c>
      <c r="DY557" s="9">
        <f>(DW557*DX557)+(DW557*DY1)</f>
        <v>0</v>
      </c>
      <c r="DZ557" s="9"/>
      <c r="EA557" s="9">
        <f>Sun!BD62</f>
        <v>0</v>
      </c>
      <c r="EB557" s="73" t="str">
        <f>IF(B557="win",100%-EB1,"-100%")</f>
        <v>-100%</v>
      </c>
      <c r="EC557" s="9">
        <f>(EA557*EB557)+(EA557*EC1)</f>
        <v>0</v>
      </c>
      <c r="ED557" s="9"/>
      <c r="EE557" s="9">
        <f>Sun!BE62</f>
        <v>0</v>
      </c>
      <c r="EF557" s="73" t="str">
        <f>IF(B557="win",100%-EF1,"-100%")</f>
        <v>-100%</v>
      </c>
      <c r="EG557" s="9">
        <f>(EE557*EF557)+(EE557*EG1)</f>
        <v>0</v>
      </c>
      <c r="EH557" s="9"/>
      <c r="EI557" s="9">
        <f>Sun!BF62</f>
        <v>0</v>
      </c>
      <c r="EJ557" s="73" t="str">
        <f>IF(B557="win",100%-EJ1,"-100%")</f>
        <v>-100%</v>
      </c>
      <c r="EK557" s="9">
        <f>(EI557*EJ557)+(EI557*EK1)</f>
        <v>0</v>
      </c>
      <c r="EL557" s="9"/>
      <c r="EM557" s="9">
        <f>Sun!BG62</f>
        <v>0</v>
      </c>
      <c r="EN557" s="73" t="str">
        <f>IF(B557="win",100%-EN1,"-100%")</f>
        <v>-100%</v>
      </c>
      <c r="EO557" s="9">
        <f>(EM557*EN557)+(EM557*EO1)</f>
        <v>0</v>
      </c>
      <c r="EP557" s="9"/>
      <c r="EQ557" s="9">
        <f>Sun!BH62</f>
        <v>0</v>
      </c>
      <c r="ER557" s="73" t="str">
        <f>IF(B557="win",100%-ER1,"-100%")</f>
        <v>-100%</v>
      </c>
      <c r="ES557" s="9">
        <f>(EQ557*ER557)+(EQ557*ES1)</f>
        <v>0</v>
      </c>
      <c r="EU557" s="9">
        <f>Sun!$BI62</f>
        <v>0</v>
      </c>
      <c r="EV557" s="73" t="str">
        <f t="shared" si="5574"/>
        <v>-100%</v>
      </c>
      <c r="EW557" s="9">
        <f>(EU557*EV557)+(EU557*EW1)</f>
        <v>0</v>
      </c>
      <c r="EY557" s="9">
        <f>Sun!$BJ62</f>
        <v>0</v>
      </c>
      <c r="EZ557" s="73" t="str">
        <f t="shared" si="5575"/>
        <v>-100%</v>
      </c>
      <c r="FA557" s="9">
        <f>(EY557*EZ557)+(EY557*FA1)</f>
        <v>0</v>
      </c>
      <c r="FC557" s="9">
        <f>Sun!$BK62</f>
        <v>0</v>
      </c>
      <c r="FD557" s="73" t="str">
        <f t="shared" si="5576"/>
        <v>-100%</v>
      </c>
      <c r="FE557" s="9">
        <f>(FC557*FD557)+(FC557*FE1)</f>
        <v>0</v>
      </c>
      <c r="FG557" s="9">
        <f>Sun!$BL62</f>
        <v>0</v>
      </c>
      <c r="FH557" s="73" t="str">
        <f t="shared" si="5577"/>
        <v>-100%</v>
      </c>
      <c r="FI557" s="9">
        <f>(FG557*FH557)+(FG557*FI1)</f>
        <v>0</v>
      </c>
      <c r="FK557" s="9">
        <f>Sun!$BM62</f>
        <v>0</v>
      </c>
      <c r="FL557" s="73" t="str">
        <f t="shared" si="5578"/>
        <v>-100%</v>
      </c>
      <c r="FM557" s="9">
        <f>(FK557*FL557)+(FK557*FM1)</f>
        <v>0</v>
      </c>
      <c r="FO557" s="9">
        <f>Sun!$BN62</f>
        <v>0</v>
      </c>
      <c r="FP557" s="73" t="str">
        <f>IF($B557="win",100%-FP$1,"-100%")</f>
        <v>-100%</v>
      </c>
      <c r="FQ557" s="9">
        <f>(FO557*FP557)+(FO557*FQ1)</f>
        <v>0</v>
      </c>
    </row>
    <row r="558" spans="1:173" x14ac:dyDescent="0.25">
      <c r="A558" s="9">
        <f>Sun!A63</f>
        <v>0</v>
      </c>
      <c r="B558" s="72">
        <f>Sun!C63</f>
        <v>0</v>
      </c>
      <c r="C558" s="9">
        <f>Sun!X63</f>
        <v>0</v>
      </c>
      <c r="D558" s="73" t="str">
        <f>IF(B558="win",100%-D1,"-100%")</f>
        <v>-100%</v>
      </c>
      <c r="E558" s="9">
        <f>(C558*D558)+(C558*E1)</f>
        <v>0</v>
      </c>
      <c r="F558" s="12"/>
      <c r="G558" s="9">
        <f>Sun!Y63</f>
        <v>0</v>
      </c>
      <c r="H558" s="73" t="str">
        <f t="shared" ref="H558:H560" si="5587">IF($B558="win",100%-H$1,"-100%")</f>
        <v>-100%</v>
      </c>
      <c r="I558" s="9">
        <f>(G558*H558)+(G558*I1)</f>
        <v>0</v>
      </c>
      <c r="J558" s="12"/>
      <c r="K558" s="9">
        <f>Sun!Z63</f>
        <v>0</v>
      </c>
      <c r="L558" s="73" t="str">
        <f>IF(B558="win",100%-L1,"-100%")</f>
        <v>-100%</v>
      </c>
      <c r="M558" s="9">
        <f>(K558*L558)+(K558*M1)</f>
        <v>0</v>
      </c>
      <c r="N558" s="9"/>
      <c r="O558" s="9">
        <f>Sun!AA63</f>
        <v>0</v>
      </c>
      <c r="P558" s="73" t="str">
        <f>IF(B558="win",100%-P1,"-100%")</f>
        <v>-100%</v>
      </c>
      <c r="Q558" s="9">
        <f>(O558*P558)+(O558*Q1)</f>
        <v>0</v>
      </c>
      <c r="R558" s="9"/>
      <c r="S558" s="9">
        <f>Sun!AB63</f>
        <v>0</v>
      </c>
      <c r="T558" s="73" t="str">
        <f>IF(B558="win",100%-T1,"-100%")</f>
        <v>-100%</v>
      </c>
      <c r="U558" s="9">
        <f>(S558*T558)+(S558*U1)</f>
        <v>0</v>
      </c>
      <c r="V558" s="9"/>
      <c r="W558" s="9">
        <f>Sun!AC63</f>
        <v>0</v>
      </c>
      <c r="X558" s="73" t="str">
        <f>IF(B558="win",100%-X1,"-100%")</f>
        <v>-100%</v>
      </c>
      <c r="Y558" s="9">
        <f>(W558*X558)+(W558*Y1)</f>
        <v>0</v>
      </c>
      <c r="Z558" s="9"/>
      <c r="AA558" s="9">
        <f>Sun!AD63</f>
        <v>0</v>
      </c>
      <c r="AB558" s="73" t="str">
        <f>IF(B558="win",100%-AB1,"-100%")</f>
        <v>-100%</v>
      </c>
      <c r="AC558" s="9">
        <f>(AA558*AB558)+(AA558*AC1)</f>
        <v>0</v>
      </c>
      <c r="AD558" s="9"/>
      <c r="AE558" s="9">
        <f>Sun!AE63</f>
        <v>0</v>
      </c>
      <c r="AF558" s="73" t="str">
        <f>IF(B558="win",100%-AF1,"-100%")</f>
        <v>-100%</v>
      </c>
      <c r="AG558" s="9">
        <f>(AE558*AF558)+(AE558*AG1)</f>
        <v>0</v>
      </c>
      <c r="AH558" s="9"/>
      <c r="AI558" s="9">
        <f>Sun!AF63</f>
        <v>0</v>
      </c>
      <c r="AJ558" s="73" t="str">
        <f>IF(B558="win",100%-AJ1,"-100%")</f>
        <v>-100%</v>
      </c>
      <c r="AK558" s="9">
        <f>(AI558*AJ558)+(AI558*AK1)</f>
        <v>0</v>
      </c>
      <c r="AL558" s="9"/>
      <c r="AM558" s="9">
        <f>Sun!AG63</f>
        <v>0</v>
      </c>
      <c r="AN558" s="73" t="str">
        <f>IF(B558="win",100%-AN1,"-100%")</f>
        <v>-100%</v>
      </c>
      <c r="AO558" s="9">
        <f>(AM558*AN558)+(AM558*AO1)</f>
        <v>0</v>
      </c>
      <c r="AP558" s="9"/>
      <c r="AQ558" s="9">
        <f>Sun!AH63</f>
        <v>0</v>
      </c>
      <c r="AR558" s="73" t="str">
        <f>IF(B558="win",100%-AR1,"-100%")</f>
        <v>-100%</v>
      </c>
      <c r="AS558" s="9">
        <f>(AQ558*AR558)+(AQ558*AS1)</f>
        <v>0</v>
      </c>
      <c r="AT558" s="9"/>
      <c r="AU558" s="9">
        <f>Sun!AI63</f>
        <v>0</v>
      </c>
      <c r="AV558" s="73" t="str">
        <f>IF(B558="win",100%-AV1,"-100%")</f>
        <v>-100%</v>
      </c>
      <c r="AW558" s="9">
        <f>(AU558*AV558)+(AU558*AW1)</f>
        <v>0</v>
      </c>
      <c r="AX558" s="9"/>
      <c r="AY558" s="9">
        <f>Sun!AJ63</f>
        <v>0</v>
      </c>
      <c r="AZ558" s="73" t="str">
        <f>IF(B558="win",100%-AZ1,"-100%")</f>
        <v>-100%</v>
      </c>
      <c r="BA558" s="9">
        <f>(AY558*AZ558)+(AY558*BA1)</f>
        <v>0</v>
      </c>
      <c r="BB558" s="9"/>
      <c r="BC558" s="9">
        <f>Sun!AK63</f>
        <v>0</v>
      </c>
      <c r="BD558" s="73" t="str">
        <f>IF(B558="win",100%-BD1,"-100%")</f>
        <v>-100%</v>
      </c>
      <c r="BE558" s="9">
        <f>(BC558*BD558)+(BC558*BE1)</f>
        <v>0</v>
      </c>
      <c r="BF558" s="9"/>
      <c r="BG558" s="9">
        <f>Sun!AL63</f>
        <v>0</v>
      </c>
      <c r="BH558" s="73" t="str">
        <f>IF(B558="win",100%-BH1,"-100%")</f>
        <v>-100%</v>
      </c>
      <c r="BI558" s="9">
        <f>(BG558*BH558)+(BG558*BI1)</f>
        <v>0</v>
      </c>
      <c r="BJ558" s="9"/>
      <c r="BK558" s="9">
        <f>Sun!AM63</f>
        <v>0</v>
      </c>
      <c r="BL558" s="73" t="str">
        <f>IF(B558="win",100%-BL1,"-100%")</f>
        <v>-100%</v>
      </c>
      <c r="BM558" s="9">
        <f>(BK558*BL558)+(BK558*BM1)</f>
        <v>0</v>
      </c>
      <c r="BN558" s="9"/>
      <c r="BO558" s="9">
        <f>Sun!AN63</f>
        <v>0</v>
      </c>
      <c r="BP558" s="73" t="str">
        <f>IF(B558="win",100%-BP1,"-100%")</f>
        <v>-100%</v>
      </c>
      <c r="BQ558" s="9">
        <f>(BO558*BP558)+(BO558*BQ1)</f>
        <v>0</v>
      </c>
      <c r="BR558" s="9"/>
      <c r="BS558" s="9">
        <f>Sun!AO63</f>
        <v>0</v>
      </c>
      <c r="BT558" s="73" t="str">
        <f>IF(B558="win",100%-BT1,"-100%")</f>
        <v>-100%</v>
      </c>
      <c r="BU558" s="9">
        <f>(BS558*BT558)+(BS558*BU1)</f>
        <v>0</v>
      </c>
      <c r="BV558" s="9"/>
      <c r="BW558" s="9">
        <f>Sun!AP63</f>
        <v>0</v>
      </c>
      <c r="BX558" s="73" t="str">
        <f>IF(B558="win",100%-BX1,"-100%")</f>
        <v>-100%</v>
      </c>
      <c r="BY558" s="9">
        <f>(BW558*BX558)+(BW558*BY1)</f>
        <v>0</v>
      </c>
      <c r="BZ558" s="9"/>
      <c r="CA558" s="9">
        <f>Sun!AQ63</f>
        <v>0</v>
      </c>
      <c r="CB558" s="73" t="str">
        <f>IF(B558="win",100%-CB1,"-100%")</f>
        <v>-100%</v>
      </c>
      <c r="CC558" s="9">
        <f>(CA558*CB558)+(CA558*CC1)</f>
        <v>0</v>
      </c>
      <c r="CD558" s="9"/>
      <c r="CE558" s="9">
        <f>Sun!AR63</f>
        <v>0</v>
      </c>
      <c r="CF558" s="73" t="str">
        <f>IF(B558="win",100%-CF1,"-100%")</f>
        <v>-100%</v>
      </c>
      <c r="CG558" s="9">
        <f>(CE558*CF558)+(CE558*CG1)</f>
        <v>0</v>
      </c>
      <c r="CH558" s="9"/>
      <c r="CI558" s="9">
        <f>Sun!AS63</f>
        <v>0</v>
      </c>
      <c r="CJ558" s="73" t="str">
        <f>IF(B558="win",100%-CJ1,"-100%")</f>
        <v>-100%</v>
      </c>
      <c r="CK558" s="9">
        <f>(CI558*CJ558)+(CI558*CK1)</f>
        <v>0</v>
      </c>
      <c r="CL558" s="9"/>
      <c r="CM558" s="9">
        <f>Sun!AT63</f>
        <v>0</v>
      </c>
      <c r="CN558" s="73" t="str">
        <f>IF(B558="win",100%-CN1,"-100%")</f>
        <v>-100%</v>
      </c>
      <c r="CO558" s="9">
        <f>(CM558*CN558)+(CM558*CO1)</f>
        <v>0</v>
      </c>
      <c r="CP558" s="9"/>
      <c r="CQ558" s="9">
        <f>Sun!AU63</f>
        <v>0</v>
      </c>
      <c r="CR558" s="73" t="str">
        <f>IF(B558="win",100%-CR1,"-100%")</f>
        <v>-100%</v>
      </c>
      <c r="CS558" s="9">
        <f>(CQ558*CR558)+(CQ558*CS1)</f>
        <v>0</v>
      </c>
      <c r="CT558" s="9"/>
      <c r="CU558" s="9">
        <f>Sun!AV63</f>
        <v>0</v>
      </c>
      <c r="CV558" s="73" t="str">
        <f>IF(B558="win",100%-CV1,"-100%")</f>
        <v>-100%</v>
      </c>
      <c r="CW558" s="9">
        <f>(CU558*CV558)+(CU558*CW1)</f>
        <v>0</v>
      </c>
      <c r="CX558" s="9"/>
      <c r="CY558" s="9">
        <f>Sun!AW63</f>
        <v>0</v>
      </c>
      <c r="CZ558" s="73" t="str">
        <f>IF(B558="win",100%-CZ1,"-100%")</f>
        <v>-100%</v>
      </c>
      <c r="DA558" s="9">
        <f>(CY558*CZ558)+(CY558*DA1)</f>
        <v>0</v>
      </c>
      <c r="DB558" s="9"/>
      <c r="DC558" s="9">
        <f>Sun!AX63</f>
        <v>0</v>
      </c>
      <c r="DD558" s="73" t="str">
        <f>IF(B558="win",100%-DD1,"-100%")</f>
        <v>-100%</v>
      </c>
      <c r="DE558" s="9">
        <f>(DC558*DD558)+(DC558*DE1)</f>
        <v>0</v>
      </c>
      <c r="DF558" s="9"/>
      <c r="DG558" s="9">
        <f>Sun!AY63</f>
        <v>0</v>
      </c>
      <c r="DH558" s="73" t="str">
        <f>IF(B558="win",100%-DH1,"-100%")</f>
        <v>-100%</v>
      </c>
      <c r="DI558" s="9">
        <f>(DG558*DH558)+(DG558*DI1)</f>
        <v>0</v>
      </c>
      <c r="DJ558" s="9"/>
      <c r="DK558" s="9">
        <f>Sun!AZ63</f>
        <v>0</v>
      </c>
      <c r="DL558" s="73" t="str">
        <f>IF(B558="win",100%-DL1,"-100%")</f>
        <v>-100%</v>
      </c>
      <c r="DM558" s="9">
        <f>(DK558*DL558)+(DK558*DM1)</f>
        <v>0</v>
      </c>
      <c r="DN558" s="9"/>
      <c r="DO558" s="9">
        <f>Sun!BA63</f>
        <v>0</v>
      </c>
      <c r="DP558" s="73" t="str">
        <f>IF(B558="win",100%-DP1,"-100%")</f>
        <v>-100%</v>
      </c>
      <c r="DQ558" s="9">
        <f>(DO558*DP558)+(DO558*DQ1)</f>
        <v>0</v>
      </c>
      <c r="DR558" s="9"/>
      <c r="DS558" s="9">
        <f>Sun!BB63</f>
        <v>0</v>
      </c>
      <c r="DT558" s="73" t="str">
        <f>IF(B558="win",100%-DT1,"-100%")</f>
        <v>-100%</v>
      </c>
      <c r="DU558" s="9">
        <f>(DS558*DT558)+(DS558*DU1)</f>
        <v>0</v>
      </c>
      <c r="DV558" s="9"/>
      <c r="DW558" s="9">
        <f>Sun!BC63</f>
        <v>0</v>
      </c>
      <c r="DX558" s="73" t="str">
        <f>IF(B558="win",100%-DX1,"-100%")</f>
        <v>-100%</v>
      </c>
      <c r="DY558" s="9">
        <f>(DW558*DX558)+(DW558*DY1)</f>
        <v>0</v>
      </c>
      <c r="DZ558" s="9"/>
      <c r="EA558" s="9">
        <f>Sun!BD63</f>
        <v>0</v>
      </c>
      <c r="EB558" s="73" t="str">
        <f>IF(B558="win",100%-EB1,"-100%")</f>
        <v>-100%</v>
      </c>
      <c r="EC558" s="9">
        <f>(EA558*EB558)+(EA558*EC1)</f>
        <v>0</v>
      </c>
      <c r="ED558" s="9"/>
      <c r="EE558" s="9">
        <f>Sun!BE63</f>
        <v>0</v>
      </c>
      <c r="EF558" s="73" t="str">
        <f>IF(B558="win",100%-EF1,"-100%")</f>
        <v>-100%</v>
      </c>
      <c r="EG558" s="9">
        <f>(EE558*EF558)+(EE558*EG1)</f>
        <v>0</v>
      </c>
      <c r="EH558" s="9"/>
      <c r="EI558" s="9">
        <f>Sun!BF63</f>
        <v>0</v>
      </c>
      <c r="EJ558" s="73" t="str">
        <f>IF(B558="win",100%-EJ1,"-100%")</f>
        <v>-100%</v>
      </c>
      <c r="EK558" s="9">
        <f>(EI558*EJ558)+(EI558*EK1)</f>
        <v>0</v>
      </c>
      <c r="EL558" s="9"/>
      <c r="EM558" s="9">
        <f>Sun!BG63</f>
        <v>0</v>
      </c>
      <c r="EN558" s="73" t="str">
        <f>IF(B558="win",100%-EN1,"-100%")</f>
        <v>-100%</v>
      </c>
      <c r="EO558" s="9">
        <f>(EM558*EN558)+(EM558*EO1)</f>
        <v>0</v>
      </c>
      <c r="EP558" s="9"/>
      <c r="EQ558" s="9">
        <f>Sun!BH63</f>
        <v>0</v>
      </c>
      <c r="ER558" s="73" t="str">
        <f>IF(B558="win",100%-ER1,"-100%")</f>
        <v>-100%</v>
      </c>
      <c r="ES558" s="9">
        <f>(EQ558*ER558)+(EQ558*ES1)</f>
        <v>0</v>
      </c>
      <c r="EU558" s="9">
        <f>Sun!$BI63</f>
        <v>0</v>
      </c>
      <c r="EV558" s="73" t="str">
        <f t="shared" si="5574"/>
        <v>-100%</v>
      </c>
      <c r="EW558" s="9">
        <f>(EU558*EV558)+(EU558*EW1)</f>
        <v>0</v>
      </c>
      <c r="EY558" s="9">
        <f>Sun!$BJ63</f>
        <v>0</v>
      </c>
      <c r="EZ558" s="73" t="str">
        <f t="shared" si="5575"/>
        <v>-100%</v>
      </c>
      <c r="FA558" s="9">
        <f>(EY558*EZ558)+(EY558*FA1)</f>
        <v>0</v>
      </c>
      <c r="FC558" s="9">
        <f>Sun!$BK63</f>
        <v>0</v>
      </c>
      <c r="FD558" s="73" t="str">
        <f t="shared" si="5576"/>
        <v>-100%</v>
      </c>
      <c r="FE558" s="9">
        <f>(FC558*FD558)+(FC558*FE1)</f>
        <v>0</v>
      </c>
      <c r="FG558" s="9">
        <f>Sun!$BL63</f>
        <v>0</v>
      </c>
      <c r="FH558" s="73" t="str">
        <f t="shared" si="5577"/>
        <v>-100%</v>
      </c>
      <c r="FI558" s="9">
        <f>(FG558*FH558)+(FG558*FI1)</f>
        <v>0</v>
      </c>
      <c r="FK558" s="9">
        <f>Sun!$BM63</f>
        <v>0</v>
      </c>
      <c r="FL558" s="73" t="str">
        <f t="shared" si="5578"/>
        <v>-100%</v>
      </c>
      <c r="FM558" s="9">
        <f>(FK558*FL558)+(FK558*FM1)</f>
        <v>0</v>
      </c>
      <c r="FO558" s="9">
        <f>Sun!$BN63</f>
        <v>0</v>
      </c>
      <c r="FP558" s="73" t="str">
        <f t="shared" ref="FP558:FP560" si="5588">IF($B558="win",100%-FP$1,"-100%")</f>
        <v>-100%</v>
      </c>
      <c r="FQ558" s="9">
        <f>(FO558*FP558)+(FO558*FQ1)</f>
        <v>0</v>
      </c>
    </row>
    <row r="559" spans="1:173" x14ac:dyDescent="0.25">
      <c r="A559" s="9" t="str">
        <f>Sun!A64</f>
        <v>UNDER</v>
      </c>
      <c r="B559" s="72">
        <f>Sun!C64</f>
        <v>0</v>
      </c>
      <c r="C559" s="9">
        <f>Sun!X64</f>
        <v>0</v>
      </c>
      <c r="D559" s="73" t="str">
        <f>IF(B559="win",100%-D1,"-100%")</f>
        <v>-100%</v>
      </c>
      <c r="E559" s="9">
        <f>(C559*D559)+(C559*E1)</f>
        <v>0</v>
      </c>
      <c r="F559" s="12"/>
      <c r="G559" s="9">
        <f>Sun!Y64</f>
        <v>0</v>
      </c>
      <c r="H559" s="73" t="str">
        <f t="shared" si="5587"/>
        <v>-100%</v>
      </c>
      <c r="I559" s="9">
        <f>(G559*H559)+(G559*I1)</f>
        <v>0</v>
      </c>
      <c r="J559" s="12"/>
      <c r="K559" s="9">
        <f>Sun!Z64</f>
        <v>0</v>
      </c>
      <c r="L559" s="73" t="str">
        <f>IF(B559="win",100%-L1,"-100%")</f>
        <v>-100%</v>
      </c>
      <c r="M559" s="9">
        <f>(K559*L559)+(K559*M1)</f>
        <v>0</v>
      </c>
      <c r="N559" s="9"/>
      <c r="O559" s="9">
        <f>Sun!AA64</f>
        <v>0</v>
      </c>
      <c r="P559" s="73" t="str">
        <f>IF(B559="win",100%-P1,"-100%")</f>
        <v>-100%</v>
      </c>
      <c r="Q559" s="9">
        <f>(O559*P559)+(O559*Q1)</f>
        <v>0</v>
      </c>
      <c r="R559" s="9"/>
      <c r="S559" s="9">
        <f>Sun!AB64</f>
        <v>0</v>
      </c>
      <c r="T559" s="73" t="str">
        <f>IF(B559="win",100%-T1,"-100%")</f>
        <v>-100%</v>
      </c>
      <c r="U559" s="9">
        <f>(S559*T559)+(S559*U1)</f>
        <v>0</v>
      </c>
      <c r="V559" s="9"/>
      <c r="W559" s="9">
        <f>Sun!AC64</f>
        <v>0</v>
      </c>
      <c r="X559" s="73" t="str">
        <f>IF(B559="win",100%-X1,"-100%")</f>
        <v>-100%</v>
      </c>
      <c r="Y559" s="9">
        <f>(W559*X559)+(W559*Y1)</f>
        <v>0</v>
      </c>
      <c r="Z559" s="9"/>
      <c r="AA559" s="9">
        <f>Sun!AD64</f>
        <v>0</v>
      </c>
      <c r="AB559" s="73" t="str">
        <f>IF(B559="win",100%-AB1,"-100%")</f>
        <v>-100%</v>
      </c>
      <c r="AC559" s="9">
        <f>(AA559*AB559)+(AA559*AC1)</f>
        <v>0</v>
      </c>
      <c r="AD559" s="9"/>
      <c r="AE559" s="9">
        <f>Sun!AE64</f>
        <v>0</v>
      </c>
      <c r="AF559" s="73" t="str">
        <f>IF(B559="win",100%-AF1,"-100%")</f>
        <v>-100%</v>
      </c>
      <c r="AG559" s="9">
        <f>(AE559*AF559)+(AE559*AG1)</f>
        <v>0</v>
      </c>
      <c r="AH559" s="9"/>
      <c r="AI559" s="9">
        <f>Sun!AF64</f>
        <v>0</v>
      </c>
      <c r="AJ559" s="73" t="str">
        <f>IF(B559="win",100%-AJ1,"-100%")</f>
        <v>-100%</v>
      </c>
      <c r="AK559" s="9">
        <f>(AI559*AJ559)+(AI559*AK1)</f>
        <v>0</v>
      </c>
      <c r="AL559" s="9"/>
      <c r="AM559" s="9">
        <f>Sun!AG64</f>
        <v>0</v>
      </c>
      <c r="AN559" s="73" t="str">
        <f>IF(B559="win",100%-AN1,"-100%")</f>
        <v>-100%</v>
      </c>
      <c r="AO559" s="9">
        <f>(AM559*AN559)+(AM559*AO1)</f>
        <v>0</v>
      </c>
      <c r="AP559" s="9"/>
      <c r="AQ559" s="9">
        <f>Sun!AH64</f>
        <v>0</v>
      </c>
      <c r="AR559" s="73" t="str">
        <f>IF(B559="win",100%-AR1,"-100%")</f>
        <v>-100%</v>
      </c>
      <c r="AS559" s="9">
        <f>(AQ559*AR559)+(AQ559*AS1)</f>
        <v>0</v>
      </c>
      <c r="AT559" s="9"/>
      <c r="AU559" s="9">
        <f>Sun!AI64</f>
        <v>0</v>
      </c>
      <c r="AV559" s="73" t="str">
        <f>IF(B559="win",100%-AV1,"-100%")</f>
        <v>-100%</v>
      </c>
      <c r="AW559" s="9">
        <f>(AU559*AV559)+(AU559*AW1)</f>
        <v>0</v>
      </c>
      <c r="AX559" s="9"/>
      <c r="AY559" s="9">
        <f>Sun!AJ64</f>
        <v>0</v>
      </c>
      <c r="AZ559" s="73" t="str">
        <f>IF(B559="win",100%-AZ1,"-100%")</f>
        <v>-100%</v>
      </c>
      <c r="BA559" s="9">
        <f>(AY559*AZ559)+(AY559*BA1)</f>
        <v>0</v>
      </c>
      <c r="BB559" s="9"/>
      <c r="BC559" s="9">
        <f>Sun!AK64</f>
        <v>0</v>
      </c>
      <c r="BD559" s="73" t="str">
        <f>IF(B559="win",100%-BD1,"-100%")</f>
        <v>-100%</v>
      </c>
      <c r="BE559" s="9">
        <f>(BC559*BD559)+(BC559*BE1)</f>
        <v>0</v>
      </c>
      <c r="BF559" s="9"/>
      <c r="BG559" s="9">
        <f>Sun!AL64</f>
        <v>0</v>
      </c>
      <c r="BH559" s="73" t="str">
        <f>IF(B559="win",100%-BH1,"-100%")</f>
        <v>-100%</v>
      </c>
      <c r="BI559" s="9">
        <f>(BG559*BH559)+(BG559*BI1)</f>
        <v>0</v>
      </c>
      <c r="BJ559" s="9"/>
      <c r="BK559" s="9">
        <f>Sun!AM64</f>
        <v>0</v>
      </c>
      <c r="BL559" s="73" t="str">
        <f>IF(B559="win",100%-BL1,"-100%")</f>
        <v>-100%</v>
      </c>
      <c r="BM559" s="9">
        <f>(BK559*BL559)+(BK559*BM1)</f>
        <v>0</v>
      </c>
      <c r="BN559" s="9"/>
      <c r="BO559" s="9">
        <f>Sun!AN64</f>
        <v>0</v>
      </c>
      <c r="BP559" s="73" t="str">
        <f>IF(B559="win",100%-BP1,"-100%")</f>
        <v>-100%</v>
      </c>
      <c r="BQ559" s="9">
        <f>(BO559*BP559)+(BO559*BQ1)</f>
        <v>0</v>
      </c>
      <c r="BR559" s="9"/>
      <c r="BS559" s="9">
        <f>Sun!AO64</f>
        <v>0</v>
      </c>
      <c r="BT559" s="73" t="str">
        <f>IF(B559="win",100%-BT1,"-100%")</f>
        <v>-100%</v>
      </c>
      <c r="BU559" s="9">
        <f>(BS559*BT559)+(BS559*BU1)</f>
        <v>0</v>
      </c>
      <c r="BV559" s="9"/>
      <c r="BW559" s="9">
        <f>Sun!AP64</f>
        <v>0</v>
      </c>
      <c r="BX559" s="73" t="str">
        <f>IF(B559="win",100%-BX1,"-100%")</f>
        <v>-100%</v>
      </c>
      <c r="BY559" s="9">
        <f>(BW559*BX559)+(BW559*BY1)</f>
        <v>0</v>
      </c>
      <c r="BZ559" s="9"/>
      <c r="CA559" s="9">
        <f>Sun!AQ64</f>
        <v>0</v>
      </c>
      <c r="CB559" s="73" t="str">
        <f>IF(B559="win",100%-CB1,"-100%")</f>
        <v>-100%</v>
      </c>
      <c r="CC559" s="9">
        <f>(CA559*CB559)+(CA559*CC1)</f>
        <v>0</v>
      </c>
      <c r="CD559" s="9"/>
      <c r="CE559" s="9">
        <f>Sun!AR64</f>
        <v>0</v>
      </c>
      <c r="CF559" s="73" t="str">
        <f>IF(B559="win",100%-CF1,"-100%")</f>
        <v>-100%</v>
      </c>
      <c r="CG559" s="9">
        <f>(CE559*CF559)+(CE559*CG1)</f>
        <v>0</v>
      </c>
      <c r="CH559" s="9"/>
      <c r="CI559" s="9">
        <f>Sun!AS64</f>
        <v>0</v>
      </c>
      <c r="CJ559" s="73" t="str">
        <f>IF(B559="win",100%-CJ1,"-100%")</f>
        <v>-100%</v>
      </c>
      <c r="CK559" s="9">
        <f>(CI559*CJ559)+(CI559*CK1)</f>
        <v>0</v>
      </c>
      <c r="CL559" s="9"/>
      <c r="CM559" s="9">
        <f>Sun!AT64</f>
        <v>0</v>
      </c>
      <c r="CN559" s="73" t="str">
        <f>IF(B559="win",100%-CN1,"-100%")</f>
        <v>-100%</v>
      </c>
      <c r="CO559" s="9">
        <f>(CM559*CN559)+(CM559*CO1)</f>
        <v>0</v>
      </c>
      <c r="CP559" s="9"/>
      <c r="CQ559" s="9">
        <f>Sun!AU64</f>
        <v>0</v>
      </c>
      <c r="CR559" s="73" t="str">
        <f>IF(B559="win",100%-CR1,"-100%")</f>
        <v>-100%</v>
      </c>
      <c r="CS559" s="9">
        <f>(CQ559*CR559)+(CQ559*CS1)</f>
        <v>0</v>
      </c>
      <c r="CT559" s="9"/>
      <c r="CU559" s="9">
        <f>Sun!AV64</f>
        <v>0</v>
      </c>
      <c r="CV559" s="73" t="str">
        <f>IF(B559="win",100%-CV1,"-100%")</f>
        <v>-100%</v>
      </c>
      <c r="CW559" s="9">
        <f>(CU559*CV559)+(CU559*CW1)</f>
        <v>0</v>
      </c>
      <c r="CX559" s="9"/>
      <c r="CY559" s="9">
        <f>Sun!AW64</f>
        <v>0</v>
      </c>
      <c r="CZ559" s="73" t="str">
        <f>IF(B559="win",100%-CZ1,"-100%")</f>
        <v>-100%</v>
      </c>
      <c r="DA559" s="9">
        <f>(CY559*CZ559)+(CY559*DA1)</f>
        <v>0</v>
      </c>
      <c r="DB559" s="9"/>
      <c r="DC559" s="9">
        <f>Sun!AX64</f>
        <v>0</v>
      </c>
      <c r="DD559" s="73" t="str">
        <f>IF(B559="win",100%-DD1,"-100%")</f>
        <v>-100%</v>
      </c>
      <c r="DE559" s="9">
        <f>(DC559*DD559)+(DC559*DE1)</f>
        <v>0</v>
      </c>
      <c r="DF559" s="9"/>
      <c r="DG559" s="9">
        <f>Sun!AY64</f>
        <v>0</v>
      </c>
      <c r="DH559" s="73" t="str">
        <f>IF(B559="win",100%-DH1,"-100%")</f>
        <v>-100%</v>
      </c>
      <c r="DI559" s="9">
        <f>(DG559*DH559)+(DG559*DI1)</f>
        <v>0</v>
      </c>
      <c r="DJ559" s="9"/>
      <c r="DK559" s="9">
        <f>Sun!AZ64</f>
        <v>0</v>
      </c>
      <c r="DL559" s="73" t="str">
        <f>IF(B559="win",100%-DL1,"-100%")</f>
        <v>-100%</v>
      </c>
      <c r="DM559" s="9">
        <f>(DK559*DL559)+(DK559*DM1)</f>
        <v>0</v>
      </c>
      <c r="DN559" s="9"/>
      <c r="DO559" s="9">
        <f>Sun!BA64</f>
        <v>0</v>
      </c>
      <c r="DP559" s="73" t="str">
        <f>IF(B559="win",100%-DP1,"-100%")</f>
        <v>-100%</v>
      </c>
      <c r="DQ559" s="9">
        <f>(DO559*DP559)+(DO559*DQ1)</f>
        <v>0</v>
      </c>
      <c r="DR559" s="9"/>
      <c r="DS559" s="9">
        <f>Sun!BB64</f>
        <v>0</v>
      </c>
      <c r="DT559" s="73" t="str">
        <f>IF(B559="win",100%-DT1,"-100%")</f>
        <v>-100%</v>
      </c>
      <c r="DU559" s="9">
        <f>(DS559*DT559)+(DS559*DU1)</f>
        <v>0</v>
      </c>
      <c r="DV559" s="9"/>
      <c r="DW559" s="9">
        <f>Sun!BC64</f>
        <v>0</v>
      </c>
      <c r="DX559" s="73" t="str">
        <f>IF(B559="win",100%-DX1,"-100%")</f>
        <v>-100%</v>
      </c>
      <c r="DY559" s="9">
        <f>(DW559*DX559)+(DW559*DY1)</f>
        <v>0</v>
      </c>
      <c r="DZ559" s="9"/>
      <c r="EA559" s="9">
        <f>Sun!BD64</f>
        <v>0</v>
      </c>
      <c r="EB559" s="73" t="str">
        <f>IF(B559="win",100%-EB1,"-100%")</f>
        <v>-100%</v>
      </c>
      <c r="EC559" s="9">
        <f>(EA559*EB559)+(EA559*EC1)</f>
        <v>0</v>
      </c>
      <c r="ED559" s="9"/>
      <c r="EE559" s="9">
        <f>Sun!BE64</f>
        <v>0</v>
      </c>
      <c r="EF559" s="73" t="str">
        <f>IF(B559="win",100%-EF1,"-100%")</f>
        <v>-100%</v>
      </c>
      <c r="EG559" s="9">
        <f>(EE559*EF559)+(EE559*EG1)</f>
        <v>0</v>
      </c>
      <c r="EH559" s="9"/>
      <c r="EI559" s="9">
        <f>Sun!BF64</f>
        <v>0</v>
      </c>
      <c r="EJ559" s="73" t="str">
        <f>IF(B559="win",100%-EJ1,"-100%")</f>
        <v>-100%</v>
      </c>
      <c r="EK559" s="9">
        <f>(EI559*EJ559)+(EI559*EK1)</f>
        <v>0</v>
      </c>
      <c r="EL559" s="9"/>
      <c r="EM559" s="9">
        <f>Sun!BG64</f>
        <v>0</v>
      </c>
      <c r="EN559" s="73" t="str">
        <f>IF(B559="win",100%-EN1,"-100%")</f>
        <v>-100%</v>
      </c>
      <c r="EO559" s="9">
        <f>(EM559*EN559)+(EM559*EO1)</f>
        <v>0</v>
      </c>
      <c r="EP559" s="9"/>
      <c r="EQ559" s="9">
        <f>Sun!BH64</f>
        <v>0</v>
      </c>
      <c r="ER559" s="73" t="str">
        <f>IF(B559="win",100%-ER1,"-100%")</f>
        <v>-100%</v>
      </c>
      <c r="ES559" s="9">
        <f>(EQ559*ER559)+(EQ559*ES1)</f>
        <v>0</v>
      </c>
      <c r="EU559" s="9">
        <f>Sun!$BI64</f>
        <v>0</v>
      </c>
      <c r="EV559" s="73" t="str">
        <f t="shared" si="5574"/>
        <v>-100%</v>
      </c>
      <c r="EW559" s="9">
        <f>(EU559*EV559)+(EU559*EW1)</f>
        <v>0</v>
      </c>
      <c r="EY559" s="9">
        <f>Sun!$BJ64</f>
        <v>0</v>
      </c>
      <c r="EZ559" s="73" t="str">
        <f t="shared" si="5575"/>
        <v>-100%</v>
      </c>
      <c r="FA559" s="9">
        <f>(EY559*EZ559)+(EY559*FA1)</f>
        <v>0</v>
      </c>
      <c r="FC559" s="9">
        <f>Sun!$BK64</f>
        <v>0</v>
      </c>
      <c r="FD559" s="73" t="str">
        <f t="shared" si="5576"/>
        <v>-100%</v>
      </c>
      <c r="FE559" s="9">
        <f>(FC559*FD559)+(FC559*FE1)</f>
        <v>0</v>
      </c>
      <c r="FG559" s="9">
        <f>Sun!$BL64</f>
        <v>0</v>
      </c>
      <c r="FH559" s="73" t="str">
        <f t="shared" si="5577"/>
        <v>-100%</v>
      </c>
      <c r="FI559" s="9">
        <f>(FG559*FH559)+(FG559*FI1)</f>
        <v>0</v>
      </c>
      <c r="FK559" s="9">
        <f>Sun!$BM64</f>
        <v>0</v>
      </c>
      <c r="FL559" s="73" t="str">
        <f t="shared" si="5578"/>
        <v>-100%</v>
      </c>
      <c r="FM559" s="9">
        <f>(FK559*FL559)+(FK559*FM1)</f>
        <v>0</v>
      </c>
      <c r="FO559" s="9">
        <f>Sun!$BN64</f>
        <v>0</v>
      </c>
      <c r="FP559" s="73" t="str">
        <f t="shared" si="5588"/>
        <v>-100%</v>
      </c>
      <c r="FQ559" s="9">
        <f>(FO559*FP559)+(FO559*FQ1)</f>
        <v>0</v>
      </c>
    </row>
    <row r="560" spans="1:173" x14ac:dyDescent="0.25">
      <c r="A560" s="9" t="str">
        <f>Sun!A65</f>
        <v>OVER</v>
      </c>
      <c r="B560" s="72">
        <f>Sun!C65</f>
        <v>0</v>
      </c>
      <c r="C560" s="9">
        <f>Sun!X65</f>
        <v>0</v>
      </c>
      <c r="D560" s="73" t="str">
        <f>IF(B560="win",100%-D1,"-100%")</f>
        <v>-100%</v>
      </c>
      <c r="E560" s="9">
        <f>(C560*D560)+(C560*E1)</f>
        <v>0</v>
      </c>
      <c r="F560" s="12"/>
      <c r="G560" s="9">
        <f>Sun!Y65</f>
        <v>0</v>
      </c>
      <c r="H560" s="73" t="str">
        <f t="shared" si="5587"/>
        <v>-100%</v>
      </c>
      <c r="I560" s="9">
        <f>(G560*H560)+(G560*I1)</f>
        <v>0</v>
      </c>
      <c r="J560" s="12"/>
      <c r="K560" s="9">
        <f>Sun!Z65</f>
        <v>0</v>
      </c>
      <c r="L560" s="73" t="str">
        <f>IF(B560="win",100%-L1,"-100%")</f>
        <v>-100%</v>
      </c>
      <c r="M560" s="9">
        <f>(K560*L560)+(K560*M1)</f>
        <v>0</v>
      </c>
      <c r="N560" s="9"/>
      <c r="O560" s="9">
        <f>Sun!AA65</f>
        <v>0</v>
      </c>
      <c r="P560" s="73" t="str">
        <f>IF(B560="win",100%-P1,"-100%")</f>
        <v>-100%</v>
      </c>
      <c r="Q560" s="9">
        <f>(O560*P560)+(O560*Q1)</f>
        <v>0</v>
      </c>
      <c r="R560" s="9"/>
      <c r="S560" s="9">
        <f>Sun!AB65</f>
        <v>0</v>
      </c>
      <c r="T560" s="73" t="str">
        <f>IF(B560="win",100%-T1,"-100%")</f>
        <v>-100%</v>
      </c>
      <c r="U560" s="9">
        <f>(S560*T560)+(S560*U1)</f>
        <v>0</v>
      </c>
      <c r="V560" s="9"/>
      <c r="W560" s="9">
        <f>Sun!AC65</f>
        <v>0</v>
      </c>
      <c r="X560" s="73" t="str">
        <f>IF(B560="win",100%-X1,"-100%")</f>
        <v>-100%</v>
      </c>
      <c r="Y560" s="9">
        <f>(W560*X560)+(W560*Y1)</f>
        <v>0</v>
      </c>
      <c r="Z560" s="9"/>
      <c r="AA560" s="9">
        <f>Sun!AD65</f>
        <v>0</v>
      </c>
      <c r="AB560" s="73" t="str">
        <f>IF(B560="win",100%-AB1,"-100%")</f>
        <v>-100%</v>
      </c>
      <c r="AC560" s="9">
        <f>(AA560*AB560)+(AA560*AC1)</f>
        <v>0</v>
      </c>
      <c r="AD560" s="9"/>
      <c r="AE560" s="9">
        <f>Sun!AE65</f>
        <v>0</v>
      </c>
      <c r="AF560" s="73" t="str">
        <f>IF(B560="win",100%-AF1,"-100%")</f>
        <v>-100%</v>
      </c>
      <c r="AG560" s="9">
        <f>(AE560*AF560)+(AE560*AG1)</f>
        <v>0</v>
      </c>
      <c r="AH560" s="9"/>
      <c r="AI560" s="9">
        <f>Sun!AF65</f>
        <v>0</v>
      </c>
      <c r="AJ560" s="73" t="str">
        <f>IF(B560="win",100%-AJ1,"-100%")</f>
        <v>-100%</v>
      </c>
      <c r="AK560" s="9">
        <f>(AI560*AJ560)+(AI560*AK1)</f>
        <v>0</v>
      </c>
      <c r="AL560" s="9"/>
      <c r="AM560" s="9">
        <f>Sun!AG65</f>
        <v>0</v>
      </c>
      <c r="AN560" s="73" t="str">
        <f>IF(B560="win",100%-AN1,"-100%")</f>
        <v>-100%</v>
      </c>
      <c r="AO560" s="9">
        <f>(AM560*AN560)+(AM560*AO1)</f>
        <v>0</v>
      </c>
      <c r="AP560" s="9"/>
      <c r="AQ560" s="9">
        <f>Sun!AH65</f>
        <v>0</v>
      </c>
      <c r="AR560" s="73" t="str">
        <f>IF(B560="win",100%-AR1,"-100%")</f>
        <v>-100%</v>
      </c>
      <c r="AS560" s="9">
        <f>(AQ560*AR560)+(AQ560*AS1)</f>
        <v>0</v>
      </c>
      <c r="AT560" s="9"/>
      <c r="AU560" s="9">
        <f>Sun!AI65</f>
        <v>0</v>
      </c>
      <c r="AV560" s="73" t="str">
        <f>IF(B560="win",100%-AV1,"-100%")</f>
        <v>-100%</v>
      </c>
      <c r="AW560" s="9">
        <f>(AU560*AV560)+(AU560*AW1)</f>
        <v>0</v>
      </c>
      <c r="AX560" s="9"/>
      <c r="AY560" s="9">
        <f>Sun!AJ65</f>
        <v>0</v>
      </c>
      <c r="AZ560" s="73" t="str">
        <f>IF(B560="win",100%-AZ1,"-100%")</f>
        <v>-100%</v>
      </c>
      <c r="BA560" s="9">
        <f>(AY560*AZ560)+(AY560*BA1)</f>
        <v>0</v>
      </c>
      <c r="BB560" s="9"/>
      <c r="BC560" s="9">
        <f>Sun!AK65</f>
        <v>0</v>
      </c>
      <c r="BD560" s="73" t="str">
        <f>IF(B560="win",100%-BD1,"-100%")</f>
        <v>-100%</v>
      </c>
      <c r="BE560" s="9">
        <f>(BC560*BD560)+(BC560*BE1)</f>
        <v>0</v>
      </c>
      <c r="BF560" s="9"/>
      <c r="BG560" s="9">
        <f>Sun!AL65</f>
        <v>0</v>
      </c>
      <c r="BH560" s="73" t="str">
        <f>IF(B560="win",100%-BH1,"-100%")</f>
        <v>-100%</v>
      </c>
      <c r="BI560" s="9">
        <f>(BG560*BH560)+(BG560*BI1)</f>
        <v>0</v>
      </c>
      <c r="BJ560" s="9"/>
      <c r="BK560" s="9">
        <f>Sun!AM65</f>
        <v>0</v>
      </c>
      <c r="BL560" s="73" t="str">
        <f>IF(B560="win",100%-BL1,"-100%")</f>
        <v>-100%</v>
      </c>
      <c r="BM560" s="9">
        <f>(BK560*BL560)+(BK560*BM1)</f>
        <v>0</v>
      </c>
      <c r="BN560" s="9"/>
      <c r="BO560" s="9">
        <f>Sun!AN65</f>
        <v>0</v>
      </c>
      <c r="BP560" s="73" t="str">
        <f>IF(B560="win",100%-BP1,"-100%")</f>
        <v>-100%</v>
      </c>
      <c r="BQ560" s="9">
        <f>(BO560*BP560)+(BO560*BQ1)</f>
        <v>0</v>
      </c>
      <c r="BR560" s="9"/>
      <c r="BS560" s="9">
        <f>Sun!AO65</f>
        <v>0</v>
      </c>
      <c r="BT560" s="73" t="str">
        <f>IF(B560="win",100%-BT1,"-100%")</f>
        <v>-100%</v>
      </c>
      <c r="BU560" s="9">
        <f>(BS560*BT560)+(BS560*BU1)</f>
        <v>0</v>
      </c>
      <c r="BV560" s="9"/>
      <c r="BW560" s="9">
        <f>Sun!AP65</f>
        <v>0</v>
      </c>
      <c r="BX560" s="73" t="str">
        <f>IF(B560="win",100%-BX1,"-100%")</f>
        <v>-100%</v>
      </c>
      <c r="BY560" s="9">
        <f>(BW560*BX560)+(BW560*BY1)</f>
        <v>0</v>
      </c>
      <c r="BZ560" s="9"/>
      <c r="CA560" s="9">
        <f>Sun!AQ65</f>
        <v>0</v>
      </c>
      <c r="CB560" s="73" t="str">
        <f>IF(B560="win",100%-CB1,"-100%")</f>
        <v>-100%</v>
      </c>
      <c r="CC560" s="9">
        <f>(CA560*CB560)+(CA560*CC1)</f>
        <v>0</v>
      </c>
      <c r="CD560" s="9"/>
      <c r="CE560" s="9">
        <f>Sun!AR65</f>
        <v>0</v>
      </c>
      <c r="CF560" s="73" t="str">
        <f>IF(B560="win",100%-CF1,"-100%")</f>
        <v>-100%</v>
      </c>
      <c r="CG560" s="9">
        <f>(CE560*CF560)+(CE560*CG1)</f>
        <v>0</v>
      </c>
      <c r="CH560" s="9"/>
      <c r="CI560" s="9">
        <f>Sun!AS65</f>
        <v>0</v>
      </c>
      <c r="CJ560" s="73" t="str">
        <f>IF(B560="win",100%-CJ1,"-100%")</f>
        <v>-100%</v>
      </c>
      <c r="CK560" s="9">
        <f>(CI560*CJ560)+(CI560*CK1)</f>
        <v>0</v>
      </c>
      <c r="CL560" s="9"/>
      <c r="CM560" s="9">
        <f>Sun!AT65</f>
        <v>0</v>
      </c>
      <c r="CN560" s="73" t="str">
        <f>IF(B560="win",100%-CN1,"-100%")</f>
        <v>-100%</v>
      </c>
      <c r="CO560" s="9">
        <f>(CM560*CN560)+(CM560*CO1)</f>
        <v>0</v>
      </c>
      <c r="CP560" s="9"/>
      <c r="CQ560" s="9">
        <f>Sun!AU65</f>
        <v>0</v>
      </c>
      <c r="CR560" s="73" t="str">
        <f>IF(B560="win",100%-CR1,"-100%")</f>
        <v>-100%</v>
      </c>
      <c r="CS560" s="9">
        <f>(CQ560*CR560)+(CQ560*CS1)</f>
        <v>0</v>
      </c>
      <c r="CT560" s="9"/>
      <c r="CU560" s="9">
        <f>Sun!AV65</f>
        <v>0</v>
      </c>
      <c r="CV560" s="73" t="str">
        <f>IF(B560="win",100%-CV1,"-100%")</f>
        <v>-100%</v>
      </c>
      <c r="CW560" s="9">
        <f>(CU560*CV560)+(CU560*CW1)</f>
        <v>0</v>
      </c>
      <c r="CX560" s="9"/>
      <c r="CY560" s="9">
        <f>Sun!AW65</f>
        <v>0</v>
      </c>
      <c r="CZ560" s="73" t="str">
        <f>IF(B560="win",100%-CZ1,"-100%")</f>
        <v>-100%</v>
      </c>
      <c r="DA560" s="9">
        <f>(CY560*CZ560)+(CY560*DA1)</f>
        <v>0</v>
      </c>
      <c r="DB560" s="9"/>
      <c r="DC560" s="9">
        <f>Sun!AX65</f>
        <v>0</v>
      </c>
      <c r="DD560" s="73" t="str">
        <f>IF(B560="win",100%-DD1,"-100%")</f>
        <v>-100%</v>
      </c>
      <c r="DE560" s="9">
        <f>(DC560*DD560)+(DC560*DE1)</f>
        <v>0</v>
      </c>
      <c r="DF560" s="9"/>
      <c r="DG560" s="9">
        <f>Sun!AY65</f>
        <v>0</v>
      </c>
      <c r="DH560" s="73" t="str">
        <f>IF(B560="win",100%-DH1,"-100%")</f>
        <v>-100%</v>
      </c>
      <c r="DI560" s="9">
        <f>(DG560*DH560)+(DG560*DI1)</f>
        <v>0</v>
      </c>
      <c r="DJ560" s="9"/>
      <c r="DK560" s="9">
        <f>Sun!AZ65</f>
        <v>0</v>
      </c>
      <c r="DL560" s="73" t="str">
        <f>IF(B560="win",100%-DL1,"-100%")</f>
        <v>-100%</v>
      </c>
      <c r="DM560" s="9">
        <f>(DK560*DL560)+(DK560*DM1)</f>
        <v>0</v>
      </c>
      <c r="DN560" s="9"/>
      <c r="DO560" s="9">
        <f>Sun!BA65</f>
        <v>0</v>
      </c>
      <c r="DP560" s="73" t="str">
        <f>IF(B560="win",100%-DP1,"-100%")</f>
        <v>-100%</v>
      </c>
      <c r="DQ560" s="9">
        <f>(DO560*DP560)+(DO560*DQ1)</f>
        <v>0</v>
      </c>
      <c r="DR560" s="9"/>
      <c r="DS560" s="9">
        <f>Sun!BB65</f>
        <v>0</v>
      </c>
      <c r="DT560" s="73" t="str">
        <f>IF(B560="win",100%-DT1,"-100%")</f>
        <v>-100%</v>
      </c>
      <c r="DU560" s="9">
        <f>(DS560*DT560)+(DS560*DU1)</f>
        <v>0</v>
      </c>
      <c r="DV560" s="9"/>
      <c r="DW560" s="9">
        <f>Sun!BC65</f>
        <v>0</v>
      </c>
      <c r="DX560" s="73" t="str">
        <f>IF(B560="win",100%-DX1,"-100%")</f>
        <v>-100%</v>
      </c>
      <c r="DY560" s="9">
        <f>(DW560*DX560)+(DW560*DY1)</f>
        <v>0</v>
      </c>
      <c r="DZ560" s="9"/>
      <c r="EA560" s="9">
        <f>Sun!BD65</f>
        <v>0</v>
      </c>
      <c r="EB560" s="73" t="str">
        <f>IF(B560="win",100%-EB1,"-100%")</f>
        <v>-100%</v>
      </c>
      <c r="EC560" s="9">
        <f>(EA560*EB560)+(EA560*EC1)</f>
        <v>0</v>
      </c>
      <c r="ED560" s="9"/>
      <c r="EE560" s="9">
        <f>Sun!BE65</f>
        <v>0</v>
      </c>
      <c r="EF560" s="73" t="str">
        <f>IF(B560="win",100%-EF1,"-100%")</f>
        <v>-100%</v>
      </c>
      <c r="EG560" s="9">
        <f>(EE560*EF560)+(EE560*EG1)</f>
        <v>0</v>
      </c>
      <c r="EH560" s="9"/>
      <c r="EI560" s="9">
        <f>Sun!BF65</f>
        <v>0</v>
      </c>
      <c r="EJ560" s="73" t="str">
        <f>IF(B560="win",100%-EJ1,"-100%")</f>
        <v>-100%</v>
      </c>
      <c r="EK560" s="9">
        <f>(EI560*EJ560)+(EI560*EK1)</f>
        <v>0</v>
      </c>
      <c r="EL560" s="9"/>
      <c r="EM560" s="9">
        <f>Sun!BG65</f>
        <v>0</v>
      </c>
      <c r="EN560" s="73" t="str">
        <f>IF(B560="win",100%-EN1,"-100%")</f>
        <v>-100%</v>
      </c>
      <c r="EO560" s="9">
        <f>(EM560*EN560)+(EM560*EO1)</f>
        <v>0</v>
      </c>
      <c r="EP560" s="9"/>
      <c r="EQ560" s="9">
        <f>Sun!BH65</f>
        <v>0</v>
      </c>
      <c r="ER560" s="73" t="str">
        <f>IF(B560="win",100%-ER1,"-100%")</f>
        <v>-100%</v>
      </c>
      <c r="ES560" s="9">
        <f>(EQ560*ER560)+(EQ560*ES1)</f>
        <v>0</v>
      </c>
      <c r="EU560" s="9">
        <f>Sun!$BI65</f>
        <v>0</v>
      </c>
      <c r="EV560" s="73" t="str">
        <f t="shared" si="5574"/>
        <v>-100%</v>
      </c>
      <c r="EW560" s="9">
        <f>(EU560*EV560)+(EU560*EW1)</f>
        <v>0</v>
      </c>
      <c r="EY560" s="9">
        <f>Sun!$BJ65</f>
        <v>0</v>
      </c>
      <c r="EZ560" s="73" t="str">
        <f t="shared" si="5575"/>
        <v>-100%</v>
      </c>
      <c r="FA560" s="9">
        <f>(EY560*EZ560)+(EY560*FA1)</f>
        <v>0</v>
      </c>
      <c r="FC560" s="9">
        <f>Sun!$BK65</f>
        <v>0</v>
      </c>
      <c r="FD560" s="73" t="str">
        <f t="shared" si="5576"/>
        <v>-100%</v>
      </c>
      <c r="FE560" s="9">
        <f>(FC560*FD560)+(FC560*FE1)</f>
        <v>0</v>
      </c>
      <c r="FG560" s="9">
        <f>Sun!$BL65</f>
        <v>0</v>
      </c>
      <c r="FH560" s="73" t="str">
        <f t="shared" si="5577"/>
        <v>-100%</v>
      </c>
      <c r="FI560" s="9">
        <f>(FG560*FH560)+(FG560*FI1)</f>
        <v>0</v>
      </c>
      <c r="FK560" s="9">
        <f>Sun!$BM65</f>
        <v>0</v>
      </c>
      <c r="FL560" s="73" t="str">
        <f t="shared" si="5578"/>
        <v>-100%</v>
      </c>
      <c r="FM560" s="9">
        <f>(FK560*FL560)+(FK560*FM1)</f>
        <v>0</v>
      </c>
      <c r="FO560" s="9">
        <f>Sun!$BN65</f>
        <v>0</v>
      </c>
      <c r="FP560" s="73" t="str">
        <f t="shared" si="5588"/>
        <v>-100%</v>
      </c>
      <c r="FQ560" s="9">
        <f>(FO560*FP560)+(FO560*FQ1)</f>
        <v>0</v>
      </c>
    </row>
    <row r="561" spans="1:173" x14ac:dyDescent="0.25">
      <c r="A561" s="75"/>
      <c r="B561" s="72"/>
      <c r="C561" s="75"/>
      <c r="D561" s="75"/>
      <c r="E561" s="75"/>
      <c r="F561" s="12"/>
      <c r="G561" s="75"/>
      <c r="H561" s="75"/>
      <c r="I561" s="75"/>
      <c r="J561" s="12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5"/>
      <c r="BD561" s="75"/>
      <c r="BE561" s="75"/>
      <c r="BF561" s="75"/>
      <c r="BG561" s="75"/>
      <c r="BH561" s="75"/>
      <c r="BI561" s="75"/>
      <c r="BJ561" s="75"/>
      <c r="BK561" s="75"/>
      <c r="BL561" s="75"/>
      <c r="BM561" s="75"/>
      <c r="BN561" s="75"/>
      <c r="BO561" s="75"/>
      <c r="BP561" s="75"/>
      <c r="BQ561" s="75"/>
      <c r="BR561" s="75"/>
      <c r="BS561" s="75"/>
      <c r="BT561" s="75"/>
      <c r="BU561" s="75"/>
      <c r="BV561" s="75"/>
      <c r="BW561" s="75"/>
      <c r="BX561" s="75"/>
      <c r="BY561" s="75"/>
      <c r="BZ561" s="75"/>
      <c r="CA561" s="75"/>
      <c r="CB561" s="75"/>
      <c r="CC561" s="75"/>
      <c r="CD561" s="75"/>
      <c r="CE561" s="75"/>
      <c r="CF561" s="75"/>
      <c r="CG561" s="75"/>
      <c r="CH561" s="75"/>
      <c r="CI561" s="75"/>
      <c r="CJ561" s="75"/>
      <c r="CK561" s="75"/>
      <c r="CL561" s="75"/>
      <c r="CM561" s="75"/>
      <c r="CN561" s="75"/>
      <c r="CO561" s="75"/>
      <c r="CP561" s="75"/>
      <c r="CQ561" s="75"/>
      <c r="CR561" s="75"/>
      <c r="CS561" s="75"/>
      <c r="CT561" s="75"/>
      <c r="CU561" s="75"/>
      <c r="CV561" s="75"/>
      <c r="CW561" s="75"/>
      <c r="CX561" s="75"/>
      <c r="CY561" s="75"/>
      <c r="CZ561" s="75"/>
      <c r="DA561" s="75"/>
      <c r="DB561" s="75"/>
      <c r="DC561" s="75"/>
      <c r="DD561" s="75"/>
      <c r="DE561" s="75"/>
      <c r="DF561" s="75"/>
      <c r="DG561" s="75"/>
      <c r="DH561" s="75"/>
      <c r="DI561" s="75"/>
      <c r="DJ561" s="75"/>
      <c r="DK561" s="75"/>
      <c r="DL561" s="75"/>
      <c r="DM561" s="75"/>
      <c r="DN561" s="75"/>
      <c r="DO561" s="75"/>
      <c r="DP561" s="75"/>
      <c r="DQ561" s="75"/>
      <c r="DR561" s="75"/>
      <c r="DS561" s="75"/>
      <c r="DT561" s="75"/>
      <c r="DU561" s="75"/>
      <c r="DV561" s="75"/>
      <c r="DW561" s="75"/>
      <c r="DX561" s="75"/>
      <c r="DY561" s="75"/>
      <c r="DZ561" s="75"/>
      <c r="EA561" s="75"/>
      <c r="EB561" s="75"/>
      <c r="EC561" s="75"/>
      <c r="ED561" s="75"/>
      <c r="EE561" s="75"/>
      <c r="EF561" s="75"/>
      <c r="EG561" s="75"/>
      <c r="EH561" s="75"/>
      <c r="EI561" s="75"/>
      <c r="EJ561" s="75"/>
      <c r="EK561" s="75"/>
      <c r="EL561" s="75"/>
      <c r="EM561" s="75"/>
      <c r="EN561" s="75"/>
      <c r="EO561" s="75"/>
      <c r="EP561" s="75"/>
      <c r="EQ561" s="75"/>
      <c r="ER561" s="75"/>
      <c r="ES561" s="75"/>
      <c r="EU561" s="75"/>
      <c r="EV561" s="75"/>
      <c r="EW561" s="75"/>
      <c r="EY561" s="75"/>
      <c r="EZ561" s="75"/>
      <c r="FA561" s="75"/>
      <c r="FC561" s="75"/>
      <c r="FD561" s="75"/>
      <c r="FE561" s="75"/>
      <c r="FG561" s="75"/>
      <c r="FH561" s="75"/>
      <c r="FI561" s="75"/>
      <c r="FK561" s="75"/>
      <c r="FL561" s="75"/>
      <c r="FM561" s="75"/>
      <c r="FO561" s="75"/>
      <c r="FP561" s="75"/>
      <c r="FQ561" s="75"/>
    </row>
    <row r="562" spans="1:173" x14ac:dyDescent="0.25">
      <c r="A562" s="9">
        <f>Sun!A67</f>
        <v>0</v>
      </c>
      <c r="B562" s="72">
        <f>Sun!C67</f>
        <v>0</v>
      </c>
      <c r="C562" s="9">
        <f>Sun!X67</f>
        <v>0</v>
      </c>
      <c r="D562" s="73" t="str">
        <f>IF(B562="win",100%-D1,"-100%")</f>
        <v>-100%</v>
      </c>
      <c r="E562" s="9">
        <f>(C562*D562)+(C562*E1)</f>
        <v>0</v>
      </c>
      <c r="F562" s="12"/>
      <c r="G562" s="9">
        <f>Sun!Y67</f>
        <v>0</v>
      </c>
      <c r="H562" s="73" t="str">
        <f>IF($B562="win",100%-H$1,"-100%")</f>
        <v>-100%</v>
      </c>
      <c r="I562" s="9">
        <f>(G562*H562)+(G562*I1)</f>
        <v>0</v>
      </c>
      <c r="J562" s="12"/>
      <c r="K562" s="9">
        <f>Sun!Z67</f>
        <v>0</v>
      </c>
      <c r="L562" s="73" t="str">
        <f>IF(B562="win",100%-L1,"-100%")</f>
        <v>-100%</v>
      </c>
      <c r="M562" s="9">
        <f>(K562*L562)+(K562*M1)</f>
        <v>0</v>
      </c>
      <c r="N562" s="9"/>
      <c r="O562" s="9">
        <f>Sun!AA67</f>
        <v>0</v>
      </c>
      <c r="P562" s="73" t="str">
        <f>IF(B562="win",100%-P1,"-100%")</f>
        <v>-100%</v>
      </c>
      <c r="Q562" s="9">
        <f>(O562*P562)+(O562*Q1)</f>
        <v>0</v>
      </c>
      <c r="R562" s="9"/>
      <c r="S562" s="9">
        <f>Sun!AB67</f>
        <v>0</v>
      </c>
      <c r="T562" s="73" t="str">
        <f>IF(B562="win",100%-T1,"-100%")</f>
        <v>-100%</v>
      </c>
      <c r="U562" s="9">
        <f>(S562*T562)+(S562*U1)</f>
        <v>0</v>
      </c>
      <c r="V562" s="9"/>
      <c r="W562" s="9">
        <f>Sun!AC67</f>
        <v>0</v>
      </c>
      <c r="X562" s="73" t="str">
        <f>IF(B562="win",100%-X1,"-100%")</f>
        <v>-100%</v>
      </c>
      <c r="Y562" s="9">
        <f>(W562*X562)+(W562*Y1)</f>
        <v>0</v>
      </c>
      <c r="Z562" s="9"/>
      <c r="AA562" s="9">
        <f>Sun!AD67</f>
        <v>0</v>
      </c>
      <c r="AB562" s="73" t="str">
        <f>IF(B562="win",100%-AB1,"-100%")</f>
        <v>-100%</v>
      </c>
      <c r="AC562" s="9">
        <f>(AA562*AB562)+(AA562*AC1)</f>
        <v>0</v>
      </c>
      <c r="AD562" s="9"/>
      <c r="AE562" s="9">
        <f>Sun!AE67</f>
        <v>0</v>
      </c>
      <c r="AF562" s="73" t="str">
        <f>IF(B562="win",100%-AF1,"-100%")</f>
        <v>-100%</v>
      </c>
      <c r="AG562" s="9">
        <f>(AE562*AF562)+(AE562*AG1)</f>
        <v>0</v>
      </c>
      <c r="AH562" s="9"/>
      <c r="AI562" s="9">
        <f>Sun!AF67</f>
        <v>0</v>
      </c>
      <c r="AJ562" s="73" t="str">
        <f>IF(B562="win",100%-AJ1,"-100%")</f>
        <v>-100%</v>
      </c>
      <c r="AK562" s="9">
        <f>(AI562*AJ562)+(AI562*AK1)</f>
        <v>0</v>
      </c>
      <c r="AL562" s="9"/>
      <c r="AM562" s="9">
        <f>Sun!AG67</f>
        <v>0</v>
      </c>
      <c r="AN562" s="73" t="str">
        <f>IF(B562="win",100%-AN1,"-100%")</f>
        <v>-100%</v>
      </c>
      <c r="AO562" s="9">
        <f>(AM562*AN562)+(AM562*AO1)</f>
        <v>0</v>
      </c>
      <c r="AP562" s="9"/>
      <c r="AQ562" s="9">
        <f>Sun!AH67</f>
        <v>0</v>
      </c>
      <c r="AR562" s="73" t="str">
        <f>IF(B562="win",100%-AR1,"-100%")</f>
        <v>-100%</v>
      </c>
      <c r="AS562" s="9">
        <f>(AQ562*AR562)+(AQ562*AS1)</f>
        <v>0</v>
      </c>
      <c r="AT562" s="9"/>
      <c r="AU562" s="9">
        <f>Sun!AI67</f>
        <v>0</v>
      </c>
      <c r="AV562" s="73" t="str">
        <f>IF(B562="win",100%-AV1,"-100%")</f>
        <v>-100%</v>
      </c>
      <c r="AW562" s="9">
        <f>(AU562*AV562)+(AU562*AW1)</f>
        <v>0</v>
      </c>
      <c r="AX562" s="9"/>
      <c r="AY562" s="9">
        <f>Sun!AJ67</f>
        <v>0</v>
      </c>
      <c r="AZ562" s="73" t="str">
        <f>IF(B562="win",100%-AZ1,"-100%")</f>
        <v>-100%</v>
      </c>
      <c r="BA562" s="9">
        <f>(AY562*AZ562)+(AY562*BA1)</f>
        <v>0</v>
      </c>
      <c r="BB562" s="9"/>
      <c r="BC562" s="9">
        <f>Sun!AK67</f>
        <v>0</v>
      </c>
      <c r="BD562" s="73" t="str">
        <f>IF(B562="win",100%-BD1,"-100%")</f>
        <v>-100%</v>
      </c>
      <c r="BE562" s="9">
        <f>(BC562*BD562)+(BC562*BE1)</f>
        <v>0</v>
      </c>
      <c r="BF562" s="9"/>
      <c r="BG562" s="9">
        <f>Sun!AL67</f>
        <v>0</v>
      </c>
      <c r="BH562" s="73" t="str">
        <f>IF(B562="win",100%-BH1,"-100%")</f>
        <v>-100%</v>
      </c>
      <c r="BI562" s="9">
        <f>(BG562*BH562)+(BG562*BI1)</f>
        <v>0</v>
      </c>
      <c r="BJ562" s="9"/>
      <c r="BK562" s="9">
        <f>Sun!AM67</f>
        <v>0</v>
      </c>
      <c r="BL562" s="73" t="str">
        <f>IF(B562="win",100%-BL1,"-100%")</f>
        <v>-100%</v>
      </c>
      <c r="BM562" s="9">
        <f>(BK562*BL562)+(BK562*BM1)</f>
        <v>0</v>
      </c>
      <c r="BN562" s="9"/>
      <c r="BO562" s="9">
        <f>Sun!AN67</f>
        <v>0</v>
      </c>
      <c r="BP562" s="73" t="str">
        <f>IF(B562="win",100%-BP1,"-100%")</f>
        <v>-100%</v>
      </c>
      <c r="BQ562" s="9">
        <f>(BO562*BP562)+(BO562*BQ1)</f>
        <v>0</v>
      </c>
      <c r="BR562" s="9"/>
      <c r="BS562" s="9">
        <f>Sun!AO67</f>
        <v>0</v>
      </c>
      <c r="BT562" s="73" t="str">
        <f>IF(B562="win",100%-BT1,"-100%")</f>
        <v>-100%</v>
      </c>
      <c r="BU562" s="9">
        <f>(BS562*BT562)+(BS562*BU1)</f>
        <v>0</v>
      </c>
      <c r="BV562" s="9"/>
      <c r="BW562" s="9">
        <f>Sun!AP67</f>
        <v>0</v>
      </c>
      <c r="BX562" s="73" t="str">
        <f>IF(B562="win",100%-BX1,"-100%")</f>
        <v>-100%</v>
      </c>
      <c r="BY562" s="9">
        <f>(BW562*BX562)+(BW562*BY1)</f>
        <v>0</v>
      </c>
      <c r="BZ562" s="9"/>
      <c r="CA562" s="9">
        <f>Sun!AQ67</f>
        <v>0</v>
      </c>
      <c r="CB562" s="73" t="str">
        <f>IF(B562="win",100%-CB1,"-100%")</f>
        <v>-100%</v>
      </c>
      <c r="CC562" s="9">
        <f>(CA562*CB562)+(CA562*CC1)</f>
        <v>0</v>
      </c>
      <c r="CD562" s="9"/>
      <c r="CE562" s="9">
        <f>Sun!AR67</f>
        <v>0</v>
      </c>
      <c r="CF562" s="73" t="str">
        <f>IF(B562="win",100%-CF1,"-100%")</f>
        <v>-100%</v>
      </c>
      <c r="CG562" s="9">
        <f>(CE562*CF562)+(CE562*CG1)</f>
        <v>0</v>
      </c>
      <c r="CH562" s="9"/>
      <c r="CI562" s="9">
        <f>Sun!AS67</f>
        <v>0</v>
      </c>
      <c r="CJ562" s="73" t="str">
        <f>IF(B562="win",100%-CJ1,"-100%")</f>
        <v>-100%</v>
      </c>
      <c r="CK562" s="9">
        <f>(CI562*CJ562)+(CI562*CK1)</f>
        <v>0</v>
      </c>
      <c r="CL562" s="9"/>
      <c r="CM562" s="9">
        <f>Sun!AT67</f>
        <v>0</v>
      </c>
      <c r="CN562" s="73" t="str">
        <f>IF(B562="win",100%-CN1,"-100%")</f>
        <v>-100%</v>
      </c>
      <c r="CO562" s="9">
        <f>(CM562*CN562)+(CM562*CO1)</f>
        <v>0</v>
      </c>
      <c r="CP562" s="9"/>
      <c r="CQ562" s="9">
        <f>Sun!AU67</f>
        <v>0</v>
      </c>
      <c r="CR562" s="73" t="str">
        <f>IF(B562="win",100%-CR1,"-100%")</f>
        <v>-100%</v>
      </c>
      <c r="CS562" s="9">
        <f>(CQ562*CR562)+(CQ562*CS1)</f>
        <v>0</v>
      </c>
      <c r="CT562" s="9"/>
      <c r="CU562" s="9">
        <f>Sun!AV67</f>
        <v>0</v>
      </c>
      <c r="CV562" s="73" t="str">
        <f>IF(B562="win",100%-CV1,"-100%")</f>
        <v>-100%</v>
      </c>
      <c r="CW562" s="9">
        <f>(CU562*CV562)+(CU562*CW1)</f>
        <v>0</v>
      </c>
      <c r="CX562" s="9"/>
      <c r="CY562" s="9">
        <f>Sun!AW67</f>
        <v>0</v>
      </c>
      <c r="CZ562" s="73" t="str">
        <f>IF(B562="win",100%-CZ1,"-100%")</f>
        <v>-100%</v>
      </c>
      <c r="DA562" s="9">
        <f>(CY562*CZ562)+(CY562*DA1)</f>
        <v>0</v>
      </c>
      <c r="DB562" s="9"/>
      <c r="DC562" s="9">
        <f>Sun!AX67</f>
        <v>0</v>
      </c>
      <c r="DD562" s="73" t="str">
        <f>IF(B562="win",100%-DD1,"-100%")</f>
        <v>-100%</v>
      </c>
      <c r="DE562" s="9">
        <f>(DC562*DD562)+(DC562*DE1)</f>
        <v>0</v>
      </c>
      <c r="DF562" s="9"/>
      <c r="DG562" s="9">
        <f>Sun!AY67</f>
        <v>0</v>
      </c>
      <c r="DH562" s="73" t="str">
        <f>IF(B562="win",100%-DH1,"-100%")</f>
        <v>-100%</v>
      </c>
      <c r="DI562" s="9">
        <f>(DG562*DH562)+(DG562*DI1)</f>
        <v>0</v>
      </c>
      <c r="DJ562" s="9"/>
      <c r="DK562" s="9">
        <f>Sun!AZ67</f>
        <v>0</v>
      </c>
      <c r="DL562" s="73" t="str">
        <f>IF(B562="win",100%-DL1,"-100%")</f>
        <v>-100%</v>
      </c>
      <c r="DM562" s="9">
        <f>(DK562*DL562)+(DK562*DM1)</f>
        <v>0</v>
      </c>
      <c r="DN562" s="9"/>
      <c r="DO562" s="9">
        <f>Sun!BA67</f>
        <v>0</v>
      </c>
      <c r="DP562" s="73" t="str">
        <f>IF(B562="win",100%-DP1,"-100%")</f>
        <v>-100%</v>
      </c>
      <c r="DQ562" s="9">
        <f>(DO562*DP562)+(DO562*DQ1)</f>
        <v>0</v>
      </c>
      <c r="DR562" s="9"/>
      <c r="DS562" s="9">
        <f>Sun!BB67</f>
        <v>0</v>
      </c>
      <c r="DT562" s="73" t="str">
        <f>IF(B562="win",100%-DT1,"-100%")</f>
        <v>-100%</v>
      </c>
      <c r="DU562" s="9">
        <f>(DS562*DT562)+(DS562*DU1)</f>
        <v>0</v>
      </c>
      <c r="DV562" s="9"/>
      <c r="DW562" s="9">
        <f>Sun!BC67</f>
        <v>0</v>
      </c>
      <c r="DX562" s="73" t="str">
        <f>IF(B562="win",100%-DX1,"-100%")</f>
        <v>-100%</v>
      </c>
      <c r="DY562" s="9">
        <f>(DW562*DX562)+(DW562*DY1)</f>
        <v>0</v>
      </c>
      <c r="DZ562" s="9"/>
      <c r="EA562" s="9">
        <f>Sun!BD67</f>
        <v>0</v>
      </c>
      <c r="EB562" s="73" t="str">
        <f>IF(B562="win",100%-EB1,"-100%")</f>
        <v>-100%</v>
      </c>
      <c r="EC562" s="9">
        <f>(EA562*EB562)+(EA562*EC1)</f>
        <v>0</v>
      </c>
      <c r="ED562" s="9"/>
      <c r="EE562" s="9">
        <f>Sun!BE67</f>
        <v>0</v>
      </c>
      <c r="EF562" s="73" t="str">
        <f>IF(B562="win",100%-EF1,"-100%")</f>
        <v>-100%</v>
      </c>
      <c r="EG562" s="9">
        <f>(EE562*EF562)+(EE562*EG1)</f>
        <v>0</v>
      </c>
      <c r="EH562" s="9"/>
      <c r="EI562" s="9">
        <f>Sun!BF67</f>
        <v>0</v>
      </c>
      <c r="EJ562" s="73" t="str">
        <f>IF(B562="win",100%-EJ1,"-100%")</f>
        <v>-100%</v>
      </c>
      <c r="EK562" s="9">
        <f>(EI562*EJ562)+(EI562*EK1)</f>
        <v>0</v>
      </c>
      <c r="EL562" s="9"/>
      <c r="EM562" s="9">
        <f>Sun!BG67</f>
        <v>0</v>
      </c>
      <c r="EN562" s="73" t="str">
        <f>IF(B562="win",100%-EN1,"-100%")</f>
        <v>-100%</v>
      </c>
      <c r="EO562" s="9">
        <f>(EM562*EN562)+(EM562*EO1)</f>
        <v>0</v>
      </c>
      <c r="EP562" s="9"/>
      <c r="EQ562" s="9">
        <f>Sun!BH67</f>
        <v>0</v>
      </c>
      <c r="ER562" s="73" t="str">
        <f>IF(B562="win",100%-ER1,"-100%")</f>
        <v>-100%</v>
      </c>
      <c r="ES562" s="9">
        <f>(EQ562*ER562)+(EQ562*ES1)</f>
        <v>0</v>
      </c>
      <c r="EU562" s="9">
        <f>Sun!$BI67</f>
        <v>0</v>
      </c>
      <c r="EV562" s="73" t="str">
        <f t="shared" si="5574"/>
        <v>-100%</v>
      </c>
      <c r="EW562" s="9">
        <f>(EU562*EV562)+(EU562*EW1)</f>
        <v>0</v>
      </c>
      <c r="EY562" s="9">
        <f>Sun!$BJ67</f>
        <v>0</v>
      </c>
      <c r="EZ562" s="73" t="str">
        <f t="shared" si="5575"/>
        <v>-100%</v>
      </c>
      <c r="FA562" s="9">
        <f>(EY562*EZ562)+(EY562*FA1)</f>
        <v>0</v>
      </c>
      <c r="FC562" s="9">
        <f>Sun!$BK67</f>
        <v>0</v>
      </c>
      <c r="FD562" s="73" t="str">
        <f t="shared" si="5576"/>
        <v>-100%</v>
      </c>
      <c r="FE562" s="9">
        <f>(FC562*FD562)+(FC562*FE1)</f>
        <v>0</v>
      </c>
      <c r="FG562" s="9">
        <f>Sun!$BL67</f>
        <v>0</v>
      </c>
      <c r="FH562" s="73" t="str">
        <f t="shared" si="5577"/>
        <v>-100%</v>
      </c>
      <c r="FI562" s="9">
        <f>(FG562*FH562)+(FG562*FI1)</f>
        <v>0</v>
      </c>
      <c r="FK562" s="9">
        <f>Sun!$BM67</f>
        <v>0</v>
      </c>
      <c r="FL562" s="73" t="str">
        <f t="shared" si="5578"/>
        <v>-100%</v>
      </c>
      <c r="FM562" s="9">
        <f>(FK562*FL562)+(FK562*FM1)</f>
        <v>0</v>
      </c>
      <c r="FO562" s="9">
        <f>Sun!$BN67</f>
        <v>0</v>
      </c>
      <c r="FP562" s="73" t="str">
        <f>IF($B562="win",100%-FP$1,"-100%")</f>
        <v>-100%</v>
      </c>
      <c r="FQ562" s="9">
        <f>(FO562*FP562)+(FO562*FQ1)</f>
        <v>0</v>
      </c>
    </row>
    <row r="563" spans="1:173" x14ac:dyDescent="0.25">
      <c r="A563" s="9">
        <f>Sun!A68</f>
        <v>0</v>
      </c>
      <c r="B563" s="72">
        <f>Sun!C68</f>
        <v>0</v>
      </c>
      <c r="C563" s="9">
        <f>Sun!X68</f>
        <v>0</v>
      </c>
      <c r="D563" s="73" t="str">
        <f>IF(B563="win",100%-D1,"-100%")</f>
        <v>-100%</v>
      </c>
      <c r="E563" s="9">
        <f>(C563*D563)+(C563*E1)</f>
        <v>0</v>
      </c>
      <c r="F563" s="12"/>
      <c r="G563" s="9">
        <f>Sun!Y68</f>
        <v>0</v>
      </c>
      <c r="H563" s="73" t="str">
        <f t="shared" ref="H563:H565" si="5589">IF($B563="win",100%-H$1,"-100%")</f>
        <v>-100%</v>
      </c>
      <c r="I563" s="9">
        <f>(G563*H563)+(G563*I1)</f>
        <v>0</v>
      </c>
      <c r="J563" s="12"/>
      <c r="K563" s="9">
        <f>Sun!Z68</f>
        <v>0</v>
      </c>
      <c r="L563" s="73" t="str">
        <f>IF(B563="win",100%-L1,"-100%")</f>
        <v>-100%</v>
      </c>
      <c r="M563" s="9">
        <f>(K563*L563)+(K563*M1)</f>
        <v>0</v>
      </c>
      <c r="N563" s="9"/>
      <c r="O563" s="9">
        <f>Sun!AA68</f>
        <v>0</v>
      </c>
      <c r="P563" s="73" t="str">
        <f>IF(B563="win",100%-P1,"-100%")</f>
        <v>-100%</v>
      </c>
      <c r="Q563" s="9">
        <f>(O563*P563)+(O563*Q1)</f>
        <v>0</v>
      </c>
      <c r="R563" s="9"/>
      <c r="S563" s="9">
        <f>Sun!AB68</f>
        <v>0</v>
      </c>
      <c r="T563" s="73" t="str">
        <f>IF(B563="win",100%-T1,"-100%")</f>
        <v>-100%</v>
      </c>
      <c r="U563" s="9">
        <f>(S563*T563)+(S563*U1)</f>
        <v>0</v>
      </c>
      <c r="V563" s="9"/>
      <c r="W563" s="9">
        <f>Sun!AC68</f>
        <v>0</v>
      </c>
      <c r="X563" s="73" t="str">
        <f>IF(B563="win",100%-X1,"-100%")</f>
        <v>-100%</v>
      </c>
      <c r="Y563" s="9">
        <f>(W563*X563)+(W563*Y1)</f>
        <v>0</v>
      </c>
      <c r="Z563" s="9"/>
      <c r="AA563" s="9">
        <f>Sun!AD68</f>
        <v>0</v>
      </c>
      <c r="AB563" s="73" t="str">
        <f>IF(B563="win",100%-AB1,"-100%")</f>
        <v>-100%</v>
      </c>
      <c r="AC563" s="9">
        <f>(AA563*AB563)+(AA563*AC1)</f>
        <v>0</v>
      </c>
      <c r="AD563" s="9"/>
      <c r="AE563" s="9">
        <f>Sun!AE68</f>
        <v>0</v>
      </c>
      <c r="AF563" s="73" t="str">
        <f>IF(B563="win",100%-AF1,"-100%")</f>
        <v>-100%</v>
      </c>
      <c r="AG563" s="9">
        <f>(AE563*AF563)+(AE563*AG1)</f>
        <v>0</v>
      </c>
      <c r="AH563" s="9"/>
      <c r="AI563" s="9">
        <f>Sun!AF68</f>
        <v>0</v>
      </c>
      <c r="AJ563" s="73" t="str">
        <f>IF(B563="win",100%-AJ1,"-100%")</f>
        <v>-100%</v>
      </c>
      <c r="AK563" s="9">
        <f>(AI563*AJ563)+(AI563*AK1)</f>
        <v>0</v>
      </c>
      <c r="AL563" s="9"/>
      <c r="AM563" s="9">
        <f>Sun!AG68</f>
        <v>0</v>
      </c>
      <c r="AN563" s="73" t="str">
        <f>IF(B563="win",100%-AN1,"-100%")</f>
        <v>-100%</v>
      </c>
      <c r="AO563" s="9">
        <f>(AM563*AN563)+(AM563*AO1)</f>
        <v>0</v>
      </c>
      <c r="AP563" s="9"/>
      <c r="AQ563" s="9">
        <f>Sun!AH68</f>
        <v>0</v>
      </c>
      <c r="AR563" s="73" t="str">
        <f>IF(B563="win",100%-AR1,"-100%")</f>
        <v>-100%</v>
      </c>
      <c r="AS563" s="9">
        <f>(AQ563*AR563)+(AQ563*AS1)</f>
        <v>0</v>
      </c>
      <c r="AT563" s="9"/>
      <c r="AU563" s="9">
        <f>Sun!AI68</f>
        <v>0</v>
      </c>
      <c r="AV563" s="73" t="str">
        <f>IF(B563="win",100%-AV1,"-100%")</f>
        <v>-100%</v>
      </c>
      <c r="AW563" s="9">
        <f>(AU563*AV563)+(AU563*AW1)</f>
        <v>0</v>
      </c>
      <c r="AX563" s="9"/>
      <c r="AY563" s="9">
        <f>Sun!AJ68</f>
        <v>0</v>
      </c>
      <c r="AZ563" s="73" t="str">
        <f>IF(B563="win",100%-AZ1,"-100%")</f>
        <v>-100%</v>
      </c>
      <c r="BA563" s="9">
        <f>(AY563*AZ563)+(AY563*BA1)</f>
        <v>0</v>
      </c>
      <c r="BB563" s="9"/>
      <c r="BC563" s="9">
        <f>Sun!AK68</f>
        <v>0</v>
      </c>
      <c r="BD563" s="73" t="str">
        <f>IF(B563="win",100%-BD1,"-100%")</f>
        <v>-100%</v>
      </c>
      <c r="BE563" s="9">
        <f>(BC563*BD563)+(BC563*BE1)</f>
        <v>0</v>
      </c>
      <c r="BF563" s="9"/>
      <c r="BG563" s="9">
        <f>Sun!AL68</f>
        <v>0</v>
      </c>
      <c r="BH563" s="73" t="str">
        <f>IF(B563="win",100%-BH1,"-100%")</f>
        <v>-100%</v>
      </c>
      <c r="BI563" s="9">
        <f>(BG563*BH563)+(BG563*BI1)</f>
        <v>0</v>
      </c>
      <c r="BJ563" s="9"/>
      <c r="BK563" s="9">
        <f>Sun!AM68</f>
        <v>0</v>
      </c>
      <c r="BL563" s="73" t="str">
        <f>IF(B563="win",100%-BL1,"-100%")</f>
        <v>-100%</v>
      </c>
      <c r="BM563" s="9">
        <f>(BK563*BL563)+(BK563*BM1)</f>
        <v>0</v>
      </c>
      <c r="BN563" s="9"/>
      <c r="BO563" s="9">
        <f>Sun!AN68</f>
        <v>0</v>
      </c>
      <c r="BP563" s="73" t="str">
        <f>IF(B563="win",100%-BP1,"-100%")</f>
        <v>-100%</v>
      </c>
      <c r="BQ563" s="9">
        <f>(BO563*BP563)+(BO563*BQ1)</f>
        <v>0</v>
      </c>
      <c r="BR563" s="9"/>
      <c r="BS563" s="9">
        <f>Sun!AO68</f>
        <v>0</v>
      </c>
      <c r="BT563" s="73" t="str">
        <f>IF(B563="win",100%-BT1,"-100%")</f>
        <v>-100%</v>
      </c>
      <c r="BU563" s="9">
        <f>(BS563*BT563)+(BS563*BU1)</f>
        <v>0</v>
      </c>
      <c r="BV563" s="9"/>
      <c r="BW563" s="9">
        <f>Sun!AP68</f>
        <v>0</v>
      </c>
      <c r="BX563" s="73" t="str">
        <f>IF(B563="win",100%-BX1,"-100%")</f>
        <v>-100%</v>
      </c>
      <c r="BY563" s="9">
        <f>(BW563*BX563)+(BW563*BY1)</f>
        <v>0</v>
      </c>
      <c r="BZ563" s="9"/>
      <c r="CA563" s="9">
        <f>Sun!AQ68</f>
        <v>0</v>
      </c>
      <c r="CB563" s="73" t="str">
        <f>IF(B563="win",100%-CB1,"-100%")</f>
        <v>-100%</v>
      </c>
      <c r="CC563" s="9">
        <f>(CA563*CB563)+(CA563*CC1)</f>
        <v>0</v>
      </c>
      <c r="CD563" s="9"/>
      <c r="CE563" s="9">
        <f>Sun!AR68</f>
        <v>0</v>
      </c>
      <c r="CF563" s="73" t="str">
        <f>IF(B563="win",100%-CF1,"-100%")</f>
        <v>-100%</v>
      </c>
      <c r="CG563" s="9">
        <f>(CE563*CF563)+(CE563*CG1)</f>
        <v>0</v>
      </c>
      <c r="CH563" s="9"/>
      <c r="CI563" s="9">
        <f>Sun!AS68</f>
        <v>0</v>
      </c>
      <c r="CJ563" s="73" t="str">
        <f>IF(B563="win",100%-CJ1,"-100%")</f>
        <v>-100%</v>
      </c>
      <c r="CK563" s="9">
        <f>(CI563*CJ563)+(CI563*CK1)</f>
        <v>0</v>
      </c>
      <c r="CL563" s="9"/>
      <c r="CM563" s="9">
        <f>Sun!AT68</f>
        <v>0</v>
      </c>
      <c r="CN563" s="73" t="str">
        <f>IF(B563="win",100%-CN1,"-100%")</f>
        <v>-100%</v>
      </c>
      <c r="CO563" s="9">
        <f>(CM563*CN563)+(CM563*CO1)</f>
        <v>0</v>
      </c>
      <c r="CP563" s="9"/>
      <c r="CQ563" s="9">
        <f>Sun!AU68</f>
        <v>0</v>
      </c>
      <c r="CR563" s="73" t="str">
        <f>IF(B563="win",100%-CR1,"-100%")</f>
        <v>-100%</v>
      </c>
      <c r="CS563" s="9">
        <f>(CQ563*CR563)+(CQ563*CS1)</f>
        <v>0</v>
      </c>
      <c r="CT563" s="9"/>
      <c r="CU563" s="9">
        <f>Sun!AV68</f>
        <v>0</v>
      </c>
      <c r="CV563" s="73" t="str">
        <f>IF(B563="win",100%-CV1,"-100%")</f>
        <v>-100%</v>
      </c>
      <c r="CW563" s="9">
        <f>(CU563*CV563)+(CU563*CW1)</f>
        <v>0</v>
      </c>
      <c r="CX563" s="9"/>
      <c r="CY563" s="9">
        <f>Sun!AW68</f>
        <v>0</v>
      </c>
      <c r="CZ563" s="73" t="str">
        <f>IF(B563="win",100%-CZ1,"-100%")</f>
        <v>-100%</v>
      </c>
      <c r="DA563" s="9">
        <f>(CY563*CZ563)+(CY563*DA1)</f>
        <v>0</v>
      </c>
      <c r="DB563" s="9"/>
      <c r="DC563" s="9">
        <f>Sun!AX68</f>
        <v>0</v>
      </c>
      <c r="DD563" s="73" t="str">
        <f>IF(B563="win",100%-DD1,"-100%")</f>
        <v>-100%</v>
      </c>
      <c r="DE563" s="9">
        <f>(DC563*DD563)+(DC563*DE1)</f>
        <v>0</v>
      </c>
      <c r="DF563" s="9"/>
      <c r="DG563" s="9">
        <f>Sun!AY68</f>
        <v>0</v>
      </c>
      <c r="DH563" s="73" t="str">
        <f>IF(B563="win",100%-DH1,"-100%")</f>
        <v>-100%</v>
      </c>
      <c r="DI563" s="9">
        <f>(DG563*DH563)+(DG563*DI1)</f>
        <v>0</v>
      </c>
      <c r="DJ563" s="9"/>
      <c r="DK563" s="9">
        <f>Sun!AZ68</f>
        <v>0</v>
      </c>
      <c r="DL563" s="73" t="str">
        <f>IF(B563="win",100%-DL1,"-100%")</f>
        <v>-100%</v>
      </c>
      <c r="DM563" s="9">
        <f>(DK563*DL563)+(DK563*DM1)</f>
        <v>0</v>
      </c>
      <c r="DN563" s="9"/>
      <c r="DO563" s="9">
        <f>Sun!BA68</f>
        <v>0</v>
      </c>
      <c r="DP563" s="73" t="str">
        <f>IF(B563="win",100%-DP1,"-100%")</f>
        <v>-100%</v>
      </c>
      <c r="DQ563" s="9">
        <f>(DO563*DP563)+(DO563*DQ1)</f>
        <v>0</v>
      </c>
      <c r="DR563" s="9"/>
      <c r="DS563" s="9">
        <f>Sun!BB68</f>
        <v>0</v>
      </c>
      <c r="DT563" s="73" t="str">
        <f>IF(B563="win",100%-DT1,"-100%")</f>
        <v>-100%</v>
      </c>
      <c r="DU563" s="9">
        <f>(DS563*DT563)+(DS563*DU1)</f>
        <v>0</v>
      </c>
      <c r="DV563" s="9"/>
      <c r="DW563" s="9">
        <f>Sun!BC68</f>
        <v>0</v>
      </c>
      <c r="DX563" s="73" t="str">
        <f>IF(B563="win",100%-DX1,"-100%")</f>
        <v>-100%</v>
      </c>
      <c r="DY563" s="9">
        <f>(DW563*DX563)+(DW563*DY1)</f>
        <v>0</v>
      </c>
      <c r="DZ563" s="9"/>
      <c r="EA563" s="9">
        <f>Sun!BD68</f>
        <v>0</v>
      </c>
      <c r="EB563" s="73" t="str">
        <f>IF(B563="win",100%-EB1,"-100%")</f>
        <v>-100%</v>
      </c>
      <c r="EC563" s="9">
        <f>(EA563*EB563)+(EA563*EC1)</f>
        <v>0</v>
      </c>
      <c r="ED563" s="9"/>
      <c r="EE563" s="9">
        <f>Sun!BE68</f>
        <v>0</v>
      </c>
      <c r="EF563" s="73" t="str">
        <f>IF(B563="win",100%-EF1,"-100%")</f>
        <v>-100%</v>
      </c>
      <c r="EG563" s="9">
        <f>(EE563*EF563)+(EE563*EG1)</f>
        <v>0</v>
      </c>
      <c r="EH563" s="9"/>
      <c r="EI563" s="9">
        <f>Sun!BF68</f>
        <v>0</v>
      </c>
      <c r="EJ563" s="73" t="str">
        <f>IF(B563="win",100%-EJ1,"-100%")</f>
        <v>-100%</v>
      </c>
      <c r="EK563" s="9">
        <f>(EI563*EJ563)+(EI563*EK1)</f>
        <v>0</v>
      </c>
      <c r="EL563" s="9"/>
      <c r="EM563" s="9">
        <f>Sun!BG68</f>
        <v>0</v>
      </c>
      <c r="EN563" s="73" t="str">
        <f>IF(B563="win",100%-EN1,"-100%")</f>
        <v>-100%</v>
      </c>
      <c r="EO563" s="9">
        <f>(EM563*EN563)+(EM563*EO1)</f>
        <v>0</v>
      </c>
      <c r="EP563" s="9"/>
      <c r="EQ563" s="9">
        <f>Sun!BH68</f>
        <v>0</v>
      </c>
      <c r="ER563" s="73" t="str">
        <f>IF(B563="win",100%-ER1,"-100%")</f>
        <v>-100%</v>
      </c>
      <c r="ES563" s="9">
        <f>(EQ563*ER563)+(EQ563*ES1)</f>
        <v>0</v>
      </c>
      <c r="EU563" s="9">
        <f>Sun!$BI68</f>
        <v>0</v>
      </c>
      <c r="EV563" s="73" t="str">
        <f t="shared" si="5574"/>
        <v>-100%</v>
      </c>
      <c r="EW563" s="9">
        <f>(EU563*EV563)+(EU563*EW1)</f>
        <v>0</v>
      </c>
      <c r="EY563" s="9">
        <f>Sun!$BJ68</f>
        <v>0</v>
      </c>
      <c r="EZ563" s="73" t="str">
        <f t="shared" si="5575"/>
        <v>-100%</v>
      </c>
      <c r="FA563" s="9">
        <f>(EY563*EZ563)+(EY563*FA1)</f>
        <v>0</v>
      </c>
      <c r="FC563" s="9">
        <f>Sun!$BK68</f>
        <v>0</v>
      </c>
      <c r="FD563" s="73" t="str">
        <f t="shared" si="5576"/>
        <v>-100%</v>
      </c>
      <c r="FE563" s="9">
        <f>(FC563*FD563)+(FC563*FE1)</f>
        <v>0</v>
      </c>
      <c r="FG563" s="9">
        <f>Sun!$BL68</f>
        <v>0</v>
      </c>
      <c r="FH563" s="73" t="str">
        <f t="shared" si="5577"/>
        <v>-100%</v>
      </c>
      <c r="FI563" s="9">
        <f>(FG563*FH563)+(FG563*FI1)</f>
        <v>0</v>
      </c>
      <c r="FK563" s="9">
        <f>Sun!$BM68</f>
        <v>0</v>
      </c>
      <c r="FL563" s="73" t="str">
        <f t="shared" si="5578"/>
        <v>-100%</v>
      </c>
      <c r="FM563" s="9">
        <f>(FK563*FL563)+(FK563*FM1)</f>
        <v>0</v>
      </c>
      <c r="FO563" s="9">
        <f>Sun!$BN68</f>
        <v>0</v>
      </c>
      <c r="FP563" s="73" t="str">
        <f t="shared" ref="FP563:FP565" si="5590">IF($B563="win",100%-FP$1,"-100%")</f>
        <v>-100%</v>
      </c>
      <c r="FQ563" s="9">
        <f>(FO563*FP563)+(FO563*FQ1)</f>
        <v>0</v>
      </c>
    </row>
    <row r="564" spans="1:173" x14ac:dyDescent="0.25">
      <c r="A564" s="9" t="str">
        <f>Sun!A69</f>
        <v>UNDER</v>
      </c>
      <c r="B564" s="72">
        <f>Sun!C69</f>
        <v>0</v>
      </c>
      <c r="C564" s="9">
        <f>Sun!X69</f>
        <v>0</v>
      </c>
      <c r="D564" s="73" t="str">
        <f>IF(B564="win",100%-D1,"-100%")</f>
        <v>-100%</v>
      </c>
      <c r="E564" s="9">
        <f>(C564*D564)+(C564*E1)</f>
        <v>0</v>
      </c>
      <c r="F564" s="12"/>
      <c r="G564" s="9">
        <f>Sun!Y69</f>
        <v>0</v>
      </c>
      <c r="H564" s="73" t="str">
        <f t="shared" si="5589"/>
        <v>-100%</v>
      </c>
      <c r="I564" s="9">
        <f>(G564*H564)+(G564*I1)</f>
        <v>0</v>
      </c>
      <c r="J564" s="12"/>
      <c r="K564" s="9">
        <f>Sun!Z69</f>
        <v>0</v>
      </c>
      <c r="L564" s="73" t="str">
        <f>IF(B564="win",100%-L1,"-100%")</f>
        <v>-100%</v>
      </c>
      <c r="M564" s="9">
        <f>(K564*L564)+(K564*M1)</f>
        <v>0</v>
      </c>
      <c r="N564" s="9"/>
      <c r="O564" s="9">
        <f>Sun!AA69</f>
        <v>0</v>
      </c>
      <c r="P564" s="73" t="str">
        <f>IF(B564="win",100%-P1,"-100%")</f>
        <v>-100%</v>
      </c>
      <c r="Q564" s="9">
        <f>(O564*P564)+(O564*Q1)</f>
        <v>0</v>
      </c>
      <c r="R564" s="9"/>
      <c r="S564" s="9">
        <f>Sun!AB69</f>
        <v>0</v>
      </c>
      <c r="T564" s="73" t="str">
        <f>IF(B564="win",100%-T1,"-100%")</f>
        <v>-100%</v>
      </c>
      <c r="U564" s="9">
        <f>(S564*T564)+(S564*U1)</f>
        <v>0</v>
      </c>
      <c r="V564" s="9"/>
      <c r="W564" s="9">
        <f>Sun!AC69</f>
        <v>0</v>
      </c>
      <c r="X564" s="73" t="str">
        <f>IF(B564="win",100%-X1,"-100%")</f>
        <v>-100%</v>
      </c>
      <c r="Y564" s="9">
        <f>(W564*X564)+(W564*Y1)</f>
        <v>0</v>
      </c>
      <c r="Z564" s="9"/>
      <c r="AA564" s="9">
        <f>Sun!AD69</f>
        <v>0</v>
      </c>
      <c r="AB564" s="73" t="str">
        <f>IF(B564="win",100%-AB1,"-100%")</f>
        <v>-100%</v>
      </c>
      <c r="AC564" s="9">
        <f>(AA564*AB564)+(AA564*AC1)</f>
        <v>0</v>
      </c>
      <c r="AD564" s="9"/>
      <c r="AE564" s="9">
        <f>Sun!AE69</f>
        <v>0</v>
      </c>
      <c r="AF564" s="73" t="str">
        <f>IF(B564="win",100%-AF1,"-100%")</f>
        <v>-100%</v>
      </c>
      <c r="AG564" s="9">
        <f>(AE564*AF564)+(AE564*AG1)</f>
        <v>0</v>
      </c>
      <c r="AH564" s="9"/>
      <c r="AI564" s="9">
        <f>Sun!AF69</f>
        <v>0</v>
      </c>
      <c r="AJ564" s="73" t="str">
        <f>IF(B564="win",100%-AJ1,"-100%")</f>
        <v>-100%</v>
      </c>
      <c r="AK564" s="9">
        <f>(AI564*AJ564)+(AI564*AK1)</f>
        <v>0</v>
      </c>
      <c r="AL564" s="9"/>
      <c r="AM564" s="9">
        <f>Sun!AG69</f>
        <v>0</v>
      </c>
      <c r="AN564" s="73" t="str">
        <f>IF(B564="win",100%-AN1,"-100%")</f>
        <v>-100%</v>
      </c>
      <c r="AO564" s="9">
        <f>(AM564*AN564)+(AM564*AO1)</f>
        <v>0</v>
      </c>
      <c r="AP564" s="9"/>
      <c r="AQ564" s="9">
        <f>Sun!AH69</f>
        <v>0</v>
      </c>
      <c r="AR564" s="73" t="str">
        <f>IF(B564="win",100%-AR1,"-100%")</f>
        <v>-100%</v>
      </c>
      <c r="AS564" s="9">
        <f>(AQ564*AR564)+(AQ564*AS1)</f>
        <v>0</v>
      </c>
      <c r="AT564" s="9"/>
      <c r="AU564" s="9">
        <f>Sun!AI69</f>
        <v>0</v>
      </c>
      <c r="AV564" s="73" t="str">
        <f>IF(B564="win",100%-AV1,"-100%")</f>
        <v>-100%</v>
      </c>
      <c r="AW564" s="9">
        <f>(AU564*AV564)+(AU564*AW1)</f>
        <v>0</v>
      </c>
      <c r="AX564" s="9"/>
      <c r="AY564" s="9">
        <f>Sun!AJ69</f>
        <v>0</v>
      </c>
      <c r="AZ564" s="73" t="str">
        <f>IF(B564="win",100%-AZ1,"-100%")</f>
        <v>-100%</v>
      </c>
      <c r="BA564" s="9">
        <f>(AY564*AZ564)+(AY564*BA1)</f>
        <v>0</v>
      </c>
      <c r="BB564" s="9"/>
      <c r="BC564" s="9">
        <f>Sun!AK69</f>
        <v>0</v>
      </c>
      <c r="BD564" s="73" t="str">
        <f>IF(B564="win",100%-BD1,"-100%")</f>
        <v>-100%</v>
      </c>
      <c r="BE564" s="9">
        <f>(BC564*BD564)+(BC564*BE1)</f>
        <v>0</v>
      </c>
      <c r="BF564" s="9"/>
      <c r="BG564" s="9">
        <f>Sun!AL69</f>
        <v>0</v>
      </c>
      <c r="BH564" s="73" t="str">
        <f>IF(B564="win",100%-BH1,"-100%")</f>
        <v>-100%</v>
      </c>
      <c r="BI564" s="9">
        <f>(BG564*BH564)+(BG564*BI1)</f>
        <v>0</v>
      </c>
      <c r="BJ564" s="9"/>
      <c r="BK564" s="9">
        <f>Sun!AM69</f>
        <v>0</v>
      </c>
      <c r="BL564" s="73" t="str">
        <f>IF(B564="win",100%-BL1,"-100%")</f>
        <v>-100%</v>
      </c>
      <c r="BM564" s="9">
        <f>(BK564*BL564)+(BK564*BM1)</f>
        <v>0</v>
      </c>
      <c r="BN564" s="9"/>
      <c r="BO564" s="9">
        <f>Sun!AN69</f>
        <v>0</v>
      </c>
      <c r="BP564" s="73" t="str">
        <f>IF(B564="win",100%-BP1,"-100%")</f>
        <v>-100%</v>
      </c>
      <c r="BQ564" s="9">
        <f>(BO564*BP564)+(BO564*BQ1)</f>
        <v>0</v>
      </c>
      <c r="BR564" s="9"/>
      <c r="BS564" s="9">
        <f>Sun!AO69</f>
        <v>0</v>
      </c>
      <c r="BT564" s="73" t="str">
        <f>IF(B564="win",100%-BT1,"-100%")</f>
        <v>-100%</v>
      </c>
      <c r="BU564" s="9">
        <f>(BS564*BT564)+(BS564*BU1)</f>
        <v>0</v>
      </c>
      <c r="BV564" s="9"/>
      <c r="BW564" s="9">
        <f>Sun!AP69</f>
        <v>0</v>
      </c>
      <c r="BX564" s="73" t="str">
        <f>IF(B564="win",100%-BX1,"-100%")</f>
        <v>-100%</v>
      </c>
      <c r="BY564" s="9">
        <f>(BW564*BX564)+(BW564*BY1)</f>
        <v>0</v>
      </c>
      <c r="BZ564" s="9"/>
      <c r="CA564" s="9">
        <f>Sun!AQ69</f>
        <v>0</v>
      </c>
      <c r="CB564" s="73" t="str">
        <f>IF(B564="win",100%-CB1,"-100%")</f>
        <v>-100%</v>
      </c>
      <c r="CC564" s="9">
        <f>(CA564*CB564)+(CA564*CC1)</f>
        <v>0</v>
      </c>
      <c r="CD564" s="9"/>
      <c r="CE564" s="9">
        <f>Sun!AR69</f>
        <v>0</v>
      </c>
      <c r="CF564" s="73" t="str">
        <f>IF(B564="win",100%-CF1,"-100%")</f>
        <v>-100%</v>
      </c>
      <c r="CG564" s="9">
        <f>(CE564*CF564)+(CE564*CG1)</f>
        <v>0</v>
      </c>
      <c r="CH564" s="9"/>
      <c r="CI564" s="9">
        <f>Sun!AS69</f>
        <v>0</v>
      </c>
      <c r="CJ564" s="73" t="str">
        <f>IF(B564="win",100%-CJ1,"-100%")</f>
        <v>-100%</v>
      </c>
      <c r="CK564" s="9">
        <f>(CI564*CJ564)+(CI564*CK1)</f>
        <v>0</v>
      </c>
      <c r="CL564" s="9"/>
      <c r="CM564" s="9">
        <f>Sun!AT69</f>
        <v>0</v>
      </c>
      <c r="CN564" s="73" t="str">
        <f>IF(B564="win",100%-CN1,"-100%")</f>
        <v>-100%</v>
      </c>
      <c r="CO564" s="9">
        <f>(CM564*CN564)+(CM564*CO1)</f>
        <v>0</v>
      </c>
      <c r="CP564" s="9"/>
      <c r="CQ564" s="9">
        <f>Sun!AU69</f>
        <v>0</v>
      </c>
      <c r="CR564" s="73" t="str">
        <f>IF(B564="win",100%-CR1,"-100%")</f>
        <v>-100%</v>
      </c>
      <c r="CS564" s="9">
        <f>(CQ564*CR564)+(CQ564*CS1)</f>
        <v>0</v>
      </c>
      <c r="CT564" s="9"/>
      <c r="CU564" s="9">
        <f>Sun!AV69</f>
        <v>0</v>
      </c>
      <c r="CV564" s="73" t="str">
        <f>IF(B564="win",100%-CV1,"-100%")</f>
        <v>-100%</v>
      </c>
      <c r="CW564" s="9">
        <f>(CU564*CV564)+(CU564*CW1)</f>
        <v>0</v>
      </c>
      <c r="CX564" s="9"/>
      <c r="CY564" s="9">
        <f>Sun!AW69</f>
        <v>0</v>
      </c>
      <c r="CZ564" s="73" t="str">
        <f>IF(B564="win",100%-CZ1,"-100%")</f>
        <v>-100%</v>
      </c>
      <c r="DA564" s="9">
        <f>(CY564*CZ564)+(CY564*DA1)</f>
        <v>0</v>
      </c>
      <c r="DB564" s="9"/>
      <c r="DC564" s="9">
        <f>Sun!AX69</f>
        <v>0</v>
      </c>
      <c r="DD564" s="73" t="str">
        <f>IF(B564="win",100%-DD1,"-100%")</f>
        <v>-100%</v>
      </c>
      <c r="DE564" s="9">
        <f>(DC564*DD564)+(DC564*DE1)</f>
        <v>0</v>
      </c>
      <c r="DF564" s="9"/>
      <c r="DG564" s="9">
        <f>Sun!AY69</f>
        <v>0</v>
      </c>
      <c r="DH564" s="73" t="str">
        <f>IF(B564="win",100%-DH1,"-100%")</f>
        <v>-100%</v>
      </c>
      <c r="DI564" s="9">
        <f>(DG564*DH564)+(DG564*DI1)</f>
        <v>0</v>
      </c>
      <c r="DJ564" s="9"/>
      <c r="DK564" s="9">
        <f>Sun!AZ69</f>
        <v>0</v>
      </c>
      <c r="DL564" s="73" t="str">
        <f>IF(B564="win",100%-DL1,"-100%")</f>
        <v>-100%</v>
      </c>
      <c r="DM564" s="9">
        <f>(DK564*DL564)+(DK564*DM1)</f>
        <v>0</v>
      </c>
      <c r="DN564" s="9"/>
      <c r="DO564" s="9">
        <f>Sun!BA69</f>
        <v>0</v>
      </c>
      <c r="DP564" s="73" t="str">
        <f>IF(B564="win",100%-DP1,"-100%")</f>
        <v>-100%</v>
      </c>
      <c r="DQ564" s="9">
        <f>(DO564*DP564)+(DO564*DQ1)</f>
        <v>0</v>
      </c>
      <c r="DR564" s="9"/>
      <c r="DS564" s="9">
        <f>Sun!BB69</f>
        <v>0</v>
      </c>
      <c r="DT564" s="73" t="str">
        <f>IF(B564="win",100%-DT1,"-100%")</f>
        <v>-100%</v>
      </c>
      <c r="DU564" s="9">
        <f>(DS564*DT564)+(DS564*DU1)</f>
        <v>0</v>
      </c>
      <c r="DV564" s="9"/>
      <c r="DW564" s="9">
        <f>Sun!BC69</f>
        <v>0</v>
      </c>
      <c r="DX564" s="73" t="str">
        <f>IF(B564="win",100%-DX1,"-100%")</f>
        <v>-100%</v>
      </c>
      <c r="DY564" s="9">
        <f>(DW564*DX564)+(DW564*DY1)</f>
        <v>0</v>
      </c>
      <c r="DZ564" s="9"/>
      <c r="EA564" s="9">
        <f>Sun!BD69</f>
        <v>0</v>
      </c>
      <c r="EB564" s="73" t="str">
        <f>IF(B564="win",100%-EB1,"-100%")</f>
        <v>-100%</v>
      </c>
      <c r="EC564" s="9">
        <f>(EA564*EB564)+(EA564*EC1)</f>
        <v>0</v>
      </c>
      <c r="ED564" s="9"/>
      <c r="EE564" s="9">
        <f>Sun!BE69</f>
        <v>0</v>
      </c>
      <c r="EF564" s="73" t="str">
        <f>IF(B564="win",100%-EF1,"-100%")</f>
        <v>-100%</v>
      </c>
      <c r="EG564" s="9">
        <f>(EE564*EF564)+(EE564*EG1)</f>
        <v>0</v>
      </c>
      <c r="EH564" s="9"/>
      <c r="EI564" s="9">
        <f>Sun!BF69</f>
        <v>0</v>
      </c>
      <c r="EJ564" s="73" t="str">
        <f>IF(B564="win",100%-EJ1,"-100%")</f>
        <v>-100%</v>
      </c>
      <c r="EK564" s="9">
        <f>(EI564*EJ564)+(EI564*EK1)</f>
        <v>0</v>
      </c>
      <c r="EL564" s="9"/>
      <c r="EM564" s="9">
        <f>Sun!BG69</f>
        <v>0</v>
      </c>
      <c r="EN564" s="73" t="str">
        <f>IF(B564="win",100%-EN1,"-100%")</f>
        <v>-100%</v>
      </c>
      <c r="EO564" s="9">
        <f>(EM564*EN564)+(EM564*EO1)</f>
        <v>0</v>
      </c>
      <c r="EP564" s="9"/>
      <c r="EQ564" s="9">
        <f>Sun!BH69</f>
        <v>0</v>
      </c>
      <c r="ER564" s="73" t="str">
        <f>IF(B564="win",100%-ER1,"-100%")</f>
        <v>-100%</v>
      </c>
      <c r="ES564" s="9">
        <f>(EQ564*ER564)+(EQ564*ES1)</f>
        <v>0</v>
      </c>
      <c r="EU564" s="9">
        <f>Sun!$BI69</f>
        <v>0</v>
      </c>
      <c r="EV564" s="73" t="str">
        <f t="shared" si="5574"/>
        <v>-100%</v>
      </c>
      <c r="EW564" s="9">
        <f>(EU564*EV564)+(EU564*EW1)</f>
        <v>0</v>
      </c>
      <c r="EY564" s="9">
        <f>Sun!$BJ69</f>
        <v>0</v>
      </c>
      <c r="EZ564" s="73" t="str">
        <f t="shared" si="5575"/>
        <v>-100%</v>
      </c>
      <c r="FA564" s="9">
        <f>(EY564*EZ564)+(EY564*FA1)</f>
        <v>0</v>
      </c>
      <c r="FC564" s="9">
        <f>Sun!$BK69</f>
        <v>0</v>
      </c>
      <c r="FD564" s="73" t="str">
        <f t="shared" si="5576"/>
        <v>-100%</v>
      </c>
      <c r="FE564" s="9">
        <f>(FC564*FD564)+(FC564*FE1)</f>
        <v>0</v>
      </c>
      <c r="FG564" s="9">
        <f>Sun!$BL69</f>
        <v>0</v>
      </c>
      <c r="FH564" s="73" t="str">
        <f t="shared" si="5577"/>
        <v>-100%</v>
      </c>
      <c r="FI564" s="9">
        <f>(FG564*FH564)+(FG564*FI1)</f>
        <v>0</v>
      </c>
      <c r="FK564" s="9">
        <f>Sun!$BM69</f>
        <v>0</v>
      </c>
      <c r="FL564" s="73" t="str">
        <f t="shared" si="5578"/>
        <v>-100%</v>
      </c>
      <c r="FM564" s="9">
        <f>(FK564*FL564)+(FK564*FM1)</f>
        <v>0</v>
      </c>
      <c r="FO564" s="9">
        <f>Sun!$BN69</f>
        <v>0</v>
      </c>
      <c r="FP564" s="73" t="str">
        <f t="shared" si="5590"/>
        <v>-100%</v>
      </c>
      <c r="FQ564" s="9">
        <f>(FO564*FP564)+(FO564*FQ1)</f>
        <v>0</v>
      </c>
    </row>
    <row r="565" spans="1:173" x14ac:dyDescent="0.25">
      <c r="A565" s="9" t="str">
        <f>Sun!A70</f>
        <v>OVER</v>
      </c>
      <c r="B565" s="72">
        <f>Sun!C70</f>
        <v>0</v>
      </c>
      <c r="C565" s="9">
        <f>Sun!X70</f>
        <v>0</v>
      </c>
      <c r="D565" s="73" t="str">
        <f>IF(B565="win",100%-D1,"-100%")</f>
        <v>-100%</v>
      </c>
      <c r="E565" s="9">
        <f>(C565*D565)+(C565*E1)</f>
        <v>0</v>
      </c>
      <c r="F565" s="12"/>
      <c r="G565" s="9">
        <f>Sun!Y70</f>
        <v>0</v>
      </c>
      <c r="H565" s="73" t="str">
        <f t="shared" si="5589"/>
        <v>-100%</v>
      </c>
      <c r="I565" s="9">
        <f>(G565*H565)+(G565*I1)</f>
        <v>0</v>
      </c>
      <c r="J565" s="12"/>
      <c r="K565" s="9">
        <f>Sun!Z70</f>
        <v>0</v>
      </c>
      <c r="L565" s="73" t="str">
        <f>IF(B565="win",100%-L1,"-100%")</f>
        <v>-100%</v>
      </c>
      <c r="M565" s="9">
        <f>(K565*L565)+(K565*M1)</f>
        <v>0</v>
      </c>
      <c r="N565" s="9"/>
      <c r="O565" s="9">
        <f>Sun!AA70</f>
        <v>0</v>
      </c>
      <c r="P565" s="73" t="str">
        <f>IF(B565="win",100%-P1,"-100%")</f>
        <v>-100%</v>
      </c>
      <c r="Q565" s="9">
        <f>(O565*P565)+(O565*Q1)</f>
        <v>0</v>
      </c>
      <c r="R565" s="9"/>
      <c r="S565" s="9">
        <f>Sun!AB70</f>
        <v>0</v>
      </c>
      <c r="T565" s="73" t="str">
        <f>IF(B565="win",100%-T1,"-100%")</f>
        <v>-100%</v>
      </c>
      <c r="U565" s="9">
        <f>(S565*T565)+(S565*U1)</f>
        <v>0</v>
      </c>
      <c r="V565" s="9"/>
      <c r="W565" s="9">
        <f>Sun!AC70</f>
        <v>0</v>
      </c>
      <c r="X565" s="73" t="str">
        <f>IF(B565="win",100%-X1,"-100%")</f>
        <v>-100%</v>
      </c>
      <c r="Y565" s="9">
        <f>(W565*X565)+(W565*Y1)</f>
        <v>0</v>
      </c>
      <c r="Z565" s="9"/>
      <c r="AA565" s="9">
        <f>Sun!AD70</f>
        <v>0</v>
      </c>
      <c r="AB565" s="73" t="str">
        <f>IF(B565="win",100%-AB1,"-100%")</f>
        <v>-100%</v>
      </c>
      <c r="AC565" s="9">
        <f>(AA565*AB565)+(AA565*AC1)</f>
        <v>0</v>
      </c>
      <c r="AD565" s="9"/>
      <c r="AE565" s="9">
        <f>Sun!AE70</f>
        <v>0</v>
      </c>
      <c r="AF565" s="73" t="str">
        <f>IF(B565="win",100%-AF1,"-100%")</f>
        <v>-100%</v>
      </c>
      <c r="AG565" s="9">
        <f>(AE565*AF565)+(AE565*AG1)</f>
        <v>0</v>
      </c>
      <c r="AH565" s="9"/>
      <c r="AI565" s="9">
        <f>Sun!AF70</f>
        <v>0</v>
      </c>
      <c r="AJ565" s="73" t="str">
        <f>IF(B565="win",100%-AJ1,"-100%")</f>
        <v>-100%</v>
      </c>
      <c r="AK565" s="9">
        <f>(AI565*AJ565)+(AI565*AK1)</f>
        <v>0</v>
      </c>
      <c r="AL565" s="9"/>
      <c r="AM565" s="9">
        <f>Sun!AG70</f>
        <v>0</v>
      </c>
      <c r="AN565" s="73" t="str">
        <f>IF(B565="win",100%-AN1,"-100%")</f>
        <v>-100%</v>
      </c>
      <c r="AO565" s="9">
        <f>(AM565*AN565)+(AM565*AO1)</f>
        <v>0</v>
      </c>
      <c r="AP565" s="9"/>
      <c r="AQ565" s="9">
        <f>Sun!AH70</f>
        <v>0</v>
      </c>
      <c r="AR565" s="73" t="str">
        <f>IF(B565="win",100%-AR1,"-100%")</f>
        <v>-100%</v>
      </c>
      <c r="AS565" s="9">
        <f>(AQ565*AR565)+(AQ565*AS1)</f>
        <v>0</v>
      </c>
      <c r="AT565" s="9"/>
      <c r="AU565" s="9">
        <f>Sun!AI70</f>
        <v>0</v>
      </c>
      <c r="AV565" s="73" t="str">
        <f>IF(B565="win",100%-AV1,"-100%")</f>
        <v>-100%</v>
      </c>
      <c r="AW565" s="9">
        <f>(AU565*AV565)+(AU565*AW1)</f>
        <v>0</v>
      </c>
      <c r="AX565" s="9"/>
      <c r="AY565" s="9">
        <f>Sun!AJ70</f>
        <v>0</v>
      </c>
      <c r="AZ565" s="73" t="str">
        <f>IF(B565="win",100%-AZ1,"-100%")</f>
        <v>-100%</v>
      </c>
      <c r="BA565" s="9">
        <f>(AY565*AZ565)+(AY565*BA1)</f>
        <v>0</v>
      </c>
      <c r="BB565" s="9"/>
      <c r="BC565" s="9">
        <f>Sun!AK70</f>
        <v>0</v>
      </c>
      <c r="BD565" s="73" t="str">
        <f>IF(B565="win",100%-BD1,"-100%")</f>
        <v>-100%</v>
      </c>
      <c r="BE565" s="9">
        <f>(BC565*BD565)+(BC565*BE1)</f>
        <v>0</v>
      </c>
      <c r="BF565" s="9"/>
      <c r="BG565" s="9">
        <f>Sun!AL70</f>
        <v>0</v>
      </c>
      <c r="BH565" s="73" t="str">
        <f>IF(B565="win",100%-BH1,"-100%")</f>
        <v>-100%</v>
      </c>
      <c r="BI565" s="9">
        <f>(BG565*BH565)+(BG565*BI1)</f>
        <v>0</v>
      </c>
      <c r="BJ565" s="9"/>
      <c r="BK565" s="9">
        <f>Sun!AM70</f>
        <v>0</v>
      </c>
      <c r="BL565" s="73" t="str">
        <f>IF(B565="win",100%-BL1,"-100%")</f>
        <v>-100%</v>
      </c>
      <c r="BM565" s="9">
        <f>(BK565*BL565)+(BK565*BM1)</f>
        <v>0</v>
      </c>
      <c r="BN565" s="9"/>
      <c r="BO565" s="9">
        <f>Sun!AN70</f>
        <v>0</v>
      </c>
      <c r="BP565" s="73" t="str">
        <f>IF(B565="win",100%-BP1,"-100%")</f>
        <v>-100%</v>
      </c>
      <c r="BQ565" s="9">
        <f>(BO565*BP565)+(BO565*BQ1)</f>
        <v>0</v>
      </c>
      <c r="BR565" s="9"/>
      <c r="BS565" s="9">
        <f>Sun!AO70</f>
        <v>0</v>
      </c>
      <c r="BT565" s="73" t="str">
        <f>IF(B565="win",100%-BT1,"-100%")</f>
        <v>-100%</v>
      </c>
      <c r="BU565" s="9">
        <f>(BS565*BT565)+(BS565*BU1)</f>
        <v>0</v>
      </c>
      <c r="BV565" s="9"/>
      <c r="BW565" s="9">
        <f>Sun!AP70</f>
        <v>0</v>
      </c>
      <c r="BX565" s="73" t="str">
        <f>IF(B565="win",100%-BX1,"-100%")</f>
        <v>-100%</v>
      </c>
      <c r="BY565" s="9">
        <f>(BW565*BX565)+(BW565*BY1)</f>
        <v>0</v>
      </c>
      <c r="BZ565" s="9"/>
      <c r="CA565" s="9">
        <f>Sun!AQ70</f>
        <v>0</v>
      </c>
      <c r="CB565" s="73" t="str">
        <f>IF(B565="win",100%-CB1,"-100%")</f>
        <v>-100%</v>
      </c>
      <c r="CC565" s="9">
        <f>(CA565*CB565)+(CA565*CC1)</f>
        <v>0</v>
      </c>
      <c r="CD565" s="9"/>
      <c r="CE565" s="9">
        <f>Sun!AR70</f>
        <v>0</v>
      </c>
      <c r="CF565" s="73" t="str">
        <f>IF(B565="win",100%-CF1,"-100%")</f>
        <v>-100%</v>
      </c>
      <c r="CG565" s="9">
        <f>(CE565*CF565)+(CE565*CG1)</f>
        <v>0</v>
      </c>
      <c r="CH565" s="9"/>
      <c r="CI565" s="9">
        <f>Sun!AS70</f>
        <v>0</v>
      </c>
      <c r="CJ565" s="73" t="str">
        <f>IF(B565="win",100%-CJ1,"-100%")</f>
        <v>-100%</v>
      </c>
      <c r="CK565" s="9">
        <f>(CI565*CJ565)+(CI565*CK1)</f>
        <v>0</v>
      </c>
      <c r="CL565" s="9"/>
      <c r="CM565" s="9">
        <f>Sun!AT70</f>
        <v>0</v>
      </c>
      <c r="CN565" s="73" t="str">
        <f>IF(B565="win",100%-CN1,"-100%")</f>
        <v>-100%</v>
      </c>
      <c r="CO565" s="9">
        <f>(CM565*CN565)+(CM565*CO1)</f>
        <v>0</v>
      </c>
      <c r="CP565" s="9"/>
      <c r="CQ565" s="9">
        <f>Sun!AU70</f>
        <v>0</v>
      </c>
      <c r="CR565" s="73" t="str">
        <f>IF(B565="win",100%-CR1,"-100%")</f>
        <v>-100%</v>
      </c>
      <c r="CS565" s="9">
        <f>(CQ565*CR565)+(CQ565*CS1)</f>
        <v>0</v>
      </c>
      <c r="CT565" s="9"/>
      <c r="CU565" s="9">
        <f>Sun!AV70</f>
        <v>0</v>
      </c>
      <c r="CV565" s="73" t="str">
        <f>IF(B565="win",100%-CV1,"-100%")</f>
        <v>-100%</v>
      </c>
      <c r="CW565" s="9">
        <f>(CU565*CV565)+(CU565*CW1)</f>
        <v>0</v>
      </c>
      <c r="CX565" s="9"/>
      <c r="CY565" s="9">
        <f>Sun!AW70</f>
        <v>0</v>
      </c>
      <c r="CZ565" s="73" t="str">
        <f>IF(B565="win",100%-CZ1,"-100%")</f>
        <v>-100%</v>
      </c>
      <c r="DA565" s="9">
        <f>(CY565*CZ565)+(CY565*DA1)</f>
        <v>0</v>
      </c>
      <c r="DB565" s="9"/>
      <c r="DC565" s="9">
        <f>Sun!AX70</f>
        <v>0</v>
      </c>
      <c r="DD565" s="73" t="str">
        <f>IF(B565="win",100%-DD1,"-100%")</f>
        <v>-100%</v>
      </c>
      <c r="DE565" s="9">
        <f>(DC565*DD565)+(DC565*DE1)</f>
        <v>0</v>
      </c>
      <c r="DF565" s="9"/>
      <c r="DG565" s="9">
        <f>Sun!AY70</f>
        <v>0</v>
      </c>
      <c r="DH565" s="73" t="str">
        <f>IF(B565="win",100%-DH1,"-100%")</f>
        <v>-100%</v>
      </c>
      <c r="DI565" s="9">
        <f>(DG565*DH565)+(DG565*DI1)</f>
        <v>0</v>
      </c>
      <c r="DJ565" s="9"/>
      <c r="DK565" s="9">
        <f>Sun!AZ70</f>
        <v>0</v>
      </c>
      <c r="DL565" s="73" t="str">
        <f>IF(B565="win",100%-DL1,"-100%")</f>
        <v>-100%</v>
      </c>
      <c r="DM565" s="9">
        <f>(DK565*DL565)+(DK565*DM1)</f>
        <v>0</v>
      </c>
      <c r="DN565" s="9"/>
      <c r="DO565" s="9">
        <f>Sun!BA70</f>
        <v>0</v>
      </c>
      <c r="DP565" s="73" t="str">
        <f>IF(B565="win",100%-DP1,"-100%")</f>
        <v>-100%</v>
      </c>
      <c r="DQ565" s="9">
        <f>(DO565*DP565)+(DO565*DQ1)</f>
        <v>0</v>
      </c>
      <c r="DR565" s="9"/>
      <c r="DS565" s="9">
        <f>Sun!BB70</f>
        <v>0</v>
      </c>
      <c r="DT565" s="73" t="str">
        <f>IF(B565="win",100%-DT1,"-100%")</f>
        <v>-100%</v>
      </c>
      <c r="DU565" s="9">
        <f>(DS565*DT565)+(DS565*DU1)</f>
        <v>0</v>
      </c>
      <c r="DV565" s="9"/>
      <c r="DW565" s="9">
        <f>Sun!BC70</f>
        <v>0</v>
      </c>
      <c r="DX565" s="73" t="str">
        <f>IF(B565="win",100%-DX1,"-100%")</f>
        <v>-100%</v>
      </c>
      <c r="DY565" s="9">
        <f>(DW565*DX565)+(DW565*DY1)</f>
        <v>0</v>
      </c>
      <c r="DZ565" s="9"/>
      <c r="EA565" s="9">
        <f>Sun!BD70</f>
        <v>0</v>
      </c>
      <c r="EB565" s="73" t="str">
        <f>IF(B565="win",100%-EB1,"-100%")</f>
        <v>-100%</v>
      </c>
      <c r="EC565" s="9">
        <f>(EA565*EB565)+(EA565*EC1)</f>
        <v>0</v>
      </c>
      <c r="ED565" s="9"/>
      <c r="EE565" s="9">
        <f>Sun!BE70</f>
        <v>0</v>
      </c>
      <c r="EF565" s="73" t="str">
        <f>IF(B565="win",100%-EF1,"-100%")</f>
        <v>-100%</v>
      </c>
      <c r="EG565" s="9">
        <f>(EE565*EF565)+(EE565*EG1)</f>
        <v>0</v>
      </c>
      <c r="EH565" s="9"/>
      <c r="EI565" s="9">
        <f>Sun!BF70</f>
        <v>0</v>
      </c>
      <c r="EJ565" s="73" t="str">
        <f>IF(B565="win",100%-EJ1,"-100%")</f>
        <v>-100%</v>
      </c>
      <c r="EK565" s="9">
        <f>(EI565*EJ565)+(EI565*EK1)</f>
        <v>0</v>
      </c>
      <c r="EL565" s="9"/>
      <c r="EM565" s="9">
        <f>Sun!BG70</f>
        <v>0</v>
      </c>
      <c r="EN565" s="73" t="str">
        <f>IF(B565="win",100%-EN1,"-100%")</f>
        <v>-100%</v>
      </c>
      <c r="EO565" s="9">
        <f>(EM565*EN565)+(EM565*EO1)</f>
        <v>0</v>
      </c>
      <c r="EP565" s="9"/>
      <c r="EQ565" s="9">
        <f>Sun!BH70</f>
        <v>0</v>
      </c>
      <c r="ER565" s="73" t="str">
        <f>IF(B565="win",100%-ER1,"-100%")</f>
        <v>-100%</v>
      </c>
      <c r="ES565" s="9">
        <f>(EQ565*ER565)+(EQ565*ES1)</f>
        <v>0</v>
      </c>
      <c r="EU565" s="9">
        <f>Sun!$BI70</f>
        <v>0</v>
      </c>
      <c r="EV565" s="73" t="str">
        <f t="shared" si="5574"/>
        <v>-100%</v>
      </c>
      <c r="EW565" s="9">
        <f>(EU565*EV565)+(EU565*EW1)</f>
        <v>0</v>
      </c>
      <c r="EY565" s="9">
        <f>Sun!$BJ70</f>
        <v>0</v>
      </c>
      <c r="EZ565" s="73" t="str">
        <f t="shared" si="5575"/>
        <v>-100%</v>
      </c>
      <c r="FA565" s="9">
        <f>(EY565*EZ565)+(EY565*FA1)</f>
        <v>0</v>
      </c>
      <c r="FC565" s="9">
        <f>Sun!$BK70</f>
        <v>0</v>
      </c>
      <c r="FD565" s="73" t="str">
        <f t="shared" si="5576"/>
        <v>-100%</v>
      </c>
      <c r="FE565" s="9">
        <f>(FC565*FD565)+(FC565*FE1)</f>
        <v>0</v>
      </c>
      <c r="FG565" s="9">
        <f>Sun!$BL70</f>
        <v>0</v>
      </c>
      <c r="FH565" s="73" t="str">
        <f t="shared" si="5577"/>
        <v>-100%</v>
      </c>
      <c r="FI565" s="9">
        <f>(FG565*FH565)+(FG565*FI1)</f>
        <v>0</v>
      </c>
      <c r="FK565" s="9">
        <f>Sun!$BM70</f>
        <v>0</v>
      </c>
      <c r="FL565" s="73" t="str">
        <f t="shared" si="5578"/>
        <v>-100%</v>
      </c>
      <c r="FM565" s="9">
        <f>(FK565*FL565)+(FK565*FM1)</f>
        <v>0</v>
      </c>
      <c r="FO565" s="9">
        <f>Sun!$BN70</f>
        <v>0</v>
      </c>
      <c r="FP565" s="73" t="str">
        <f t="shared" si="5590"/>
        <v>-100%</v>
      </c>
      <c r="FQ565" s="9">
        <f>(FO565*FP565)+(FO565*FQ1)</f>
        <v>0</v>
      </c>
    </row>
    <row r="566" spans="1:173" x14ac:dyDescent="0.25">
      <c r="A566" s="75"/>
      <c r="B566" s="72"/>
      <c r="C566" s="75"/>
      <c r="D566" s="75"/>
      <c r="E566" s="75"/>
      <c r="F566" s="12"/>
      <c r="G566" s="75"/>
      <c r="H566" s="75"/>
      <c r="I566" s="75"/>
      <c r="J566" s="12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  <c r="BJ566" s="75"/>
      <c r="BK566" s="75"/>
      <c r="BL566" s="75"/>
      <c r="BM566" s="75"/>
      <c r="BN566" s="75"/>
      <c r="BO566" s="75"/>
      <c r="BP566" s="75"/>
      <c r="BQ566" s="75"/>
      <c r="BR566" s="75"/>
      <c r="BS566" s="75"/>
      <c r="BT566" s="75"/>
      <c r="BU566" s="75"/>
      <c r="BV566" s="75"/>
      <c r="BW566" s="75"/>
      <c r="BX566" s="75"/>
      <c r="BY566" s="75"/>
      <c r="BZ566" s="75"/>
      <c r="CA566" s="75"/>
      <c r="CB566" s="75"/>
      <c r="CC566" s="75"/>
      <c r="CD566" s="75"/>
      <c r="CE566" s="75"/>
      <c r="CF566" s="75"/>
      <c r="CG566" s="75"/>
      <c r="CH566" s="75"/>
      <c r="CI566" s="75"/>
      <c r="CJ566" s="75"/>
      <c r="CK566" s="75"/>
      <c r="CL566" s="75"/>
      <c r="CM566" s="75"/>
      <c r="CN566" s="75"/>
      <c r="CO566" s="75"/>
      <c r="CP566" s="75"/>
      <c r="CQ566" s="75"/>
      <c r="CR566" s="75"/>
      <c r="CS566" s="75"/>
      <c r="CT566" s="75"/>
      <c r="CU566" s="75"/>
      <c r="CV566" s="75"/>
      <c r="CW566" s="75"/>
      <c r="CX566" s="75"/>
      <c r="CY566" s="75"/>
      <c r="CZ566" s="75"/>
      <c r="DA566" s="75"/>
      <c r="DB566" s="75"/>
      <c r="DC566" s="75"/>
      <c r="DD566" s="75"/>
      <c r="DE566" s="75"/>
      <c r="DF566" s="75"/>
      <c r="DG566" s="75"/>
      <c r="DH566" s="75"/>
      <c r="DI566" s="75"/>
      <c r="DJ566" s="75"/>
      <c r="DK566" s="75"/>
      <c r="DL566" s="75"/>
      <c r="DM566" s="75"/>
      <c r="DN566" s="75"/>
      <c r="DO566" s="75"/>
      <c r="DP566" s="75"/>
      <c r="DQ566" s="75"/>
      <c r="DR566" s="75"/>
      <c r="DS566" s="75"/>
      <c r="DT566" s="75"/>
      <c r="DU566" s="75"/>
      <c r="DV566" s="75"/>
      <c r="DW566" s="75"/>
      <c r="DX566" s="75"/>
      <c r="DY566" s="75"/>
      <c r="DZ566" s="75"/>
      <c r="EA566" s="75"/>
      <c r="EB566" s="75"/>
      <c r="EC566" s="75"/>
      <c r="ED566" s="75"/>
      <c r="EE566" s="75"/>
      <c r="EF566" s="75"/>
      <c r="EG566" s="75"/>
      <c r="EH566" s="75"/>
      <c r="EI566" s="75"/>
      <c r="EJ566" s="75"/>
      <c r="EK566" s="75"/>
      <c r="EL566" s="75"/>
      <c r="EM566" s="75"/>
      <c r="EN566" s="75"/>
      <c r="EO566" s="75"/>
      <c r="EP566" s="75"/>
      <c r="EQ566" s="75"/>
      <c r="ER566" s="75"/>
      <c r="ES566" s="75"/>
      <c r="EU566" s="75"/>
      <c r="EV566" s="75"/>
      <c r="EW566" s="75"/>
      <c r="EY566" s="75"/>
      <c r="EZ566" s="75"/>
      <c r="FA566" s="75"/>
      <c r="FC566" s="75"/>
      <c r="FD566" s="75"/>
      <c r="FE566" s="75"/>
      <c r="FG566" s="75"/>
      <c r="FH566" s="75"/>
      <c r="FI566" s="75"/>
      <c r="FK566" s="75"/>
      <c r="FL566" s="75"/>
      <c r="FM566" s="75"/>
      <c r="FO566" s="75"/>
      <c r="FP566" s="75"/>
      <c r="FQ566" s="75"/>
    </row>
    <row r="567" spans="1:173" x14ac:dyDescent="0.25">
      <c r="A567" s="9">
        <f>Sun!A72</f>
        <v>0</v>
      </c>
      <c r="B567" s="72">
        <f>Sun!C72</f>
        <v>0</v>
      </c>
      <c r="C567" s="9">
        <f>Sun!X72</f>
        <v>0</v>
      </c>
      <c r="D567" s="73" t="str">
        <f>IF(B567="win",100%-D1,"-100%")</f>
        <v>-100%</v>
      </c>
      <c r="E567" s="9">
        <f>(C567*D567)+(C567*E1)</f>
        <v>0</v>
      </c>
      <c r="F567" s="12"/>
      <c r="G567" s="9">
        <f>Sun!Y72</f>
        <v>0</v>
      </c>
      <c r="H567" s="73" t="str">
        <f>IF($B567="win",100%-H$1,"-100%")</f>
        <v>-100%</v>
      </c>
      <c r="I567" s="9">
        <f>(G567*H567)+(G567*I1)</f>
        <v>0</v>
      </c>
      <c r="J567" s="12"/>
      <c r="K567" s="9">
        <f>Sun!Z72</f>
        <v>0</v>
      </c>
      <c r="L567" s="73" t="str">
        <f>IF(B567="win",100%-L1,"-100%")</f>
        <v>-100%</v>
      </c>
      <c r="M567" s="9">
        <f>(K567*L567)+(K567*M1)</f>
        <v>0</v>
      </c>
      <c r="N567" s="9"/>
      <c r="O567" s="9">
        <f>Sun!AA72</f>
        <v>0</v>
      </c>
      <c r="P567" s="73" t="str">
        <f>IF(B567="win",100%-P1,"-100%")</f>
        <v>-100%</v>
      </c>
      <c r="Q567" s="9">
        <f>(O567*P567)+(O567*Q1)</f>
        <v>0</v>
      </c>
      <c r="R567" s="9"/>
      <c r="S567" s="9">
        <f>Sun!AB72</f>
        <v>0</v>
      </c>
      <c r="T567" s="73" t="str">
        <f>IF(B567="win",100%-T1,"-100%")</f>
        <v>-100%</v>
      </c>
      <c r="U567" s="9">
        <f>(S567*T567)+(S567*U1)</f>
        <v>0</v>
      </c>
      <c r="V567" s="9"/>
      <c r="W567" s="9">
        <f>Sun!AC72</f>
        <v>0</v>
      </c>
      <c r="X567" s="73" t="str">
        <f>IF(B567="win",100%-X1,"-100%")</f>
        <v>-100%</v>
      </c>
      <c r="Y567" s="9">
        <f>(W567*X567)+(W567*Y1)</f>
        <v>0</v>
      </c>
      <c r="Z567" s="9"/>
      <c r="AA567" s="9">
        <f>Sun!AD72</f>
        <v>0</v>
      </c>
      <c r="AB567" s="73" t="str">
        <f>IF(B567="win",100%-AB1,"-100%")</f>
        <v>-100%</v>
      </c>
      <c r="AC567" s="9">
        <f>(AA567*AB567)+(AA567*AC1)</f>
        <v>0</v>
      </c>
      <c r="AD567" s="9"/>
      <c r="AE567" s="9">
        <f>Sun!AE72</f>
        <v>0</v>
      </c>
      <c r="AF567" s="73" t="str">
        <f>IF(B567="win",100%-AF1,"-100%")</f>
        <v>-100%</v>
      </c>
      <c r="AG567" s="9">
        <f>(AE567*AF567)+(AE567*AG1)</f>
        <v>0</v>
      </c>
      <c r="AH567" s="9"/>
      <c r="AI567" s="9">
        <f>Sun!AF72</f>
        <v>0</v>
      </c>
      <c r="AJ567" s="73" t="str">
        <f>IF(B567="win",100%-AJ1,"-100%")</f>
        <v>-100%</v>
      </c>
      <c r="AK567" s="9">
        <f>(AI567*AJ567)+(AI567*AK1)</f>
        <v>0</v>
      </c>
      <c r="AL567" s="9"/>
      <c r="AM567" s="9">
        <f>Sun!AG72</f>
        <v>0</v>
      </c>
      <c r="AN567" s="73" t="str">
        <f>IF(B567="win",100%-AN1,"-100%")</f>
        <v>-100%</v>
      </c>
      <c r="AO567" s="9">
        <f>(AM567*AN567)+(AM567*AO1)</f>
        <v>0</v>
      </c>
      <c r="AP567" s="9"/>
      <c r="AQ567" s="9">
        <f>Sun!AH72</f>
        <v>0</v>
      </c>
      <c r="AR567" s="73" t="str">
        <f>IF(B567="win",100%-AR1,"-100%")</f>
        <v>-100%</v>
      </c>
      <c r="AS567" s="9">
        <f>(AQ567*AR567)+(AQ567*AS1)</f>
        <v>0</v>
      </c>
      <c r="AT567" s="9"/>
      <c r="AU567" s="9">
        <f>Sun!AI72</f>
        <v>0</v>
      </c>
      <c r="AV567" s="73" t="str">
        <f>IF(B567="win",100%-AV1,"-100%")</f>
        <v>-100%</v>
      </c>
      <c r="AW567" s="9">
        <f>(AU567*AV567)+(AU567*AW1)</f>
        <v>0</v>
      </c>
      <c r="AX567" s="9"/>
      <c r="AY567" s="9">
        <f>Sun!AJ72</f>
        <v>0</v>
      </c>
      <c r="AZ567" s="73" t="str">
        <f>IF(B567="win",100%-AZ1,"-100%")</f>
        <v>-100%</v>
      </c>
      <c r="BA567" s="9">
        <f>(AY567*AZ567)+(AY567*BA1)</f>
        <v>0</v>
      </c>
      <c r="BB567" s="9"/>
      <c r="BC567" s="9">
        <f>Sun!AK72</f>
        <v>0</v>
      </c>
      <c r="BD567" s="73" t="str">
        <f>IF(B567="win",100%-BD1,"-100%")</f>
        <v>-100%</v>
      </c>
      <c r="BE567" s="9">
        <f>(BC567*BD567)+(BC567*BE1)</f>
        <v>0</v>
      </c>
      <c r="BF567" s="9"/>
      <c r="BG567" s="9">
        <f>Sun!AL72</f>
        <v>0</v>
      </c>
      <c r="BH567" s="73" t="str">
        <f>IF(B567="win",100%-BH1,"-100%")</f>
        <v>-100%</v>
      </c>
      <c r="BI567" s="9">
        <f>(BG567*BH567)+(BG567*BI1)</f>
        <v>0</v>
      </c>
      <c r="BJ567" s="9"/>
      <c r="BK567" s="9">
        <f>Sun!AM72</f>
        <v>0</v>
      </c>
      <c r="BL567" s="73" t="str">
        <f>IF(B567="win",100%-BL1,"-100%")</f>
        <v>-100%</v>
      </c>
      <c r="BM567" s="9">
        <f>(BK567*BL567)+(BK567*BM1)</f>
        <v>0</v>
      </c>
      <c r="BN567" s="9"/>
      <c r="BO567" s="9">
        <f>Sun!AN72</f>
        <v>0</v>
      </c>
      <c r="BP567" s="73" t="str">
        <f>IF(B567="win",100%-BP1,"-100%")</f>
        <v>-100%</v>
      </c>
      <c r="BQ567" s="9">
        <f>(BO567*BP567)+(BO567*BQ1)</f>
        <v>0</v>
      </c>
      <c r="BR567" s="9"/>
      <c r="BS567" s="9">
        <f>Sun!AO72</f>
        <v>0</v>
      </c>
      <c r="BT567" s="73" t="str">
        <f>IF(B567="win",100%-BT1,"-100%")</f>
        <v>-100%</v>
      </c>
      <c r="BU567" s="9">
        <f>(BS567*BT567)+(BS567*BU1)</f>
        <v>0</v>
      </c>
      <c r="BV567" s="9"/>
      <c r="BW567" s="9">
        <f>Sun!AP72</f>
        <v>0</v>
      </c>
      <c r="BX567" s="73" t="str">
        <f>IF(B567="win",100%-BX1,"-100%")</f>
        <v>-100%</v>
      </c>
      <c r="BY567" s="9">
        <f>(BW567*BX567)+(BW567*BY1)</f>
        <v>0</v>
      </c>
      <c r="BZ567" s="9"/>
      <c r="CA567" s="9">
        <f>Sun!AQ72</f>
        <v>0</v>
      </c>
      <c r="CB567" s="73" t="str">
        <f>IF(B567="win",100%-CB1,"-100%")</f>
        <v>-100%</v>
      </c>
      <c r="CC567" s="9">
        <f>(CA567*CB567)+(CA567*CC1)</f>
        <v>0</v>
      </c>
      <c r="CD567" s="9"/>
      <c r="CE567" s="9">
        <f>Sun!AR72</f>
        <v>0</v>
      </c>
      <c r="CF567" s="73" t="str">
        <f>IF(B567="win",100%-CF1,"-100%")</f>
        <v>-100%</v>
      </c>
      <c r="CG567" s="9">
        <f>(CE567*CF567)+(CE567*CG1)</f>
        <v>0</v>
      </c>
      <c r="CH567" s="9"/>
      <c r="CI567" s="9">
        <f>Sun!AS72</f>
        <v>0</v>
      </c>
      <c r="CJ567" s="73" t="str">
        <f>IF(B567="win",100%-CJ1,"-100%")</f>
        <v>-100%</v>
      </c>
      <c r="CK567" s="9">
        <f>(CI567*CJ567)+(CI567*CK1)</f>
        <v>0</v>
      </c>
      <c r="CL567" s="9"/>
      <c r="CM567" s="9">
        <f>Sun!AT72</f>
        <v>0</v>
      </c>
      <c r="CN567" s="73" t="str">
        <f>IF(B567="win",100%-CN1,"-100%")</f>
        <v>-100%</v>
      </c>
      <c r="CO567" s="9">
        <f>(CM567*CN567)+(CM567*CO1)</f>
        <v>0</v>
      </c>
      <c r="CP567" s="9"/>
      <c r="CQ567" s="9">
        <f>Sun!AU72</f>
        <v>0</v>
      </c>
      <c r="CR567" s="73" t="str">
        <f>IF(B567="win",100%-CR1,"-100%")</f>
        <v>-100%</v>
      </c>
      <c r="CS567" s="9">
        <f>(CQ567*CR567)+(CQ567*CS1)</f>
        <v>0</v>
      </c>
      <c r="CT567" s="9"/>
      <c r="CU567" s="9">
        <f>Sun!AV72</f>
        <v>0</v>
      </c>
      <c r="CV567" s="73" t="str">
        <f>IF(B567="win",100%-CV1,"-100%")</f>
        <v>-100%</v>
      </c>
      <c r="CW567" s="9">
        <f>(CU567*CV567)+(CU567*CW1)</f>
        <v>0</v>
      </c>
      <c r="CX567" s="9"/>
      <c r="CY567" s="9">
        <f>Sun!AW72</f>
        <v>0</v>
      </c>
      <c r="CZ567" s="73" t="str">
        <f>IF(B567="win",100%-CZ1,"-100%")</f>
        <v>-100%</v>
      </c>
      <c r="DA567" s="9">
        <f>(CY567*CZ567)+(CY567*DA1)</f>
        <v>0</v>
      </c>
      <c r="DB567" s="9"/>
      <c r="DC567" s="9">
        <f>Sun!AX72</f>
        <v>0</v>
      </c>
      <c r="DD567" s="73" t="str">
        <f>IF(B567="win",100%-DD1,"-100%")</f>
        <v>-100%</v>
      </c>
      <c r="DE567" s="9">
        <f>(DC567*DD567)+(DC567*DE1)</f>
        <v>0</v>
      </c>
      <c r="DF567" s="9"/>
      <c r="DG567" s="9">
        <f>Sun!AY72</f>
        <v>0</v>
      </c>
      <c r="DH567" s="73" t="str">
        <f>IF(B567="win",100%-DH1,"-100%")</f>
        <v>-100%</v>
      </c>
      <c r="DI567" s="9">
        <f>(DG567*DH567)+(DG567*DI1)</f>
        <v>0</v>
      </c>
      <c r="DJ567" s="9"/>
      <c r="DK567" s="9">
        <f>Sun!AZ72</f>
        <v>0</v>
      </c>
      <c r="DL567" s="73" t="str">
        <f>IF(B567="win",100%-DL1,"-100%")</f>
        <v>-100%</v>
      </c>
      <c r="DM567" s="9">
        <f>(DK567*DL567)+(DK567*DM1)</f>
        <v>0</v>
      </c>
      <c r="DN567" s="9"/>
      <c r="DO567" s="9">
        <f>Sun!BA72</f>
        <v>0</v>
      </c>
      <c r="DP567" s="73" t="str">
        <f>IF(B567="win",100%-DP1,"-100%")</f>
        <v>-100%</v>
      </c>
      <c r="DQ567" s="9">
        <f>(DO567*DP567)+(DO567*DQ1)</f>
        <v>0</v>
      </c>
      <c r="DR567" s="9"/>
      <c r="DS567" s="9">
        <f>Sun!BB72</f>
        <v>0</v>
      </c>
      <c r="DT567" s="73" t="str">
        <f>IF(B567="win",100%-DT1,"-100%")</f>
        <v>-100%</v>
      </c>
      <c r="DU567" s="9">
        <f>(DS567*DT567)+(DS567*DU1)</f>
        <v>0</v>
      </c>
      <c r="DV567" s="9"/>
      <c r="DW567" s="9">
        <f>Sun!BC72</f>
        <v>0</v>
      </c>
      <c r="DX567" s="73" t="str">
        <f>IF(B567="win",100%-DX1,"-100%")</f>
        <v>-100%</v>
      </c>
      <c r="DY567" s="9">
        <f>(DW567*DX567)+(DW567*DY1)</f>
        <v>0</v>
      </c>
      <c r="DZ567" s="9"/>
      <c r="EA567" s="9">
        <f>Sun!BD72</f>
        <v>0</v>
      </c>
      <c r="EB567" s="73" t="str">
        <f>IF(B567="win",100%-EB1,"-100%")</f>
        <v>-100%</v>
      </c>
      <c r="EC567" s="9">
        <f>(EA567*EB567)+(EA567*EC1)</f>
        <v>0</v>
      </c>
      <c r="ED567" s="9"/>
      <c r="EE567" s="9">
        <f>Sun!BE72</f>
        <v>0</v>
      </c>
      <c r="EF567" s="73" t="str">
        <f>IF(B567="win",100%-EF1,"-100%")</f>
        <v>-100%</v>
      </c>
      <c r="EG567" s="9">
        <f>(EE567*EF567)+(EE567*EG1)</f>
        <v>0</v>
      </c>
      <c r="EH567" s="9"/>
      <c r="EI567" s="9">
        <f>Sun!BF72</f>
        <v>0</v>
      </c>
      <c r="EJ567" s="73" t="str">
        <f>IF(B567="win",100%-EJ1,"-100%")</f>
        <v>-100%</v>
      </c>
      <c r="EK567" s="9">
        <f>(EI567*EJ567)+(EI567*EK1)</f>
        <v>0</v>
      </c>
      <c r="EL567" s="9"/>
      <c r="EM567" s="9">
        <f>Sun!BG72</f>
        <v>0</v>
      </c>
      <c r="EN567" s="73" t="str">
        <f>IF(B567="win",100%-EN1,"-100%")</f>
        <v>-100%</v>
      </c>
      <c r="EO567" s="9">
        <f>(EM567*EN567)+(EM567*EO1)</f>
        <v>0</v>
      </c>
      <c r="EP567" s="9"/>
      <c r="EQ567" s="9">
        <f>Sun!BH72</f>
        <v>0</v>
      </c>
      <c r="ER567" s="73" t="str">
        <f>IF(B567="win",100%-ER1,"-100%")</f>
        <v>-100%</v>
      </c>
      <c r="ES567" s="9">
        <f>(EQ567*ER567)+(EQ567*ES1)</f>
        <v>0</v>
      </c>
      <c r="EU567" s="9">
        <f>Sun!$BI72</f>
        <v>0</v>
      </c>
      <c r="EV567" s="73" t="str">
        <f t="shared" si="5574"/>
        <v>-100%</v>
      </c>
      <c r="EW567" s="9">
        <f>(EU567*EV567)+(EU567*EW1)</f>
        <v>0</v>
      </c>
      <c r="EY567" s="9">
        <f>Sun!$BJ72</f>
        <v>0</v>
      </c>
      <c r="EZ567" s="73" t="str">
        <f t="shared" si="5575"/>
        <v>-100%</v>
      </c>
      <c r="FA567" s="9">
        <f>(EY567*EZ567)+(EY567*FA1)</f>
        <v>0</v>
      </c>
      <c r="FC567" s="9">
        <f>Sun!$BK72</f>
        <v>0</v>
      </c>
      <c r="FD567" s="73" t="str">
        <f t="shared" si="5576"/>
        <v>-100%</v>
      </c>
      <c r="FE567" s="9">
        <f>(FC567*FD567)+(FC567*FE1)</f>
        <v>0</v>
      </c>
      <c r="FG567" s="9">
        <f>Sun!$BL72</f>
        <v>0</v>
      </c>
      <c r="FH567" s="73" t="str">
        <f t="shared" si="5577"/>
        <v>-100%</v>
      </c>
      <c r="FI567" s="9">
        <f>(FG567*FH567)+(FG567*FI1)</f>
        <v>0</v>
      </c>
      <c r="FK567" s="9">
        <f>Sun!$BM72</f>
        <v>0</v>
      </c>
      <c r="FL567" s="73" t="str">
        <f t="shared" si="5578"/>
        <v>-100%</v>
      </c>
      <c r="FM567" s="9">
        <f>(FK567*FL567)+(FK567*FM1)</f>
        <v>0</v>
      </c>
      <c r="FO567" s="9">
        <f>Sun!$BN72</f>
        <v>0</v>
      </c>
      <c r="FP567" s="73" t="str">
        <f>IF($B567="win",100%-FP$1,"-100%")</f>
        <v>-100%</v>
      </c>
      <c r="FQ567" s="9">
        <f>(FO567*FP567)+(FO567*FQ1)</f>
        <v>0</v>
      </c>
    </row>
    <row r="568" spans="1:173" x14ac:dyDescent="0.25">
      <c r="A568" s="9">
        <f>Sun!A73</f>
        <v>0</v>
      </c>
      <c r="B568" s="72">
        <f>Sun!C73</f>
        <v>0</v>
      </c>
      <c r="C568" s="9">
        <f>Sun!X73</f>
        <v>0</v>
      </c>
      <c r="D568" s="73" t="str">
        <f>IF(B568="win",100%-D1,"-100%")</f>
        <v>-100%</v>
      </c>
      <c r="E568" s="9">
        <f>(C568*D568)+(C568*E1)</f>
        <v>0</v>
      </c>
      <c r="F568" s="12"/>
      <c r="G568" s="9">
        <f>Sun!Y73</f>
        <v>0</v>
      </c>
      <c r="H568" s="73" t="str">
        <f t="shared" ref="H568:H570" si="5591">IF($B568="win",100%-H$1,"-100%")</f>
        <v>-100%</v>
      </c>
      <c r="I568" s="9">
        <f>(G568*H568)+(G568*I1)</f>
        <v>0</v>
      </c>
      <c r="J568" s="12"/>
      <c r="K568" s="9">
        <f>Sun!Z73</f>
        <v>0</v>
      </c>
      <c r="L568" s="73" t="str">
        <f>IF(B568="win",100%-L1,"-100%")</f>
        <v>-100%</v>
      </c>
      <c r="M568" s="9">
        <f>(K568*L568)+(K568*M1)</f>
        <v>0</v>
      </c>
      <c r="N568" s="9"/>
      <c r="O568" s="9">
        <f>Sun!AA73</f>
        <v>0</v>
      </c>
      <c r="P568" s="73" t="str">
        <f>IF(B568="win",100%-P1,"-100%")</f>
        <v>-100%</v>
      </c>
      <c r="Q568" s="9">
        <f>(O568*P568)+(O568*Q1)</f>
        <v>0</v>
      </c>
      <c r="R568" s="9"/>
      <c r="S568" s="9">
        <f>Sun!AB73</f>
        <v>0</v>
      </c>
      <c r="T568" s="73" t="str">
        <f>IF(B568="win",100%-T1,"-100%")</f>
        <v>-100%</v>
      </c>
      <c r="U568" s="9">
        <f>(S568*T568)+(S568*U1)</f>
        <v>0</v>
      </c>
      <c r="V568" s="9"/>
      <c r="W568" s="9">
        <f>Sun!AC73</f>
        <v>0</v>
      </c>
      <c r="X568" s="73" t="str">
        <f>IF(B568="win",100%-X1,"-100%")</f>
        <v>-100%</v>
      </c>
      <c r="Y568" s="9">
        <f>(W568*X568)+(W568*Y1)</f>
        <v>0</v>
      </c>
      <c r="Z568" s="9"/>
      <c r="AA568" s="9">
        <f>Sun!AD73</f>
        <v>0</v>
      </c>
      <c r="AB568" s="73" t="str">
        <f>IF(B568="win",100%-AB1,"-100%")</f>
        <v>-100%</v>
      </c>
      <c r="AC568" s="9">
        <f>(AA568*AB568)+(AA568*AC1)</f>
        <v>0</v>
      </c>
      <c r="AD568" s="9"/>
      <c r="AE568" s="9">
        <f>Sun!AE73</f>
        <v>0</v>
      </c>
      <c r="AF568" s="73" t="str">
        <f>IF(B568="win",100%-AF1,"-100%")</f>
        <v>-100%</v>
      </c>
      <c r="AG568" s="9">
        <f>(AE568*AF568)+(AE568*AG1)</f>
        <v>0</v>
      </c>
      <c r="AH568" s="9"/>
      <c r="AI568" s="9">
        <f>Sun!AF73</f>
        <v>0</v>
      </c>
      <c r="AJ568" s="73" t="str">
        <f>IF(B568="win",100%-AJ1,"-100%")</f>
        <v>-100%</v>
      </c>
      <c r="AK568" s="9">
        <f>(AI568*AJ568)+(AI568*AK1)</f>
        <v>0</v>
      </c>
      <c r="AL568" s="9"/>
      <c r="AM568" s="9">
        <f>Sun!AG73</f>
        <v>0</v>
      </c>
      <c r="AN568" s="73" t="str">
        <f>IF(B568="win",100%-AN1,"-100%")</f>
        <v>-100%</v>
      </c>
      <c r="AO568" s="9">
        <f>(AM568*AN568)+(AM568*AO1)</f>
        <v>0</v>
      </c>
      <c r="AP568" s="9"/>
      <c r="AQ568" s="9">
        <f>Sun!AH73</f>
        <v>0</v>
      </c>
      <c r="AR568" s="73" t="str">
        <f>IF(B568="win",100%-AR1,"-100%")</f>
        <v>-100%</v>
      </c>
      <c r="AS568" s="9">
        <f>(AQ568*AR568)+(AQ568*AS1)</f>
        <v>0</v>
      </c>
      <c r="AT568" s="9"/>
      <c r="AU568" s="9">
        <f>Sun!AI73</f>
        <v>0</v>
      </c>
      <c r="AV568" s="73" t="str">
        <f>IF(B568="win",100%-AV1,"-100%")</f>
        <v>-100%</v>
      </c>
      <c r="AW568" s="9">
        <f>(AU568*AV568)+(AU568*AW1)</f>
        <v>0</v>
      </c>
      <c r="AX568" s="9"/>
      <c r="AY568" s="9">
        <f>Sun!AJ73</f>
        <v>0</v>
      </c>
      <c r="AZ568" s="73" t="str">
        <f>IF(B568="win",100%-AZ1,"-100%")</f>
        <v>-100%</v>
      </c>
      <c r="BA568" s="9">
        <f>(AY568*AZ568)+(AY568*BA1)</f>
        <v>0</v>
      </c>
      <c r="BB568" s="9"/>
      <c r="BC568" s="9">
        <f>Sun!AK73</f>
        <v>0</v>
      </c>
      <c r="BD568" s="73" t="str">
        <f>IF(B568="win",100%-BD1,"-100%")</f>
        <v>-100%</v>
      </c>
      <c r="BE568" s="9">
        <f>(BC568*BD568)+(BC568*BE1)</f>
        <v>0</v>
      </c>
      <c r="BF568" s="9"/>
      <c r="BG568" s="9">
        <f>Sun!AL73</f>
        <v>0</v>
      </c>
      <c r="BH568" s="73" t="str">
        <f>IF(B568="win",100%-BH1,"-100%")</f>
        <v>-100%</v>
      </c>
      <c r="BI568" s="9">
        <f>(BG568*BH568)+(BG568*BI1)</f>
        <v>0</v>
      </c>
      <c r="BJ568" s="9"/>
      <c r="BK568" s="9">
        <f>Sun!AM73</f>
        <v>0</v>
      </c>
      <c r="BL568" s="73" t="str">
        <f>IF(B568="win",100%-BL1,"-100%")</f>
        <v>-100%</v>
      </c>
      <c r="BM568" s="9">
        <f>(BK568*BL568)+(BK568*BM1)</f>
        <v>0</v>
      </c>
      <c r="BN568" s="9"/>
      <c r="BO568" s="9">
        <f>Sun!AN73</f>
        <v>0</v>
      </c>
      <c r="BP568" s="73" t="str">
        <f>IF(B568="win",100%-BP1,"-100%")</f>
        <v>-100%</v>
      </c>
      <c r="BQ568" s="9">
        <f>(BO568*BP568)+(BO568*BQ1)</f>
        <v>0</v>
      </c>
      <c r="BR568" s="9"/>
      <c r="BS568" s="9">
        <f>Sun!AO73</f>
        <v>0</v>
      </c>
      <c r="BT568" s="73" t="str">
        <f>IF(B568="win",100%-BT1,"-100%")</f>
        <v>-100%</v>
      </c>
      <c r="BU568" s="9">
        <f>(BS568*BT568)+(BS568*BU1)</f>
        <v>0</v>
      </c>
      <c r="BV568" s="9"/>
      <c r="BW568" s="9">
        <f>Sun!AP73</f>
        <v>0</v>
      </c>
      <c r="BX568" s="73" t="str">
        <f>IF(B568="win",100%-BX1,"-100%")</f>
        <v>-100%</v>
      </c>
      <c r="BY568" s="9">
        <f>(BW568*BX568)+(BW568*BY1)</f>
        <v>0</v>
      </c>
      <c r="BZ568" s="9"/>
      <c r="CA568" s="9">
        <f>Sun!AQ73</f>
        <v>0</v>
      </c>
      <c r="CB568" s="73" t="str">
        <f>IF(B568="win",100%-CB1,"-100%")</f>
        <v>-100%</v>
      </c>
      <c r="CC568" s="9">
        <f>(CA568*CB568)+(CA568*CC1)</f>
        <v>0</v>
      </c>
      <c r="CD568" s="9"/>
      <c r="CE568" s="9">
        <f>Sun!AR73</f>
        <v>0</v>
      </c>
      <c r="CF568" s="73" t="str">
        <f>IF(B568="win",100%-CF1,"-100%")</f>
        <v>-100%</v>
      </c>
      <c r="CG568" s="9">
        <f>(CE568*CF568)+(CE568*CG1)</f>
        <v>0</v>
      </c>
      <c r="CH568" s="9"/>
      <c r="CI568" s="9">
        <f>Sun!AS73</f>
        <v>0</v>
      </c>
      <c r="CJ568" s="73" t="str">
        <f>IF(B568="win",100%-CJ1,"-100%")</f>
        <v>-100%</v>
      </c>
      <c r="CK568" s="9">
        <f>(CI568*CJ568)+(CI568*CK1)</f>
        <v>0</v>
      </c>
      <c r="CL568" s="9"/>
      <c r="CM568" s="9">
        <f>Sun!AT73</f>
        <v>0</v>
      </c>
      <c r="CN568" s="73" t="str">
        <f>IF(B568="win",100%-CN1,"-100%")</f>
        <v>-100%</v>
      </c>
      <c r="CO568" s="9">
        <f>(CM568*CN568)+(CM568*CO1)</f>
        <v>0</v>
      </c>
      <c r="CP568" s="9"/>
      <c r="CQ568" s="9">
        <f>Sun!AU73</f>
        <v>0</v>
      </c>
      <c r="CR568" s="73" t="str">
        <f>IF(B568="win",100%-CR1,"-100%")</f>
        <v>-100%</v>
      </c>
      <c r="CS568" s="9">
        <f>(CQ568*CR568)+(CQ568*CS1)</f>
        <v>0</v>
      </c>
      <c r="CT568" s="9"/>
      <c r="CU568" s="9">
        <f>Sun!AV73</f>
        <v>0</v>
      </c>
      <c r="CV568" s="73" t="str">
        <f>IF(B568="win",100%-CV1,"-100%")</f>
        <v>-100%</v>
      </c>
      <c r="CW568" s="9">
        <f>(CU568*CV568)+(CU568*CW1)</f>
        <v>0</v>
      </c>
      <c r="CX568" s="9"/>
      <c r="CY568" s="9">
        <f>Sun!AW73</f>
        <v>0</v>
      </c>
      <c r="CZ568" s="73" t="str">
        <f>IF(B568="win",100%-CZ1,"-100%")</f>
        <v>-100%</v>
      </c>
      <c r="DA568" s="9">
        <f>(CY568*CZ568)+(CY568*DA1)</f>
        <v>0</v>
      </c>
      <c r="DB568" s="9"/>
      <c r="DC568" s="9">
        <f>Sun!AX73</f>
        <v>0</v>
      </c>
      <c r="DD568" s="73" t="str">
        <f>IF(B568="win",100%-DD1,"-100%")</f>
        <v>-100%</v>
      </c>
      <c r="DE568" s="9">
        <f>(DC568*DD568)+(DC568*DE1)</f>
        <v>0</v>
      </c>
      <c r="DF568" s="9"/>
      <c r="DG568" s="9">
        <f>Sun!AY73</f>
        <v>0</v>
      </c>
      <c r="DH568" s="73" t="str">
        <f>IF(B568="win",100%-DH1,"-100%")</f>
        <v>-100%</v>
      </c>
      <c r="DI568" s="9">
        <f>(DG568*DH568)+(DG568*DI1)</f>
        <v>0</v>
      </c>
      <c r="DJ568" s="9"/>
      <c r="DK568" s="9">
        <f>Sun!AZ73</f>
        <v>0</v>
      </c>
      <c r="DL568" s="73" t="str">
        <f>IF(B568="win",100%-DL1,"-100%")</f>
        <v>-100%</v>
      </c>
      <c r="DM568" s="9">
        <f>(DK568*DL568)+(DK568*DM1)</f>
        <v>0</v>
      </c>
      <c r="DN568" s="9"/>
      <c r="DO568" s="9">
        <f>Sun!BA73</f>
        <v>0</v>
      </c>
      <c r="DP568" s="73" t="str">
        <f>IF(B568="win",100%-DP1,"-100%")</f>
        <v>-100%</v>
      </c>
      <c r="DQ568" s="9">
        <f>(DO568*DP568)+(DO568*DQ1)</f>
        <v>0</v>
      </c>
      <c r="DR568" s="9"/>
      <c r="DS568" s="9">
        <f>Sun!BB73</f>
        <v>0</v>
      </c>
      <c r="DT568" s="73" t="str">
        <f>IF(B568="win",100%-DT1,"-100%")</f>
        <v>-100%</v>
      </c>
      <c r="DU568" s="9">
        <f>(DS568*DT568)+(DS568*DU1)</f>
        <v>0</v>
      </c>
      <c r="DV568" s="9"/>
      <c r="DW568" s="9">
        <f>Sun!BC73</f>
        <v>0</v>
      </c>
      <c r="DX568" s="73" t="str">
        <f>IF(B568="win",100%-DX1,"-100%")</f>
        <v>-100%</v>
      </c>
      <c r="DY568" s="9">
        <f>(DW568*DX568)+(DW568*DY1)</f>
        <v>0</v>
      </c>
      <c r="DZ568" s="9"/>
      <c r="EA568" s="9">
        <f>Sun!BD73</f>
        <v>0</v>
      </c>
      <c r="EB568" s="73" t="str">
        <f>IF(B568="win",100%-EB1,"-100%")</f>
        <v>-100%</v>
      </c>
      <c r="EC568" s="9">
        <f>(EA568*EB568)+(EA568*EC1)</f>
        <v>0</v>
      </c>
      <c r="ED568" s="9"/>
      <c r="EE568" s="9">
        <f>Sun!BE73</f>
        <v>0</v>
      </c>
      <c r="EF568" s="73" t="str">
        <f>IF(B568="win",100%-EF1,"-100%")</f>
        <v>-100%</v>
      </c>
      <c r="EG568" s="9">
        <f>(EE568*EF568)+(EE568*EG1)</f>
        <v>0</v>
      </c>
      <c r="EH568" s="9"/>
      <c r="EI568" s="9">
        <f>Sun!BF73</f>
        <v>0</v>
      </c>
      <c r="EJ568" s="73" t="str">
        <f>IF(B568="win",100%-EJ1,"-100%")</f>
        <v>-100%</v>
      </c>
      <c r="EK568" s="9">
        <f>(EI568*EJ568)+(EI568*EK1)</f>
        <v>0</v>
      </c>
      <c r="EL568" s="9"/>
      <c r="EM568" s="9">
        <f>Sun!BG73</f>
        <v>0</v>
      </c>
      <c r="EN568" s="73" t="str">
        <f>IF(B568="win",100%-EN1,"-100%")</f>
        <v>-100%</v>
      </c>
      <c r="EO568" s="9">
        <f>(EM568*EN568)+(EM568*EO1)</f>
        <v>0</v>
      </c>
      <c r="EP568" s="9"/>
      <c r="EQ568" s="9">
        <f>Sun!BH73</f>
        <v>0</v>
      </c>
      <c r="ER568" s="73" t="str">
        <f>IF(B568="win",100%-ER1,"-100%")</f>
        <v>-100%</v>
      </c>
      <c r="ES568" s="9">
        <f>(EQ568*ER568)+(EQ568*ES1)</f>
        <v>0</v>
      </c>
      <c r="EU568" s="9">
        <f>Sun!$BI73</f>
        <v>0</v>
      </c>
      <c r="EV568" s="73" t="str">
        <f t="shared" si="5574"/>
        <v>-100%</v>
      </c>
      <c r="EW568" s="9">
        <f>(EU568*EV568)+(EU568*EW1)</f>
        <v>0</v>
      </c>
      <c r="EY568" s="9">
        <f>Sun!$BJ73</f>
        <v>0</v>
      </c>
      <c r="EZ568" s="73" t="str">
        <f t="shared" si="5575"/>
        <v>-100%</v>
      </c>
      <c r="FA568" s="9">
        <f>(EY568*EZ568)+(EY568*FA1)</f>
        <v>0</v>
      </c>
      <c r="FC568" s="9">
        <f>Sun!$BK73</f>
        <v>0</v>
      </c>
      <c r="FD568" s="73" t="str">
        <f t="shared" si="5576"/>
        <v>-100%</v>
      </c>
      <c r="FE568" s="9">
        <f>(FC568*FD568)+(FC568*FE1)</f>
        <v>0</v>
      </c>
      <c r="FG568" s="9">
        <f>Sun!$BL73</f>
        <v>0</v>
      </c>
      <c r="FH568" s="73" t="str">
        <f t="shared" si="5577"/>
        <v>-100%</v>
      </c>
      <c r="FI568" s="9">
        <f>(FG568*FH568)+(FG568*FI1)</f>
        <v>0</v>
      </c>
      <c r="FK568" s="9">
        <f>Sun!$BM73</f>
        <v>0</v>
      </c>
      <c r="FL568" s="73" t="str">
        <f t="shared" si="5578"/>
        <v>-100%</v>
      </c>
      <c r="FM568" s="9">
        <f>(FK568*FL568)+(FK568*FM1)</f>
        <v>0</v>
      </c>
      <c r="FO568" s="9">
        <f>Sun!$BN73</f>
        <v>0</v>
      </c>
      <c r="FP568" s="73" t="str">
        <f t="shared" ref="FP568:FP570" si="5592">IF($B568="win",100%-FP$1,"-100%")</f>
        <v>-100%</v>
      </c>
      <c r="FQ568" s="9">
        <f>(FO568*FP568)+(FO568*FQ1)</f>
        <v>0</v>
      </c>
    </row>
    <row r="569" spans="1:173" x14ac:dyDescent="0.25">
      <c r="A569" s="9" t="str">
        <f>Sun!A74</f>
        <v>UNDER</v>
      </c>
      <c r="B569" s="72">
        <f>Sun!C74</f>
        <v>0</v>
      </c>
      <c r="C569" s="9">
        <f>Sun!X74</f>
        <v>0</v>
      </c>
      <c r="D569" s="73" t="str">
        <f>IF(B569="win",100%-D1,"-100%")</f>
        <v>-100%</v>
      </c>
      <c r="E569" s="9">
        <f>(C569*D569)+(C569*E1)</f>
        <v>0</v>
      </c>
      <c r="F569" s="12"/>
      <c r="G569" s="9">
        <f>Sun!Y74</f>
        <v>0</v>
      </c>
      <c r="H569" s="73" t="str">
        <f t="shared" si="5591"/>
        <v>-100%</v>
      </c>
      <c r="I569" s="9">
        <f>(G569*H569)+(G569*I1)</f>
        <v>0</v>
      </c>
      <c r="J569" s="12"/>
      <c r="K569" s="9">
        <f>Sun!Z74</f>
        <v>0</v>
      </c>
      <c r="L569" s="73" t="str">
        <f>IF(B569="win",100%-L1,"-100%")</f>
        <v>-100%</v>
      </c>
      <c r="M569" s="9">
        <f>(K569*L569)+(K569*M1)</f>
        <v>0</v>
      </c>
      <c r="N569" s="9"/>
      <c r="O569" s="9">
        <f>Sun!AA74</f>
        <v>0</v>
      </c>
      <c r="P569" s="73" t="str">
        <f>IF(B569="win",100%-P1,"-100%")</f>
        <v>-100%</v>
      </c>
      <c r="Q569" s="9">
        <f>(O569*P569)+(O569*Q1)</f>
        <v>0</v>
      </c>
      <c r="R569" s="9"/>
      <c r="S569" s="9">
        <f>Sun!AB74</f>
        <v>0</v>
      </c>
      <c r="T569" s="73" t="str">
        <f>IF(B569="win",100%-T1,"-100%")</f>
        <v>-100%</v>
      </c>
      <c r="U569" s="9">
        <f>(S569*T569)+(S569*U1)</f>
        <v>0</v>
      </c>
      <c r="V569" s="9"/>
      <c r="W569" s="9">
        <f>Sun!AC74</f>
        <v>0</v>
      </c>
      <c r="X569" s="73" t="str">
        <f>IF(B569="win",100%-X1,"-100%")</f>
        <v>-100%</v>
      </c>
      <c r="Y569" s="9">
        <f>(W569*X569)+(W569*Y1)</f>
        <v>0</v>
      </c>
      <c r="Z569" s="9"/>
      <c r="AA569" s="9">
        <f>Sun!AD74</f>
        <v>0</v>
      </c>
      <c r="AB569" s="73" t="str">
        <f>IF(B569="win",100%-AB1,"-100%")</f>
        <v>-100%</v>
      </c>
      <c r="AC569" s="9">
        <f>(AA569*AB569)+(AA569*AC1)</f>
        <v>0</v>
      </c>
      <c r="AD569" s="9"/>
      <c r="AE569" s="9">
        <f>Sun!AE74</f>
        <v>0</v>
      </c>
      <c r="AF569" s="73" t="str">
        <f>IF(B569="win",100%-AF1,"-100%")</f>
        <v>-100%</v>
      </c>
      <c r="AG569" s="9">
        <f>(AE569*AF569)+(AE569*AG1)</f>
        <v>0</v>
      </c>
      <c r="AH569" s="9"/>
      <c r="AI569" s="9">
        <f>Sun!AF74</f>
        <v>0</v>
      </c>
      <c r="AJ569" s="73" t="str">
        <f>IF(B569="win",100%-AJ1,"-100%")</f>
        <v>-100%</v>
      </c>
      <c r="AK569" s="9">
        <f>(AI569*AJ569)+(AI569*AK1)</f>
        <v>0</v>
      </c>
      <c r="AL569" s="9"/>
      <c r="AM569" s="9">
        <f>Sun!AG74</f>
        <v>0</v>
      </c>
      <c r="AN569" s="73" t="str">
        <f>IF(B569="win",100%-AN1,"-100%")</f>
        <v>-100%</v>
      </c>
      <c r="AO569" s="9">
        <f>(AM569*AN569)+(AM569*AO1)</f>
        <v>0</v>
      </c>
      <c r="AP569" s="9"/>
      <c r="AQ569" s="9">
        <f>Sun!AH74</f>
        <v>0</v>
      </c>
      <c r="AR569" s="73" t="str">
        <f>IF(B569="win",100%-AR1,"-100%")</f>
        <v>-100%</v>
      </c>
      <c r="AS569" s="9">
        <f>(AQ569*AR569)+(AQ569*AS1)</f>
        <v>0</v>
      </c>
      <c r="AT569" s="9"/>
      <c r="AU569" s="9">
        <f>Sun!AI74</f>
        <v>0</v>
      </c>
      <c r="AV569" s="73" t="str">
        <f>IF(B569="win",100%-AV1,"-100%")</f>
        <v>-100%</v>
      </c>
      <c r="AW569" s="9">
        <f>(AU569*AV569)+(AU569*AW1)</f>
        <v>0</v>
      </c>
      <c r="AX569" s="9"/>
      <c r="AY569" s="9">
        <f>Sun!AJ74</f>
        <v>0</v>
      </c>
      <c r="AZ569" s="73" t="str">
        <f>IF(B569="win",100%-AZ1,"-100%")</f>
        <v>-100%</v>
      </c>
      <c r="BA569" s="9">
        <f>(AY569*AZ569)+(AY569*BA1)</f>
        <v>0</v>
      </c>
      <c r="BB569" s="9"/>
      <c r="BC569" s="9">
        <f>Sun!AK74</f>
        <v>0</v>
      </c>
      <c r="BD569" s="73" t="str">
        <f>IF(B569="win",100%-BD1,"-100%")</f>
        <v>-100%</v>
      </c>
      <c r="BE569" s="9">
        <f>(BC569*BD569)+(BC569*BE1)</f>
        <v>0</v>
      </c>
      <c r="BF569" s="9"/>
      <c r="BG569" s="9">
        <f>Sun!AL74</f>
        <v>0</v>
      </c>
      <c r="BH569" s="73" t="str">
        <f>IF(B569="win",100%-BH1,"-100%")</f>
        <v>-100%</v>
      </c>
      <c r="BI569" s="9">
        <f>(BG569*BH569)+(BG569*BI1)</f>
        <v>0</v>
      </c>
      <c r="BJ569" s="9"/>
      <c r="BK569" s="9">
        <f>Sun!AM74</f>
        <v>0</v>
      </c>
      <c r="BL569" s="73" t="str">
        <f>IF(B569="win",100%-BL1,"-100%")</f>
        <v>-100%</v>
      </c>
      <c r="BM569" s="9">
        <f>(BK569*BL569)+(BK569*BM1)</f>
        <v>0</v>
      </c>
      <c r="BN569" s="9"/>
      <c r="BO569" s="9">
        <f>Sun!AN74</f>
        <v>0</v>
      </c>
      <c r="BP569" s="73" t="str">
        <f>IF(B569="win",100%-BP1,"-100%")</f>
        <v>-100%</v>
      </c>
      <c r="BQ569" s="9">
        <f>(BO569*BP569)+(BO569*BQ1)</f>
        <v>0</v>
      </c>
      <c r="BR569" s="9"/>
      <c r="BS569" s="9">
        <f>Sun!AO74</f>
        <v>0</v>
      </c>
      <c r="BT569" s="73" t="str">
        <f>IF(B569="win",100%-BT1,"-100%")</f>
        <v>-100%</v>
      </c>
      <c r="BU569" s="9">
        <f>(BS569*BT569)+(BS569*BU1)</f>
        <v>0</v>
      </c>
      <c r="BV569" s="9"/>
      <c r="BW569" s="9">
        <f>Sun!AP74</f>
        <v>0</v>
      </c>
      <c r="BX569" s="73" t="str">
        <f>IF(B569="win",100%-BX1,"-100%")</f>
        <v>-100%</v>
      </c>
      <c r="BY569" s="9">
        <f>(BW569*BX569)+(BW569*BY1)</f>
        <v>0</v>
      </c>
      <c r="BZ569" s="9"/>
      <c r="CA569" s="9">
        <f>Sun!AQ74</f>
        <v>0</v>
      </c>
      <c r="CB569" s="73" t="str">
        <f>IF(B569="win",100%-CB1,"-100%")</f>
        <v>-100%</v>
      </c>
      <c r="CC569" s="9">
        <f>(CA569*CB569)+(CA569*CC1)</f>
        <v>0</v>
      </c>
      <c r="CD569" s="9"/>
      <c r="CE569" s="9">
        <f>Sun!AR74</f>
        <v>0</v>
      </c>
      <c r="CF569" s="73" t="str">
        <f>IF(B569="win",100%-CF1,"-100%")</f>
        <v>-100%</v>
      </c>
      <c r="CG569" s="9">
        <f>(CE569*CF569)+(CE569*CG1)</f>
        <v>0</v>
      </c>
      <c r="CH569" s="9"/>
      <c r="CI569" s="9">
        <f>Sun!AS74</f>
        <v>0</v>
      </c>
      <c r="CJ569" s="73" t="str">
        <f>IF(B569="win",100%-CJ1,"-100%")</f>
        <v>-100%</v>
      </c>
      <c r="CK569" s="9">
        <f>(CI569*CJ569)+(CI569*CK1)</f>
        <v>0</v>
      </c>
      <c r="CL569" s="9"/>
      <c r="CM569" s="9">
        <f>Sun!AT74</f>
        <v>0</v>
      </c>
      <c r="CN569" s="73" t="str">
        <f>IF(B569="win",100%-CN1,"-100%")</f>
        <v>-100%</v>
      </c>
      <c r="CO569" s="9">
        <f>(CM569*CN569)+(CM569*CO1)</f>
        <v>0</v>
      </c>
      <c r="CP569" s="9"/>
      <c r="CQ569" s="9">
        <f>Sun!AU74</f>
        <v>0</v>
      </c>
      <c r="CR569" s="73" t="str">
        <f>IF(B569="win",100%-CR1,"-100%")</f>
        <v>-100%</v>
      </c>
      <c r="CS569" s="9">
        <f>(CQ569*CR569)+(CQ569*CS1)</f>
        <v>0</v>
      </c>
      <c r="CT569" s="9"/>
      <c r="CU569" s="9">
        <f>Sun!AV74</f>
        <v>0</v>
      </c>
      <c r="CV569" s="73" t="str">
        <f>IF(B569="win",100%-CV1,"-100%")</f>
        <v>-100%</v>
      </c>
      <c r="CW569" s="9">
        <f>(CU569*CV569)+(CU569*CW1)</f>
        <v>0</v>
      </c>
      <c r="CX569" s="9"/>
      <c r="CY569" s="9">
        <f>Sun!AW74</f>
        <v>0</v>
      </c>
      <c r="CZ569" s="73" t="str">
        <f>IF(B569="win",100%-CZ1,"-100%")</f>
        <v>-100%</v>
      </c>
      <c r="DA569" s="9">
        <f>(CY569*CZ569)+(CY569*DA1)</f>
        <v>0</v>
      </c>
      <c r="DB569" s="9"/>
      <c r="DC569" s="9">
        <f>Sun!AX74</f>
        <v>0</v>
      </c>
      <c r="DD569" s="73" t="str">
        <f>IF(B569="win",100%-DD1,"-100%")</f>
        <v>-100%</v>
      </c>
      <c r="DE569" s="9">
        <f>(DC569*DD569)+(DC569*DE1)</f>
        <v>0</v>
      </c>
      <c r="DF569" s="9"/>
      <c r="DG569" s="9">
        <f>Sun!AY74</f>
        <v>0</v>
      </c>
      <c r="DH569" s="73" t="str">
        <f>IF(B569="win",100%-DH1,"-100%")</f>
        <v>-100%</v>
      </c>
      <c r="DI569" s="9">
        <f>(DG569*DH569)+(DG569*DI1)</f>
        <v>0</v>
      </c>
      <c r="DJ569" s="9"/>
      <c r="DK569" s="9">
        <f>Sun!AZ74</f>
        <v>0</v>
      </c>
      <c r="DL569" s="73" t="str">
        <f>IF(B569="win",100%-DL1,"-100%")</f>
        <v>-100%</v>
      </c>
      <c r="DM569" s="9">
        <f>(DK569*DL569)+(DK569*DM1)</f>
        <v>0</v>
      </c>
      <c r="DN569" s="9"/>
      <c r="DO569" s="9">
        <f>Sun!BA74</f>
        <v>0</v>
      </c>
      <c r="DP569" s="73" t="str">
        <f>IF(B569="win",100%-DP1,"-100%")</f>
        <v>-100%</v>
      </c>
      <c r="DQ569" s="9">
        <f>(DO569*DP569)+(DO569*DQ1)</f>
        <v>0</v>
      </c>
      <c r="DR569" s="9"/>
      <c r="DS569" s="9">
        <f>Sun!BB74</f>
        <v>0</v>
      </c>
      <c r="DT569" s="73" t="str">
        <f>IF(B569="win",100%-DT1,"-100%")</f>
        <v>-100%</v>
      </c>
      <c r="DU569" s="9">
        <f>(DS569*DT569)+(DS569*DU1)</f>
        <v>0</v>
      </c>
      <c r="DV569" s="9"/>
      <c r="DW569" s="9">
        <f>Sun!BC74</f>
        <v>0</v>
      </c>
      <c r="DX569" s="73" t="str">
        <f>IF(B569="win",100%-DX1,"-100%")</f>
        <v>-100%</v>
      </c>
      <c r="DY569" s="9">
        <f>(DW569*DX569)+(DW569*DY1)</f>
        <v>0</v>
      </c>
      <c r="DZ569" s="9"/>
      <c r="EA569" s="9">
        <f>Sun!BD74</f>
        <v>0</v>
      </c>
      <c r="EB569" s="73" t="str">
        <f>IF(B569="win",100%-EB1,"-100%")</f>
        <v>-100%</v>
      </c>
      <c r="EC569" s="9">
        <f>(EA569*EB569)+(EA569*EC1)</f>
        <v>0</v>
      </c>
      <c r="ED569" s="9"/>
      <c r="EE569" s="9">
        <f>Sun!BE74</f>
        <v>0</v>
      </c>
      <c r="EF569" s="73" t="str">
        <f>IF(B569="win",100%-EF1,"-100%")</f>
        <v>-100%</v>
      </c>
      <c r="EG569" s="9">
        <f>(EE569*EF569)+(EE569*EG1)</f>
        <v>0</v>
      </c>
      <c r="EH569" s="9"/>
      <c r="EI569" s="9">
        <f>Sun!BF74</f>
        <v>0</v>
      </c>
      <c r="EJ569" s="73" t="str">
        <f>IF(B569="win",100%-EJ1,"-100%")</f>
        <v>-100%</v>
      </c>
      <c r="EK569" s="9">
        <f>(EI569*EJ569)+(EI569*EK1)</f>
        <v>0</v>
      </c>
      <c r="EL569" s="9"/>
      <c r="EM569" s="9">
        <f>Sun!BG74</f>
        <v>0</v>
      </c>
      <c r="EN569" s="73" t="str">
        <f>IF(B569="win",100%-EN1,"-100%")</f>
        <v>-100%</v>
      </c>
      <c r="EO569" s="9">
        <f>(EM569*EN569)+(EM569*EO1)</f>
        <v>0</v>
      </c>
      <c r="EP569" s="9"/>
      <c r="EQ569" s="9">
        <f>Sun!BH74</f>
        <v>0</v>
      </c>
      <c r="ER569" s="73" t="str">
        <f>IF(B569="win",100%-ER1,"-100%")</f>
        <v>-100%</v>
      </c>
      <c r="ES569" s="9">
        <f>(EQ569*ER569)+(EQ569*ES1)</f>
        <v>0</v>
      </c>
      <c r="EU569" s="9">
        <f>Sun!$BI74</f>
        <v>0</v>
      </c>
      <c r="EV569" s="73" t="str">
        <f t="shared" si="5574"/>
        <v>-100%</v>
      </c>
      <c r="EW569" s="9">
        <f>(EU569*EV569)+(EU569*EW1)</f>
        <v>0</v>
      </c>
      <c r="EY569" s="9">
        <f>Sun!$BJ74</f>
        <v>0</v>
      </c>
      <c r="EZ569" s="73" t="str">
        <f t="shared" si="5575"/>
        <v>-100%</v>
      </c>
      <c r="FA569" s="9">
        <f>(EY569*EZ569)+(EY569*FA1)</f>
        <v>0</v>
      </c>
      <c r="FC569" s="9">
        <f>Sun!$BK74</f>
        <v>0</v>
      </c>
      <c r="FD569" s="73" t="str">
        <f t="shared" si="5576"/>
        <v>-100%</v>
      </c>
      <c r="FE569" s="9">
        <f>(FC569*FD569)+(FC569*FE1)</f>
        <v>0</v>
      </c>
      <c r="FG569" s="9">
        <f>Sun!$BL74</f>
        <v>0</v>
      </c>
      <c r="FH569" s="73" t="str">
        <f t="shared" si="5577"/>
        <v>-100%</v>
      </c>
      <c r="FI569" s="9">
        <f>(FG569*FH569)+(FG569*FI1)</f>
        <v>0</v>
      </c>
      <c r="FK569" s="9">
        <f>Sun!$BM74</f>
        <v>0</v>
      </c>
      <c r="FL569" s="73" t="str">
        <f t="shared" si="5578"/>
        <v>-100%</v>
      </c>
      <c r="FM569" s="9">
        <f>(FK569*FL569)+(FK569*FM1)</f>
        <v>0</v>
      </c>
      <c r="FO569" s="9">
        <f>Sun!$BN74</f>
        <v>0</v>
      </c>
      <c r="FP569" s="73" t="str">
        <f t="shared" si="5592"/>
        <v>-100%</v>
      </c>
      <c r="FQ569" s="9">
        <f>(FO569*FP569)+(FO569*FQ1)</f>
        <v>0</v>
      </c>
    </row>
    <row r="570" spans="1:173" x14ac:dyDescent="0.25">
      <c r="A570" s="9" t="str">
        <f>Sun!A75</f>
        <v>OVER</v>
      </c>
      <c r="B570" s="72">
        <f>Sun!C75</f>
        <v>0</v>
      </c>
      <c r="C570" s="9">
        <f>Sun!X75</f>
        <v>0</v>
      </c>
      <c r="D570" s="73" t="str">
        <f>IF(B570="win",100%-D1,"-100%")</f>
        <v>-100%</v>
      </c>
      <c r="E570" s="9">
        <f>(C570*D570)+(C570*E1)</f>
        <v>0</v>
      </c>
      <c r="F570" s="12"/>
      <c r="G570" s="9">
        <f>Sun!Y75</f>
        <v>0</v>
      </c>
      <c r="H570" s="73" t="str">
        <f t="shared" si="5591"/>
        <v>-100%</v>
      </c>
      <c r="I570" s="9">
        <f>(G570*H570)+(G570*I1)</f>
        <v>0</v>
      </c>
      <c r="J570" s="12"/>
      <c r="K570" s="9">
        <f>Sun!Z75</f>
        <v>0</v>
      </c>
      <c r="L570" s="73" t="str">
        <f>IF(B570="win",100%-L1,"-100%")</f>
        <v>-100%</v>
      </c>
      <c r="M570" s="9">
        <f>(K570*L570)+(K570*M1)</f>
        <v>0</v>
      </c>
      <c r="N570" s="9"/>
      <c r="O570" s="9">
        <f>Sun!AA75</f>
        <v>0</v>
      </c>
      <c r="P570" s="73" t="str">
        <f>IF(B570="win",100%-P1,"-100%")</f>
        <v>-100%</v>
      </c>
      <c r="Q570" s="9">
        <f>(O570*P570)+(O570*Q1)</f>
        <v>0</v>
      </c>
      <c r="R570" s="9"/>
      <c r="S570" s="9">
        <f>Sun!AB75</f>
        <v>0</v>
      </c>
      <c r="T570" s="73" t="str">
        <f>IF(B570="win",100%-T1,"-100%")</f>
        <v>-100%</v>
      </c>
      <c r="U570" s="9">
        <f>(S570*T570)+(S570*U1)</f>
        <v>0</v>
      </c>
      <c r="V570" s="9"/>
      <c r="W570" s="9">
        <f>Sun!AC75</f>
        <v>0</v>
      </c>
      <c r="X570" s="73" t="str">
        <f>IF(B570="win",100%-X1,"-100%")</f>
        <v>-100%</v>
      </c>
      <c r="Y570" s="9">
        <f>(W570*X570)+(W570*Y1)</f>
        <v>0</v>
      </c>
      <c r="Z570" s="9"/>
      <c r="AA570" s="9">
        <f>Sun!AD75</f>
        <v>0</v>
      </c>
      <c r="AB570" s="73" t="str">
        <f>IF(B570="win",100%-AB1,"-100%")</f>
        <v>-100%</v>
      </c>
      <c r="AC570" s="9">
        <f>(AA570*AB570)+(AA570*AC1)</f>
        <v>0</v>
      </c>
      <c r="AD570" s="9"/>
      <c r="AE570" s="9">
        <f>Sun!AE75</f>
        <v>0</v>
      </c>
      <c r="AF570" s="73" t="str">
        <f>IF(B570="win",100%-AF1,"-100%")</f>
        <v>-100%</v>
      </c>
      <c r="AG570" s="9">
        <f>(AE570*AF570)+(AE570*AG1)</f>
        <v>0</v>
      </c>
      <c r="AH570" s="9"/>
      <c r="AI570" s="9">
        <f>Sun!AF75</f>
        <v>0</v>
      </c>
      <c r="AJ570" s="73" t="str">
        <f>IF(B570="win",100%-AJ1,"-100%")</f>
        <v>-100%</v>
      </c>
      <c r="AK570" s="9">
        <f>(AI570*AJ570)+(AI570*AK1)</f>
        <v>0</v>
      </c>
      <c r="AL570" s="9"/>
      <c r="AM570" s="9">
        <f>Sun!AG75</f>
        <v>0</v>
      </c>
      <c r="AN570" s="73" t="str">
        <f>IF(B570="win",100%-AN1,"-100%")</f>
        <v>-100%</v>
      </c>
      <c r="AO570" s="9">
        <f>(AM570*AN570)+(AM570*AO1)</f>
        <v>0</v>
      </c>
      <c r="AP570" s="9"/>
      <c r="AQ570" s="9">
        <f>Sun!AH75</f>
        <v>0</v>
      </c>
      <c r="AR570" s="73" t="str">
        <f>IF(B570="win",100%-AR1,"-100%")</f>
        <v>-100%</v>
      </c>
      <c r="AS570" s="9">
        <f>(AQ570*AR570)+(AQ570*AS1)</f>
        <v>0</v>
      </c>
      <c r="AT570" s="9"/>
      <c r="AU570" s="9">
        <f>Sun!AI75</f>
        <v>0</v>
      </c>
      <c r="AV570" s="73" t="str">
        <f>IF(B570="win",100%-AV1,"-100%")</f>
        <v>-100%</v>
      </c>
      <c r="AW570" s="9">
        <f>(AU570*AV570)+(AU570*AW1)</f>
        <v>0</v>
      </c>
      <c r="AX570" s="9"/>
      <c r="AY570" s="9">
        <f>Sun!AJ75</f>
        <v>0</v>
      </c>
      <c r="AZ570" s="73" t="str">
        <f>IF(B570="win",100%-AZ1,"-100%")</f>
        <v>-100%</v>
      </c>
      <c r="BA570" s="9">
        <f>(AY570*AZ570)+(AY570*BA1)</f>
        <v>0</v>
      </c>
      <c r="BB570" s="9"/>
      <c r="BC570" s="9">
        <f>Sun!AK75</f>
        <v>0</v>
      </c>
      <c r="BD570" s="73" t="str">
        <f>IF(B570="win",100%-BD1,"-100%")</f>
        <v>-100%</v>
      </c>
      <c r="BE570" s="9">
        <f>(BC570*BD570)+(BC570*BE1)</f>
        <v>0</v>
      </c>
      <c r="BF570" s="9"/>
      <c r="BG570" s="9">
        <f>Sun!AL75</f>
        <v>0</v>
      </c>
      <c r="BH570" s="73" t="str">
        <f>IF(B570="win",100%-BH1,"-100%")</f>
        <v>-100%</v>
      </c>
      <c r="BI570" s="9">
        <f>(BG570*BH570)+(BG570*BI1)</f>
        <v>0</v>
      </c>
      <c r="BJ570" s="9"/>
      <c r="BK570" s="9">
        <f>Sun!AM75</f>
        <v>0</v>
      </c>
      <c r="BL570" s="73" t="str">
        <f>IF(B570="win",100%-BL1,"-100%")</f>
        <v>-100%</v>
      </c>
      <c r="BM570" s="9">
        <f>(BK570*BL570)+(BK570*BM1)</f>
        <v>0</v>
      </c>
      <c r="BN570" s="9"/>
      <c r="BO570" s="9">
        <f>Sun!AN75</f>
        <v>0</v>
      </c>
      <c r="BP570" s="73" t="str">
        <f>IF(B570="win",100%-BP1,"-100%")</f>
        <v>-100%</v>
      </c>
      <c r="BQ570" s="9">
        <f>(BO570*BP570)+(BO570*BQ1)</f>
        <v>0</v>
      </c>
      <c r="BR570" s="9"/>
      <c r="BS570" s="9">
        <f>Sun!AO75</f>
        <v>0</v>
      </c>
      <c r="BT570" s="73" t="str">
        <f>IF(B570="win",100%-BT1,"-100%")</f>
        <v>-100%</v>
      </c>
      <c r="BU570" s="9">
        <f>(BS570*BT570)+(BS570*BU1)</f>
        <v>0</v>
      </c>
      <c r="BV570" s="9"/>
      <c r="BW570" s="9">
        <f>Sun!AP75</f>
        <v>0</v>
      </c>
      <c r="BX570" s="73" t="str">
        <f>IF(B570="win",100%-BX1,"-100%")</f>
        <v>-100%</v>
      </c>
      <c r="BY570" s="9">
        <f>(BW570*BX570)+(BW570*BY1)</f>
        <v>0</v>
      </c>
      <c r="BZ570" s="9"/>
      <c r="CA570" s="9">
        <f>Sun!AQ75</f>
        <v>0</v>
      </c>
      <c r="CB570" s="73" t="str">
        <f>IF(B570="win",100%-CB1,"-100%")</f>
        <v>-100%</v>
      </c>
      <c r="CC570" s="9">
        <f>(CA570*CB570)+(CA570*CC1)</f>
        <v>0</v>
      </c>
      <c r="CD570" s="9"/>
      <c r="CE570" s="9">
        <f>Sun!AR75</f>
        <v>0</v>
      </c>
      <c r="CF570" s="73" t="str">
        <f>IF(B570="win",100%-CF1,"-100%")</f>
        <v>-100%</v>
      </c>
      <c r="CG570" s="9">
        <f>(CE570*CF570)+(CE570*CG1)</f>
        <v>0</v>
      </c>
      <c r="CH570" s="9"/>
      <c r="CI570" s="9">
        <f>Sun!AS75</f>
        <v>0</v>
      </c>
      <c r="CJ570" s="73" t="str">
        <f>IF(B570="win",100%-CJ1,"-100%")</f>
        <v>-100%</v>
      </c>
      <c r="CK570" s="9">
        <f>(CI570*CJ570)+(CI570*CK1)</f>
        <v>0</v>
      </c>
      <c r="CL570" s="9"/>
      <c r="CM570" s="9">
        <f>Sun!AT75</f>
        <v>0</v>
      </c>
      <c r="CN570" s="73" t="str">
        <f>IF(B570="win",100%-CN1,"-100%")</f>
        <v>-100%</v>
      </c>
      <c r="CO570" s="9">
        <f>(CM570*CN570)+(CM570*CO1)</f>
        <v>0</v>
      </c>
      <c r="CP570" s="9"/>
      <c r="CQ570" s="9">
        <f>Sun!AU75</f>
        <v>0</v>
      </c>
      <c r="CR570" s="73" t="str">
        <f>IF(B570="win",100%-CR1,"-100%")</f>
        <v>-100%</v>
      </c>
      <c r="CS570" s="9">
        <f>(CQ570*CR570)+(CQ570*CS1)</f>
        <v>0</v>
      </c>
      <c r="CT570" s="9"/>
      <c r="CU570" s="9">
        <f>Sun!AV75</f>
        <v>0</v>
      </c>
      <c r="CV570" s="73" t="str">
        <f>IF(B570="win",100%-CV1,"-100%")</f>
        <v>-100%</v>
      </c>
      <c r="CW570" s="9">
        <f>(CU570*CV570)+(CU570*CW1)</f>
        <v>0</v>
      </c>
      <c r="CX570" s="9"/>
      <c r="CY570" s="9">
        <f>Sun!AW75</f>
        <v>0</v>
      </c>
      <c r="CZ570" s="73" t="str">
        <f>IF(B570="win",100%-CZ1,"-100%")</f>
        <v>-100%</v>
      </c>
      <c r="DA570" s="9">
        <f>(CY570*CZ570)+(CY570*DA1)</f>
        <v>0</v>
      </c>
      <c r="DB570" s="9"/>
      <c r="DC570" s="9">
        <f>Sun!AX75</f>
        <v>0</v>
      </c>
      <c r="DD570" s="73" t="str">
        <f>IF(B570="win",100%-DD1,"-100%")</f>
        <v>-100%</v>
      </c>
      <c r="DE570" s="9">
        <f>(DC570*DD570)+(DC570*DE1)</f>
        <v>0</v>
      </c>
      <c r="DF570" s="9"/>
      <c r="DG570" s="9">
        <f>Sun!AY75</f>
        <v>0</v>
      </c>
      <c r="DH570" s="73" t="str">
        <f>IF(B570="win",100%-DH1,"-100%")</f>
        <v>-100%</v>
      </c>
      <c r="DI570" s="9">
        <f>(DG570*DH570)+(DG570*DI1)</f>
        <v>0</v>
      </c>
      <c r="DJ570" s="9"/>
      <c r="DK570" s="9">
        <f>Sun!AZ75</f>
        <v>0</v>
      </c>
      <c r="DL570" s="73" t="str">
        <f>IF(B570="win",100%-DL1,"-100%")</f>
        <v>-100%</v>
      </c>
      <c r="DM570" s="9">
        <f>(DK570*DL570)+(DK570*DM1)</f>
        <v>0</v>
      </c>
      <c r="DN570" s="9"/>
      <c r="DO570" s="9">
        <f>Sun!BA75</f>
        <v>0</v>
      </c>
      <c r="DP570" s="73" t="str">
        <f>IF(B570="win",100%-DP1,"-100%")</f>
        <v>-100%</v>
      </c>
      <c r="DQ570" s="9">
        <f>(DO570*DP570)+(DO570*DQ1)</f>
        <v>0</v>
      </c>
      <c r="DR570" s="9"/>
      <c r="DS570" s="9">
        <f>Sun!BB75</f>
        <v>0</v>
      </c>
      <c r="DT570" s="73" t="str">
        <f>IF(B570="win",100%-DT1,"-100%")</f>
        <v>-100%</v>
      </c>
      <c r="DU570" s="9">
        <f>(DS570*DT570)+(DS570*DU1)</f>
        <v>0</v>
      </c>
      <c r="DV570" s="9"/>
      <c r="DW570" s="9">
        <f>Sun!BC75</f>
        <v>0</v>
      </c>
      <c r="DX570" s="73" t="str">
        <f>IF(B570="win",100%-DX1,"-100%")</f>
        <v>-100%</v>
      </c>
      <c r="DY570" s="9">
        <f>(DW570*DX570)+(DW570*DY1)</f>
        <v>0</v>
      </c>
      <c r="DZ570" s="9"/>
      <c r="EA570" s="9">
        <f>Sun!BD75</f>
        <v>0</v>
      </c>
      <c r="EB570" s="73" t="str">
        <f>IF(B570="win",100%-EB1,"-100%")</f>
        <v>-100%</v>
      </c>
      <c r="EC570" s="9">
        <f>(EA570*EB570)+(EA570*EC1)</f>
        <v>0</v>
      </c>
      <c r="ED570" s="9"/>
      <c r="EE570" s="9">
        <f>Sun!BE75</f>
        <v>0</v>
      </c>
      <c r="EF570" s="73" t="str">
        <f>IF(B570="win",100%-EF1,"-100%")</f>
        <v>-100%</v>
      </c>
      <c r="EG570" s="9">
        <f>(EE570*EF570)+(EE570*EG1)</f>
        <v>0</v>
      </c>
      <c r="EH570" s="9"/>
      <c r="EI570" s="9">
        <f>Sun!BF75</f>
        <v>0</v>
      </c>
      <c r="EJ570" s="73" t="str">
        <f>IF(B570="win",100%-EJ1,"-100%")</f>
        <v>-100%</v>
      </c>
      <c r="EK570" s="9">
        <f>(EI570*EJ570)+(EI570*EK1)</f>
        <v>0</v>
      </c>
      <c r="EL570" s="9"/>
      <c r="EM570" s="9">
        <f>Sun!BG75</f>
        <v>0</v>
      </c>
      <c r="EN570" s="73" t="str">
        <f>IF(B570="win",100%-EN1,"-100%")</f>
        <v>-100%</v>
      </c>
      <c r="EO570" s="9">
        <f>(EM570*EN570)+(EM570*EO1)</f>
        <v>0</v>
      </c>
      <c r="EP570" s="9"/>
      <c r="EQ570" s="9">
        <f>Sun!BH75</f>
        <v>0</v>
      </c>
      <c r="ER570" s="73" t="str">
        <f>IF(B570="win",100%-ER1,"-100%")</f>
        <v>-100%</v>
      </c>
      <c r="ES570" s="9">
        <f>(EQ570*ER570)+(EQ570*ES1)</f>
        <v>0</v>
      </c>
      <c r="EU570" s="9">
        <f>Sun!$BI75</f>
        <v>0</v>
      </c>
      <c r="EV570" s="73" t="str">
        <f t="shared" si="5574"/>
        <v>-100%</v>
      </c>
      <c r="EW570" s="9">
        <f>(EU570*EV570)+(EU570*EW1)</f>
        <v>0</v>
      </c>
      <c r="EY570" s="9">
        <f>Sun!$BJ75</f>
        <v>0</v>
      </c>
      <c r="EZ570" s="73" t="str">
        <f t="shared" si="5575"/>
        <v>-100%</v>
      </c>
      <c r="FA570" s="9">
        <f>(EY570*EZ570)+(EY570*FA1)</f>
        <v>0</v>
      </c>
      <c r="FC570" s="9">
        <f>Sun!$BK75</f>
        <v>0</v>
      </c>
      <c r="FD570" s="73" t="str">
        <f t="shared" si="5576"/>
        <v>-100%</v>
      </c>
      <c r="FE570" s="9">
        <f>(FC570*FD570)+(FC570*FE1)</f>
        <v>0</v>
      </c>
      <c r="FG570" s="9">
        <f>Sun!$BL75</f>
        <v>0</v>
      </c>
      <c r="FH570" s="73" t="str">
        <f t="shared" si="5577"/>
        <v>-100%</v>
      </c>
      <c r="FI570" s="9">
        <f>(FG570*FH570)+(FG570*FI1)</f>
        <v>0</v>
      </c>
      <c r="FK570" s="9">
        <f>Sun!$BM75</f>
        <v>0</v>
      </c>
      <c r="FL570" s="73" t="str">
        <f t="shared" si="5578"/>
        <v>-100%</v>
      </c>
      <c r="FM570" s="9">
        <f>(FK570*FL570)+(FK570*FM1)</f>
        <v>0</v>
      </c>
      <c r="FO570" s="9">
        <f>Sun!$BN75</f>
        <v>0</v>
      </c>
      <c r="FP570" s="73" t="str">
        <f t="shared" si="5592"/>
        <v>-100%</v>
      </c>
      <c r="FQ570" s="9">
        <f>(FO570*FP570)+(FO570*FQ1)</f>
        <v>0</v>
      </c>
    </row>
    <row r="571" spans="1:173" x14ac:dyDescent="0.25">
      <c r="A571" s="75"/>
      <c r="B571" s="72"/>
      <c r="C571" s="75"/>
      <c r="D571" s="75"/>
      <c r="E571" s="75"/>
      <c r="F571" s="12"/>
      <c r="G571" s="75"/>
      <c r="H571" s="75"/>
      <c r="I571" s="75"/>
      <c r="J571" s="12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5"/>
      <c r="BK571" s="75"/>
      <c r="BL571" s="75"/>
      <c r="BM571" s="75"/>
      <c r="BN571" s="75"/>
      <c r="BO571" s="75"/>
      <c r="BP571" s="75"/>
      <c r="BQ571" s="75"/>
      <c r="BR571" s="75"/>
      <c r="BS571" s="75"/>
      <c r="BT571" s="75"/>
      <c r="BU571" s="75"/>
      <c r="BV571" s="75"/>
      <c r="BW571" s="75"/>
      <c r="BX571" s="75"/>
      <c r="BY571" s="75"/>
      <c r="BZ571" s="75"/>
      <c r="CA571" s="75"/>
      <c r="CB571" s="75"/>
      <c r="CC571" s="75"/>
      <c r="CD571" s="75"/>
      <c r="CE571" s="75"/>
      <c r="CF571" s="75"/>
      <c r="CG571" s="75"/>
      <c r="CH571" s="75"/>
      <c r="CI571" s="75"/>
      <c r="CJ571" s="75"/>
      <c r="CK571" s="75"/>
      <c r="CL571" s="75"/>
      <c r="CM571" s="75"/>
      <c r="CN571" s="75"/>
      <c r="CO571" s="75"/>
      <c r="CP571" s="75"/>
      <c r="CQ571" s="75"/>
      <c r="CR571" s="75"/>
      <c r="CS571" s="75"/>
      <c r="CT571" s="75"/>
      <c r="CU571" s="75"/>
      <c r="CV571" s="75"/>
      <c r="CW571" s="75"/>
      <c r="CX571" s="75"/>
      <c r="CY571" s="75"/>
      <c r="CZ571" s="75"/>
      <c r="DA571" s="75"/>
      <c r="DB571" s="75"/>
      <c r="DC571" s="75"/>
      <c r="DD571" s="75"/>
      <c r="DE571" s="75"/>
      <c r="DF571" s="75"/>
      <c r="DG571" s="75"/>
      <c r="DH571" s="75"/>
      <c r="DI571" s="75"/>
      <c r="DJ571" s="75"/>
      <c r="DK571" s="75"/>
      <c r="DL571" s="75"/>
      <c r="DM571" s="75"/>
      <c r="DN571" s="75"/>
      <c r="DO571" s="75"/>
      <c r="DP571" s="75"/>
      <c r="DQ571" s="75"/>
      <c r="DR571" s="75"/>
      <c r="DS571" s="75"/>
      <c r="DT571" s="75"/>
      <c r="DU571" s="75"/>
      <c r="DV571" s="75"/>
      <c r="DW571" s="75"/>
      <c r="DX571" s="75"/>
      <c r="DY571" s="75"/>
      <c r="DZ571" s="75"/>
      <c r="EA571" s="75"/>
      <c r="EB571" s="75"/>
      <c r="EC571" s="75"/>
      <c r="ED571" s="75"/>
      <c r="EE571" s="75"/>
      <c r="EF571" s="75"/>
      <c r="EG571" s="75"/>
      <c r="EH571" s="75"/>
      <c r="EI571" s="75"/>
      <c r="EJ571" s="75"/>
      <c r="EK571" s="75"/>
      <c r="EL571" s="75"/>
      <c r="EM571" s="75"/>
      <c r="EN571" s="75"/>
      <c r="EO571" s="75"/>
      <c r="EP571" s="75"/>
      <c r="EQ571" s="75"/>
      <c r="ER571" s="75"/>
      <c r="ES571" s="75"/>
      <c r="EU571" s="75"/>
      <c r="EV571" s="75"/>
      <c r="EW571" s="75"/>
      <c r="EY571" s="75"/>
      <c r="EZ571" s="75"/>
      <c r="FA571" s="75"/>
      <c r="FC571" s="75"/>
      <c r="FD571" s="75"/>
      <c r="FE571" s="75"/>
      <c r="FG571" s="75"/>
      <c r="FH571" s="75"/>
      <c r="FI571" s="75"/>
      <c r="FK571" s="75"/>
      <c r="FL571" s="75"/>
      <c r="FM571" s="75"/>
      <c r="FO571" s="75"/>
      <c r="FP571" s="75"/>
      <c r="FQ571" s="75"/>
    </row>
    <row r="572" spans="1:173" x14ac:dyDescent="0.25">
      <c r="A572" s="9">
        <f>Sun!A77</f>
        <v>0</v>
      </c>
      <c r="B572" s="72">
        <f>Sun!C77</f>
        <v>0</v>
      </c>
      <c r="C572" s="9">
        <f>Sun!X77</f>
        <v>0</v>
      </c>
      <c r="D572" s="73" t="str">
        <f>IF(B572="win",100%-D1,"-100%")</f>
        <v>-100%</v>
      </c>
      <c r="E572" s="9">
        <f>(C572*D572)+(C572*E1)</f>
        <v>0</v>
      </c>
      <c r="F572" s="12"/>
      <c r="G572" s="9">
        <f>Sun!Y77</f>
        <v>0</v>
      </c>
      <c r="H572" s="73" t="str">
        <f>IF($B572="win",100%-H$1,"-100%")</f>
        <v>-100%</v>
      </c>
      <c r="I572" s="9">
        <f>(G572*H572)+(G572*I1)</f>
        <v>0</v>
      </c>
      <c r="J572" s="12"/>
      <c r="K572" s="9">
        <f>Sun!Z77</f>
        <v>0</v>
      </c>
      <c r="L572" s="73" t="str">
        <f>IF(B572="win",100%-L1,"-100%")</f>
        <v>-100%</v>
      </c>
      <c r="M572" s="9">
        <f>(K572*L572)+(K572*M1)</f>
        <v>0</v>
      </c>
      <c r="N572" s="9"/>
      <c r="O572" s="9">
        <f>Sun!AA77</f>
        <v>0</v>
      </c>
      <c r="P572" s="73" t="str">
        <f>IF(B572="win",100%-P1,"-100%")</f>
        <v>-100%</v>
      </c>
      <c r="Q572" s="9">
        <f>(O572*P572)+(O572*Q1)</f>
        <v>0</v>
      </c>
      <c r="R572" s="9"/>
      <c r="S572" s="9">
        <f>Sun!AB77</f>
        <v>0</v>
      </c>
      <c r="T572" s="73" t="str">
        <f>IF(B572="win",100%-T1,"-100%")</f>
        <v>-100%</v>
      </c>
      <c r="U572" s="9">
        <f>(S572*T572)+(S572*U1)</f>
        <v>0</v>
      </c>
      <c r="V572" s="9"/>
      <c r="W572" s="9">
        <f>Sun!AC77</f>
        <v>0</v>
      </c>
      <c r="X572" s="73" t="str">
        <f>IF(B572="win",100%-X1,"-100%")</f>
        <v>-100%</v>
      </c>
      <c r="Y572" s="9">
        <f>(W572*X572)+(W572*Y1)</f>
        <v>0</v>
      </c>
      <c r="Z572" s="9"/>
      <c r="AA572" s="9">
        <f>Sun!AD77</f>
        <v>0</v>
      </c>
      <c r="AB572" s="73" t="str">
        <f>IF(B572="win",100%-AB1,"-100%")</f>
        <v>-100%</v>
      </c>
      <c r="AC572" s="9">
        <f>(AA572*AB572)+(AA572*AC1)</f>
        <v>0</v>
      </c>
      <c r="AD572" s="9"/>
      <c r="AE572" s="9">
        <f>Sun!AE77</f>
        <v>0</v>
      </c>
      <c r="AF572" s="73" t="str">
        <f>IF(B572="win",100%-AF1,"-100%")</f>
        <v>-100%</v>
      </c>
      <c r="AG572" s="9">
        <f>(AE572*AF572)+(AE572*AG1)</f>
        <v>0</v>
      </c>
      <c r="AH572" s="9"/>
      <c r="AI572" s="9">
        <f>Sun!AF77</f>
        <v>0</v>
      </c>
      <c r="AJ572" s="73" t="str">
        <f>IF(B572="win",100%-AJ1,"-100%")</f>
        <v>-100%</v>
      </c>
      <c r="AK572" s="9">
        <f>(AI572*AJ572)+(AI572*AK1)</f>
        <v>0</v>
      </c>
      <c r="AL572" s="9"/>
      <c r="AM572" s="9">
        <f>Sun!AG77</f>
        <v>0</v>
      </c>
      <c r="AN572" s="73" t="str">
        <f>IF(B572="win",100%-AN1,"-100%")</f>
        <v>-100%</v>
      </c>
      <c r="AO572" s="9">
        <f>(AM572*AN572)+(AM572*AO1)</f>
        <v>0</v>
      </c>
      <c r="AP572" s="9"/>
      <c r="AQ572" s="9">
        <f>Sun!AH77</f>
        <v>0</v>
      </c>
      <c r="AR572" s="73" t="str">
        <f>IF(B572="win",100%-AR1,"-100%")</f>
        <v>-100%</v>
      </c>
      <c r="AS572" s="9">
        <f>(AQ572*AR572)+(AQ572*AS1)</f>
        <v>0</v>
      </c>
      <c r="AT572" s="9"/>
      <c r="AU572" s="9">
        <f>Sun!AI77</f>
        <v>0</v>
      </c>
      <c r="AV572" s="73" t="str">
        <f>IF(B572="win",100%-AV1,"-100%")</f>
        <v>-100%</v>
      </c>
      <c r="AW572" s="9">
        <f>(AU572*AV572)+(AU572*AW1)</f>
        <v>0</v>
      </c>
      <c r="AX572" s="9"/>
      <c r="AY572" s="9">
        <f>Sun!AJ77</f>
        <v>0</v>
      </c>
      <c r="AZ572" s="73" t="str">
        <f>IF(B572="win",100%-AZ1,"-100%")</f>
        <v>-100%</v>
      </c>
      <c r="BA572" s="9">
        <f>(AY572*AZ572)+(AY572*BA1)</f>
        <v>0</v>
      </c>
      <c r="BB572" s="9"/>
      <c r="BC572" s="9">
        <f>Sun!AK77</f>
        <v>0</v>
      </c>
      <c r="BD572" s="73" t="str">
        <f>IF(B572="win",100%-BD1,"-100%")</f>
        <v>-100%</v>
      </c>
      <c r="BE572" s="9">
        <f>(BC572*BD572)+(BC572*BE1)</f>
        <v>0</v>
      </c>
      <c r="BF572" s="9"/>
      <c r="BG572" s="9">
        <f>Sun!AL77</f>
        <v>0</v>
      </c>
      <c r="BH572" s="73" t="str">
        <f>IF(B572="win",100%-BH1,"-100%")</f>
        <v>-100%</v>
      </c>
      <c r="BI572" s="9">
        <f>(BG572*BH572)+(BG572*BI1)</f>
        <v>0</v>
      </c>
      <c r="BJ572" s="9"/>
      <c r="BK572" s="9">
        <f>Sun!AM77</f>
        <v>0</v>
      </c>
      <c r="BL572" s="73" t="str">
        <f>IF(B572="win",100%-BL1,"-100%")</f>
        <v>-100%</v>
      </c>
      <c r="BM572" s="9">
        <f>(BK572*BL572)+(BK572*BM1)</f>
        <v>0</v>
      </c>
      <c r="BN572" s="9"/>
      <c r="BO572" s="9">
        <f>Sun!AN77</f>
        <v>0</v>
      </c>
      <c r="BP572" s="73" t="str">
        <f>IF(B572="win",100%-BP1,"-100%")</f>
        <v>-100%</v>
      </c>
      <c r="BQ572" s="9">
        <f>(BO572*BP572)+(BO572*BQ1)</f>
        <v>0</v>
      </c>
      <c r="BR572" s="9"/>
      <c r="BS572" s="9">
        <f>Sun!AO77</f>
        <v>0</v>
      </c>
      <c r="BT572" s="73" t="str">
        <f>IF(B572="win",100%-BT1,"-100%")</f>
        <v>-100%</v>
      </c>
      <c r="BU572" s="9">
        <f>(BS572*BT572)+(BS572*BU1)</f>
        <v>0</v>
      </c>
      <c r="BV572" s="9"/>
      <c r="BW572" s="9">
        <f>Sun!AP77</f>
        <v>0</v>
      </c>
      <c r="BX572" s="73" t="str">
        <f>IF(B572="win",100%-BX1,"-100%")</f>
        <v>-100%</v>
      </c>
      <c r="BY572" s="9">
        <f>(BW572*BX572)+(BW572*BY1)</f>
        <v>0</v>
      </c>
      <c r="BZ572" s="9"/>
      <c r="CA572" s="9">
        <f>Sun!AQ77</f>
        <v>0</v>
      </c>
      <c r="CB572" s="73" t="str">
        <f>IF(B572="win",100%-CB1,"-100%")</f>
        <v>-100%</v>
      </c>
      <c r="CC572" s="9">
        <f>(CA572*CB572)+(CA572*CC1)</f>
        <v>0</v>
      </c>
      <c r="CD572" s="9"/>
      <c r="CE572" s="9">
        <f>Sun!AR77</f>
        <v>0</v>
      </c>
      <c r="CF572" s="73" t="str">
        <f>IF(B572="win",100%-CF1,"-100%")</f>
        <v>-100%</v>
      </c>
      <c r="CG572" s="9">
        <f>(CE572*CF572)+(CE572*CG1)</f>
        <v>0</v>
      </c>
      <c r="CH572" s="9"/>
      <c r="CI572" s="9">
        <f>Sun!AS77</f>
        <v>0</v>
      </c>
      <c r="CJ572" s="73" t="str">
        <f>IF(B572="win",100%-CJ1,"-100%")</f>
        <v>-100%</v>
      </c>
      <c r="CK572" s="9">
        <f>(CI572*CJ572)+(CI572*CK1)</f>
        <v>0</v>
      </c>
      <c r="CL572" s="9"/>
      <c r="CM572" s="9">
        <f>Sun!AT77</f>
        <v>0</v>
      </c>
      <c r="CN572" s="73" t="str">
        <f>IF(B572="win",100%-CN1,"-100%")</f>
        <v>-100%</v>
      </c>
      <c r="CO572" s="9">
        <f>(CM572*CN572)+(CM572*CO1)</f>
        <v>0</v>
      </c>
      <c r="CP572" s="9"/>
      <c r="CQ572" s="9">
        <f>Sun!AU77</f>
        <v>0</v>
      </c>
      <c r="CR572" s="73" t="str">
        <f>IF(B572="win",100%-CR1,"-100%")</f>
        <v>-100%</v>
      </c>
      <c r="CS572" s="9">
        <f>(CQ572*CR572)+(CQ572*CS1)</f>
        <v>0</v>
      </c>
      <c r="CT572" s="9"/>
      <c r="CU572" s="9">
        <f>Sun!AV77</f>
        <v>0</v>
      </c>
      <c r="CV572" s="73" t="str">
        <f>IF(B572="win",100%-CV1,"-100%")</f>
        <v>-100%</v>
      </c>
      <c r="CW572" s="9">
        <f>(CU572*CV572)+(CU572*CW1)</f>
        <v>0</v>
      </c>
      <c r="CX572" s="9"/>
      <c r="CY572" s="9">
        <f>Sun!AW77</f>
        <v>0</v>
      </c>
      <c r="CZ572" s="73" t="str">
        <f>IF(B572="win",100%-CZ1,"-100%")</f>
        <v>-100%</v>
      </c>
      <c r="DA572" s="9">
        <f>(CY572*CZ572)+(CY572*DA1)</f>
        <v>0</v>
      </c>
      <c r="DB572" s="9"/>
      <c r="DC572" s="9">
        <f>Sun!AX77</f>
        <v>0</v>
      </c>
      <c r="DD572" s="73" t="str">
        <f>IF(B572="win",100%-DD1,"-100%")</f>
        <v>-100%</v>
      </c>
      <c r="DE572" s="9">
        <f>(DC572*DD572)+(DC572*DE1)</f>
        <v>0</v>
      </c>
      <c r="DF572" s="9"/>
      <c r="DG572" s="9">
        <f>Sun!AY77</f>
        <v>0</v>
      </c>
      <c r="DH572" s="73" t="str">
        <f>IF(B572="win",100%-DH1,"-100%")</f>
        <v>-100%</v>
      </c>
      <c r="DI572" s="9">
        <f>(DG572*DH572)+(DG572*DI1)</f>
        <v>0</v>
      </c>
      <c r="DJ572" s="9"/>
      <c r="DK572" s="9">
        <f>Sun!AZ77</f>
        <v>0</v>
      </c>
      <c r="DL572" s="73" t="str">
        <f>IF(B572="win",100%-DL1,"-100%")</f>
        <v>-100%</v>
      </c>
      <c r="DM572" s="9">
        <f>(DK572*DL572)+(DK572*DM1)</f>
        <v>0</v>
      </c>
      <c r="DN572" s="9"/>
      <c r="DO572" s="9">
        <f>Sun!BA77</f>
        <v>0</v>
      </c>
      <c r="DP572" s="73" t="str">
        <f>IF(B572="win",100%-DP1,"-100%")</f>
        <v>-100%</v>
      </c>
      <c r="DQ572" s="9">
        <f>(DO572*DP572)+(DO572*DQ1)</f>
        <v>0</v>
      </c>
      <c r="DR572" s="9"/>
      <c r="DS572" s="9">
        <f>Sun!BB77</f>
        <v>0</v>
      </c>
      <c r="DT572" s="73" t="str">
        <f>IF(B572="win",100%-DT1,"-100%")</f>
        <v>-100%</v>
      </c>
      <c r="DU572" s="9">
        <f>(DS572*DT572)+(DS572*DU1)</f>
        <v>0</v>
      </c>
      <c r="DV572" s="9"/>
      <c r="DW572" s="9">
        <f>Sun!BC77</f>
        <v>0</v>
      </c>
      <c r="DX572" s="73" t="str">
        <f>IF(B572="win",100%-DX1,"-100%")</f>
        <v>-100%</v>
      </c>
      <c r="DY572" s="9">
        <f>(DW572*DX572)+(DW572*DY1)</f>
        <v>0</v>
      </c>
      <c r="DZ572" s="9"/>
      <c r="EA572" s="9">
        <f>Sun!BD77</f>
        <v>0</v>
      </c>
      <c r="EB572" s="73" t="str">
        <f>IF(B572="win",100%-EB1,"-100%")</f>
        <v>-100%</v>
      </c>
      <c r="EC572" s="9">
        <f>(EA572*EB572)+(EA572*EC1)</f>
        <v>0</v>
      </c>
      <c r="ED572" s="9"/>
      <c r="EE572" s="9">
        <f>Sun!BE77</f>
        <v>0</v>
      </c>
      <c r="EF572" s="73" t="str">
        <f>IF(B572="win",100%-EF1,"-100%")</f>
        <v>-100%</v>
      </c>
      <c r="EG572" s="9">
        <f>(EE572*EF572)+(EE572*EG1)</f>
        <v>0</v>
      </c>
      <c r="EH572" s="9"/>
      <c r="EI572" s="9">
        <f>Sun!BF77</f>
        <v>0</v>
      </c>
      <c r="EJ572" s="73" t="str">
        <f>IF(B572="win",100%-EJ1,"-100%")</f>
        <v>-100%</v>
      </c>
      <c r="EK572" s="9">
        <f>(EI572*EJ572)+(EI572*EK1)</f>
        <v>0</v>
      </c>
      <c r="EL572" s="9"/>
      <c r="EM572" s="9">
        <f>Sun!BG77</f>
        <v>0</v>
      </c>
      <c r="EN572" s="73" t="str">
        <f>IF(B572="win",100%-EN1,"-100%")</f>
        <v>-100%</v>
      </c>
      <c r="EO572" s="9">
        <f>(EM572*EN572)+(EM572*EO1)</f>
        <v>0</v>
      </c>
      <c r="EP572" s="9"/>
      <c r="EQ572" s="9">
        <f>Sun!BH77</f>
        <v>0</v>
      </c>
      <c r="ER572" s="73" t="str">
        <f>IF(B572="win",100%-ER1,"-100%")</f>
        <v>-100%</v>
      </c>
      <c r="ES572" s="9">
        <f>(EQ572*ER572)+(EQ572*ES1)</f>
        <v>0</v>
      </c>
      <c r="EU572" s="9">
        <f>Sun!$BI77</f>
        <v>0</v>
      </c>
      <c r="EV572" s="73" t="str">
        <f t="shared" si="5574"/>
        <v>-100%</v>
      </c>
      <c r="EW572" s="9">
        <f>(EU572*EV572)+(EU572*EW1)</f>
        <v>0</v>
      </c>
      <c r="EY572" s="9">
        <f>Sun!$BJ77</f>
        <v>0</v>
      </c>
      <c r="EZ572" s="73" t="str">
        <f t="shared" si="5575"/>
        <v>-100%</v>
      </c>
      <c r="FA572" s="9">
        <f>(EY572*EZ572)+(EY572*FA1)</f>
        <v>0</v>
      </c>
      <c r="FC572" s="9">
        <f>Sun!$BK77</f>
        <v>0</v>
      </c>
      <c r="FD572" s="73" t="str">
        <f t="shared" si="5576"/>
        <v>-100%</v>
      </c>
      <c r="FE572" s="9">
        <f>(FC572*FD572)+(FC572*FE1)</f>
        <v>0</v>
      </c>
      <c r="FG572" s="9">
        <f>Sun!$BL77</f>
        <v>0</v>
      </c>
      <c r="FH572" s="73" t="str">
        <f t="shared" si="5577"/>
        <v>-100%</v>
      </c>
      <c r="FI572" s="9">
        <f>(FG572*FH572)+(FG572*FI1)</f>
        <v>0</v>
      </c>
      <c r="FK572" s="9">
        <f>Sun!$BM77</f>
        <v>0</v>
      </c>
      <c r="FL572" s="73" t="str">
        <f t="shared" si="5578"/>
        <v>-100%</v>
      </c>
      <c r="FM572" s="9">
        <f>(FK572*FL572)+(FK572*FM1)</f>
        <v>0</v>
      </c>
      <c r="FO572" s="9">
        <f>Sun!$BN77</f>
        <v>0</v>
      </c>
      <c r="FP572" s="73" t="str">
        <f>IF($B572="win",100%-FP$1,"-100%")</f>
        <v>-100%</v>
      </c>
      <c r="FQ572" s="9">
        <f>(FO572*FP572)+(FO572*FQ1)</f>
        <v>0</v>
      </c>
    </row>
    <row r="573" spans="1:173" x14ac:dyDescent="0.25">
      <c r="A573" s="9">
        <f>Sun!A78</f>
        <v>0</v>
      </c>
      <c r="B573" s="72">
        <f>Sun!C78</f>
        <v>0</v>
      </c>
      <c r="C573" s="9">
        <f>Sun!X78</f>
        <v>0</v>
      </c>
      <c r="D573" s="73" t="str">
        <f>IF(B573="win",100%-D1,"-100%")</f>
        <v>-100%</v>
      </c>
      <c r="E573" s="9">
        <f>(C573*D573)+(C573*E1)</f>
        <v>0</v>
      </c>
      <c r="F573" s="12"/>
      <c r="G573" s="9">
        <f>Sun!Y78</f>
        <v>0</v>
      </c>
      <c r="H573" s="73" t="str">
        <f t="shared" ref="H573:H575" si="5593">IF($B573="win",100%-H$1,"-100%")</f>
        <v>-100%</v>
      </c>
      <c r="I573" s="9">
        <f>(G573*H573)+(G573*I1)</f>
        <v>0</v>
      </c>
      <c r="J573" s="12"/>
      <c r="K573" s="9">
        <f>Sun!Z78</f>
        <v>0</v>
      </c>
      <c r="L573" s="73" t="str">
        <f>IF(B573="win",100%-L1,"-100%")</f>
        <v>-100%</v>
      </c>
      <c r="M573" s="9">
        <f>(K573*L573)+(K573*M1)</f>
        <v>0</v>
      </c>
      <c r="N573" s="9"/>
      <c r="O573" s="9">
        <f>Sun!AA78</f>
        <v>0</v>
      </c>
      <c r="P573" s="73" t="str">
        <f>IF(B573="win",100%-P1,"-100%")</f>
        <v>-100%</v>
      </c>
      <c r="Q573" s="9">
        <f>(O573*P573)+(O573*Q1)</f>
        <v>0</v>
      </c>
      <c r="R573" s="9"/>
      <c r="S573" s="9">
        <f>Sun!AB78</f>
        <v>0</v>
      </c>
      <c r="T573" s="73" t="str">
        <f>IF(B573="win",100%-T1,"-100%")</f>
        <v>-100%</v>
      </c>
      <c r="U573" s="9">
        <f>(S573*T573)+(S573*U1)</f>
        <v>0</v>
      </c>
      <c r="V573" s="9"/>
      <c r="W573" s="9">
        <f>Sun!AC78</f>
        <v>0</v>
      </c>
      <c r="X573" s="73" t="str">
        <f>IF(B573="win",100%-X1,"-100%")</f>
        <v>-100%</v>
      </c>
      <c r="Y573" s="9">
        <f>(W573*X573)+(W573*Y1)</f>
        <v>0</v>
      </c>
      <c r="Z573" s="9"/>
      <c r="AA573" s="9">
        <f>Sun!AD78</f>
        <v>0</v>
      </c>
      <c r="AB573" s="73" t="str">
        <f>IF(B573="win",100%-AB1,"-100%")</f>
        <v>-100%</v>
      </c>
      <c r="AC573" s="9">
        <f>(AA573*AB573)+(AA573*AC1)</f>
        <v>0</v>
      </c>
      <c r="AD573" s="9"/>
      <c r="AE573" s="9">
        <f>Sun!AE78</f>
        <v>0</v>
      </c>
      <c r="AF573" s="73" t="str">
        <f>IF(B573="win",100%-AF1,"-100%")</f>
        <v>-100%</v>
      </c>
      <c r="AG573" s="9">
        <f>(AE573*AF573)+(AE573*AG1)</f>
        <v>0</v>
      </c>
      <c r="AH573" s="9"/>
      <c r="AI573" s="9">
        <f>Sun!AF78</f>
        <v>0</v>
      </c>
      <c r="AJ573" s="73" t="str">
        <f>IF(B573="win",100%-AJ1,"-100%")</f>
        <v>-100%</v>
      </c>
      <c r="AK573" s="9">
        <f>(AI573*AJ573)+(AI573*AK1)</f>
        <v>0</v>
      </c>
      <c r="AL573" s="9"/>
      <c r="AM573" s="9">
        <f>Sun!AG78</f>
        <v>0</v>
      </c>
      <c r="AN573" s="73" t="str">
        <f>IF(B573="win",100%-AN1,"-100%")</f>
        <v>-100%</v>
      </c>
      <c r="AO573" s="9">
        <f>(AM573*AN573)+(AM573*AO1)</f>
        <v>0</v>
      </c>
      <c r="AP573" s="9"/>
      <c r="AQ573" s="9">
        <f>Sun!AH78</f>
        <v>0</v>
      </c>
      <c r="AR573" s="73" t="str">
        <f>IF(B573="win",100%-AR1,"-100%")</f>
        <v>-100%</v>
      </c>
      <c r="AS573" s="9">
        <f>(AQ573*AR573)+(AQ573*AS1)</f>
        <v>0</v>
      </c>
      <c r="AT573" s="9"/>
      <c r="AU573" s="9">
        <f>Sun!AI78</f>
        <v>0</v>
      </c>
      <c r="AV573" s="73" t="str">
        <f>IF(B573="win",100%-AV1,"-100%")</f>
        <v>-100%</v>
      </c>
      <c r="AW573" s="9">
        <f>(AU573*AV573)+(AU573*AW1)</f>
        <v>0</v>
      </c>
      <c r="AX573" s="9"/>
      <c r="AY573" s="9">
        <f>Sun!AJ78</f>
        <v>0</v>
      </c>
      <c r="AZ573" s="73" t="str">
        <f>IF(B573="win",100%-AZ1,"-100%")</f>
        <v>-100%</v>
      </c>
      <c r="BA573" s="9">
        <f>(AY573*AZ573)+(AY573*BA1)</f>
        <v>0</v>
      </c>
      <c r="BB573" s="9"/>
      <c r="BC573" s="9">
        <f>Sun!AK78</f>
        <v>0</v>
      </c>
      <c r="BD573" s="73" t="str">
        <f>IF(B573="win",100%-BD1,"-100%")</f>
        <v>-100%</v>
      </c>
      <c r="BE573" s="9">
        <f>(BC573*BD573)+(BC573*BE1)</f>
        <v>0</v>
      </c>
      <c r="BF573" s="9"/>
      <c r="BG573" s="9">
        <f>Sun!AL78</f>
        <v>0</v>
      </c>
      <c r="BH573" s="73" t="str">
        <f>IF(B573="win",100%-BH1,"-100%")</f>
        <v>-100%</v>
      </c>
      <c r="BI573" s="9">
        <f>(BG573*BH573)+(BG573*BI1)</f>
        <v>0</v>
      </c>
      <c r="BJ573" s="9"/>
      <c r="BK573" s="9">
        <f>Sun!AM78</f>
        <v>0</v>
      </c>
      <c r="BL573" s="73" t="str">
        <f>IF(B573="win",100%-BL1,"-100%")</f>
        <v>-100%</v>
      </c>
      <c r="BM573" s="9">
        <f>(BK573*BL573)+(BK573*BM1)</f>
        <v>0</v>
      </c>
      <c r="BN573" s="9"/>
      <c r="BO573" s="9">
        <f>Sun!AN78</f>
        <v>0</v>
      </c>
      <c r="BP573" s="73" t="str">
        <f>IF(B573="win",100%-BP1,"-100%")</f>
        <v>-100%</v>
      </c>
      <c r="BQ573" s="9">
        <f>(BO573*BP573)+(BO573*BQ1)</f>
        <v>0</v>
      </c>
      <c r="BR573" s="9"/>
      <c r="BS573" s="9">
        <f>Sun!AO78</f>
        <v>0</v>
      </c>
      <c r="BT573" s="73" t="str">
        <f>IF(B573="win",100%-BT1,"-100%")</f>
        <v>-100%</v>
      </c>
      <c r="BU573" s="9">
        <f>(BS573*BT573)+(BS573*BU1)</f>
        <v>0</v>
      </c>
      <c r="BV573" s="9"/>
      <c r="BW573" s="9">
        <f>Sun!AP78</f>
        <v>0</v>
      </c>
      <c r="BX573" s="73" t="str">
        <f>IF(B573="win",100%-BX1,"-100%")</f>
        <v>-100%</v>
      </c>
      <c r="BY573" s="9">
        <f>(BW573*BX573)+(BW573*BY1)</f>
        <v>0</v>
      </c>
      <c r="BZ573" s="9"/>
      <c r="CA573" s="9">
        <f>Sun!AQ78</f>
        <v>0</v>
      </c>
      <c r="CB573" s="73" t="str">
        <f>IF(B573="win",100%-CB1,"-100%")</f>
        <v>-100%</v>
      </c>
      <c r="CC573" s="9">
        <f>(CA573*CB573)+(CA573*CC1)</f>
        <v>0</v>
      </c>
      <c r="CD573" s="9"/>
      <c r="CE573" s="9">
        <f>Sun!AR78</f>
        <v>0</v>
      </c>
      <c r="CF573" s="73" t="str">
        <f>IF(B573="win",100%-CF1,"-100%")</f>
        <v>-100%</v>
      </c>
      <c r="CG573" s="9">
        <f>(CE573*CF573)+(CE573*CG1)</f>
        <v>0</v>
      </c>
      <c r="CH573" s="9"/>
      <c r="CI573" s="9">
        <f>Sun!AS78</f>
        <v>0</v>
      </c>
      <c r="CJ573" s="73" t="str">
        <f>IF(B573="win",100%-CJ1,"-100%")</f>
        <v>-100%</v>
      </c>
      <c r="CK573" s="9">
        <f>(CI573*CJ573)+(CI573*CK1)</f>
        <v>0</v>
      </c>
      <c r="CL573" s="9"/>
      <c r="CM573" s="9">
        <f>Sun!AT78</f>
        <v>0</v>
      </c>
      <c r="CN573" s="73" t="str">
        <f>IF(B573="win",100%-CN1,"-100%")</f>
        <v>-100%</v>
      </c>
      <c r="CO573" s="9">
        <f>(CM573*CN573)+(CM573*CO1)</f>
        <v>0</v>
      </c>
      <c r="CP573" s="9"/>
      <c r="CQ573" s="9">
        <f>Sun!AU78</f>
        <v>0</v>
      </c>
      <c r="CR573" s="73" t="str">
        <f>IF(B573="win",100%-CR1,"-100%")</f>
        <v>-100%</v>
      </c>
      <c r="CS573" s="9">
        <f>(CQ573*CR573)+(CQ573*CS1)</f>
        <v>0</v>
      </c>
      <c r="CT573" s="9"/>
      <c r="CU573" s="9">
        <f>Sun!AV78</f>
        <v>0</v>
      </c>
      <c r="CV573" s="73" t="str">
        <f>IF(B573="win",100%-CV1,"-100%")</f>
        <v>-100%</v>
      </c>
      <c r="CW573" s="9">
        <f>(CU573*CV573)+(CU573*CW1)</f>
        <v>0</v>
      </c>
      <c r="CX573" s="9"/>
      <c r="CY573" s="9">
        <f>Sun!AW78</f>
        <v>0</v>
      </c>
      <c r="CZ573" s="73" t="str">
        <f>IF(B573="win",100%-CZ1,"-100%")</f>
        <v>-100%</v>
      </c>
      <c r="DA573" s="9">
        <f>(CY573*CZ573)+(CY573*DA1)</f>
        <v>0</v>
      </c>
      <c r="DB573" s="9"/>
      <c r="DC573" s="9">
        <f>Sun!AX78</f>
        <v>0</v>
      </c>
      <c r="DD573" s="73" t="str">
        <f>IF(B573="win",100%-DD1,"-100%")</f>
        <v>-100%</v>
      </c>
      <c r="DE573" s="9">
        <f>(DC573*DD573)+(DC573*DE1)</f>
        <v>0</v>
      </c>
      <c r="DF573" s="9"/>
      <c r="DG573" s="9">
        <f>Sun!AY78</f>
        <v>0</v>
      </c>
      <c r="DH573" s="73" t="str">
        <f>IF(B573="win",100%-DH1,"-100%")</f>
        <v>-100%</v>
      </c>
      <c r="DI573" s="9">
        <f>(DG573*DH573)+(DG573*DI1)</f>
        <v>0</v>
      </c>
      <c r="DJ573" s="9"/>
      <c r="DK573" s="9">
        <f>Sun!AZ78</f>
        <v>0</v>
      </c>
      <c r="DL573" s="73" t="str">
        <f>IF(B573="win",100%-DL1,"-100%")</f>
        <v>-100%</v>
      </c>
      <c r="DM573" s="9">
        <f>(DK573*DL573)+(DK573*DM1)</f>
        <v>0</v>
      </c>
      <c r="DN573" s="9"/>
      <c r="DO573" s="9">
        <f>Sun!BA78</f>
        <v>0</v>
      </c>
      <c r="DP573" s="73" t="str">
        <f>IF(B573="win",100%-DP1,"-100%")</f>
        <v>-100%</v>
      </c>
      <c r="DQ573" s="9">
        <f>(DO573*DP573)+(DO573*DQ1)</f>
        <v>0</v>
      </c>
      <c r="DR573" s="9"/>
      <c r="DS573" s="9">
        <f>Sun!BB78</f>
        <v>0</v>
      </c>
      <c r="DT573" s="73" t="str">
        <f>IF(B573="win",100%-DT1,"-100%")</f>
        <v>-100%</v>
      </c>
      <c r="DU573" s="9">
        <f>(DS573*DT573)+(DS573*DU1)</f>
        <v>0</v>
      </c>
      <c r="DV573" s="9"/>
      <c r="DW573" s="9">
        <f>Sun!BC78</f>
        <v>0</v>
      </c>
      <c r="DX573" s="73" t="str">
        <f>IF(B573="win",100%-DX1,"-100%")</f>
        <v>-100%</v>
      </c>
      <c r="DY573" s="9">
        <f>(DW573*DX573)+(DW573*DY1)</f>
        <v>0</v>
      </c>
      <c r="DZ573" s="9"/>
      <c r="EA573" s="9">
        <f>Sun!BD78</f>
        <v>0</v>
      </c>
      <c r="EB573" s="73" t="str">
        <f>IF(B573="win",100%-EB1,"-100%")</f>
        <v>-100%</v>
      </c>
      <c r="EC573" s="9">
        <f>(EA573*EB573)+(EA573*EC1)</f>
        <v>0</v>
      </c>
      <c r="ED573" s="9"/>
      <c r="EE573" s="9">
        <f>Sun!BE78</f>
        <v>0</v>
      </c>
      <c r="EF573" s="73" t="str">
        <f>IF(B573="win",100%-EF1,"-100%")</f>
        <v>-100%</v>
      </c>
      <c r="EG573" s="9">
        <f>(EE573*EF573)+(EE573*EG1)</f>
        <v>0</v>
      </c>
      <c r="EH573" s="9"/>
      <c r="EI573" s="9">
        <f>Sun!BF78</f>
        <v>0</v>
      </c>
      <c r="EJ573" s="73" t="str">
        <f>IF(B573="win",100%-EJ1,"-100%")</f>
        <v>-100%</v>
      </c>
      <c r="EK573" s="9">
        <f>(EI573*EJ573)+(EI573*EK1)</f>
        <v>0</v>
      </c>
      <c r="EL573" s="9"/>
      <c r="EM573" s="9">
        <f>Sun!BG78</f>
        <v>0</v>
      </c>
      <c r="EN573" s="73" t="str">
        <f>IF(B573="win",100%-EN1,"-100%")</f>
        <v>-100%</v>
      </c>
      <c r="EO573" s="9">
        <f>(EM573*EN573)+(EM573*EO1)</f>
        <v>0</v>
      </c>
      <c r="EP573" s="9"/>
      <c r="EQ573" s="9">
        <f>Sun!BH78</f>
        <v>0</v>
      </c>
      <c r="ER573" s="73" t="str">
        <f>IF(B573="win",100%-ER1,"-100%")</f>
        <v>-100%</v>
      </c>
      <c r="ES573" s="9">
        <f>(EQ573*ER573)+(EQ573*ES1)</f>
        <v>0</v>
      </c>
      <c r="EU573" s="9">
        <f>Sun!$BI78</f>
        <v>0</v>
      </c>
      <c r="EV573" s="73" t="str">
        <f t="shared" si="5574"/>
        <v>-100%</v>
      </c>
      <c r="EW573" s="9">
        <f>(EU573*EV573)+(EU573*EW1)</f>
        <v>0</v>
      </c>
      <c r="EY573" s="9">
        <f>Sun!$BJ78</f>
        <v>0</v>
      </c>
      <c r="EZ573" s="73" t="str">
        <f t="shared" si="5575"/>
        <v>-100%</v>
      </c>
      <c r="FA573" s="9">
        <f>(EY573*EZ573)+(EY573*FA1)</f>
        <v>0</v>
      </c>
      <c r="FC573" s="9">
        <f>Sun!$BK78</f>
        <v>0</v>
      </c>
      <c r="FD573" s="73" t="str">
        <f t="shared" si="5576"/>
        <v>-100%</v>
      </c>
      <c r="FE573" s="9">
        <f>(FC573*FD573)+(FC573*FE1)</f>
        <v>0</v>
      </c>
      <c r="FG573" s="9">
        <f>Sun!$BL78</f>
        <v>0</v>
      </c>
      <c r="FH573" s="73" t="str">
        <f t="shared" si="5577"/>
        <v>-100%</v>
      </c>
      <c r="FI573" s="9">
        <f>(FG573*FH573)+(FG573*FI1)</f>
        <v>0</v>
      </c>
      <c r="FK573" s="9">
        <f>Sun!$BM78</f>
        <v>0</v>
      </c>
      <c r="FL573" s="73" t="str">
        <f t="shared" si="5578"/>
        <v>-100%</v>
      </c>
      <c r="FM573" s="9">
        <f>(FK573*FL573)+(FK573*FM1)</f>
        <v>0</v>
      </c>
      <c r="FO573" s="9">
        <f>Sun!$BN78</f>
        <v>0</v>
      </c>
      <c r="FP573" s="73" t="str">
        <f t="shared" ref="FP573:FP575" si="5594">IF($B573="win",100%-FP$1,"-100%")</f>
        <v>-100%</v>
      </c>
      <c r="FQ573" s="9">
        <f>(FO573*FP573)+(FO573*FQ1)</f>
        <v>0</v>
      </c>
    </row>
    <row r="574" spans="1:173" x14ac:dyDescent="0.25">
      <c r="A574" s="9" t="str">
        <f>Sun!A79</f>
        <v>UNDER</v>
      </c>
      <c r="B574" s="72">
        <f>Sun!C79</f>
        <v>0</v>
      </c>
      <c r="C574" s="9">
        <f>Sun!X79</f>
        <v>0</v>
      </c>
      <c r="D574" s="73" t="str">
        <f>IF(B574="win",100%-D1,"-100%")</f>
        <v>-100%</v>
      </c>
      <c r="E574" s="9">
        <f>(C574*D574)+(C574*E1)</f>
        <v>0</v>
      </c>
      <c r="F574" s="12"/>
      <c r="G574" s="9">
        <f>Sun!Y79</f>
        <v>0</v>
      </c>
      <c r="H574" s="73" t="str">
        <f t="shared" si="5593"/>
        <v>-100%</v>
      </c>
      <c r="I574" s="9">
        <f>(G574*H574)+(G574*I1)</f>
        <v>0</v>
      </c>
      <c r="J574" s="12"/>
      <c r="K574" s="9">
        <f>Sun!Z79</f>
        <v>0</v>
      </c>
      <c r="L574" s="73" t="str">
        <f>IF(B574="win",100%-L1,"-100%")</f>
        <v>-100%</v>
      </c>
      <c r="M574" s="9">
        <f>(K574*L574)+(K574*M1)</f>
        <v>0</v>
      </c>
      <c r="N574" s="9"/>
      <c r="O574" s="9">
        <f>Sun!AA79</f>
        <v>0</v>
      </c>
      <c r="P574" s="73" t="str">
        <f>IF(B574="win",100%-P1,"-100%")</f>
        <v>-100%</v>
      </c>
      <c r="Q574" s="9">
        <f>(O574*P574)+(O574*Q1)</f>
        <v>0</v>
      </c>
      <c r="R574" s="9"/>
      <c r="S574" s="9">
        <f>Sun!AB79</f>
        <v>0</v>
      </c>
      <c r="T574" s="73" t="str">
        <f>IF(B574="win",100%-T1,"-100%")</f>
        <v>-100%</v>
      </c>
      <c r="U574" s="9">
        <f>(S574*T574)+(S574*U1)</f>
        <v>0</v>
      </c>
      <c r="V574" s="9"/>
      <c r="W574" s="9">
        <f>Sun!AC79</f>
        <v>0</v>
      </c>
      <c r="X574" s="73" t="str">
        <f>IF(B574="win",100%-X1,"-100%")</f>
        <v>-100%</v>
      </c>
      <c r="Y574" s="9">
        <f>(W574*X574)+(W574*Y1)</f>
        <v>0</v>
      </c>
      <c r="Z574" s="9"/>
      <c r="AA574" s="9">
        <f>Sun!AD79</f>
        <v>0</v>
      </c>
      <c r="AB574" s="73" t="str">
        <f>IF(B574="win",100%-AB1,"-100%")</f>
        <v>-100%</v>
      </c>
      <c r="AC574" s="9">
        <f>(AA574*AB574)+(AA574*AC1)</f>
        <v>0</v>
      </c>
      <c r="AD574" s="9"/>
      <c r="AE574" s="9">
        <f>Sun!AE79</f>
        <v>0</v>
      </c>
      <c r="AF574" s="73" t="str">
        <f>IF(B574="win",100%-AF1,"-100%")</f>
        <v>-100%</v>
      </c>
      <c r="AG574" s="9">
        <f>(AE574*AF574)+(AE574*AG1)</f>
        <v>0</v>
      </c>
      <c r="AH574" s="9"/>
      <c r="AI574" s="9">
        <f>Sun!AF79</f>
        <v>0</v>
      </c>
      <c r="AJ574" s="73" t="str">
        <f>IF(B574="win",100%-AJ1,"-100%")</f>
        <v>-100%</v>
      </c>
      <c r="AK574" s="9">
        <f>(AI574*AJ574)+(AI574*AK1)</f>
        <v>0</v>
      </c>
      <c r="AL574" s="9"/>
      <c r="AM574" s="9">
        <f>Sun!AG79</f>
        <v>0</v>
      </c>
      <c r="AN574" s="73" t="str">
        <f>IF(B574="win",100%-AN1,"-100%")</f>
        <v>-100%</v>
      </c>
      <c r="AO574" s="9">
        <f>(AM574*AN574)+(AM574*AO1)</f>
        <v>0</v>
      </c>
      <c r="AP574" s="9"/>
      <c r="AQ574" s="9">
        <f>Sun!AH79</f>
        <v>0</v>
      </c>
      <c r="AR574" s="73" t="str">
        <f>IF(B574="win",100%-AR1,"-100%")</f>
        <v>-100%</v>
      </c>
      <c r="AS574" s="9">
        <f>(AQ574*AR574)+(AQ574*AS1)</f>
        <v>0</v>
      </c>
      <c r="AT574" s="9"/>
      <c r="AU574" s="9">
        <f>Sun!AI79</f>
        <v>0</v>
      </c>
      <c r="AV574" s="73" t="str">
        <f>IF(B574="win",100%-AV1,"-100%")</f>
        <v>-100%</v>
      </c>
      <c r="AW574" s="9">
        <f>(AU574*AV574)+(AU574*AW1)</f>
        <v>0</v>
      </c>
      <c r="AX574" s="9"/>
      <c r="AY574" s="9">
        <f>Sun!AJ79</f>
        <v>0</v>
      </c>
      <c r="AZ574" s="73" t="str">
        <f>IF(B574="win",100%-AZ1,"-100%")</f>
        <v>-100%</v>
      </c>
      <c r="BA574" s="9">
        <f>(AY574*AZ574)+(AY574*BA1)</f>
        <v>0</v>
      </c>
      <c r="BB574" s="9"/>
      <c r="BC574" s="9">
        <f>Sun!AK79</f>
        <v>0</v>
      </c>
      <c r="BD574" s="73" t="str">
        <f>IF(B574="win",100%-BD1,"-100%")</f>
        <v>-100%</v>
      </c>
      <c r="BE574" s="9">
        <f>(BC574*BD574)+(BC574*BE1)</f>
        <v>0</v>
      </c>
      <c r="BF574" s="9"/>
      <c r="BG574" s="9">
        <f>Sun!AL79</f>
        <v>0</v>
      </c>
      <c r="BH574" s="73" t="str">
        <f>IF(B574="win",100%-BH1,"-100%")</f>
        <v>-100%</v>
      </c>
      <c r="BI574" s="9">
        <f>(BG574*BH574)+(BG574*BI1)</f>
        <v>0</v>
      </c>
      <c r="BJ574" s="9"/>
      <c r="BK574" s="9">
        <f>Sun!AM79</f>
        <v>0</v>
      </c>
      <c r="BL574" s="73" t="str">
        <f>IF(B574="win",100%-BL1,"-100%")</f>
        <v>-100%</v>
      </c>
      <c r="BM574" s="9">
        <f>(BK574*BL574)+(BK574*BM1)</f>
        <v>0</v>
      </c>
      <c r="BN574" s="9"/>
      <c r="BO574" s="9">
        <f>Sun!AN79</f>
        <v>0</v>
      </c>
      <c r="BP574" s="73" t="str">
        <f>IF(B574="win",100%-BP1,"-100%")</f>
        <v>-100%</v>
      </c>
      <c r="BQ574" s="9">
        <f>(BO574*BP574)+(BO574*BQ1)</f>
        <v>0</v>
      </c>
      <c r="BR574" s="9"/>
      <c r="BS574" s="9">
        <f>Sun!AO79</f>
        <v>0</v>
      </c>
      <c r="BT574" s="73" t="str">
        <f>IF(B574="win",100%-BT1,"-100%")</f>
        <v>-100%</v>
      </c>
      <c r="BU574" s="9">
        <f>(BS574*BT574)+(BS574*BU1)</f>
        <v>0</v>
      </c>
      <c r="BV574" s="9"/>
      <c r="BW574" s="9">
        <f>Sun!AP79</f>
        <v>0</v>
      </c>
      <c r="BX574" s="73" t="str">
        <f>IF(B574="win",100%-BX1,"-100%")</f>
        <v>-100%</v>
      </c>
      <c r="BY574" s="9">
        <f>(BW574*BX574)+(BW574*BY1)</f>
        <v>0</v>
      </c>
      <c r="BZ574" s="9"/>
      <c r="CA574" s="9">
        <f>Sun!AQ79</f>
        <v>0</v>
      </c>
      <c r="CB574" s="73" t="str">
        <f>IF(B574="win",100%-CB1,"-100%")</f>
        <v>-100%</v>
      </c>
      <c r="CC574" s="9">
        <f>(CA574*CB574)+(CA574*CC1)</f>
        <v>0</v>
      </c>
      <c r="CD574" s="9"/>
      <c r="CE574" s="9">
        <f>Sun!AR79</f>
        <v>0</v>
      </c>
      <c r="CF574" s="73" t="str">
        <f>IF(B574="win",100%-CF1,"-100%")</f>
        <v>-100%</v>
      </c>
      <c r="CG574" s="9">
        <f>(CE574*CF574)+(CE574*CG1)</f>
        <v>0</v>
      </c>
      <c r="CH574" s="9"/>
      <c r="CI574" s="9">
        <f>Sun!AS79</f>
        <v>0</v>
      </c>
      <c r="CJ574" s="73" t="str">
        <f>IF(B574="win",100%-CJ1,"-100%")</f>
        <v>-100%</v>
      </c>
      <c r="CK574" s="9">
        <f>(CI574*CJ574)+(CI574*CK1)</f>
        <v>0</v>
      </c>
      <c r="CL574" s="9"/>
      <c r="CM574" s="9">
        <f>Sun!AT79</f>
        <v>0</v>
      </c>
      <c r="CN574" s="73" t="str">
        <f>IF(B574="win",100%-CN1,"-100%")</f>
        <v>-100%</v>
      </c>
      <c r="CO574" s="9">
        <f>(CM574*CN574)+(CM574*CO1)</f>
        <v>0</v>
      </c>
      <c r="CP574" s="9"/>
      <c r="CQ574" s="9">
        <f>Sun!AU79</f>
        <v>0</v>
      </c>
      <c r="CR574" s="73" t="str">
        <f>IF(B574="win",100%-CR1,"-100%")</f>
        <v>-100%</v>
      </c>
      <c r="CS574" s="9">
        <f>(CQ574*CR574)+(CQ574*CS1)</f>
        <v>0</v>
      </c>
      <c r="CT574" s="9"/>
      <c r="CU574" s="9">
        <f>Sun!AV79</f>
        <v>0</v>
      </c>
      <c r="CV574" s="73" t="str">
        <f>IF(B574="win",100%-CV1,"-100%")</f>
        <v>-100%</v>
      </c>
      <c r="CW574" s="9">
        <f>(CU574*CV574)+(CU574*CW1)</f>
        <v>0</v>
      </c>
      <c r="CX574" s="9"/>
      <c r="CY574" s="9">
        <f>Sun!AW79</f>
        <v>0</v>
      </c>
      <c r="CZ574" s="73" t="str">
        <f>IF(B574="win",100%-CZ1,"-100%")</f>
        <v>-100%</v>
      </c>
      <c r="DA574" s="9">
        <f>(CY574*CZ574)+(CY574*DA1)</f>
        <v>0</v>
      </c>
      <c r="DB574" s="9"/>
      <c r="DC574" s="9">
        <f>Sun!AX79</f>
        <v>0</v>
      </c>
      <c r="DD574" s="73" t="str">
        <f>IF(B574="win",100%-DD1,"-100%")</f>
        <v>-100%</v>
      </c>
      <c r="DE574" s="9">
        <f>(DC574*DD574)+(DC574*DE1)</f>
        <v>0</v>
      </c>
      <c r="DF574" s="9"/>
      <c r="DG574" s="9">
        <f>Sun!AY79</f>
        <v>0</v>
      </c>
      <c r="DH574" s="73" t="str">
        <f>IF(B574="win",100%-DH1,"-100%")</f>
        <v>-100%</v>
      </c>
      <c r="DI574" s="9">
        <f>(DG574*DH574)+(DG574*DI1)</f>
        <v>0</v>
      </c>
      <c r="DJ574" s="9"/>
      <c r="DK574" s="9">
        <f>Sun!AZ79</f>
        <v>0</v>
      </c>
      <c r="DL574" s="73" t="str">
        <f>IF(B574="win",100%-DL1,"-100%")</f>
        <v>-100%</v>
      </c>
      <c r="DM574" s="9">
        <f>(DK574*DL574)+(DK574*DM1)</f>
        <v>0</v>
      </c>
      <c r="DN574" s="9"/>
      <c r="DO574" s="9">
        <f>Sun!BA79</f>
        <v>0</v>
      </c>
      <c r="DP574" s="73" t="str">
        <f>IF(B574="win",100%-DP1,"-100%")</f>
        <v>-100%</v>
      </c>
      <c r="DQ574" s="9">
        <f>(DO574*DP574)+(DO574*DQ1)</f>
        <v>0</v>
      </c>
      <c r="DR574" s="9"/>
      <c r="DS574" s="9">
        <f>Sun!BB79</f>
        <v>0</v>
      </c>
      <c r="DT574" s="73" t="str">
        <f>IF(B574="win",100%-DT1,"-100%")</f>
        <v>-100%</v>
      </c>
      <c r="DU574" s="9">
        <f>(DS574*DT574)+(DS574*DU1)</f>
        <v>0</v>
      </c>
      <c r="DV574" s="9"/>
      <c r="DW574" s="9">
        <f>Sun!BC79</f>
        <v>0</v>
      </c>
      <c r="DX574" s="73" t="str">
        <f>IF(B574="win",100%-DX1,"-100%")</f>
        <v>-100%</v>
      </c>
      <c r="DY574" s="9">
        <f>(DW574*DX574)+(DW574*DY1)</f>
        <v>0</v>
      </c>
      <c r="DZ574" s="9"/>
      <c r="EA574" s="9">
        <f>Sun!BD79</f>
        <v>0</v>
      </c>
      <c r="EB574" s="73" t="str">
        <f>IF(B574="win",100%-EB1,"-100%")</f>
        <v>-100%</v>
      </c>
      <c r="EC574" s="9">
        <f>(EA574*EB574)+(EA574*EC1)</f>
        <v>0</v>
      </c>
      <c r="ED574" s="9"/>
      <c r="EE574" s="9">
        <f>Sun!BE79</f>
        <v>0</v>
      </c>
      <c r="EF574" s="73" t="str">
        <f>IF(B574="win",100%-EF1,"-100%")</f>
        <v>-100%</v>
      </c>
      <c r="EG574" s="9">
        <f>(EE574*EF574)+(EE574*EG1)</f>
        <v>0</v>
      </c>
      <c r="EH574" s="9"/>
      <c r="EI574" s="9">
        <f>Sun!BF79</f>
        <v>0</v>
      </c>
      <c r="EJ574" s="73" t="str">
        <f>IF(B574="win",100%-EJ1,"-100%")</f>
        <v>-100%</v>
      </c>
      <c r="EK574" s="9">
        <f>(EI574*EJ574)+(EI574*EK1)</f>
        <v>0</v>
      </c>
      <c r="EL574" s="9"/>
      <c r="EM574" s="9">
        <f>Sun!BG79</f>
        <v>0</v>
      </c>
      <c r="EN574" s="73" t="str">
        <f>IF(B574="win",100%-EN1,"-100%")</f>
        <v>-100%</v>
      </c>
      <c r="EO574" s="9">
        <f>(EM574*EN574)+(EM574*EO1)</f>
        <v>0</v>
      </c>
      <c r="EP574" s="9"/>
      <c r="EQ574" s="9">
        <f>Sun!BH79</f>
        <v>0</v>
      </c>
      <c r="ER574" s="73" t="str">
        <f>IF(B574="win",100%-ER1,"-100%")</f>
        <v>-100%</v>
      </c>
      <c r="ES574" s="9">
        <f>(EQ574*ER574)+(EQ574*ES1)</f>
        <v>0</v>
      </c>
      <c r="EU574" s="9">
        <f>Sun!$BI79</f>
        <v>0</v>
      </c>
      <c r="EV574" s="73" t="str">
        <f t="shared" si="5574"/>
        <v>-100%</v>
      </c>
      <c r="EW574" s="9">
        <f>(EU574*EV574)+(EU574*EW1)</f>
        <v>0</v>
      </c>
      <c r="EY574" s="9">
        <f>Sun!$BJ79</f>
        <v>0</v>
      </c>
      <c r="EZ574" s="73" t="str">
        <f t="shared" si="5575"/>
        <v>-100%</v>
      </c>
      <c r="FA574" s="9">
        <f>(EY574*EZ574)+(EY574*FA1)</f>
        <v>0</v>
      </c>
      <c r="FC574" s="9">
        <f>Sun!$BK79</f>
        <v>0</v>
      </c>
      <c r="FD574" s="73" t="str">
        <f t="shared" si="5576"/>
        <v>-100%</v>
      </c>
      <c r="FE574" s="9">
        <f>(FC574*FD574)+(FC574*FE1)</f>
        <v>0</v>
      </c>
      <c r="FG574" s="9">
        <f>Sun!$BL79</f>
        <v>0</v>
      </c>
      <c r="FH574" s="73" t="str">
        <f t="shared" si="5577"/>
        <v>-100%</v>
      </c>
      <c r="FI574" s="9">
        <f>(FG574*FH574)+(FG574*FI1)</f>
        <v>0</v>
      </c>
      <c r="FK574" s="9">
        <f>Sun!$BM79</f>
        <v>0</v>
      </c>
      <c r="FL574" s="73" t="str">
        <f t="shared" si="5578"/>
        <v>-100%</v>
      </c>
      <c r="FM574" s="9">
        <f>(FK574*FL574)+(FK574*FM1)</f>
        <v>0</v>
      </c>
      <c r="FO574" s="9">
        <f>Sun!$BN79</f>
        <v>0</v>
      </c>
      <c r="FP574" s="73" t="str">
        <f t="shared" si="5594"/>
        <v>-100%</v>
      </c>
      <c r="FQ574" s="9">
        <f>(FO574*FP574)+(FO574*FQ1)</f>
        <v>0</v>
      </c>
    </row>
    <row r="575" spans="1:173" x14ac:dyDescent="0.25">
      <c r="A575" s="9" t="str">
        <f>Sun!A80</f>
        <v>OVER</v>
      </c>
      <c r="B575" s="72">
        <f>Sun!C80</f>
        <v>0</v>
      </c>
      <c r="C575" s="9">
        <f>Sun!X80</f>
        <v>0</v>
      </c>
      <c r="D575" s="73" t="str">
        <f>IF(B575="win",100%-D1,"-100%")</f>
        <v>-100%</v>
      </c>
      <c r="E575" s="9">
        <f>(C575*D575)+(C575*E1)</f>
        <v>0</v>
      </c>
      <c r="F575" s="12"/>
      <c r="G575" s="9">
        <f>Sun!Y80</f>
        <v>0</v>
      </c>
      <c r="H575" s="73" t="str">
        <f t="shared" si="5593"/>
        <v>-100%</v>
      </c>
      <c r="I575" s="9">
        <f>(G575*H575)+(G575*I1)</f>
        <v>0</v>
      </c>
      <c r="J575" s="12"/>
      <c r="K575" s="9">
        <f>Sun!Z80</f>
        <v>0</v>
      </c>
      <c r="L575" s="73" t="str">
        <f>IF(B575="win",100%-L1,"-100%")</f>
        <v>-100%</v>
      </c>
      <c r="M575" s="9">
        <f>(K575*L575)+(K575*M1)</f>
        <v>0</v>
      </c>
      <c r="N575" s="9"/>
      <c r="O575" s="9">
        <f>Sun!AA80</f>
        <v>0</v>
      </c>
      <c r="P575" s="73" t="str">
        <f>IF(B575="win",100%-P1,"-100%")</f>
        <v>-100%</v>
      </c>
      <c r="Q575" s="9">
        <f>(O575*P575)+(O575*Q1)</f>
        <v>0</v>
      </c>
      <c r="R575" s="9"/>
      <c r="S575" s="9">
        <f>Sun!AB80</f>
        <v>0</v>
      </c>
      <c r="T575" s="73" t="str">
        <f>IF(B575="win",100%-T1,"-100%")</f>
        <v>-100%</v>
      </c>
      <c r="U575" s="9">
        <f>(S575*T575)+(S575*U1)</f>
        <v>0</v>
      </c>
      <c r="V575" s="9"/>
      <c r="W575" s="9">
        <f>Sun!AC80</f>
        <v>0</v>
      </c>
      <c r="X575" s="73" t="str">
        <f>IF(B575="win",100%-X1,"-100%")</f>
        <v>-100%</v>
      </c>
      <c r="Y575" s="9">
        <f>(W575*X575)+(W575*Y1)</f>
        <v>0</v>
      </c>
      <c r="Z575" s="9"/>
      <c r="AA575" s="9">
        <f>Sun!AD80</f>
        <v>0</v>
      </c>
      <c r="AB575" s="73" t="str">
        <f>IF(B575="win",100%-AB1,"-100%")</f>
        <v>-100%</v>
      </c>
      <c r="AC575" s="9">
        <f>(AA575*AB575)+(AA575*AC1)</f>
        <v>0</v>
      </c>
      <c r="AD575" s="9"/>
      <c r="AE575" s="9">
        <f>Sun!AE80</f>
        <v>0</v>
      </c>
      <c r="AF575" s="73" t="str">
        <f>IF(B575="win",100%-AF1,"-100%")</f>
        <v>-100%</v>
      </c>
      <c r="AG575" s="9">
        <f>(AE575*AF575)+(AE575*AG1)</f>
        <v>0</v>
      </c>
      <c r="AH575" s="9"/>
      <c r="AI575" s="9">
        <f>Sun!AF80</f>
        <v>0</v>
      </c>
      <c r="AJ575" s="73" t="str">
        <f>IF(B575="win",100%-AJ1,"-100%")</f>
        <v>-100%</v>
      </c>
      <c r="AK575" s="9">
        <f>(AI575*AJ575)+(AI575*AK1)</f>
        <v>0</v>
      </c>
      <c r="AL575" s="9"/>
      <c r="AM575" s="9">
        <f>Sun!AG80</f>
        <v>0</v>
      </c>
      <c r="AN575" s="73" t="str">
        <f>IF(B575="win",100%-AN1,"-100%")</f>
        <v>-100%</v>
      </c>
      <c r="AO575" s="9">
        <f>(AM575*AN575)+(AM575*AO1)</f>
        <v>0</v>
      </c>
      <c r="AP575" s="9"/>
      <c r="AQ575" s="9">
        <f>Sun!AH80</f>
        <v>0</v>
      </c>
      <c r="AR575" s="73" t="str">
        <f>IF(B575="win",100%-AR1,"-100%")</f>
        <v>-100%</v>
      </c>
      <c r="AS575" s="9">
        <f>(AQ575*AR575)+(AQ575*AS1)</f>
        <v>0</v>
      </c>
      <c r="AT575" s="9"/>
      <c r="AU575" s="9">
        <f>Sun!AI80</f>
        <v>0</v>
      </c>
      <c r="AV575" s="73" t="str">
        <f>IF(B575="win",100%-AV1,"-100%")</f>
        <v>-100%</v>
      </c>
      <c r="AW575" s="9">
        <f>(AU575*AV575)+(AU575*AW1)</f>
        <v>0</v>
      </c>
      <c r="AX575" s="9"/>
      <c r="AY575" s="9">
        <f>Sun!AJ80</f>
        <v>0</v>
      </c>
      <c r="AZ575" s="73" t="str">
        <f>IF(B575="win",100%-AZ1,"-100%")</f>
        <v>-100%</v>
      </c>
      <c r="BA575" s="9">
        <f>(AY575*AZ575)+(AY575*BA1)</f>
        <v>0</v>
      </c>
      <c r="BB575" s="9"/>
      <c r="BC575" s="9">
        <f>Sun!AK80</f>
        <v>0</v>
      </c>
      <c r="BD575" s="73" t="str">
        <f>IF(B575="win",100%-BD1,"-100%")</f>
        <v>-100%</v>
      </c>
      <c r="BE575" s="9">
        <f>(BC575*BD575)+(BC575*BE1)</f>
        <v>0</v>
      </c>
      <c r="BF575" s="9"/>
      <c r="BG575" s="9">
        <f>Sun!AL80</f>
        <v>0</v>
      </c>
      <c r="BH575" s="73" t="str">
        <f>IF(B575="win",100%-BH1,"-100%")</f>
        <v>-100%</v>
      </c>
      <c r="BI575" s="9">
        <f>(BG575*BH575)+(BG575*BI1)</f>
        <v>0</v>
      </c>
      <c r="BJ575" s="9"/>
      <c r="BK575" s="9">
        <f>Sun!AM80</f>
        <v>0</v>
      </c>
      <c r="BL575" s="73" t="str">
        <f>IF(B575="win",100%-BL1,"-100%")</f>
        <v>-100%</v>
      </c>
      <c r="BM575" s="9">
        <f>(BK575*BL575)+(BK575*BM1)</f>
        <v>0</v>
      </c>
      <c r="BN575" s="9"/>
      <c r="BO575" s="9">
        <f>Sun!AN80</f>
        <v>0</v>
      </c>
      <c r="BP575" s="73" t="str">
        <f>IF(B575="win",100%-BP1,"-100%")</f>
        <v>-100%</v>
      </c>
      <c r="BQ575" s="9">
        <f>(BO575*BP575)+(BO575*BQ1)</f>
        <v>0</v>
      </c>
      <c r="BR575" s="9"/>
      <c r="BS575" s="9">
        <f>Sun!AO80</f>
        <v>0</v>
      </c>
      <c r="BT575" s="73" t="str">
        <f>IF(B575="win",100%-BT1,"-100%")</f>
        <v>-100%</v>
      </c>
      <c r="BU575" s="9">
        <f>(BS575*BT575)+(BS575*BU1)</f>
        <v>0</v>
      </c>
      <c r="BV575" s="9"/>
      <c r="BW575" s="9">
        <f>Sun!AP80</f>
        <v>0</v>
      </c>
      <c r="BX575" s="73" t="str">
        <f>IF(B575="win",100%-BX1,"-100%")</f>
        <v>-100%</v>
      </c>
      <c r="BY575" s="9">
        <f>(BW575*BX575)+(BW575*BY1)</f>
        <v>0</v>
      </c>
      <c r="BZ575" s="9"/>
      <c r="CA575" s="9">
        <f>Sun!AQ80</f>
        <v>0</v>
      </c>
      <c r="CB575" s="73" t="str">
        <f>IF(B575="win",100%-CB1,"-100%")</f>
        <v>-100%</v>
      </c>
      <c r="CC575" s="9">
        <f>(CA575*CB575)+(CA575*CC1)</f>
        <v>0</v>
      </c>
      <c r="CD575" s="9"/>
      <c r="CE575" s="9">
        <f>Sun!AR80</f>
        <v>0</v>
      </c>
      <c r="CF575" s="73" t="str">
        <f>IF(B575="win",100%-CF1,"-100%")</f>
        <v>-100%</v>
      </c>
      <c r="CG575" s="9">
        <f>(CE575*CF575)+(CE575*CG1)</f>
        <v>0</v>
      </c>
      <c r="CH575" s="9"/>
      <c r="CI575" s="9">
        <f>Sun!AS80</f>
        <v>0</v>
      </c>
      <c r="CJ575" s="73" t="str">
        <f>IF(B575="win",100%-CJ1,"-100%")</f>
        <v>-100%</v>
      </c>
      <c r="CK575" s="9">
        <f>(CI575*CJ575)+(CI575*CK1)</f>
        <v>0</v>
      </c>
      <c r="CL575" s="9"/>
      <c r="CM575" s="9">
        <f>Sun!AT80</f>
        <v>0</v>
      </c>
      <c r="CN575" s="73" t="str">
        <f>IF(B575="win",100%-CN1,"-100%")</f>
        <v>-100%</v>
      </c>
      <c r="CO575" s="9">
        <f>(CM575*CN575)+(CM575*CO1)</f>
        <v>0</v>
      </c>
      <c r="CP575" s="9"/>
      <c r="CQ575" s="9">
        <f>Sun!AU80</f>
        <v>0</v>
      </c>
      <c r="CR575" s="73" t="str">
        <f>IF(B575="win",100%-CR1,"-100%")</f>
        <v>-100%</v>
      </c>
      <c r="CS575" s="9">
        <f>(CQ575*CR575)+(CQ575*CS1)</f>
        <v>0</v>
      </c>
      <c r="CT575" s="9"/>
      <c r="CU575" s="9">
        <f>Sun!AV80</f>
        <v>0</v>
      </c>
      <c r="CV575" s="73" t="str">
        <f>IF(B575="win",100%-CV1,"-100%")</f>
        <v>-100%</v>
      </c>
      <c r="CW575" s="9">
        <f>(CU575*CV575)+(CU575*CW1)</f>
        <v>0</v>
      </c>
      <c r="CX575" s="9"/>
      <c r="CY575" s="9">
        <f>Sun!AW80</f>
        <v>0</v>
      </c>
      <c r="CZ575" s="73" t="str">
        <f>IF(B575="win",100%-CZ1,"-100%")</f>
        <v>-100%</v>
      </c>
      <c r="DA575" s="9">
        <f>(CY575*CZ575)+(CY575*DA1)</f>
        <v>0</v>
      </c>
      <c r="DB575" s="9"/>
      <c r="DC575" s="9">
        <f>Sun!AX80</f>
        <v>0</v>
      </c>
      <c r="DD575" s="73" t="str">
        <f>IF(B575="win",100%-DD1,"-100%")</f>
        <v>-100%</v>
      </c>
      <c r="DE575" s="9">
        <f>(DC575*DD575)+(DC575*DE1)</f>
        <v>0</v>
      </c>
      <c r="DF575" s="9"/>
      <c r="DG575" s="9">
        <f>Sun!AY80</f>
        <v>0</v>
      </c>
      <c r="DH575" s="73" t="str">
        <f>IF(B575="win",100%-DH1,"-100%")</f>
        <v>-100%</v>
      </c>
      <c r="DI575" s="9">
        <f>(DG575*DH575)+(DG575*DI1)</f>
        <v>0</v>
      </c>
      <c r="DJ575" s="9"/>
      <c r="DK575" s="9">
        <f>Sun!AZ80</f>
        <v>0</v>
      </c>
      <c r="DL575" s="73" t="str">
        <f>IF(B575="win",100%-DL1,"-100%")</f>
        <v>-100%</v>
      </c>
      <c r="DM575" s="9">
        <f>(DK575*DL575)+(DK575*DM1)</f>
        <v>0</v>
      </c>
      <c r="DN575" s="9"/>
      <c r="DO575" s="9">
        <f>Sun!BA80</f>
        <v>0</v>
      </c>
      <c r="DP575" s="73" t="str">
        <f>IF(B575="win",100%-DP1,"-100%")</f>
        <v>-100%</v>
      </c>
      <c r="DQ575" s="9">
        <f>(DO575*DP575)+(DO575*DQ1)</f>
        <v>0</v>
      </c>
      <c r="DR575" s="9"/>
      <c r="DS575" s="9">
        <f>Sun!BB80</f>
        <v>0</v>
      </c>
      <c r="DT575" s="73" t="str">
        <f>IF(B575="win",100%-DT1,"-100%")</f>
        <v>-100%</v>
      </c>
      <c r="DU575" s="9">
        <f>(DS575*DT575)+(DS575*DU1)</f>
        <v>0</v>
      </c>
      <c r="DV575" s="9"/>
      <c r="DW575" s="9">
        <f>Sun!BC80</f>
        <v>0</v>
      </c>
      <c r="DX575" s="73" t="str">
        <f>IF(B575="win",100%-DX1,"-100%")</f>
        <v>-100%</v>
      </c>
      <c r="DY575" s="9">
        <f>(DW575*DX575)+(DW575*DY1)</f>
        <v>0</v>
      </c>
      <c r="DZ575" s="9"/>
      <c r="EA575" s="9">
        <f>Sun!BD80</f>
        <v>0</v>
      </c>
      <c r="EB575" s="73" t="str">
        <f>IF(B575="win",100%-EB1,"-100%")</f>
        <v>-100%</v>
      </c>
      <c r="EC575" s="9">
        <f>(EA575*EB575)+(EA575*EC1)</f>
        <v>0</v>
      </c>
      <c r="ED575" s="9"/>
      <c r="EE575" s="9">
        <f>Sun!BE80</f>
        <v>0</v>
      </c>
      <c r="EF575" s="73" t="str">
        <f>IF(B575="win",100%-EF1,"-100%")</f>
        <v>-100%</v>
      </c>
      <c r="EG575" s="9">
        <f>(EE575*EF575)+(EE575*EG1)</f>
        <v>0</v>
      </c>
      <c r="EH575" s="9"/>
      <c r="EI575" s="9">
        <f>Sun!BF80</f>
        <v>0</v>
      </c>
      <c r="EJ575" s="73" t="str">
        <f>IF(B575="win",100%-EJ1,"-100%")</f>
        <v>-100%</v>
      </c>
      <c r="EK575" s="9">
        <f>(EI575*EJ575)+(EI575*EK1)</f>
        <v>0</v>
      </c>
      <c r="EL575" s="9"/>
      <c r="EM575" s="9">
        <f>Sun!BG80</f>
        <v>0</v>
      </c>
      <c r="EN575" s="73" t="str">
        <f>IF(B575="win",100%-EN1,"-100%")</f>
        <v>-100%</v>
      </c>
      <c r="EO575" s="9">
        <f>(EM575*EN575)+(EM575*EO1)</f>
        <v>0</v>
      </c>
      <c r="EP575" s="9"/>
      <c r="EQ575" s="9">
        <f>Sun!BH80</f>
        <v>0</v>
      </c>
      <c r="ER575" s="73" t="str">
        <f>IF(B575="win",100%-ER1,"-100%")</f>
        <v>-100%</v>
      </c>
      <c r="ES575" s="9">
        <f>(EQ575*ER575)+(EQ575*ES1)</f>
        <v>0</v>
      </c>
      <c r="EU575" s="9">
        <f>Sun!$BI80</f>
        <v>0</v>
      </c>
      <c r="EV575" s="73" t="str">
        <f t="shared" si="5574"/>
        <v>-100%</v>
      </c>
      <c r="EW575" s="9">
        <f>(EU575*EV575)+(EU575*EW1)</f>
        <v>0</v>
      </c>
      <c r="EY575" s="9">
        <f>Sun!$BJ80</f>
        <v>0</v>
      </c>
      <c r="EZ575" s="73" t="str">
        <f t="shared" si="5575"/>
        <v>-100%</v>
      </c>
      <c r="FA575" s="9">
        <f>(EY575*EZ575)+(EY575*FA1)</f>
        <v>0</v>
      </c>
      <c r="FC575" s="9">
        <f>Sun!$BK80</f>
        <v>0</v>
      </c>
      <c r="FD575" s="73" t="str">
        <f t="shared" si="5576"/>
        <v>-100%</v>
      </c>
      <c r="FE575" s="9">
        <f>(FC575*FD575)+(FC575*FE1)</f>
        <v>0</v>
      </c>
      <c r="FG575" s="9">
        <f>Sun!$BL80</f>
        <v>0</v>
      </c>
      <c r="FH575" s="73" t="str">
        <f t="shared" si="5577"/>
        <v>-100%</v>
      </c>
      <c r="FI575" s="9">
        <f>(FG575*FH575)+(FG575*FI1)</f>
        <v>0</v>
      </c>
      <c r="FK575" s="9">
        <f>Sun!$BM80</f>
        <v>0</v>
      </c>
      <c r="FL575" s="73" t="str">
        <f t="shared" si="5578"/>
        <v>-100%</v>
      </c>
      <c r="FM575" s="9">
        <f>(FK575*FL575)+(FK575*FM1)</f>
        <v>0</v>
      </c>
      <c r="FO575" s="9">
        <f>Sun!$BN80</f>
        <v>0</v>
      </c>
      <c r="FP575" s="73" t="str">
        <f t="shared" si="5594"/>
        <v>-100%</v>
      </c>
      <c r="FQ575" s="9">
        <f>(FO575*FP575)+(FO575*FQ1)</f>
        <v>0</v>
      </c>
    </row>
  </sheetData>
  <pageMargins left="0.75" right="0.75" top="1" bottom="1" header="0.5" footer="0.5"/>
  <pageSetup orientation="portrait" horizontalDpi="4294967293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 zoomScale="100" zoomScaleNormal="100">
      <selection activeCell="Q39" sqref="Q39"/>
    </sheetView>
  </sheetViews>
  <sheetFormatPr defaultRowHeight="12.75" outlineLevelRow="0" outlineLevelCol="0" x14ac:dyDescent="0.2" customHeight="1"/>
  <cols>
    <col min="1" max="1" width="11.7109375" customWidth="1"/>
    <col min="2" max="2" width="12.85546875" customWidth="1"/>
    <col min="3" max="3" width="12.7109375" customWidth="1"/>
    <col min="4" max="4" width="9.7109375" hidden="1" customWidth="1"/>
    <col min="5" max="5" width="12.42578125" customWidth="1"/>
    <col min="6" max="6" width="10.7109375" customWidth="1"/>
    <col min="7" max="11" width="11.28515625" customWidth="1"/>
  </cols>
  <sheetData>
    <row r="1" spans="1:6" x14ac:dyDescent="0.25">
      <c r="A1" s="21" t="s">
        <v>180</v>
      </c>
      <c r="B1" s="21"/>
      <c r="C1" s="86" t="s">
        <v>181</v>
      </c>
      <c r="D1" s="86" t="s">
        <v>182</v>
      </c>
      <c r="E1" s="86" t="s">
        <v>183</v>
      </c>
      <c r="F1" s="86"/>
    </row>
    <row r="2" spans="1:6" x14ac:dyDescent="0.25">
      <c r="A2" s="87">
        <v>41813</v>
      </c>
      <c r="B2" s="88" t="s">
        <v>114</v>
      </c>
      <c r="C2" s="89">
        <f>E27*-1</f>
        <v>246245</v>
      </c>
      <c r="D2" s="6"/>
      <c r="E2" s="90">
        <f>SUM(C2:D2)</f>
        <v>246245</v>
      </c>
      <c r="F2" s="91"/>
    </row>
    <row r="3" spans="1:6" x14ac:dyDescent="0.25">
      <c r="A3" s="87">
        <v>41814</v>
      </c>
      <c r="B3" s="88" t="s">
        <v>115</v>
      </c>
      <c r="C3" s="89">
        <f>F27*-1</f>
        <v>0</v>
      </c>
      <c r="D3" s="6"/>
      <c r="E3" s="90">
        <f>SUM(C3:D3)+E2</f>
        <v>246245</v>
      </c>
      <c r="F3" s="91"/>
    </row>
    <row r="4" spans="1:6" x14ac:dyDescent="0.25">
      <c r="A4" s="87">
        <v>41815</v>
      </c>
      <c r="B4" s="88" t="s">
        <v>116</v>
      </c>
      <c r="C4" s="89">
        <f>G27*-1</f>
        <v>-224022.5</v>
      </c>
      <c r="D4" s="6"/>
      <c r="E4" s="90">
        <f t="shared" ref="E4:E8" si="0">SUM(C4:D4)+E3</f>
        <v>22222.5</v>
      </c>
      <c r="F4" s="91"/>
    </row>
    <row r="5" spans="1:6" x14ac:dyDescent="0.25">
      <c r="A5" s="87">
        <v>41816</v>
      </c>
      <c r="B5" s="88" t="s">
        <v>117</v>
      </c>
      <c r="C5" s="89">
        <f>H27*-1</f>
        <v>-10780</v>
      </c>
      <c r="D5" s="6"/>
      <c r="E5" s="90">
        <f t="shared" si="0"/>
        <v>11442.5</v>
      </c>
      <c r="F5" s="91"/>
    </row>
    <row r="6" spans="1:6" x14ac:dyDescent="0.25">
      <c r="A6" s="87">
        <v>41817</v>
      </c>
      <c r="B6" s="88" t="s">
        <v>118</v>
      </c>
      <c r="C6" s="89">
        <f>I27*-1</f>
        <v>-645685</v>
      </c>
      <c r="D6" s="6"/>
      <c r="E6" s="90">
        <f t="shared" si="0"/>
        <v>-634242.5</v>
      </c>
      <c r="F6" s="91"/>
    </row>
    <row r="7" spans="1:6" x14ac:dyDescent="0.25">
      <c r="A7" s="87">
        <v>41818</v>
      </c>
      <c r="B7" s="88" t="s">
        <v>119</v>
      </c>
      <c r="C7" s="89">
        <f>J27*-1</f>
        <v>109490</v>
      </c>
      <c r="D7" s="6"/>
      <c r="E7" s="90">
        <f t="shared" si="0"/>
        <v>-524752.5</v>
      </c>
      <c r="F7" s="91"/>
    </row>
    <row r="8" spans="1:8" x14ac:dyDescent="0.25">
      <c r="A8" s="87">
        <v>41819</v>
      </c>
      <c r="B8" s="88" t="s">
        <v>120</v>
      </c>
      <c r="C8" s="89">
        <f>K27*-1</f>
        <v>0</v>
      </c>
      <c r="D8" s="6"/>
      <c r="E8" s="90">
        <f t="shared" si="0"/>
        <v>-524752.5</v>
      </c>
      <c r="F8" s="91"/>
      <c r="G8" s="92"/>
      <c r="H8" s="60"/>
    </row>
    <row r="11" ht="45" customHeight="1" spans="1:11" x14ac:dyDescent="0.25">
      <c r="A11" s="6"/>
      <c r="B11" s="93" t="s">
        <v>184</v>
      </c>
      <c r="C11" s="94" t="s">
        <v>185</v>
      </c>
      <c r="D11" s="93" t="s">
        <v>182</v>
      </c>
      <c r="E11" s="93" t="str">
        <f>B2</f>
        <v>Mon</v>
      </c>
      <c r="F11" s="93" t="str">
        <f>B3</f>
        <v>Tue</v>
      </c>
      <c r="G11" s="93" t="str">
        <f>B4</f>
        <v>Wed</v>
      </c>
      <c r="H11" s="93" t="str">
        <f>B5</f>
        <v>Thu</v>
      </c>
      <c r="I11" s="93" t="str">
        <f>B6</f>
        <v>Fri</v>
      </c>
      <c r="J11" s="93" t="str">
        <f>B7</f>
        <v>Sat</v>
      </c>
      <c r="K11" s="93" t="str">
        <f>B8</f>
        <v>Sun</v>
      </c>
    </row>
    <row r="12" spans="1:11" x14ac:dyDescent="0.25">
      <c r="A12" s="95" t="str">
        <f>'Jojo Bettors'!A2</f>
        <v>Bong Daily</v>
      </c>
      <c r="B12" s="96">
        <f t="shared" ref="B12:B26" si="1">SUM(C12:D12)</f>
        <v>-29070</v>
      </c>
      <c r="C12" s="96">
        <f t="shared" ref="C12:C26" si="2">SUM(E12:K12)</f>
        <v>-29070</v>
      </c>
      <c r="D12" s="6"/>
      <c r="E12" s="97">
        <f>'Jojo Players'!E$3</f>
        <v>-41710</v>
      </c>
      <c r="F12" s="97">
        <f>'Jojo Players'!E$85</f>
        <v>0</v>
      </c>
      <c r="G12" s="97">
        <f>'Jojo Players'!E$167</f>
        <v>-3420</v>
      </c>
      <c r="H12" s="97">
        <f>'Jojo Players'!E$252</f>
        <v>0</v>
      </c>
      <c r="I12" s="97">
        <f>'Jojo Players'!E$333</f>
        <v>91080</v>
      </c>
      <c r="J12" s="97">
        <f>'Jojo Players'!E$414</f>
        <v>-75020</v>
      </c>
      <c r="K12" s="97">
        <f>'Jojo Players'!E$496</f>
        <v>0</v>
      </c>
    </row>
    <row r="13" spans="1:11" x14ac:dyDescent="0.25">
      <c r="A13" s="95" t="str">
        <f>'Jojo Bettors'!A3</f>
        <v>Rey Cash</v>
      </c>
      <c r="B13" s="96">
        <f t="shared" si="1"/>
        <v>124720</v>
      </c>
      <c r="C13" s="96">
        <f t="shared" si="2"/>
        <v>124720</v>
      </c>
      <c r="D13" s="6"/>
      <c r="E13" s="97">
        <f>'Jojo Players'!I$3</f>
        <v>110400</v>
      </c>
      <c r="F13" s="97">
        <f>'Jojo Players'!I$85</f>
        <v>0</v>
      </c>
      <c r="G13" s="97">
        <f>'Jojo Players'!I$167</f>
        <v>-83200</v>
      </c>
      <c r="H13" s="97">
        <f>'Jojo Players'!I$252</f>
        <v>51520</v>
      </c>
      <c r="I13" s="97">
        <f>'Jojo Players'!I$333</f>
        <v>46000</v>
      </c>
      <c r="J13" s="97">
        <f>'Jojo Players'!I$414</f>
        <v>0</v>
      </c>
      <c r="K13" s="97">
        <f>'Jojo Players'!I$496</f>
        <v>0</v>
      </c>
    </row>
    <row r="14" spans="1:11" x14ac:dyDescent="0.25">
      <c r="A14" s="95" t="str">
        <f>'Jojo Bettors'!A4</f>
        <v>Mackloyd</v>
      </c>
      <c r="B14" s="96">
        <f t="shared" si="1"/>
        <v>0</v>
      </c>
      <c r="C14" s="96">
        <f t="shared" si="2"/>
        <v>0</v>
      </c>
      <c r="D14" s="6"/>
      <c r="E14" s="97">
        <f>'Jojo Players'!M$3</f>
        <v>0</v>
      </c>
      <c r="F14" s="97">
        <f>'Jojo Players'!M$85</f>
        <v>0</v>
      </c>
      <c r="G14" s="97">
        <f>'Jojo Players'!M$167</f>
        <v>0</v>
      </c>
      <c r="H14" s="97">
        <f>'Jojo Players'!M$252</f>
        <v>0</v>
      </c>
      <c r="I14" s="97">
        <f>'Jojo Players'!M$333</f>
        <v>0</v>
      </c>
      <c r="J14" s="97">
        <f>'Jojo Players'!M$414</f>
        <v>0</v>
      </c>
      <c r="K14" s="97">
        <f>'Jojo Players'!M$496</f>
        <v>0</v>
      </c>
    </row>
    <row r="15" spans="1:11" x14ac:dyDescent="0.25">
      <c r="A15" s="95" t="str">
        <f>'Jojo Bettors'!A5</f>
        <v>Mike Foreign</v>
      </c>
      <c r="B15" s="96">
        <f t="shared" si="1"/>
        <v>19840</v>
      </c>
      <c r="C15" s="96">
        <f t="shared" si="2"/>
        <v>19840</v>
      </c>
      <c r="D15" s="6"/>
      <c r="E15" s="97">
        <f>'Jojo Players'!Q$3</f>
        <v>-282325</v>
      </c>
      <c r="F15" s="97">
        <f>'Jojo Players'!Q$85</f>
        <v>0</v>
      </c>
      <c r="G15" s="97">
        <f>'Jojo Players'!Q$167</f>
        <v>260005</v>
      </c>
      <c r="H15" s="97">
        <f>'Jojo Players'!Q$252</f>
        <v>-40740</v>
      </c>
      <c r="I15" s="97">
        <f>'Jojo Players'!Q$333</f>
        <v>102300</v>
      </c>
      <c r="J15" s="97">
        <f>'Jojo Players'!Q$414</f>
        <v>-19400</v>
      </c>
      <c r="K15" s="97">
        <f>'Jojo Players'!Q$496</f>
        <v>0</v>
      </c>
    </row>
    <row r="16" spans="1:11" x14ac:dyDescent="0.25">
      <c r="A16" s="95" t="str">
        <f>'Jojo Bettors'!A6</f>
        <v>MJ</v>
      </c>
      <c r="B16" s="96">
        <f t="shared" si="1"/>
        <v>29050</v>
      </c>
      <c r="C16" s="96">
        <f t="shared" si="2"/>
        <v>29050</v>
      </c>
      <c r="D16" s="6"/>
      <c r="E16" s="97">
        <f>'Jojo Players'!U$3</f>
        <v>0</v>
      </c>
      <c r="F16" s="97">
        <f>'Jojo Players'!U$85</f>
        <v>0</v>
      </c>
      <c r="G16" s="97">
        <f>'Jojo Players'!U$167</f>
        <v>0</v>
      </c>
      <c r="H16" s="97">
        <f>'Jojo Players'!U$252</f>
        <v>0</v>
      </c>
      <c r="I16" s="97">
        <f>'Jojo Players'!U$333</f>
        <v>30820</v>
      </c>
      <c r="J16" s="97">
        <f>'Jojo Players'!U$414</f>
        <v>-1770</v>
      </c>
      <c r="K16" s="97">
        <f>'Jojo Players'!U$496</f>
        <v>0</v>
      </c>
    </row>
    <row r="17" spans="1:11" x14ac:dyDescent="0.25">
      <c r="A17" s="95" t="str">
        <f>'Jojo Bettors'!A7</f>
        <v>Paul</v>
      </c>
      <c r="B17" s="96">
        <f t="shared" si="1"/>
        <v>4530</v>
      </c>
      <c r="C17" s="96">
        <f t="shared" si="2"/>
        <v>4530</v>
      </c>
      <c r="D17" s="6"/>
      <c r="E17" s="97">
        <f>'Jojo Players'!Y$3</f>
        <v>8280</v>
      </c>
      <c r="F17" s="97">
        <f>'Jojo Players'!Y$85</f>
        <v>0</v>
      </c>
      <c r="G17" s="97">
        <f>'Jojo Players'!Y$167</f>
        <v>-5880</v>
      </c>
      <c r="H17" s="97">
        <f>'Jojo Players'!Y$252</f>
        <v>0</v>
      </c>
      <c r="I17" s="97">
        <f>'Jojo Players'!Y$333</f>
        <v>8280</v>
      </c>
      <c r="J17" s="97">
        <f>'Jojo Players'!Y$414</f>
        <v>-6150</v>
      </c>
      <c r="K17" s="97">
        <f>'Jojo Players'!Y$496</f>
        <v>0</v>
      </c>
    </row>
    <row r="18" spans="1:11" x14ac:dyDescent="0.25">
      <c r="A18" s="95" t="str">
        <f>'Jojo Bettors'!A8</f>
        <v>Pokrat</v>
      </c>
      <c r="B18" s="96">
        <f t="shared" si="1"/>
        <v>16362.5</v>
      </c>
      <c r="C18" s="96">
        <f t="shared" si="2"/>
        <v>16362.5</v>
      </c>
      <c r="D18" s="6"/>
      <c r="E18" s="97">
        <f>'Jojo Players'!AC$3</f>
        <v>0</v>
      </c>
      <c r="F18" s="97">
        <f>'Jojo Players'!AC$85</f>
        <v>0</v>
      </c>
      <c r="G18" s="97">
        <f>'Jojo Players'!AC$167</f>
        <v>-842.5</v>
      </c>
      <c r="H18" s="97">
        <f>'Jojo Players'!AC$252</f>
        <v>0</v>
      </c>
      <c r="I18" s="97">
        <f>'Jojo Players'!AC$333</f>
        <v>17205</v>
      </c>
      <c r="J18" s="97">
        <f>'Jojo Players'!AC$414</f>
        <v>0</v>
      </c>
      <c r="K18" s="97">
        <f>'Jojo Players'!AC$496</f>
        <v>0</v>
      </c>
    </row>
    <row r="19" spans="1:11" x14ac:dyDescent="0.25">
      <c r="A19" s="95" t="str">
        <f>'Jojo Bettors'!A9</f>
        <v>Tonio</v>
      </c>
      <c r="B19" s="96">
        <f t="shared" si="1"/>
        <v>-1800</v>
      </c>
      <c r="C19" s="96">
        <f t="shared" si="2"/>
        <v>-1800</v>
      </c>
      <c r="D19" s="6"/>
      <c r="E19" s="97">
        <f>'Jojo Players'!AG$3</f>
        <v>-43650</v>
      </c>
      <c r="F19" s="97">
        <f>'Jojo Players'!AG$85</f>
        <v>0</v>
      </c>
      <c r="G19" s="97">
        <f>'Jojo Players'!AG$167</f>
        <v>0</v>
      </c>
      <c r="H19" s="97">
        <f>'Jojo Players'!AG$252</f>
        <v>0</v>
      </c>
      <c r="I19" s="97">
        <f>'Jojo Players'!AG$333</f>
        <v>0</v>
      </c>
      <c r="J19" s="97">
        <f>'Jojo Players'!AG$414</f>
        <v>41850</v>
      </c>
      <c r="K19" s="97">
        <f>'Jojo Players'!AG$496</f>
        <v>0</v>
      </c>
    </row>
    <row r="20" spans="1:11" x14ac:dyDescent="0.25">
      <c r="A20" s="95" t="str">
        <f>'Jojo Bettors'!A10</f>
        <v>Reco</v>
      </c>
      <c r="B20" s="96">
        <f t="shared" si="1"/>
        <v>10120</v>
      </c>
      <c r="C20" s="96">
        <f t="shared" si="2"/>
        <v>10120</v>
      </c>
      <c r="D20" s="6"/>
      <c r="E20" s="97">
        <f>'Jojo Players'!AK$3</f>
        <v>2760</v>
      </c>
      <c r="F20" s="97">
        <f>'Jojo Players'!AK$85</f>
        <v>0</v>
      </c>
      <c r="G20" s="97">
        <f>'Jojo Players'!AK$167</f>
        <v>7360</v>
      </c>
      <c r="H20" s="97">
        <f>'Jojo Players'!AK$252</f>
        <v>0</v>
      </c>
      <c r="I20" s="97">
        <f>'Jojo Players'!AK$333</f>
        <v>0</v>
      </c>
      <c r="J20" s="97">
        <f>'Jojo Players'!AK$414</f>
        <v>0</v>
      </c>
      <c r="K20" s="97">
        <f>'Jojo Players'!AK$496</f>
        <v>0</v>
      </c>
    </row>
    <row r="21" spans="1:11" x14ac:dyDescent="0.25">
      <c r="A21" s="95" t="str">
        <f>'Jojo Bettors'!A11</f>
        <v>Jan</v>
      </c>
      <c r="B21" s="96">
        <f t="shared" si="1"/>
        <v>0</v>
      </c>
      <c r="C21" s="96">
        <f t="shared" si="2"/>
        <v>0</v>
      </c>
      <c r="D21" s="98"/>
      <c r="E21" s="96">
        <f>'Jojo Players'!AO$3</f>
        <v>0</v>
      </c>
      <c r="F21" s="97">
        <f>'Jojo Players'!AO$85</f>
        <v>0</v>
      </c>
      <c r="G21" s="96">
        <f>'Jojo Players'!AO$167</f>
        <v>0</v>
      </c>
      <c r="H21" s="96">
        <f>'Jojo Players'!AO$252</f>
        <v>0</v>
      </c>
      <c r="I21" s="96">
        <f>'Jojo Players'!AO$333</f>
        <v>0</v>
      </c>
      <c r="J21" s="96">
        <f>'Jojo Players'!AO$414</f>
        <v>0</v>
      </c>
      <c r="K21" s="96">
        <f>'Jojo Players'!AO$496</f>
        <v>0</v>
      </c>
    </row>
    <row r="22" spans="1:11" x14ac:dyDescent="0.25">
      <c r="A22" s="95" t="str">
        <f>'Jojo Bettors'!A12</f>
        <v>Rod</v>
      </c>
      <c r="B22" s="96">
        <f t="shared" si="1"/>
        <v>0</v>
      </c>
      <c r="C22" s="96">
        <f t="shared" si="2"/>
        <v>0</v>
      </c>
      <c r="D22" s="98"/>
      <c r="E22" s="96">
        <f>'Jojo Players'!AS$3</f>
        <v>0</v>
      </c>
      <c r="F22" s="97">
        <f>'Jojo Players'!AS$85</f>
        <v>0</v>
      </c>
      <c r="G22" s="96">
        <f>'Jojo Players'!AS$167</f>
        <v>0</v>
      </c>
      <c r="H22" s="96">
        <f>'Jojo Players'!AS$252</f>
        <v>0</v>
      </c>
      <c r="I22" s="96">
        <f>'Jojo Players'!AS$333</f>
        <v>0</v>
      </c>
      <c r="J22" s="96">
        <f>'Jojo Players'!AS$414</f>
        <v>0</v>
      </c>
      <c r="K22" s="96">
        <f>'Jojo Players'!AS$496</f>
        <v>0</v>
      </c>
    </row>
    <row r="23" spans="1:11" x14ac:dyDescent="0.25">
      <c r="A23" s="95" t="str">
        <f>'Jojo Bettors'!A13</f>
        <v>RB</v>
      </c>
      <c r="B23" s="96">
        <f t="shared" si="1"/>
        <v>0</v>
      </c>
      <c r="C23" s="96">
        <f t="shared" si="2"/>
        <v>0</v>
      </c>
      <c r="D23" s="6"/>
      <c r="E23" s="96">
        <f>'Jojo Players'!AW$3</f>
        <v>0</v>
      </c>
      <c r="F23" s="97">
        <f>'Jojo Players'!AW$85</f>
        <v>0</v>
      </c>
      <c r="G23" s="96">
        <f>'Jojo Players'!AW$167</f>
        <v>0</v>
      </c>
      <c r="H23" s="96">
        <f>'Jojo Players'!AW$252</f>
        <v>0</v>
      </c>
      <c r="I23" s="96">
        <f>'Jojo Players'!AW$333</f>
        <v>0</v>
      </c>
      <c r="J23" s="96">
        <f>'Jojo Players'!AW$414</f>
        <v>0</v>
      </c>
      <c r="K23" s="96">
        <f>'Jojo Players'!AW$496</f>
        <v>0</v>
      </c>
    </row>
    <row r="24" hidden="1" spans="1:11" x14ac:dyDescent="0.25">
      <c r="A24" s="95" t="str">
        <f>'Jojo Bettors'!A14</f>
        <v>Greed</v>
      </c>
      <c r="B24" s="96">
        <f t="shared" si="1"/>
        <v>400000</v>
      </c>
      <c r="C24" s="96">
        <f t="shared" si="2"/>
        <v>400000</v>
      </c>
      <c r="D24" s="98"/>
      <c r="E24" s="96">
        <f>'Jojo Players'!BA$3</f>
        <v>0</v>
      </c>
      <c r="F24" s="97">
        <f>'Jojo Players'!BA$85</f>
        <v>0</v>
      </c>
      <c r="G24" s="96">
        <f>'Jojo Players'!BA$167</f>
        <v>50000</v>
      </c>
      <c r="H24" s="96">
        <f>'Jojo Players'!BA$252</f>
        <v>0</v>
      </c>
      <c r="I24" s="96">
        <f>'Jojo Players'!BA$333</f>
        <v>350000</v>
      </c>
      <c r="J24" s="96">
        <f>'Jojo Players'!BA$414</f>
        <v>0</v>
      </c>
      <c r="K24" s="96">
        <f>'Jojo Players'!BA$496</f>
        <v>0</v>
      </c>
    </row>
    <row r="25" hidden="1" spans="1:11" x14ac:dyDescent="0.25">
      <c r="A25" s="95" t="str">
        <f>'Jojo Bettors'!A15</f>
        <v>S411</v>
      </c>
      <c r="B25" s="96">
        <f t="shared" si="1"/>
        <v>0</v>
      </c>
      <c r="C25" s="96">
        <f t="shared" si="2"/>
        <v>0</v>
      </c>
      <c r="D25" s="6"/>
      <c r="E25" s="96">
        <f>'Jojo Players'!BE$3</f>
        <v>0</v>
      </c>
      <c r="F25" s="97">
        <f>'Jojo Players'!BE$85</f>
        <v>0</v>
      </c>
      <c r="G25" s="96">
        <f>'Jojo Players'!BE$167</f>
        <v>0</v>
      </c>
      <c r="H25" s="96">
        <f>'Jojo Players'!BE$252</f>
        <v>0</v>
      </c>
      <c r="I25" s="96">
        <f>'Jojo Players'!BE$333</f>
        <v>0</v>
      </c>
      <c r="J25" s="96">
        <f>'Jojo Players'!BE$414</f>
        <v>0</v>
      </c>
      <c r="K25" s="96">
        <f>'Jojo Players'!BE$496</f>
        <v>0</v>
      </c>
    </row>
    <row r="26" spans="1:11" x14ac:dyDescent="0.25">
      <c r="A26" s="95" t="str">
        <f>'Jojo Bettors'!A16</f>
        <v>Bryan</v>
      </c>
      <c r="B26" s="96">
        <f t="shared" si="1"/>
        <v>-49000</v>
      </c>
      <c r="C26" s="96">
        <f t="shared" si="2"/>
        <v>-49000</v>
      </c>
      <c r="D26" s="6"/>
      <c r="E26" s="96">
        <f>'Jojo Players'!BI$3</f>
        <v>0</v>
      </c>
      <c r="F26" s="97">
        <f>'Jojo Players'!BI$85</f>
        <v>0</v>
      </c>
      <c r="G26" s="96">
        <f>'Jojo Players'!BI$167</f>
        <v>0</v>
      </c>
      <c r="H26" s="96">
        <f>'Jojo Players'!BI$252</f>
        <v>0</v>
      </c>
      <c r="I26" s="96">
        <f>'Jojo Players'!BI$333</f>
        <v>0</v>
      </c>
      <c r="J26" s="96">
        <f>'Jojo Players'!BI$414</f>
        <v>-49000</v>
      </c>
      <c r="K26" s="96">
        <f>'Jojo Players'!BI$496</f>
        <v>0</v>
      </c>
    </row>
    <row r="27" spans="1:11" x14ac:dyDescent="0.25">
      <c r="A27" s="99" t="s">
        <v>186</v>
      </c>
      <c r="B27" s="100">
        <f t="shared" ref="B27:K27" si="3">SUM(B12:B26)</f>
        <v>524752.5</v>
      </c>
      <c r="C27" s="100">
        <f t="shared" si="3"/>
        <v>524752.5</v>
      </c>
      <c r="D27" s="100">
        <f t="shared" si="3"/>
        <v>0</v>
      </c>
      <c r="E27" s="100">
        <f t="shared" si="3"/>
        <v>-246245</v>
      </c>
      <c r="F27" s="100">
        <f t="shared" si="3"/>
        <v>0</v>
      </c>
      <c r="G27" s="100">
        <f t="shared" si="3"/>
        <v>224022.5</v>
      </c>
      <c r="H27" s="100">
        <f t="shared" si="3"/>
        <v>10780</v>
      </c>
      <c r="I27" s="100">
        <f t="shared" si="3"/>
        <v>645685</v>
      </c>
      <c r="J27" s="100">
        <f t="shared" si="3"/>
        <v>-109490</v>
      </c>
      <c r="K27" s="100">
        <f t="shared" si="3"/>
        <v>0</v>
      </c>
    </row>
  </sheetData>
  <mergeCells count="7">
    <mergeCell ref="E2:F2"/>
    <mergeCell ref="E3:F3"/>
    <mergeCell ref="E4:F4"/>
    <mergeCell ref="E5:F5"/>
    <mergeCell ref="E6:F6"/>
    <mergeCell ref="E7:F7"/>
    <mergeCell ref="E8:F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2"/>
  <sheetViews>
    <sheetView workbookViewId="0" zoomScale="100" zoomScaleNormal="100">
      <pane xSplit="10" topLeftCell="EH1" activePane="topRight" state="frozen"/>
      <selection pane="topRight" activeCell="EM4" sqref="EM4"/>
    </sheetView>
  </sheetViews>
  <sheetFormatPr defaultRowHeight="12.75" outlineLevelRow="0" outlineLevelCol="0" x14ac:dyDescent="0.2" defaultColWidth="9.140625" customHeight="1"/>
  <cols>
    <col min="1" max="1" width="18.42578125" style="12" customWidth="1"/>
    <col min="2" max="2" width="14.5703125" style="12" hidden="1" customWidth="1"/>
    <col min="3" max="3" width="15.28515625" style="12" hidden="1" customWidth="1"/>
    <col min="4" max="6" width="19.28515625" style="12" hidden="1" customWidth="1"/>
    <col min="7" max="9" width="14.5703125" style="12" hidden="1" customWidth="1"/>
    <col min="10" max="10" width="15.140625" style="12" hidden="1" customWidth="1"/>
    <col min="11" max="11" width="14.5703125" style="12" hidden="1" customWidth="1"/>
    <col min="12" max="12" width="15.28515625" style="12" hidden="1" customWidth="1"/>
    <col min="13" max="13" width="16.28515625" style="12" hidden="1" customWidth="1"/>
    <col min="14" max="14" width="16" style="12" hidden="1" customWidth="1"/>
    <col min="15" max="15" width="17" style="12" hidden="1" customWidth="1"/>
    <col min="16" max="23" width="18.5703125" style="12" hidden="1" customWidth="1"/>
    <col min="24" max="24" width="14.7109375" style="12" hidden="1" customWidth="1"/>
    <col min="25" max="35" width="18.5703125" style="12" hidden="1" customWidth="1"/>
    <col min="36" max="36" width="15.7109375" style="12" hidden="1" customWidth="1"/>
    <col min="37" max="41" width="18.5703125" style="12" hidden="1" customWidth="1"/>
    <col min="42" max="67" width="14.5703125" style="12" hidden="1" customWidth="1"/>
    <col min="68" max="100" width="15.7109375" style="12" hidden="1" customWidth="1"/>
    <col min="101" max="101" width="15.85546875" style="12" hidden="1" customWidth="1"/>
    <col min="102" max="102" width="17" style="12" hidden="1" customWidth="1"/>
    <col min="103" max="128" width="15.7109375" style="12" hidden="1" customWidth="1"/>
    <col min="129" max="137" width="16.85546875" style="12" hidden="1" customWidth="1"/>
    <col min="138" max="141" width="16.85546875" style="12" customWidth="1"/>
    <col min="142" max="143" width="18.7109375" style="12" customWidth="1"/>
    <col min="144" max="16384" width="9.140625" style="12" customWidth="1"/>
  </cols>
  <sheetData>
    <row r="1" spans="1:143" s="13" customFormat="1" x14ac:dyDescent="0.25">
      <c r="A1" s="14"/>
      <c r="B1" s="14">
        <v>42310</v>
      </c>
      <c r="C1" s="14">
        <v>42314</v>
      </c>
      <c r="D1" s="14">
        <v>42317</v>
      </c>
      <c r="E1" s="14">
        <v>42324</v>
      </c>
      <c r="F1" s="14">
        <v>42331</v>
      </c>
      <c r="G1" s="14">
        <v>42339</v>
      </c>
      <c r="H1" s="14">
        <v>42345</v>
      </c>
      <c r="I1" s="14">
        <v>42349</v>
      </c>
      <c r="J1" s="14">
        <v>42353</v>
      </c>
      <c r="K1" s="14">
        <v>42359</v>
      </c>
      <c r="L1" s="14">
        <v>42376</v>
      </c>
      <c r="M1" s="14">
        <v>42380</v>
      </c>
      <c r="N1" s="14">
        <v>42387</v>
      </c>
      <c r="O1" s="14">
        <v>42394</v>
      </c>
      <c r="P1" s="14">
        <v>42401</v>
      </c>
      <c r="Q1" s="14">
        <v>42409</v>
      </c>
      <c r="R1" s="14">
        <v>42415</v>
      </c>
      <c r="S1" s="14">
        <v>42422</v>
      </c>
      <c r="T1" s="14">
        <v>42429</v>
      </c>
      <c r="U1" s="14">
        <v>42436</v>
      </c>
      <c r="V1" s="14">
        <v>42443</v>
      </c>
      <c r="W1" s="14">
        <v>42452</v>
      </c>
      <c r="X1" s="14">
        <v>42458</v>
      </c>
      <c r="Y1" s="14">
        <v>42464</v>
      </c>
      <c r="Z1" s="14">
        <v>42471</v>
      </c>
      <c r="AA1" s="14">
        <v>42480</v>
      </c>
      <c r="AB1" s="14">
        <v>42485</v>
      </c>
      <c r="AC1" s="14">
        <v>42492</v>
      </c>
      <c r="AD1" s="14">
        <v>42501</v>
      </c>
      <c r="AE1" s="14">
        <v>42506</v>
      </c>
      <c r="AF1" s="14">
        <v>42520</v>
      </c>
      <c r="AG1" s="14">
        <v>42527</v>
      </c>
      <c r="AH1" s="14">
        <v>42535</v>
      </c>
      <c r="AI1" s="14">
        <v>42541</v>
      </c>
      <c r="AJ1" s="14">
        <v>42551</v>
      </c>
      <c r="AK1" s="14">
        <v>42555</v>
      </c>
      <c r="AL1" s="14">
        <v>42563</v>
      </c>
      <c r="AM1" s="14">
        <v>42571</v>
      </c>
      <c r="AN1" s="14">
        <v>42576</v>
      </c>
      <c r="AO1" s="14">
        <v>42583</v>
      </c>
      <c r="AP1" s="14">
        <v>42591</v>
      </c>
      <c r="AQ1" s="14">
        <v>42598</v>
      </c>
      <c r="AR1" s="14">
        <v>42605</v>
      </c>
      <c r="AS1" s="14">
        <v>42612</v>
      </c>
      <c r="AT1" s="14">
        <v>42618</v>
      </c>
      <c r="AU1" s="14">
        <v>42627</v>
      </c>
      <c r="AV1" s="14">
        <v>42633</v>
      </c>
      <c r="AW1" s="14">
        <v>42639</v>
      </c>
      <c r="AX1" s="14">
        <v>42646</v>
      </c>
      <c r="AY1" s="14">
        <v>42654</v>
      </c>
      <c r="AZ1" s="14">
        <v>42661</v>
      </c>
      <c r="BA1" s="14">
        <v>42668</v>
      </c>
      <c r="BB1" s="14">
        <v>42681</v>
      </c>
      <c r="BC1" s="14">
        <v>42695</v>
      </c>
      <c r="BD1" s="14">
        <v>42702</v>
      </c>
      <c r="BE1" s="14">
        <v>42709</v>
      </c>
      <c r="BF1" s="14">
        <v>42716</v>
      </c>
      <c r="BG1" s="14">
        <v>42723</v>
      </c>
      <c r="BH1" s="14">
        <v>43095</v>
      </c>
      <c r="BI1" s="14">
        <v>42751</v>
      </c>
      <c r="BJ1" s="14">
        <v>42767</v>
      </c>
      <c r="BK1" s="14">
        <v>42779</v>
      </c>
      <c r="BL1" s="14">
        <v>42787</v>
      </c>
      <c r="BM1" s="14">
        <v>42794</v>
      </c>
      <c r="BN1" s="14">
        <v>42435</v>
      </c>
      <c r="BO1" s="14">
        <v>42807</v>
      </c>
      <c r="BP1" s="14">
        <v>42814</v>
      </c>
      <c r="BQ1" s="14">
        <v>42822</v>
      </c>
      <c r="BR1" s="14">
        <v>42828</v>
      </c>
      <c r="BS1" s="14">
        <v>42836</v>
      </c>
      <c r="BT1" s="14">
        <v>42843</v>
      </c>
      <c r="BU1" s="14">
        <v>42940</v>
      </c>
      <c r="BV1" s="14">
        <v>42956</v>
      </c>
      <c r="BW1" s="14">
        <v>42968</v>
      </c>
      <c r="BX1" s="14">
        <v>42977</v>
      </c>
      <c r="BY1" s="14">
        <v>43003</v>
      </c>
      <c r="BZ1" s="14">
        <v>43024</v>
      </c>
      <c r="CA1" s="14">
        <v>43054</v>
      </c>
      <c r="CB1" s="14">
        <v>43095</v>
      </c>
      <c r="CC1" s="14">
        <v>43103</v>
      </c>
      <c r="CD1" s="14">
        <v>43117</v>
      </c>
      <c r="CE1" s="14">
        <v>43123</v>
      </c>
      <c r="CF1" s="14">
        <v>43130</v>
      </c>
      <c r="CG1" s="14">
        <v>43165</v>
      </c>
      <c r="CH1" s="14">
        <v>43173</v>
      </c>
      <c r="CI1" s="14">
        <v>43178</v>
      </c>
      <c r="CJ1" s="14">
        <v>43216</v>
      </c>
      <c r="CK1" s="14">
        <v>43228</v>
      </c>
      <c r="CL1" s="14">
        <v>43235</v>
      </c>
      <c r="CM1" s="14">
        <v>43265</v>
      </c>
      <c r="CN1" s="14">
        <v>43273</v>
      </c>
      <c r="CO1" s="14">
        <v>43292</v>
      </c>
      <c r="CP1" s="14">
        <v>43305</v>
      </c>
      <c r="CQ1" s="14">
        <v>43342</v>
      </c>
      <c r="CR1" s="14">
        <v>43347</v>
      </c>
      <c r="CS1" s="14">
        <v>43360</v>
      </c>
      <c r="CT1" s="14">
        <v>43382</v>
      </c>
      <c r="CU1" s="14">
        <v>43389</v>
      </c>
      <c r="CV1" s="14">
        <v>43419</v>
      </c>
      <c r="CW1" s="14">
        <v>43439</v>
      </c>
      <c r="CX1" s="14">
        <v>43510</v>
      </c>
      <c r="CY1" s="14">
        <v>43510</v>
      </c>
      <c r="CZ1" s="14">
        <v>43522</v>
      </c>
      <c r="DA1" s="14">
        <v>43531</v>
      </c>
      <c r="DB1" s="14">
        <v>43567</v>
      </c>
      <c r="DC1" s="14">
        <v>43571</v>
      </c>
      <c r="DD1" s="14">
        <v>43572</v>
      </c>
      <c r="DE1" s="14">
        <v>43587</v>
      </c>
      <c r="DF1" s="14">
        <v>43592</v>
      </c>
      <c r="DG1" s="14">
        <v>43599</v>
      </c>
      <c r="DH1" s="14">
        <v>43606</v>
      </c>
      <c r="DI1" s="14">
        <v>43613</v>
      </c>
      <c r="DJ1" s="14">
        <v>43619</v>
      </c>
      <c r="DK1" s="14">
        <v>43647</v>
      </c>
      <c r="DL1" s="14">
        <v>43656</v>
      </c>
      <c r="DM1" s="14">
        <v>43669</v>
      </c>
      <c r="DN1" s="14">
        <v>43676</v>
      </c>
      <c r="DO1" s="14">
        <v>43692</v>
      </c>
      <c r="DP1" s="14">
        <v>43697</v>
      </c>
      <c r="DQ1" s="14">
        <v>43705</v>
      </c>
      <c r="DR1" s="14">
        <v>43718</v>
      </c>
      <c r="DS1" s="14">
        <v>43725</v>
      </c>
      <c r="DT1" s="14">
        <v>43732</v>
      </c>
      <c r="DU1" s="14">
        <v>43753</v>
      </c>
      <c r="DV1" s="14">
        <v>43816</v>
      </c>
      <c r="DW1" s="14">
        <v>43832</v>
      </c>
      <c r="DX1" s="14">
        <v>43838</v>
      </c>
      <c r="DY1" s="14">
        <v>43878</v>
      </c>
      <c r="DZ1" s="14">
        <v>43894</v>
      </c>
      <c r="EA1" s="14">
        <v>43950</v>
      </c>
      <c r="EB1" s="14">
        <v>44027</v>
      </c>
      <c r="EC1" s="14">
        <v>44068</v>
      </c>
      <c r="ED1" s="14">
        <v>44082</v>
      </c>
      <c r="EE1" s="14">
        <v>44103</v>
      </c>
      <c r="EF1" s="14">
        <v>44123</v>
      </c>
      <c r="EG1" s="14">
        <v>44131</v>
      </c>
      <c r="EH1" s="14">
        <v>44153</v>
      </c>
      <c r="EI1" s="14">
        <v>44181</v>
      </c>
      <c r="EJ1" s="14">
        <v>44202</v>
      </c>
      <c r="EK1" s="14">
        <v>44231</v>
      </c>
      <c r="EL1" s="14">
        <v>44286</v>
      </c>
      <c r="EM1" s="14">
        <v>44321</v>
      </c>
    </row>
    <row r="2" ht="15" customHeight="1" spans="1:143" x14ac:dyDescent="0.25">
      <c r="A2" s="15"/>
      <c r="B2" s="16">
        <f t="shared" ref="B2:BM2" si="0">SUM(B3:B47)</f>
        <v>1763605</v>
      </c>
      <c r="C2" s="16">
        <f t="shared" si="0"/>
        <v>1764813</v>
      </c>
      <c r="D2" s="16">
        <f t="shared" si="0"/>
        <v>2169298</v>
      </c>
      <c r="E2" s="16">
        <f t="shared" si="0"/>
        <v>2681734</v>
      </c>
      <c r="F2" s="16">
        <f t="shared" si="0"/>
        <v>2572560</v>
      </c>
      <c r="G2" s="16">
        <f t="shared" si="0"/>
        <v>2518240</v>
      </c>
      <c r="H2" s="16">
        <f t="shared" si="0"/>
        <v>2882180</v>
      </c>
      <c r="I2" s="16">
        <f t="shared" si="0"/>
        <v>3341770</v>
      </c>
      <c r="J2" s="16">
        <f t="shared" si="0"/>
        <v>3444233</v>
      </c>
      <c r="K2" s="16">
        <f t="shared" si="0"/>
        <v>3117250</v>
      </c>
      <c r="L2" s="16">
        <f t="shared" si="0"/>
        <v>4131975</v>
      </c>
      <c r="M2" s="16">
        <f t="shared" si="0"/>
        <v>3981731</v>
      </c>
      <c r="N2" s="16">
        <f t="shared" si="0"/>
        <v>3503910</v>
      </c>
      <c r="O2" s="16">
        <f t="shared" si="0"/>
        <v>3634615</v>
      </c>
      <c r="P2" s="16">
        <f t="shared" si="0"/>
        <v>3393125</v>
      </c>
      <c r="Q2" s="16">
        <f t="shared" si="0"/>
        <v>3891455</v>
      </c>
      <c r="R2" s="16">
        <f t="shared" si="0"/>
        <v>4338723</v>
      </c>
      <c r="S2" s="16">
        <f t="shared" si="0"/>
        <v>4582645</v>
      </c>
      <c r="T2" s="16">
        <f t="shared" si="0"/>
        <v>4460275</v>
      </c>
      <c r="U2" s="16">
        <f t="shared" si="0"/>
        <v>5049915</v>
      </c>
      <c r="V2" s="16">
        <f t="shared" si="0"/>
        <v>4882240</v>
      </c>
      <c r="W2" s="16">
        <f t="shared" si="0"/>
        <v>5256135</v>
      </c>
      <c r="X2" s="16">
        <f t="shared" si="0"/>
        <v>5100729</v>
      </c>
      <c r="Y2" s="16">
        <f t="shared" si="0"/>
        <v>5786542</v>
      </c>
      <c r="Z2" s="16">
        <f t="shared" si="0"/>
        <v>4268373</v>
      </c>
      <c r="AA2" s="16">
        <f t="shared" si="0"/>
        <v>4248215</v>
      </c>
      <c r="AB2" s="16">
        <f t="shared" si="0"/>
        <v>5032044</v>
      </c>
      <c r="AC2" s="16">
        <f t="shared" si="0"/>
        <v>4855930</v>
      </c>
      <c r="AD2" s="16">
        <f t="shared" si="0"/>
        <v>4581215</v>
      </c>
      <c r="AE2" s="16">
        <f t="shared" si="0"/>
        <v>4629275</v>
      </c>
      <c r="AF2" s="16">
        <f t="shared" si="0"/>
        <v>5620365</v>
      </c>
      <c r="AG2" s="16">
        <f t="shared" si="0"/>
        <v>6089860</v>
      </c>
      <c r="AH2" s="16">
        <f t="shared" si="0"/>
        <v>6506455</v>
      </c>
      <c r="AI2" s="16">
        <f t="shared" si="0"/>
        <v>6903065</v>
      </c>
      <c r="AJ2" s="16">
        <f t="shared" si="0"/>
        <v>6923475</v>
      </c>
      <c r="AK2" s="16">
        <f t="shared" si="0"/>
        <v>6337445</v>
      </c>
      <c r="AL2" s="16">
        <f t="shared" si="0"/>
        <v>6653742</v>
      </c>
      <c r="AM2" s="16">
        <f t="shared" si="0"/>
        <v>6764625</v>
      </c>
      <c r="AN2" s="16">
        <f t="shared" si="0"/>
        <v>7102497</v>
      </c>
      <c r="AO2" s="16">
        <f t="shared" si="0"/>
        <v>7130302</v>
      </c>
      <c r="AP2" s="16">
        <f t="shared" si="0"/>
        <v>6617575</v>
      </c>
      <c r="AQ2" s="16">
        <f t="shared" si="0"/>
        <v>6490900</v>
      </c>
      <c r="AR2" s="16">
        <f t="shared" si="0"/>
        <v>7025594</v>
      </c>
      <c r="AS2" s="16">
        <f t="shared" si="0"/>
        <v>6836180</v>
      </c>
      <c r="AT2" s="16">
        <f t="shared" si="0"/>
        <v>7591165</v>
      </c>
      <c r="AU2" s="16">
        <f t="shared" si="0"/>
        <v>8272716</v>
      </c>
      <c r="AV2" s="16">
        <f t="shared" si="0"/>
        <v>8443030</v>
      </c>
      <c r="AW2" s="16">
        <f t="shared" si="0"/>
        <v>8169470</v>
      </c>
      <c r="AX2" s="16">
        <f t="shared" si="0"/>
        <v>8581112</v>
      </c>
      <c r="AY2" s="16">
        <f t="shared" si="0"/>
        <v>7923205</v>
      </c>
      <c r="AZ2" s="16">
        <f t="shared" si="0"/>
        <v>7604280</v>
      </c>
      <c r="BA2" s="16">
        <f t="shared" si="0"/>
        <v>6662985</v>
      </c>
      <c r="BB2" s="16">
        <f t="shared" si="0"/>
        <v>6565588</v>
      </c>
      <c r="BC2" s="16">
        <f t="shared" si="0"/>
        <v>6708100</v>
      </c>
      <c r="BD2" s="16">
        <f t="shared" si="0"/>
        <v>6146067</v>
      </c>
      <c r="BE2" s="16">
        <f t="shared" si="0"/>
        <v>6485040</v>
      </c>
      <c r="BF2" s="16">
        <f t="shared" si="0"/>
        <v>6325025</v>
      </c>
      <c r="BG2" s="16">
        <f t="shared" si="0"/>
        <v>8146635</v>
      </c>
      <c r="BH2" s="16">
        <f t="shared" si="0"/>
        <v>7298570</v>
      </c>
      <c r="BI2" s="16">
        <f t="shared" si="0"/>
        <v>7063748</v>
      </c>
      <c r="BJ2" s="16">
        <f t="shared" si="0"/>
        <v>7099880</v>
      </c>
      <c r="BK2" s="16">
        <f t="shared" si="0"/>
        <v>7618505</v>
      </c>
      <c r="BL2" s="16">
        <f t="shared" si="0"/>
        <v>7646012</v>
      </c>
      <c r="BM2" s="16">
        <f t="shared" si="0"/>
        <v>7986632</v>
      </c>
      <c r="BN2" s="16">
        <f t="shared" ref="BN2:DU2" si="1">SUM(BN3:BN47)</f>
        <v>9335540</v>
      </c>
      <c r="BO2" s="16">
        <f t="shared" si="1"/>
        <v>9916975</v>
      </c>
      <c r="BP2" s="16">
        <f t="shared" si="1"/>
        <v>10413733</v>
      </c>
      <c r="BQ2" s="16">
        <f t="shared" si="1"/>
        <v>11698400</v>
      </c>
      <c r="BR2" s="16">
        <f t="shared" si="1"/>
        <v>12040435</v>
      </c>
      <c r="BS2" s="16">
        <f t="shared" si="1"/>
        <v>11705545</v>
      </c>
      <c r="BT2" s="16">
        <f t="shared" si="1"/>
        <v>12367145</v>
      </c>
      <c r="BU2" s="16">
        <f t="shared" si="1"/>
        <v>12073955</v>
      </c>
      <c r="BV2" s="16">
        <f t="shared" si="1"/>
        <v>12354733</v>
      </c>
      <c r="BW2" s="16">
        <f t="shared" si="1"/>
        <v>14267728</v>
      </c>
      <c r="BX2" s="16">
        <f t="shared" si="1"/>
        <v>14702887</v>
      </c>
      <c r="BY2" s="16">
        <f t="shared" si="1"/>
        <v>13382250</v>
      </c>
      <c r="BZ2" s="16">
        <f t="shared" si="1"/>
        <v>14033635</v>
      </c>
      <c r="CA2" s="16">
        <f t="shared" si="1"/>
        <v>15254650</v>
      </c>
      <c r="CB2" s="16">
        <f t="shared" si="1"/>
        <v>19625374</v>
      </c>
      <c r="CC2" s="16">
        <f t="shared" si="1"/>
        <v>21163311</v>
      </c>
      <c r="CD2" s="16">
        <f t="shared" si="1"/>
        <v>23120531</v>
      </c>
      <c r="CE2" s="16">
        <f t="shared" si="1"/>
        <v>25913262</v>
      </c>
      <c r="CF2" s="16">
        <f t="shared" si="1"/>
        <v>27603945</v>
      </c>
      <c r="CG2" s="16">
        <f t="shared" si="1"/>
        <v>31705329</v>
      </c>
      <c r="CH2" s="16">
        <f t="shared" si="1"/>
        <v>37723891</v>
      </c>
      <c r="CI2" s="16">
        <f t="shared" si="1"/>
        <v>40652266.666666664</v>
      </c>
      <c r="CJ2" s="16">
        <f t="shared" si="1"/>
        <v>46553771</v>
      </c>
      <c r="CK2" s="16">
        <f t="shared" si="1"/>
        <v>49943392</v>
      </c>
      <c r="CL2" s="16">
        <f t="shared" si="1"/>
        <v>51262980</v>
      </c>
      <c r="CM2" s="16">
        <f t="shared" si="1"/>
        <v>58080881.66666667</v>
      </c>
      <c r="CN2" s="16">
        <f t="shared" si="1"/>
        <v>59880430</v>
      </c>
      <c r="CO2" s="16">
        <f t="shared" si="1"/>
        <v>59934310</v>
      </c>
      <c r="CP2" s="16">
        <f t="shared" si="1"/>
        <v>59852893</v>
      </c>
      <c r="CQ2" s="16">
        <f t="shared" si="1"/>
        <v>59599208</v>
      </c>
      <c r="CR2" s="16">
        <f t="shared" si="1"/>
        <v>61566903</v>
      </c>
      <c r="CS2" s="16">
        <f t="shared" si="1"/>
        <v>63626589.66666667</v>
      </c>
      <c r="CT2" s="16">
        <f t="shared" si="1"/>
        <v>66484005</v>
      </c>
      <c r="CU2" s="16">
        <f t="shared" si="1"/>
        <v>66827416.66666667</v>
      </c>
      <c r="CV2" s="16">
        <f t="shared" si="1"/>
        <v>72032902</v>
      </c>
      <c r="CW2" s="16">
        <f t="shared" si="1"/>
        <v>72173179</v>
      </c>
      <c r="CX2" s="16">
        <f t="shared" si="1"/>
        <v>72046520</v>
      </c>
      <c r="CY2" s="16">
        <f t="shared" si="1"/>
        <v>72046520</v>
      </c>
      <c r="CZ2" s="16">
        <f t="shared" si="1"/>
        <v>73538102</v>
      </c>
      <c r="DA2" s="16">
        <f t="shared" si="1"/>
        <v>75404225</v>
      </c>
      <c r="DB2" s="16">
        <f t="shared" si="1"/>
        <v>73264292</v>
      </c>
      <c r="DC2" s="16">
        <f t="shared" si="1"/>
        <v>78009927</v>
      </c>
      <c r="DD2" s="16">
        <f t="shared" si="1"/>
        <v>77918495</v>
      </c>
      <c r="DE2" s="16">
        <f t="shared" si="1"/>
        <v>78713312.66666667</v>
      </c>
      <c r="DF2" s="16">
        <f t="shared" si="1"/>
        <v>79852420</v>
      </c>
      <c r="DG2" s="16">
        <f t="shared" si="1"/>
        <v>84069937</v>
      </c>
      <c r="DH2" s="16">
        <f t="shared" si="1"/>
        <v>85000516</v>
      </c>
      <c r="DI2" s="16">
        <f t="shared" si="1"/>
        <v>86438292</v>
      </c>
      <c r="DJ2" s="16">
        <f t="shared" si="1"/>
        <v>88592946</v>
      </c>
      <c r="DK2" s="16">
        <f t="shared" si="1"/>
        <v>86824083</v>
      </c>
      <c r="DL2" s="16">
        <f t="shared" si="1"/>
        <v>87898664</v>
      </c>
      <c r="DM2" s="16">
        <f t="shared" si="1"/>
        <v>90834409</v>
      </c>
      <c r="DN2" s="16">
        <f t="shared" si="1"/>
        <v>93068968</v>
      </c>
      <c r="DO2" s="16">
        <f t="shared" si="1"/>
        <v>92485430</v>
      </c>
      <c r="DP2" s="16">
        <f t="shared" si="1"/>
        <v>92455018.33333334</v>
      </c>
      <c r="DQ2" s="16">
        <f t="shared" si="1"/>
        <v>92228198</v>
      </c>
      <c r="DR2" s="16">
        <f t="shared" si="1"/>
        <v>94742141.33333333</v>
      </c>
      <c r="DS2" s="16">
        <f t="shared" si="1"/>
        <v>97641548.66666667</v>
      </c>
      <c r="DT2" s="16">
        <f t="shared" si="1"/>
        <v>98205980</v>
      </c>
      <c r="DU2" s="16">
        <f t="shared" si="1"/>
        <v>97696189.33333333</v>
      </c>
      <c r="DV2" s="16">
        <f t="shared" ref="DV2:DW2" si="2">SUM(DV3:DV47)</f>
        <v>93687116</v>
      </c>
      <c r="DW2" s="16">
        <f t="shared" si="2"/>
        <v>95798361.33333334</v>
      </c>
      <c r="DX2" s="16">
        <f t="shared" ref="DX2:DY2" si="3">SUM(DX3:DX47)</f>
        <v>98223472</v>
      </c>
      <c r="DY2" s="16">
        <f t="shared" si="3"/>
        <v>100097750.66666667</v>
      </c>
      <c r="DZ2" s="16">
        <f t="shared" ref="DZ2:EH2" si="4">SUM(DZ3:DZ63)</f>
        <v>97457994.33333334</v>
      </c>
      <c r="EA2" s="16">
        <f t="shared" si="4"/>
        <v>102167020</v>
      </c>
      <c r="EB2" s="16">
        <f t="shared" si="4"/>
        <v>102540810</v>
      </c>
      <c r="EC2" s="16">
        <f t="shared" si="4"/>
        <v>103427530</v>
      </c>
      <c r="ED2" s="16">
        <f t="shared" si="4"/>
        <v>112431810</v>
      </c>
      <c r="EE2" s="16">
        <f t="shared" si="4"/>
        <v>108585406.66666666</v>
      </c>
      <c r="EF2" s="16">
        <f t="shared" si="4"/>
        <v>110451728.5</v>
      </c>
      <c r="EG2" s="16">
        <f t="shared" si="4"/>
        <v>114931737</v>
      </c>
      <c r="EH2" s="16">
        <f t="shared" si="4"/>
        <v>119006718</v>
      </c>
      <c r="EI2" s="16">
        <f t="shared" ref="EI2:EJ2" si="5">SUM(EI3:EI63)</f>
        <v>122914844</v>
      </c>
      <c r="EJ2" s="16">
        <f t="shared" si="5"/>
        <v>126217764</v>
      </c>
      <c r="EK2" s="16">
        <f t="shared" ref="EK2:EL2" si="6">SUM(EK3:EK63)</f>
        <v>130819275</v>
      </c>
      <c r="EL2" s="16">
        <f t="shared" si="6"/>
        <v>134903311</v>
      </c>
      <c r="EM2" s="16">
        <f t="shared" ref="EM2" si="7">SUM(EM3:EM63)</f>
        <v>136195801.6666667</v>
      </c>
    </row>
    <row r="3" spans="1:143" x14ac:dyDescent="0.25">
      <c r="A3" s="9" t="s">
        <v>34</v>
      </c>
      <c r="B3" s="9"/>
      <c r="C3" s="9"/>
      <c r="D3" s="9"/>
      <c r="E3" s="9"/>
      <c r="F3" s="9">
        <v>25000</v>
      </c>
      <c r="G3" s="9">
        <v>25000</v>
      </c>
      <c r="H3" s="9">
        <v>30000</v>
      </c>
      <c r="I3" s="9">
        <v>1070000</v>
      </c>
      <c r="J3" s="17">
        <v>835000</v>
      </c>
      <c r="K3" s="18">
        <v>825000</v>
      </c>
      <c r="L3" s="19">
        <v>979000</v>
      </c>
      <c r="M3" s="19">
        <v>925000</v>
      </c>
      <c r="N3" s="19">
        <v>606000</v>
      </c>
      <c r="O3" s="19">
        <v>577000</v>
      </c>
      <c r="P3" s="19">
        <v>590700</v>
      </c>
      <c r="Q3" s="19">
        <v>379000</v>
      </c>
      <c r="R3" s="19">
        <v>729000</v>
      </c>
      <c r="S3" s="19">
        <v>878000</v>
      </c>
      <c r="T3" s="19">
        <v>780000</v>
      </c>
      <c r="U3" s="19">
        <v>800000</v>
      </c>
      <c r="V3" s="19">
        <v>460000</v>
      </c>
      <c r="W3" s="19">
        <v>615000</v>
      </c>
      <c r="X3" s="19">
        <v>441000</v>
      </c>
      <c r="Y3" s="19">
        <v>758000</v>
      </c>
      <c r="Z3" s="19">
        <v>1184000</v>
      </c>
      <c r="AA3" s="19">
        <v>1339000</v>
      </c>
      <c r="AB3" s="19">
        <v>1278000</v>
      </c>
      <c r="AC3" s="19">
        <v>1038000</v>
      </c>
      <c r="AD3" s="19">
        <v>1182000</v>
      </c>
      <c r="AE3" s="19">
        <v>1412000</v>
      </c>
      <c r="AF3" s="19">
        <v>1846000</v>
      </c>
      <c r="AG3" s="19">
        <v>1250000</v>
      </c>
      <c r="AH3" s="19">
        <v>1014000</v>
      </c>
      <c r="AI3" s="19">
        <v>262000</v>
      </c>
      <c r="AJ3" s="19">
        <v>2273000</v>
      </c>
      <c r="AK3" s="19">
        <v>2205000</v>
      </c>
      <c r="AL3" s="19">
        <v>2586000</v>
      </c>
      <c r="AM3" s="19">
        <v>1863000</v>
      </c>
      <c r="AN3" s="19">
        <v>2197000</v>
      </c>
      <c r="AO3" s="19">
        <v>2352000</v>
      </c>
      <c r="AP3" s="19">
        <v>2018000</v>
      </c>
      <c r="AQ3" s="19">
        <v>1915000</v>
      </c>
      <c r="AR3" s="19">
        <v>2307000</v>
      </c>
      <c r="AS3" s="19">
        <v>2080000</v>
      </c>
      <c r="AT3" s="19">
        <v>2402000</v>
      </c>
      <c r="AU3" s="19">
        <v>3908000</v>
      </c>
      <c r="AV3" s="19">
        <v>3126500</v>
      </c>
      <c r="AW3" s="19">
        <v>3118000</v>
      </c>
      <c r="AX3" s="19">
        <v>3279000</v>
      </c>
      <c r="AY3" s="19">
        <v>2956000</v>
      </c>
      <c r="AZ3" s="19">
        <v>1788000</v>
      </c>
      <c r="BA3" s="19">
        <v>1358000</v>
      </c>
      <c r="BB3" s="19">
        <v>1256000</v>
      </c>
      <c r="BC3" s="19">
        <v>1165000</v>
      </c>
      <c r="BD3" s="19">
        <v>1485000</v>
      </c>
      <c r="BE3" s="19">
        <v>555600</v>
      </c>
      <c r="BF3" s="19">
        <v>492000</v>
      </c>
      <c r="BG3" s="19">
        <v>1222200</v>
      </c>
      <c r="BH3" s="19">
        <v>637000</v>
      </c>
      <c r="BI3" s="19">
        <v>899000</v>
      </c>
      <c r="BJ3" s="19">
        <v>1650000</v>
      </c>
      <c r="BK3" s="19">
        <v>1755000</v>
      </c>
      <c r="BL3" s="19">
        <v>1416700</v>
      </c>
      <c r="BM3" s="19">
        <v>1717000</v>
      </c>
      <c r="BN3" s="19">
        <v>1753000</v>
      </c>
      <c r="BO3" s="19">
        <v>1809000</v>
      </c>
      <c r="BP3" s="19">
        <v>2096000</v>
      </c>
      <c r="BQ3" s="19">
        <v>2674000</v>
      </c>
      <c r="BR3" s="19">
        <v>3279000</v>
      </c>
      <c r="BS3" s="19">
        <v>3225000</v>
      </c>
      <c r="BT3" s="19">
        <v>3625000</v>
      </c>
      <c r="BU3" s="19">
        <v>4252000</v>
      </c>
      <c r="BV3" s="19">
        <v>3541000</v>
      </c>
      <c r="BW3" s="19">
        <v>4697000</v>
      </c>
      <c r="BX3" s="19">
        <v>4797000</v>
      </c>
      <c r="BY3" s="17">
        <v>4267000</v>
      </c>
      <c r="BZ3" s="19">
        <v>3540000</v>
      </c>
      <c r="CA3" s="19">
        <v>3734000</v>
      </c>
      <c r="CB3" s="19">
        <v>3414000</v>
      </c>
      <c r="CC3" s="19">
        <v>5459000</v>
      </c>
      <c r="CD3" s="19">
        <v>6608000</v>
      </c>
      <c r="CE3" s="19">
        <v>7356000</v>
      </c>
      <c r="CF3" s="19">
        <v>8307000</v>
      </c>
      <c r="CG3" s="19">
        <v>10335000</v>
      </c>
      <c r="CH3" s="19">
        <v>9796000</v>
      </c>
      <c r="CI3" s="19">
        <v>10576000</v>
      </c>
      <c r="CJ3" s="19">
        <v>11591000</v>
      </c>
      <c r="CK3" s="19">
        <v>14708000</v>
      </c>
      <c r="CL3" s="19">
        <v>15486000</v>
      </c>
      <c r="CM3" s="19">
        <v>15778000</v>
      </c>
      <c r="CN3" s="19">
        <v>17089000</v>
      </c>
      <c r="CO3" s="19">
        <v>17848000</v>
      </c>
      <c r="CP3" s="19">
        <v>16363000</v>
      </c>
      <c r="CQ3" s="19">
        <v>15845000</v>
      </c>
      <c r="CR3" s="19">
        <v>15880000</v>
      </c>
      <c r="CS3" s="19">
        <v>17734000</v>
      </c>
      <c r="CT3" s="19">
        <v>18811000</v>
      </c>
      <c r="CU3" s="19">
        <v>20048000</v>
      </c>
      <c r="CV3" s="19">
        <v>20580000</v>
      </c>
      <c r="CW3" s="19">
        <v>20904000</v>
      </c>
      <c r="CX3" s="19">
        <v>23736000</v>
      </c>
      <c r="CY3" s="19">
        <v>23736000</v>
      </c>
      <c r="CZ3" s="19">
        <v>24328000</v>
      </c>
      <c r="DA3" s="19">
        <v>25183000</v>
      </c>
      <c r="DB3" s="19">
        <v>24597000</v>
      </c>
      <c r="DC3" s="19">
        <v>24961000</v>
      </c>
      <c r="DD3" s="19">
        <v>27777000</v>
      </c>
      <c r="DE3" s="19">
        <v>27212000</v>
      </c>
      <c r="DF3" s="19">
        <v>27639000</v>
      </c>
      <c r="DG3" s="19">
        <v>28768000</v>
      </c>
      <c r="DH3" s="19">
        <v>30485000</v>
      </c>
      <c r="DI3" s="19">
        <v>29603000</v>
      </c>
      <c r="DJ3" s="19">
        <v>29762000</v>
      </c>
      <c r="DK3" s="19">
        <v>5127000</v>
      </c>
      <c r="DL3" s="19">
        <v>5452000</v>
      </c>
      <c r="DM3" s="19">
        <v>8947000</v>
      </c>
      <c r="DN3" s="19">
        <v>10963000</v>
      </c>
      <c r="DO3" s="19">
        <v>13951000</v>
      </c>
      <c r="DP3" s="19">
        <v>13415000</v>
      </c>
      <c r="DQ3" s="19">
        <v>13805000</v>
      </c>
      <c r="DR3" s="19">
        <v>14990000</v>
      </c>
      <c r="DS3" s="19">
        <v>16123000</v>
      </c>
      <c r="DT3" s="19">
        <v>17118000</v>
      </c>
      <c r="DU3" s="19">
        <v>16388000</v>
      </c>
      <c r="DV3" s="19">
        <v>10435600</v>
      </c>
      <c r="DW3" s="19">
        <v>13187000</v>
      </c>
      <c r="DX3" s="19">
        <v>16564000</v>
      </c>
      <c r="DY3" s="19">
        <v>19591000</v>
      </c>
      <c r="DZ3" s="19">
        <v>8412000</v>
      </c>
      <c r="EA3" s="19">
        <v>7823000</v>
      </c>
      <c r="EB3" s="19">
        <v>8590000</v>
      </c>
      <c r="EC3" s="19">
        <v>9059000</v>
      </c>
      <c r="ED3" s="19">
        <v>12000000</v>
      </c>
      <c r="EE3" s="19">
        <v>13787000</v>
      </c>
      <c r="EF3" s="19">
        <v>12097000</v>
      </c>
      <c r="EG3" s="19">
        <v>13607000</v>
      </c>
      <c r="EH3" s="19">
        <v>14309000</v>
      </c>
      <c r="EI3" s="19">
        <v>14355000</v>
      </c>
      <c r="EJ3" s="19">
        <v>16740000</v>
      </c>
      <c r="EK3" s="19">
        <v>16655000</v>
      </c>
      <c r="EL3" s="19">
        <v>16840341</v>
      </c>
      <c r="EM3" s="19">
        <v>18162000</v>
      </c>
    </row>
    <row r="4" spans="1:143" x14ac:dyDescent="0.25">
      <c r="A4" s="9" t="s">
        <v>35</v>
      </c>
      <c r="B4" s="9"/>
      <c r="C4" s="9"/>
      <c r="D4" s="9">
        <v>-50000</v>
      </c>
      <c r="E4" s="9">
        <v>-50000</v>
      </c>
      <c r="F4" s="9">
        <v>-50000</v>
      </c>
      <c r="G4" s="9">
        <v>-50000</v>
      </c>
      <c r="H4" s="9">
        <v>-50000</v>
      </c>
      <c r="I4" s="9">
        <v>-50000</v>
      </c>
      <c r="J4" s="17">
        <v>-50000</v>
      </c>
      <c r="K4" s="17">
        <v>-50000</v>
      </c>
      <c r="L4" s="19">
        <v>-50000</v>
      </c>
      <c r="M4" s="19">
        <v>-50000</v>
      </c>
      <c r="N4" s="20">
        <v>-50000</v>
      </c>
      <c r="O4" s="20">
        <v>-50000</v>
      </c>
      <c r="P4" s="20">
        <v>-50000</v>
      </c>
      <c r="Q4" s="20">
        <v>-50000</v>
      </c>
      <c r="R4" s="20">
        <v>-50000</v>
      </c>
      <c r="S4" s="20">
        <v>-50000</v>
      </c>
      <c r="T4" s="20">
        <v>-40000</v>
      </c>
      <c r="U4" s="20">
        <v>-40000</v>
      </c>
      <c r="V4" s="20">
        <v>-40000</v>
      </c>
      <c r="W4" s="20">
        <v>-40000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430000</v>
      </c>
      <c r="AH4" s="20">
        <v>430000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10000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15000</v>
      </c>
      <c r="AW4" s="20">
        <v>15000</v>
      </c>
      <c r="AX4" s="20">
        <v>15000</v>
      </c>
      <c r="AY4" s="20">
        <v>15000</v>
      </c>
      <c r="AZ4" s="20">
        <v>815000</v>
      </c>
      <c r="BA4" s="20">
        <v>300000</v>
      </c>
      <c r="BB4" s="20">
        <v>80000</v>
      </c>
      <c r="BC4" s="20">
        <v>70000</v>
      </c>
      <c r="BD4" s="20">
        <v>70000</v>
      </c>
      <c r="BE4" s="20">
        <v>64000</v>
      </c>
      <c r="BF4" s="20">
        <v>64000</v>
      </c>
      <c r="BG4" s="20">
        <v>64200</v>
      </c>
      <c r="BH4" s="20">
        <v>64200</v>
      </c>
      <c r="BI4" s="20">
        <v>64200</v>
      </c>
      <c r="BJ4" s="20">
        <v>0</v>
      </c>
      <c r="BK4" s="20">
        <v>64200</v>
      </c>
      <c r="BL4" s="20">
        <v>64200</v>
      </c>
      <c r="BM4" s="20">
        <v>64200</v>
      </c>
      <c r="BN4" s="20">
        <v>64200</v>
      </c>
      <c r="BO4" s="20">
        <v>64200</v>
      </c>
      <c r="BP4" s="20">
        <v>64200</v>
      </c>
      <c r="BQ4" s="20">
        <v>64200</v>
      </c>
      <c r="BR4" s="20">
        <v>64200</v>
      </c>
      <c r="BS4" s="20">
        <v>64200</v>
      </c>
      <c r="BT4" s="20">
        <v>64200</v>
      </c>
      <c r="BU4" s="20">
        <v>64200</v>
      </c>
      <c r="BV4" s="20">
        <v>128365</v>
      </c>
      <c r="BW4" s="20">
        <v>128365</v>
      </c>
      <c r="BX4" s="20">
        <v>170000</v>
      </c>
      <c r="BY4" s="17">
        <v>170000</v>
      </c>
      <c r="BZ4" s="20">
        <v>0</v>
      </c>
      <c r="CA4" s="20">
        <v>100000</v>
      </c>
      <c r="CB4" s="20">
        <v>143000</v>
      </c>
      <c r="CC4" s="20">
        <v>143000</v>
      </c>
      <c r="CD4" s="20">
        <v>143000</v>
      </c>
      <c r="CE4" s="20">
        <v>143000</v>
      </c>
      <c r="CF4" s="20">
        <v>143000</v>
      </c>
      <c r="CG4" s="20">
        <v>143000</v>
      </c>
      <c r="CH4" s="20">
        <v>143000</v>
      </c>
      <c r="CI4" s="20">
        <v>250000</v>
      </c>
      <c r="CJ4" s="20">
        <v>170000</v>
      </c>
      <c r="CK4" s="20">
        <v>250000</v>
      </c>
      <c r="CL4" s="20">
        <v>250000</v>
      </c>
      <c r="CM4" s="20">
        <v>250000</v>
      </c>
      <c r="CN4" s="20">
        <v>237000</v>
      </c>
      <c r="CO4" s="20">
        <v>250000</v>
      </c>
      <c r="CP4" s="20">
        <v>250000</v>
      </c>
      <c r="CQ4" s="20">
        <v>290000</v>
      </c>
      <c r="CR4" s="20">
        <v>290000</v>
      </c>
      <c r="CS4" s="20">
        <v>300000</v>
      </c>
      <c r="CT4" s="20">
        <v>300000</v>
      </c>
      <c r="CU4" s="20">
        <v>300000</v>
      </c>
      <c r="CV4" s="20">
        <v>300000</v>
      </c>
      <c r="CW4" s="20">
        <f>CV4</f>
        <v>300000</v>
      </c>
      <c r="CX4" s="20">
        <v>300000</v>
      </c>
      <c r="CY4" s="20">
        <v>300000</v>
      </c>
      <c r="CZ4" s="20">
        <v>300000</v>
      </c>
      <c r="DA4" s="20">
        <v>300000</v>
      </c>
      <c r="DB4" s="20">
        <v>200000</v>
      </c>
      <c r="DC4" s="20">
        <f t="shared" ref="DC4:DP5" si="8">DB4</f>
        <v>200000</v>
      </c>
      <c r="DD4" s="20">
        <f t="shared" si="8"/>
        <v>200000</v>
      </c>
      <c r="DE4" s="20">
        <f t="shared" si="8"/>
        <v>200000</v>
      </c>
      <c r="DF4" s="20">
        <f t="shared" si="8"/>
        <v>200000</v>
      </c>
      <c r="DG4" s="20">
        <f t="shared" si="8"/>
        <v>200000</v>
      </c>
      <c r="DH4" s="20">
        <f t="shared" si="8"/>
        <v>200000</v>
      </c>
      <c r="DI4" s="20">
        <v>200000</v>
      </c>
      <c r="DJ4" s="20">
        <v>250000</v>
      </c>
      <c r="DK4" s="20">
        <v>40000</v>
      </c>
      <c r="DL4" s="20">
        <v>124000</v>
      </c>
      <c r="DM4" s="20">
        <v>124000</v>
      </c>
      <c r="DN4" s="20">
        <v>127800</v>
      </c>
      <c r="DO4" s="20">
        <v>99000</v>
      </c>
      <c r="DP4" s="20">
        <v>99000</v>
      </c>
      <c r="DQ4" s="20">
        <f>DP4</f>
        <v>99000</v>
      </c>
      <c r="DR4" s="20">
        <v>200000</v>
      </c>
      <c r="DS4" s="20">
        <v>120000</v>
      </c>
      <c r="DT4" s="20">
        <f>DS4</f>
        <v>120000</v>
      </c>
      <c r="DU4" s="20">
        <f>DT4</f>
        <v>120000</v>
      </c>
      <c r="DV4" s="20">
        <v>99300</v>
      </c>
      <c r="DW4" s="20">
        <v>100000</v>
      </c>
      <c r="DX4" s="20">
        <f>DW4</f>
        <v>100000</v>
      </c>
      <c r="DY4" s="19">
        <v>100000</v>
      </c>
      <c r="DZ4" s="19">
        <v>82000</v>
      </c>
      <c r="EA4" s="19">
        <v>82000</v>
      </c>
      <c r="EB4" s="19">
        <v>113000</v>
      </c>
      <c r="EC4" s="19">
        <v>100000</v>
      </c>
      <c r="ED4" s="19">
        <f>EC4</f>
        <v>100000</v>
      </c>
      <c r="EE4" s="19">
        <v>100000</v>
      </c>
      <c r="EF4" s="19">
        <f>EE4</f>
        <v>100000</v>
      </c>
      <c r="EG4" s="19">
        <v>100000</v>
      </c>
      <c r="EH4" s="19">
        <v>100000</v>
      </c>
      <c r="EI4" s="19">
        <v>186000</v>
      </c>
      <c r="EJ4" s="19">
        <v>198000</v>
      </c>
      <c r="EK4" s="19">
        <v>372000</v>
      </c>
      <c r="EL4" s="19">
        <v>75000</v>
      </c>
      <c r="EM4" s="19">
        <v>283000</v>
      </c>
    </row>
    <row r="5" spans="1:143" x14ac:dyDescent="0.25">
      <c r="A5" s="9" t="s">
        <v>36</v>
      </c>
      <c r="B5" s="9"/>
      <c r="C5" s="9"/>
      <c r="D5" s="9"/>
      <c r="E5" s="9"/>
      <c r="F5" s="9"/>
      <c r="G5" s="9"/>
      <c r="H5" s="9"/>
      <c r="I5" s="9"/>
      <c r="J5" s="17"/>
      <c r="K5" s="17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17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>
        <f>33600*52</f>
        <v>1747200</v>
      </c>
      <c r="CN5" s="20">
        <f>CM5</f>
        <v>1747200</v>
      </c>
      <c r="CO5" s="20">
        <f>33600*53</f>
        <v>1780800</v>
      </c>
      <c r="CP5" s="20">
        <f>CO5</f>
        <v>1780800</v>
      </c>
      <c r="CQ5" s="20">
        <f>CP5</f>
        <v>1780800</v>
      </c>
      <c r="CR5" s="20">
        <f>CQ5</f>
        <v>1780800</v>
      </c>
      <c r="CS5" s="20">
        <f>CR5</f>
        <v>1780800</v>
      </c>
      <c r="CT5" s="20">
        <f>33600*54</f>
        <v>1814400</v>
      </c>
      <c r="CU5" s="20">
        <f>CT5</f>
        <v>1814400</v>
      </c>
      <c r="CV5" s="20">
        <f>CU5</f>
        <v>1814400</v>
      </c>
      <c r="CW5" s="20">
        <f>CV5</f>
        <v>1814400</v>
      </c>
      <c r="CX5" s="20">
        <f>33600*52</f>
        <v>1747200</v>
      </c>
      <c r="CY5" s="20">
        <f>33600*52</f>
        <v>1747200</v>
      </c>
      <c r="CZ5" s="20">
        <f>CY5</f>
        <v>1747200</v>
      </c>
      <c r="DA5" s="20">
        <f>CZ5</f>
        <v>1747200</v>
      </c>
      <c r="DB5" s="20">
        <f>DA5</f>
        <v>1747200</v>
      </c>
      <c r="DC5" s="20">
        <f t="shared" si="8"/>
        <v>1747200</v>
      </c>
      <c r="DD5" s="20">
        <f t="shared" si="8"/>
        <v>1747200</v>
      </c>
      <c r="DE5" s="20">
        <f t="shared" si="8"/>
        <v>1747200</v>
      </c>
      <c r="DF5" s="20">
        <f t="shared" si="8"/>
        <v>1747200</v>
      </c>
      <c r="DG5" s="20">
        <f t="shared" si="8"/>
        <v>1747200</v>
      </c>
      <c r="DH5" s="20">
        <f t="shared" si="8"/>
        <v>1747200</v>
      </c>
      <c r="DI5" s="20">
        <f t="shared" si="8"/>
        <v>1747200</v>
      </c>
      <c r="DJ5" s="20">
        <f t="shared" si="8"/>
        <v>1747200</v>
      </c>
      <c r="DK5" s="20">
        <f t="shared" si="8"/>
        <v>1747200</v>
      </c>
      <c r="DL5" s="20">
        <f t="shared" si="8"/>
        <v>1747200</v>
      </c>
      <c r="DM5" s="20">
        <f t="shared" si="8"/>
        <v>1747200</v>
      </c>
      <c r="DN5" s="20">
        <f t="shared" si="8"/>
        <v>1747200</v>
      </c>
      <c r="DO5" s="20">
        <f t="shared" si="8"/>
        <v>1747200</v>
      </c>
      <c r="DP5" s="20">
        <f t="shared" si="8"/>
        <v>1747200</v>
      </c>
      <c r="DQ5" s="20">
        <f>DP5</f>
        <v>1747200</v>
      </c>
      <c r="DR5" s="20">
        <f>DQ5</f>
        <v>1747200</v>
      </c>
      <c r="DS5" s="20">
        <f>DR5</f>
        <v>1747200</v>
      </c>
      <c r="DT5" s="20">
        <f>DS5</f>
        <v>1747200</v>
      </c>
      <c r="DU5" s="20">
        <f>DT5</f>
        <v>1747200</v>
      </c>
      <c r="DV5" s="20">
        <f>33704*51</f>
        <v>1718904</v>
      </c>
      <c r="DW5" s="20">
        <f>DV5</f>
        <v>1718904</v>
      </c>
      <c r="DX5" s="20">
        <f>DW5</f>
        <v>1718904</v>
      </c>
      <c r="DY5" s="19">
        <f>33700*50</f>
        <v>1685000</v>
      </c>
      <c r="DZ5" s="19">
        <f>DY5</f>
        <v>1685000</v>
      </c>
      <c r="EA5" s="19">
        <f>DZ5</f>
        <v>1685000</v>
      </c>
      <c r="EB5" s="19">
        <f>35200*50</f>
        <v>1760000</v>
      </c>
      <c r="EC5" s="19">
        <f>EB5</f>
        <v>1760000</v>
      </c>
      <c r="ED5" s="19">
        <f>EC5</f>
        <v>1760000</v>
      </c>
      <c r="EE5" s="19">
        <f>ED5</f>
        <v>1760000</v>
      </c>
      <c r="EF5" s="19">
        <f>EE5</f>
        <v>1760000</v>
      </c>
      <c r="EG5" s="19">
        <f t="shared" ref="EG5:EL5" si="9">EF5</f>
        <v>1760000</v>
      </c>
      <c r="EH5" s="19">
        <f t="shared" si="9"/>
        <v>1760000</v>
      </c>
      <c r="EI5" s="19">
        <f t="shared" si="9"/>
        <v>1760000</v>
      </c>
      <c r="EJ5" s="19">
        <f t="shared" si="9"/>
        <v>1760000</v>
      </c>
      <c r="EK5" s="19">
        <f t="shared" si="9"/>
        <v>1760000</v>
      </c>
      <c r="EL5" s="19">
        <f t="shared" si="9"/>
        <v>1760000</v>
      </c>
      <c r="EM5" s="19">
        <f>EL5</f>
        <v>1760000</v>
      </c>
    </row>
    <row r="6" spans="1:143" x14ac:dyDescent="0.25">
      <c r="A6" s="9" t="s">
        <v>37</v>
      </c>
      <c r="B6" s="9"/>
      <c r="C6" s="9"/>
      <c r="D6" s="9"/>
      <c r="E6" s="9"/>
      <c r="F6" s="9"/>
      <c r="G6" s="9"/>
      <c r="H6" s="9"/>
      <c r="I6" s="9"/>
      <c r="J6" s="17"/>
      <c r="K6" s="17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7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>
        <v>80000</v>
      </c>
      <c r="CK6" s="19">
        <v>40000</v>
      </c>
      <c r="CL6" s="19">
        <v>40000</v>
      </c>
      <c r="CM6" s="19">
        <v>40000</v>
      </c>
      <c r="CN6" s="19">
        <v>40000</v>
      </c>
      <c r="CO6" s="19">
        <v>40000</v>
      </c>
      <c r="CP6" s="19">
        <v>40000</v>
      </c>
      <c r="CQ6" s="19">
        <v>40000</v>
      </c>
      <c r="CR6" s="19">
        <v>40000</v>
      </c>
      <c r="CS6" s="19">
        <v>40000</v>
      </c>
      <c r="CT6" s="19">
        <v>40000</v>
      </c>
      <c r="CU6" s="19">
        <v>40000</v>
      </c>
      <c r="CV6" s="19">
        <v>40000</v>
      </c>
      <c r="CW6" s="19">
        <f>CV6</f>
        <v>40000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f>DF6</f>
        <v>0</v>
      </c>
      <c r="DH6" s="19">
        <v>0</v>
      </c>
      <c r="DI6" s="19">
        <v>30720</v>
      </c>
      <c r="DJ6" s="19">
        <v>0</v>
      </c>
      <c r="DK6" s="19">
        <v>0</v>
      </c>
      <c r="DL6" s="19">
        <v>0</v>
      </c>
      <c r="DM6" s="19">
        <v>14225</v>
      </c>
      <c r="DN6" s="19">
        <v>0</v>
      </c>
      <c r="DO6" s="19">
        <v>0</v>
      </c>
      <c r="DP6" s="19">
        <v>8260</v>
      </c>
      <c r="DQ6" s="19">
        <v>5060</v>
      </c>
      <c r="DR6" s="19">
        <v>0</v>
      </c>
      <c r="DS6" s="19">
        <v>7400</v>
      </c>
      <c r="DT6" s="19">
        <f>5500+DS6</f>
        <v>12900</v>
      </c>
      <c r="DU6" s="19">
        <v>0</v>
      </c>
      <c r="DV6" s="19">
        <v>5680</v>
      </c>
      <c r="DW6" s="19">
        <v>21920</v>
      </c>
      <c r="DX6" s="19">
        <f>DW6-440</f>
        <v>21480</v>
      </c>
      <c r="DY6" s="19">
        <v>3180</v>
      </c>
      <c r="DZ6" s="19">
        <v>0</v>
      </c>
      <c r="EA6" s="19">
        <v>0</v>
      </c>
      <c r="EB6" s="19">
        <v>8360</v>
      </c>
      <c r="EC6" s="19">
        <v>9180</v>
      </c>
      <c r="ED6" s="19">
        <v>12600</v>
      </c>
      <c r="EE6" s="19">
        <v>5880</v>
      </c>
      <c r="EF6" s="19">
        <v>0</v>
      </c>
      <c r="EG6" s="19">
        <v>2920</v>
      </c>
      <c r="EH6" s="19">
        <v>0</v>
      </c>
      <c r="EI6" s="19">
        <v>0</v>
      </c>
      <c r="EJ6" s="19">
        <v>40</v>
      </c>
      <c r="EK6" s="19">
        <v>13220</v>
      </c>
      <c r="EL6" s="19">
        <v>0</v>
      </c>
      <c r="EM6" s="19">
        <v>0</v>
      </c>
    </row>
    <row r="7" spans="1:143" x14ac:dyDescent="0.25">
      <c r="A7" s="9" t="s">
        <v>38</v>
      </c>
      <c r="B7" s="9"/>
      <c r="C7" s="9"/>
      <c r="D7" s="9"/>
      <c r="E7" s="9"/>
      <c r="F7" s="9"/>
      <c r="G7" s="9"/>
      <c r="H7" s="9"/>
      <c r="I7" s="9"/>
      <c r="J7" s="17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7"/>
      <c r="BZ7" s="19"/>
      <c r="CA7" s="19"/>
      <c r="CB7" s="19"/>
      <c r="CC7" s="19"/>
      <c r="CD7" s="19">
        <v>17054</v>
      </c>
      <c r="CE7" s="19">
        <v>12800</v>
      </c>
      <c r="CF7" s="19">
        <v>730</v>
      </c>
      <c r="CG7" s="19">
        <v>0</v>
      </c>
      <c r="CH7" s="19">
        <v>0</v>
      </c>
      <c r="CI7" s="19">
        <f>218000*1/3</f>
        <v>72666.66666666667</v>
      </c>
      <c r="CJ7" s="19">
        <v>0</v>
      </c>
      <c r="CK7" s="19">
        <v>67300</v>
      </c>
      <c r="CL7" s="19">
        <v>0</v>
      </c>
      <c r="CM7" s="19">
        <f>723878/3</f>
        <v>241292.66666666666</v>
      </c>
      <c r="CN7" s="19">
        <v>0</v>
      </c>
      <c r="CO7" s="19">
        <v>0</v>
      </c>
      <c r="CP7" s="19">
        <v>0</v>
      </c>
      <c r="CQ7" s="19">
        <v>0</v>
      </c>
      <c r="CR7" s="19">
        <v>42461</v>
      </c>
      <c r="CS7" s="19">
        <f>236000/3</f>
        <v>78666.66666666667</v>
      </c>
      <c r="CT7" s="19">
        <v>0</v>
      </c>
      <c r="CU7" s="19">
        <f>134426*1/3</f>
        <v>44808.666666666664</v>
      </c>
      <c r="CV7" s="19">
        <v>0</v>
      </c>
      <c r="CW7" s="19">
        <v>49658</v>
      </c>
      <c r="CX7" s="19">
        <v>70000</v>
      </c>
      <c r="CY7" s="19">
        <v>70000</v>
      </c>
      <c r="CZ7" s="19">
        <v>107000</v>
      </c>
      <c r="DA7" s="19">
        <v>67700</v>
      </c>
      <c r="DB7" s="19">
        <v>0</v>
      </c>
      <c r="DC7" s="19">
        <v>177948</v>
      </c>
      <c r="DD7" s="19">
        <v>177948</v>
      </c>
      <c r="DE7" s="19">
        <f>350000/3</f>
        <v>116666.66666666667</v>
      </c>
      <c r="DF7" s="19">
        <v>60528</v>
      </c>
      <c r="DG7" s="19">
        <f>221007/3</f>
        <v>73669</v>
      </c>
      <c r="DH7" s="19">
        <v>0</v>
      </c>
      <c r="DI7" s="19">
        <f>130692/3</f>
        <v>43564</v>
      </c>
      <c r="DJ7" s="19">
        <v>0</v>
      </c>
      <c r="DK7" s="19">
        <f>SUM(DL7:DM7)</f>
        <v>0</v>
      </c>
      <c r="DL7" s="19">
        <v>0</v>
      </c>
      <c r="DM7" s="19">
        <v>0</v>
      </c>
      <c r="DN7" s="19">
        <v>0</v>
      </c>
      <c r="DO7" s="19">
        <v>57330</v>
      </c>
      <c r="DP7" s="19">
        <f>124429/3</f>
        <v>41476.333333333336</v>
      </c>
      <c r="DQ7" s="19">
        <v>0</v>
      </c>
      <c r="DR7" s="19">
        <f>493474/3</f>
        <v>164491.33333333334</v>
      </c>
      <c r="DS7" s="19">
        <f>(279484/3)+DR7</f>
        <v>257652.6666666667</v>
      </c>
      <c r="DT7" s="19">
        <v>0</v>
      </c>
      <c r="DU7" s="19">
        <f>10000/3</f>
        <v>3333.3333333333335</v>
      </c>
      <c r="DV7" s="19">
        <v>232915</v>
      </c>
      <c r="DW7" s="19">
        <f>146758/3</f>
        <v>48919.333333333336</v>
      </c>
      <c r="DX7" s="19">
        <f>(161267/3)+DW7</f>
        <v>102675</v>
      </c>
      <c r="DY7" s="19">
        <f>500000/3</f>
        <v>166666.66666666666</v>
      </c>
      <c r="DZ7" s="19">
        <f>62035/3</f>
        <v>20678.333333333332</v>
      </c>
      <c r="EA7" s="19">
        <v>54000</v>
      </c>
      <c r="EB7" s="19">
        <v>0</v>
      </c>
      <c r="EC7" s="19">
        <v>0</v>
      </c>
      <c r="ED7" s="19">
        <f>(535305/3)+12500+5000</f>
        <v>195935</v>
      </c>
      <c r="EE7" s="19">
        <f>355256/3</f>
        <v>118418.66666666667</v>
      </c>
      <c r="EF7" s="19">
        <v>0</v>
      </c>
      <c r="EG7" s="19">
        <v>192643</v>
      </c>
      <c r="EH7" s="19">
        <v>0</v>
      </c>
      <c r="EI7" s="19">
        <f>105090/3</f>
        <v>35030</v>
      </c>
      <c r="EJ7" s="19">
        <v>103415</v>
      </c>
      <c r="EK7" s="19">
        <f>224346/3</f>
        <v>74782</v>
      </c>
      <c r="EL7" s="19">
        <v>92000</v>
      </c>
      <c r="EM7" s="19">
        <f>65000/3</f>
        <v>21666.666666666668</v>
      </c>
    </row>
    <row r="8" spans="1:143" x14ac:dyDescent="0.25">
      <c r="A8" s="9" t="s">
        <v>39</v>
      </c>
      <c r="B8" s="9"/>
      <c r="C8" s="9"/>
      <c r="D8" s="9"/>
      <c r="E8" s="9"/>
      <c r="F8" s="9"/>
      <c r="G8" s="9"/>
      <c r="H8" s="9"/>
      <c r="I8" s="9"/>
      <c r="J8" s="17"/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7"/>
      <c r="BZ8" s="19"/>
      <c r="CA8" s="19"/>
      <c r="CB8" s="19"/>
      <c r="CC8" s="19"/>
      <c r="CD8" s="19"/>
      <c r="CE8" s="19"/>
      <c r="CF8" s="19">
        <v>50000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f>DF8</f>
        <v>0</v>
      </c>
      <c r="DH8" s="19">
        <v>0</v>
      </c>
      <c r="DI8" s="19">
        <v>0</v>
      </c>
      <c r="DJ8" s="19">
        <f>DI8</f>
        <v>0</v>
      </c>
      <c r="DK8" s="19">
        <f>333000-40000-30000</f>
        <v>263000</v>
      </c>
      <c r="DL8" s="19">
        <v>0</v>
      </c>
      <c r="DM8" s="19">
        <v>0</v>
      </c>
      <c r="DN8" s="19">
        <f>DM8</f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19">
        <v>5000</v>
      </c>
      <c r="DU8" s="19">
        <v>5000</v>
      </c>
      <c r="DV8" s="19">
        <v>5000</v>
      </c>
      <c r="DW8" s="19">
        <f>DV8</f>
        <v>5000</v>
      </c>
      <c r="DX8" s="19">
        <f>DW8</f>
        <v>5000</v>
      </c>
      <c r="DY8" s="19">
        <v>5000</v>
      </c>
      <c r="DZ8" s="19">
        <f>DY8</f>
        <v>5000</v>
      </c>
      <c r="EA8" s="19">
        <f>DZ8</f>
        <v>5000</v>
      </c>
      <c r="EB8" s="19">
        <v>5000</v>
      </c>
      <c r="EC8" s="19">
        <v>5000</v>
      </c>
      <c r="ED8" s="19">
        <f>EC8</f>
        <v>5000</v>
      </c>
      <c r="EE8" s="19">
        <v>5000</v>
      </c>
      <c r="EF8" s="19">
        <f>EE8</f>
        <v>5000</v>
      </c>
      <c r="EG8" s="19">
        <v>0</v>
      </c>
      <c r="EH8" s="19">
        <v>0</v>
      </c>
      <c r="EI8" s="19">
        <v>100000</v>
      </c>
      <c r="EJ8" s="19">
        <f>EI8</f>
        <v>100000</v>
      </c>
      <c r="EK8" s="19">
        <v>0</v>
      </c>
      <c r="EL8" s="19">
        <v>0</v>
      </c>
      <c r="EM8" s="19">
        <v>0</v>
      </c>
    </row>
    <row r="9" spans="1:143" x14ac:dyDescent="0.25">
      <c r="A9" s="9" t="s">
        <v>40</v>
      </c>
      <c r="B9" s="9"/>
      <c r="C9" s="9"/>
      <c r="D9" s="9">
        <v>10000</v>
      </c>
      <c r="E9" s="9">
        <v>0</v>
      </c>
      <c r="F9" s="9">
        <v>23740</v>
      </c>
      <c r="G9" s="9">
        <v>0</v>
      </c>
      <c r="H9" s="9">
        <v>21770</v>
      </c>
      <c r="I9" s="9">
        <v>21770</v>
      </c>
      <c r="J9" s="17">
        <v>48160</v>
      </c>
      <c r="K9" s="17">
        <v>0</v>
      </c>
      <c r="L9" s="19">
        <v>5000</v>
      </c>
      <c r="M9" s="19">
        <v>0</v>
      </c>
      <c r="N9" s="19">
        <v>5640</v>
      </c>
      <c r="O9" s="19">
        <v>117550</v>
      </c>
      <c r="P9" s="19">
        <v>0</v>
      </c>
      <c r="Q9" s="19">
        <v>47620</v>
      </c>
      <c r="R9" s="19">
        <v>17070</v>
      </c>
      <c r="S9" s="19">
        <v>0</v>
      </c>
      <c r="T9" s="19">
        <v>95830</v>
      </c>
      <c r="U9" s="19">
        <v>17680</v>
      </c>
      <c r="V9" s="19">
        <v>85310</v>
      </c>
      <c r="W9" s="19">
        <v>32460</v>
      </c>
      <c r="X9" s="19">
        <v>-2620</v>
      </c>
      <c r="Y9" s="19">
        <v>31000</v>
      </c>
      <c r="Z9" s="19">
        <v>43098</v>
      </c>
      <c r="AA9" s="19">
        <v>25740</v>
      </c>
      <c r="AB9" s="19">
        <v>169020</v>
      </c>
      <c r="AC9" s="19">
        <v>0</v>
      </c>
      <c r="AD9" s="19">
        <v>50740</v>
      </c>
      <c r="AE9" s="19">
        <v>44100</v>
      </c>
      <c r="AF9" s="19">
        <v>0</v>
      </c>
      <c r="AG9" s="19">
        <v>0</v>
      </c>
      <c r="AH9" s="19">
        <v>0</v>
      </c>
      <c r="AI9" s="19">
        <v>127320</v>
      </c>
      <c r="AJ9" s="19">
        <v>50000</v>
      </c>
      <c r="AK9" s="19">
        <v>17400</v>
      </c>
      <c r="AL9" s="19">
        <v>17400</v>
      </c>
      <c r="AM9" s="19">
        <v>6400</v>
      </c>
      <c r="AN9" s="19">
        <v>3400</v>
      </c>
      <c r="AO9" s="19">
        <v>3400</v>
      </c>
      <c r="AP9" s="19">
        <v>3400</v>
      </c>
      <c r="AQ9" s="19">
        <v>3400</v>
      </c>
      <c r="AR9" s="19">
        <v>3400</v>
      </c>
      <c r="AS9" s="19">
        <v>3400</v>
      </c>
      <c r="AT9" s="19">
        <v>3400</v>
      </c>
      <c r="AU9" s="19">
        <v>2000</v>
      </c>
      <c r="AV9" s="19">
        <v>74250</v>
      </c>
      <c r="AW9" s="19">
        <v>20850</v>
      </c>
      <c r="AX9" s="19">
        <v>9850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30230</v>
      </c>
      <c r="BF9" s="19">
        <v>0</v>
      </c>
      <c r="BG9" s="19">
        <v>36550</v>
      </c>
      <c r="BH9" s="19">
        <v>68320</v>
      </c>
      <c r="BI9" s="19">
        <v>45740</v>
      </c>
      <c r="BJ9" s="19">
        <v>45740</v>
      </c>
      <c r="BK9" s="19">
        <v>35000</v>
      </c>
      <c r="BL9" s="19">
        <v>35000</v>
      </c>
      <c r="BM9" s="19">
        <v>30000</v>
      </c>
      <c r="BN9" s="19">
        <v>30000</v>
      </c>
      <c r="BO9" s="19">
        <v>30000</v>
      </c>
      <c r="BP9" s="19">
        <v>30000</v>
      </c>
      <c r="BQ9" s="19">
        <v>30000</v>
      </c>
      <c r="BR9" s="19">
        <v>30000</v>
      </c>
      <c r="BS9" s="19">
        <v>30000</v>
      </c>
      <c r="BT9" s="19">
        <v>30000</v>
      </c>
      <c r="BU9" s="19">
        <v>30000</v>
      </c>
      <c r="BV9" s="19">
        <v>30000</v>
      </c>
      <c r="BW9" s="19">
        <v>30000</v>
      </c>
      <c r="BX9" s="19">
        <v>30000</v>
      </c>
      <c r="BY9" s="17">
        <v>100000</v>
      </c>
      <c r="BZ9" s="19">
        <v>17360</v>
      </c>
      <c r="CA9" s="19">
        <v>12360</v>
      </c>
      <c r="CB9" s="19">
        <v>11360</v>
      </c>
      <c r="CC9" s="19">
        <v>4360</v>
      </c>
      <c r="CD9" s="19">
        <v>4360</v>
      </c>
      <c r="CE9" s="19">
        <v>4360</v>
      </c>
      <c r="CF9" s="19">
        <v>4360</v>
      </c>
      <c r="CG9" s="19">
        <v>0</v>
      </c>
      <c r="CH9" s="19">
        <v>0</v>
      </c>
      <c r="CI9" s="19">
        <v>0</v>
      </c>
      <c r="CJ9" s="19">
        <v>100000</v>
      </c>
      <c r="CK9" s="19">
        <v>100000</v>
      </c>
      <c r="CL9" s="19">
        <v>100000</v>
      </c>
      <c r="CM9" s="19">
        <v>100000</v>
      </c>
      <c r="CN9" s="19">
        <v>60000</v>
      </c>
      <c r="CO9" s="19">
        <v>60000</v>
      </c>
      <c r="CP9" s="19">
        <v>60000</v>
      </c>
      <c r="CQ9" s="19">
        <v>60000</v>
      </c>
      <c r="CR9" s="19">
        <v>60000</v>
      </c>
      <c r="CS9" s="19">
        <v>60000</v>
      </c>
      <c r="CT9" s="19">
        <v>60000</v>
      </c>
      <c r="CU9" s="19">
        <v>60000</v>
      </c>
      <c r="CV9" s="19">
        <v>60000</v>
      </c>
      <c r="CW9" s="19">
        <f>CV9</f>
        <v>60000</v>
      </c>
      <c r="CX9" s="19">
        <v>90000</v>
      </c>
      <c r="CY9" s="19">
        <v>90000</v>
      </c>
      <c r="CZ9" s="19">
        <v>90000</v>
      </c>
      <c r="DA9" s="19">
        <v>90000</v>
      </c>
      <c r="DB9" s="19">
        <v>90000</v>
      </c>
      <c r="DC9" s="19">
        <f>DB9</f>
        <v>90000</v>
      </c>
      <c r="DD9" s="19">
        <f>DC9</f>
        <v>90000</v>
      </c>
      <c r="DE9" s="19">
        <v>90000</v>
      </c>
      <c r="DF9" s="19">
        <v>90000</v>
      </c>
      <c r="DG9" s="19">
        <f>DF9</f>
        <v>90000</v>
      </c>
      <c r="DH9" s="19">
        <f>DG9</f>
        <v>90000</v>
      </c>
      <c r="DI9" s="19">
        <v>90000</v>
      </c>
      <c r="DJ9" s="19">
        <f>DI9</f>
        <v>90000</v>
      </c>
      <c r="DK9" s="19">
        <v>90000</v>
      </c>
      <c r="DL9" s="19">
        <f>DK9</f>
        <v>90000</v>
      </c>
      <c r="DM9" s="19">
        <f>DL9</f>
        <v>90000</v>
      </c>
      <c r="DN9" s="19">
        <f>DM9</f>
        <v>90000</v>
      </c>
      <c r="DO9" s="19">
        <f>DN9</f>
        <v>90000</v>
      </c>
      <c r="DP9" s="19">
        <f>DO9</f>
        <v>90000</v>
      </c>
      <c r="DQ9" s="19">
        <f>DP9</f>
        <v>90000</v>
      </c>
      <c r="DR9" s="19">
        <f>DQ9</f>
        <v>90000</v>
      </c>
      <c r="DS9" s="19">
        <v>70000</v>
      </c>
      <c r="DT9" s="19">
        <f>DS9</f>
        <v>70000</v>
      </c>
      <c r="DU9" s="19">
        <v>0</v>
      </c>
      <c r="DV9" s="19">
        <v>0</v>
      </c>
      <c r="DW9" s="19">
        <v>0</v>
      </c>
      <c r="DX9" s="19">
        <v>0</v>
      </c>
      <c r="DY9" s="19">
        <v>0</v>
      </c>
      <c r="DZ9" s="19">
        <v>500000</v>
      </c>
      <c r="EA9" s="19">
        <v>500000</v>
      </c>
      <c r="EB9" s="19">
        <v>498000</v>
      </c>
      <c r="EC9" s="19">
        <v>500000</v>
      </c>
      <c r="ED9" s="19">
        <v>1298000</v>
      </c>
      <c r="EE9" s="19">
        <v>734000</v>
      </c>
      <c r="EF9" s="19">
        <v>2223000</v>
      </c>
      <c r="EG9" s="19">
        <v>3606000</v>
      </c>
      <c r="EH9" s="19">
        <v>4568000</v>
      </c>
      <c r="EI9" s="19">
        <v>7771000</v>
      </c>
      <c r="EJ9" s="19">
        <v>6479000</v>
      </c>
      <c r="EK9" s="19">
        <v>7820000</v>
      </c>
      <c r="EL9" s="19">
        <f>6785000-80400</f>
        <v>6704600</v>
      </c>
      <c r="EM9" s="19">
        <v>7075000</v>
      </c>
    </row>
    <row r="10" spans="1:143" x14ac:dyDescent="0.25">
      <c r="A10" s="9" t="s">
        <v>41</v>
      </c>
      <c r="B10" s="21">
        <v>100000</v>
      </c>
      <c r="C10" s="9">
        <v>100000</v>
      </c>
      <c r="D10" s="9">
        <v>100000</v>
      </c>
      <c r="E10" s="9">
        <v>110000</v>
      </c>
      <c r="F10" s="9">
        <v>110000</v>
      </c>
      <c r="G10" s="9">
        <v>110000</v>
      </c>
      <c r="H10" s="9">
        <v>50000</v>
      </c>
      <c r="I10" s="9">
        <v>50000</v>
      </c>
      <c r="J10" s="17">
        <v>37000</v>
      </c>
      <c r="K10" s="17">
        <v>4000</v>
      </c>
      <c r="L10" s="19">
        <v>11000</v>
      </c>
      <c r="M10" s="19">
        <v>22010</v>
      </c>
      <c r="N10" s="19">
        <v>82810</v>
      </c>
      <c r="O10" s="19">
        <v>55040</v>
      </c>
      <c r="P10" s="19">
        <v>0</v>
      </c>
      <c r="Q10" s="19">
        <v>26720</v>
      </c>
      <c r="R10" s="19">
        <v>42960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10000</v>
      </c>
      <c r="AE10" s="19">
        <v>0</v>
      </c>
      <c r="AF10" s="19">
        <v>0</v>
      </c>
      <c r="AG10" s="19">
        <v>19800</v>
      </c>
      <c r="AH10" s="19">
        <v>11700</v>
      </c>
      <c r="AI10" s="19">
        <v>33500</v>
      </c>
      <c r="AJ10" s="19">
        <v>0</v>
      </c>
      <c r="AK10" s="19">
        <v>0</v>
      </c>
      <c r="AL10" s="19">
        <v>74330</v>
      </c>
      <c r="AM10" s="19">
        <v>149750</v>
      </c>
      <c r="AN10" s="19">
        <v>107550</v>
      </c>
      <c r="AO10" s="19">
        <v>0</v>
      </c>
      <c r="AP10" s="19">
        <v>26000</v>
      </c>
      <c r="AQ10" s="19">
        <v>0</v>
      </c>
      <c r="AR10" s="19">
        <v>0</v>
      </c>
      <c r="AS10" s="19">
        <v>18380</v>
      </c>
      <c r="AT10" s="19">
        <v>42530</v>
      </c>
      <c r="AU10" s="19">
        <v>0</v>
      </c>
      <c r="AV10" s="19">
        <v>170560</v>
      </c>
      <c r="AW10" s="19">
        <v>0</v>
      </c>
      <c r="AX10" s="19">
        <v>77540</v>
      </c>
      <c r="AY10" s="19">
        <v>287130</v>
      </c>
      <c r="AZ10" s="19">
        <v>0</v>
      </c>
      <c r="BA10" s="19">
        <v>84890</v>
      </c>
      <c r="BB10" s="19">
        <v>288400</v>
      </c>
      <c r="BC10" s="19">
        <v>314550</v>
      </c>
      <c r="BD10" s="19">
        <v>214550</v>
      </c>
      <c r="BE10" s="19">
        <v>114550</v>
      </c>
      <c r="BF10" s="19">
        <v>114550</v>
      </c>
      <c r="BG10" s="19">
        <v>195060</v>
      </c>
      <c r="BH10" s="19">
        <v>195060</v>
      </c>
      <c r="BI10" s="19">
        <v>195060</v>
      </c>
      <c r="BJ10" s="19">
        <v>213340</v>
      </c>
      <c r="BK10" s="19">
        <v>177745</v>
      </c>
      <c r="BL10" s="19">
        <v>123720</v>
      </c>
      <c r="BM10" s="19">
        <v>123915</v>
      </c>
      <c r="BN10" s="19">
        <v>156405</v>
      </c>
      <c r="BO10" s="19">
        <v>166105</v>
      </c>
      <c r="BP10" s="19">
        <v>109645</v>
      </c>
      <c r="BQ10" s="19">
        <v>153065</v>
      </c>
      <c r="BR10" s="19">
        <v>188585</v>
      </c>
      <c r="BS10" s="19">
        <v>218585</v>
      </c>
      <c r="BT10" s="19">
        <v>96595</v>
      </c>
      <c r="BU10" s="19">
        <v>130830</v>
      </c>
      <c r="BV10" s="19">
        <v>0</v>
      </c>
      <c r="BW10" s="22">
        <v>-73600</v>
      </c>
      <c r="BX10" s="22">
        <v>0</v>
      </c>
      <c r="BY10" s="17">
        <v>0</v>
      </c>
      <c r="BZ10" s="19">
        <v>45210</v>
      </c>
      <c r="CA10" s="19">
        <v>0</v>
      </c>
      <c r="CB10" s="19">
        <v>111040</v>
      </c>
      <c r="CC10" s="19">
        <v>88060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9270</v>
      </c>
      <c r="CS10" s="19">
        <v>0</v>
      </c>
      <c r="CT10" s="19">
        <v>32330</v>
      </c>
      <c r="CU10" s="19">
        <v>95900</v>
      </c>
      <c r="CV10" s="19">
        <v>0</v>
      </c>
      <c r="CW10" s="19">
        <v>82730</v>
      </c>
      <c r="CX10" s="19">
        <v>146640</v>
      </c>
      <c r="CY10" s="19">
        <v>146640</v>
      </c>
      <c r="CZ10" s="19">
        <v>183460</v>
      </c>
      <c r="DA10" s="19">
        <v>121850</v>
      </c>
      <c r="DB10" s="19">
        <v>0</v>
      </c>
      <c r="DC10" s="19">
        <v>0</v>
      </c>
      <c r="DD10" s="19">
        <v>0</v>
      </c>
      <c r="DE10" s="19">
        <v>0</v>
      </c>
      <c r="DF10" s="19">
        <v>47450</v>
      </c>
      <c r="DG10" s="19">
        <v>73770</v>
      </c>
      <c r="DH10" s="19">
        <v>44540</v>
      </c>
      <c r="DI10" s="19">
        <v>0</v>
      </c>
      <c r="DJ10" s="19">
        <v>208930</v>
      </c>
      <c r="DK10" s="19">
        <v>68500</v>
      </c>
      <c r="DL10" s="19">
        <v>143170</v>
      </c>
      <c r="DM10" s="19">
        <v>118170</v>
      </c>
      <c r="DN10" s="19">
        <v>77570</v>
      </c>
      <c r="DO10" s="19">
        <v>-83420</v>
      </c>
      <c r="DP10" s="19">
        <v>0</v>
      </c>
      <c r="DQ10" s="19">
        <v>48875</v>
      </c>
      <c r="DR10" s="19">
        <v>0</v>
      </c>
      <c r="DS10" s="19">
        <v>84330</v>
      </c>
      <c r="DT10" s="19">
        <v>43650</v>
      </c>
      <c r="DU10" s="19">
        <v>72690</v>
      </c>
      <c r="DV10" s="19">
        <v>129000</v>
      </c>
      <c r="DW10" s="19">
        <f>DV10</f>
        <v>129000</v>
      </c>
      <c r="DX10" s="19">
        <f>DW10</f>
        <v>129000</v>
      </c>
      <c r="DY10" s="19">
        <v>129000</v>
      </c>
      <c r="DZ10" s="19">
        <f>DY10</f>
        <v>129000</v>
      </c>
      <c r="EA10" s="19">
        <v>0</v>
      </c>
      <c r="EB10" s="19">
        <v>0</v>
      </c>
      <c r="EC10" s="19">
        <v>10000</v>
      </c>
      <c r="ED10" s="19">
        <v>0</v>
      </c>
      <c r="EE10" s="19">
        <v>9060</v>
      </c>
      <c r="EF10" s="19">
        <v>98560</v>
      </c>
      <c r="EG10" s="19">
        <v>23610</v>
      </c>
      <c r="EH10" s="19">
        <v>345735</v>
      </c>
      <c r="EI10" s="19">
        <v>265855</v>
      </c>
      <c r="EJ10" s="19">
        <v>376485</v>
      </c>
      <c r="EK10" s="19">
        <v>577555</v>
      </c>
      <c r="EL10" s="19">
        <f>EK10</f>
        <v>577555</v>
      </c>
      <c r="EM10" s="19">
        <f>EL10</f>
        <v>577555</v>
      </c>
    </row>
    <row r="11" spans="1:143" x14ac:dyDescent="0.25">
      <c r="A11" s="9" t="s">
        <v>42</v>
      </c>
      <c r="B11" s="21">
        <v>654000</v>
      </c>
      <c r="C11" s="9">
        <v>772000</v>
      </c>
      <c r="D11" s="9">
        <v>1087578</v>
      </c>
      <c r="E11" s="9">
        <v>1604000</v>
      </c>
      <c r="F11" s="9">
        <v>1525000</v>
      </c>
      <c r="G11" s="9">
        <v>1293000</v>
      </c>
      <c r="H11" s="9">
        <v>1660000</v>
      </c>
      <c r="I11" s="9">
        <v>1280000</v>
      </c>
      <c r="J11" s="17">
        <v>1455000</v>
      </c>
      <c r="K11" s="18">
        <v>1252700</v>
      </c>
      <c r="L11" s="19">
        <v>1695000</v>
      </c>
      <c r="M11" s="19">
        <v>1694000</v>
      </c>
      <c r="N11" s="19">
        <v>1861000</v>
      </c>
      <c r="O11" s="19">
        <v>2149000</v>
      </c>
      <c r="P11" s="19">
        <v>1318000</v>
      </c>
      <c r="Q11" s="19">
        <v>1413000</v>
      </c>
      <c r="R11" s="19">
        <v>1335000</v>
      </c>
      <c r="S11" s="19">
        <v>1830000</v>
      </c>
      <c r="T11" s="19">
        <v>1837000</v>
      </c>
      <c r="U11" s="19">
        <v>2203000</v>
      </c>
      <c r="V11" s="19">
        <v>1797000</v>
      </c>
      <c r="W11" s="19">
        <v>1858000</v>
      </c>
      <c r="X11" s="19">
        <f>1548000+300000</f>
        <v>1848000</v>
      </c>
      <c r="Y11" s="19">
        <v>1900000</v>
      </c>
      <c r="Z11" s="19">
        <v>1184000</v>
      </c>
      <c r="AA11" s="19">
        <v>1072000</v>
      </c>
      <c r="AB11" s="19">
        <v>990000</v>
      </c>
      <c r="AC11" s="19">
        <v>900000</v>
      </c>
      <c r="AD11" s="19">
        <v>1236000</v>
      </c>
      <c r="AE11" s="19">
        <v>996000</v>
      </c>
      <c r="AF11" s="19">
        <v>643000</v>
      </c>
      <c r="AG11" s="19">
        <v>798000</v>
      </c>
      <c r="AH11" s="19">
        <v>1152000</v>
      </c>
      <c r="AI11" s="19">
        <v>659000</v>
      </c>
      <c r="AJ11" s="19">
        <v>684000</v>
      </c>
      <c r="AK11" s="19">
        <v>634000</v>
      </c>
      <c r="AL11" s="19">
        <v>209000</v>
      </c>
      <c r="AM11" s="19">
        <v>283000</v>
      </c>
      <c r="AN11" s="19">
        <v>405000</v>
      </c>
      <c r="AO11" s="19">
        <v>65700</v>
      </c>
      <c r="AP11" s="19">
        <v>15000</v>
      </c>
      <c r="AQ11" s="19">
        <v>159900</v>
      </c>
      <c r="AR11" s="19">
        <v>419000</v>
      </c>
      <c r="AS11" s="19">
        <v>640000</v>
      </c>
      <c r="AT11" s="19">
        <v>604000</v>
      </c>
      <c r="AU11" s="19">
        <v>4266</v>
      </c>
      <c r="AV11" s="19">
        <v>433000</v>
      </c>
      <c r="AW11" s="19">
        <v>724300</v>
      </c>
      <c r="AX11" s="19">
        <v>185000</v>
      </c>
      <c r="AY11" s="19">
        <v>797700</v>
      </c>
      <c r="AZ11" s="19">
        <v>929000</v>
      </c>
      <c r="BA11" s="19">
        <v>840000</v>
      </c>
      <c r="BB11" s="19">
        <v>730000</v>
      </c>
      <c r="BC11" s="19">
        <v>339000</v>
      </c>
      <c r="BD11" s="19">
        <v>891600</v>
      </c>
      <c r="BE11" s="19">
        <v>1305300</v>
      </c>
      <c r="BF11" s="19">
        <f>1329000+5000</f>
        <v>1334000</v>
      </c>
      <c r="BG11" s="19">
        <v>1391400</v>
      </c>
      <c r="BH11" s="19">
        <v>1680000</v>
      </c>
      <c r="BI11" s="19">
        <v>1575000</v>
      </c>
      <c r="BJ11" s="19">
        <v>1555000</v>
      </c>
      <c r="BK11" s="19">
        <v>1870000</v>
      </c>
      <c r="BL11" s="19">
        <v>2360000</v>
      </c>
      <c r="BM11" s="19">
        <v>2228000</v>
      </c>
      <c r="BN11" s="19">
        <v>2814000</v>
      </c>
      <c r="BO11" s="19">
        <v>2727000</v>
      </c>
      <c r="BP11" s="19">
        <v>2624000</v>
      </c>
      <c r="BQ11" s="19">
        <v>3331000</v>
      </c>
      <c r="BR11" s="19">
        <v>3362000</v>
      </c>
      <c r="BS11" s="19">
        <v>2864000</v>
      </c>
      <c r="BT11" s="19">
        <v>3042000</v>
      </c>
      <c r="BU11" s="19">
        <v>2780000</v>
      </c>
      <c r="BV11" s="19">
        <v>2795000</v>
      </c>
      <c r="BW11" s="19">
        <v>3460000</v>
      </c>
      <c r="BX11" s="19">
        <v>3457000</v>
      </c>
      <c r="BY11" s="17">
        <v>2810000</v>
      </c>
      <c r="BZ11" s="19">
        <v>2715000</v>
      </c>
      <c r="CA11" s="19">
        <v>3376000</v>
      </c>
      <c r="CB11" s="19">
        <v>5745000</v>
      </c>
      <c r="CC11" s="19">
        <v>6204000</v>
      </c>
      <c r="CD11" s="19">
        <v>6584000</v>
      </c>
      <c r="CE11" s="19">
        <v>8067000</v>
      </c>
      <c r="CF11" s="19">
        <v>8838000</v>
      </c>
      <c r="CG11" s="19">
        <v>10585000</v>
      </c>
      <c r="CH11" s="19">
        <v>12172000</v>
      </c>
      <c r="CI11" s="19">
        <v>11980000</v>
      </c>
      <c r="CJ11" s="19">
        <v>12157000</v>
      </c>
      <c r="CK11" s="19">
        <v>13438000</v>
      </c>
      <c r="CL11" s="19">
        <v>15207000</v>
      </c>
      <c r="CM11" s="19">
        <v>17734000</v>
      </c>
      <c r="CN11" s="19">
        <v>18000000</v>
      </c>
      <c r="CO11" s="19">
        <v>18347000</v>
      </c>
      <c r="CP11" s="19">
        <v>18974000</v>
      </c>
      <c r="CQ11" s="19">
        <v>20282000</v>
      </c>
      <c r="CR11" s="19">
        <v>20524000</v>
      </c>
      <c r="CS11" s="19">
        <v>20771000</v>
      </c>
      <c r="CT11" s="19">
        <v>21884000</v>
      </c>
      <c r="CU11" s="19">
        <v>21813000</v>
      </c>
      <c r="CV11" s="19">
        <v>24554000</v>
      </c>
      <c r="CW11" s="19">
        <v>22671000</v>
      </c>
      <c r="CX11" s="19">
        <v>20504000</v>
      </c>
      <c r="CY11" s="19">
        <v>20504000</v>
      </c>
      <c r="CZ11" s="19">
        <v>21931000</v>
      </c>
      <c r="DA11" s="19">
        <v>22055000</v>
      </c>
      <c r="DB11" s="19">
        <v>21531000</v>
      </c>
      <c r="DC11" s="19">
        <v>21509000</v>
      </c>
      <c r="DD11" s="19">
        <v>21993000</v>
      </c>
      <c r="DE11" s="19">
        <v>21889000</v>
      </c>
      <c r="DF11" s="19">
        <v>22700000</v>
      </c>
      <c r="DG11" s="19">
        <v>22591000</v>
      </c>
      <c r="DH11" s="19">
        <v>24003000</v>
      </c>
      <c r="DI11" s="19">
        <v>23873000</v>
      </c>
      <c r="DJ11" s="19">
        <v>25439000</v>
      </c>
      <c r="DK11" s="19">
        <v>22980000</v>
      </c>
      <c r="DL11" s="19">
        <v>19981000</v>
      </c>
      <c r="DM11" s="19">
        <v>19657000</v>
      </c>
      <c r="DN11" s="19">
        <v>14065000</v>
      </c>
      <c r="DO11" s="19">
        <v>12418000</v>
      </c>
      <c r="DP11" s="19">
        <v>12904000</v>
      </c>
      <c r="DQ11" s="19">
        <v>12872000</v>
      </c>
      <c r="DR11" s="19">
        <v>12301000</v>
      </c>
      <c r="DS11" s="19">
        <v>13551000</v>
      </c>
      <c r="DT11" s="19">
        <v>14237000</v>
      </c>
      <c r="DU11" s="19">
        <v>15185000</v>
      </c>
      <c r="DV11" s="19">
        <v>12905000</v>
      </c>
      <c r="DW11" s="19">
        <v>14437000</v>
      </c>
      <c r="DX11" s="19">
        <v>14677000</v>
      </c>
      <c r="DY11" s="19">
        <v>16385000</v>
      </c>
      <c r="DZ11" s="19">
        <v>16000000</v>
      </c>
      <c r="EA11" s="19">
        <v>15608000</v>
      </c>
      <c r="EB11" s="19">
        <v>15531000</v>
      </c>
      <c r="EC11" s="19">
        <v>14017000</v>
      </c>
      <c r="ED11" s="19">
        <v>13665000</v>
      </c>
      <c r="EE11" s="19">
        <v>11934000</v>
      </c>
      <c r="EF11" s="19">
        <v>14816000</v>
      </c>
      <c r="EG11" s="19">
        <v>15527000</v>
      </c>
      <c r="EH11" s="19">
        <v>15814000</v>
      </c>
      <c r="EI11" s="19">
        <v>17178000</v>
      </c>
      <c r="EJ11" s="19">
        <v>17584000</v>
      </c>
      <c r="EK11" s="19">
        <v>19579000</v>
      </c>
      <c r="EL11" s="19">
        <v>19446000</v>
      </c>
      <c r="EM11" s="19">
        <v>18499000</v>
      </c>
    </row>
    <row r="12" spans="1:143" x14ac:dyDescent="0.25">
      <c r="A12" s="9" t="s">
        <v>43</v>
      </c>
      <c r="B12" s="9"/>
      <c r="C12" s="9"/>
      <c r="D12" s="9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17">
        <v>0</v>
      </c>
      <c r="K12" s="17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19000</v>
      </c>
      <c r="T12" s="19">
        <v>0</v>
      </c>
      <c r="U12" s="19">
        <v>221760</v>
      </c>
      <c r="V12" s="19">
        <v>0</v>
      </c>
      <c r="W12" s="19">
        <v>128500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325800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43000</v>
      </c>
      <c r="AV12" s="19">
        <v>43000</v>
      </c>
      <c r="AW12" s="19">
        <v>43000</v>
      </c>
      <c r="AX12" s="19">
        <v>43000</v>
      </c>
      <c r="AY12" s="19">
        <v>43000</v>
      </c>
      <c r="AZ12" s="19">
        <v>43000</v>
      </c>
      <c r="BA12" s="19">
        <v>43000</v>
      </c>
      <c r="BB12" s="19">
        <v>43000</v>
      </c>
      <c r="BC12" s="19">
        <v>43000</v>
      </c>
      <c r="BD12" s="19">
        <v>43000</v>
      </c>
      <c r="BE12" s="19">
        <v>43000</v>
      </c>
      <c r="BF12" s="19">
        <v>43000</v>
      </c>
      <c r="BG12" s="19">
        <v>43000</v>
      </c>
      <c r="BH12" s="19">
        <v>43000</v>
      </c>
      <c r="BI12" s="19">
        <v>43000</v>
      </c>
      <c r="BJ12" s="19">
        <v>43000</v>
      </c>
      <c r="BK12" s="19">
        <f>7000*50</f>
        <v>350000</v>
      </c>
      <c r="BL12" s="19">
        <v>350000</v>
      </c>
      <c r="BM12" s="19">
        <f>11000*50</f>
        <v>550000</v>
      </c>
      <c r="BN12" s="19">
        <v>550000</v>
      </c>
      <c r="BO12" s="19">
        <v>550000</v>
      </c>
      <c r="BP12" s="19">
        <f>12700*50</f>
        <v>635000</v>
      </c>
      <c r="BQ12" s="19">
        <v>635000</v>
      </c>
      <c r="BR12" s="19">
        <v>635000</v>
      </c>
      <c r="BS12" s="19">
        <v>610000</v>
      </c>
      <c r="BT12" s="19">
        <v>610000</v>
      </c>
      <c r="BU12" s="19">
        <v>650000</v>
      </c>
      <c r="BV12" s="19">
        <f>13000*50</f>
        <v>650000</v>
      </c>
      <c r="BW12" s="19">
        <f>21500*50</f>
        <v>1075000</v>
      </c>
      <c r="BX12" s="19">
        <f>21500*50</f>
        <v>1075000</v>
      </c>
      <c r="BY12" s="17">
        <f>27800*50</f>
        <v>1390000</v>
      </c>
      <c r="BZ12" s="19">
        <v>1419000</v>
      </c>
      <c r="CA12" s="19">
        <f>28000*51</f>
        <v>1428000</v>
      </c>
      <c r="CB12" s="19">
        <f>29322*50</f>
        <v>1466100</v>
      </c>
      <c r="CC12" s="19">
        <v>1466100</v>
      </c>
      <c r="CD12" s="19">
        <f>29300*50</f>
        <v>1465000</v>
      </c>
      <c r="CE12" s="19">
        <v>1465000</v>
      </c>
      <c r="CF12" s="19">
        <v>1465000</v>
      </c>
      <c r="CG12" s="19">
        <f>29940*51</f>
        <v>1526940</v>
      </c>
      <c r="CH12" s="19">
        <v>1526940</v>
      </c>
      <c r="CI12" s="19">
        <f>CH12</f>
        <v>1526940</v>
      </c>
      <c r="CJ12" s="19">
        <f>50000*52</f>
        <v>2600000</v>
      </c>
      <c r="CK12" s="19">
        <f>CJ12</f>
        <v>2600000</v>
      </c>
      <c r="CL12" s="19">
        <f>CK12</f>
        <v>2600000</v>
      </c>
      <c r="CM12" s="19">
        <f>50000*52</f>
        <v>2600000</v>
      </c>
      <c r="CN12" s="19">
        <f>CM12</f>
        <v>2600000</v>
      </c>
      <c r="CO12" s="19">
        <f>51200*53</f>
        <v>2713600</v>
      </c>
      <c r="CP12" s="19">
        <f>CO12</f>
        <v>2713600</v>
      </c>
      <c r="CQ12" s="19">
        <f>CP12</f>
        <v>2713600</v>
      </c>
      <c r="CR12" s="19">
        <f>CQ12</f>
        <v>2713600</v>
      </c>
      <c r="CS12" s="19">
        <f>CR12</f>
        <v>2713600</v>
      </c>
      <c r="CT12" s="19">
        <f>51400*54</f>
        <v>2775600</v>
      </c>
      <c r="CU12" s="19">
        <f>CT12</f>
        <v>2775600</v>
      </c>
      <c r="CV12" s="19">
        <f>CU12</f>
        <v>2775600</v>
      </c>
      <c r="CW12" s="19">
        <f>CV12</f>
        <v>2775600</v>
      </c>
      <c r="CX12" s="19">
        <f>47100*52</f>
        <v>2449200</v>
      </c>
      <c r="CY12" s="19">
        <f>47100*52</f>
        <v>2449200</v>
      </c>
      <c r="CZ12" s="19">
        <f>CY12</f>
        <v>2449200</v>
      </c>
      <c r="DA12" s="19">
        <f>CZ12</f>
        <v>2449200</v>
      </c>
      <c r="DB12" s="19">
        <f>46700*52</f>
        <v>2428400</v>
      </c>
      <c r="DC12" s="19">
        <f t="shared" ref="DC12:DS12" si="10">DB12</f>
        <v>2428400</v>
      </c>
      <c r="DD12" s="19">
        <f t="shared" si="10"/>
        <v>2428400</v>
      </c>
      <c r="DE12" s="19">
        <f t="shared" si="10"/>
        <v>2428400</v>
      </c>
      <c r="DF12" s="19">
        <f t="shared" si="10"/>
        <v>2428400</v>
      </c>
      <c r="DG12" s="19">
        <f t="shared" si="10"/>
        <v>2428400</v>
      </c>
      <c r="DH12" s="19">
        <f t="shared" si="10"/>
        <v>2428400</v>
      </c>
      <c r="DI12" s="19">
        <f t="shared" si="10"/>
        <v>2428400</v>
      </c>
      <c r="DJ12" s="19">
        <f t="shared" si="10"/>
        <v>2428400</v>
      </c>
      <c r="DK12" s="19">
        <f t="shared" si="10"/>
        <v>2428400</v>
      </c>
      <c r="DL12" s="19">
        <f t="shared" si="10"/>
        <v>2428400</v>
      </c>
      <c r="DM12" s="19">
        <f t="shared" si="10"/>
        <v>2428400</v>
      </c>
      <c r="DN12" s="19">
        <f t="shared" si="10"/>
        <v>2428400</v>
      </c>
      <c r="DO12" s="19">
        <f t="shared" si="10"/>
        <v>2428400</v>
      </c>
      <c r="DP12" s="19">
        <f t="shared" si="10"/>
        <v>2428400</v>
      </c>
      <c r="DQ12" s="19">
        <f t="shared" si="10"/>
        <v>2428400</v>
      </c>
      <c r="DR12" s="19">
        <f t="shared" si="10"/>
        <v>2428400</v>
      </c>
      <c r="DS12" s="19">
        <f t="shared" si="10"/>
        <v>2428400</v>
      </c>
      <c r="DT12" s="19">
        <f>DS12</f>
        <v>2428400</v>
      </c>
      <c r="DU12" s="19">
        <f>DT12</f>
        <v>2428400</v>
      </c>
      <c r="DV12" s="19">
        <f>16250*51</f>
        <v>828750</v>
      </c>
      <c r="DW12" s="19">
        <f>DV12</f>
        <v>828750</v>
      </c>
      <c r="DX12" s="19">
        <f>DW12</f>
        <v>828750</v>
      </c>
      <c r="DY12" s="19">
        <f>16300*50</f>
        <v>815000</v>
      </c>
      <c r="DZ12" s="19">
        <f>DY12</f>
        <v>815000</v>
      </c>
      <c r="EA12" s="19">
        <f>DZ12</f>
        <v>815000</v>
      </c>
      <c r="EB12" s="19">
        <f>16280*50</f>
        <v>814000</v>
      </c>
      <c r="EC12" s="19">
        <f>EB12</f>
        <v>814000</v>
      </c>
      <c r="ED12" s="19">
        <f>20280*49</f>
        <v>993720</v>
      </c>
      <c r="EE12" s="19">
        <f t="shared" ref="EE12:EJ12" si="11">ED12</f>
        <v>993720</v>
      </c>
      <c r="EF12" s="19">
        <f t="shared" si="11"/>
        <v>993720</v>
      </c>
      <c r="EG12" s="19">
        <f t="shared" si="11"/>
        <v>993720</v>
      </c>
      <c r="EH12" s="19">
        <f t="shared" si="11"/>
        <v>993720</v>
      </c>
      <c r="EI12" s="19">
        <f t="shared" si="11"/>
        <v>993720</v>
      </c>
      <c r="EJ12" s="19">
        <f t="shared" si="11"/>
        <v>993720</v>
      </c>
      <c r="EK12" s="19">
        <f>EJ12</f>
        <v>993720</v>
      </c>
      <c r="EL12" s="19">
        <f>EK12</f>
        <v>993720</v>
      </c>
      <c r="EM12" s="19">
        <f>EL12</f>
        <v>993720</v>
      </c>
    </row>
    <row r="13" spans="1:143" x14ac:dyDescent="0.25">
      <c r="A13" s="9" t="s">
        <v>44</v>
      </c>
      <c r="B13" s="21">
        <v>61710</v>
      </c>
      <c r="C13" s="9">
        <v>0</v>
      </c>
      <c r="D13" s="9">
        <v>0</v>
      </c>
      <c r="E13" s="9"/>
      <c r="F13" s="9">
        <v>0</v>
      </c>
      <c r="G13" s="9">
        <v>25000</v>
      </c>
      <c r="H13" s="9">
        <v>0</v>
      </c>
      <c r="I13" s="9">
        <v>8000</v>
      </c>
      <c r="J13" s="17">
        <v>0</v>
      </c>
      <c r="K13" s="17">
        <v>0</v>
      </c>
      <c r="L13" s="17">
        <v>10000</v>
      </c>
      <c r="M13" s="17">
        <v>10000</v>
      </c>
      <c r="N13" s="17"/>
      <c r="O13" s="17">
        <v>25000</v>
      </c>
      <c r="P13" s="17">
        <v>0</v>
      </c>
      <c r="Q13" s="17">
        <v>0</v>
      </c>
      <c r="R13" s="17">
        <v>4000</v>
      </c>
      <c r="S13" s="17">
        <v>3000</v>
      </c>
      <c r="T13" s="17">
        <v>20000</v>
      </c>
      <c r="U13" s="17">
        <v>5000</v>
      </c>
      <c r="V13" s="17">
        <v>5000</v>
      </c>
      <c r="W13" s="17">
        <v>5000</v>
      </c>
      <c r="X13" s="17">
        <v>5000</v>
      </c>
      <c r="Y13" s="17">
        <v>5000</v>
      </c>
      <c r="Z13" s="17">
        <v>5000</v>
      </c>
      <c r="AA13" s="17">
        <v>15000</v>
      </c>
      <c r="AB13" s="17">
        <v>5000</v>
      </c>
      <c r="AC13" s="17">
        <v>5000</v>
      </c>
      <c r="AD13" s="17">
        <v>5000</v>
      </c>
      <c r="AE13" s="17">
        <v>5000</v>
      </c>
      <c r="AF13" s="17">
        <v>5000</v>
      </c>
      <c r="AG13" s="17">
        <v>30000</v>
      </c>
      <c r="AH13" s="17">
        <v>10000</v>
      </c>
      <c r="AI13" s="17">
        <v>10000</v>
      </c>
      <c r="AJ13" s="17">
        <v>0</v>
      </c>
      <c r="AK13" s="17">
        <v>15000</v>
      </c>
      <c r="AL13" s="17">
        <v>15000</v>
      </c>
      <c r="AM13" s="17">
        <v>15000</v>
      </c>
      <c r="AN13" s="17">
        <v>15000</v>
      </c>
      <c r="AO13" s="17">
        <v>0</v>
      </c>
      <c r="AP13" s="17">
        <v>0</v>
      </c>
      <c r="AQ13" s="17">
        <v>0</v>
      </c>
      <c r="AR13" s="17">
        <v>10000</v>
      </c>
      <c r="AS13" s="17">
        <v>0</v>
      </c>
      <c r="AT13" s="17">
        <v>10000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20000</v>
      </c>
      <c r="BB13" s="17">
        <v>5000</v>
      </c>
      <c r="BC13" s="17">
        <v>5000</v>
      </c>
      <c r="BD13" s="17">
        <v>0</v>
      </c>
      <c r="BE13" s="17">
        <v>10000</v>
      </c>
      <c r="BF13" s="17">
        <v>0</v>
      </c>
      <c r="BG13" s="17">
        <v>5000</v>
      </c>
      <c r="BH13" s="17">
        <v>10000</v>
      </c>
      <c r="BI13" s="17">
        <v>38000</v>
      </c>
      <c r="BJ13" s="17">
        <v>10000</v>
      </c>
      <c r="BK13" s="17">
        <v>0</v>
      </c>
      <c r="BL13" s="17">
        <v>0</v>
      </c>
      <c r="BM13" s="17">
        <v>0</v>
      </c>
      <c r="BN13" s="17">
        <v>10000</v>
      </c>
      <c r="BO13" s="17">
        <v>10000</v>
      </c>
      <c r="BP13" s="17">
        <v>0</v>
      </c>
      <c r="BQ13" s="17">
        <v>0</v>
      </c>
      <c r="BR13" s="17">
        <v>0</v>
      </c>
      <c r="BS13" s="17">
        <v>0</v>
      </c>
      <c r="BT13" s="17">
        <v>125000</v>
      </c>
      <c r="BU13" s="17">
        <v>10000</v>
      </c>
      <c r="BV13" s="17">
        <v>0</v>
      </c>
      <c r="BW13" s="17">
        <v>31000</v>
      </c>
      <c r="BX13" s="17">
        <v>40000</v>
      </c>
      <c r="BY13" s="17">
        <v>15000</v>
      </c>
      <c r="BZ13" s="17">
        <v>0</v>
      </c>
      <c r="CA13" s="17">
        <v>0</v>
      </c>
      <c r="CB13" s="17">
        <v>200000</v>
      </c>
      <c r="CC13" s="17">
        <v>100000</v>
      </c>
      <c r="CD13" s="17">
        <v>25000</v>
      </c>
      <c r="CE13" s="17">
        <v>25000</v>
      </c>
      <c r="CF13" s="17">
        <v>25000</v>
      </c>
      <c r="CG13" s="17">
        <v>15000</v>
      </c>
      <c r="CH13" s="17">
        <v>5000</v>
      </c>
      <c r="CI13" s="17">
        <v>0</v>
      </c>
      <c r="CJ13" s="17">
        <v>50000</v>
      </c>
      <c r="CK13" s="17">
        <v>5000</v>
      </c>
      <c r="CL13" s="17">
        <v>130000</v>
      </c>
      <c r="CM13" s="17">
        <v>100000</v>
      </c>
      <c r="CN13" s="17">
        <f>15000*52+330000</f>
        <v>1110000</v>
      </c>
      <c r="CO13" s="17">
        <f>(13600*53)+220000</f>
        <v>940800</v>
      </c>
      <c r="CP13" s="17">
        <f>(6500*53.5+30000)</f>
        <v>377750</v>
      </c>
      <c r="CQ13" s="17">
        <v>200000</v>
      </c>
      <c r="CR13" s="17">
        <v>200000</v>
      </c>
      <c r="CS13" s="17">
        <v>200000</v>
      </c>
      <c r="CT13" s="17">
        <f>6700*54</f>
        <v>361800</v>
      </c>
      <c r="CU13" s="17">
        <v>361800</v>
      </c>
      <c r="CV13" s="17">
        <f>361800+130000</f>
        <v>491800</v>
      </c>
      <c r="CW13" s="17">
        <f>361800+60000</f>
        <v>421800</v>
      </c>
      <c r="CX13" s="17">
        <v>140000</v>
      </c>
      <c r="CY13" s="17">
        <v>140000</v>
      </c>
      <c r="CZ13" s="17">
        <v>20000</v>
      </c>
      <c r="DA13" s="17">
        <v>10000</v>
      </c>
      <c r="DB13" s="17">
        <v>120000</v>
      </c>
      <c r="DC13" s="17">
        <v>90000</v>
      </c>
      <c r="DD13" s="17">
        <v>90000</v>
      </c>
      <c r="DE13" s="17">
        <v>120000</v>
      </c>
      <c r="DF13" s="17">
        <v>90000</v>
      </c>
      <c r="DG13" s="17">
        <v>220000</v>
      </c>
      <c r="DH13" s="17">
        <v>200000</v>
      </c>
      <c r="DI13" s="17">
        <v>200000</v>
      </c>
      <c r="DJ13" s="17">
        <v>150000</v>
      </c>
      <c r="DK13" s="17">
        <v>20000</v>
      </c>
      <c r="DL13" s="17">
        <f>DK13</f>
        <v>20000</v>
      </c>
      <c r="DM13" s="17">
        <v>30000</v>
      </c>
      <c r="DN13" s="17">
        <v>300000</v>
      </c>
      <c r="DO13" s="17">
        <v>180000</v>
      </c>
      <c r="DP13" s="17">
        <v>800000</v>
      </c>
      <c r="DQ13" s="17">
        <v>700000</v>
      </c>
      <c r="DR13" s="17">
        <v>650000</v>
      </c>
      <c r="DS13" s="17">
        <v>750000</v>
      </c>
      <c r="DT13" s="17">
        <v>1350000</v>
      </c>
      <c r="DU13" s="17">
        <v>750000</v>
      </c>
      <c r="DV13" s="17">
        <f>(6500*51)+20000</f>
        <v>351500</v>
      </c>
      <c r="DW13" s="17">
        <v>300000</v>
      </c>
      <c r="DX13" s="17">
        <v>300000</v>
      </c>
      <c r="DY13" s="17">
        <v>400000</v>
      </c>
      <c r="DZ13" s="17">
        <v>300000</v>
      </c>
      <c r="EA13" s="17">
        <v>2900000</v>
      </c>
      <c r="EB13" s="17">
        <v>800000</v>
      </c>
      <c r="EC13" s="17">
        <v>300000</v>
      </c>
      <c r="ED13" s="17">
        <v>0</v>
      </c>
      <c r="EE13" s="17">
        <v>200000</v>
      </c>
      <c r="EF13" s="17">
        <f>EE13</f>
        <v>200000</v>
      </c>
      <c r="EG13" s="17">
        <f>EF13</f>
        <v>200000</v>
      </c>
      <c r="EH13" s="17">
        <v>100000</v>
      </c>
      <c r="EI13" s="17">
        <v>500000</v>
      </c>
      <c r="EJ13" s="17">
        <v>300000</v>
      </c>
      <c r="EK13" s="17">
        <v>1300000</v>
      </c>
      <c r="EL13" s="17">
        <v>500000</v>
      </c>
      <c r="EM13" s="17">
        <v>1900000</v>
      </c>
    </row>
    <row r="14" spans="1:143" x14ac:dyDescent="0.25">
      <c r="A14" s="9" t="s">
        <v>45</v>
      </c>
      <c r="B14" s="9"/>
      <c r="C14" s="9"/>
      <c r="D14" s="9"/>
      <c r="E14" s="9"/>
      <c r="F14" s="9"/>
      <c r="G14" s="9"/>
      <c r="H14" s="9"/>
      <c r="I14" s="9"/>
      <c r="J14" s="17"/>
      <c r="K14" s="18"/>
      <c r="L14" s="19">
        <v>53000</v>
      </c>
      <c r="M14" s="19">
        <v>64000</v>
      </c>
      <c r="N14" s="19">
        <v>0</v>
      </c>
      <c r="O14" s="19">
        <v>0</v>
      </c>
      <c r="P14" s="19">
        <v>0</v>
      </c>
      <c r="Q14" s="19">
        <v>35000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45000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10000</v>
      </c>
      <c r="AU14" s="19">
        <v>10000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30000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50000</v>
      </c>
      <c r="BK14" s="19">
        <v>0</v>
      </c>
      <c r="BL14" s="19">
        <v>0</v>
      </c>
      <c r="BM14" s="19">
        <v>0</v>
      </c>
      <c r="BN14" s="19">
        <v>14800</v>
      </c>
      <c r="BO14" s="19">
        <v>0</v>
      </c>
      <c r="BP14" s="19">
        <v>0</v>
      </c>
      <c r="BQ14" s="19">
        <v>0</v>
      </c>
      <c r="BR14" s="19">
        <v>17200</v>
      </c>
      <c r="BS14" s="19">
        <v>0</v>
      </c>
      <c r="BT14" s="19">
        <v>0</v>
      </c>
      <c r="BU14" s="19">
        <v>40000</v>
      </c>
      <c r="BV14" s="19">
        <v>0</v>
      </c>
      <c r="BW14" s="19">
        <v>0</v>
      </c>
      <c r="BX14" s="19">
        <v>101400</v>
      </c>
      <c r="BY14" s="19">
        <v>31000</v>
      </c>
      <c r="BZ14" s="19">
        <v>0</v>
      </c>
      <c r="CA14" s="19">
        <v>41000</v>
      </c>
      <c r="CB14" s="19">
        <v>0</v>
      </c>
      <c r="CC14" s="19">
        <v>0</v>
      </c>
      <c r="CD14" s="19">
        <v>52000</v>
      </c>
      <c r="CE14" s="19">
        <v>64000</v>
      </c>
      <c r="CF14" s="19">
        <v>0</v>
      </c>
      <c r="CG14" s="19">
        <v>23000</v>
      </c>
      <c r="CH14" s="19">
        <v>23000</v>
      </c>
      <c r="CI14" s="19">
        <v>23000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83500</v>
      </c>
      <c r="CU14" s="19">
        <v>83500</v>
      </c>
      <c r="CV14" s="19">
        <v>83500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24520</v>
      </c>
      <c r="DF14" s="19">
        <v>116120</v>
      </c>
      <c r="DG14" s="19">
        <v>548074</v>
      </c>
      <c r="DH14" s="19">
        <v>499204</v>
      </c>
      <c r="DI14" s="19">
        <v>486414</v>
      </c>
      <c r="DJ14" s="19">
        <v>286414</v>
      </c>
      <c r="DK14" s="19">
        <v>200000</v>
      </c>
      <c r="DL14" s="19">
        <v>200000</v>
      </c>
      <c r="DM14" s="19">
        <v>200000</v>
      </c>
      <c r="DN14" s="19">
        <v>680000</v>
      </c>
      <c r="DO14" s="19">
        <v>660000</v>
      </c>
      <c r="DP14" s="19">
        <f t="shared" ref="DP14:DU14" si="12">DO14</f>
        <v>660000</v>
      </c>
      <c r="DQ14" s="19">
        <f t="shared" si="12"/>
        <v>660000</v>
      </c>
      <c r="DR14" s="19">
        <f t="shared" si="12"/>
        <v>660000</v>
      </c>
      <c r="DS14" s="19">
        <f t="shared" si="12"/>
        <v>660000</v>
      </c>
      <c r="DT14" s="19">
        <f t="shared" si="12"/>
        <v>660000</v>
      </c>
      <c r="DU14" s="19">
        <f t="shared" si="12"/>
        <v>660000</v>
      </c>
      <c r="DV14" s="19">
        <v>600000</v>
      </c>
      <c r="DW14" s="19">
        <f>DV14</f>
        <v>600000</v>
      </c>
      <c r="DX14" s="19">
        <f>DW14</f>
        <v>600000</v>
      </c>
      <c r="DY14" s="19">
        <v>500000</v>
      </c>
      <c r="DZ14" s="19">
        <f>DY14</f>
        <v>500000</v>
      </c>
      <c r="EA14" s="19">
        <f>DZ14</f>
        <v>500000</v>
      </c>
      <c r="EB14" s="19">
        <v>500000</v>
      </c>
      <c r="EC14" s="19">
        <f>EB14</f>
        <v>500000</v>
      </c>
      <c r="ED14" s="19">
        <f>EC14</f>
        <v>500000</v>
      </c>
      <c r="EE14" s="19">
        <v>545000</v>
      </c>
      <c r="EF14" s="19">
        <f>EE14</f>
        <v>545000</v>
      </c>
      <c r="EG14" s="19">
        <f>EF14</f>
        <v>545000</v>
      </c>
      <c r="EH14" s="19">
        <f>EG14</f>
        <v>545000</v>
      </c>
      <c r="EI14" s="19">
        <v>525000</v>
      </c>
      <c r="EJ14" s="19">
        <f>EI14</f>
        <v>525000</v>
      </c>
      <c r="EK14" s="19">
        <f>EJ14</f>
        <v>525000</v>
      </c>
      <c r="EL14" s="19">
        <v>625000</v>
      </c>
      <c r="EM14" s="19">
        <f>EL14</f>
        <v>625000</v>
      </c>
    </row>
    <row r="15" spans="1:143" x14ac:dyDescent="0.25">
      <c r="A15" s="9" t="s">
        <v>46</v>
      </c>
      <c r="B15" s="9"/>
      <c r="C15" s="9"/>
      <c r="D15" s="9"/>
      <c r="E15" s="9"/>
      <c r="F15" s="9"/>
      <c r="G15" s="9"/>
      <c r="H15" s="9"/>
      <c r="I15" s="9"/>
      <c r="J15" s="17"/>
      <c r="K15" s="1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>
        <f>1490400-650000-56400-350000</f>
        <v>434000</v>
      </c>
      <c r="EM15" s="19">
        <v>0</v>
      </c>
    </row>
    <row r="16" spans="1:143" x14ac:dyDescent="0.25">
      <c r="A16" s="9" t="s">
        <v>47</v>
      </c>
      <c r="B16" s="9"/>
      <c r="C16" s="9"/>
      <c r="D16" s="9"/>
      <c r="E16" s="9"/>
      <c r="F16" s="9"/>
      <c r="G16" s="9"/>
      <c r="H16" s="9">
        <v>0</v>
      </c>
      <c r="I16" s="9"/>
      <c r="J16" s="17">
        <v>0</v>
      </c>
      <c r="K16" s="17">
        <v>-25450</v>
      </c>
      <c r="L16" s="17">
        <v>0</v>
      </c>
      <c r="M16" s="17">
        <v>0</v>
      </c>
      <c r="N16" s="17">
        <v>59550</v>
      </c>
      <c r="O16" s="17">
        <v>22500</v>
      </c>
      <c r="P16" s="17">
        <v>0</v>
      </c>
      <c r="Q16" s="17">
        <v>0</v>
      </c>
      <c r="R16" s="17">
        <v>18000</v>
      </c>
      <c r="S16" s="17">
        <v>0</v>
      </c>
      <c r="T16" s="20">
        <v>-65000</v>
      </c>
      <c r="U16" s="20">
        <v>0</v>
      </c>
      <c r="V16" s="20">
        <v>27000</v>
      </c>
      <c r="W16" s="20">
        <v>0</v>
      </c>
      <c r="X16" s="20">
        <v>0</v>
      </c>
      <c r="Y16" s="20">
        <v>0</v>
      </c>
      <c r="Z16" s="20">
        <v>114850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/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141000</v>
      </c>
      <c r="AP16" s="20">
        <v>141000</v>
      </c>
      <c r="AQ16" s="20">
        <v>141000</v>
      </c>
      <c r="AR16" s="20">
        <v>141000</v>
      </c>
      <c r="AS16" s="20">
        <v>141000</v>
      </c>
      <c r="AT16" s="20">
        <v>141000</v>
      </c>
      <c r="AU16" s="20">
        <v>0</v>
      </c>
      <c r="AV16" s="20">
        <v>0</v>
      </c>
      <c r="AW16" s="20">
        <v>0</v>
      </c>
      <c r="AX16" s="20">
        <f>19700+4300</f>
        <v>24000</v>
      </c>
      <c r="AY16" s="20">
        <v>0</v>
      </c>
      <c r="AZ16" s="20">
        <v>0</v>
      </c>
      <c r="BA16" s="20">
        <v>0</v>
      </c>
      <c r="BB16" s="20">
        <v>20000</v>
      </c>
      <c r="BC16" s="20">
        <v>20000</v>
      </c>
      <c r="BD16" s="20">
        <v>20000</v>
      </c>
      <c r="BE16" s="20">
        <v>40000</v>
      </c>
      <c r="BF16" s="20">
        <v>40000</v>
      </c>
      <c r="BG16" s="20">
        <v>40000</v>
      </c>
      <c r="BH16" s="20">
        <v>40000</v>
      </c>
      <c r="BI16" s="20">
        <v>40000</v>
      </c>
      <c r="BJ16" s="20">
        <v>40000</v>
      </c>
      <c r="BK16" s="20">
        <v>40000</v>
      </c>
      <c r="BL16" s="20">
        <v>40000</v>
      </c>
      <c r="BM16" s="20">
        <v>40000</v>
      </c>
      <c r="BN16" s="20">
        <v>40000</v>
      </c>
      <c r="BO16" s="20">
        <v>40000</v>
      </c>
      <c r="BP16" s="20">
        <v>40000</v>
      </c>
      <c r="BQ16" s="20">
        <v>40000</v>
      </c>
      <c r="BR16" s="20">
        <v>40000</v>
      </c>
      <c r="BS16" s="20">
        <v>40000</v>
      </c>
      <c r="BT16" s="20">
        <v>40000</v>
      </c>
      <c r="BU16" s="20">
        <v>40000</v>
      </c>
      <c r="BV16" s="20">
        <v>40000</v>
      </c>
      <c r="BW16" s="20">
        <v>40000</v>
      </c>
      <c r="BX16" s="20">
        <v>40000</v>
      </c>
      <c r="BY16" s="20">
        <v>70000</v>
      </c>
      <c r="BZ16" s="20">
        <v>50140</v>
      </c>
      <c r="CA16" s="20">
        <v>0</v>
      </c>
      <c r="CB16" s="20">
        <v>40000</v>
      </c>
      <c r="CC16" s="20">
        <v>40000</v>
      </c>
      <c r="CD16" s="20">
        <v>40000</v>
      </c>
      <c r="CE16" s="20">
        <v>40000</v>
      </c>
      <c r="CF16" s="20">
        <v>40000</v>
      </c>
      <c r="CG16" s="20">
        <v>30000</v>
      </c>
      <c r="CH16" s="20">
        <v>30000</v>
      </c>
      <c r="CI16" s="20">
        <v>30000</v>
      </c>
      <c r="CJ16" s="20">
        <v>30000</v>
      </c>
      <c r="CK16" s="20">
        <v>30000</v>
      </c>
      <c r="CL16" s="20">
        <v>30000</v>
      </c>
      <c r="CM16" s="20">
        <v>30000</v>
      </c>
      <c r="CN16" s="20">
        <v>30000</v>
      </c>
      <c r="CO16" s="20">
        <v>30000</v>
      </c>
      <c r="CP16" s="20">
        <f>CO16</f>
        <v>30000</v>
      </c>
      <c r="CQ16" s="20">
        <f>205000-20000</f>
        <v>185000</v>
      </c>
      <c r="CR16" s="20">
        <v>185000</v>
      </c>
      <c r="CS16" s="20">
        <v>185000</v>
      </c>
      <c r="CT16" s="20">
        <v>185000</v>
      </c>
      <c r="CU16" s="20">
        <v>185000</v>
      </c>
      <c r="CV16" s="20">
        <v>185000</v>
      </c>
      <c r="CW16" s="20">
        <f>CV16</f>
        <v>185000</v>
      </c>
      <c r="CX16" s="20">
        <v>185000</v>
      </c>
      <c r="CY16" s="20">
        <v>185000</v>
      </c>
      <c r="CZ16" s="20">
        <v>185000</v>
      </c>
      <c r="DA16" s="20">
        <v>185000</v>
      </c>
      <c r="DB16" s="20">
        <v>185000</v>
      </c>
      <c r="DC16" s="20">
        <f>DB16</f>
        <v>185000</v>
      </c>
      <c r="DD16" s="20">
        <f>DC16</f>
        <v>185000</v>
      </c>
      <c r="DE16" s="20">
        <v>185000</v>
      </c>
      <c r="DF16" s="20">
        <f>DE16</f>
        <v>185000</v>
      </c>
      <c r="DG16" s="20">
        <v>35000</v>
      </c>
      <c r="DH16" s="20">
        <f t="shared" ref="DH16:DN16" si="13">DG16</f>
        <v>35000</v>
      </c>
      <c r="DI16" s="20">
        <f t="shared" si="13"/>
        <v>35000</v>
      </c>
      <c r="DJ16" s="20">
        <f t="shared" si="13"/>
        <v>35000</v>
      </c>
      <c r="DK16" s="20">
        <f t="shared" si="13"/>
        <v>35000</v>
      </c>
      <c r="DL16" s="20">
        <f t="shared" si="13"/>
        <v>35000</v>
      </c>
      <c r="DM16" s="20">
        <f t="shared" si="13"/>
        <v>35000</v>
      </c>
      <c r="DN16" s="20">
        <f t="shared" si="13"/>
        <v>35000</v>
      </c>
      <c r="DO16" s="20">
        <f>22906+6236</f>
        <v>29142</v>
      </c>
      <c r="DP16" s="20">
        <v>0</v>
      </c>
      <c r="DQ16" s="20">
        <v>0</v>
      </c>
      <c r="DR16" s="20">
        <v>0</v>
      </c>
      <c r="DS16" s="20">
        <v>0</v>
      </c>
      <c r="DT16" s="20">
        <v>0</v>
      </c>
      <c r="DU16" s="20">
        <v>0</v>
      </c>
      <c r="DV16" s="20">
        <f>20000*51</f>
        <v>1020000</v>
      </c>
      <c r="DW16" s="20">
        <f>DV16</f>
        <v>1020000</v>
      </c>
      <c r="DX16" s="20">
        <f>DW16</f>
        <v>1020000</v>
      </c>
      <c r="DY16" s="19">
        <f>DX16</f>
        <v>1020000</v>
      </c>
      <c r="DZ16" s="19">
        <f>DY16</f>
        <v>1020000</v>
      </c>
      <c r="EA16" s="19">
        <f>10000*51</f>
        <v>510000</v>
      </c>
      <c r="EB16" s="19">
        <f>9900*50</f>
        <v>495000</v>
      </c>
      <c r="EC16" s="19">
        <f>EB16</f>
        <v>495000</v>
      </c>
      <c r="ED16" s="19">
        <f>EC16</f>
        <v>495000</v>
      </c>
      <c r="EE16" s="19">
        <f>2900*48</f>
        <v>139200</v>
      </c>
      <c r="EF16" s="19">
        <v>0</v>
      </c>
      <c r="EG16" s="19">
        <v>0</v>
      </c>
      <c r="EH16" s="19">
        <v>0</v>
      </c>
      <c r="EI16" s="19">
        <v>0</v>
      </c>
      <c r="EJ16" s="19">
        <v>0</v>
      </c>
      <c r="EK16" s="19">
        <v>0</v>
      </c>
      <c r="EL16" s="19">
        <v>143200</v>
      </c>
      <c r="EM16" s="19">
        <f>148940+50000</f>
        <v>198940</v>
      </c>
    </row>
    <row r="17" spans="1:143" x14ac:dyDescent="0.25">
      <c r="A17" s="9" t="s">
        <v>48</v>
      </c>
      <c r="B17" s="9"/>
      <c r="C17" s="9"/>
      <c r="D17" s="9"/>
      <c r="E17" s="9"/>
      <c r="F17" s="9"/>
      <c r="G17" s="9"/>
      <c r="H17" s="9"/>
      <c r="I17" s="9"/>
      <c r="J17" s="17"/>
      <c r="K17" s="18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7"/>
      <c r="BZ17" s="19"/>
      <c r="CA17" s="19"/>
      <c r="CB17" s="19"/>
      <c r="CC17" s="19"/>
      <c r="CD17" s="19"/>
      <c r="CE17" s="19"/>
      <c r="CF17" s="19">
        <v>219634</v>
      </c>
      <c r="CG17" s="19">
        <v>137551</v>
      </c>
      <c r="CH17" s="19">
        <f>37551+22458</f>
        <v>60009</v>
      </c>
      <c r="CI17" s="19">
        <v>0</v>
      </c>
      <c r="CJ17" s="19">
        <v>12714</v>
      </c>
      <c r="CK17" s="19">
        <v>0</v>
      </c>
      <c r="CL17" s="19">
        <v>0</v>
      </c>
      <c r="CM17" s="19">
        <v>80213</v>
      </c>
      <c r="CN17" s="19">
        <v>0</v>
      </c>
      <c r="CO17" s="19">
        <v>0</v>
      </c>
      <c r="CP17" s="19">
        <v>0</v>
      </c>
      <c r="CQ17" s="19">
        <v>14840</v>
      </c>
      <c r="CR17" s="19">
        <v>43255</v>
      </c>
      <c r="CS17" s="19">
        <v>0</v>
      </c>
      <c r="CT17" s="19">
        <v>87215</v>
      </c>
      <c r="CU17" s="19">
        <v>10940</v>
      </c>
      <c r="CV17" s="19">
        <v>0</v>
      </c>
      <c r="CW17" s="19">
        <v>-3000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2690</v>
      </c>
      <c r="DF17" s="19">
        <v>12360</v>
      </c>
      <c r="DG17" s="19">
        <v>0</v>
      </c>
      <c r="DH17" s="19">
        <v>0</v>
      </c>
      <c r="DI17" s="19">
        <v>46945</v>
      </c>
      <c r="DJ17" s="19">
        <v>23050</v>
      </c>
      <c r="DK17" s="19">
        <v>0</v>
      </c>
      <c r="DL17" s="19">
        <v>0</v>
      </c>
      <c r="DM17" s="19">
        <v>39460</v>
      </c>
      <c r="DN17" s="19">
        <v>26580</v>
      </c>
      <c r="DO17" s="19">
        <v>19425</v>
      </c>
      <c r="DP17" s="19">
        <v>33440</v>
      </c>
      <c r="DQ17" s="19">
        <v>11170</v>
      </c>
      <c r="DR17" s="19">
        <v>13560</v>
      </c>
      <c r="DS17" s="19">
        <v>128470</v>
      </c>
      <c r="DT17" s="19">
        <v>0</v>
      </c>
      <c r="DU17" s="19">
        <v>21350</v>
      </c>
      <c r="DV17" s="19">
        <v>1200</v>
      </c>
      <c r="DW17" s="19">
        <v>7940</v>
      </c>
      <c r="DX17" s="19">
        <v>4480</v>
      </c>
      <c r="DY17" s="19">
        <v>8610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102900</v>
      </c>
      <c r="EG17" s="19">
        <v>0</v>
      </c>
      <c r="EH17" s="19">
        <v>0</v>
      </c>
      <c r="EI17" s="19">
        <v>0</v>
      </c>
      <c r="EJ17" s="19">
        <v>0</v>
      </c>
      <c r="EK17" s="19">
        <v>0</v>
      </c>
      <c r="EL17" s="19">
        <v>0</v>
      </c>
      <c r="EM17" s="19">
        <v>0</v>
      </c>
    </row>
    <row r="18" spans="1:143" x14ac:dyDescent="0.25">
      <c r="A18" s="9" t="s">
        <v>49</v>
      </c>
      <c r="B18" s="9"/>
      <c r="C18" s="9"/>
      <c r="D18" s="9">
        <v>10000</v>
      </c>
      <c r="E18" s="9">
        <v>10000</v>
      </c>
      <c r="F18" s="9">
        <v>10000</v>
      </c>
      <c r="G18" s="9">
        <v>10000</v>
      </c>
      <c r="H18" s="9">
        <v>10000</v>
      </c>
      <c r="I18" s="9">
        <v>10000</v>
      </c>
      <c r="J18" s="17">
        <v>10000</v>
      </c>
      <c r="K18" s="17">
        <v>10000</v>
      </c>
      <c r="L18" s="19">
        <v>10000</v>
      </c>
      <c r="M18" s="19">
        <v>10000</v>
      </c>
      <c r="N18" s="19"/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76050</v>
      </c>
      <c r="AG18" s="19">
        <f>49000*0.975</f>
        <v>47775</v>
      </c>
      <c r="AH18" s="19">
        <v>0</v>
      </c>
      <c r="AI18" s="19">
        <v>182325</v>
      </c>
      <c r="AJ18" s="19">
        <v>0</v>
      </c>
      <c r="AK18" s="19">
        <v>52500</v>
      </c>
      <c r="AL18" s="19">
        <v>60000</v>
      </c>
      <c r="AM18" s="19">
        <v>104500</v>
      </c>
      <c r="AN18" s="19">
        <v>204500</v>
      </c>
      <c r="AO18" s="19">
        <v>204500</v>
      </c>
      <c r="AP18" s="19">
        <v>315000</v>
      </c>
      <c r="AQ18" s="19">
        <v>315000</v>
      </c>
      <c r="AR18" s="19">
        <f>105000+100000+75000</f>
        <v>280000</v>
      </c>
      <c r="AS18" s="19">
        <v>175000</v>
      </c>
      <c r="AT18" s="19">
        <v>175000</v>
      </c>
      <c r="AU18" s="19">
        <v>175000</v>
      </c>
      <c r="AV18" s="19">
        <v>100000</v>
      </c>
      <c r="AW18" s="19">
        <v>100000</v>
      </c>
      <c r="AX18" s="19">
        <v>100000</v>
      </c>
      <c r="AY18" s="19">
        <v>100000</v>
      </c>
      <c r="AZ18" s="19">
        <v>100000</v>
      </c>
      <c r="BA18" s="19">
        <v>100000</v>
      </c>
      <c r="BB18" s="19">
        <v>0</v>
      </c>
      <c r="BC18" s="19">
        <v>31500</v>
      </c>
      <c r="BD18" s="19">
        <v>31500</v>
      </c>
      <c r="BE18" s="19">
        <v>31500</v>
      </c>
      <c r="BF18" s="19">
        <v>31500</v>
      </c>
      <c r="BG18" s="19">
        <v>31500</v>
      </c>
      <c r="BH18" s="19">
        <v>31500</v>
      </c>
      <c r="BI18" s="19">
        <v>31500</v>
      </c>
      <c r="BJ18" s="19">
        <v>31500</v>
      </c>
      <c r="BK18" s="19">
        <v>0</v>
      </c>
      <c r="BL18" s="19">
        <v>0</v>
      </c>
      <c r="BM18" s="19">
        <v>0</v>
      </c>
      <c r="BN18" s="19">
        <v>90000</v>
      </c>
      <c r="BO18" s="19">
        <v>90000</v>
      </c>
      <c r="BP18" s="19">
        <v>90000</v>
      </c>
      <c r="BQ18" s="19">
        <v>90000</v>
      </c>
      <c r="BR18" s="19">
        <v>90000</v>
      </c>
      <c r="BS18" s="19">
        <v>90000</v>
      </c>
      <c r="BT18" s="19">
        <v>90000</v>
      </c>
      <c r="BU18" s="19">
        <v>60000</v>
      </c>
      <c r="BV18" s="19">
        <v>60000</v>
      </c>
      <c r="BW18" s="19">
        <v>45000</v>
      </c>
      <c r="BX18" s="19">
        <v>45000</v>
      </c>
      <c r="BY18" s="17">
        <v>30000</v>
      </c>
      <c r="BZ18" s="19">
        <v>30000</v>
      </c>
      <c r="CA18" s="19">
        <v>30000</v>
      </c>
      <c r="CB18" s="19">
        <v>30000</v>
      </c>
      <c r="CC18" s="19">
        <v>30000</v>
      </c>
      <c r="CD18" s="19">
        <v>30000</v>
      </c>
      <c r="CE18" s="19">
        <v>30000</v>
      </c>
      <c r="CF18" s="19">
        <v>30000</v>
      </c>
      <c r="CG18" s="19">
        <v>30000</v>
      </c>
      <c r="CH18" s="19">
        <v>30000</v>
      </c>
      <c r="CI18" s="19">
        <v>30000</v>
      </c>
      <c r="CJ18" s="19">
        <v>30000</v>
      </c>
      <c r="CK18" s="19">
        <v>30000</v>
      </c>
      <c r="CL18" s="19">
        <v>30000</v>
      </c>
      <c r="CM18" s="19">
        <v>30000</v>
      </c>
      <c r="CN18" s="19">
        <v>30000</v>
      </c>
      <c r="CO18" s="19">
        <v>30000</v>
      </c>
      <c r="CP18" s="19">
        <v>30000</v>
      </c>
      <c r="CQ18" s="19">
        <v>15000</v>
      </c>
      <c r="CR18" s="19">
        <v>15000</v>
      </c>
      <c r="CS18" s="19">
        <v>0</v>
      </c>
      <c r="CT18" s="19">
        <v>0</v>
      </c>
      <c r="CU18" s="19">
        <v>150000</v>
      </c>
      <c r="CV18" s="19">
        <v>150000</v>
      </c>
      <c r="CW18" s="19">
        <f>CV18</f>
        <v>150000</v>
      </c>
      <c r="CX18" s="19">
        <v>150000</v>
      </c>
      <c r="CY18" s="19">
        <v>150000</v>
      </c>
      <c r="CZ18" s="19">
        <v>150000</v>
      </c>
      <c r="DA18" s="19">
        <v>150000</v>
      </c>
      <c r="DB18" s="19">
        <v>150000</v>
      </c>
      <c r="DC18" s="19">
        <f>DB18</f>
        <v>150000</v>
      </c>
      <c r="DD18" s="19">
        <f>DC18</f>
        <v>150000</v>
      </c>
      <c r="DE18" s="19">
        <v>150000</v>
      </c>
      <c r="DF18" s="19">
        <v>150000</v>
      </c>
      <c r="DG18" s="19">
        <f>DF18</f>
        <v>150000</v>
      </c>
      <c r="DH18" s="19">
        <f>DG18</f>
        <v>150000</v>
      </c>
      <c r="DI18" s="19">
        <v>150000</v>
      </c>
      <c r="DJ18" s="19">
        <f t="shared" ref="DJ18:DS18" si="14">DI18</f>
        <v>150000</v>
      </c>
      <c r="DK18" s="19">
        <f t="shared" si="14"/>
        <v>150000</v>
      </c>
      <c r="DL18" s="19">
        <f t="shared" si="14"/>
        <v>150000</v>
      </c>
      <c r="DM18" s="19">
        <f t="shared" si="14"/>
        <v>150000</v>
      </c>
      <c r="DN18" s="19">
        <f t="shared" si="14"/>
        <v>150000</v>
      </c>
      <c r="DO18" s="19">
        <f t="shared" si="14"/>
        <v>150000</v>
      </c>
      <c r="DP18" s="19">
        <f t="shared" si="14"/>
        <v>150000</v>
      </c>
      <c r="DQ18" s="19">
        <f t="shared" si="14"/>
        <v>150000</v>
      </c>
      <c r="DR18" s="19">
        <f t="shared" si="14"/>
        <v>150000</v>
      </c>
      <c r="DS18" s="19">
        <f t="shared" si="14"/>
        <v>150000</v>
      </c>
      <c r="DT18" s="19">
        <f>DS18</f>
        <v>150000</v>
      </c>
      <c r="DU18" s="19">
        <f>DT18</f>
        <v>150000</v>
      </c>
      <c r="DV18" s="19">
        <v>150000</v>
      </c>
      <c r="DW18" s="19">
        <f t="shared" ref="DW18:EB18" si="15">DV18</f>
        <v>150000</v>
      </c>
      <c r="DX18" s="19">
        <f t="shared" si="15"/>
        <v>150000</v>
      </c>
      <c r="DY18" s="19">
        <f t="shared" si="15"/>
        <v>150000</v>
      </c>
      <c r="DZ18" s="19">
        <f t="shared" si="15"/>
        <v>150000</v>
      </c>
      <c r="EA18" s="19">
        <f t="shared" si="15"/>
        <v>150000</v>
      </c>
      <c r="EB18" s="19">
        <f t="shared" si="15"/>
        <v>150000</v>
      </c>
      <c r="EC18" s="19">
        <f t="shared" ref="EC18:EH18" si="16">EB18</f>
        <v>150000</v>
      </c>
      <c r="ED18" s="19">
        <f t="shared" si="16"/>
        <v>150000</v>
      </c>
      <c r="EE18" s="19">
        <f t="shared" si="16"/>
        <v>150000</v>
      </c>
      <c r="EF18" s="19">
        <f t="shared" si="16"/>
        <v>150000</v>
      </c>
      <c r="EG18" s="19">
        <f t="shared" si="16"/>
        <v>150000</v>
      </c>
      <c r="EH18" s="19">
        <f t="shared" si="16"/>
        <v>150000</v>
      </c>
      <c r="EI18" s="19">
        <f>EH18</f>
        <v>150000</v>
      </c>
      <c r="EJ18" s="19">
        <f>EI18</f>
        <v>150000</v>
      </c>
      <c r="EK18" s="19">
        <f>EJ18</f>
        <v>150000</v>
      </c>
      <c r="EL18" s="19">
        <v>0</v>
      </c>
      <c r="EM18" s="19">
        <v>150000</v>
      </c>
    </row>
    <row r="19" spans="1:143" x14ac:dyDescent="0.25">
      <c r="A19" s="9" t="s">
        <v>50</v>
      </c>
      <c r="B19" s="9"/>
      <c r="C19" s="9"/>
      <c r="D19" s="9"/>
      <c r="E19" s="9">
        <v>38749</v>
      </c>
      <c r="F19" s="9">
        <v>-12810</v>
      </c>
      <c r="G19" s="9">
        <v>206400</v>
      </c>
      <c r="H19" s="9">
        <v>107160</v>
      </c>
      <c r="I19" s="9">
        <v>0</v>
      </c>
      <c r="J19" s="17">
        <v>0</v>
      </c>
      <c r="K19" s="17">
        <v>0</v>
      </c>
      <c r="L19" s="19">
        <v>0</v>
      </c>
      <c r="M19" s="19">
        <v>0</v>
      </c>
      <c r="N19" s="19">
        <v>40700</v>
      </c>
      <c r="O19" s="20">
        <v>-10500</v>
      </c>
      <c r="P19" s="23">
        <v>83140</v>
      </c>
      <c r="Q19" s="23">
        <v>100000</v>
      </c>
      <c r="R19" s="23">
        <v>244218</v>
      </c>
      <c r="S19" s="23">
        <v>88000</v>
      </c>
      <c r="T19" s="23">
        <v>167850</v>
      </c>
      <c r="U19" s="23">
        <v>0</v>
      </c>
      <c r="V19" s="23">
        <v>187000</v>
      </c>
      <c r="W19" s="23">
        <v>0</v>
      </c>
      <c r="X19" s="23">
        <v>452424</v>
      </c>
      <c r="Y19" s="23">
        <v>0</v>
      </c>
      <c r="Z19" s="23">
        <v>390000</v>
      </c>
      <c r="AA19" s="23">
        <v>0</v>
      </c>
      <c r="AB19" s="23">
        <v>105539</v>
      </c>
      <c r="AC19" s="23">
        <v>156655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69740</v>
      </c>
      <c r="AJ19" s="23">
        <v>0</v>
      </c>
      <c r="AK19" s="23">
        <v>230980</v>
      </c>
      <c r="AL19" s="23">
        <v>0</v>
      </c>
      <c r="AM19" s="23">
        <v>0</v>
      </c>
      <c r="AN19" s="23">
        <v>13000</v>
      </c>
      <c r="AO19" s="23">
        <v>40609</v>
      </c>
      <c r="AP19" s="23">
        <v>0</v>
      </c>
      <c r="AQ19" s="23">
        <v>0</v>
      </c>
      <c r="AR19" s="23">
        <v>-17073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376574</v>
      </c>
      <c r="AY19" s="23">
        <v>0</v>
      </c>
      <c r="AZ19" s="23">
        <v>0</v>
      </c>
      <c r="BA19" s="23">
        <v>0</v>
      </c>
      <c r="BB19" s="23">
        <v>0</v>
      </c>
      <c r="BC19" s="23">
        <v>500000</v>
      </c>
      <c r="BD19" s="23">
        <v>-107688</v>
      </c>
      <c r="BE19" s="23">
        <v>17000</v>
      </c>
      <c r="BF19" s="23">
        <v>0</v>
      </c>
      <c r="BG19" s="23">
        <v>0</v>
      </c>
      <c r="BH19" s="23">
        <v>0</v>
      </c>
      <c r="BI19" s="23">
        <v>985256</v>
      </c>
      <c r="BJ19" s="23">
        <v>0</v>
      </c>
      <c r="BK19" s="23">
        <v>0</v>
      </c>
      <c r="BL19" s="23">
        <v>0</v>
      </c>
      <c r="BM19" s="23">
        <v>0</v>
      </c>
      <c r="BN19" s="23">
        <v>0</v>
      </c>
      <c r="BO19" s="23">
        <v>0</v>
      </c>
      <c r="BP19" s="23">
        <v>0</v>
      </c>
      <c r="BQ19" s="23">
        <v>0</v>
      </c>
      <c r="BR19" s="23">
        <v>0</v>
      </c>
      <c r="BS19" s="23">
        <v>0</v>
      </c>
      <c r="BT19" s="23">
        <v>200000</v>
      </c>
      <c r="BU19" s="23">
        <v>0</v>
      </c>
      <c r="BV19" s="23">
        <v>0</v>
      </c>
      <c r="BW19" s="23">
        <v>67925</v>
      </c>
      <c r="BX19" s="23">
        <v>0</v>
      </c>
      <c r="BY19" s="17">
        <v>0</v>
      </c>
      <c r="BZ19" s="23">
        <v>0</v>
      </c>
      <c r="CA19" s="23">
        <v>0</v>
      </c>
      <c r="CB19" s="23">
        <v>1333333</v>
      </c>
      <c r="CC19" s="23">
        <v>0</v>
      </c>
      <c r="CD19" s="23">
        <v>0</v>
      </c>
      <c r="CE19" s="23">
        <v>0</v>
      </c>
      <c r="CF19" s="23">
        <v>0</v>
      </c>
      <c r="CG19" s="23">
        <v>0</v>
      </c>
      <c r="CH19" s="23">
        <v>0</v>
      </c>
      <c r="CI19" s="23">
        <v>0</v>
      </c>
      <c r="CJ19" s="23">
        <v>688565</v>
      </c>
      <c r="CK19" s="23">
        <v>800000</v>
      </c>
      <c r="CL19" s="23">
        <v>0</v>
      </c>
      <c r="CM19" s="23">
        <v>0</v>
      </c>
      <c r="CN19" s="23">
        <v>0</v>
      </c>
      <c r="CO19" s="23">
        <v>0</v>
      </c>
      <c r="CP19" s="23">
        <v>-131356</v>
      </c>
      <c r="CQ19" s="23">
        <v>-92022</v>
      </c>
      <c r="CR19" s="23">
        <v>-172513</v>
      </c>
      <c r="CS19" s="23">
        <v>0</v>
      </c>
      <c r="CT19" s="23">
        <v>993234</v>
      </c>
      <c r="CU19" s="23">
        <v>199350</v>
      </c>
      <c r="CV19" s="23">
        <v>0</v>
      </c>
      <c r="CW19" s="23">
        <v>0</v>
      </c>
      <c r="CX19" s="23">
        <v>0</v>
      </c>
      <c r="CY19" s="23">
        <v>0</v>
      </c>
      <c r="CZ19" s="23">
        <v>-152830</v>
      </c>
      <c r="DA19" s="23">
        <v>552383</v>
      </c>
      <c r="DB19" s="23">
        <v>0</v>
      </c>
      <c r="DC19" s="23">
        <v>2292012</v>
      </c>
      <c r="DD19" s="23">
        <v>0</v>
      </c>
      <c r="DE19" s="23">
        <v>356969</v>
      </c>
      <c r="DF19" s="23">
        <v>457650</v>
      </c>
      <c r="DG19" s="23">
        <v>324182</v>
      </c>
      <c r="DH19" s="23">
        <v>-588000</v>
      </c>
      <c r="DI19" s="23">
        <v>-210496</v>
      </c>
      <c r="DJ19" s="23">
        <v>1063815</v>
      </c>
      <c r="DK19" s="23">
        <v>0</v>
      </c>
      <c r="DL19" s="23">
        <v>481669</v>
      </c>
      <c r="DM19" s="23">
        <f>1607476-540000</f>
        <v>1067476</v>
      </c>
      <c r="DN19" s="23">
        <v>0</v>
      </c>
      <c r="DO19" s="23">
        <v>0</v>
      </c>
      <c r="DP19" s="23">
        <v>0</v>
      </c>
      <c r="DQ19" s="23">
        <v>458467</v>
      </c>
      <c r="DR19" s="23">
        <v>827779</v>
      </c>
      <c r="DS19" s="23">
        <v>0</v>
      </c>
      <c r="DT19" s="23">
        <v>0</v>
      </c>
      <c r="DU19" s="23">
        <v>328068</v>
      </c>
      <c r="DV19" s="23">
        <v>1349319</v>
      </c>
      <c r="DW19" s="23">
        <v>355801</v>
      </c>
      <c r="DX19" s="23">
        <v>73263</v>
      </c>
      <c r="DY19" s="19">
        <v>148298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783332</v>
      </c>
      <c r="EG19" s="19">
        <v>0</v>
      </c>
      <c r="EH19" s="19">
        <v>567827</v>
      </c>
      <c r="EI19" s="19">
        <v>0</v>
      </c>
      <c r="EJ19" s="19">
        <v>0</v>
      </c>
      <c r="EK19" s="19">
        <v>0</v>
      </c>
      <c r="EL19" s="19">
        <v>0</v>
      </c>
      <c r="EM19" s="19">
        <v>0</v>
      </c>
    </row>
    <row r="20" spans="1:143" x14ac:dyDescent="0.25">
      <c r="A20" s="9" t="s">
        <v>51</v>
      </c>
      <c r="B20" s="21">
        <v>385000</v>
      </c>
      <c r="C20" s="9">
        <v>344988</v>
      </c>
      <c r="D20" s="9">
        <v>324975</v>
      </c>
      <c r="E20" s="9">
        <v>324975</v>
      </c>
      <c r="F20" s="9">
        <v>285000</v>
      </c>
      <c r="G20" s="9">
        <v>185000</v>
      </c>
      <c r="H20" s="9">
        <v>182000</v>
      </c>
      <c r="I20" s="9">
        <v>182000</v>
      </c>
      <c r="J20" s="17">
        <v>182000</v>
      </c>
      <c r="K20" s="18">
        <v>182000</v>
      </c>
      <c r="L20" s="19">
        <v>130000</v>
      </c>
      <c r="M20" s="19">
        <v>130000</v>
      </c>
      <c r="N20" s="19">
        <v>130000</v>
      </c>
      <c r="O20" s="19">
        <v>130000</v>
      </c>
      <c r="P20" s="19">
        <v>490670</v>
      </c>
      <c r="Q20" s="19">
        <v>490670</v>
      </c>
      <c r="R20" s="19">
        <f>Q20+160000</f>
        <v>650670</v>
      </c>
      <c r="S20" s="19">
        <v>650670</v>
      </c>
      <c r="T20" s="19">
        <v>650670</v>
      </c>
      <c r="U20" s="19">
        <v>630000</v>
      </c>
      <c r="V20" s="19">
        <v>650670</v>
      </c>
      <c r="W20" s="19">
        <v>630000</v>
      </c>
      <c r="X20" s="19">
        <v>630000</v>
      </c>
      <c r="Y20" s="19">
        <v>630000</v>
      </c>
      <c r="Z20" s="19">
        <v>630000</v>
      </c>
      <c r="AA20" s="19">
        <v>535000</v>
      </c>
      <c r="AB20" s="19">
        <v>535000</v>
      </c>
      <c r="AC20" s="19">
        <v>535000</v>
      </c>
      <c r="AD20" s="19">
        <v>465000</v>
      </c>
      <c r="AE20" s="19">
        <v>465000</v>
      </c>
      <c r="AF20" s="19">
        <v>465000</v>
      </c>
      <c r="AG20" s="19">
        <v>465000</v>
      </c>
      <c r="AH20" s="19">
        <v>425000</v>
      </c>
      <c r="AI20" s="19">
        <v>425000</v>
      </c>
      <c r="AJ20" s="19">
        <v>405000</v>
      </c>
      <c r="AK20" s="19">
        <v>395000</v>
      </c>
      <c r="AL20" s="19">
        <v>395000</v>
      </c>
      <c r="AM20" s="19">
        <v>395000</v>
      </c>
      <c r="AN20" s="19">
        <v>395000</v>
      </c>
      <c r="AO20" s="19">
        <v>695000</v>
      </c>
      <c r="AP20" s="19">
        <v>405000</v>
      </c>
      <c r="AQ20" s="19">
        <v>405000</v>
      </c>
      <c r="AR20" s="19">
        <v>395000</v>
      </c>
      <c r="AS20" s="19">
        <v>385000</v>
      </c>
      <c r="AT20" s="19">
        <v>385000</v>
      </c>
      <c r="AU20" s="19">
        <v>375000</v>
      </c>
      <c r="AV20" s="19">
        <v>375000</v>
      </c>
      <c r="AW20" s="19">
        <v>375000</v>
      </c>
      <c r="AX20" s="19">
        <v>375000</v>
      </c>
      <c r="AY20" s="19">
        <v>125000</v>
      </c>
      <c r="AZ20" s="19">
        <v>125000</v>
      </c>
      <c r="BA20" s="19">
        <v>105000</v>
      </c>
      <c r="BB20" s="19">
        <v>650000</v>
      </c>
      <c r="BC20" s="19">
        <v>650000</v>
      </c>
      <c r="BD20" s="19">
        <v>650000</v>
      </c>
      <c r="BE20" s="19">
        <v>630000</v>
      </c>
      <c r="BF20" s="19">
        <v>600000</v>
      </c>
      <c r="BG20" s="19">
        <v>588000</v>
      </c>
      <c r="BH20" s="19">
        <v>588000</v>
      </c>
      <c r="BI20" s="19">
        <v>588000</v>
      </c>
      <c r="BJ20" s="19">
        <v>508000</v>
      </c>
      <c r="BK20" s="19">
        <v>508000</v>
      </c>
      <c r="BL20" s="19">
        <v>478500</v>
      </c>
      <c r="BM20" s="19">
        <v>478500</v>
      </c>
      <c r="BN20" s="19">
        <v>478500</v>
      </c>
      <c r="BO20" s="19">
        <v>868000</v>
      </c>
      <c r="BP20" s="19">
        <v>858000</v>
      </c>
      <c r="BQ20" s="19">
        <v>858500</v>
      </c>
      <c r="BR20" s="19">
        <v>858500</v>
      </c>
      <c r="BS20" s="19">
        <v>798000</v>
      </c>
      <c r="BT20" s="19">
        <v>1099000</v>
      </c>
      <c r="BU20" s="19">
        <v>1079000</v>
      </c>
      <c r="BV20" s="19">
        <v>1079000</v>
      </c>
      <c r="BW20" s="19">
        <v>1079000</v>
      </c>
      <c r="BX20" s="19">
        <v>1079000</v>
      </c>
      <c r="BY20" s="17">
        <v>1049000</v>
      </c>
      <c r="BZ20" s="19">
        <v>1029000</v>
      </c>
      <c r="CA20" s="19">
        <v>898000</v>
      </c>
      <c r="CB20" s="19">
        <v>727178</v>
      </c>
      <c r="CC20" s="19">
        <v>727178</v>
      </c>
      <c r="CD20" s="19">
        <v>687178</v>
      </c>
      <c r="CE20" s="19">
        <v>687178</v>
      </c>
      <c r="CF20" s="19">
        <v>687178</v>
      </c>
      <c r="CG20" s="19">
        <v>678400</v>
      </c>
      <c r="CH20" s="19">
        <v>668400</v>
      </c>
      <c r="CI20" s="19">
        <v>1698000</v>
      </c>
      <c r="CJ20" s="19">
        <v>1685000</v>
      </c>
      <c r="CK20" s="19">
        <v>2155000</v>
      </c>
      <c r="CL20" s="19">
        <v>2125000</v>
      </c>
      <c r="CM20" s="19">
        <v>2085000</v>
      </c>
      <c r="CN20" s="19">
        <f>CM20</f>
        <v>2085000</v>
      </c>
      <c r="CO20" s="19">
        <v>2585000</v>
      </c>
      <c r="CP20" s="19">
        <f>CO20</f>
        <v>2585000</v>
      </c>
      <c r="CQ20" s="19">
        <v>2535000</v>
      </c>
      <c r="CR20" s="19">
        <v>2535000</v>
      </c>
      <c r="CS20" s="19">
        <v>2515000</v>
      </c>
      <c r="CT20" s="19">
        <v>2465000</v>
      </c>
      <c r="CU20" s="19">
        <v>2465000</v>
      </c>
      <c r="CV20" s="19">
        <v>2445000</v>
      </c>
      <c r="CW20" s="19">
        <v>2435000</v>
      </c>
      <c r="CX20" s="19">
        <v>2150000</v>
      </c>
      <c r="CY20" s="19">
        <v>2150000</v>
      </c>
      <c r="CZ20" s="19">
        <v>2080000</v>
      </c>
      <c r="DA20" s="19">
        <f>CZ20</f>
        <v>2080000</v>
      </c>
      <c r="DB20" s="19">
        <v>2568000</v>
      </c>
      <c r="DC20" s="19">
        <f>DB20</f>
        <v>2568000</v>
      </c>
      <c r="DD20" s="19">
        <f>DC20</f>
        <v>2568000</v>
      </c>
      <c r="DE20" s="19">
        <v>2548000</v>
      </c>
      <c r="DF20" s="19">
        <v>2530000</v>
      </c>
      <c r="DG20" s="19">
        <f t="shared" ref="DG20:DI21" si="17">DF20</f>
        <v>2530000</v>
      </c>
      <c r="DH20" s="19">
        <f t="shared" si="17"/>
        <v>2530000</v>
      </c>
      <c r="DI20" s="19">
        <f t="shared" si="17"/>
        <v>2530000</v>
      </c>
      <c r="DJ20" s="19">
        <v>2493000</v>
      </c>
      <c r="DK20" s="19">
        <v>2380000</v>
      </c>
      <c r="DL20" s="19">
        <f>DK20</f>
        <v>2380000</v>
      </c>
      <c r="DM20" s="19">
        <v>2868000</v>
      </c>
      <c r="DN20" s="19">
        <v>2848000</v>
      </c>
      <c r="DO20" s="19">
        <f>DN20</f>
        <v>2848000</v>
      </c>
      <c r="DP20" s="19">
        <f>DO20</f>
        <v>2848000</v>
      </c>
      <c r="DQ20" s="19">
        <v>2807000</v>
      </c>
      <c r="DR20" s="19">
        <v>2723000</v>
      </c>
      <c r="DS20" s="19">
        <f>DR20</f>
        <v>2723000</v>
      </c>
      <c r="DT20" s="19">
        <f>DS20</f>
        <v>2723000</v>
      </c>
      <c r="DU20" s="19">
        <v>2646000</v>
      </c>
      <c r="DV20" s="19">
        <v>2884000</v>
      </c>
      <c r="DW20" s="19">
        <v>2749000</v>
      </c>
      <c r="DX20" s="19">
        <f>DW20</f>
        <v>2749000</v>
      </c>
      <c r="DY20" s="19">
        <v>3126000</v>
      </c>
      <c r="DZ20" s="19">
        <v>3121000</v>
      </c>
      <c r="EA20" s="19">
        <v>4073000</v>
      </c>
      <c r="EB20" s="19">
        <v>4147000</v>
      </c>
      <c r="EC20" s="19">
        <v>4143000</v>
      </c>
      <c r="ED20" s="19">
        <v>4136000</v>
      </c>
      <c r="EE20" s="19">
        <v>4708000</v>
      </c>
      <c r="EF20" s="19">
        <v>5112000</v>
      </c>
      <c r="EG20" s="19">
        <f>EF20</f>
        <v>5112000</v>
      </c>
      <c r="EH20" s="19">
        <v>5102000</v>
      </c>
      <c r="EI20" s="19">
        <v>5093000</v>
      </c>
      <c r="EJ20" s="19">
        <f>EI20</f>
        <v>5093000</v>
      </c>
      <c r="EK20" s="19">
        <v>5537000</v>
      </c>
      <c r="EL20" s="19">
        <v>5500000</v>
      </c>
      <c r="EM20" s="19">
        <v>5488000</v>
      </c>
    </row>
    <row r="21" spans="1:143" x14ac:dyDescent="0.25">
      <c r="A21" s="9" t="s">
        <v>52</v>
      </c>
      <c r="B21" s="9"/>
      <c r="C21" s="9"/>
      <c r="D21" s="9"/>
      <c r="E21" s="9"/>
      <c r="F21" s="9"/>
      <c r="G21" s="9"/>
      <c r="H21" s="9"/>
      <c r="I21" s="9"/>
      <c r="J21" s="17"/>
      <c r="K21" s="17"/>
      <c r="L21" s="19">
        <f>3255*45</f>
        <v>146475</v>
      </c>
      <c r="M21" s="19">
        <v>146475</v>
      </c>
      <c r="N21" s="19">
        <v>146475</v>
      </c>
      <c r="O21" s="19">
        <v>146475</v>
      </c>
      <c r="P21" s="19">
        <v>146475</v>
      </c>
      <c r="Q21" s="19">
        <v>146475</v>
      </c>
      <c r="R21" s="19">
        <v>146475</v>
      </c>
      <c r="S21" s="19">
        <v>146475</v>
      </c>
      <c r="T21" s="19">
        <v>146475</v>
      </c>
      <c r="U21" s="19">
        <v>146475</v>
      </c>
      <c r="V21" s="19">
        <v>146475</v>
      </c>
      <c r="W21" s="19">
        <v>146475</v>
      </c>
      <c r="X21" s="19">
        <v>146475</v>
      </c>
      <c r="Y21" s="19">
        <v>146475</v>
      </c>
      <c r="Z21" s="19">
        <v>146475</v>
      </c>
      <c r="AA21" s="19">
        <v>146475</v>
      </c>
      <c r="AB21" s="19">
        <f>AA21</f>
        <v>146475</v>
      </c>
      <c r="AC21" s="19">
        <v>146475</v>
      </c>
      <c r="AD21" s="19">
        <v>146475</v>
      </c>
      <c r="AE21" s="19">
        <v>146475</v>
      </c>
      <c r="AF21" s="19">
        <v>146475</v>
      </c>
      <c r="AG21" s="19">
        <v>146475</v>
      </c>
      <c r="AH21" s="19">
        <v>146475</v>
      </c>
      <c r="AI21" s="19">
        <v>146475</v>
      </c>
      <c r="AJ21" s="19">
        <v>146475</v>
      </c>
      <c r="AK21" s="19">
        <v>146475</v>
      </c>
      <c r="AL21" s="19">
        <v>146475</v>
      </c>
      <c r="AM21" s="19">
        <v>146475</v>
      </c>
      <c r="AN21" s="19">
        <v>146475</v>
      </c>
      <c r="AO21" s="19">
        <v>6000</v>
      </c>
      <c r="AP21" s="19">
        <v>6000</v>
      </c>
      <c r="AQ21" s="19">
        <v>6000</v>
      </c>
      <c r="AR21" s="19">
        <v>6000</v>
      </c>
      <c r="AS21" s="19">
        <v>6000</v>
      </c>
      <c r="AT21" s="19">
        <v>6000</v>
      </c>
      <c r="AU21" s="19">
        <v>6000</v>
      </c>
      <c r="AV21" s="19">
        <v>6000</v>
      </c>
      <c r="AW21" s="19">
        <v>6000</v>
      </c>
      <c r="AX21" s="19">
        <v>6000</v>
      </c>
      <c r="AY21" s="19">
        <v>6000</v>
      </c>
      <c r="AZ21" s="19">
        <v>6000</v>
      </c>
      <c r="BA21" s="19">
        <v>6000</v>
      </c>
      <c r="BB21" s="19">
        <v>109000</v>
      </c>
      <c r="BC21" s="19">
        <v>110000</v>
      </c>
      <c r="BD21" s="19">
        <v>110000</v>
      </c>
      <c r="BE21" s="19">
        <v>110000</v>
      </c>
      <c r="BF21" s="19">
        <v>110000</v>
      </c>
      <c r="BG21" s="19">
        <v>110000</v>
      </c>
      <c r="BH21" s="19">
        <v>110000</v>
      </c>
      <c r="BI21" s="19">
        <v>110000</v>
      </c>
      <c r="BJ21" s="19">
        <v>110000</v>
      </c>
      <c r="BK21" s="19">
        <f>1850*50</f>
        <v>92500</v>
      </c>
      <c r="BL21" s="19">
        <v>92500</v>
      </c>
      <c r="BM21" s="19">
        <v>92500</v>
      </c>
      <c r="BN21" s="19">
        <v>92500</v>
      </c>
      <c r="BO21" s="19">
        <v>92500</v>
      </c>
      <c r="BP21" s="19">
        <v>92500</v>
      </c>
      <c r="BQ21" s="19">
        <v>92500</v>
      </c>
      <c r="BR21" s="19">
        <v>92500</v>
      </c>
      <c r="BS21" s="19">
        <v>92500</v>
      </c>
      <c r="BT21" s="19">
        <v>92500</v>
      </c>
      <c r="BU21" s="19">
        <v>92500</v>
      </c>
      <c r="BV21" s="19">
        <v>92500</v>
      </c>
      <c r="BW21" s="19">
        <v>92500</v>
      </c>
      <c r="BX21" s="19">
        <v>92500</v>
      </c>
      <c r="BY21" s="19">
        <v>92500</v>
      </c>
      <c r="BZ21" s="19">
        <v>92500</v>
      </c>
      <c r="CA21" s="19">
        <v>92500</v>
      </c>
      <c r="CB21" s="19">
        <v>92500</v>
      </c>
      <c r="CC21" s="19">
        <v>82599</v>
      </c>
      <c r="CD21" s="19">
        <v>82599</v>
      </c>
      <c r="CE21" s="19">
        <v>82599</v>
      </c>
      <c r="CF21" s="19">
        <v>82599</v>
      </c>
      <c r="CG21" s="19">
        <f>2755*51</f>
        <v>140505</v>
      </c>
      <c r="CH21" s="19">
        <v>140505</v>
      </c>
      <c r="CI21" s="19">
        <v>140505</v>
      </c>
      <c r="CJ21" s="19">
        <f>5600*52</f>
        <v>291200</v>
      </c>
      <c r="CK21" s="19">
        <f>CJ21</f>
        <v>291200</v>
      </c>
      <c r="CL21" s="19">
        <f>5655*52</f>
        <v>294060</v>
      </c>
      <c r="CM21" s="19">
        <v>294060</v>
      </c>
      <c r="CN21" s="19">
        <f>CM21</f>
        <v>294060</v>
      </c>
      <c r="CO21" s="19">
        <f>8000*53</f>
        <v>424000</v>
      </c>
      <c r="CP21" s="19">
        <f>CO21</f>
        <v>424000</v>
      </c>
      <c r="CQ21" s="19">
        <v>424000</v>
      </c>
      <c r="CR21" s="19">
        <v>424000</v>
      </c>
      <c r="CS21" s="19">
        <f>CR21</f>
        <v>424000</v>
      </c>
      <c r="CT21" s="19">
        <f>8000*54</f>
        <v>432000</v>
      </c>
      <c r="CU21" s="19">
        <f>CT21</f>
        <v>432000</v>
      </c>
      <c r="CV21" s="19">
        <f>CU21</f>
        <v>432000</v>
      </c>
      <c r="CW21" s="19">
        <f>CV21</f>
        <v>432000</v>
      </c>
      <c r="CX21" s="19">
        <f>7950*52</f>
        <v>413400</v>
      </c>
      <c r="CY21" s="19">
        <f>7950*52</f>
        <v>413400</v>
      </c>
      <c r="CZ21" s="19">
        <f>CY21</f>
        <v>413400</v>
      </c>
      <c r="DA21" s="19">
        <f>CZ21</f>
        <v>413400</v>
      </c>
      <c r="DB21" s="19">
        <f>DA21</f>
        <v>413400</v>
      </c>
      <c r="DC21" s="19">
        <f>DB21</f>
        <v>413400</v>
      </c>
      <c r="DD21" s="19">
        <f>DC21</f>
        <v>413400</v>
      </c>
      <c r="DE21" s="19">
        <f>DD21</f>
        <v>413400</v>
      </c>
      <c r="DF21" s="19">
        <f>DE21</f>
        <v>413400</v>
      </c>
      <c r="DG21" s="19">
        <f t="shared" si="17"/>
        <v>413400</v>
      </c>
      <c r="DH21" s="19">
        <f t="shared" si="17"/>
        <v>413400</v>
      </c>
      <c r="DI21" s="19">
        <f t="shared" si="17"/>
        <v>413400</v>
      </c>
      <c r="DJ21" s="19">
        <f>DI21</f>
        <v>413400</v>
      </c>
      <c r="DK21" s="19">
        <f>DJ21</f>
        <v>413400</v>
      </c>
      <c r="DL21" s="19">
        <f>DK21</f>
        <v>413400</v>
      </c>
      <c r="DM21" s="19">
        <f>DL21</f>
        <v>413400</v>
      </c>
      <c r="DN21" s="19">
        <f>DM21</f>
        <v>413400</v>
      </c>
      <c r="DO21" s="19">
        <f>DN21</f>
        <v>413400</v>
      </c>
      <c r="DP21" s="19">
        <f>DO21</f>
        <v>413400</v>
      </c>
      <c r="DQ21" s="19">
        <f>DP21</f>
        <v>413400</v>
      </c>
      <c r="DR21" s="19">
        <f>DQ21</f>
        <v>413400</v>
      </c>
      <c r="DS21" s="19">
        <f>DR21</f>
        <v>413400</v>
      </c>
      <c r="DT21" s="19">
        <f>DS21</f>
        <v>413400</v>
      </c>
      <c r="DU21" s="19">
        <f>DT21</f>
        <v>413400</v>
      </c>
      <c r="DV21" s="19">
        <f>7956*51</f>
        <v>405756</v>
      </c>
      <c r="DW21" s="19">
        <f>DV21</f>
        <v>405756</v>
      </c>
      <c r="DX21" s="19">
        <f>DW21</f>
        <v>405756</v>
      </c>
      <c r="DY21" s="19">
        <f>DX21</f>
        <v>405756</v>
      </c>
      <c r="DZ21" s="19">
        <f>DY21</f>
        <v>405756</v>
      </c>
      <c r="EA21" s="19">
        <f>21450*51</f>
        <v>1093950</v>
      </c>
      <c r="EB21" s="19">
        <f>21450*50</f>
        <v>1072500</v>
      </c>
      <c r="EC21" s="19">
        <f>EB21</f>
        <v>1072500</v>
      </c>
      <c r="ED21" s="19">
        <f>EC21</f>
        <v>1072500</v>
      </c>
      <c r="EE21" s="19">
        <f>ED21</f>
        <v>1072500</v>
      </c>
      <c r="EF21" s="19">
        <f>EE21</f>
        <v>1072500</v>
      </c>
      <c r="EG21" s="19">
        <f>EF21</f>
        <v>1072500</v>
      </c>
      <c r="EH21" s="19">
        <f>EG21</f>
        <v>1072500</v>
      </c>
      <c r="EI21" s="19">
        <f>EH21</f>
        <v>1072500</v>
      </c>
      <c r="EJ21" s="19">
        <f>EI21</f>
        <v>1072500</v>
      </c>
      <c r="EK21" s="19">
        <f>EJ21</f>
        <v>1072500</v>
      </c>
      <c r="EL21" s="19">
        <f>EK21</f>
        <v>1072500</v>
      </c>
      <c r="EM21" s="19">
        <f>EL21</f>
        <v>1072500</v>
      </c>
    </row>
    <row r="22" spans="1:143" x14ac:dyDescent="0.25">
      <c r="A22" s="9" t="s">
        <v>53</v>
      </c>
      <c r="B22" s="9"/>
      <c r="C22" s="9"/>
      <c r="D22" s="9"/>
      <c r="E22" s="9"/>
      <c r="F22" s="9"/>
      <c r="G22" s="9"/>
      <c r="H22" s="9"/>
      <c r="I22" s="9"/>
      <c r="J22" s="17"/>
      <c r="K22" s="18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7"/>
      <c r="BZ22" s="19"/>
      <c r="CA22" s="19"/>
      <c r="CB22" s="19"/>
      <c r="CC22" s="19"/>
      <c r="CD22" s="19">
        <f>23320-560</f>
        <v>22760</v>
      </c>
      <c r="CE22" s="19">
        <v>14460</v>
      </c>
      <c r="CF22" s="19">
        <v>10460</v>
      </c>
      <c r="CG22" s="19">
        <v>0</v>
      </c>
      <c r="CH22" s="19">
        <v>128620</v>
      </c>
      <c r="CI22" s="19">
        <v>250140</v>
      </c>
      <c r="CJ22" s="19">
        <v>0</v>
      </c>
      <c r="CK22" s="19">
        <v>12000</v>
      </c>
      <c r="CL22" s="19">
        <v>0</v>
      </c>
      <c r="CM22" s="19">
        <v>139040</v>
      </c>
      <c r="CN22" s="19">
        <v>24040</v>
      </c>
      <c r="CO22" s="19">
        <v>62700</v>
      </c>
      <c r="CP22" s="19">
        <v>62240</v>
      </c>
      <c r="CQ22" s="19">
        <v>0</v>
      </c>
      <c r="CR22" s="19">
        <v>17680</v>
      </c>
      <c r="CS22" s="19">
        <v>520</v>
      </c>
      <c r="CT22" s="19">
        <v>45400</v>
      </c>
      <c r="CU22" s="19">
        <v>61680</v>
      </c>
      <c r="CV22" s="19">
        <v>74680</v>
      </c>
      <c r="CW22" s="19">
        <v>108350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9880</v>
      </c>
      <c r="DD22" s="19">
        <v>0</v>
      </c>
      <c r="DE22" s="19">
        <v>17380</v>
      </c>
      <c r="DF22" s="19">
        <v>17940</v>
      </c>
      <c r="DG22" s="19">
        <v>118360</v>
      </c>
      <c r="DH22" s="19">
        <v>68510</v>
      </c>
      <c r="DI22" s="19">
        <v>138800</v>
      </c>
      <c r="DJ22" s="19">
        <v>2760</v>
      </c>
      <c r="DK22" s="19">
        <v>0</v>
      </c>
      <c r="DL22" s="19">
        <v>0</v>
      </c>
      <c r="DM22" s="19">
        <v>0</v>
      </c>
      <c r="DN22" s="19">
        <v>71160</v>
      </c>
      <c r="DO22" s="19">
        <v>0</v>
      </c>
      <c r="DP22" s="19">
        <v>10240</v>
      </c>
      <c r="DQ22" s="19">
        <v>-4920</v>
      </c>
      <c r="DR22" s="19">
        <v>29840</v>
      </c>
      <c r="DS22" s="19">
        <v>100600</v>
      </c>
      <c r="DT22" s="19">
        <v>28360</v>
      </c>
      <c r="DU22" s="19">
        <v>0</v>
      </c>
      <c r="DV22" s="19">
        <v>84500</v>
      </c>
      <c r="DW22" s="19">
        <v>14820</v>
      </c>
      <c r="DX22" s="19">
        <v>0</v>
      </c>
      <c r="DY22" s="19">
        <v>7220</v>
      </c>
      <c r="DZ22" s="19">
        <v>0</v>
      </c>
      <c r="EA22" s="19">
        <v>0</v>
      </c>
      <c r="EB22" s="19">
        <v>0</v>
      </c>
      <c r="EC22" s="19">
        <v>0</v>
      </c>
      <c r="ED22" s="19">
        <v>97460</v>
      </c>
      <c r="EE22" s="19">
        <v>99180</v>
      </c>
      <c r="EF22" s="19">
        <v>96320</v>
      </c>
      <c r="EG22" s="19">
        <v>44830</v>
      </c>
      <c r="EH22" s="19">
        <v>22880</v>
      </c>
      <c r="EI22" s="19">
        <v>0</v>
      </c>
      <c r="EJ22" s="19">
        <v>96580</v>
      </c>
      <c r="EK22" s="19">
        <v>0</v>
      </c>
      <c r="EL22" s="19">
        <f>60000+25200</f>
        <v>85200</v>
      </c>
      <c r="EM22" s="19">
        <v>60000</v>
      </c>
    </row>
    <row r="23" spans="1:143" x14ac:dyDescent="0.25">
      <c r="A23" s="9" t="s">
        <v>54</v>
      </c>
      <c r="B23" s="9"/>
      <c r="C23" s="9"/>
      <c r="D23" s="9"/>
      <c r="E23" s="9"/>
      <c r="F23" s="9"/>
      <c r="G23" s="9"/>
      <c r="H23" s="9"/>
      <c r="I23" s="9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>
        <v>50000</v>
      </c>
      <c r="CL23" s="20">
        <v>50000</v>
      </c>
      <c r="CM23" s="20">
        <v>0</v>
      </c>
      <c r="CN23" s="20">
        <v>0</v>
      </c>
      <c r="CO23" s="20">
        <v>210000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0</v>
      </c>
      <c r="CY23" s="20">
        <v>0</v>
      </c>
      <c r="CZ23" s="20">
        <v>0</v>
      </c>
      <c r="DA23" s="20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93340</v>
      </c>
      <c r="DG23" s="20">
        <v>166390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45000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19">
        <v>10000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10526</v>
      </c>
      <c r="EF23" s="19">
        <v>100000</v>
      </c>
      <c r="EG23" s="19">
        <f>EF23</f>
        <v>100000</v>
      </c>
      <c r="EH23" s="19">
        <f>EG23</f>
        <v>100000</v>
      </c>
      <c r="EI23" s="19">
        <v>100000</v>
      </c>
      <c r="EJ23" s="19">
        <f>EI23</f>
        <v>100000</v>
      </c>
      <c r="EK23" s="19">
        <v>100000</v>
      </c>
      <c r="EL23" s="19">
        <v>100000</v>
      </c>
      <c r="EM23" s="19">
        <f>EL23</f>
        <v>100000</v>
      </c>
    </row>
    <row r="24" spans="1:143" x14ac:dyDescent="0.25">
      <c r="A24" s="9" t="s">
        <v>55</v>
      </c>
      <c r="B24" s="9"/>
      <c r="C24" s="9"/>
      <c r="D24" s="9"/>
      <c r="E24" s="9"/>
      <c r="F24" s="9"/>
      <c r="G24" s="9"/>
      <c r="H24" s="9"/>
      <c r="I24" s="9"/>
      <c r="J24" s="17"/>
      <c r="K24" s="18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7"/>
      <c r="BZ24" s="19"/>
      <c r="CA24" s="19"/>
      <c r="CB24" s="19"/>
      <c r="CC24" s="19"/>
      <c r="CD24" s="19">
        <v>45400</v>
      </c>
      <c r="CE24" s="19">
        <v>8750</v>
      </c>
      <c r="CF24" s="19">
        <v>15000</v>
      </c>
      <c r="CG24" s="19">
        <v>0</v>
      </c>
      <c r="CH24" s="19">
        <f>96070+25000</f>
        <v>121070</v>
      </c>
      <c r="CI24" s="19">
        <v>-25780</v>
      </c>
      <c r="CJ24" s="19">
        <v>20000</v>
      </c>
      <c r="CK24" s="19">
        <v>155500</v>
      </c>
      <c r="CL24" s="19">
        <v>0</v>
      </c>
      <c r="CM24" s="19">
        <v>327400</v>
      </c>
      <c r="CN24" s="19">
        <v>272400</v>
      </c>
      <c r="CO24" s="19">
        <v>150000</v>
      </c>
      <c r="CP24" s="19">
        <v>0</v>
      </c>
      <c r="CQ24" s="19">
        <v>71700</v>
      </c>
      <c r="CR24" s="19">
        <v>-86100</v>
      </c>
      <c r="CS24" s="19">
        <v>3750</v>
      </c>
      <c r="CT24" s="19">
        <v>360350</v>
      </c>
      <c r="CU24" s="19">
        <v>0</v>
      </c>
      <c r="CV24" s="19">
        <v>169650</v>
      </c>
      <c r="CW24" s="19">
        <v>414980</v>
      </c>
      <c r="CX24" s="19">
        <v>536150</v>
      </c>
      <c r="CY24" s="19">
        <v>536150</v>
      </c>
      <c r="CZ24" s="19">
        <v>0</v>
      </c>
      <c r="DA24" s="19">
        <v>0</v>
      </c>
      <c r="DB24" s="19">
        <f>1605150-290000-155000</f>
        <v>1160150</v>
      </c>
      <c r="DC24" s="19">
        <f>DB24</f>
        <v>1160150</v>
      </c>
      <c r="DD24" s="19">
        <f>DC24</f>
        <v>1160150</v>
      </c>
      <c r="DE24" s="19">
        <v>1050000</v>
      </c>
      <c r="DF24" s="19">
        <f>DE24</f>
        <v>1050000</v>
      </c>
      <c r="DG24" s="19">
        <v>950000</v>
      </c>
      <c r="DH24" s="19">
        <f>DG24-15000</f>
        <v>935000</v>
      </c>
      <c r="DI24" s="19">
        <f>DH24</f>
        <v>935000</v>
      </c>
      <c r="DJ24" s="19">
        <f>DI24</f>
        <v>935000</v>
      </c>
      <c r="DK24" s="19">
        <v>920000</v>
      </c>
      <c r="DL24" s="19">
        <v>898000</v>
      </c>
      <c r="DM24" s="19">
        <f>905000-14000</f>
        <v>891000</v>
      </c>
      <c r="DN24" s="19">
        <v>877000</v>
      </c>
      <c r="DO24" s="19">
        <f>DN24-14000</f>
        <v>863000</v>
      </c>
      <c r="DP24" s="19">
        <f>877000-21000</f>
        <v>856000</v>
      </c>
      <c r="DQ24" s="19">
        <f>877000-21000</f>
        <v>856000</v>
      </c>
      <c r="DR24" s="19">
        <f>849000-7000</f>
        <v>842000</v>
      </c>
      <c r="DS24" s="19">
        <v>835000</v>
      </c>
      <c r="DT24" s="19">
        <f>849000-21000</f>
        <v>828000</v>
      </c>
      <c r="DU24" s="19">
        <f>821000-14000</f>
        <v>807000</v>
      </c>
      <c r="DV24" s="19">
        <v>793000</v>
      </c>
      <c r="DW24" s="19">
        <v>783000</v>
      </c>
      <c r="DX24" s="19">
        <f>DW24</f>
        <v>783000</v>
      </c>
      <c r="DY24" s="19">
        <f>DX24</f>
        <v>783000</v>
      </c>
      <c r="DZ24" s="19">
        <v>775000</v>
      </c>
      <c r="EA24" s="19">
        <f>DZ24</f>
        <v>775000</v>
      </c>
      <c r="EB24" s="19">
        <f>EA24</f>
        <v>775000</v>
      </c>
      <c r="EC24" s="19">
        <f>EB24</f>
        <v>775000</v>
      </c>
      <c r="ED24" s="19">
        <f>768000</f>
        <v>768000</v>
      </c>
      <c r="EE24" s="19">
        <v>768000</v>
      </c>
      <c r="EF24" s="19">
        <v>768000</v>
      </c>
      <c r="EG24" s="19">
        <f>EF24</f>
        <v>768000</v>
      </c>
      <c r="EH24" s="19">
        <f>EG24</f>
        <v>768000</v>
      </c>
      <c r="EI24" s="19">
        <f>EH24</f>
        <v>768000</v>
      </c>
      <c r="EJ24" s="19">
        <f>EI24</f>
        <v>768000</v>
      </c>
      <c r="EK24" s="19">
        <v>0</v>
      </c>
      <c r="EL24" s="19">
        <v>0</v>
      </c>
      <c r="EM24" s="19">
        <v>0</v>
      </c>
    </row>
    <row r="25" spans="1:143" x14ac:dyDescent="0.25">
      <c r="A25" s="9" t="s">
        <v>56</v>
      </c>
      <c r="B25" s="9"/>
      <c r="C25" s="9"/>
      <c r="D25" s="9"/>
      <c r="E25" s="9"/>
      <c r="F25" s="9"/>
      <c r="G25" s="9"/>
      <c r="H25" s="9"/>
      <c r="I25" s="9"/>
      <c r="J25" s="17"/>
      <c r="K25" s="18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7"/>
      <c r="BZ25" s="19"/>
      <c r="CA25" s="19"/>
      <c r="CB25" s="19"/>
      <c r="CC25" s="19"/>
      <c r="CD25" s="19"/>
      <c r="CE25" s="19"/>
      <c r="CF25" s="19">
        <v>9550</v>
      </c>
      <c r="CG25" s="19">
        <v>45780</v>
      </c>
      <c r="CH25" s="19">
        <v>12320</v>
      </c>
      <c r="CI25" s="19">
        <v>12550</v>
      </c>
      <c r="CJ25" s="19">
        <v>0</v>
      </c>
      <c r="CK25" s="19">
        <v>3250</v>
      </c>
      <c r="CL25" s="19">
        <v>38790</v>
      </c>
      <c r="CM25" s="19">
        <v>0</v>
      </c>
      <c r="CN25" s="19">
        <v>42400</v>
      </c>
      <c r="CO25" s="19">
        <v>129840</v>
      </c>
      <c r="CP25" s="19">
        <v>0</v>
      </c>
      <c r="CQ25" s="19">
        <v>12370</v>
      </c>
      <c r="CR25" s="19">
        <v>0</v>
      </c>
      <c r="CS25" s="19">
        <v>0</v>
      </c>
      <c r="CT25" s="19">
        <v>9790</v>
      </c>
      <c r="CU25" s="19">
        <v>0</v>
      </c>
      <c r="CV25" s="19">
        <v>0</v>
      </c>
      <c r="CW25" s="19">
        <v>0</v>
      </c>
      <c r="CX25" s="19">
        <v>20975</v>
      </c>
      <c r="CY25" s="19">
        <v>20975</v>
      </c>
      <c r="CZ25" s="19">
        <v>0</v>
      </c>
      <c r="DA25" s="19">
        <v>28255</v>
      </c>
      <c r="DB25" s="19">
        <v>0</v>
      </c>
      <c r="DC25" s="19">
        <v>19710</v>
      </c>
      <c r="DD25" s="19">
        <v>0</v>
      </c>
      <c r="DE25" s="19">
        <v>0</v>
      </c>
      <c r="DF25" s="19">
        <v>0</v>
      </c>
      <c r="DG25" s="19">
        <v>15865</v>
      </c>
      <c r="DH25" s="19">
        <v>57845</v>
      </c>
      <c r="DI25" s="19">
        <v>0</v>
      </c>
      <c r="DJ25" s="19">
        <v>0</v>
      </c>
      <c r="DK25" s="19">
        <v>22050</v>
      </c>
      <c r="DL25" s="19">
        <v>10290</v>
      </c>
      <c r="DM25" s="19">
        <v>20790</v>
      </c>
      <c r="DN25" s="19">
        <v>0</v>
      </c>
      <c r="DO25" s="19">
        <v>0</v>
      </c>
      <c r="DP25" s="19">
        <v>3120</v>
      </c>
      <c r="DQ25" s="19">
        <v>0</v>
      </c>
      <c r="DR25" s="19">
        <v>13720</v>
      </c>
      <c r="DS25" s="19">
        <v>25480</v>
      </c>
      <c r="DT25" s="19">
        <v>0</v>
      </c>
      <c r="DU25" s="19">
        <v>0</v>
      </c>
      <c r="DV25" s="19">
        <v>35340</v>
      </c>
      <c r="DW25" s="19">
        <v>0</v>
      </c>
      <c r="DX25" s="19">
        <v>132930</v>
      </c>
      <c r="DY25" s="19">
        <v>0</v>
      </c>
      <c r="DZ25" s="19">
        <v>0</v>
      </c>
      <c r="EA25" s="19">
        <v>0</v>
      </c>
      <c r="EB25" s="19">
        <v>0</v>
      </c>
      <c r="EC25" s="19">
        <v>9120</v>
      </c>
      <c r="ED25" s="19">
        <v>0</v>
      </c>
      <c r="EE25" s="19">
        <v>9989</v>
      </c>
      <c r="EF25" s="19">
        <v>9695</v>
      </c>
      <c r="EG25" s="19">
        <v>0</v>
      </c>
      <c r="EH25" s="19">
        <v>0</v>
      </c>
      <c r="EI25" s="19">
        <v>1005</v>
      </c>
      <c r="EJ25" s="19">
        <v>3920</v>
      </c>
      <c r="EK25" s="19">
        <v>14560</v>
      </c>
      <c r="EL25" s="19">
        <v>0</v>
      </c>
      <c r="EM25" s="19">
        <v>0</v>
      </c>
    </row>
    <row r="26" spans="1:143" x14ac:dyDescent="0.25">
      <c r="A26" s="9" t="s">
        <v>57</v>
      </c>
      <c r="B26" s="9"/>
      <c r="C26" s="9"/>
      <c r="D26" s="9"/>
      <c r="E26" s="9"/>
      <c r="F26" s="9"/>
      <c r="G26" s="9"/>
      <c r="H26" s="9"/>
      <c r="I26" s="9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>
        <v>196080</v>
      </c>
      <c r="CL26" s="20">
        <v>0</v>
      </c>
      <c r="CM26" s="20">
        <v>0</v>
      </c>
      <c r="CN26" s="20">
        <v>0</v>
      </c>
      <c r="CO26" s="20">
        <v>0</v>
      </c>
      <c r="CP26" s="20">
        <v>175575</v>
      </c>
      <c r="CQ26" s="20">
        <v>329670</v>
      </c>
      <c r="CR26" s="20">
        <v>280720</v>
      </c>
      <c r="CS26" s="20">
        <v>95502</v>
      </c>
      <c r="CT26" s="20">
        <v>0</v>
      </c>
      <c r="CU26" s="20">
        <v>4010</v>
      </c>
      <c r="CV26" s="20">
        <v>0</v>
      </c>
      <c r="CW26" s="20">
        <v>0</v>
      </c>
      <c r="CX26" s="20">
        <v>0</v>
      </c>
      <c r="CY26" s="20">
        <v>0</v>
      </c>
      <c r="CZ26" s="20">
        <v>0</v>
      </c>
      <c r="DA26" s="20">
        <v>0</v>
      </c>
      <c r="DB26" s="20">
        <v>0</v>
      </c>
      <c r="DC26" s="20">
        <v>192360</v>
      </c>
      <c r="DD26" s="20">
        <v>192360</v>
      </c>
      <c r="DE26" s="20">
        <v>0</v>
      </c>
      <c r="DF26" s="20">
        <v>0</v>
      </c>
      <c r="DG26" s="20">
        <v>194290</v>
      </c>
      <c r="DH26" s="20">
        <v>0</v>
      </c>
      <c r="DI26" s="20">
        <v>50780</v>
      </c>
      <c r="DJ26" s="20">
        <v>0</v>
      </c>
      <c r="DK26" s="20">
        <v>0</v>
      </c>
      <c r="DL26" s="20">
        <v>0</v>
      </c>
      <c r="DM26" s="20">
        <v>0</v>
      </c>
      <c r="DN26" s="20">
        <v>0</v>
      </c>
      <c r="DO26" s="20">
        <v>0</v>
      </c>
      <c r="DP26" s="20">
        <v>0</v>
      </c>
      <c r="DQ26" s="20">
        <v>0</v>
      </c>
      <c r="DR26" s="20">
        <v>0</v>
      </c>
      <c r="DS26" s="20">
        <v>0</v>
      </c>
      <c r="DT26" s="20">
        <v>0</v>
      </c>
      <c r="DU26" s="20">
        <v>0</v>
      </c>
      <c r="DV26" s="20">
        <v>0</v>
      </c>
      <c r="DW26" s="20">
        <v>102300</v>
      </c>
      <c r="DX26" s="20">
        <v>0</v>
      </c>
      <c r="DY26" s="19">
        <v>0</v>
      </c>
      <c r="DZ26" s="19">
        <v>0</v>
      </c>
      <c r="EA26" s="19">
        <v>0</v>
      </c>
      <c r="EB26" s="19">
        <v>0</v>
      </c>
      <c r="EC26" s="19">
        <v>0</v>
      </c>
      <c r="ED26" s="19">
        <v>0</v>
      </c>
      <c r="EE26" s="19">
        <v>0</v>
      </c>
      <c r="EF26" s="19">
        <v>3920</v>
      </c>
      <c r="EG26" s="19">
        <v>0</v>
      </c>
      <c r="EH26" s="19">
        <v>0</v>
      </c>
      <c r="EI26" s="19">
        <v>0</v>
      </c>
      <c r="EJ26" s="19">
        <v>0</v>
      </c>
      <c r="EK26" s="19">
        <v>0</v>
      </c>
      <c r="EL26" s="19">
        <v>100000</v>
      </c>
      <c r="EM26" s="19">
        <v>0</v>
      </c>
    </row>
    <row r="27" spans="1:143" x14ac:dyDescent="0.25">
      <c r="A27" s="9" t="s">
        <v>58</v>
      </c>
      <c r="B27" s="9"/>
      <c r="C27" s="9"/>
      <c r="D27" s="9"/>
      <c r="E27" s="9"/>
      <c r="F27" s="9">
        <v>20000</v>
      </c>
      <c r="G27" s="9">
        <v>0</v>
      </c>
      <c r="H27" s="9">
        <v>0</v>
      </c>
      <c r="I27" s="9">
        <v>0</v>
      </c>
      <c r="J27" s="17">
        <v>0</v>
      </c>
      <c r="K27" s="17">
        <v>0</v>
      </c>
      <c r="L27" s="19">
        <v>0</v>
      </c>
      <c r="M27" s="19">
        <v>140296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37000</v>
      </c>
      <c r="U27" s="19">
        <v>0</v>
      </c>
      <c r="V27" s="19">
        <v>36735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-179000</v>
      </c>
      <c r="AG27" s="19">
        <v>0</v>
      </c>
      <c r="AH27" s="19">
        <v>0</v>
      </c>
      <c r="AI27" s="19">
        <v>0</v>
      </c>
      <c r="AJ27" s="19">
        <v>0</v>
      </c>
      <c r="AK27" s="19">
        <v>-56250</v>
      </c>
      <c r="AL27" s="19">
        <v>90967</v>
      </c>
      <c r="AM27" s="19">
        <v>0</v>
      </c>
      <c r="AN27" s="19">
        <v>40000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25000</v>
      </c>
      <c r="AW27" s="19">
        <v>0</v>
      </c>
      <c r="AX27" s="19">
        <v>0</v>
      </c>
      <c r="AY27" s="19">
        <v>0</v>
      </c>
      <c r="AZ27" s="19">
        <v>-43750</v>
      </c>
      <c r="BA27" s="19">
        <v>0</v>
      </c>
      <c r="BB27" s="19">
        <v>0</v>
      </c>
      <c r="BC27" s="19">
        <v>214500</v>
      </c>
      <c r="BD27" s="19">
        <v>0</v>
      </c>
      <c r="BE27" s="19">
        <v>0</v>
      </c>
      <c r="BF27" s="19">
        <v>-200000</v>
      </c>
      <c r="BG27" s="19">
        <v>197700</v>
      </c>
      <c r="BH27" s="19">
        <v>0</v>
      </c>
      <c r="BI27" s="19">
        <v>0</v>
      </c>
      <c r="BJ27" s="19">
        <v>146000</v>
      </c>
      <c r="BK27" s="19">
        <v>33000</v>
      </c>
      <c r="BL27" s="19">
        <v>0</v>
      </c>
      <c r="BM27" s="19">
        <v>1910</v>
      </c>
      <c r="BN27" s="19">
        <v>0</v>
      </c>
      <c r="BO27" s="19">
        <v>0</v>
      </c>
      <c r="BP27" s="19">
        <v>0</v>
      </c>
      <c r="BQ27" s="19">
        <v>162290</v>
      </c>
      <c r="BR27" s="19">
        <v>27400</v>
      </c>
      <c r="BS27" s="19">
        <v>0</v>
      </c>
      <c r="BT27" s="19">
        <v>0</v>
      </c>
      <c r="BU27" s="19">
        <v>0</v>
      </c>
      <c r="BV27" s="19">
        <v>0</v>
      </c>
      <c r="BW27" s="22">
        <v>-40000</v>
      </c>
      <c r="BX27" s="22">
        <v>43790</v>
      </c>
      <c r="BY27" s="17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177175</v>
      </c>
      <c r="CF27" s="19">
        <v>0</v>
      </c>
      <c r="CG27" s="19">
        <v>183843</v>
      </c>
      <c r="CH27" s="19">
        <v>234675</v>
      </c>
      <c r="CI27" s="19">
        <v>680000</v>
      </c>
      <c r="CJ27" s="19">
        <v>0</v>
      </c>
      <c r="CK27" s="19">
        <v>11700</v>
      </c>
      <c r="CL27" s="19">
        <v>0</v>
      </c>
      <c r="CM27" s="19">
        <v>0</v>
      </c>
      <c r="CN27" s="19">
        <v>0</v>
      </c>
      <c r="CO27" s="19">
        <v>73580</v>
      </c>
      <c r="CP27" s="19">
        <v>0</v>
      </c>
      <c r="CQ27" s="19">
        <v>0</v>
      </c>
      <c r="CR27" s="19">
        <v>21620</v>
      </c>
      <c r="CS27" s="19">
        <v>0</v>
      </c>
      <c r="CT27" s="19">
        <v>74820</v>
      </c>
      <c r="CU27" s="19">
        <v>0</v>
      </c>
      <c r="CV27" s="19">
        <v>0</v>
      </c>
      <c r="CW27" s="19">
        <v>31388</v>
      </c>
      <c r="CX27" s="19">
        <v>0</v>
      </c>
      <c r="CY27" s="19">
        <v>0</v>
      </c>
      <c r="CZ27" s="19">
        <v>100000</v>
      </c>
      <c r="DA27" s="19">
        <v>0</v>
      </c>
      <c r="DB27" s="19">
        <v>0</v>
      </c>
      <c r="DC27" s="19">
        <v>70000</v>
      </c>
      <c r="DD27" s="19">
        <v>0</v>
      </c>
      <c r="DE27" s="19">
        <v>0</v>
      </c>
      <c r="DF27" s="19">
        <v>0</v>
      </c>
      <c r="DG27" s="19">
        <f>DF27</f>
        <v>0</v>
      </c>
      <c r="DH27" s="19">
        <v>104180</v>
      </c>
      <c r="DI27" s="19">
        <v>0</v>
      </c>
      <c r="DJ27" s="19">
        <v>148170</v>
      </c>
      <c r="DK27" s="19">
        <v>0</v>
      </c>
      <c r="DL27" s="19">
        <v>0</v>
      </c>
      <c r="DM27" s="19">
        <v>0</v>
      </c>
      <c r="DN27" s="19">
        <v>41400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41000</v>
      </c>
      <c r="DV27" s="19">
        <v>0</v>
      </c>
      <c r="DW27" s="19">
        <v>150000</v>
      </c>
      <c r="DX27" s="19">
        <v>200000</v>
      </c>
      <c r="DY27" s="19">
        <v>300000</v>
      </c>
      <c r="DZ27" s="19">
        <v>300000</v>
      </c>
      <c r="EA27" s="19">
        <v>300000</v>
      </c>
      <c r="EB27" s="19">
        <f t="shared" ref="EB27:EG27" si="18">EA27</f>
        <v>300000</v>
      </c>
      <c r="EC27" s="19">
        <f t="shared" si="18"/>
        <v>300000</v>
      </c>
      <c r="ED27" s="19">
        <f t="shared" si="18"/>
        <v>300000</v>
      </c>
      <c r="EE27" s="19">
        <f t="shared" si="18"/>
        <v>300000</v>
      </c>
      <c r="EF27" s="19">
        <f t="shared" si="18"/>
        <v>300000</v>
      </c>
      <c r="EG27" s="19">
        <f t="shared" si="18"/>
        <v>300000</v>
      </c>
      <c r="EH27" s="19">
        <f>EG27</f>
        <v>300000</v>
      </c>
      <c r="EI27" s="19">
        <f>EH27</f>
        <v>300000</v>
      </c>
      <c r="EJ27" s="19">
        <f>EI27</f>
        <v>300000</v>
      </c>
      <c r="EK27" s="19">
        <v>200000</v>
      </c>
      <c r="EL27" s="19">
        <f>EK27</f>
        <v>200000</v>
      </c>
      <c r="EM27" s="19">
        <f>EL27</f>
        <v>200000</v>
      </c>
    </row>
    <row r="28" spans="1:143" x14ac:dyDescent="0.25">
      <c r="A28" s="9" t="s">
        <v>59</v>
      </c>
      <c r="B28" s="21">
        <v>29070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59690</v>
      </c>
      <c r="Z28" s="17">
        <v>0</v>
      </c>
      <c r="AA28" s="17">
        <v>0</v>
      </c>
      <c r="AB28" s="22">
        <v>28000</v>
      </c>
      <c r="AC28" s="17">
        <v>0</v>
      </c>
      <c r="AD28" s="17">
        <v>0</v>
      </c>
      <c r="AE28" s="17">
        <v>0</v>
      </c>
      <c r="AF28" s="17">
        <v>74660</v>
      </c>
      <c r="AG28" s="17">
        <v>980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42920</v>
      </c>
      <c r="AO28" s="17">
        <v>210920</v>
      </c>
      <c r="AP28" s="17">
        <v>38700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120770</v>
      </c>
      <c r="AW28" s="17">
        <v>29740</v>
      </c>
      <c r="AX28" s="17">
        <v>0</v>
      </c>
      <c r="AY28" s="17">
        <v>0</v>
      </c>
      <c r="AZ28" s="17">
        <v>0</v>
      </c>
      <c r="BA28" s="17">
        <v>26130</v>
      </c>
      <c r="BB28" s="17">
        <v>0</v>
      </c>
      <c r="BC28" s="17">
        <v>0</v>
      </c>
      <c r="BD28" s="17">
        <v>43600</v>
      </c>
      <c r="BE28" s="17">
        <v>0</v>
      </c>
      <c r="BF28" s="17">
        <v>424630</v>
      </c>
      <c r="BG28" s="19">
        <v>128210</v>
      </c>
      <c r="BH28" s="19">
        <v>71130</v>
      </c>
      <c r="BI28" s="19">
        <v>0</v>
      </c>
      <c r="BJ28" s="19">
        <v>0</v>
      </c>
      <c r="BK28" s="19">
        <v>158480</v>
      </c>
      <c r="BL28" s="19">
        <v>0</v>
      </c>
      <c r="BM28" s="19">
        <v>0</v>
      </c>
      <c r="BN28" s="19">
        <v>0</v>
      </c>
      <c r="BO28" s="19">
        <v>39260</v>
      </c>
      <c r="BP28" s="19">
        <v>0</v>
      </c>
      <c r="BQ28" s="19">
        <v>0</v>
      </c>
      <c r="BR28" s="19">
        <v>40000</v>
      </c>
      <c r="BS28" s="19">
        <v>40000</v>
      </c>
      <c r="BT28" s="19">
        <v>40000</v>
      </c>
      <c r="BU28" s="19">
        <v>301000</v>
      </c>
      <c r="BV28" s="19">
        <v>736500</v>
      </c>
      <c r="BW28" s="19">
        <v>559730</v>
      </c>
      <c r="BX28" s="19">
        <v>1034690</v>
      </c>
      <c r="BY28" s="17">
        <v>818050</v>
      </c>
      <c r="BZ28" s="19">
        <v>807930</v>
      </c>
      <c r="CA28" s="19">
        <v>757930</v>
      </c>
      <c r="CB28" s="19">
        <v>527830</v>
      </c>
      <c r="CC28" s="19">
        <v>527830</v>
      </c>
      <c r="CD28" s="19">
        <v>462830</v>
      </c>
      <c r="CE28" s="19">
        <v>442830</v>
      </c>
      <c r="CF28" s="19">
        <v>442830</v>
      </c>
      <c r="CG28" s="19">
        <v>392830</v>
      </c>
      <c r="CH28" s="19">
        <v>392830</v>
      </c>
      <c r="CI28" s="19">
        <v>392830</v>
      </c>
      <c r="CJ28" s="19">
        <v>302830</v>
      </c>
      <c r="CK28" s="19">
        <v>302830</v>
      </c>
      <c r="CL28" s="19">
        <v>302830</v>
      </c>
      <c r="CM28" s="19">
        <v>282830</v>
      </c>
      <c r="CN28" s="19">
        <f>CM28</f>
        <v>282830</v>
      </c>
      <c r="CO28" s="19">
        <v>261830</v>
      </c>
      <c r="CP28" s="19">
        <v>251190</v>
      </c>
      <c r="CQ28" s="19">
        <v>240560</v>
      </c>
      <c r="CR28" s="19">
        <v>240560</v>
      </c>
      <c r="CS28" s="19">
        <v>240560</v>
      </c>
      <c r="CT28" s="19">
        <f>CS28</f>
        <v>240560</v>
      </c>
      <c r="CU28" s="19">
        <v>240560</v>
      </c>
      <c r="CV28" s="19">
        <f>219670-57585</f>
        <v>162085</v>
      </c>
      <c r="CW28" s="19">
        <v>132085</v>
      </c>
      <c r="CX28" s="19">
        <v>88837</v>
      </c>
      <c r="CY28" s="19">
        <v>88837</v>
      </c>
      <c r="CZ28" s="19">
        <v>83837</v>
      </c>
      <c r="DA28" s="19">
        <v>83837</v>
      </c>
      <c r="DB28" s="19">
        <v>68177</v>
      </c>
      <c r="DC28" s="19">
        <v>52577</v>
      </c>
      <c r="DD28" s="19">
        <v>52577</v>
      </c>
      <c r="DE28" s="19">
        <f>DD28</f>
        <v>52577</v>
      </c>
      <c r="DF28" s="19">
        <f>DE28</f>
        <v>52577</v>
      </c>
      <c r="DG28" s="19">
        <f>DF28</f>
        <v>52577</v>
      </c>
      <c r="DH28" s="19">
        <v>39687</v>
      </c>
      <c r="DI28" s="19">
        <f>DH28</f>
        <v>39687</v>
      </c>
      <c r="DJ28" s="19">
        <f>DI28</f>
        <v>39687</v>
      </c>
      <c r="DK28" s="19">
        <v>26725</v>
      </c>
      <c r="DL28" s="19">
        <f>DK28</f>
        <v>26725</v>
      </c>
      <c r="DM28" s="19">
        <v>13998</v>
      </c>
      <c r="DN28" s="19">
        <f>DM28</f>
        <v>13998</v>
      </c>
      <c r="DO28" s="19">
        <f>DN28</f>
        <v>13998</v>
      </c>
      <c r="DP28" s="19">
        <f>DO28-13062</f>
        <v>936</v>
      </c>
      <c r="DQ28" s="19">
        <v>936</v>
      </c>
      <c r="DR28" s="19">
        <f>DQ28</f>
        <v>936</v>
      </c>
      <c r="DS28" s="19">
        <f>DR28</f>
        <v>936</v>
      </c>
      <c r="DT28" s="19">
        <v>0</v>
      </c>
      <c r="DU28" s="19">
        <v>0</v>
      </c>
      <c r="DV28" s="19">
        <v>0</v>
      </c>
      <c r="DW28" s="19">
        <f>4500*51</f>
        <v>229500</v>
      </c>
      <c r="DX28" s="19">
        <f>DW28</f>
        <v>229500</v>
      </c>
      <c r="DY28" s="19">
        <f>DX28</f>
        <v>229500</v>
      </c>
      <c r="DZ28" s="19">
        <f>DY28</f>
        <v>229500</v>
      </c>
      <c r="EA28" s="19">
        <f>DZ28</f>
        <v>229500</v>
      </c>
      <c r="EB28" s="19">
        <f>3000*50</f>
        <v>150000</v>
      </c>
      <c r="EC28" s="19">
        <f t="shared" ref="EC28:EI28" si="19">EB28</f>
        <v>150000</v>
      </c>
      <c r="ED28" s="19">
        <f t="shared" si="19"/>
        <v>150000</v>
      </c>
      <c r="EE28" s="19">
        <f t="shared" si="19"/>
        <v>150000</v>
      </c>
      <c r="EF28" s="19">
        <f t="shared" si="19"/>
        <v>150000</v>
      </c>
      <c r="EG28" s="19">
        <f t="shared" si="19"/>
        <v>150000</v>
      </c>
      <c r="EH28" s="19">
        <f t="shared" si="19"/>
        <v>150000</v>
      </c>
      <c r="EI28" s="19">
        <f t="shared" si="19"/>
        <v>150000</v>
      </c>
      <c r="EJ28" s="19">
        <v>160000</v>
      </c>
      <c r="EK28" s="19">
        <f>EJ28</f>
        <v>160000</v>
      </c>
      <c r="EL28" s="19">
        <f>EK28</f>
        <v>160000</v>
      </c>
      <c r="EM28" s="19">
        <v>260000</v>
      </c>
    </row>
    <row r="29" spans="1:143" x14ac:dyDescent="0.25">
      <c r="A29" s="9" t="s">
        <v>60</v>
      </c>
      <c r="B29" s="21">
        <v>79000</v>
      </c>
      <c r="C29" s="9">
        <v>129500</v>
      </c>
      <c r="D29" s="9">
        <v>351528</v>
      </c>
      <c r="E29" s="9">
        <v>238000</v>
      </c>
      <c r="F29" s="9">
        <v>171000</v>
      </c>
      <c r="G29" s="9">
        <v>116000</v>
      </c>
      <c r="H29" s="9">
        <v>198000</v>
      </c>
      <c r="I29" s="9">
        <v>271000</v>
      </c>
      <c r="J29" s="17">
        <v>146000</v>
      </c>
      <c r="K29" s="18">
        <v>39000</v>
      </c>
      <c r="L29" s="19">
        <v>239000</v>
      </c>
      <c r="M29" s="19">
        <v>67000</v>
      </c>
      <c r="N29" s="19">
        <v>72000</v>
      </c>
      <c r="O29" s="19">
        <v>117000</v>
      </c>
      <c r="P29" s="19">
        <v>175000</v>
      </c>
      <c r="Q29" s="19">
        <v>475000</v>
      </c>
      <c r="R29" s="19">
        <v>115000</v>
      </c>
      <c r="S29" s="19">
        <v>231000</v>
      </c>
      <c r="T29" s="19">
        <v>201000</v>
      </c>
      <c r="U29" s="19">
        <v>120000</v>
      </c>
      <c r="V29" s="19">
        <v>208000</v>
      </c>
      <c r="W29" s="19">
        <v>278700</v>
      </c>
      <c r="X29" s="19">
        <v>267000</v>
      </c>
      <c r="Y29" s="19">
        <v>251552</v>
      </c>
      <c r="Z29" s="19">
        <v>39000</v>
      </c>
      <c r="AA29" s="19">
        <v>435000</v>
      </c>
      <c r="AB29" s="19">
        <v>470000</v>
      </c>
      <c r="AC29" s="19">
        <v>824000</v>
      </c>
      <c r="AD29" s="19">
        <v>496000</v>
      </c>
      <c r="AE29" s="19">
        <v>216000</v>
      </c>
      <c r="AF29" s="19">
        <v>609000</v>
      </c>
      <c r="AG29" s="19">
        <v>1392000</v>
      </c>
      <c r="AH29" s="19">
        <v>2098000</v>
      </c>
      <c r="AI29" s="19">
        <v>1476000</v>
      </c>
      <c r="AJ29" s="19">
        <v>2215000</v>
      </c>
      <c r="AK29" s="19">
        <v>1755000</v>
      </c>
      <c r="AL29" s="19">
        <v>1555000</v>
      </c>
      <c r="AM29" s="19">
        <v>1688000</v>
      </c>
      <c r="AN29" s="19">
        <v>1701300</v>
      </c>
      <c r="AO29" s="19">
        <v>1783000</v>
      </c>
      <c r="AP29" s="19">
        <v>2187000</v>
      </c>
      <c r="AQ29" s="19">
        <v>1910000</v>
      </c>
      <c r="AR29" s="19">
        <f>1234000+117000</f>
        <v>1351000</v>
      </c>
      <c r="AS29" s="19">
        <v>1675000</v>
      </c>
      <c r="AT29" s="19">
        <v>1991000</v>
      </c>
      <c r="AU29" s="19">
        <v>2372000</v>
      </c>
      <c r="AV29" s="19">
        <v>2498000</v>
      </c>
      <c r="AW29" s="19">
        <v>2523400</v>
      </c>
      <c r="AX29" s="19">
        <v>2500000</v>
      </c>
      <c r="AY29" s="19">
        <v>2074000</v>
      </c>
      <c r="AZ29" s="19">
        <v>2231000</v>
      </c>
      <c r="BA29" s="19">
        <v>2000000</v>
      </c>
      <c r="BB29" s="19">
        <v>1503000</v>
      </c>
      <c r="BC29" s="19">
        <v>1125000</v>
      </c>
      <c r="BD29" s="19">
        <v>1285000</v>
      </c>
      <c r="BE29" s="19">
        <v>1208000</v>
      </c>
      <c r="BF29" s="19">
        <v>1569000</v>
      </c>
      <c r="BG29" s="19">
        <v>1912000</v>
      </c>
      <c r="BH29" s="19">
        <v>2162500</v>
      </c>
      <c r="BI29" s="19">
        <v>520000</v>
      </c>
      <c r="BJ29" s="19">
        <v>939000</v>
      </c>
      <c r="BK29" s="19">
        <f>1004000+33000</f>
        <v>1037000</v>
      </c>
      <c r="BL29" s="19">
        <v>1404000</v>
      </c>
      <c r="BM29" s="19">
        <v>1352000</v>
      </c>
      <c r="BN29" s="19">
        <v>1571000</v>
      </c>
      <c r="BO29" s="19">
        <v>1815000</v>
      </c>
      <c r="BP29" s="19">
        <v>2145000</v>
      </c>
      <c r="BQ29" s="19">
        <v>2135000</v>
      </c>
      <c r="BR29" s="19">
        <v>1985000</v>
      </c>
      <c r="BS29" s="19">
        <v>2140000</v>
      </c>
      <c r="BT29" s="19">
        <v>2144000</v>
      </c>
      <c r="BU29" s="19">
        <v>1697000</v>
      </c>
      <c r="BV29" s="19">
        <v>1398000</v>
      </c>
      <c r="BW29" s="19">
        <v>1381000</v>
      </c>
      <c r="BX29" s="19">
        <v>1147000</v>
      </c>
      <c r="BY29" s="17">
        <v>1225000</v>
      </c>
      <c r="BZ29" s="19">
        <v>2708000</v>
      </c>
      <c r="CA29" s="19">
        <v>2440000</v>
      </c>
      <c r="CB29" s="19">
        <v>2661000</v>
      </c>
      <c r="CC29" s="19">
        <v>3020000</v>
      </c>
      <c r="CD29" s="19">
        <v>3704000</v>
      </c>
      <c r="CE29" s="19">
        <v>3608000</v>
      </c>
      <c r="CF29" s="19">
        <v>3802000</v>
      </c>
      <c r="CG29" s="19">
        <v>4625000</v>
      </c>
      <c r="CH29" s="19">
        <v>5663000</v>
      </c>
      <c r="CI29" s="19">
        <v>6570000</v>
      </c>
      <c r="CJ29" s="19">
        <v>8811500</v>
      </c>
      <c r="CK29" s="19">
        <v>8035000</v>
      </c>
      <c r="CL29" s="19">
        <v>7525000</v>
      </c>
      <c r="CM29" s="19">
        <v>8945000</v>
      </c>
      <c r="CN29" s="19">
        <v>8633000</v>
      </c>
      <c r="CO29" s="19">
        <v>8360000</v>
      </c>
      <c r="CP29" s="19">
        <v>8981000</v>
      </c>
      <c r="CQ29" s="19">
        <v>9038000</v>
      </c>
      <c r="CR29" s="19">
        <v>10340000</v>
      </c>
      <c r="CS29" s="19">
        <v>10410000</v>
      </c>
      <c r="CT29" s="19">
        <v>9964000</v>
      </c>
      <c r="CU29" s="19">
        <v>9758000</v>
      </c>
      <c r="CV29" s="19">
        <v>10919000</v>
      </c>
      <c r="CW29" s="19">
        <v>12594000</v>
      </c>
      <c r="CX29" s="19">
        <v>12310000</v>
      </c>
      <c r="CY29" s="19">
        <v>12310000</v>
      </c>
      <c r="CZ29" s="19">
        <v>11984000</v>
      </c>
      <c r="DA29" s="19">
        <v>12650000</v>
      </c>
      <c r="DB29" s="19">
        <v>11960000</v>
      </c>
      <c r="DC29" s="19">
        <v>11667000</v>
      </c>
      <c r="DD29" s="19">
        <v>11726000</v>
      </c>
      <c r="DE29" s="19">
        <v>12762000</v>
      </c>
      <c r="DF29" s="19">
        <v>13130000</v>
      </c>
      <c r="DG29" s="19">
        <v>13305000</v>
      </c>
      <c r="DH29" s="19">
        <v>14470000</v>
      </c>
      <c r="DI29" s="19">
        <v>14920000</v>
      </c>
      <c r="DJ29" s="19">
        <v>15313000</v>
      </c>
      <c r="DK29" s="19">
        <v>12281000</v>
      </c>
      <c r="DL29" s="19">
        <v>12046000</v>
      </c>
      <c r="DM29" s="19">
        <v>10153000</v>
      </c>
      <c r="DN29" s="19">
        <v>10334000</v>
      </c>
      <c r="DO29" s="19">
        <v>9747000</v>
      </c>
      <c r="DP29" s="19">
        <v>8888888</v>
      </c>
      <c r="DQ29" s="19">
        <v>8866000</v>
      </c>
      <c r="DR29" s="19">
        <v>9029000</v>
      </c>
      <c r="DS29" s="19">
        <v>9275000</v>
      </c>
      <c r="DT29" s="19">
        <v>8978000</v>
      </c>
      <c r="DU29" s="19">
        <v>9346000</v>
      </c>
      <c r="DV29" s="19">
        <v>9962000</v>
      </c>
      <c r="DW29" s="19">
        <v>10183000</v>
      </c>
      <c r="DX29" s="19">
        <v>10776000</v>
      </c>
      <c r="DY29" s="19">
        <v>8997000</v>
      </c>
      <c r="DZ29" s="19">
        <v>8380000</v>
      </c>
      <c r="EA29" s="19">
        <v>10165000</v>
      </c>
      <c r="EB29" s="19">
        <v>10463000</v>
      </c>
      <c r="EC29" s="19">
        <v>10620000</v>
      </c>
      <c r="ED29" s="19">
        <v>12817000</v>
      </c>
      <c r="EE29" s="19">
        <v>11029000</v>
      </c>
      <c r="EF29" s="19">
        <v>9963000</v>
      </c>
      <c r="EG29" s="19">
        <v>11621000</v>
      </c>
      <c r="EH29" s="19">
        <v>11582000</v>
      </c>
      <c r="EI29" s="19">
        <v>11633000</v>
      </c>
      <c r="EJ29" s="19">
        <v>11923000</v>
      </c>
      <c r="EK29" s="19">
        <v>13318000</v>
      </c>
      <c r="EL29" s="19">
        <v>15706000</v>
      </c>
      <c r="EM29" s="19">
        <v>16144000</v>
      </c>
    </row>
    <row r="30" spans="1:143" x14ac:dyDescent="0.25">
      <c r="A30" s="9" t="s">
        <v>61</v>
      </c>
      <c r="B30" s="21"/>
      <c r="C30" s="9"/>
      <c r="D30" s="9"/>
      <c r="E30" s="9"/>
      <c r="F30" s="9"/>
      <c r="G30" s="9"/>
      <c r="H30" s="9"/>
      <c r="I30" s="9"/>
      <c r="J30" s="17"/>
      <c r="K30" s="1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7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>
        <f>6300*52</f>
        <v>327600</v>
      </c>
      <c r="CK30" s="19">
        <f>CJ30</f>
        <v>327600</v>
      </c>
      <c r="CL30" s="19">
        <f>CK30</f>
        <v>327600</v>
      </c>
      <c r="CM30" s="19">
        <f>16300*52</f>
        <v>847600</v>
      </c>
      <c r="CN30" s="19">
        <f>CM30</f>
        <v>847600</v>
      </c>
      <c r="CO30" s="19">
        <f>16300*53</f>
        <v>863900</v>
      </c>
      <c r="CP30" s="19">
        <f>27900*53.5</f>
        <v>1492650</v>
      </c>
      <c r="CQ30" s="19">
        <f>27900*53.5</f>
        <v>1492650</v>
      </c>
      <c r="CR30" s="19">
        <f>27900*53.5</f>
        <v>1492650</v>
      </c>
      <c r="CS30" s="19">
        <f>CR30</f>
        <v>1492650</v>
      </c>
      <c r="CT30" s="19">
        <f>27900*54</f>
        <v>1506600</v>
      </c>
      <c r="CU30" s="19">
        <f>CT30</f>
        <v>1506600</v>
      </c>
      <c r="CV30" s="19">
        <f>CU30</f>
        <v>1506600</v>
      </c>
      <c r="CW30" s="19">
        <f>CV30</f>
        <v>1506600</v>
      </c>
      <c r="CX30" s="19">
        <f>28000*52</f>
        <v>1456000</v>
      </c>
      <c r="CY30" s="19">
        <f>28000*52</f>
        <v>1456000</v>
      </c>
      <c r="CZ30" s="19">
        <f t="shared" ref="CZ30:DS30" si="20">CY30</f>
        <v>1456000</v>
      </c>
      <c r="DA30" s="19">
        <f t="shared" si="20"/>
        <v>1456000</v>
      </c>
      <c r="DB30" s="19">
        <f t="shared" si="20"/>
        <v>1456000</v>
      </c>
      <c r="DC30" s="19">
        <f t="shared" si="20"/>
        <v>1456000</v>
      </c>
      <c r="DD30" s="19">
        <f t="shared" si="20"/>
        <v>1456000</v>
      </c>
      <c r="DE30" s="19">
        <f t="shared" si="20"/>
        <v>1456000</v>
      </c>
      <c r="DF30" s="19">
        <f t="shared" si="20"/>
        <v>1456000</v>
      </c>
      <c r="DG30" s="19">
        <f t="shared" si="20"/>
        <v>1456000</v>
      </c>
      <c r="DH30" s="19">
        <f t="shared" si="20"/>
        <v>1456000</v>
      </c>
      <c r="DI30" s="19">
        <f t="shared" si="20"/>
        <v>1456000</v>
      </c>
      <c r="DJ30" s="19">
        <f t="shared" si="20"/>
        <v>1456000</v>
      </c>
      <c r="DK30" s="19">
        <f t="shared" si="20"/>
        <v>1456000</v>
      </c>
      <c r="DL30" s="19">
        <f t="shared" si="20"/>
        <v>1456000</v>
      </c>
      <c r="DM30" s="19">
        <f t="shared" si="20"/>
        <v>1456000</v>
      </c>
      <c r="DN30" s="19">
        <f t="shared" si="20"/>
        <v>1456000</v>
      </c>
      <c r="DO30" s="19">
        <f t="shared" si="20"/>
        <v>1456000</v>
      </c>
      <c r="DP30" s="19">
        <f t="shared" si="20"/>
        <v>1456000</v>
      </c>
      <c r="DQ30" s="19">
        <f t="shared" si="20"/>
        <v>1456000</v>
      </c>
      <c r="DR30" s="19">
        <f t="shared" si="20"/>
        <v>1456000</v>
      </c>
      <c r="DS30" s="19">
        <f t="shared" si="20"/>
        <v>1456000</v>
      </c>
      <c r="DT30" s="19">
        <f>DS30</f>
        <v>1456000</v>
      </c>
      <c r="DU30" s="19">
        <f>DT30</f>
        <v>1456000</v>
      </c>
      <c r="DV30" s="19">
        <f>27939*51</f>
        <v>1424889</v>
      </c>
      <c r="DW30" s="19">
        <f>DV30</f>
        <v>1424889</v>
      </c>
      <c r="DX30" s="19">
        <f>DW30</f>
        <v>1424889</v>
      </c>
      <c r="DY30" s="19">
        <f>27900*50</f>
        <v>1395000</v>
      </c>
      <c r="DZ30" s="19">
        <f t="shared" ref="DZ30:EE30" si="21">DY30</f>
        <v>1395000</v>
      </c>
      <c r="EA30" s="19">
        <f t="shared" si="21"/>
        <v>1395000</v>
      </c>
      <c r="EB30" s="19">
        <f t="shared" si="21"/>
        <v>1395000</v>
      </c>
      <c r="EC30" s="19">
        <f t="shared" si="21"/>
        <v>1395000</v>
      </c>
      <c r="ED30" s="19">
        <f t="shared" si="21"/>
        <v>1395000</v>
      </c>
      <c r="EE30" s="19">
        <f t="shared" si="21"/>
        <v>1395000</v>
      </c>
      <c r="EF30" s="19">
        <f t="shared" ref="EF30:EK30" si="22">EE30</f>
        <v>1395000</v>
      </c>
      <c r="EG30" s="19">
        <f t="shared" si="22"/>
        <v>1395000</v>
      </c>
      <c r="EH30" s="19">
        <f t="shared" si="22"/>
        <v>1395000</v>
      </c>
      <c r="EI30" s="19">
        <f t="shared" si="22"/>
        <v>1395000</v>
      </c>
      <c r="EJ30" s="19">
        <f t="shared" si="22"/>
        <v>1395000</v>
      </c>
      <c r="EK30" s="19">
        <f t="shared" si="22"/>
        <v>1395000</v>
      </c>
      <c r="EL30" s="19">
        <f>EK30</f>
        <v>1395000</v>
      </c>
      <c r="EM30" s="19">
        <f>EL30</f>
        <v>1395000</v>
      </c>
    </row>
    <row r="31" spans="1:143" x14ac:dyDescent="0.25">
      <c r="A31" s="9" t="s">
        <v>62</v>
      </c>
      <c r="B31" s="9"/>
      <c r="C31" s="9"/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17">
        <v>0</v>
      </c>
      <c r="K31" s="17">
        <v>0</v>
      </c>
      <c r="L31" s="19">
        <v>0</v>
      </c>
      <c r="M31" s="19">
        <v>0</v>
      </c>
      <c r="N31" s="19">
        <v>0</v>
      </c>
      <c r="O31" s="19">
        <v>0</v>
      </c>
      <c r="P31" s="19">
        <v>106770</v>
      </c>
      <c r="Q31" s="19">
        <v>0</v>
      </c>
      <c r="R31" s="19">
        <v>0</v>
      </c>
      <c r="S31" s="19">
        <v>0</v>
      </c>
      <c r="T31" s="20">
        <v>-240000</v>
      </c>
      <c r="U31" s="20">
        <v>0</v>
      </c>
      <c r="V31" s="20">
        <v>0</v>
      </c>
      <c r="W31" s="20">
        <v>0</v>
      </c>
      <c r="X31" s="20">
        <v>0</v>
      </c>
      <c r="Y31" s="20">
        <v>424745</v>
      </c>
      <c r="Z31" s="20">
        <v>-215000</v>
      </c>
      <c r="AA31" s="20">
        <v>0</v>
      </c>
      <c r="AB31" s="20">
        <v>259800</v>
      </c>
      <c r="AC31" s="20">
        <v>0</v>
      </c>
      <c r="AD31" s="20">
        <v>0</v>
      </c>
      <c r="AE31" s="20">
        <v>0</v>
      </c>
      <c r="AF31" s="20">
        <v>333240</v>
      </c>
      <c r="AG31" s="20">
        <v>0</v>
      </c>
      <c r="AH31" s="20">
        <v>34280</v>
      </c>
      <c r="AI31" s="20">
        <v>265805</v>
      </c>
      <c r="AJ31" s="20">
        <v>0</v>
      </c>
      <c r="AK31" s="20">
        <v>0</v>
      </c>
      <c r="AL31" s="20">
        <v>0</v>
      </c>
      <c r="AM31" s="20">
        <v>0</v>
      </c>
      <c r="AN31" s="20">
        <v>-113775</v>
      </c>
      <c r="AO31" s="20">
        <v>71823</v>
      </c>
      <c r="AP31" s="20">
        <v>0</v>
      </c>
      <c r="AQ31" s="20">
        <v>0</v>
      </c>
      <c r="AR31" s="20">
        <v>0</v>
      </c>
      <c r="AS31" s="20">
        <v>0</v>
      </c>
      <c r="AT31" s="20">
        <v>117705</v>
      </c>
      <c r="AU31" s="20">
        <v>0</v>
      </c>
      <c r="AV31" s="20">
        <v>0</v>
      </c>
      <c r="AW31" s="20">
        <v>-286620</v>
      </c>
      <c r="AX31" s="20">
        <v>108148</v>
      </c>
      <c r="AY31" s="20">
        <v>0</v>
      </c>
      <c r="AZ31" s="20">
        <v>0</v>
      </c>
      <c r="BA31" s="20">
        <v>0</v>
      </c>
      <c r="BB31" s="20">
        <v>197188</v>
      </c>
      <c r="BC31" s="20">
        <v>0</v>
      </c>
      <c r="BD31" s="20">
        <v>82515</v>
      </c>
      <c r="BE31" s="20">
        <v>0</v>
      </c>
      <c r="BF31" s="20">
        <v>87195</v>
      </c>
      <c r="BG31" s="20">
        <v>69345</v>
      </c>
      <c r="BH31" s="20">
        <v>0</v>
      </c>
      <c r="BI31" s="20">
        <v>65532</v>
      </c>
      <c r="BJ31" s="20">
        <v>0</v>
      </c>
      <c r="BK31" s="20">
        <v>148010</v>
      </c>
      <c r="BL31" s="20">
        <v>0</v>
      </c>
      <c r="BM31" s="20">
        <v>30538</v>
      </c>
      <c r="BN31" s="20">
        <v>91855</v>
      </c>
      <c r="BO31" s="20">
        <v>534160</v>
      </c>
      <c r="BP31" s="20">
        <v>115858</v>
      </c>
      <c r="BQ31" s="20">
        <v>64195</v>
      </c>
      <c r="BR31" s="20">
        <v>0</v>
      </c>
      <c r="BS31" s="20">
        <v>0</v>
      </c>
      <c r="BT31" s="20">
        <v>0</v>
      </c>
      <c r="BU31" s="20">
        <v>0</v>
      </c>
      <c r="BV31" s="20">
        <v>233268</v>
      </c>
      <c r="BW31" s="20">
        <v>284353</v>
      </c>
      <c r="BX31" s="20">
        <v>0</v>
      </c>
      <c r="BY31" s="17">
        <v>0</v>
      </c>
      <c r="BZ31" s="20">
        <v>144555</v>
      </c>
      <c r="CA31" s="20">
        <v>0</v>
      </c>
      <c r="CB31" s="20">
        <v>12000</v>
      </c>
      <c r="CC31" s="20">
        <v>-302063</v>
      </c>
      <c r="CD31" s="20">
        <v>0</v>
      </c>
      <c r="CE31" s="20">
        <v>28172</v>
      </c>
      <c r="CF31" s="20">
        <v>0</v>
      </c>
      <c r="CG31" s="20">
        <v>0</v>
      </c>
      <c r="CH31" s="20">
        <v>1883730</v>
      </c>
      <c r="CI31" s="20">
        <v>2610498</v>
      </c>
      <c r="CJ31" s="20">
        <v>113350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904923</v>
      </c>
      <c r="CQ31" s="20">
        <v>0</v>
      </c>
      <c r="CR31" s="20">
        <v>0</v>
      </c>
      <c r="CS31" s="20">
        <v>-46755</v>
      </c>
      <c r="CT31" s="20">
        <v>0</v>
      </c>
      <c r="CU31" s="20">
        <v>534148</v>
      </c>
      <c r="CV31" s="20">
        <v>394837</v>
      </c>
      <c r="CW31" s="20">
        <f>885095-450000</f>
        <v>435095</v>
      </c>
      <c r="CX31" s="20">
        <v>481218</v>
      </c>
      <c r="CY31" s="20">
        <v>481218</v>
      </c>
      <c r="CZ31" s="20">
        <v>355750</v>
      </c>
      <c r="DA31" s="20">
        <v>0</v>
      </c>
      <c r="DB31" s="20">
        <v>327565</v>
      </c>
      <c r="DC31" s="20">
        <v>371170</v>
      </c>
      <c r="DD31" s="20">
        <v>417460</v>
      </c>
      <c r="DE31" s="20">
        <f>1593500-900000</f>
        <v>693500</v>
      </c>
      <c r="DF31" s="20">
        <v>301135</v>
      </c>
      <c r="DG31" s="20">
        <v>721265</v>
      </c>
      <c r="DH31" s="20">
        <v>-204000</v>
      </c>
      <c r="DI31" s="20">
        <v>1438598</v>
      </c>
      <c r="DJ31" s="20">
        <v>0</v>
      </c>
      <c r="DK31" s="20">
        <v>79278</v>
      </c>
      <c r="DL31" s="20">
        <v>0</v>
      </c>
      <c r="DM31" s="20">
        <v>0</v>
      </c>
      <c r="DN31" s="20">
        <v>642710</v>
      </c>
      <c r="DO31" s="20">
        <v>0</v>
      </c>
      <c r="DP31" s="20">
        <v>253078</v>
      </c>
      <c r="DQ31" s="20">
        <v>0</v>
      </c>
      <c r="DR31" s="20">
        <v>76250</v>
      </c>
      <c r="DS31" s="20">
        <v>43560</v>
      </c>
      <c r="DT31" s="20">
        <v>13600</v>
      </c>
      <c r="DU31" s="20">
        <v>358158</v>
      </c>
      <c r="DV31" s="20">
        <v>1061808</v>
      </c>
      <c r="DW31" s="20">
        <v>591752</v>
      </c>
      <c r="DX31" s="20">
        <v>-85455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19">
        <v>121520</v>
      </c>
      <c r="EG31" s="19">
        <v>0</v>
      </c>
      <c r="EH31" s="19">
        <v>0</v>
      </c>
      <c r="EI31" s="19">
        <v>64755</v>
      </c>
      <c r="EJ31" s="19">
        <v>0</v>
      </c>
      <c r="EK31" s="19">
        <v>0</v>
      </c>
      <c r="EL31" s="19">
        <v>342215</v>
      </c>
      <c r="EM31" s="19">
        <v>0</v>
      </c>
    </row>
    <row r="32" spans="1:143" x14ac:dyDescent="0.25">
      <c r="A32" s="9" t="s">
        <v>63</v>
      </c>
      <c r="B32" s="9"/>
      <c r="C32" s="9"/>
      <c r="D32" s="9"/>
      <c r="E32" s="9"/>
      <c r="F32" s="9"/>
      <c r="G32" s="9"/>
      <c r="H32" s="9"/>
      <c r="I32" s="9"/>
      <c r="J32" s="17"/>
      <c r="K32" s="1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>
        <v>100000</v>
      </c>
      <c r="BD32" s="19">
        <v>0</v>
      </c>
      <c r="BE32" s="19">
        <v>60000</v>
      </c>
      <c r="BF32" s="19">
        <v>0</v>
      </c>
      <c r="BG32" s="19">
        <v>0</v>
      </c>
      <c r="BH32" s="19">
        <v>0</v>
      </c>
      <c r="BI32" s="19">
        <v>35310</v>
      </c>
      <c r="BJ32" s="19">
        <v>0</v>
      </c>
      <c r="BK32" s="19">
        <v>0</v>
      </c>
      <c r="BL32" s="19">
        <v>0</v>
      </c>
      <c r="BM32" s="19">
        <v>569</v>
      </c>
      <c r="BN32" s="19">
        <v>231380</v>
      </c>
      <c r="BO32" s="19">
        <v>19750</v>
      </c>
      <c r="BP32" s="19">
        <v>101530</v>
      </c>
      <c r="BQ32" s="19">
        <v>0</v>
      </c>
      <c r="BR32" s="19">
        <v>521730</v>
      </c>
      <c r="BS32" s="19">
        <v>0</v>
      </c>
      <c r="BT32" s="19">
        <v>0</v>
      </c>
      <c r="BU32" s="19">
        <v>0</v>
      </c>
      <c r="BV32" s="19">
        <v>4900</v>
      </c>
      <c r="BW32" s="19">
        <v>0</v>
      </c>
      <c r="BX32" s="19">
        <v>9280</v>
      </c>
      <c r="BY32" s="17">
        <v>0</v>
      </c>
      <c r="BZ32" s="19">
        <v>45920</v>
      </c>
      <c r="CA32" s="19">
        <v>0</v>
      </c>
      <c r="CB32" s="19">
        <v>35220</v>
      </c>
      <c r="CC32" s="19">
        <v>508730</v>
      </c>
      <c r="CD32" s="19">
        <v>15000</v>
      </c>
      <c r="CE32" s="19">
        <f>254968+15000</f>
        <v>269968</v>
      </c>
      <c r="CF32" s="19">
        <v>317764</v>
      </c>
      <c r="CG32" s="19">
        <f>133570+18000</f>
        <v>151570</v>
      </c>
      <c r="CH32" s="19">
        <f>128762+10000</f>
        <v>138762</v>
      </c>
      <c r="CI32" s="19">
        <v>114502</v>
      </c>
      <c r="CJ32" s="19">
        <f>580372+20000+8040</f>
        <v>608412</v>
      </c>
      <c r="CK32" s="19">
        <f>282782+50000</f>
        <v>332782</v>
      </c>
      <c r="CL32" s="19">
        <v>0</v>
      </c>
      <c r="CM32" s="19">
        <f>511048-35000+50000</f>
        <v>526048</v>
      </c>
      <c r="CN32" s="19">
        <v>50000</v>
      </c>
      <c r="CO32" s="19">
        <v>35000</v>
      </c>
      <c r="CP32" s="19">
        <f>367006+45000</f>
        <v>412006</v>
      </c>
      <c r="CQ32" s="19">
        <v>20000</v>
      </c>
      <c r="CR32" s="19">
        <f>39550+17000</f>
        <v>56550</v>
      </c>
      <c r="CS32" s="19">
        <f>259496+50000</f>
        <v>309496</v>
      </c>
      <c r="CT32" s="19">
        <f>45000+99586</f>
        <v>144586</v>
      </c>
      <c r="CU32" s="19">
        <v>30000</v>
      </c>
      <c r="CV32" s="19">
        <v>70000</v>
      </c>
      <c r="CW32" s="19">
        <v>60000</v>
      </c>
      <c r="CX32" s="19">
        <v>0</v>
      </c>
      <c r="CY32" s="19">
        <v>0</v>
      </c>
      <c r="CZ32" s="19">
        <v>46355</v>
      </c>
      <c r="DA32" s="19">
        <v>40000</v>
      </c>
      <c r="DB32" s="19">
        <v>25000</v>
      </c>
      <c r="DC32" s="19">
        <f>408560+25000</f>
        <v>433560</v>
      </c>
      <c r="DD32" s="19">
        <f>25000+11760</f>
        <v>36760</v>
      </c>
      <c r="DE32" s="19">
        <v>19320</v>
      </c>
      <c r="DF32" s="19">
        <v>67110</v>
      </c>
      <c r="DG32" s="19">
        <v>138390</v>
      </c>
      <c r="DH32" s="19">
        <v>0</v>
      </c>
      <c r="DI32" s="19">
        <v>0</v>
      </c>
      <c r="DJ32" s="19">
        <v>49100</v>
      </c>
      <c r="DK32" s="19">
        <v>160460</v>
      </c>
      <c r="DL32" s="19">
        <v>79710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5090</v>
      </c>
      <c r="DT32" s="19">
        <v>0</v>
      </c>
      <c r="DU32" s="19">
        <v>0</v>
      </c>
      <c r="DV32" s="19">
        <v>400860</v>
      </c>
      <c r="DW32" s="19">
        <v>0</v>
      </c>
      <c r="DX32" s="19">
        <v>0</v>
      </c>
      <c r="DY32" s="19">
        <v>-307860</v>
      </c>
      <c r="DZ32" s="19">
        <v>0</v>
      </c>
      <c r="EA32" s="19">
        <v>0</v>
      </c>
      <c r="EB32" s="19">
        <v>0</v>
      </c>
      <c r="EC32" s="19">
        <v>10000</v>
      </c>
      <c r="ED32" s="19">
        <v>0</v>
      </c>
      <c r="EE32" s="19">
        <v>128865</v>
      </c>
      <c r="EF32" s="19">
        <v>131942</v>
      </c>
      <c r="EG32" s="19">
        <v>133080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</row>
    <row r="33" spans="1:143" x14ac:dyDescent="0.25">
      <c r="A33" s="9" t="s">
        <v>64</v>
      </c>
      <c r="B33" s="21">
        <v>50000</v>
      </c>
      <c r="C33" s="9">
        <v>50000</v>
      </c>
      <c r="D33" s="9">
        <v>60000</v>
      </c>
      <c r="E33" s="9">
        <v>61000</v>
      </c>
      <c r="F33" s="9">
        <v>61000</v>
      </c>
      <c r="G33" s="9">
        <v>40000</v>
      </c>
      <c r="H33" s="9">
        <v>40000</v>
      </c>
      <c r="I33" s="9">
        <v>0</v>
      </c>
      <c r="J33" s="17">
        <v>44000</v>
      </c>
      <c r="K33" s="17">
        <v>44000</v>
      </c>
      <c r="L33" s="17">
        <v>45000</v>
      </c>
      <c r="M33" s="17">
        <v>45000</v>
      </c>
      <c r="N33" s="17">
        <v>0</v>
      </c>
      <c r="O33" s="17">
        <v>0</v>
      </c>
      <c r="P33" s="17">
        <v>0</v>
      </c>
      <c r="Q33" s="17">
        <v>0</v>
      </c>
      <c r="R33" s="17">
        <v>50000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93500</v>
      </c>
      <c r="AK33" s="17">
        <v>70000</v>
      </c>
      <c r="AL33" s="17">
        <v>500000</v>
      </c>
      <c r="AM33" s="17">
        <v>1000000</v>
      </c>
      <c r="AN33" s="17">
        <v>1080000</v>
      </c>
      <c r="AO33" s="17">
        <v>1000000</v>
      </c>
      <c r="AP33" s="17">
        <v>1000000</v>
      </c>
      <c r="AQ33" s="17">
        <v>1000000</v>
      </c>
      <c r="AR33" s="17">
        <v>1000000</v>
      </c>
      <c r="AS33" s="17">
        <v>1000000</v>
      </c>
      <c r="AT33" s="17">
        <v>1000000</v>
      </c>
      <c r="AU33" s="17">
        <v>650000</v>
      </c>
      <c r="AV33" s="17">
        <v>650000</v>
      </c>
      <c r="AW33" s="17">
        <v>650000</v>
      </c>
      <c r="AX33" s="17">
        <v>650000</v>
      </c>
      <c r="AY33" s="17">
        <v>650000</v>
      </c>
      <c r="AZ33" s="17">
        <v>650000</v>
      </c>
      <c r="BA33" s="17">
        <v>650000</v>
      </c>
      <c r="BB33" s="17">
        <v>650000</v>
      </c>
      <c r="BC33" s="17">
        <v>650000</v>
      </c>
      <c r="BD33" s="17">
        <v>650000</v>
      </c>
      <c r="BE33" s="17">
        <v>500000</v>
      </c>
      <c r="BF33" s="17">
        <v>500000</v>
      </c>
      <c r="BG33" s="17">
        <v>500000</v>
      </c>
      <c r="BH33" s="17">
        <v>500000</v>
      </c>
      <c r="BI33" s="17">
        <v>500000</v>
      </c>
      <c r="BJ33" s="17">
        <v>500000</v>
      </c>
      <c r="BK33" s="17">
        <v>175000</v>
      </c>
      <c r="BL33" s="17">
        <v>175000</v>
      </c>
      <c r="BM33" s="17">
        <v>175000</v>
      </c>
      <c r="BN33" s="17">
        <v>175000</v>
      </c>
      <c r="BO33" s="17">
        <v>175000</v>
      </c>
      <c r="BP33" s="17">
        <v>175000</v>
      </c>
      <c r="BQ33" s="17">
        <v>175000</v>
      </c>
      <c r="BR33" s="17">
        <v>175000</v>
      </c>
      <c r="BS33" s="17">
        <v>175000</v>
      </c>
      <c r="BT33" s="17">
        <v>0</v>
      </c>
      <c r="BU33" s="17">
        <v>100000</v>
      </c>
      <c r="BV33" s="17">
        <v>0</v>
      </c>
      <c r="BW33" s="22">
        <v>-13920</v>
      </c>
      <c r="BX33" s="22">
        <v>15590</v>
      </c>
      <c r="BY33" s="17">
        <v>0</v>
      </c>
      <c r="BZ33" s="17">
        <v>0</v>
      </c>
      <c r="CA33" s="17">
        <v>90000</v>
      </c>
      <c r="CB33" s="17">
        <v>1000000</v>
      </c>
      <c r="CC33" s="17">
        <v>850000</v>
      </c>
      <c r="CD33" s="17">
        <v>750000</v>
      </c>
      <c r="CE33" s="17">
        <v>650000</v>
      </c>
      <c r="CF33" s="17">
        <v>650000</v>
      </c>
      <c r="CG33" s="17">
        <v>350000</v>
      </c>
      <c r="CH33" s="17">
        <v>350000</v>
      </c>
      <c r="CI33" s="17">
        <v>250000</v>
      </c>
      <c r="CJ33" s="17">
        <v>0</v>
      </c>
      <c r="CK33" s="17">
        <v>0</v>
      </c>
      <c r="CL33" s="17">
        <v>0</v>
      </c>
      <c r="CM33" s="17">
        <v>800000</v>
      </c>
      <c r="CN33" s="17">
        <v>800000</v>
      </c>
      <c r="CO33" s="17">
        <v>700000</v>
      </c>
      <c r="CP33" s="17">
        <v>700000</v>
      </c>
      <c r="CQ33" s="17">
        <v>700000</v>
      </c>
      <c r="CR33" s="17">
        <v>700000</v>
      </c>
      <c r="CS33" s="17">
        <v>700000</v>
      </c>
      <c r="CT33" s="17">
        <v>500000</v>
      </c>
      <c r="CU33" s="17">
        <v>500000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180000</v>
      </c>
      <c r="DH33" s="17">
        <v>0</v>
      </c>
      <c r="DI33" s="17">
        <v>0</v>
      </c>
      <c r="DJ33" s="17">
        <v>0</v>
      </c>
      <c r="DK33" s="17">
        <v>2180000</v>
      </c>
      <c r="DL33" s="17">
        <v>3000000</v>
      </c>
      <c r="DM33" s="17">
        <v>2700000</v>
      </c>
      <c r="DN33" s="17">
        <v>2650000</v>
      </c>
      <c r="DO33" s="17">
        <v>2550000</v>
      </c>
      <c r="DP33" s="17">
        <f>DO33</f>
        <v>2550000</v>
      </c>
      <c r="DQ33" s="17">
        <f t="shared" ref="DQ33:DR35" si="23">DP33</f>
        <v>2550000</v>
      </c>
      <c r="DR33" s="17">
        <f t="shared" si="23"/>
        <v>2550000</v>
      </c>
      <c r="DS33" s="17">
        <v>2400000</v>
      </c>
      <c r="DT33" s="17">
        <v>2200000</v>
      </c>
      <c r="DU33" s="17">
        <v>2050000</v>
      </c>
      <c r="DV33" s="17">
        <v>1800000</v>
      </c>
      <c r="DW33" s="17">
        <f>3000000-350000-450000-400000-450000</f>
        <v>1350000</v>
      </c>
      <c r="DX33" s="17">
        <f>DW33-350000</f>
        <v>1000000</v>
      </c>
      <c r="DY33" s="17">
        <v>300000</v>
      </c>
      <c r="DZ33" s="17">
        <v>200000</v>
      </c>
      <c r="EA33" s="17">
        <v>300000</v>
      </c>
      <c r="EB33" s="17">
        <f>EA33</f>
        <v>300000</v>
      </c>
      <c r="EC33" s="17">
        <f>EB33</f>
        <v>300000</v>
      </c>
      <c r="ED33" s="17">
        <v>0</v>
      </c>
      <c r="EE33" s="17">
        <v>0</v>
      </c>
      <c r="EF33" s="17">
        <v>0</v>
      </c>
      <c r="EG33" s="17">
        <f>58644-15000-30470</f>
        <v>13174</v>
      </c>
      <c r="EH33" s="17">
        <v>1200000</v>
      </c>
      <c r="EI33" s="17">
        <f>1000000-714000+165928-11700+30000</f>
        <v>470228</v>
      </c>
      <c r="EJ33" s="17">
        <v>1000000</v>
      </c>
      <c r="EK33" s="17">
        <v>700000</v>
      </c>
      <c r="EL33" s="17">
        <f>68000+50000</f>
        <v>118000</v>
      </c>
      <c r="EM33" s="17">
        <v>0</v>
      </c>
    </row>
    <row r="34" spans="1:143" x14ac:dyDescent="0.25">
      <c r="A34" s="9" t="s">
        <v>65</v>
      </c>
      <c r="B34" s="8"/>
      <c r="C34" s="17"/>
      <c r="D34" s="17"/>
      <c r="E34" s="17"/>
      <c r="F34" s="17"/>
      <c r="G34" s="17"/>
      <c r="H34" s="17"/>
      <c r="I34" s="17"/>
      <c r="J34" s="17"/>
      <c r="K34" s="24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>
        <v>37000</v>
      </c>
      <c r="AC34" s="19">
        <v>37000</v>
      </c>
      <c r="AD34" s="19">
        <v>37000</v>
      </c>
      <c r="AE34" s="19">
        <v>37000</v>
      </c>
      <c r="AF34" s="19">
        <v>36500</v>
      </c>
      <c r="AG34" s="19">
        <v>36500</v>
      </c>
      <c r="AH34" s="19">
        <v>35000</v>
      </c>
      <c r="AI34" s="19">
        <v>32000</v>
      </c>
      <c r="AJ34" s="19">
        <v>33000</v>
      </c>
      <c r="AK34" s="19">
        <v>34000</v>
      </c>
      <c r="AL34" s="19">
        <v>34000</v>
      </c>
      <c r="AM34" s="19">
        <v>33000</v>
      </c>
      <c r="AN34" s="19">
        <v>35000</v>
      </c>
      <c r="AO34" s="19">
        <v>35000</v>
      </c>
      <c r="AP34" s="19">
        <v>33000</v>
      </c>
      <c r="AQ34" s="19">
        <v>34000</v>
      </c>
      <c r="AR34" s="19">
        <v>3000</v>
      </c>
      <c r="AS34" s="19">
        <v>3000</v>
      </c>
      <c r="AT34" s="19">
        <v>3000</v>
      </c>
      <c r="AU34" s="19">
        <v>3000</v>
      </c>
      <c r="AV34" s="19">
        <v>3000</v>
      </c>
      <c r="AW34" s="19">
        <v>3000</v>
      </c>
      <c r="AX34" s="19">
        <v>3000</v>
      </c>
      <c r="AY34" s="19">
        <v>3000</v>
      </c>
      <c r="AZ34" s="19">
        <v>3000</v>
      </c>
      <c r="BA34" s="19">
        <v>3000</v>
      </c>
      <c r="BB34" s="19">
        <v>3000</v>
      </c>
      <c r="BC34" s="19">
        <v>3000</v>
      </c>
      <c r="BD34" s="19">
        <v>3300</v>
      </c>
      <c r="BE34" s="19">
        <v>3300</v>
      </c>
      <c r="BF34" s="19">
        <v>3300</v>
      </c>
      <c r="BG34" s="19">
        <v>3300</v>
      </c>
      <c r="BH34" s="19">
        <v>3300</v>
      </c>
      <c r="BI34" s="19">
        <v>3300</v>
      </c>
      <c r="BJ34" s="19">
        <v>3300</v>
      </c>
      <c r="BK34" s="19">
        <v>3300</v>
      </c>
      <c r="BL34" s="19">
        <v>3300</v>
      </c>
      <c r="BM34" s="19">
        <v>3300</v>
      </c>
      <c r="BN34" s="19">
        <v>3300</v>
      </c>
      <c r="BO34" s="19">
        <v>3300</v>
      </c>
      <c r="BP34" s="19">
        <v>3300</v>
      </c>
      <c r="BQ34" s="19">
        <v>3300</v>
      </c>
      <c r="BR34" s="19">
        <v>3300</v>
      </c>
      <c r="BS34" s="19">
        <v>3300</v>
      </c>
      <c r="BT34" s="19">
        <v>3300</v>
      </c>
      <c r="BU34" s="19">
        <v>3300</v>
      </c>
      <c r="BV34" s="19">
        <v>3300</v>
      </c>
      <c r="BW34" s="19">
        <v>3300</v>
      </c>
      <c r="BX34" s="19">
        <v>3300</v>
      </c>
      <c r="BY34" s="17">
        <v>3300</v>
      </c>
      <c r="BZ34" s="19">
        <v>3300</v>
      </c>
      <c r="CA34" s="19">
        <v>3300</v>
      </c>
      <c r="CB34" s="19">
        <v>3300</v>
      </c>
      <c r="CC34" s="19">
        <v>3300</v>
      </c>
      <c r="CD34" s="19">
        <v>3300</v>
      </c>
      <c r="CE34" s="19">
        <v>3300</v>
      </c>
      <c r="CF34" s="19">
        <v>3300</v>
      </c>
      <c r="CG34" s="19">
        <v>3300</v>
      </c>
      <c r="CH34" s="19">
        <v>3300</v>
      </c>
      <c r="CI34" s="19">
        <v>3300</v>
      </c>
      <c r="CJ34" s="19">
        <v>3300</v>
      </c>
      <c r="CK34" s="19">
        <v>3300</v>
      </c>
      <c r="CL34" s="19">
        <v>3300</v>
      </c>
      <c r="CM34" s="19">
        <v>3300</v>
      </c>
      <c r="CN34" s="19">
        <v>3300</v>
      </c>
      <c r="CO34" s="19">
        <v>3300</v>
      </c>
      <c r="CP34" s="19">
        <v>3300</v>
      </c>
      <c r="CQ34" s="19">
        <v>3300</v>
      </c>
      <c r="CR34" s="19">
        <v>3300</v>
      </c>
      <c r="CS34" s="19">
        <v>3300</v>
      </c>
      <c r="CT34" s="19">
        <v>3300</v>
      </c>
      <c r="CU34" s="19">
        <v>3300</v>
      </c>
      <c r="CV34" s="19">
        <v>3300</v>
      </c>
      <c r="CW34" s="19">
        <v>3300</v>
      </c>
      <c r="CX34" s="19">
        <v>3300</v>
      </c>
      <c r="CY34" s="19">
        <v>3300</v>
      </c>
      <c r="CZ34" s="19">
        <v>3300</v>
      </c>
      <c r="DA34" s="19">
        <v>3300</v>
      </c>
      <c r="DB34" s="19">
        <v>3300</v>
      </c>
      <c r="DC34" s="19">
        <f>DB34</f>
        <v>3300</v>
      </c>
      <c r="DD34" s="19">
        <f>DC34</f>
        <v>3300</v>
      </c>
      <c r="DE34" s="19">
        <v>3300</v>
      </c>
      <c r="DF34" s="19">
        <v>3300</v>
      </c>
      <c r="DG34" s="19">
        <v>3300</v>
      </c>
      <c r="DH34" s="19">
        <v>3300</v>
      </c>
      <c r="DI34" s="19">
        <v>3300</v>
      </c>
      <c r="DJ34" s="19">
        <v>3300</v>
      </c>
      <c r="DK34" s="19">
        <v>3300</v>
      </c>
      <c r="DL34" s="19">
        <f>DK34</f>
        <v>3300</v>
      </c>
      <c r="DM34" s="19">
        <f>DL34</f>
        <v>3300</v>
      </c>
      <c r="DN34" s="19">
        <f>DM34</f>
        <v>3300</v>
      </c>
      <c r="DO34" s="19">
        <f>DN34</f>
        <v>3300</v>
      </c>
      <c r="DP34" s="19">
        <f>DO34</f>
        <v>3300</v>
      </c>
      <c r="DQ34" s="19">
        <f t="shared" si="23"/>
        <v>3300</v>
      </c>
      <c r="DR34" s="19">
        <f t="shared" si="23"/>
        <v>3300</v>
      </c>
      <c r="DS34" s="19">
        <v>3300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0</v>
      </c>
      <c r="DZ34" s="19">
        <v>0</v>
      </c>
      <c r="EA34" s="19">
        <v>0</v>
      </c>
      <c r="EB34" s="19">
        <v>0</v>
      </c>
      <c r="EC34" s="19">
        <v>45000</v>
      </c>
      <c r="ED34" s="19">
        <v>0</v>
      </c>
      <c r="EE34" s="19">
        <v>0</v>
      </c>
      <c r="EF34" s="19">
        <f>(53696+49723-4000)/2</f>
        <v>49709.5</v>
      </c>
      <c r="EG34" s="19">
        <v>0</v>
      </c>
      <c r="EH34" s="19">
        <v>0</v>
      </c>
      <c r="EI34" s="19">
        <v>0</v>
      </c>
      <c r="EJ34" s="19">
        <v>0</v>
      </c>
      <c r="EK34" s="19">
        <v>0</v>
      </c>
      <c r="EL34" s="19">
        <v>0</v>
      </c>
      <c r="EM34" s="19">
        <v>0</v>
      </c>
    </row>
    <row r="35" spans="1:143" x14ac:dyDescent="0.25">
      <c r="A35" s="9" t="s">
        <v>66</v>
      </c>
      <c r="B35" s="8">
        <v>167000</v>
      </c>
      <c r="C35" s="17">
        <v>162000</v>
      </c>
      <c r="D35" s="17">
        <v>101809</v>
      </c>
      <c r="E35" s="17">
        <v>114000</v>
      </c>
      <c r="F35" s="17">
        <v>74000</v>
      </c>
      <c r="G35" s="17">
        <v>107000</v>
      </c>
      <c r="H35" s="17">
        <v>90000</v>
      </c>
      <c r="I35" s="17">
        <v>110000</v>
      </c>
      <c r="J35" s="17">
        <v>164000</v>
      </c>
      <c r="K35" s="24">
        <v>211000</v>
      </c>
      <c r="L35" s="19">
        <v>255000</v>
      </c>
      <c r="M35" s="19">
        <v>185000</v>
      </c>
      <c r="N35" s="19">
        <v>130000</v>
      </c>
      <c r="O35" s="19">
        <v>0</v>
      </c>
      <c r="P35" s="19">
        <v>65000</v>
      </c>
      <c r="Q35" s="19">
        <v>318500</v>
      </c>
      <c r="R35" s="19">
        <v>277000</v>
      </c>
      <c r="S35" s="19">
        <v>300000</v>
      </c>
      <c r="T35" s="19">
        <v>329000</v>
      </c>
      <c r="U35" s="19">
        <v>414000</v>
      </c>
      <c r="V35" s="19">
        <v>337000</v>
      </c>
      <c r="W35" s="19">
        <v>574000</v>
      </c>
      <c r="X35" s="19">
        <v>434000</v>
      </c>
      <c r="Y35" s="19">
        <f>84000+350000</f>
        <v>434000</v>
      </c>
      <c r="Z35" s="19">
        <v>135000</v>
      </c>
      <c r="AA35" s="19">
        <v>145000</v>
      </c>
      <c r="AB35" s="19">
        <v>230000</v>
      </c>
      <c r="AC35" s="19">
        <v>276000</v>
      </c>
      <c r="AD35" s="19">
        <v>220000</v>
      </c>
      <c r="AE35" s="19">
        <v>306800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14000</v>
      </c>
      <c r="AS35" s="19">
        <v>41400</v>
      </c>
      <c r="AT35" s="19">
        <v>40000</v>
      </c>
      <c r="AU35" s="19">
        <v>52450</v>
      </c>
      <c r="AV35" s="19">
        <v>59400</v>
      </c>
      <c r="AW35" s="19">
        <v>107800</v>
      </c>
      <c r="AX35" s="19">
        <v>40000</v>
      </c>
      <c r="AY35" s="19">
        <v>59000</v>
      </c>
      <c r="AZ35" s="19">
        <v>50000</v>
      </c>
      <c r="BA35" s="19">
        <v>40000</v>
      </c>
      <c r="BB35" s="19">
        <v>50000</v>
      </c>
      <c r="BC35" s="19">
        <v>50000</v>
      </c>
      <c r="BD35" s="19">
        <v>149500</v>
      </c>
      <c r="BE35" s="19">
        <v>0</v>
      </c>
      <c r="BF35" s="19">
        <v>57800</v>
      </c>
      <c r="BG35" s="19">
        <v>193600</v>
      </c>
      <c r="BH35" s="19">
        <v>101000</v>
      </c>
      <c r="BI35" s="19">
        <v>144300</v>
      </c>
      <c r="BJ35" s="19">
        <v>237000</v>
      </c>
      <c r="BK35" s="19">
        <v>0</v>
      </c>
      <c r="BL35" s="19">
        <v>157000</v>
      </c>
      <c r="BM35" s="19">
        <v>220000</v>
      </c>
      <c r="BN35" s="19">
        <v>260000</v>
      </c>
      <c r="BO35" s="19">
        <v>87300</v>
      </c>
      <c r="BP35" s="19">
        <v>396000</v>
      </c>
      <c r="BQ35" s="19">
        <v>300000</v>
      </c>
      <c r="BR35" s="19">
        <v>140000</v>
      </c>
      <c r="BS35" s="19">
        <v>240000</v>
      </c>
      <c r="BT35" s="19">
        <v>107000</v>
      </c>
      <c r="BU35" s="19">
        <v>0</v>
      </c>
      <c r="BV35" s="19">
        <v>175000</v>
      </c>
      <c r="BW35" s="19">
        <v>233000</v>
      </c>
      <c r="BX35" s="19">
        <v>257300</v>
      </c>
      <c r="BY35" s="17">
        <v>70000</v>
      </c>
      <c r="BZ35" s="19">
        <v>50000</v>
      </c>
      <c r="CA35" s="19">
        <v>256740</v>
      </c>
      <c r="CB35" s="19">
        <v>350000</v>
      </c>
      <c r="CC35" s="19">
        <v>417217</v>
      </c>
      <c r="CD35" s="19">
        <v>404520</v>
      </c>
      <c r="CE35" s="19">
        <v>490920</v>
      </c>
      <c r="CF35" s="19">
        <v>200000</v>
      </c>
      <c r="CG35" s="19">
        <v>259000</v>
      </c>
      <c r="CH35" s="19">
        <v>231000</v>
      </c>
      <c r="CI35" s="19">
        <v>325000</v>
      </c>
      <c r="CJ35" s="19">
        <v>0</v>
      </c>
      <c r="CK35" s="19">
        <v>0</v>
      </c>
      <c r="CL35" s="19">
        <v>0</v>
      </c>
      <c r="CM35" s="19">
        <v>525000</v>
      </c>
      <c r="CN35" s="19">
        <v>520000</v>
      </c>
      <c r="CO35" s="19">
        <v>578000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100000</v>
      </c>
      <c r="CW35" s="19">
        <v>289000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350000</v>
      </c>
      <c r="DG35" s="19">
        <v>614600</v>
      </c>
      <c r="DH35" s="19">
        <v>442500</v>
      </c>
      <c r="DI35" s="19">
        <v>200000</v>
      </c>
      <c r="DJ35" s="19">
        <v>341000</v>
      </c>
      <c r="DK35" s="19">
        <v>214000</v>
      </c>
      <c r="DL35" s="19">
        <v>150000</v>
      </c>
      <c r="DM35" s="19">
        <v>61400</v>
      </c>
      <c r="DN35" s="19">
        <f>DM35</f>
        <v>61400</v>
      </c>
      <c r="DO35" s="19">
        <f>DN35</f>
        <v>61400</v>
      </c>
      <c r="DP35" s="19">
        <f>DO35</f>
        <v>61400</v>
      </c>
      <c r="DQ35" s="19">
        <f t="shared" si="23"/>
        <v>61400</v>
      </c>
      <c r="DR35" s="19">
        <f t="shared" si="23"/>
        <v>61400</v>
      </c>
      <c r="DS35" s="19">
        <v>61400</v>
      </c>
      <c r="DT35" s="19">
        <v>0</v>
      </c>
      <c r="DU35" s="19">
        <v>0</v>
      </c>
      <c r="DV35" s="19">
        <v>700000</v>
      </c>
      <c r="DW35" s="19">
        <f t="shared" ref="DW35:EB35" si="24">DV35</f>
        <v>700000</v>
      </c>
      <c r="DX35" s="19">
        <f t="shared" si="24"/>
        <v>700000</v>
      </c>
      <c r="DY35" s="19">
        <f t="shared" si="24"/>
        <v>700000</v>
      </c>
      <c r="DZ35" s="19">
        <f t="shared" si="24"/>
        <v>700000</v>
      </c>
      <c r="EA35" s="19">
        <f t="shared" si="24"/>
        <v>700000</v>
      </c>
      <c r="EB35" s="19">
        <f t="shared" si="24"/>
        <v>700000</v>
      </c>
      <c r="EC35" s="19">
        <f t="shared" ref="EC35:EH35" si="25">EB35</f>
        <v>700000</v>
      </c>
      <c r="ED35" s="19">
        <f t="shared" si="25"/>
        <v>700000</v>
      </c>
      <c r="EE35" s="19">
        <f t="shared" si="25"/>
        <v>700000</v>
      </c>
      <c r="EF35" s="19">
        <f t="shared" si="25"/>
        <v>700000</v>
      </c>
      <c r="EG35" s="19">
        <f t="shared" si="25"/>
        <v>700000</v>
      </c>
      <c r="EH35" s="19">
        <f t="shared" si="25"/>
        <v>700000</v>
      </c>
      <c r="EI35" s="19">
        <f>EH35</f>
        <v>700000</v>
      </c>
      <c r="EJ35" s="19">
        <f>EI35</f>
        <v>700000</v>
      </c>
      <c r="EK35" s="19">
        <f>EJ35</f>
        <v>700000</v>
      </c>
      <c r="EL35" s="19">
        <f>EK35</f>
        <v>700000</v>
      </c>
      <c r="EM35" s="19">
        <f>EL35</f>
        <v>700000</v>
      </c>
    </row>
    <row r="36" spans="1:143" x14ac:dyDescent="0.25">
      <c r="A36" s="9" t="s">
        <v>67</v>
      </c>
      <c r="B36" s="21">
        <v>50200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17">
        <v>0</v>
      </c>
      <c r="K36" s="17">
        <v>0</v>
      </c>
      <c r="L36" s="17"/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f>60000*0.98</f>
        <v>58800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90000</v>
      </c>
      <c r="AB36" s="17">
        <v>0</v>
      </c>
      <c r="AC36" s="17">
        <v>48020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25">
        <v>0</v>
      </c>
      <c r="AJ36" s="25">
        <v>52500</v>
      </c>
      <c r="AK36" s="25">
        <v>-143150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145000</v>
      </c>
      <c r="BB36" s="25">
        <v>0</v>
      </c>
      <c r="BC36" s="25">
        <v>13150</v>
      </c>
      <c r="BD36" s="25">
        <v>0</v>
      </c>
      <c r="BE36" s="25">
        <v>19300</v>
      </c>
      <c r="BF36" s="17">
        <v>9150</v>
      </c>
      <c r="BG36" s="19">
        <v>0</v>
      </c>
      <c r="BH36" s="19">
        <v>0</v>
      </c>
      <c r="BI36" s="19">
        <v>5100</v>
      </c>
      <c r="BJ36" s="19">
        <v>0</v>
      </c>
      <c r="BK36" s="19">
        <v>0</v>
      </c>
      <c r="BL36" s="19">
        <v>7900</v>
      </c>
      <c r="BM36" s="19">
        <v>-2200</v>
      </c>
      <c r="BN36" s="19">
        <v>0</v>
      </c>
      <c r="BO36" s="19">
        <v>8600</v>
      </c>
      <c r="BP36" s="19">
        <v>2700</v>
      </c>
      <c r="BQ36" s="19">
        <v>4550</v>
      </c>
      <c r="BR36" s="19">
        <v>11450</v>
      </c>
      <c r="BS36" s="19">
        <v>0</v>
      </c>
      <c r="BT36" s="19">
        <v>4550</v>
      </c>
      <c r="BU36" s="19">
        <v>0</v>
      </c>
      <c r="BV36" s="19">
        <v>0</v>
      </c>
      <c r="BW36" s="19">
        <v>4450</v>
      </c>
      <c r="BX36" s="19">
        <v>4600</v>
      </c>
      <c r="BY36" s="17">
        <v>3900</v>
      </c>
      <c r="BZ36" s="19">
        <v>1850</v>
      </c>
      <c r="CA36" s="19">
        <v>1950</v>
      </c>
      <c r="CB36" s="19">
        <v>0</v>
      </c>
      <c r="CC36" s="19">
        <v>0</v>
      </c>
      <c r="CD36" s="19">
        <v>7450</v>
      </c>
      <c r="CE36" s="19">
        <v>3750</v>
      </c>
      <c r="CF36" s="19">
        <v>5050</v>
      </c>
      <c r="CG36" s="19">
        <v>0</v>
      </c>
      <c r="CH36" s="19">
        <v>1700000</v>
      </c>
      <c r="CI36" s="19">
        <v>1071000</v>
      </c>
      <c r="CJ36" s="19">
        <v>1630000</v>
      </c>
      <c r="CK36" s="19">
        <v>660000</v>
      </c>
      <c r="CL36" s="19">
        <v>1050000</v>
      </c>
      <c r="CM36" s="19">
        <v>414000</v>
      </c>
      <c r="CN36" s="19">
        <v>1304000</v>
      </c>
      <c r="CO36" s="19">
        <v>169000</v>
      </c>
      <c r="CP36" s="19">
        <v>0</v>
      </c>
      <c r="CQ36" s="19">
        <v>0</v>
      </c>
      <c r="CR36" s="19">
        <v>565000</v>
      </c>
      <c r="CS36" s="19">
        <v>300000</v>
      </c>
      <c r="CT36" s="19">
        <v>508000</v>
      </c>
      <c r="CU36" s="19">
        <v>507000</v>
      </c>
      <c r="CV36" s="19">
        <v>1488000</v>
      </c>
      <c r="CW36" s="19">
        <v>1060000</v>
      </c>
      <c r="CX36" s="19">
        <v>1069000</v>
      </c>
      <c r="CY36" s="19">
        <v>1069000</v>
      </c>
      <c r="CZ36" s="19">
        <f>1605150-80000-60000</f>
        <v>1465150</v>
      </c>
      <c r="DA36" s="19">
        <f>1605150-80000-60000-150000-10000</f>
        <v>1305150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235200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40000</v>
      </c>
      <c r="DT36" s="19">
        <v>0</v>
      </c>
      <c r="DU36" s="19">
        <v>0</v>
      </c>
      <c r="DV36" s="19">
        <v>100000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19">
        <v>0</v>
      </c>
      <c r="EH36" s="19">
        <v>0</v>
      </c>
      <c r="EI36" s="19">
        <v>0</v>
      </c>
      <c r="EJ36" s="19">
        <v>0</v>
      </c>
      <c r="EK36" s="19">
        <v>0</v>
      </c>
      <c r="EL36" s="19">
        <v>-4400000</v>
      </c>
      <c r="EM36" s="19">
        <v>-2200000</v>
      </c>
    </row>
    <row r="37" spans="1:143" x14ac:dyDescent="0.25">
      <c r="A37" s="9" t="s">
        <v>68</v>
      </c>
      <c r="B37" s="9"/>
      <c r="C37" s="9"/>
      <c r="D37" s="9"/>
      <c r="E37" s="9"/>
      <c r="F37" s="9"/>
      <c r="G37" s="9"/>
      <c r="H37" s="9"/>
      <c r="I37" s="9"/>
      <c r="J37" s="17"/>
      <c r="K37" s="1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7"/>
      <c r="BZ37" s="19"/>
      <c r="CA37" s="19"/>
      <c r="CB37" s="19"/>
      <c r="CC37" s="19"/>
      <c r="CD37" s="19">
        <v>207080</v>
      </c>
      <c r="CE37" s="19">
        <v>0</v>
      </c>
      <c r="CF37" s="19">
        <v>63240</v>
      </c>
      <c r="CG37" s="19">
        <v>142160</v>
      </c>
      <c r="CH37" s="19">
        <v>-26520</v>
      </c>
      <c r="CI37" s="19">
        <v>0</v>
      </c>
      <c r="CJ37" s="19">
        <v>0</v>
      </c>
      <c r="CK37" s="19">
        <v>69550</v>
      </c>
      <c r="CL37" s="19">
        <v>0</v>
      </c>
      <c r="CM37" s="19">
        <v>51950</v>
      </c>
      <c r="CN37" s="19">
        <v>0</v>
      </c>
      <c r="CO37" s="19">
        <v>192360</v>
      </c>
      <c r="CP37" s="19">
        <v>84715</v>
      </c>
      <c r="CQ37" s="19">
        <v>52740</v>
      </c>
      <c r="CR37" s="19">
        <v>267560</v>
      </c>
      <c r="CS37" s="19">
        <v>135500</v>
      </c>
      <c r="CT37" s="19">
        <v>97520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52610</v>
      </c>
      <c r="DD37" s="19">
        <v>0</v>
      </c>
      <c r="DE37" s="19">
        <v>190910</v>
      </c>
      <c r="DF37" s="19">
        <v>0</v>
      </c>
      <c r="DG37" s="19">
        <v>100635</v>
      </c>
      <c r="DH37" s="19">
        <v>0</v>
      </c>
      <c r="DI37" s="19">
        <f>DH37</f>
        <v>0</v>
      </c>
      <c r="DJ37" s="19">
        <v>362130</v>
      </c>
      <c r="DK37" s="19">
        <v>807530</v>
      </c>
      <c r="DL37" s="19">
        <v>0</v>
      </c>
      <c r="DM37" s="19">
        <v>0</v>
      </c>
      <c r="DN37" s="19">
        <v>0</v>
      </c>
      <c r="DO37" s="19">
        <v>182340</v>
      </c>
      <c r="DP37" s="19">
        <v>0</v>
      </c>
      <c r="DQ37" s="19">
        <v>74030</v>
      </c>
      <c r="DR37" s="19">
        <v>149080</v>
      </c>
      <c r="DS37" s="19">
        <v>76680</v>
      </c>
      <c r="DT37" s="19">
        <v>25440</v>
      </c>
      <c r="DU37" s="19">
        <v>9990</v>
      </c>
      <c r="DV37" s="19">
        <v>5950</v>
      </c>
      <c r="DW37" s="19">
        <v>73350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f>177900-134000</f>
        <v>43900</v>
      </c>
      <c r="EF37" s="19">
        <v>37505</v>
      </c>
      <c r="EG37" s="19">
        <v>0</v>
      </c>
      <c r="EH37" s="19">
        <v>0</v>
      </c>
      <c r="EI37" s="19">
        <v>0</v>
      </c>
      <c r="EJ37" s="19">
        <v>0</v>
      </c>
      <c r="EK37" s="19">
        <v>0</v>
      </c>
      <c r="EL37" s="19">
        <v>0</v>
      </c>
      <c r="EM37" s="19">
        <v>0</v>
      </c>
    </row>
    <row r="38" spans="1:143" x14ac:dyDescent="0.25">
      <c r="A38" s="9" t="s">
        <v>69</v>
      </c>
      <c r="B38" s="9"/>
      <c r="C38" s="9"/>
      <c r="D38" s="9"/>
      <c r="E38" s="9"/>
      <c r="F38" s="9">
        <v>20000</v>
      </c>
      <c r="G38" s="9">
        <v>20000</v>
      </c>
      <c r="H38" s="9">
        <v>20000</v>
      </c>
      <c r="I38" s="9">
        <v>0</v>
      </c>
      <c r="J38" s="17">
        <v>0</v>
      </c>
      <c r="K38" s="17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4000</v>
      </c>
      <c r="AB38" s="19">
        <v>4000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67487</v>
      </c>
      <c r="AO38" s="19">
        <v>129150</v>
      </c>
      <c r="AP38" s="19">
        <v>10475</v>
      </c>
      <c r="AQ38" s="19">
        <v>75000</v>
      </c>
      <c r="AR38" s="19">
        <v>-45263</v>
      </c>
      <c r="AS38" s="19">
        <v>0</v>
      </c>
      <c r="AT38" s="19">
        <v>120800</v>
      </c>
      <c r="AU38" s="19">
        <v>0</v>
      </c>
      <c r="AV38" s="19">
        <v>0</v>
      </c>
      <c r="AW38" s="19">
        <v>0</v>
      </c>
      <c r="AX38" s="19">
        <v>0</v>
      </c>
      <c r="AY38" s="19">
        <v>26375</v>
      </c>
      <c r="AZ38" s="19">
        <v>0</v>
      </c>
      <c r="BA38" s="19">
        <v>34725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50572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24150</v>
      </c>
      <c r="BT38" s="19">
        <v>0</v>
      </c>
      <c r="BU38" s="19">
        <v>1025</v>
      </c>
      <c r="BV38" s="19">
        <v>0</v>
      </c>
      <c r="BW38" s="19">
        <v>0</v>
      </c>
      <c r="BX38" s="19">
        <v>27237</v>
      </c>
      <c r="BY38" s="17">
        <v>0</v>
      </c>
      <c r="BZ38" s="19">
        <v>0</v>
      </c>
      <c r="CA38" s="19">
        <v>26350</v>
      </c>
      <c r="CB38" s="19">
        <v>763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109048</v>
      </c>
      <c r="CN38" s="19">
        <v>2350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988</v>
      </c>
      <c r="CX38" s="19">
        <v>0</v>
      </c>
      <c r="CY38" s="19">
        <v>0</v>
      </c>
      <c r="CZ38" s="19">
        <v>9200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60700</v>
      </c>
      <c r="DH38" s="19">
        <v>0</v>
      </c>
      <c r="DI38" s="19">
        <v>0</v>
      </c>
      <c r="DJ38" s="19">
        <v>35100</v>
      </c>
      <c r="DK38" s="19">
        <v>0</v>
      </c>
      <c r="DL38" s="19">
        <v>0</v>
      </c>
      <c r="DM38" s="19">
        <v>0</v>
      </c>
      <c r="DN38" s="19">
        <v>0</v>
      </c>
      <c r="DO38" s="19">
        <v>17075</v>
      </c>
      <c r="DP38" s="19">
        <v>0</v>
      </c>
      <c r="DQ38" s="19">
        <v>0</v>
      </c>
      <c r="DR38" s="19">
        <v>4875</v>
      </c>
      <c r="DS38" s="19">
        <v>0</v>
      </c>
      <c r="DT38" s="19">
        <v>0</v>
      </c>
      <c r="DU38" s="19">
        <v>150</v>
      </c>
      <c r="DV38" s="19">
        <v>38375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64298</v>
      </c>
      <c r="EF38" s="19">
        <v>0</v>
      </c>
      <c r="EG38" s="19">
        <v>647900</v>
      </c>
      <c r="EH38" s="19">
        <v>0</v>
      </c>
      <c r="EI38" s="19">
        <v>0</v>
      </c>
      <c r="EJ38" s="19">
        <v>0</v>
      </c>
      <c r="EK38" s="19">
        <v>0</v>
      </c>
      <c r="EL38" s="19">
        <v>0</v>
      </c>
      <c r="EM38" s="19">
        <v>0</v>
      </c>
    </row>
    <row r="39" spans="1:143" x14ac:dyDescent="0.25">
      <c r="A39" s="9" t="s">
        <v>70</v>
      </c>
      <c r="B39" s="9"/>
      <c r="C39" s="9"/>
      <c r="D39" s="9"/>
      <c r="E39" s="9"/>
      <c r="F39" s="9"/>
      <c r="G39" s="9"/>
      <c r="H39" s="9">
        <v>0</v>
      </c>
      <c r="I39" s="9"/>
      <c r="J39" s="17">
        <v>0</v>
      </c>
      <c r="K39" s="17">
        <v>66000</v>
      </c>
      <c r="L39" s="19">
        <v>0</v>
      </c>
      <c r="M39" s="19">
        <v>10000</v>
      </c>
      <c r="N39" s="19">
        <v>0</v>
      </c>
      <c r="O39" s="19">
        <v>0</v>
      </c>
      <c r="P39" s="19">
        <v>83500</v>
      </c>
      <c r="Q39" s="19">
        <v>38500</v>
      </c>
      <c r="R39" s="19">
        <v>20000</v>
      </c>
      <c r="S39" s="19">
        <v>0</v>
      </c>
      <c r="T39" s="19">
        <v>17000</v>
      </c>
      <c r="U39" s="19">
        <v>15000</v>
      </c>
      <c r="V39" s="19">
        <v>14000</v>
      </c>
      <c r="W39" s="19">
        <v>0</v>
      </c>
      <c r="X39" s="19">
        <v>0</v>
      </c>
      <c r="Y39" s="19">
        <v>0</v>
      </c>
      <c r="Z39" s="19">
        <v>104000</v>
      </c>
      <c r="AA39" s="19">
        <v>0</v>
      </c>
      <c r="AB39" s="19">
        <v>64000</v>
      </c>
      <c r="AC39" s="19">
        <v>9000</v>
      </c>
      <c r="AD39" s="19">
        <v>6000</v>
      </c>
      <c r="AE39" s="19">
        <v>4000</v>
      </c>
      <c r="AF39" s="19">
        <v>2000</v>
      </c>
      <c r="AG39" s="19">
        <v>22000</v>
      </c>
      <c r="AH39" s="19">
        <v>16000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7600</v>
      </c>
      <c r="AR39" s="19">
        <v>6000</v>
      </c>
      <c r="AS39" s="19">
        <v>6000</v>
      </c>
      <c r="AT39" s="19">
        <v>6000</v>
      </c>
      <c r="AU39" s="19">
        <v>4000</v>
      </c>
      <c r="AV39" s="19">
        <v>3000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20000</v>
      </c>
      <c r="BC39" s="19">
        <v>130000</v>
      </c>
      <c r="BD39" s="19">
        <v>7000</v>
      </c>
      <c r="BE39" s="19">
        <v>47000</v>
      </c>
      <c r="BF39" s="19">
        <v>37000</v>
      </c>
      <c r="BG39" s="19">
        <v>253000</v>
      </c>
      <c r="BH39" s="19">
        <v>30000</v>
      </c>
      <c r="BI39" s="19">
        <v>20000</v>
      </c>
      <c r="BJ39" s="19">
        <v>15000</v>
      </c>
      <c r="BK39" s="19">
        <v>15000</v>
      </c>
      <c r="BL39" s="19">
        <v>6000</v>
      </c>
      <c r="BM39" s="19">
        <v>0</v>
      </c>
      <c r="BN39" s="19">
        <v>50000</v>
      </c>
      <c r="BO39" s="19">
        <v>50000</v>
      </c>
      <c r="BP39" s="19">
        <v>50000</v>
      </c>
      <c r="BQ39" s="19">
        <v>50000</v>
      </c>
      <c r="BR39" s="19">
        <v>50000</v>
      </c>
      <c r="BS39" s="19">
        <v>50000</v>
      </c>
      <c r="BT39" s="19">
        <v>50000</v>
      </c>
      <c r="BU39" s="19">
        <v>50000</v>
      </c>
      <c r="BV39" s="19">
        <v>63000</v>
      </c>
      <c r="BW39" s="19">
        <v>63000</v>
      </c>
      <c r="BX39" s="19">
        <v>63000</v>
      </c>
      <c r="BY39" s="19">
        <v>63000</v>
      </c>
      <c r="BZ39" s="19">
        <v>63000</v>
      </c>
      <c r="CA39" s="19">
        <v>51000</v>
      </c>
      <c r="CB39" s="19">
        <v>51000</v>
      </c>
      <c r="CC39" s="19">
        <v>51000</v>
      </c>
      <c r="CD39" s="19">
        <v>51000</v>
      </c>
      <c r="CE39" s="19">
        <v>51000</v>
      </c>
      <c r="CF39" s="19">
        <v>51000</v>
      </c>
      <c r="CG39" s="19">
        <v>51000</v>
      </c>
      <c r="CH39" s="19">
        <v>51000</v>
      </c>
      <c r="CI39" s="19">
        <v>51000</v>
      </c>
      <c r="CJ39" s="19">
        <v>51000</v>
      </c>
      <c r="CK39" s="19">
        <v>51000</v>
      </c>
      <c r="CL39" s="19">
        <v>51000</v>
      </c>
      <c r="CM39" s="19">
        <v>51000</v>
      </c>
      <c r="CN39" s="19">
        <v>51000</v>
      </c>
      <c r="CO39" s="19">
        <v>51000</v>
      </c>
      <c r="CP39" s="19">
        <v>51000</v>
      </c>
      <c r="CQ39" s="19">
        <v>51000</v>
      </c>
      <c r="CR39" s="19">
        <v>51000</v>
      </c>
      <c r="CS39" s="19">
        <v>51000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129740</v>
      </c>
      <c r="DF39" s="19">
        <v>0</v>
      </c>
      <c r="DG39" s="19">
        <f>DF39</f>
        <v>0</v>
      </c>
      <c r="DH39" s="19">
        <v>0</v>
      </c>
      <c r="DI39" s="19">
        <v>0</v>
      </c>
      <c r="DJ39" s="19">
        <v>0</v>
      </c>
      <c r="DK39" s="26">
        <v>28400000</v>
      </c>
      <c r="DL39" s="26">
        <f>DK39+4300000</f>
        <v>32700000</v>
      </c>
      <c r="DM39" s="26">
        <f>DL39</f>
        <v>32700000</v>
      </c>
      <c r="DN39" s="26">
        <f>DM39+6000000</f>
        <v>38700000</v>
      </c>
      <c r="DO39" s="26">
        <f>38700000+500000+450000</f>
        <v>39650000</v>
      </c>
      <c r="DP39" s="26">
        <f>DO39</f>
        <v>39650000</v>
      </c>
      <c r="DQ39" s="26">
        <f>DP39</f>
        <v>39650000</v>
      </c>
      <c r="DR39" s="26">
        <f>DQ39</f>
        <v>39650000</v>
      </c>
      <c r="DS39" s="26">
        <f>DR39</f>
        <v>39650000</v>
      </c>
      <c r="DT39" s="26">
        <v>40000000</v>
      </c>
      <c r="DU39" s="26">
        <f>DT39</f>
        <v>40000000</v>
      </c>
      <c r="DV39" s="26">
        <f>DU39</f>
        <v>40000000</v>
      </c>
      <c r="DW39" s="26">
        <f>DV39</f>
        <v>40000000</v>
      </c>
      <c r="DX39" s="26">
        <f>DW39</f>
        <v>40000000</v>
      </c>
      <c r="DY39" s="26">
        <f>DX39</f>
        <v>40000000</v>
      </c>
      <c r="DZ39" s="26">
        <v>49000000</v>
      </c>
      <c r="EA39" s="26">
        <f t="shared" ref="EA39:EF39" si="26">DZ39</f>
        <v>49000000</v>
      </c>
      <c r="EB39" s="26">
        <f t="shared" si="26"/>
        <v>49000000</v>
      </c>
      <c r="EC39" s="26">
        <f t="shared" si="26"/>
        <v>49000000</v>
      </c>
      <c r="ED39" s="26">
        <f t="shared" si="26"/>
        <v>49000000</v>
      </c>
      <c r="EE39" s="26">
        <f t="shared" si="26"/>
        <v>49000000</v>
      </c>
      <c r="EF39" s="26">
        <f t="shared" si="26"/>
        <v>49000000</v>
      </c>
      <c r="EG39" s="26">
        <f t="shared" ref="EG39:EL39" si="27">EF39</f>
        <v>49000000</v>
      </c>
      <c r="EH39" s="26">
        <f t="shared" si="27"/>
        <v>49000000</v>
      </c>
      <c r="EI39" s="26">
        <f t="shared" si="27"/>
        <v>49000000</v>
      </c>
      <c r="EJ39" s="26">
        <f t="shared" si="27"/>
        <v>49000000</v>
      </c>
      <c r="EK39" s="26">
        <f t="shared" si="27"/>
        <v>49000000</v>
      </c>
      <c r="EL39" s="26">
        <f t="shared" si="27"/>
        <v>49000000</v>
      </c>
      <c r="EM39" s="26">
        <f>EL39</f>
        <v>49000000</v>
      </c>
    </row>
    <row r="40" spans="1:143" x14ac:dyDescent="0.25">
      <c r="A40" s="9" t="s">
        <v>71</v>
      </c>
      <c r="B40" s="21">
        <v>139000</v>
      </c>
      <c r="C40" s="9">
        <v>103500</v>
      </c>
      <c r="D40" s="9">
        <v>93408</v>
      </c>
      <c r="E40" s="9">
        <v>150000</v>
      </c>
      <c r="F40" s="9">
        <v>308000</v>
      </c>
      <c r="G40" s="27">
        <v>330000</v>
      </c>
      <c r="H40" s="27">
        <v>295000</v>
      </c>
      <c r="I40" s="9">
        <v>295000</v>
      </c>
      <c r="J40" s="17">
        <v>388000</v>
      </c>
      <c r="K40" s="18">
        <v>273000</v>
      </c>
      <c r="L40" s="19">
        <v>330000</v>
      </c>
      <c r="M40" s="19">
        <v>330000</v>
      </c>
      <c r="N40" s="19">
        <v>215000</v>
      </c>
      <c r="O40" s="19">
        <v>194000</v>
      </c>
      <c r="P40" s="19">
        <v>260000</v>
      </c>
      <c r="Q40" s="19">
        <v>250000</v>
      </c>
      <c r="R40" s="19">
        <v>337000</v>
      </c>
      <c r="S40" s="19">
        <v>330000</v>
      </c>
      <c r="T40" s="19">
        <v>366000</v>
      </c>
      <c r="U40" s="19">
        <v>360000</v>
      </c>
      <c r="V40" s="19">
        <v>810000</v>
      </c>
      <c r="W40" s="19">
        <v>882000</v>
      </c>
      <c r="X40" s="19">
        <v>877000</v>
      </c>
      <c r="Y40" s="19">
        <v>950000</v>
      </c>
      <c r="Z40" s="19">
        <v>180000</v>
      </c>
      <c r="AA40" s="19">
        <v>211000</v>
      </c>
      <c r="AB40" s="19">
        <v>405000</v>
      </c>
      <c r="AC40" s="19">
        <v>440000</v>
      </c>
      <c r="AD40" s="19">
        <v>434000</v>
      </c>
      <c r="AE40" s="19">
        <v>479000</v>
      </c>
      <c r="AF40" s="19">
        <v>553000</v>
      </c>
      <c r="AG40" s="19">
        <v>532000</v>
      </c>
      <c r="AH40" s="19">
        <v>583000</v>
      </c>
      <c r="AI40" s="19">
        <v>573000</v>
      </c>
      <c r="AJ40" s="19">
        <v>781000</v>
      </c>
      <c r="AK40" s="19">
        <v>781000</v>
      </c>
      <c r="AL40" s="19">
        <v>771000</v>
      </c>
      <c r="AM40" s="19">
        <v>857000</v>
      </c>
      <c r="AN40" s="19">
        <v>437000</v>
      </c>
      <c r="AO40" s="19">
        <v>219000</v>
      </c>
      <c r="AP40" s="19">
        <v>219000</v>
      </c>
      <c r="AQ40" s="19">
        <v>261000</v>
      </c>
      <c r="AR40" s="19">
        <v>951000</v>
      </c>
      <c r="AS40" s="19">
        <v>183000</v>
      </c>
      <c r="AT40" s="19">
        <v>153000</v>
      </c>
      <c r="AU40" s="19">
        <v>68000</v>
      </c>
      <c r="AV40" s="19">
        <v>150000</v>
      </c>
      <c r="AW40" s="19">
        <v>150000</v>
      </c>
      <c r="AX40" s="19">
        <v>216000</v>
      </c>
      <c r="AY40" s="19">
        <v>216000</v>
      </c>
      <c r="AZ40" s="19">
        <v>282000</v>
      </c>
      <c r="BA40" s="19">
        <v>282000</v>
      </c>
      <c r="BB40" s="19">
        <v>356000</v>
      </c>
      <c r="BC40" s="19">
        <v>533000</v>
      </c>
      <c r="BD40" s="19">
        <v>508000</v>
      </c>
      <c r="BE40" s="19">
        <v>536000</v>
      </c>
      <c r="BF40" s="19">
        <v>520000</v>
      </c>
      <c r="BG40" s="19">
        <v>520000</v>
      </c>
      <c r="BH40" s="19">
        <v>520000</v>
      </c>
      <c r="BI40" s="19">
        <v>503000</v>
      </c>
      <c r="BJ40" s="19">
        <v>583000</v>
      </c>
      <c r="BK40" s="19">
        <v>503000</v>
      </c>
      <c r="BL40" s="19">
        <v>580000</v>
      </c>
      <c r="BM40" s="19">
        <v>591400</v>
      </c>
      <c r="BN40" s="19">
        <v>481500</v>
      </c>
      <c r="BO40" s="19">
        <v>481500</v>
      </c>
      <c r="BP40" s="19">
        <v>528000</v>
      </c>
      <c r="BQ40" s="19">
        <v>517800</v>
      </c>
      <c r="BR40" s="19">
        <v>560000</v>
      </c>
      <c r="BS40" s="19">
        <v>732000</v>
      </c>
      <c r="BT40" s="19">
        <v>454000</v>
      </c>
      <c r="BU40" s="19">
        <v>321000</v>
      </c>
      <c r="BV40" s="19">
        <v>414000</v>
      </c>
      <c r="BW40" s="19">
        <v>514000</v>
      </c>
      <c r="BX40" s="19">
        <v>514000</v>
      </c>
      <c r="BY40" s="17">
        <v>144000</v>
      </c>
      <c r="BZ40" s="19">
        <v>313000</v>
      </c>
      <c r="CA40" s="19">
        <v>412000</v>
      </c>
      <c r="CB40" s="19">
        <v>935000</v>
      </c>
      <c r="CC40" s="19">
        <v>1238000</v>
      </c>
      <c r="CD40" s="19">
        <v>1294000</v>
      </c>
      <c r="CE40" s="19">
        <v>1355000</v>
      </c>
      <c r="CF40" s="19">
        <v>1448000</v>
      </c>
      <c r="CG40" s="19">
        <v>1613000</v>
      </c>
      <c r="CH40" s="19">
        <v>1613000</v>
      </c>
      <c r="CI40" s="19">
        <v>1701000</v>
      </c>
      <c r="CJ40" s="19">
        <v>2080000</v>
      </c>
      <c r="CK40" s="19">
        <v>2188000</v>
      </c>
      <c r="CL40" s="19">
        <v>2250000</v>
      </c>
      <c r="CM40" s="19">
        <v>2595000</v>
      </c>
      <c r="CN40" s="19">
        <v>2683000</v>
      </c>
      <c r="CO40" s="19">
        <v>2770000</v>
      </c>
      <c r="CP40" s="19">
        <v>2869000</v>
      </c>
      <c r="CQ40" s="19">
        <v>2924000</v>
      </c>
      <c r="CR40" s="19">
        <v>2659000</v>
      </c>
      <c r="CS40" s="19">
        <v>2759000</v>
      </c>
      <c r="CT40" s="19">
        <v>2334000</v>
      </c>
      <c r="CU40" s="19">
        <v>2430000</v>
      </c>
      <c r="CV40" s="19">
        <v>2527000</v>
      </c>
      <c r="CW40" s="19">
        <v>2834000</v>
      </c>
      <c r="CX40" s="19">
        <v>3276000</v>
      </c>
      <c r="CY40" s="19">
        <v>3276000</v>
      </c>
      <c r="CZ40" s="19">
        <v>3313000</v>
      </c>
      <c r="DA40" s="19">
        <v>3407000</v>
      </c>
      <c r="DB40" s="19">
        <v>3607000</v>
      </c>
      <c r="DC40" s="19">
        <v>3703000</v>
      </c>
      <c r="DD40" s="19">
        <v>3703000</v>
      </c>
      <c r="DE40" s="19">
        <v>3776000</v>
      </c>
      <c r="DF40" s="19">
        <v>3759000</v>
      </c>
      <c r="DG40" s="19">
        <v>3513000</v>
      </c>
      <c r="DH40" s="19">
        <v>3972000</v>
      </c>
      <c r="DI40" s="19">
        <v>4388000</v>
      </c>
      <c r="DJ40" s="19">
        <v>4368000</v>
      </c>
      <c r="DK40" s="19">
        <v>3548000</v>
      </c>
      <c r="DL40" s="19">
        <v>3498000</v>
      </c>
      <c r="DM40" s="19">
        <v>3092000</v>
      </c>
      <c r="DN40" s="19">
        <v>2592000</v>
      </c>
      <c r="DO40" s="19">
        <v>2311000</v>
      </c>
      <c r="DP40" s="19">
        <v>2390000</v>
      </c>
      <c r="DQ40" s="19">
        <v>2151000</v>
      </c>
      <c r="DR40" s="19">
        <v>2236000</v>
      </c>
      <c r="DS40" s="19">
        <f>DR40</f>
        <v>2236000</v>
      </c>
      <c r="DT40" s="19">
        <v>2237000</v>
      </c>
      <c r="DU40" s="19">
        <v>2418000</v>
      </c>
      <c r="DV40" s="19">
        <v>2824000</v>
      </c>
      <c r="DW40" s="19">
        <v>2770000</v>
      </c>
      <c r="DX40" s="19">
        <v>2731000</v>
      </c>
      <c r="DY40" s="19">
        <v>2724000</v>
      </c>
      <c r="DZ40" s="19">
        <v>2824000</v>
      </c>
      <c r="EA40" s="19">
        <v>3405000</v>
      </c>
      <c r="EB40" s="19">
        <v>4821000</v>
      </c>
      <c r="EC40" s="19">
        <v>5029000</v>
      </c>
      <c r="ED40" s="19">
        <v>5130000</v>
      </c>
      <c r="EE40" s="19">
        <v>4578000</v>
      </c>
      <c r="EF40" s="19">
        <v>4224000</v>
      </c>
      <c r="EG40" s="19">
        <v>3874000</v>
      </c>
      <c r="EH40" s="19">
        <v>3721000</v>
      </c>
      <c r="EI40" s="19">
        <v>3999000</v>
      </c>
      <c r="EJ40" s="19">
        <v>4042000</v>
      </c>
      <c r="EK40" s="19">
        <v>5059000</v>
      </c>
      <c r="EL40" s="19">
        <v>5633000</v>
      </c>
      <c r="EM40" s="19">
        <v>5587000</v>
      </c>
    </row>
    <row r="41" spans="1:143" x14ac:dyDescent="0.25">
      <c r="A41" s="9" t="s">
        <v>72</v>
      </c>
      <c r="B41" s="21">
        <v>24625</v>
      </c>
      <c r="C41" s="9">
        <v>24625</v>
      </c>
      <c r="D41" s="9">
        <v>0</v>
      </c>
      <c r="E41" s="9"/>
      <c r="F41" s="9">
        <v>31500</v>
      </c>
      <c r="G41" s="9">
        <v>0</v>
      </c>
      <c r="H41" s="9">
        <v>94250</v>
      </c>
      <c r="I41" s="9">
        <v>0</v>
      </c>
      <c r="J41" s="17">
        <v>0</v>
      </c>
      <c r="K41" s="17">
        <v>2000</v>
      </c>
      <c r="L41" s="17">
        <v>33500</v>
      </c>
      <c r="M41" s="17">
        <v>33500</v>
      </c>
      <c r="N41" s="25">
        <v>-63900</v>
      </c>
      <c r="O41" s="25">
        <v>0</v>
      </c>
      <c r="P41" s="25">
        <v>0</v>
      </c>
      <c r="Q41" s="25">
        <v>0</v>
      </c>
      <c r="R41" s="25">
        <v>27000</v>
      </c>
      <c r="S41" s="25">
        <v>0</v>
      </c>
      <c r="T41" s="25">
        <v>0</v>
      </c>
      <c r="U41" s="25">
        <v>2000</v>
      </c>
      <c r="V41" s="25">
        <v>0</v>
      </c>
      <c r="W41" s="25">
        <v>0</v>
      </c>
      <c r="X41" s="25">
        <v>-66550</v>
      </c>
      <c r="Y41" s="25">
        <f>-73450+18000</f>
        <v>-55450</v>
      </c>
      <c r="Z41" s="25">
        <v>13950</v>
      </c>
      <c r="AA41" s="25">
        <v>0</v>
      </c>
      <c r="AB41" s="28">
        <v>59500</v>
      </c>
      <c r="AC41" s="17">
        <v>187350</v>
      </c>
      <c r="AD41" s="17">
        <v>0</v>
      </c>
      <c r="AE41" s="17">
        <v>261900</v>
      </c>
      <c r="AF41" s="17">
        <v>425100</v>
      </c>
      <c r="AG41" s="17">
        <v>628200</v>
      </c>
      <c r="AH41" s="17">
        <v>0</v>
      </c>
      <c r="AI41" s="17">
        <v>843900</v>
      </c>
      <c r="AJ41" s="17">
        <v>0</v>
      </c>
      <c r="AK41" s="17">
        <v>0</v>
      </c>
      <c r="AL41" s="17">
        <v>0</v>
      </c>
      <c r="AM41" s="17">
        <v>43500</v>
      </c>
      <c r="AN41" s="17">
        <v>115190</v>
      </c>
      <c r="AO41" s="17">
        <v>0</v>
      </c>
      <c r="AP41" s="17">
        <v>0</v>
      </c>
      <c r="AQ41" s="17">
        <v>0</v>
      </c>
      <c r="AR41" s="17">
        <v>0</v>
      </c>
      <c r="AS41" s="17">
        <f>300000*0.93</f>
        <v>279000</v>
      </c>
      <c r="AT41" s="17">
        <v>149600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59800</v>
      </c>
      <c r="BA41" s="17">
        <v>59750</v>
      </c>
      <c r="BB41" s="17">
        <v>0</v>
      </c>
      <c r="BC41" s="17">
        <v>0</v>
      </c>
      <c r="BD41" s="17">
        <v>0</v>
      </c>
      <c r="BE41" s="17">
        <v>639550</v>
      </c>
      <c r="BF41" s="17">
        <v>0</v>
      </c>
      <c r="BG41" s="17">
        <v>106450</v>
      </c>
      <c r="BH41" s="17">
        <v>0</v>
      </c>
      <c r="BI41" s="17">
        <v>135650</v>
      </c>
      <c r="BJ41" s="17">
        <v>0</v>
      </c>
      <c r="BK41" s="17">
        <v>343270</v>
      </c>
      <c r="BL41" s="17">
        <v>0</v>
      </c>
      <c r="BM41" s="17">
        <v>0</v>
      </c>
      <c r="BN41" s="17">
        <v>128100</v>
      </c>
      <c r="BO41" s="17">
        <v>0</v>
      </c>
      <c r="BP41" s="17">
        <v>0</v>
      </c>
      <c r="BQ41" s="17">
        <v>0</v>
      </c>
      <c r="BR41" s="17">
        <v>0</v>
      </c>
      <c r="BS41" s="17">
        <v>9610</v>
      </c>
      <c r="BT41" s="17">
        <v>0</v>
      </c>
      <c r="BU41" s="17">
        <v>0</v>
      </c>
      <c r="BV41" s="17">
        <v>260900</v>
      </c>
      <c r="BW41" s="22">
        <v>-16200</v>
      </c>
      <c r="BX41" s="22">
        <v>51200</v>
      </c>
      <c r="BY41" s="17">
        <v>225500</v>
      </c>
      <c r="BZ41" s="17">
        <v>23250</v>
      </c>
      <c r="CA41" s="17">
        <v>285300</v>
      </c>
      <c r="CB41" s="17">
        <v>50750</v>
      </c>
      <c r="CC41" s="17">
        <v>0</v>
      </c>
      <c r="CD41" s="17">
        <v>0</v>
      </c>
      <c r="CE41" s="17">
        <v>0</v>
      </c>
      <c r="CF41" s="17">
        <v>158250</v>
      </c>
      <c r="CG41" s="17">
        <v>0</v>
      </c>
      <c r="CH41" s="17">
        <v>398750</v>
      </c>
      <c r="CI41" s="17">
        <v>-130250</v>
      </c>
      <c r="CJ41" s="17">
        <v>0</v>
      </c>
      <c r="CK41" s="17">
        <v>0</v>
      </c>
      <c r="CL41" s="17">
        <v>42100</v>
      </c>
      <c r="CM41" s="17">
        <v>0</v>
      </c>
      <c r="CN41" s="17">
        <v>1350</v>
      </c>
      <c r="CO41" s="17">
        <v>0</v>
      </c>
      <c r="CP41" s="17">
        <v>98500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  <c r="CV41" s="17">
        <v>36450</v>
      </c>
      <c r="CW41" s="17">
        <v>15205</v>
      </c>
      <c r="CX41" s="17">
        <v>0</v>
      </c>
      <c r="CY41" s="17">
        <v>0</v>
      </c>
      <c r="CZ41" s="17">
        <v>0</v>
      </c>
      <c r="DA41" s="17">
        <v>0</v>
      </c>
      <c r="DB41" s="17">
        <v>0</v>
      </c>
      <c r="DC41" s="17">
        <v>7000</v>
      </c>
      <c r="DD41" s="17">
        <v>7000</v>
      </c>
      <c r="DE41" s="17">
        <v>0</v>
      </c>
      <c r="DF41" s="17">
        <v>0</v>
      </c>
      <c r="DG41" s="17">
        <v>388000</v>
      </c>
      <c r="DH41" s="17">
        <v>0</v>
      </c>
      <c r="DI41" s="17">
        <v>412500</v>
      </c>
      <c r="DJ41" s="17">
        <v>0</v>
      </c>
      <c r="DK41" s="17">
        <v>0</v>
      </c>
      <c r="DL41" s="17">
        <v>0</v>
      </c>
      <c r="DM41" s="17">
        <v>634205</v>
      </c>
      <c r="DN41" s="17">
        <v>640250</v>
      </c>
      <c r="DO41" s="17">
        <v>0</v>
      </c>
      <c r="DP41" s="17">
        <v>0</v>
      </c>
      <c r="DQ41" s="17">
        <v>0</v>
      </c>
      <c r="DR41" s="17">
        <v>25150</v>
      </c>
      <c r="DS41" s="17">
        <v>246500</v>
      </c>
      <c r="DT41" s="17">
        <v>0</v>
      </c>
      <c r="DU41" s="17">
        <v>0</v>
      </c>
      <c r="DV41" s="17">
        <v>0</v>
      </c>
      <c r="DW41" s="17">
        <v>0</v>
      </c>
      <c r="DX41" s="17">
        <v>0</v>
      </c>
      <c r="DY41" s="17">
        <v>0</v>
      </c>
      <c r="DZ41" s="17">
        <v>0</v>
      </c>
      <c r="EA41" s="17">
        <v>0</v>
      </c>
      <c r="EB41" s="17">
        <v>0</v>
      </c>
      <c r="EC41" s="17">
        <v>2130400</v>
      </c>
      <c r="ED41" s="17">
        <v>1852200</v>
      </c>
      <c r="EE41" s="17">
        <v>0</v>
      </c>
      <c r="EF41" s="17">
        <v>0</v>
      </c>
      <c r="EG41" s="17">
        <v>0</v>
      </c>
      <c r="EH41" s="17">
        <v>0</v>
      </c>
      <c r="EI41" s="17">
        <v>0</v>
      </c>
      <c r="EJ41" s="17">
        <v>298600</v>
      </c>
      <c r="EK41" s="17">
        <v>0</v>
      </c>
      <c r="EL41" s="17">
        <v>0</v>
      </c>
      <c r="EM41" s="17">
        <v>0</v>
      </c>
    </row>
    <row r="42" spans="1:143" x14ac:dyDescent="0.25">
      <c r="A42" s="9" t="s">
        <v>73</v>
      </c>
      <c r="B42" s="9"/>
      <c r="C42" s="9"/>
      <c r="D42" s="9">
        <v>0</v>
      </c>
      <c r="E42" s="9">
        <v>1010</v>
      </c>
      <c r="F42" s="9">
        <v>1130</v>
      </c>
      <c r="G42" s="9">
        <v>5840</v>
      </c>
      <c r="H42" s="9">
        <v>0</v>
      </c>
      <c r="I42" s="9">
        <v>0</v>
      </c>
      <c r="J42" s="17">
        <v>0</v>
      </c>
      <c r="K42" s="17">
        <v>0</v>
      </c>
      <c r="L42" s="19">
        <v>0</v>
      </c>
      <c r="M42" s="19">
        <v>4450</v>
      </c>
      <c r="N42" s="19">
        <v>9330</v>
      </c>
      <c r="O42" s="19">
        <v>6550</v>
      </c>
      <c r="P42" s="19">
        <v>13870</v>
      </c>
      <c r="Q42" s="19">
        <v>8970</v>
      </c>
      <c r="R42" s="19">
        <v>1530</v>
      </c>
      <c r="S42" s="19">
        <v>1500</v>
      </c>
      <c r="T42" s="19">
        <v>2450</v>
      </c>
      <c r="U42" s="19">
        <v>0</v>
      </c>
      <c r="V42" s="19">
        <v>0</v>
      </c>
      <c r="W42" s="19">
        <v>0</v>
      </c>
      <c r="X42" s="19">
        <v>0</v>
      </c>
      <c r="Y42" s="19">
        <v>1530</v>
      </c>
      <c r="Z42" s="19">
        <v>0</v>
      </c>
      <c r="AA42" s="19">
        <v>0</v>
      </c>
      <c r="AB42" s="19">
        <v>1710</v>
      </c>
      <c r="AC42" s="19">
        <v>3430</v>
      </c>
      <c r="AD42" s="19">
        <v>0</v>
      </c>
      <c r="AE42" s="19">
        <v>0</v>
      </c>
      <c r="AF42" s="19">
        <v>2540</v>
      </c>
      <c r="AG42" s="19">
        <v>21130</v>
      </c>
      <c r="AH42" s="19">
        <v>0</v>
      </c>
      <c r="AI42" s="19">
        <v>0</v>
      </c>
      <c r="AJ42" s="19">
        <v>0</v>
      </c>
      <c r="AK42" s="19">
        <v>490</v>
      </c>
      <c r="AL42" s="19">
        <v>-430</v>
      </c>
      <c r="AM42" s="19">
        <v>0</v>
      </c>
      <c r="AN42" s="19">
        <v>450</v>
      </c>
      <c r="AO42" s="19">
        <v>0</v>
      </c>
      <c r="AP42" s="19">
        <v>0</v>
      </c>
      <c r="AQ42" s="19">
        <v>0</v>
      </c>
      <c r="AR42" s="19">
        <v>1530</v>
      </c>
      <c r="AS42" s="19">
        <v>0</v>
      </c>
      <c r="AT42" s="19">
        <v>0</v>
      </c>
      <c r="AU42" s="19">
        <v>0</v>
      </c>
      <c r="AV42" s="19">
        <v>550</v>
      </c>
      <c r="AW42" s="19">
        <v>0</v>
      </c>
      <c r="AX42" s="19">
        <v>0</v>
      </c>
      <c r="AY42" s="19">
        <v>0</v>
      </c>
      <c r="AZ42" s="19">
        <v>1230</v>
      </c>
      <c r="BA42" s="19">
        <v>490</v>
      </c>
      <c r="BB42" s="19">
        <v>0</v>
      </c>
      <c r="BC42" s="19">
        <v>0</v>
      </c>
      <c r="BD42" s="19">
        <v>1590</v>
      </c>
      <c r="BE42" s="19">
        <v>710</v>
      </c>
      <c r="BF42" s="19">
        <v>0</v>
      </c>
      <c r="BG42" s="19">
        <v>3920</v>
      </c>
      <c r="BH42" s="19">
        <v>1560</v>
      </c>
      <c r="BI42" s="19">
        <v>0</v>
      </c>
      <c r="BJ42" s="19">
        <v>0</v>
      </c>
      <c r="BK42" s="19">
        <v>0</v>
      </c>
      <c r="BL42" s="19">
        <v>1620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21970</v>
      </c>
      <c r="BS42" s="19">
        <v>0</v>
      </c>
      <c r="BT42" s="19">
        <v>0</v>
      </c>
      <c r="BU42" s="19">
        <v>0</v>
      </c>
      <c r="BV42" s="19">
        <v>0</v>
      </c>
      <c r="BW42" s="19">
        <v>16370</v>
      </c>
      <c r="BX42" s="19">
        <v>0</v>
      </c>
      <c r="BY42" s="17">
        <v>0</v>
      </c>
      <c r="BZ42" s="19">
        <v>62120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28450</v>
      </c>
      <c r="CH42" s="19">
        <v>18500</v>
      </c>
      <c r="CI42" s="19">
        <v>-61330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24600</v>
      </c>
      <c r="CP42" s="19">
        <v>0</v>
      </c>
      <c r="CQ42" s="19">
        <v>0</v>
      </c>
      <c r="CR42" s="19">
        <v>17490</v>
      </c>
      <c r="CS42" s="19">
        <v>0</v>
      </c>
      <c r="CT42" s="19">
        <v>0</v>
      </c>
      <c r="CU42" s="19">
        <v>2820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55710</v>
      </c>
      <c r="DD42" s="19">
        <v>0</v>
      </c>
      <c r="DE42" s="19">
        <v>0</v>
      </c>
      <c r="DF42" s="19">
        <v>0</v>
      </c>
      <c r="DG42" s="19">
        <f>DF42</f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36310</v>
      </c>
      <c r="DN42" s="19">
        <v>0</v>
      </c>
      <c r="DO42" s="19">
        <v>0</v>
      </c>
      <c r="DP42" s="19">
        <v>0</v>
      </c>
      <c r="DQ42" s="19">
        <v>0</v>
      </c>
      <c r="DR42" s="19">
        <v>45150</v>
      </c>
      <c r="DS42" s="19">
        <v>62990</v>
      </c>
      <c r="DT42" s="19">
        <v>20950</v>
      </c>
      <c r="DU42" s="19">
        <v>7940</v>
      </c>
      <c r="DV42" s="19">
        <v>181610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19">
        <v>0</v>
      </c>
      <c r="EH42" s="19">
        <v>0</v>
      </c>
      <c r="EI42" s="19">
        <v>11200</v>
      </c>
      <c r="EJ42" s="19">
        <v>0</v>
      </c>
      <c r="EK42" s="19">
        <v>0</v>
      </c>
      <c r="EL42" s="19">
        <v>0</v>
      </c>
      <c r="EM42" s="19">
        <v>0</v>
      </c>
    </row>
    <row r="43" spans="1:143" x14ac:dyDescent="0.25">
      <c r="A43" s="9" t="s">
        <v>74</v>
      </c>
      <c r="B43" s="9"/>
      <c r="C43" s="9"/>
      <c r="D43" s="9"/>
      <c r="E43" s="9"/>
      <c r="F43" s="9"/>
      <c r="G43" s="9"/>
      <c r="H43" s="9"/>
      <c r="I43" s="9"/>
      <c r="J43" s="17"/>
      <c r="K43" s="17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>
        <v>66400</v>
      </c>
      <c r="BD43" s="19">
        <v>-137400</v>
      </c>
      <c r="BE43" s="19">
        <v>0</v>
      </c>
      <c r="BF43" s="19">
        <v>-12100</v>
      </c>
      <c r="BG43" s="19">
        <v>62200</v>
      </c>
      <c r="BH43" s="19">
        <v>0</v>
      </c>
      <c r="BI43" s="19">
        <v>191800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-352400</v>
      </c>
      <c r="BS43" s="19">
        <v>0</v>
      </c>
      <c r="BT43" s="19">
        <v>0</v>
      </c>
      <c r="BU43" s="19">
        <v>0</v>
      </c>
      <c r="BV43" s="19">
        <v>0</v>
      </c>
      <c r="BW43" s="22">
        <v>-27750</v>
      </c>
      <c r="BX43" s="22">
        <v>0</v>
      </c>
      <c r="BY43" s="22">
        <v>0</v>
      </c>
      <c r="BZ43" s="19">
        <v>0</v>
      </c>
      <c r="CA43" s="19">
        <v>305500</v>
      </c>
      <c r="CB43" s="19">
        <v>-35000</v>
      </c>
      <c r="CC43" s="19">
        <v>0</v>
      </c>
      <c r="CD43" s="19">
        <v>0</v>
      </c>
      <c r="CE43" s="19">
        <v>490500</v>
      </c>
      <c r="CF43" s="19">
        <v>220000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433600</v>
      </c>
      <c r="CN43" s="19">
        <v>135600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353600</v>
      </c>
      <c r="CY43" s="19">
        <v>353600</v>
      </c>
      <c r="CZ43" s="19">
        <v>520080</v>
      </c>
      <c r="DA43" s="19">
        <v>631900</v>
      </c>
      <c r="DB43" s="19">
        <v>257100</v>
      </c>
      <c r="DC43" s="19">
        <f>1251540+250000</f>
        <v>1501540</v>
      </c>
      <c r="DD43" s="19">
        <f>651540+250000</f>
        <v>901540</v>
      </c>
      <c r="DE43" s="19">
        <v>150000</v>
      </c>
      <c r="DF43" s="19">
        <f>150000+214960</f>
        <v>364960</v>
      </c>
      <c r="DG43" s="19">
        <f>150000+1479500</f>
        <v>1629500</v>
      </c>
      <c r="DH43" s="19">
        <f>918900+150000-148200</f>
        <v>920700</v>
      </c>
      <c r="DI43" s="19">
        <f>402600+150000</f>
        <v>552600</v>
      </c>
      <c r="DJ43" s="19">
        <f>598200+150000</f>
        <v>748200</v>
      </c>
      <c r="DK43" s="19">
        <f>150000+166840</f>
        <v>316840</v>
      </c>
      <c r="DL43" s="19">
        <f>64800+150000</f>
        <v>214800</v>
      </c>
      <c r="DM43" s="19">
        <f>727360+150000</f>
        <v>877360</v>
      </c>
      <c r="DN43" s="19">
        <f>608360+150000</f>
        <v>758360</v>
      </c>
      <c r="DO43" s="19">
        <v>452840</v>
      </c>
      <c r="DP43" s="19">
        <v>478880</v>
      </c>
      <c r="DQ43" s="19">
        <v>98880</v>
      </c>
      <c r="DR43" s="19">
        <v>1013300</v>
      </c>
      <c r="DS43" s="19">
        <v>1658720</v>
      </c>
      <c r="DT43" s="19">
        <v>1170080</v>
      </c>
      <c r="DU43" s="19">
        <v>131020</v>
      </c>
      <c r="DV43" s="19">
        <v>1126140</v>
      </c>
      <c r="DW43" s="19">
        <v>1343180</v>
      </c>
      <c r="DX43" s="19">
        <v>802540</v>
      </c>
      <c r="DY43" s="19">
        <v>198120</v>
      </c>
      <c r="DZ43" s="19">
        <v>448120</v>
      </c>
      <c r="EA43" s="19">
        <v>90570</v>
      </c>
      <c r="EB43" s="19">
        <v>152950</v>
      </c>
      <c r="EC43" s="19">
        <v>9330</v>
      </c>
      <c r="ED43" s="19">
        <v>2565735</v>
      </c>
      <c r="EE43" s="19">
        <f>1861660-250000</f>
        <v>1611660</v>
      </c>
      <c r="EF43" s="19">
        <v>1631640</v>
      </c>
      <c r="EG43" s="19">
        <v>1947360</v>
      </c>
      <c r="EH43" s="19">
        <v>714860</v>
      </c>
      <c r="EI43" s="19">
        <v>964020</v>
      </c>
      <c r="EJ43" s="19">
        <v>1500020</v>
      </c>
      <c r="EK43" s="19">
        <v>1220640</v>
      </c>
      <c r="EL43" s="19">
        <v>92300</v>
      </c>
      <c r="EM43" s="19">
        <v>710740</v>
      </c>
    </row>
    <row r="44" spans="1:143" x14ac:dyDescent="0.25">
      <c r="A44" s="9" t="s">
        <v>75</v>
      </c>
      <c r="B44" s="9"/>
      <c r="C44" s="9"/>
      <c r="D44" s="9"/>
      <c r="E44" s="9"/>
      <c r="F44" s="9"/>
      <c r="G44" s="9"/>
      <c r="H44" s="9"/>
      <c r="I44" s="9"/>
      <c r="J44" s="17"/>
      <c r="K44" s="1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7"/>
      <c r="BZ44" s="19"/>
      <c r="CA44" s="19"/>
      <c r="CB44" s="19"/>
      <c r="CC44" s="19"/>
      <c r="CD44" s="19">
        <v>10000</v>
      </c>
      <c r="CE44" s="19">
        <v>10000</v>
      </c>
      <c r="CF44" s="19">
        <v>10000</v>
      </c>
      <c r="CG44" s="19">
        <v>10000</v>
      </c>
      <c r="CH44" s="19">
        <v>10000</v>
      </c>
      <c r="CI44" s="19">
        <v>10000</v>
      </c>
      <c r="CJ44" s="19">
        <v>30000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120000</v>
      </c>
      <c r="CR44" s="19">
        <v>120000</v>
      </c>
      <c r="CS44" s="19">
        <v>120000</v>
      </c>
      <c r="CT44" s="19">
        <v>120000</v>
      </c>
      <c r="CU44" s="19">
        <v>120000</v>
      </c>
      <c r="CV44" s="19">
        <v>120000</v>
      </c>
      <c r="CW44" s="19">
        <v>120000</v>
      </c>
      <c r="CX44" s="19">
        <v>120000</v>
      </c>
      <c r="CY44" s="19">
        <v>120000</v>
      </c>
      <c r="CZ44" s="19">
        <v>120000</v>
      </c>
      <c r="DA44" s="19">
        <v>120000</v>
      </c>
      <c r="DB44" s="19">
        <v>120000</v>
      </c>
      <c r="DC44" s="19">
        <v>120000</v>
      </c>
      <c r="DD44" s="19">
        <v>120000</v>
      </c>
      <c r="DE44" s="19">
        <v>120000</v>
      </c>
      <c r="DF44" s="19">
        <v>120000</v>
      </c>
      <c r="DG44" s="19">
        <f>DF44</f>
        <v>120000</v>
      </c>
      <c r="DH44" s="19">
        <f>DG44</f>
        <v>120000</v>
      </c>
      <c r="DI44" s="19">
        <v>120000</v>
      </c>
      <c r="DJ44" s="19">
        <f>DI44</f>
        <v>120000</v>
      </c>
      <c r="DK44" s="19">
        <v>120000</v>
      </c>
      <c r="DL44" s="19">
        <v>120000</v>
      </c>
      <c r="DM44" s="19">
        <f>DL44</f>
        <v>120000</v>
      </c>
      <c r="DN44" s="19">
        <f>DM44</f>
        <v>120000</v>
      </c>
      <c r="DO44" s="19">
        <f>DN44</f>
        <v>120000</v>
      </c>
      <c r="DP44" s="19">
        <f>DO44</f>
        <v>120000</v>
      </c>
      <c r="DQ44" s="19">
        <f t="shared" ref="DQ44:DS44" si="28">DP44</f>
        <v>120000</v>
      </c>
      <c r="DR44" s="19">
        <f t="shared" si="28"/>
        <v>120000</v>
      </c>
      <c r="DS44" s="19">
        <f t="shared" si="28"/>
        <v>120000</v>
      </c>
      <c r="DT44" s="19">
        <f>DS44</f>
        <v>120000</v>
      </c>
      <c r="DU44" s="19">
        <f>DT44</f>
        <v>120000</v>
      </c>
      <c r="DV44" s="19">
        <v>0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0</v>
      </c>
      <c r="EC44" s="19">
        <v>0</v>
      </c>
      <c r="ED44" s="19">
        <v>1100000</v>
      </c>
      <c r="EE44" s="19">
        <f t="shared" ref="EE44:EJ44" si="29">ED44</f>
        <v>1100000</v>
      </c>
      <c r="EF44" s="19">
        <f t="shared" si="29"/>
        <v>1100000</v>
      </c>
      <c r="EG44" s="19">
        <f t="shared" si="29"/>
        <v>1100000</v>
      </c>
      <c r="EH44" s="19">
        <f t="shared" si="29"/>
        <v>1100000</v>
      </c>
      <c r="EI44" s="19">
        <f t="shared" si="29"/>
        <v>1100000</v>
      </c>
      <c r="EJ44" s="19">
        <f t="shared" si="29"/>
        <v>1100000</v>
      </c>
      <c r="EK44" s="19">
        <f>EJ44</f>
        <v>1100000</v>
      </c>
      <c r="EL44" s="19">
        <f>EK44</f>
        <v>1100000</v>
      </c>
      <c r="EM44" s="19">
        <f>EL44</f>
        <v>1100000</v>
      </c>
    </row>
    <row r="45" spans="1:143" x14ac:dyDescent="0.25">
      <c r="A45" s="9" t="s">
        <v>76</v>
      </c>
      <c r="B45" s="21"/>
      <c r="C45" s="9"/>
      <c r="D45" s="9"/>
      <c r="E45" s="9"/>
      <c r="F45" s="9"/>
      <c r="G45" s="9"/>
      <c r="H45" s="9"/>
      <c r="I45" s="9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>
        <v>2230300</v>
      </c>
      <c r="CK45" s="17">
        <f>CJ45</f>
        <v>2230300</v>
      </c>
      <c r="CL45" s="17">
        <f>CK45</f>
        <v>2230300</v>
      </c>
      <c r="CM45" s="17">
        <f>CL45-1560000</f>
        <v>670300</v>
      </c>
      <c r="CN45" s="17">
        <f>CM45</f>
        <v>670300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7">
        <v>300000</v>
      </c>
      <c r="CW45" s="17">
        <v>0</v>
      </c>
      <c r="CX45" s="17">
        <v>0</v>
      </c>
      <c r="CY45" s="17">
        <v>0</v>
      </c>
      <c r="CZ45" s="17">
        <v>0</v>
      </c>
      <c r="DA45" s="17">
        <v>24050</v>
      </c>
      <c r="DB45" s="17">
        <v>0</v>
      </c>
      <c r="DC45" s="17">
        <v>72400</v>
      </c>
      <c r="DD45" s="17">
        <v>72400</v>
      </c>
      <c r="DE45" s="17">
        <v>758740</v>
      </c>
      <c r="DF45" s="17">
        <v>169950</v>
      </c>
      <c r="DG45" s="17">
        <v>75350</v>
      </c>
      <c r="DH45" s="17">
        <v>327050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14000</v>
      </c>
      <c r="DO45" s="17">
        <v>0</v>
      </c>
      <c r="DP45" s="17">
        <v>0</v>
      </c>
      <c r="DQ45" s="17">
        <v>0</v>
      </c>
      <c r="DR45" s="17">
        <v>0</v>
      </c>
      <c r="DS45" s="17">
        <v>53800</v>
      </c>
      <c r="DT45" s="17">
        <v>0</v>
      </c>
      <c r="DU45" s="17">
        <v>0</v>
      </c>
      <c r="DV45" s="17">
        <v>0</v>
      </c>
      <c r="DW45" s="17">
        <v>0</v>
      </c>
      <c r="DX45" s="17">
        <v>77600</v>
      </c>
      <c r="DY45" s="17">
        <v>21000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50500</v>
      </c>
      <c r="EF45" s="17">
        <v>0</v>
      </c>
      <c r="EG45" s="17">
        <v>-50000</v>
      </c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300000</v>
      </c>
    </row>
    <row r="46" spans="1:143" x14ac:dyDescent="0.25">
      <c r="A46" s="9" t="s">
        <v>77</v>
      </c>
      <c r="B46" s="21">
        <v>-20000</v>
      </c>
      <c r="C46" s="9">
        <v>20000</v>
      </c>
      <c r="D46" s="9">
        <v>0</v>
      </c>
      <c r="E46" s="9">
        <v>0</v>
      </c>
      <c r="F46" s="9">
        <v>0</v>
      </c>
      <c r="G46" s="9">
        <v>0</v>
      </c>
      <c r="H46" s="9">
        <v>50000</v>
      </c>
      <c r="I46" s="9">
        <v>0</v>
      </c>
      <c r="J46" s="17">
        <v>5073</v>
      </c>
      <c r="K46" s="17">
        <v>0</v>
      </c>
      <c r="L46" s="19">
        <v>0</v>
      </c>
      <c r="M46" s="19"/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3050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400000</v>
      </c>
      <c r="AV46" s="19">
        <v>390000</v>
      </c>
      <c r="AW46" s="19">
        <v>390000</v>
      </c>
      <c r="AX46" s="19">
        <v>370000</v>
      </c>
      <c r="AY46" s="19">
        <v>365000</v>
      </c>
      <c r="AZ46" s="19">
        <v>365000</v>
      </c>
      <c r="BA46" s="19">
        <v>365000</v>
      </c>
      <c r="BB46" s="19">
        <v>345000</v>
      </c>
      <c r="BC46" s="19">
        <v>345000</v>
      </c>
      <c r="BD46" s="19">
        <v>345000</v>
      </c>
      <c r="BE46" s="19">
        <v>320000</v>
      </c>
      <c r="BF46" s="19">
        <v>300000</v>
      </c>
      <c r="BG46" s="19">
        <v>270000</v>
      </c>
      <c r="BH46" s="19">
        <v>250000</v>
      </c>
      <c r="BI46" s="19">
        <v>180000</v>
      </c>
      <c r="BJ46" s="19">
        <v>150000</v>
      </c>
      <c r="BK46" s="19">
        <v>110000</v>
      </c>
      <c r="BL46" s="19">
        <v>100000</v>
      </c>
      <c r="BM46" s="19">
        <v>90000</v>
      </c>
      <c r="BN46" s="19">
        <v>50000</v>
      </c>
      <c r="BO46" s="19">
        <v>56300</v>
      </c>
      <c r="BP46" s="19">
        <v>57000</v>
      </c>
      <c r="BQ46" s="19">
        <v>30000</v>
      </c>
      <c r="BR46" s="19">
        <v>0</v>
      </c>
      <c r="BS46" s="19">
        <v>0</v>
      </c>
      <c r="BT46" s="19">
        <v>0</v>
      </c>
      <c r="BU46" s="19">
        <v>100000</v>
      </c>
      <c r="BV46" s="19">
        <v>400000</v>
      </c>
      <c r="BW46" s="19">
        <f>400000+29205</f>
        <v>429205</v>
      </c>
      <c r="BX46" s="19">
        <v>400000</v>
      </c>
      <c r="BY46" s="17">
        <v>600000</v>
      </c>
      <c r="BZ46" s="19">
        <v>600000</v>
      </c>
      <c r="CA46" s="19">
        <v>600000</v>
      </c>
      <c r="CB46" s="19">
        <v>600000</v>
      </c>
      <c r="CC46" s="19">
        <v>300000</v>
      </c>
      <c r="CD46" s="19">
        <v>200000</v>
      </c>
      <c r="CE46" s="19">
        <v>100000</v>
      </c>
      <c r="CF46" s="19">
        <v>100000</v>
      </c>
      <c r="CG46" s="19">
        <v>0</v>
      </c>
      <c r="CH46" s="19">
        <v>0</v>
      </c>
      <c r="CI46" s="19">
        <v>295695</v>
      </c>
      <c r="CJ46" s="19">
        <v>100000</v>
      </c>
      <c r="CK46" s="19">
        <v>100000</v>
      </c>
      <c r="CL46" s="19">
        <v>100000</v>
      </c>
      <c r="CM46" s="19">
        <v>0</v>
      </c>
      <c r="CN46" s="19">
        <v>0</v>
      </c>
      <c r="CO46" s="19">
        <v>0</v>
      </c>
      <c r="CP46" s="19">
        <v>20000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9">
        <v>0</v>
      </c>
      <c r="CX46" s="19">
        <v>0</v>
      </c>
      <c r="CY46" s="19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0</v>
      </c>
      <c r="DG46" s="19">
        <v>24020</v>
      </c>
      <c r="DH46" s="19">
        <v>0</v>
      </c>
      <c r="DI46" s="19">
        <v>65880</v>
      </c>
      <c r="DJ46" s="19">
        <v>81290</v>
      </c>
      <c r="DK46" s="19">
        <v>61200</v>
      </c>
      <c r="DL46" s="19">
        <v>0</v>
      </c>
      <c r="DM46" s="19">
        <v>95715</v>
      </c>
      <c r="DN46" s="19">
        <v>91440</v>
      </c>
      <c r="DO46" s="19">
        <v>0</v>
      </c>
      <c r="DP46" s="19">
        <v>0</v>
      </c>
      <c r="DQ46" s="19">
        <v>0</v>
      </c>
      <c r="DR46" s="19">
        <v>27310</v>
      </c>
      <c r="DS46" s="19">
        <v>26640</v>
      </c>
      <c r="DT46" s="19">
        <v>0</v>
      </c>
      <c r="DU46" s="19">
        <v>-17510</v>
      </c>
      <c r="DV46" s="19">
        <v>26720</v>
      </c>
      <c r="DW46" s="19">
        <v>17580</v>
      </c>
      <c r="DX46" s="19">
        <v>2160</v>
      </c>
      <c r="DY46" s="19">
        <v>2260</v>
      </c>
      <c r="DZ46" s="19">
        <v>10940</v>
      </c>
      <c r="EA46" s="19">
        <v>0</v>
      </c>
      <c r="EB46" s="19">
        <v>0</v>
      </c>
      <c r="EC46" s="19">
        <v>0</v>
      </c>
      <c r="ED46" s="19">
        <v>154660</v>
      </c>
      <c r="EE46" s="19">
        <v>69670</v>
      </c>
      <c r="EF46" s="19">
        <v>62010</v>
      </c>
      <c r="EG46" s="19">
        <v>0</v>
      </c>
      <c r="EH46" s="19">
        <v>0</v>
      </c>
      <c r="EI46" s="19">
        <v>0</v>
      </c>
      <c r="EJ46" s="19">
        <v>0</v>
      </c>
      <c r="EK46" s="19">
        <v>0</v>
      </c>
      <c r="EL46" s="19">
        <v>0</v>
      </c>
      <c r="EM46" s="19">
        <v>0</v>
      </c>
    </row>
    <row r="47" spans="1:143" x14ac:dyDescent="0.25">
      <c r="A47" s="9" t="s">
        <v>78</v>
      </c>
      <c r="B47" s="21">
        <v>44000</v>
      </c>
      <c r="C47" s="9">
        <v>58200</v>
      </c>
      <c r="D47" s="9">
        <v>80000</v>
      </c>
      <c r="E47" s="9">
        <v>80000</v>
      </c>
      <c r="F47" s="9">
        <v>-30000</v>
      </c>
      <c r="G47" s="9">
        <v>95000</v>
      </c>
      <c r="H47" s="9">
        <v>84000</v>
      </c>
      <c r="I47" s="9">
        <v>94000</v>
      </c>
      <c r="J47" s="17">
        <v>180000</v>
      </c>
      <c r="K47" s="24">
        <v>284000</v>
      </c>
      <c r="L47" s="19">
        <v>240000</v>
      </c>
      <c r="M47" s="19">
        <v>215000</v>
      </c>
      <c r="N47" s="19">
        <v>259305</v>
      </c>
      <c r="O47" s="19">
        <v>155000</v>
      </c>
      <c r="P47" s="19">
        <v>110000</v>
      </c>
      <c r="Q47" s="19">
        <v>212000</v>
      </c>
      <c r="R47" s="19">
        <v>315000</v>
      </c>
      <c r="S47" s="19">
        <v>155000</v>
      </c>
      <c r="T47" s="19">
        <v>155000</v>
      </c>
      <c r="U47" s="19">
        <v>155000</v>
      </c>
      <c r="V47" s="19">
        <v>155000</v>
      </c>
      <c r="W47" s="19">
        <v>101000</v>
      </c>
      <c r="X47" s="19">
        <v>69000</v>
      </c>
      <c r="Y47" s="19">
        <v>250000</v>
      </c>
      <c r="Z47" s="19">
        <v>314000</v>
      </c>
      <c r="AA47" s="19">
        <v>230000</v>
      </c>
      <c r="AB47" s="19">
        <v>244000</v>
      </c>
      <c r="AC47" s="19">
        <v>250000</v>
      </c>
      <c r="AD47" s="19">
        <v>293000</v>
      </c>
      <c r="AE47" s="19">
        <v>256000</v>
      </c>
      <c r="AF47" s="19">
        <v>256000</v>
      </c>
      <c r="AG47" s="19">
        <v>270000</v>
      </c>
      <c r="AH47" s="19">
        <f>676000-125000</f>
        <v>551000</v>
      </c>
      <c r="AI47" s="19">
        <v>1797000</v>
      </c>
      <c r="AJ47" s="19">
        <v>190000</v>
      </c>
      <c r="AK47" s="19">
        <v>200000</v>
      </c>
      <c r="AL47" s="19">
        <v>200000</v>
      </c>
      <c r="AM47" s="19">
        <v>180000</v>
      </c>
      <c r="AN47" s="19">
        <v>200000</v>
      </c>
      <c r="AO47" s="19">
        <v>173200</v>
      </c>
      <c r="AP47" s="19">
        <v>200000</v>
      </c>
      <c r="AQ47" s="19">
        <v>258000</v>
      </c>
      <c r="AR47" s="19">
        <v>200000</v>
      </c>
      <c r="AS47" s="19">
        <v>200000</v>
      </c>
      <c r="AT47" s="19">
        <v>231130</v>
      </c>
      <c r="AU47" s="19">
        <v>200000</v>
      </c>
      <c r="AV47" s="19">
        <v>200000</v>
      </c>
      <c r="AW47" s="19">
        <v>200000</v>
      </c>
      <c r="AX47" s="19">
        <v>203000</v>
      </c>
      <c r="AY47" s="19">
        <v>200000</v>
      </c>
      <c r="AZ47" s="19">
        <v>200000</v>
      </c>
      <c r="BA47" s="19">
        <v>200000</v>
      </c>
      <c r="BB47" s="19">
        <v>260000</v>
      </c>
      <c r="BC47" s="19">
        <v>200000</v>
      </c>
      <c r="BD47" s="19">
        <v>-200000</v>
      </c>
      <c r="BE47" s="19">
        <v>200000</v>
      </c>
      <c r="BF47" s="19">
        <v>200000</v>
      </c>
      <c r="BG47" s="19">
        <v>200000</v>
      </c>
      <c r="BH47" s="19">
        <v>192000</v>
      </c>
      <c r="BI47" s="19">
        <v>145000</v>
      </c>
      <c r="BJ47" s="19">
        <v>270000</v>
      </c>
      <c r="BK47" s="19">
        <v>200000</v>
      </c>
      <c r="BL47" s="19">
        <v>200000</v>
      </c>
      <c r="BM47" s="19">
        <v>200000</v>
      </c>
      <c r="BN47" s="19">
        <v>200000</v>
      </c>
      <c r="BO47" s="19">
        <v>200000</v>
      </c>
      <c r="BP47" s="19">
        <v>200000</v>
      </c>
      <c r="BQ47" s="19">
        <v>288000</v>
      </c>
      <c r="BR47" s="19">
        <v>200000</v>
      </c>
      <c r="BS47" s="19">
        <v>259200</v>
      </c>
      <c r="BT47" s="19">
        <v>450000</v>
      </c>
      <c r="BU47" s="19">
        <v>272100</v>
      </c>
      <c r="BV47" s="19">
        <v>250000</v>
      </c>
      <c r="BW47" s="19">
        <v>205000</v>
      </c>
      <c r="BX47" s="19">
        <v>205000</v>
      </c>
      <c r="BY47" s="17">
        <v>205000</v>
      </c>
      <c r="BZ47" s="19">
        <v>272500</v>
      </c>
      <c r="CA47" s="19">
        <v>312720</v>
      </c>
      <c r="CB47" s="19">
        <v>120000</v>
      </c>
      <c r="CC47" s="19">
        <v>205000</v>
      </c>
      <c r="CD47" s="19">
        <v>205000</v>
      </c>
      <c r="CE47" s="19">
        <v>232500</v>
      </c>
      <c r="CF47" s="19">
        <v>205000</v>
      </c>
      <c r="CG47" s="19">
        <v>205000</v>
      </c>
      <c r="CH47" s="19">
        <v>205000</v>
      </c>
      <c r="CI47" s="19">
        <f>205000</f>
        <v>205000</v>
      </c>
      <c r="CJ47" s="19">
        <v>760000</v>
      </c>
      <c r="CK47" s="19">
        <v>700000</v>
      </c>
      <c r="CL47" s="19">
        <v>1000000</v>
      </c>
      <c r="CM47" s="19">
        <v>250000</v>
      </c>
      <c r="CN47" s="19">
        <v>235000</v>
      </c>
      <c r="CO47" s="19">
        <v>250000</v>
      </c>
      <c r="CP47" s="19">
        <v>250000</v>
      </c>
      <c r="CQ47" s="19">
        <v>250000</v>
      </c>
      <c r="CR47" s="19">
        <v>250000</v>
      </c>
      <c r="CS47" s="19">
        <v>250000</v>
      </c>
      <c r="CT47" s="19">
        <v>250000</v>
      </c>
      <c r="CU47" s="19">
        <v>250000</v>
      </c>
      <c r="CV47" s="19">
        <v>250000</v>
      </c>
      <c r="CW47" s="19">
        <v>250000</v>
      </c>
      <c r="CX47" s="19">
        <v>250000</v>
      </c>
      <c r="CY47" s="19">
        <v>250000</v>
      </c>
      <c r="CZ47" s="19">
        <v>250000</v>
      </c>
      <c r="DA47" s="19">
        <v>250000</v>
      </c>
      <c r="DB47" s="19">
        <v>250000</v>
      </c>
      <c r="DC47" s="19">
        <v>250000</v>
      </c>
      <c r="DD47" s="19">
        <v>250000</v>
      </c>
      <c r="DE47" s="19">
        <v>50000</v>
      </c>
      <c r="DF47" s="19">
        <v>50000</v>
      </c>
      <c r="DG47" s="19">
        <v>50000</v>
      </c>
      <c r="DH47" s="19">
        <v>50000</v>
      </c>
      <c r="DI47" s="19">
        <v>50000</v>
      </c>
      <c r="DJ47" s="19">
        <v>50000</v>
      </c>
      <c r="DK47" s="19">
        <v>50000</v>
      </c>
      <c r="DL47" s="19">
        <v>50000</v>
      </c>
      <c r="DM47" s="19">
        <v>50000</v>
      </c>
      <c r="DN47" s="19">
        <f>DM47</f>
        <v>50000</v>
      </c>
      <c r="DO47" s="19">
        <v>50000</v>
      </c>
      <c r="DP47" s="19">
        <f>DO47</f>
        <v>50000</v>
      </c>
      <c r="DQ47" s="19">
        <f>DP47</f>
        <v>50000</v>
      </c>
      <c r="DR47" s="19">
        <f>DQ47</f>
        <v>50000</v>
      </c>
      <c r="DS47" s="19">
        <v>50000</v>
      </c>
      <c r="DT47" s="19">
        <f>DS47</f>
        <v>50000</v>
      </c>
      <c r="DU47" s="19">
        <v>50000</v>
      </c>
      <c r="DV47" s="19">
        <v>0</v>
      </c>
      <c r="DW47" s="19">
        <v>0</v>
      </c>
      <c r="DX47" s="19">
        <v>0</v>
      </c>
      <c r="DY47" s="19">
        <v>100000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117040</v>
      </c>
      <c r="EF47" s="19">
        <v>0</v>
      </c>
      <c r="EG47" s="19">
        <v>0</v>
      </c>
      <c r="EH47" s="19">
        <v>1000000</v>
      </c>
      <c r="EI47" s="19">
        <v>175051</v>
      </c>
      <c r="EJ47" s="19">
        <v>0</v>
      </c>
      <c r="EK47" s="19">
        <v>0</v>
      </c>
      <c r="EL47" s="19">
        <v>0</v>
      </c>
      <c r="EM47" s="19">
        <v>200000</v>
      </c>
    </row>
    <row r="48" spans="1:143" x14ac:dyDescent="0.25">
      <c r="A48" s="9" t="s">
        <v>19</v>
      </c>
      <c r="B48" s="21"/>
      <c r="C48" s="9"/>
      <c r="D48" s="9"/>
      <c r="E48" s="9"/>
      <c r="F48" s="9"/>
      <c r="G48" s="9"/>
      <c r="H48" s="9"/>
      <c r="I48" s="9"/>
      <c r="J48" s="17"/>
      <c r="K48" s="24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7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>
        <v>50000</v>
      </c>
      <c r="EA48" s="19">
        <v>0</v>
      </c>
      <c r="EB48" s="19">
        <v>0</v>
      </c>
      <c r="EC48" s="19">
        <v>20000</v>
      </c>
      <c r="ED48" s="19">
        <v>18000</v>
      </c>
      <c r="EE48" s="19">
        <v>18000</v>
      </c>
      <c r="EF48" s="19">
        <v>16000</v>
      </c>
      <c r="EG48" s="19">
        <v>16000</v>
      </c>
      <c r="EH48" s="19">
        <v>14000</v>
      </c>
      <c r="EI48" s="19">
        <v>12000</v>
      </c>
      <c r="EJ48" s="19">
        <v>12000</v>
      </c>
      <c r="EK48" s="19">
        <v>6000</v>
      </c>
      <c r="EL48" s="19">
        <v>19000</v>
      </c>
      <c r="EM48" s="19">
        <v>15000</v>
      </c>
    </row>
    <row r="49" spans="1:143" x14ac:dyDescent="0.25">
      <c r="A49" s="9" t="s">
        <v>79</v>
      </c>
      <c r="B49" s="9"/>
      <c r="C49" s="9"/>
      <c r="D49" s="9"/>
      <c r="E49" s="9"/>
      <c r="F49" s="9"/>
      <c r="G49" s="9"/>
      <c r="H49" s="9"/>
      <c r="I49" s="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>
        <v>404960</v>
      </c>
      <c r="CR49" s="20">
        <v>18910</v>
      </c>
      <c r="CS49" s="20">
        <v>0</v>
      </c>
      <c r="CT49" s="20">
        <v>17240</v>
      </c>
      <c r="CU49" s="20">
        <v>0</v>
      </c>
      <c r="CV49" s="20">
        <v>0</v>
      </c>
      <c r="CW49" s="20">
        <v>0</v>
      </c>
      <c r="CX49" s="20"/>
      <c r="CY49" s="20"/>
      <c r="CZ49" s="20">
        <v>82000</v>
      </c>
      <c r="DA49" s="20">
        <v>0</v>
      </c>
      <c r="DB49" s="20">
        <v>0</v>
      </c>
      <c r="DC49" s="20">
        <v>84990</v>
      </c>
      <c r="DD49" s="20">
        <v>0</v>
      </c>
      <c r="DE49" s="20">
        <v>11410</v>
      </c>
      <c r="DF49" s="20">
        <v>0</v>
      </c>
      <c r="DG49" s="20">
        <v>0</v>
      </c>
      <c r="DH49" s="20">
        <v>0</v>
      </c>
      <c r="DI49" s="20">
        <v>14800</v>
      </c>
      <c r="DJ49" s="20">
        <v>0</v>
      </c>
      <c r="DK49" s="20">
        <v>0</v>
      </c>
      <c r="DL49" s="20">
        <v>0</v>
      </c>
      <c r="DM49" s="20">
        <v>330310</v>
      </c>
      <c r="DN49" s="20">
        <v>0</v>
      </c>
      <c r="DO49" s="20">
        <v>0</v>
      </c>
      <c r="DP49" s="20">
        <v>0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0</v>
      </c>
      <c r="DY49" s="19">
        <v>0</v>
      </c>
      <c r="DZ49" s="19">
        <v>0</v>
      </c>
      <c r="EA49" s="19"/>
      <c r="EB49" s="19">
        <v>0</v>
      </c>
      <c r="EC49" s="19">
        <v>0</v>
      </c>
      <c r="ED49" s="19">
        <v>0</v>
      </c>
      <c r="EE49" s="19">
        <v>0</v>
      </c>
      <c r="EF49" s="19">
        <v>16455</v>
      </c>
      <c r="EG49" s="19">
        <v>0</v>
      </c>
      <c r="EH49" s="19">
        <v>0</v>
      </c>
      <c r="EI49" s="19">
        <v>0</v>
      </c>
      <c r="EJ49" s="19">
        <v>0</v>
      </c>
      <c r="EK49" s="19">
        <v>0</v>
      </c>
      <c r="EL49" s="19">
        <v>0</v>
      </c>
      <c r="EM49" s="19">
        <v>0</v>
      </c>
    </row>
    <row r="50" spans="1:143" x14ac:dyDescent="0.25">
      <c r="A50" s="9" t="s">
        <v>80</v>
      </c>
      <c r="B50" s="9"/>
      <c r="C50" s="9"/>
      <c r="D50" s="9"/>
      <c r="E50" s="9"/>
      <c r="F50" s="9"/>
      <c r="G50" s="9"/>
      <c r="H50" s="9"/>
      <c r="I50" s="9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19"/>
      <c r="DZ50" s="19"/>
      <c r="EA50" s="19"/>
      <c r="EB50" s="19"/>
      <c r="EC50" s="19"/>
      <c r="ED50" s="19"/>
      <c r="EE50" s="19"/>
      <c r="EF50" s="19"/>
      <c r="EG50" s="19"/>
      <c r="EH50" s="19">
        <v>100000</v>
      </c>
      <c r="EI50" s="19">
        <v>30000</v>
      </c>
      <c r="EJ50" s="19">
        <v>15000</v>
      </c>
      <c r="EK50" s="19">
        <v>15000</v>
      </c>
      <c r="EL50" s="19">
        <v>0</v>
      </c>
      <c r="EM50" s="19">
        <v>0</v>
      </c>
    </row>
    <row r="51" spans="1:143" x14ac:dyDescent="0.25">
      <c r="A51" s="9" t="s">
        <v>81</v>
      </c>
      <c r="B51" s="9"/>
      <c r="C51" s="9"/>
      <c r="D51" s="9"/>
      <c r="E51" s="9"/>
      <c r="F51" s="9"/>
      <c r="G51" s="9"/>
      <c r="H51" s="9"/>
      <c r="I51" s="9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19"/>
      <c r="DZ51" s="19"/>
      <c r="EA51" s="19"/>
      <c r="EB51" s="19"/>
      <c r="EC51" s="19"/>
      <c r="ED51" s="19"/>
      <c r="EE51" s="19"/>
      <c r="EF51" s="19"/>
      <c r="EG51" s="19"/>
      <c r="EH51" s="19">
        <v>407680</v>
      </c>
      <c r="EI51" s="19">
        <v>327680</v>
      </c>
      <c r="EJ51" s="19">
        <f>EI51</f>
        <v>327680</v>
      </c>
      <c r="EK51" s="19">
        <f>EJ51</f>
        <v>327680</v>
      </c>
      <c r="EL51" s="19">
        <f>EK51</f>
        <v>327680</v>
      </c>
      <c r="EM51" s="19">
        <f>EL51</f>
        <v>327680</v>
      </c>
    </row>
    <row r="52" spans="1:143" x14ac:dyDescent="0.25">
      <c r="A52" s="9" t="s">
        <v>82</v>
      </c>
      <c r="B52" s="9"/>
      <c r="C52" s="9"/>
      <c r="D52" s="9"/>
      <c r="E52" s="9"/>
      <c r="F52" s="9"/>
      <c r="G52" s="9"/>
      <c r="H52" s="9"/>
      <c r="I52" s="9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>
        <v>15000</v>
      </c>
      <c r="EM52" s="19">
        <v>15000</v>
      </c>
    </row>
    <row r="53" spans="1:143" x14ac:dyDescent="0.25">
      <c r="A53" s="9" t="s">
        <v>83</v>
      </c>
      <c r="B53" s="9"/>
      <c r="C53" s="9"/>
      <c r="D53" s="9"/>
      <c r="E53" s="9"/>
      <c r="F53" s="9"/>
      <c r="G53" s="9"/>
      <c r="H53" s="9"/>
      <c r="I53" s="9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19"/>
      <c r="DZ53" s="19"/>
      <c r="EA53" s="19"/>
      <c r="EB53" s="19"/>
      <c r="EC53" s="19"/>
      <c r="ED53" s="19"/>
      <c r="EE53" s="19"/>
      <c r="EF53" s="19"/>
      <c r="EG53" s="19"/>
      <c r="EH53" s="19">
        <v>89516</v>
      </c>
      <c r="EI53" s="19">
        <v>133800</v>
      </c>
      <c r="EJ53" s="19">
        <v>148000</v>
      </c>
      <c r="EK53" s="19">
        <v>223000</v>
      </c>
      <c r="EL53" s="19">
        <v>419000</v>
      </c>
      <c r="EM53" s="19">
        <v>488000</v>
      </c>
    </row>
    <row r="54" spans="1:143" x14ac:dyDescent="0.25">
      <c r="A54" s="9" t="s">
        <v>84</v>
      </c>
      <c r="B54" s="9"/>
      <c r="C54" s="9"/>
      <c r="D54" s="9"/>
      <c r="E54" s="9"/>
      <c r="F54" s="9"/>
      <c r="G54" s="9"/>
      <c r="H54" s="9"/>
      <c r="I54" s="9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19"/>
      <c r="DZ54" s="19"/>
      <c r="EA54" s="19"/>
      <c r="EB54" s="19"/>
      <c r="EC54" s="19"/>
      <c r="ED54" s="19"/>
      <c r="EE54" s="19"/>
      <c r="EF54" s="19"/>
      <c r="EG54" s="19"/>
      <c r="EH54" s="19">
        <v>200000</v>
      </c>
      <c r="EI54" s="19">
        <v>40000</v>
      </c>
      <c r="EJ54" s="19">
        <v>378804</v>
      </c>
      <c r="EK54" s="19">
        <v>310618</v>
      </c>
      <c r="EL54" s="19">
        <v>0</v>
      </c>
      <c r="EM54" s="19">
        <v>-130000</v>
      </c>
    </row>
    <row r="55" spans="1:143" x14ac:dyDescent="0.25">
      <c r="A55" s="9" t="s">
        <v>85</v>
      </c>
      <c r="B55" s="9"/>
      <c r="C55" s="9"/>
      <c r="D55" s="9"/>
      <c r="E55" s="9"/>
      <c r="F55" s="9"/>
      <c r="G55" s="9"/>
      <c r="H55" s="9"/>
      <c r="I55" s="9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>
        <v>1150000</v>
      </c>
      <c r="EM55" s="19">
        <v>400000</v>
      </c>
    </row>
    <row r="56" spans="1:143" x14ac:dyDescent="0.25">
      <c r="A56" s="9" t="s">
        <v>86</v>
      </c>
      <c r="B56" s="29">
        <v>42314</v>
      </c>
      <c r="C56" s="30">
        <v>1764813</v>
      </c>
      <c r="D56" s="30" t="e">
        <f>C56-#REF!</f>
        <v>#REF!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>
        <v>68177</v>
      </c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>
        <v>8000</v>
      </c>
      <c r="EB56" s="9">
        <v>0</v>
      </c>
      <c r="EC56" s="9">
        <v>0</v>
      </c>
      <c r="ED56" s="9">
        <v>0</v>
      </c>
      <c r="EE56" s="9">
        <f>630000+450000</f>
        <v>1080000</v>
      </c>
      <c r="EF56" s="9">
        <v>516000</v>
      </c>
      <c r="EG56" s="9">
        <v>279000</v>
      </c>
      <c r="EH56" s="9">
        <v>1014000</v>
      </c>
      <c r="EI56" s="19">
        <v>1555000</v>
      </c>
      <c r="EJ56" s="19">
        <v>1474000</v>
      </c>
      <c r="EK56" s="19">
        <v>540000</v>
      </c>
      <c r="EL56" s="19">
        <v>7877000</v>
      </c>
      <c r="EM56" s="19">
        <v>3770000</v>
      </c>
    </row>
    <row r="57" spans="1:143" x14ac:dyDescent="0.25">
      <c r="A57" s="9" t="s">
        <v>87</v>
      </c>
      <c r="B57" s="29">
        <v>42317</v>
      </c>
      <c r="C57" s="30">
        <v>2169298</v>
      </c>
      <c r="D57" s="30">
        <f t="shared" ref="D57:D102" si="30">C57-C56</f>
        <v>404485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>
        <v>-15600</v>
      </c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19">
        <v>522000</v>
      </c>
    </row>
    <row r="58" spans="1:143" x14ac:dyDescent="0.25">
      <c r="A58" s="9" t="s">
        <v>88</v>
      </c>
      <c r="B58" s="29">
        <v>42324</v>
      </c>
      <c r="C58" s="30">
        <v>2681734</v>
      </c>
      <c r="D58" s="30">
        <f t="shared" si="30"/>
        <v>512436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 t="s">
        <v>89</v>
      </c>
      <c r="CA58" s="9">
        <v>197000</v>
      </c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>
        <f>SUM(CU56:CU57)</f>
        <v>52577</v>
      </c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19">
        <v>15000</v>
      </c>
    </row>
    <row r="59" spans="1:143" x14ac:dyDescent="0.25">
      <c r="A59" s="9" t="s">
        <v>90</v>
      </c>
      <c r="B59" s="29">
        <v>42331</v>
      </c>
      <c r="C59" s="30">
        <v>2572560</v>
      </c>
      <c r="D59" s="30">
        <f t="shared" si="30"/>
        <v>-109174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 t="s">
        <v>91</v>
      </c>
      <c r="CA59" s="9">
        <v>177000</v>
      </c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19">
        <v>400000</v>
      </c>
    </row>
    <row r="60" spans="1:143" x14ac:dyDescent="0.25">
      <c r="A60" s="9" t="s">
        <v>92</v>
      </c>
      <c r="B60" s="29">
        <v>42339</v>
      </c>
      <c r="C60" s="30">
        <v>2518240</v>
      </c>
      <c r="D60" s="30">
        <f t="shared" si="30"/>
        <v>-54320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 t="s">
        <v>93</v>
      </c>
      <c r="CA60" s="9">
        <v>85000</v>
      </c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19">
        <v>10000</v>
      </c>
    </row>
    <row r="61" spans="2:79" x14ac:dyDescent="0.25">
      <c r="B61" s="31">
        <v>42345</v>
      </c>
      <c r="C61" s="32">
        <v>2882180</v>
      </c>
      <c r="D61" s="32">
        <f t="shared" si="30"/>
        <v>363940</v>
      </c>
      <c r="BZ61" s="12" t="s">
        <v>94</v>
      </c>
      <c r="CA61" s="12">
        <v>35000</v>
      </c>
    </row>
    <row r="62" spans="2:143" x14ac:dyDescent="0.25">
      <c r="B62" s="29">
        <v>42349</v>
      </c>
      <c r="C62" s="30">
        <v>3341770</v>
      </c>
      <c r="D62" s="30">
        <f t="shared" si="30"/>
        <v>459590</v>
      </c>
      <c r="CA62" s="12">
        <f>SUM(CA58:CA61)</f>
        <v>494000</v>
      </c>
      <c r="EM62" s="19"/>
    </row>
    <row r="63" spans="2:143" x14ac:dyDescent="0.25">
      <c r="B63" s="29">
        <v>42353</v>
      </c>
      <c r="C63" s="30">
        <v>3444233</v>
      </c>
      <c r="D63" s="30">
        <f t="shared" si="30"/>
        <v>102463</v>
      </c>
      <c r="BZ63" s="12" t="s">
        <v>95</v>
      </c>
      <c r="CA63" s="12">
        <v>40000</v>
      </c>
      <c r="EM63" s="19"/>
    </row>
    <row r="64" spans="2:143" x14ac:dyDescent="0.25">
      <c r="B64" s="29">
        <v>42359</v>
      </c>
      <c r="C64" s="30">
        <v>3117250</v>
      </c>
      <c r="D64" s="30">
        <f t="shared" si="30"/>
        <v>-326983</v>
      </c>
      <c r="CA64" s="12">
        <f>SUM(CA62:CA63)</f>
        <v>534000</v>
      </c>
      <c r="EM64" s="19"/>
    </row>
    <row r="65" spans="2:143" x14ac:dyDescent="0.25">
      <c r="B65" s="29">
        <v>42376</v>
      </c>
      <c r="C65" s="30">
        <v>4131975</v>
      </c>
      <c r="D65" s="30">
        <f t="shared" si="30"/>
        <v>1014725</v>
      </c>
      <c r="EM65" s="19"/>
    </row>
    <row r="66" spans="2:4" x14ac:dyDescent="0.25">
      <c r="B66" s="29">
        <v>42380</v>
      </c>
      <c r="C66" s="30">
        <v>3981731</v>
      </c>
      <c r="D66" s="30">
        <f t="shared" si="30"/>
        <v>-150244</v>
      </c>
    </row>
    <row r="67" spans="2:4" x14ac:dyDescent="0.25">
      <c r="B67" s="29">
        <v>42387</v>
      </c>
      <c r="C67" s="30">
        <v>3503910</v>
      </c>
      <c r="D67" s="30">
        <f t="shared" si="30"/>
        <v>-477821</v>
      </c>
    </row>
    <row r="68" spans="2:4" x14ac:dyDescent="0.25">
      <c r="B68" s="29">
        <v>42394</v>
      </c>
      <c r="C68" s="30">
        <v>3634615</v>
      </c>
      <c r="D68" s="30">
        <f t="shared" si="30"/>
        <v>130705</v>
      </c>
    </row>
    <row r="69" spans="2:4" x14ac:dyDescent="0.25">
      <c r="B69" s="29">
        <v>42401</v>
      </c>
      <c r="C69" s="30">
        <v>3393125</v>
      </c>
      <c r="D69" s="30">
        <f t="shared" si="30"/>
        <v>-241490</v>
      </c>
    </row>
    <row r="70" spans="2:4" x14ac:dyDescent="0.25">
      <c r="B70" s="29">
        <v>42409</v>
      </c>
      <c r="C70" s="30">
        <v>3891455</v>
      </c>
      <c r="D70" s="30">
        <f t="shared" si="30"/>
        <v>498330</v>
      </c>
    </row>
    <row r="71" spans="2:4" x14ac:dyDescent="0.25">
      <c r="B71" s="29">
        <v>42415</v>
      </c>
      <c r="C71" s="30">
        <v>4338723</v>
      </c>
      <c r="D71" s="30">
        <f t="shared" si="30"/>
        <v>447268</v>
      </c>
    </row>
    <row r="72" spans="2:4" x14ac:dyDescent="0.25">
      <c r="B72" s="29">
        <v>42422</v>
      </c>
      <c r="C72" s="30">
        <v>4582645</v>
      </c>
      <c r="D72" s="30">
        <f t="shared" si="30"/>
        <v>243922</v>
      </c>
    </row>
    <row r="73" spans="2:4" x14ac:dyDescent="0.25">
      <c r="B73" s="29">
        <v>42429</v>
      </c>
      <c r="C73" s="30">
        <v>4460275</v>
      </c>
      <c r="D73" s="30">
        <f t="shared" si="30"/>
        <v>-122370</v>
      </c>
    </row>
    <row r="74" spans="2:4" x14ac:dyDescent="0.25">
      <c r="B74" s="29">
        <v>42436</v>
      </c>
      <c r="C74" s="30">
        <v>5049915</v>
      </c>
      <c r="D74" s="30">
        <f t="shared" si="30"/>
        <v>589640</v>
      </c>
    </row>
    <row r="75" spans="2:4" x14ac:dyDescent="0.25">
      <c r="B75" s="29">
        <v>42443</v>
      </c>
      <c r="C75" s="30">
        <v>4882240</v>
      </c>
      <c r="D75" s="30">
        <f t="shared" si="30"/>
        <v>-167675</v>
      </c>
    </row>
    <row r="76" spans="2:4" x14ac:dyDescent="0.25">
      <c r="B76" s="29">
        <v>42452</v>
      </c>
      <c r="C76" s="30">
        <v>5256135</v>
      </c>
      <c r="D76" s="30">
        <f t="shared" si="30"/>
        <v>373895</v>
      </c>
    </row>
    <row r="77" spans="2:4" x14ac:dyDescent="0.25">
      <c r="B77" s="29">
        <v>42458</v>
      </c>
      <c r="C77" s="30">
        <v>5100729</v>
      </c>
      <c r="D77" s="30">
        <f t="shared" si="30"/>
        <v>-155406</v>
      </c>
    </row>
    <row r="78" spans="2:4" x14ac:dyDescent="0.25">
      <c r="B78" s="29">
        <v>42464</v>
      </c>
      <c r="C78" s="30">
        <v>5786542</v>
      </c>
      <c r="D78" s="30">
        <f t="shared" si="30"/>
        <v>685813</v>
      </c>
    </row>
    <row r="79" spans="2:4" x14ac:dyDescent="0.25">
      <c r="B79" s="29">
        <v>42471</v>
      </c>
      <c r="C79" s="30">
        <v>4268373</v>
      </c>
      <c r="D79" s="30">
        <f t="shared" si="30"/>
        <v>-1518169</v>
      </c>
    </row>
    <row r="80" spans="2:4" x14ac:dyDescent="0.25">
      <c r="B80" s="29">
        <v>42480</v>
      </c>
      <c r="C80" s="30">
        <v>4248215</v>
      </c>
      <c r="D80" s="30">
        <f t="shared" si="30"/>
        <v>-20158</v>
      </c>
    </row>
    <row r="81" spans="2:4" x14ac:dyDescent="0.25">
      <c r="B81" s="29">
        <v>42485</v>
      </c>
      <c r="C81" s="30">
        <v>5032044</v>
      </c>
      <c r="D81" s="30">
        <f t="shared" si="30"/>
        <v>783829</v>
      </c>
    </row>
    <row r="82" spans="2:4" x14ac:dyDescent="0.25">
      <c r="B82" s="29">
        <v>42492</v>
      </c>
      <c r="C82" s="30">
        <v>4855930</v>
      </c>
      <c r="D82" s="30">
        <f t="shared" si="30"/>
        <v>-176114</v>
      </c>
    </row>
    <row r="83" spans="2:4" x14ac:dyDescent="0.25">
      <c r="B83" s="29">
        <v>42501</v>
      </c>
      <c r="C83" s="30">
        <v>4581215</v>
      </c>
      <c r="D83" s="30">
        <f t="shared" si="30"/>
        <v>-274715</v>
      </c>
    </row>
    <row r="84" spans="2:4" x14ac:dyDescent="0.25">
      <c r="B84" s="29">
        <v>42506</v>
      </c>
      <c r="C84" s="30">
        <v>4629275</v>
      </c>
      <c r="D84" s="30">
        <f t="shared" si="30"/>
        <v>48060</v>
      </c>
    </row>
    <row r="85" spans="2:4" x14ac:dyDescent="0.25">
      <c r="B85" s="29">
        <v>42520</v>
      </c>
      <c r="C85" s="30">
        <v>5620365</v>
      </c>
      <c r="D85" s="30">
        <f t="shared" si="30"/>
        <v>991090</v>
      </c>
    </row>
    <row r="86" spans="2:4" x14ac:dyDescent="0.25">
      <c r="B86" s="29">
        <v>42527</v>
      </c>
      <c r="C86" s="30">
        <v>6089860</v>
      </c>
      <c r="D86" s="30">
        <f t="shared" si="30"/>
        <v>469495</v>
      </c>
    </row>
    <row r="87" spans="2:4" x14ac:dyDescent="0.25">
      <c r="B87" s="29">
        <v>42535</v>
      </c>
      <c r="C87" s="30">
        <v>6506455</v>
      </c>
      <c r="D87" s="30">
        <f t="shared" si="30"/>
        <v>416595</v>
      </c>
    </row>
    <row r="88" spans="2:4" x14ac:dyDescent="0.25">
      <c r="B88" s="29">
        <v>42541</v>
      </c>
      <c r="C88" s="30">
        <v>6903065</v>
      </c>
      <c r="D88" s="30">
        <f t="shared" si="30"/>
        <v>396610</v>
      </c>
    </row>
    <row r="89" spans="2:4" x14ac:dyDescent="0.25">
      <c r="B89" s="29">
        <v>42551</v>
      </c>
      <c r="C89" s="30">
        <v>6923475</v>
      </c>
      <c r="D89" s="30">
        <f t="shared" si="30"/>
        <v>20410</v>
      </c>
    </row>
    <row r="90" spans="2:4" x14ac:dyDescent="0.25">
      <c r="B90" s="29">
        <v>42555</v>
      </c>
      <c r="C90" s="30">
        <v>6337445</v>
      </c>
      <c r="D90" s="30">
        <f t="shared" si="30"/>
        <v>-586030</v>
      </c>
    </row>
    <row r="91" spans="2:4" x14ac:dyDescent="0.25">
      <c r="B91" s="29">
        <v>42563</v>
      </c>
      <c r="C91" s="30">
        <v>6653742</v>
      </c>
      <c r="D91" s="30">
        <f t="shared" si="30"/>
        <v>316297</v>
      </c>
    </row>
    <row r="92" spans="2:4" x14ac:dyDescent="0.25">
      <c r="B92" s="29">
        <v>42571</v>
      </c>
      <c r="C92" s="30">
        <v>6764625</v>
      </c>
      <c r="D92" s="30">
        <f t="shared" si="30"/>
        <v>110883</v>
      </c>
    </row>
    <row r="93" spans="2:4" x14ac:dyDescent="0.25">
      <c r="B93" s="29">
        <v>42576</v>
      </c>
      <c r="C93" s="30">
        <v>7102497</v>
      </c>
      <c r="D93" s="30">
        <f t="shared" si="30"/>
        <v>337872</v>
      </c>
    </row>
    <row r="94" spans="2:4" x14ac:dyDescent="0.25">
      <c r="B94" s="29">
        <v>42583</v>
      </c>
      <c r="C94" s="30">
        <v>7130302</v>
      </c>
      <c r="D94" s="30">
        <f t="shared" si="30"/>
        <v>27805</v>
      </c>
    </row>
    <row r="95" spans="2:4" x14ac:dyDescent="0.25">
      <c r="B95" s="29">
        <v>42591</v>
      </c>
      <c r="C95" s="30">
        <v>6617575</v>
      </c>
      <c r="D95" s="30">
        <f t="shared" si="30"/>
        <v>-512727</v>
      </c>
    </row>
    <row r="96" spans="2:4" x14ac:dyDescent="0.25">
      <c r="B96" s="29">
        <v>42598</v>
      </c>
      <c r="C96" s="30">
        <v>6490900</v>
      </c>
      <c r="D96" s="30">
        <f t="shared" si="30"/>
        <v>-126675</v>
      </c>
    </row>
    <row r="97" spans="2:4" x14ac:dyDescent="0.25">
      <c r="B97" s="29">
        <v>42605</v>
      </c>
      <c r="C97" s="30">
        <v>7025594</v>
      </c>
      <c r="D97" s="30">
        <f t="shared" si="30"/>
        <v>534694</v>
      </c>
    </row>
    <row r="98" spans="2:4" x14ac:dyDescent="0.25">
      <c r="B98" s="29">
        <v>42612</v>
      </c>
      <c r="C98" s="30">
        <v>6836180</v>
      </c>
      <c r="D98" s="30">
        <f t="shared" si="30"/>
        <v>-189414</v>
      </c>
    </row>
    <row r="99" spans="2:4" x14ac:dyDescent="0.25">
      <c r="B99" s="29">
        <v>42618</v>
      </c>
      <c r="C99" s="30">
        <v>7591165</v>
      </c>
      <c r="D99" s="30">
        <f t="shared" si="30"/>
        <v>754985</v>
      </c>
    </row>
    <row r="100" spans="2:4" x14ac:dyDescent="0.25">
      <c r="B100" s="29">
        <v>42627</v>
      </c>
      <c r="C100" s="30">
        <v>8272716</v>
      </c>
      <c r="D100" s="30">
        <f t="shared" si="30"/>
        <v>681551</v>
      </c>
    </row>
    <row r="101" spans="2:4" x14ac:dyDescent="0.25">
      <c r="B101" s="29">
        <v>42633</v>
      </c>
      <c r="C101" s="30">
        <v>8443030</v>
      </c>
      <c r="D101" s="30">
        <f t="shared" si="30"/>
        <v>170314</v>
      </c>
    </row>
    <row r="102" spans="2:4" x14ac:dyDescent="0.25">
      <c r="B102" s="29">
        <v>42639</v>
      </c>
      <c r="C102" s="30">
        <v>8169470</v>
      </c>
      <c r="D102" s="30">
        <f t="shared" si="30"/>
        <v>-273560</v>
      </c>
    </row>
  </sheetData>
  <autoFilter ref="A2:EF2"/>
  <pageMargins left="0.7" right="0.7" top="0.75" bottom="0.75" header="0.3" footer="0.3"/>
  <pageSetup orientation="portrait" horizontalDpi="4294967292" verticalDpi="4294967295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 zoomScale="100" zoomScaleNormal="100">
      <selection activeCell="D23" sqref="D23"/>
    </sheetView>
  </sheetViews>
  <sheetFormatPr defaultRowHeight="12.75" outlineLevelRow="0" outlineLevelCol="0" x14ac:dyDescent="0.2" customHeight="1"/>
  <cols>
    <col min="2" max="2" width="15.140625" customWidth="1"/>
    <col min="3" max="3" width="12.85546875" customWidth="1"/>
    <col min="17" max="17" width="10.140625" customWidth="1"/>
    <col min="18" max="18" width="12.85546875" customWidth="1"/>
  </cols>
  <sheetData>
    <row r="1" spans="2:3" x14ac:dyDescent="0.25">
      <c r="B1" s="12" t="s">
        <v>96</v>
      </c>
      <c r="C1" s="12" t="s">
        <v>97</v>
      </c>
    </row>
    <row r="2" spans="1:2" x14ac:dyDescent="0.25">
      <c r="A2" s="33">
        <v>42339</v>
      </c>
      <c r="B2" s="34">
        <f>'Cash on Hand'!K2</f>
        <v>3117250</v>
      </c>
    </row>
    <row r="3" spans="1:18" x14ac:dyDescent="0.25">
      <c r="A3" s="33">
        <v>42430</v>
      </c>
      <c r="B3" s="34">
        <f>'Cash on Hand'!X2</f>
        <v>5100729</v>
      </c>
      <c r="C3" s="34">
        <f>B3-B2</f>
        <v>1983479</v>
      </c>
      <c r="P3">
        <v>2016</v>
      </c>
      <c r="Q3" s="34">
        <f>SUM(C3:C6)</f>
        <v>4181320</v>
      </c>
      <c r="R3" s="10">
        <f>Q3/12</f>
        <v>348443.3333333333</v>
      </c>
    </row>
    <row r="4" spans="1:18" x14ac:dyDescent="0.25">
      <c r="A4" s="33">
        <v>42522</v>
      </c>
      <c r="B4" s="34">
        <f>'Cash on Hand'!AJ2</f>
        <v>6923475</v>
      </c>
      <c r="C4" s="34">
        <f t="shared" ref="C4:C20" si="0">B4-B3</f>
        <v>1822746</v>
      </c>
      <c r="P4">
        <v>2017</v>
      </c>
      <c r="Q4" s="34">
        <f>SUM(C7:C10)</f>
        <v>12326804</v>
      </c>
      <c r="R4" s="10">
        <f t="shared" ref="R4:R7" si="1">Q4/12</f>
        <v>1027233.6666666666</v>
      </c>
    </row>
    <row r="5" spans="1:18" x14ac:dyDescent="0.25">
      <c r="A5" s="33">
        <v>42614</v>
      </c>
      <c r="B5" s="34">
        <f>'Cash on Hand'!AW2</f>
        <v>8169470</v>
      </c>
      <c r="C5" s="34">
        <f t="shared" si="0"/>
        <v>1245995</v>
      </c>
      <c r="P5">
        <v>2018</v>
      </c>
      <c r="Q5" s="34">
        <f>SUM(C11:C14)</f>
        <v>52547805</v>
      </c>
      <c r="R5" s="10">
        <f t="shared" si="1"/>
        <v>4378983.75</v>
      </c>
    </row>
    <row r="6" spans="1:18" x14ac:dyDescent="0.25">
      <c r="A6" s="33">
        <v>42705</v>
      </c>
      <c r="B6" s="34">
        <f>'Cash on Hand'!BH2</f>
        <v>7298570</v>
      </c>
      <c r="C6" s="34">
        <f t="shared" si="0"/>
        <v>-870900</v>
      </c>
      <c r="P6">
        <v>2019</v>
      </c>
      <c r="Q6" s="34">
        <f>SUM(C15:C18)</f>
        <v>21513937</v>
      </c>
      <c r="R6" s="10">
        <f t="shared" si="1"/>
        <v>1792828.0833333333</v>
      </c>
    </row>
    <row r="7" spans="1:18" x14ac:dyDescent="0.25">
      <c r="A7" s="33">
        <v>42795</v>
      </c>
      <c r="B7" s="34">
        <f>'Cash on Hand'!BQ2</f>
        <v>11698400</v>
      </c>
      <c r="C7" s="34">
        <f t="shared" si="0"/>
        <v>4399830</v>
      </c>
      <c r="P7">
        <v>2020</v>
      </c>
      <c r="Q7" s="34">
        <f>SUM(C19:C22)</f>
        <v>32530648</v>
      </c>
      <c r="R7" s="10">
        <f t="shared" si="1"/>
        <v>2710887.3333333335</v>
      </c>
    </row>
    <row r="8" spans="1:18" x14ac:dyDescent="0.25">
      <c r="A8" s="33">
        <v>42887</v>
      </c>
      <c r="B8" s="34">
        <f>'Cash on Hand'!BU2</f>
        <v>12073955</v>
      </c>
      <c r="C8" s="34">
        <f t="shared" si="0"/>
        <v>375555</v>
      </c>
      <c r="P8">
        <v>2021</v>
      </c>
      <c r="Q8" s="34">
        <f>SUM(C23:C26)</f>
        <v>8685547</v>
      </c>
      <c r="R8" s="10">
        <f>Q8/3</f>
        <v>2895182.3333333335</v>
      </c>
    </row>
    <row r="9" spans="1:3" x14ac:dyDescent="0.25">
      <c r="A9" s="33">
        <v>42979</v>
      </c>
      <c r="B9" s="34">
        <f>'Cash on Hand'!BY2</f>
        <v>13382250</v>
      </c>
      <c r="C9" s="34">
        <f t="shared" si="0"/>
        <v>1308295</v>
      </c>
    </row>
    <row r="10" spans="1:3" x14ac:dyDescent="0.25">
      <c r="A10" s="33">
        <v>43070</v>
      </c>
      <c r="B10" s="34">
        <f>'Cash on Hand'!CB2</f>
        <v>19625374</v>
      </c>
      <c r="C10" s="34">
        <f t="shared" si="0"/>
        <v>6243124</v>
      </c>
    </row>
    <row r="11" spans="1:3" x14ac:dyDescent="0.25">
      <c r="A11" s="33">
        <v>43160</v>
      </c>
      <c r="B11" s="34">
        <f>'Cash on Hand'!CI2</f>
        <v>40652266.666666664</v>
      </c>
      <c r="C11" s="34">
        <f t="shared" si="0"/>
        <v>21026892.666666664</v>
      </c>
    </row>
    <row r="12" spans="1:3" x14ac:dyDescent="0.25">
      <c r="A12" s="33">
        <v>43252</v>
      </c>
      <c r="B12" s="34">
        <f>'Cash on Hand'!CN2</f>
        <v>59880430</v>
      </c>
      <c r="C12" s="34">
        <f t="shared" si="0"/>
        <v>19228163.333333336</v>
      </c>
    </row>
    <row r="13" spans="1:3" x14ac:dyDescent="0.25">
      <c r="A13" s="33">
        <v>43344</v>
      </c>
      <c r="B13" s="34">
        <f>'Cash on Hand'!CS2</f>
        <v>63626589.66666667</v>
      </c>
      <c r="C13" s="34">
        <f t="shared" si="0"/>
        <v>3746159.6666666716</v>
      </c>
    </row>
    <row r="14" spans="1:3" x14ac:dyDescent="0.25">
      <c r="A14" s="33">
        <v>43435</v>
      </c>
      <c r="B14" s="34">
        <f>'Cash on Hand'!CW2</f>
        <v>72173179</v>
      </c>
      <c r="C14" s="34">
        <f t="shared" si="0"/>
        <v>8546589.333333328</v>
      </c>
    </row>
    <row r="15" spans="1:3" x14ac:dyDescent="0.25">
      <c r="A15" s="33">
        <v>43525</v>
      </c>
      <c r="B15" s="34">
        <f>'Cash on Hand'!DA2</f>
        <v>75404225</v>
      </c>
      <c r="C15" s="34">
        <f t="shared" si="0"/>
        <v>3231046</v>
      </c>
    </row>
    <row r="16" spans="1:3" x14ac:dyDescent="0.25">
      <c r="A16" s="33">
        <v>43617</v>
      </c>
      <c r="B16" s="34">
        <f>'Cash on Hand'!DJ2</f>
        <v>88592946</v>
      </c>
      <c r="C16" s="34">
        <f t="shared" si="0"/>
        <v>13188721</v>
      </c>
    </row>
    <row r="17" spans="1:3" x14ac:dyDescent="0.25">
      <c r="A17" s="33">
        <v>43709</v>
      </c>
      <c r="B17" s="34">
        <f>'Cash on Hand'!DT2</f>
        <v>98205980</v>
      </c>
      <c r="C17" s="34">
        <f t="shared" si="0"/>
        <v>9613034</v>
      </c>
    </row>
    <row r="18" spans="1:3" x14ac:dyDescent="0.25">
      <c r="A18" s="33">
        <v>43800</v>
      </c>
      <c r="B18" s="34">
        <f>'Cash on Hand'!DV2</f>
        <v>93687116</v>
      </c>
      <c r="C18" s="34">
        <f t="shared" si="0"/>
        <v>-4518864</v>
      </c>
    </row>
    <row r="19" spans="1:3" x14ac:dyDescent="0.25">
      <c r="A19" s="33">
        <v>43891</v>
      </c>
      <c r="B19" s="34">
        <f>'Cash on Hand'!$EA$2</f>
        <v>102167020</v>
      </c>
      <c r="C19" s="34">
        <f t="shared" si="0"/>
        <v>8479904</v>
      </c>
    </row>
    <row r="20" spans="1:3" x14ac:dyDescent="0.25">
      <c r="A20" s="33">
        <v>43983</v>
      </c>
      <c r="B20" s="34">
        <f>'Cash on Hand'!EB2</f>
        <v>102540810</v>
      </c>
      <c r="C20" s="34">
        <f t="shared" si="0"/>
        <v>373790</v>
      </c>
    </row>
    <row r="21" spans="1:3" x14ac:dyDescent="0.25">
      <c r="A21" s="33">
        <v>44075</v>
      </c>
      <c r="B21" s="34">
        <f>'Cash on Hand'!EE2</f>
        <v>108585406.66666666</v>
      </c>
      <c r="C21" s="34">
        <f t="shared" ref="C21:C23" si="2">B21-B20</f>
        <v>6044596.666666657</v>
      </c>
    </row>
    <row r="22" spans="1:3" x14ac:dyDescent="0.25">
      <c r="A22" s="33">
        <v>44166</v>
      </c>
      <c r="B22" s="34">
        <f>'Cash on Hand'!EJ2</f>
        <v>126217764</v>
      </c>
      <c r="C22" s="34">
        <f t="shared" si="2"/>
        <v>17632357.333333343</v>
      </c>
    </row>
    <row r="23" spans="1:3" x14ac:dyDescent="0.25">
      <c r="A23" s="33">
        <v>44256</v>
      </c>
      <c r="B23" s="34">
        <f>'Cash on Hand'!EL2</f>
        <v>134903311</v>
      </c>
      <c r="C23" s="34">
        <f t="shared" si="2"/>
        <v>8685547</v>
      </c>
    </row>
    <row r="24" spans="1:1" x14ac:dyDescent="0.25">
      <c r="A24" s="33">
        <v>44348</v>
      </c>
    </row>
    <row r="25" spans="1:1" x14ac:dyDescent="0.25">
      <c r="A25" s="33">
        <v>44440</v>
      </c>
    </row>
    <row r="26" spans="1:1" x14ac:dyDescent="0.25">
      <c r="A26" s="33">
        <v>44531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4"/>
  <sheetViews>
    <sheetView workbookViewId="0" zoomScale="100" zoomScaleNormal="100">
      <selection activeCell="A20" sqref="A20"/>
    </sheetView>
  </sheetViews>
  <sheetFormatPr defaultRowHeight="12.75" outlineLevelRow="0" outlineLevelCol="0" x14ac:dyDescent="0.2" customHeight="1"/>
  <cols>
    <col min="1" max="1" width="24.140625" customWidth="1"/>
    <col min="2" max="2" width="44" customWidth="1"/>
    <col min="3" max="3" width="15.5703125" customWidth="1"/>
    <col min="4" max="4" width="27.7109375" customWidth="1"/>
    <col min="5" max="5" width="12.28515625" customWidth="1"/>
    <col min="6" max="6" width="15.7109375" customWidth="1"/>
    <col min="8" max="8" width="1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5.5" customHeight="1" spans="1:6" x14ac:dyDescent="0.25">
      <c r="A2" s="2" t="s">
        <v>6</v>
      </c>
      <c r="B2" s="3" t="s">
        <v>7</v>
      </c>
      <c r="C2" s="4">
        <v>355000</v>
      </c>
      <c r="D2" s="5" t="s">
        <v>8</v>
      </c>
      <c r="E2" s="5" t="s">
        <v>9</v>
      </c>
      <c r="F2" s="5" t="s">
        <v>10</v>
      </c>
    </row>
    <row r="3" ht="25.5" customHeight="1" spans="1:6" x14ac:dyDescent="0.25">
      <c r="A3" s="6" t="s">
        <v>6</v>
      </c>
      <c r="B3" s="7" t="s">
        <v>7</v>
      </c>
      <c r="C3" s="8">
        <v>355000</v>
      </c>
      <c r="D3" s="9" t="s">
        <v>11</v>
      </c>
      <c r="E3" s="9" t="s">
        <v>9</v>
      </c>
      <c r="F3" s="9" t="s">
        <v>12</v>
      </c>
    </row>
    <row r="4" ht="25.5" customHeight="1" spans="1:6" x14ac:dyDescent="0.25">
      <c r="A4" s="2" t="s">
        <v>13</v>
      </c>
      <c r="B4" s="3" t="s">
        <v>7</v>
      </c>
      <c r="C4" s="4">
        <v>58000</v>
      </c>
      <c r="D4" s="5" t="s">
        <v>14</v>
      </c>
      <c r="E4" s="5" t="s">
        <v>9</v>
      </c>
      <c r="F4" s="5" t="s">
        <v>10</v>
      </c>
    </row>
    <row r="5" ht="25.5" customHeight="1" spans="1:6" x14ac:dyDescent="0.25">
      <c r="A5" s="6" t="s">
        <v>13</v>
      </c>
      <c r="B5" s="7" t="s">
        <v>7</v>
      </c>
      <c r="C5" s="8">
        <v>50000</v>
      </c>
      <c r="D5" s="9" t="s">
        <v>15</v>
      </c>
      <c r="E5" s="9" t="s">
        <v>9</v>
      </c>
      <c r="F5" s="9" t="s">
        <v>12</v>
      </c>
    </row>
    <row r="6" spans="1:6" x14ac:dyDescent="0.25">
      <c r="A6" s="2" t="s">
        <v>16</v>
      </c>
      <c r="B6" s="3" t="s">
        <v>17</v>
      </c>
      <c r="C6" s="4">
        <v>40000</v>
      </c>
      <c r="D6" s="5" t="s">
        <v>18</v>
      </c>
      <c r="E6" s="5" t="s">
        <v>9</v>
      </c>
      <c r="F6" s="5" t="s">
        <v>19</v>
      </c>
    </row>
    <row r="7" spans="1:6" x14ac:dyDescent="0.25">
      <c r="A7" s="6" t="s">
        <v>16</v>
      </c>
      <c r="B7" s="7" t="s">
        <v>17</v>
      </c>
      <c r="C7" s="8">
        <v>30000</v>
      </c>
      <c r="D7" s="9" t="s">
        <v>20</v>
      </c>
      <c r="E7" s="9" t="s">
        <v>21</v>
      </c>
      <c r="F7" s="9" t="s">
        <v>19</v>
      </c>
    </row>
    <row r="8" ht="25.5" customHeight="1" spans="1:6" x14ac:dyDescent="0.25">
      <c r="A8" s="2" t="s">
        <v>22</v>
      </c>
      <c r="B8" s="3" t="s">
        <v>23</v>
      </c>
      <c r="C8" s="4">
        <v>40000</v>
      </c>
      <c r="D8" s="5" t="s">
        <v>24</v>
      </c>
      <c r="E8" s="5" t="s">
        <v>9</v>
      </c>
      <c r="F8" s="5" t="s">
        <v>25</v>
      </c>
    </row>
    <row r="9" ht="25.5" customHeight="1" spans="1:6" x14ac:dyDescent="0.25">
      <c r="A9" s="6" t="s">
        <v>22</v>
      </c>
      <c r="B9" s="7" t="s">
        <v>23</v>
      </c>
      <c r="C9" s="8">
        <v>40000</v>
      </c>
      <c r="D9" s="9" t="s">
        <v>26</v>
      </c>
      <c r="E9" s="9" t="s">
        <v>9</v>
      </c>
      <c r="F9" s="9" t="s">
        <v>25</v>
      </c>
    </row>
    <row r="10" ht="25.5" customHeight="1" spans="1:8" x14ac:dyDescent="0.25">
      <c r="A10" s="6" t="s">
        <v>27</v>
      </c>
      <c r="B10" s="7" t="s">
        <v>28</v>
      </c>
      <c r="C10" s="8">
        <v>0</v>
      </c>
      <c r="D10" s="9" t="s">
        <v>29</v>
      </c>
      <c r="E10" s="6"/>
      <c r="F10" s="6"/>
      <c r="H10" s="10"/>
    </row>
    <row r="11" ht="25.5" customHeight="1" spans="1:6" x14ac:dyDescent="0.25">
      <c r="A11" s="6" t="s">
        <v>30</v>
      </c>
      <c r="B11" s="7" t="s">
        <v>31</v>
      </c>
      <c r="C11" s="8">
        <v>0</v>
      </c>
      <c r="D11" s="9" t="s">
        <v>29</v>
      </c>
      <c r="E11" s="6"/>
      <c r="F11" s="6"/>
    </row>
    <row r="12" ht="25.5" customHeight="1" spans="1:6" x14ac:dyDescent="0.25">
      <c r="A12" s="6" t="s">
        <v>32</v>
      </c>
      <c r="B12" s="7" t="s">
        <v>33</v>
      </c>
      <c r="C12" s="8">
        <v>0</v>
      </c>
      <c r="D12" s="9" t="s">
        <v>29</v>
      </c>
      <c r="E12" s="6"/>
      <c r="F12" s="6"/>
    </row>
    <row r="13" ht="13.5" customHeight="1" x14ac:dyDescent="0.25"/>
    <row r="14" ht="13.5" customHeight="1" spans="3:3" x14ac:dyDescent="0.25">
      <c r="C14" s="11">
        <f>SUM(C2:C13)</f>
        <v>968000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76"/>
  <sheetViews>
    <sheetView workbookViewId="0" zoomScale="100" zoomScaleNormal="100">
      <pane xSplit="10" topLeftCell="EB1" activePane="topRight" state="frozen"/>
      <selection pane="topRight" activeCell="EI2" sqref="EI2"/>
    </sheetView>
  </sheetViews>
  <sheetFormatPr defaultRowHeight="12.75" outlineLevelRow="0" outlineLevelCol="0" x14ac:dyDescent="0.2" defaultColWidth="9.140625" customHeight="1"/>
  <cols>
    <col min="1" max="1" width="18.42578125" style="12" customWidth="1"/>
    <col min="2" max="2" width="14.5703125" style="12" hidden="1" customWidth="1"/>
    <col min="3" max="3" width="15.28515625" style="12" hidden="1" customWidth="1"/>
    <col min="4" max="6" width="19.28515625" style="12" hidden="1" customWidth="1"/>
    <col min="7" max="9" width="14.5703125" style="12" hidden="1" customWidth="1"/>
    <col min="10" max="10" width="15.140625" style="12" hidden="1" customWidth="1"/>
    <col min="11" max="11" width="14.5703125" style="12" hidden="1" customWidth="1"/>
    <col min="12" max="12" width="15.28515625" style="12" hidden="1" customWidth="1"/>
    <col min="13" max="13" width="16.28515625" style="12" hidden="1" customWidth="1"/>
    <col min="14" max="14" width="16" style="12" hidden="1" customWidth="1"/>
    <col min="15" max="15" width="17" style="12" hidden="1" customWidth="1"/>
    <col min="16" max="23" width="18.5703125" style="12" hidden="1" customWidth="1"/>
    <col min="24" max="24" width="14.7109375" style="12" hidden="1" customWidth="1"/>
    <col min="25" max="35" width="18.5703125" style="12" hidden="1" customWidth="1"/>
    <col min="36" max="36" width="15.7109375" style="12" hidden="1" customWidth="1"/>
    <col min="37" max="41" width="18.5703125" style="12" hidden="1" customWidth="1"/>
    <col min="42" max="67" width="14.5703125" style="12" hidden="1" customWidth="1"/>
    <col min="68" max="100" width="15.7109375" style="12" hidden="1" customWidth="1"/>
    <col min="101" max="101" width="15.85546875" style="12" hidden="1" customWidth="1"/>
    <col min="102" max="102" width="17" style="12" hidden="1" customWidth="1"/>
    <col min="103" max="128" width="15.7109375" style="12" hidden="1" customWidth="1"/>
    <col min="129" max="137" width="16.85546875" style="12" hidden="1" customWidth="1"/>
    <col min="138" max="141" width="16.85546875" style="12" customWidth="1"/>
    <col min="142" max="143" width="18.7109375" style="12" customWidth="1"/>
    <col min="144" max="144" width="21.28515625" style="12" customWidth="1"/>
    <col min="145" max="16384" width="9.140625" style="12" customWidth="1"/>
  </cols>
  <sheetData>
    <row r="1" spans="1:144" s="13" customFormat="1" x14ac:dyDescent="0.25">
      <c r="A1" s="14"/>
      <c r="B1" s="14">
        <v>42310</v>
      </c>
      <c r="C1" s="14">
        <v>42314</v>
      </c>
      <c r="D1" s="14">
        <v>42317</v>
      </c>
      <c r="E1" s="14">
        <v>42324</v>
      </c>
      <c r="F1" s="14">
        <v>42331</v>
      </c>
      <c r="G1" s="14">
        <v>42339</v>
      </c>
      <c r="H1" s="14">
        <v>42345</v>
      </c>
      <c r="I1" s="14">
        <v>42349</v>
      </c>
      <c r="J1" s="14">
        <v>42353</v>
      </c>
      <c r="K1" s="14">
        <v>42359</v>
      </c>
      <c r="L1" s="14">
        <v>42376</v>
      </c>
      <c r="M1" s="14">
        <v>42380</v>
      </c>
      <c r="N1" s="14">
        <v>42387</v>
      </c>
      <c r="O1" s="14">
        <v>42394</v>
      </c>
      <c r="P1" s="14">
        <v>42401</v>
      </c>
      <c r="Q1" s="14">
        <v>42409</v>
      </c>
      <c r="R1" s="14">
        <v>42415</v>
      </c>
      <c r="S1" s="14">
        <v>42422</v>
      </c>
      <c r="T1" s="14">
        <v>42429</v>
      </c>
      <c r="U1" s="14">
        <v>42436</v>
      </c>
      <c r="V1" s="14">
        <v>42443</v>
      </c>
      <c r="W1" s="14">
        <v>42452</v>
      </c>
      <c r="X1" s="14">
        <v>42458</v>
      </c>
      <c r="Y1" s="14">
        <v>42464</v>
      </c>
      <c r="Z1" s="14">
        <v>42471</v>
      </c>
      <c r="AA1" s="14">
        <v>42480</v>
      </c>
      <c r="AB1" s="14">
        <v>42485</v>
      </c>
      <c r="AC1" s="14">
        <v>42492</v>
      </c>
      <c r="AD1" s="14">
        <v>42501</v>
      </c>
      <c r="AE1" s="14">
        <v>42506</v>
      </c>
      <c r="AF1" s="14">
        <v>42520</v>
      </c>
      <c r="AG1" s="14">
        <v>42527</v>
      </c>
      <c r="AH1" s="14">
        <v>42535</v>
      </c>
      <c r="AI1" s="14">
        <v>42541</v>
      </c>
      <c r="AJ1" s="14">
        <v>42551</v>
      </c>
      <c r="AK1" s="14">
        <v>42555</v>
      </c>
      <c r="AL1" s="14">
        <v>42563</v>
      </c>
      <c r="AM1" s="14">
        <v>42571</v>
      </c>
      <c r="AN1" s="14">
        <v>42576</v>
      </c>
      <c r="AO1" s="14">
        <v>42583</v>
      </c>
      <c r="AP1" s="14">
        <v>42591</v>
      </c>
      <c r="AQ1" s="14">
        <v>42598</v>
      </c>
      <c r="AR1" s="14">
        <v>42605</v>
      </c>
      <c r="AS1" s="14">
        <v>42612</v>
      </c>
      <c r="AT1" s="14">
        <v>42618</v>
      </c>
      <c r="AU1" s="14">
        <v>42627</v>
      </c>
      <c r="AV1" s="14">
        <v>42633</v>
      </c>
      <c r="AW1" s="14">
        <v>42639</v>
      </c>
      <c r="AX1" s="14">
        <v>42646</v>
      </c>
      <c r="AY1" s="14">
        <v>42654</v>
      </c>
      <c r="AZ1" s="14">
        <v>42661</v>
      </c>
      <c r="BA1" s="14">
        <v>42668</v>
      </c>
      <c r="BB1" s="14">
        <v>42681</v>
      </c>
      <c r="BC1" s="14">
        <v>42695</v>
      </c>
      <c r="BD1" s="14">
        <v>42702</v>
      </c>
      <c r="BE1" s="14">
        <v>42709</v>
      </c>
      <c r="BF1" s="14">
        <v>42716</v>
      </c>
      <c r="BG1" s="14">
        <v>42723</v>
      </c>
      <c r="BH1" s="14">
        <v>43095</v>
      </c>
      <c r="BI1" s="14">
        <v>42751</v>
      </c>
      <c r="BJ1" s="14">
        <v>42767</v>
      </c>
      <c r="BK1" s="14">
        <v>42779</v>
      </c>
      <c r="BL1" s="14">
        <v>42787</v>
      </c>
      <c r="BM1" s="14">
        <v>42794</v>
      </c>
      <c r="BN1" s="14">
        <v>42435</v>
      </c>
      <c r="BO1" s="14">
        <v>42807</v>
      </c>
      <c r="BP1" s="14">
        <v>42814</v>
      </c>
      <c r="BQ1" s="14">
        <v>42822</v>
      </c>
      <c r="BR1" s="14">
        <v>42828</v>
      </c>
      <c r="BS1" s="14">
        <v>42836</v>
      </c>
      <c r="BT1" s="14">
        <v>42843</v>
      </c>
      <c r="BU1" s="14">
        <v>42940</v>
      </c>
      <c r="BV1" s="14">
        <v>42956</v>
      </c>
      <c r="BW1" s="14">
        <v>42968</v>
      </c>
      <c r="BX1" s="14">
        <v>42977</v>
      </c>
      <c r="BY1" s="14">
        <v>43003</v>
      </c>
      <c r="BZ1" s="14">
        <v>43024</v>
      </c>
      <c r="CA1" s="14">
        <v>43054</v>
      </c>
      <c r="CB1" s="14">
        <v>43095</v>
      </c>
      <c r="CC1" s="14">
        <v>43103</v>
      </c>
      <c r="CD1" s="14">
        <v>43117</v>
      </c>
      <c r="CE1" s="14">
        <v>43123</v>
      </c>
      <c r="CF1" s="14">
        <v>43130</v>
      </c>
      <c r="CG1" s="14">
        <v>43165</v>
      </c>
      <c r="CH1" s="14">
        <v>43173</v>
      </c>
      <c r="CI1" s="14">
        <v>43178</v>
      </c>
      <c r="CJ1" s="14">
        <v>43216</v>
      </c>
      <c r="CK1" s="14">
        <v>43228</v>
      </c>
      <c r="CL1" s="14">
        <v>43235</v>
      </c>
      <c r="CM1" s="14">
        <v>43265</v>
      </c>
      <c r="CN1" s="14">
        <v>43273</v>
      </c>
      <c r="CO1" s="14">
        <v>43292</v>
      </c>
      <c r="CP1" s="14">
        <v>43305</v>
      </c>
      <c r="CQ1" s="14">
        <v>43342</v>
      </c>
      <c r="CR1" s="14">
        <v>43347</v>
      </c>
      <c r="CS1" s="14">
        <v>43360</v>
      </c>
      <c r="CT1" s="14">
        <v>43382</v>
      </c>
      <c r="CU1" s="14">
        <v>43389</v>
      </c>
      <c r="CV1" s="14">
        <v>43419</v>
      </c>
      <c r="CW1" s="14">
        <v>43439</v>
      </c>
      <c r="CX1" s="14">
        <v>43510</v>
      </c>
      <c r="CY1" s="14">
        <v>43510</v>
      </c>
      <c r="CZ1" s="14">
        <v>43522</v>
      </c>
      <c r="DA1" s="14">
        <v>43531</v>
      </c>
      <c r="DB1" s="14">
        <v>43567</v>
      </c>
      <c r="DC1" s="14">
        <v>43571</v>
      </c>
      <c r="DD1" s="14">
        <v>43572</v>
      </c>
      <c r="DE1" s="14">
        <v>43587</v>
      </c>
      <c r="DF1" s="14">
        <v>43592</v>
      </c>
      <c r="DG1" s="14">
        <v>43599</v>
      </c>
      <c r="DH1" s="14">
        <v>43606</v>
      </c>
      <c r="DI1" s="14">
        <v>43613</v>
      </c>
      <c r="DJ1" s="14">
        <v>43619</v>
      </c>
      <c r="DK1" s="14">
        <v>43647</v>
      </c>
      <c r="DL1" s="14">
        <v>43656</v>
      </c>
      <c r="DM1" s="14">
        <v>43669</v>
      </c>
      <c r="DN1" s="14">
        <v>43676</v>
      </c>
      <c r="DO1" s="14">
        <v>43692</v>
      </c>
      <c r="DP1" s="14">
        <v>43697</v>
      </c>
      <c r="DQ1" s="14">
        <v>43705</v>
      </c>
      <c r="DR1" s="14">
        <v>43718</v>
      </c>
      <c r="DS1" s="14">
        <v>43725</v>
      </c>
      <c r="DT1" s="14">
        <v>43732</v>
      </c>
      <c r="DU1" s="14">
        <v>43753</v>
      </c>
      <c r="DV1" s="14">
        <v>43816</v>
      </c>
      <c r="DW1" s="14">
        <v>43832</v>
      </c>
      <c r="DX1" s="14">
        <v>43838</v>
      </c>
      <c r="DY1" s="14">
        <v>43878</v>
      </c>
      <c r="DZ1" s="14">
        <v>43894</v>
      </c>
      <c r="EA1" s="14">
        <v>43950</v>
      </c>
      <c r="EB1" s="14">
        <v>44027</v>
      </c>
      <c r="EC1" s="14">
        <v>44068</v>
      </c>
      <c r="ED1" s="14">
        <v>44082</v>
      </c>
      <c r="EE1" s="14">
        <v>44103</v>
      </c>
      <c r="EF1" s="14">
        <v>44123</v>
      </c>
      <c r="EG1" s="14">
        <v>44131</v>
      </c>
      <c r="EH1" s="14">
        <v>44153</v>
      </c>
      <c r="EI1" s="14">
        <v>44181</v>
      </c>
      <c r="EJ1" s="14">
        <v>44202</v>
      </c>
      <c r="EK1" s="14">
        <v>44231</v>
      </c>
      <c r="EL1" s="14">
        <v>44286</v>
      </c>
      <c r="EM1" s="14">
        <v>44321</v>
      </c>
      <c r="EN1" s="14">
        <v>44870</v>
      </c>
    </row>
    <row r="2" ht="15" customHeight="1" spans="1:144" x14ac:dyDescent="0.25">
      <c r="A2" s="15"/>
      <c r="B2" s="16">
        <f t="shared" ref="B2:AG2" si="0">SUM(B3:B33)</f>
        <v>1763605</v>
      </c>
      <c r="C2" s="16">
        <f t="shared" si="0"/>
        <v>1764813</v>
      </c>
      <c r="D2" s="16">
        <f t="shared" si="0"/>
        <v>2159298</v>
      </c>
      <c r="E2" s="16">
        <f t="shared" si="0"/>
        <v>2671734</v>
      </c>
      <c r="F2" s="16">
        <f t="shared" si="0"/>
        <v>2522560</v>
      </c>
      <c r="G2" s="16">
        <f t="shared" si="0"/>
        <v>2488240</v>
      </c>
      <c r="H2" s="16">
        <f t="shared" si="0"/>
        <v>2852180</v>
      </c>
      <c r="I2" s="16">
        <f t="shared" si="0"/>
        <v>3331770</v>
      </c>
      <c r="J2" s="16">
        <f t="shared" si="0"/>
        <v>3434233</v>
      </c>
      <c r="K2" s="16">
        <f t="shared" si="0"/>
        <v>3107250</v>
      </c>
      <c r="L2" s="16">
        <f t="shared" si="0"/>
        <v>4121975</v>
      </c>
      <c r="M2" s="16">
        <f t="shared" si="0"/>
        <v>3831435</v>
      </c>
      <c r="N2" s="16">
        <f t="shared" si="0"/>
        <v>3503910</v>
      </c>
      <c r="O2" s="16">
        <f t="shared" si="0"/>
        <v>3634615</v>
      </c>
      <c r="P2" s="16">
        <f t="shared" si="0"/>
        <v>3286355</v>
      </c>
      <c r="Q2" s="16">
        <f t="shared" si="0"/>
        <v>3891455</v>
      </c>
      <c r="R2" s="16">
        <f t="shared" si="0"/>
        <v>4338723</v>
      </c>
      <c r="S2" s="16">
        <f t="shared" si="0"/>
        <v>4582645</v>
      </c>
      <c r="T2" s="16">
        <f t="shared" si="0"/>
        <v>4663275</v>
      </c>
      <c r="U2" s="16">
        <f t="shared" si="0"/>
        <v>5049915</v>
      </c>
      <c r="V2" s="16">
        <f t="shared" si="0"/>
        <v>4845505</v>
      </c>
      <c r="W2" s="16">
        <f t="shared" si="0"/>
        <v>5256135</v>
      </c>
      <c r="X2" s="16">
        <f t="shared" si="0"/>
        <v>5100729</v>
      </c>
      <c r="Y2" s="16">
        <f t="shared" si="0"/>
        <v>5361797</v>
      </c>
      <c r="Z2" s="16">
        <f t="shared" si="0"/>
        <v>4483373</v>
      </c>
      <c r="AA2" s="16">
        <f t="shared" si="0"/>
        <v>4244215</v>
      </c>
      <c r="AB2" s="16">
        <f t="shared" si="0"/>
        <v>4731244</v>
      </c>
      <c r="AC2" s="16">
        <f t="shared" si="0"/>
        <v>4818930</v>
      </c>
      <c r="AD2" s="16">
        <f t="shared" si="0"/>
        <v>4544215</v>
      </c>
      <c r="AE2" s="16">
        <f t="shared" si="0"/>
        <v>4592275</v>
      </c>
      <c r="AF2" s="16">
        <f t="shared" si="0"/>
        <v>5353575</v>
      </c>
      <c r="AG2" s="16">
        <f t="shared" si="0"/>
        <v>6005585</v>
      </c>
      <c r="AH2" s="16">
        <f t="shared" ref="AH2:BM2" si="1">SUM(AH3:AH33)</f>
        <v>6437175</v>
      </c>
      <c r="AI2" s="16">
        <f t="shared" si="1"/>
        <v>6422935</v>
      </c>
      <c r="AJ2" s="16">
        <f t="shared" si="1"/>
        <v>6890475</v>
      </c>
      <c r="AK2" s="16">
        <f t="shared" si="1"/>
        <v>6307195</v>
      </c>
      <c r="AL2" s="16">
        <f t="shared" si="1"/>
        <v>6468775</v>
      </c>
      <c r="AM2" s="16">
        <f t="shared" si="1"/>
        <v>6627125</v>
      </c>
      <c r="AN2" s="16">
        <f t="shared" si="1"/>
        <v>6869285</v>
      </c>
      <c r="AO2" s="16">
        <f t="shared" si="1"/>
        <v>6689829</v>
      </c>
      <c r="AP2" s="16">
        <f t="shared" si="1"/>
        <v>6259100</v>
      </c>
      <c r="AQ2" s="16">
        <f t="shared" si="1"/>
        <v>6066900</v>
      </c>
      <c r="AR2" s="16">
        <f t="shared" si="1"/>
        <v>6787857</v>
      </c>
      <c r="AS2" s="16">
        <f t="shared" si="1"/>
        <v>6658180</v>
      </c>
      <c r="AT2" s="16">
        <f t="shared" si="1"/>
        <v>7174660</v>
      </c>
      <c r="AU2" s="16">
        <f t="shared" si="1"/>
        <v>8094716</v>
      </c>
      <c r="AV2" s="16">
        <f t="shared" si="1"/>
        <v>8315030</v>
      </c>
      <c r="AW2" s="16">
        <f t="shared" si="1"/>
        <v>8353090</v>
      </c>
      <c r="AX2" s="16">
        <f t="shared" si="1"/>
        <v>8369964</v>
      </c>
      <c r="AY2" s="16">
        <f t="shared" si="1"/>
        <v>7793830</v>
      </c>
      <c r="AZ2" s="16">
        <f t="shared" si="1"/>
        <v>7545030</v>
      </c>
      <c r="BA2" s="16">
        <f t="shared" si="1"/>
        <v>6525260</v>
      </c>
      <c r="BB2" s="16">
        <f t="shared" si="1"/>
        <v>6365400</v>
      </c>
      <c r="BC2" s="16">
        <f t="shared" si="1"/>
        <v>6359100</v>
      </c>
      <c r="BD2" s="16">
        <f t="shared" si="1"/>
        <v>6028752</v>
      </c>
      <c r="BE2" s="16">
        <f t="shared" si="1"/>
        <v>6390240</v>
      </c>
      <c r="BF2" s="16">
        <f t="shared" si="1"/>
        <v>6403030</v>
      </c>
      <c r="BG2" s="16">
        <f t="shared" si="1"/>
        <v>7844790</v>
      </c>
      <c r="BH2" s="16">
        <f t="shared" si="1"/>
        <v>7263770</v>
      </c>
      <c r="BI2" s="16">
        <f t="shared" si="1"/>
        <v>6928106</v>
      </c>
      <c r="BJ2" s="16">
        <f t="shared" si="1"/>
        <v>6919080</v>
      </c>
      <c r="BK2" s="16">
        <f t="shared" si="1"/>
        <v>7434195</v>
      </c>
      <c r="BL2" s="16">
        <f t="shared" si="1"/>
        <v>7592140</v>
      </c>
      <c r="BM2" s="16">
        <f t="shared" si="1"/>
        <v>7950315</v>
      </c>
      <c r="BN2" s="16">
        <f t="shared" ref="BN2:CS2" si="2">SUM(BN3:BN33)</f>
        <v>8919005</v>
      </c>
      <c r="BO2" s="16">
        <f t="shared" si="2"/>
        <v>9269765</v>
      </c>
      <c r="BP2" s="16">
        <f t="shared" si="2"/>
        <v>10103045</v>
      </c>
      <c r="BQ2" s="16">
        <f t="shared" si="2"/>
        <v>11378615</v>
      </c>
      <c r="BR2" s="16">
        <f t="shared" si="2"/>
        <v>11398005</v>
      </c>
      <c r="BS2" s="16">
        <f t="shared" si="2"/>
        <v>11588095</v>
      </c>
      <c r="BT2" s="16">
        <f t="shared" si="2"/>
        <v>12273845</v>
      </c>
      <c r="BU2" s="16">
        <f t="shared" si="2"/>
        <v>12009630</v>
      </c>
      <c r="BV2" s="16">
        <f t="shared" si="2"/>
        <v>12053265</v>
      </c>
      <c r="BW2" s="16">
        <f t="shared" si="2"/>
        <v>13975075</v>
      </c>
      <c r="BX2" s="16">
        <f t="shared" si="2"/>
        <v>14574280</v>
      </c>
      <c r="BY2" s="16">
        <f t="shared" si="2"/>
        <v>13348950</v>
      </c>
      <c r="BZ2" s="16">
        <f t="shared" si="2"/>
        <v>13809860</v>
      </c>
      <c r="CA2" s="16">
        <f t="shared" si="2"/>
        <v>15195000</v>
      </c>
      <c r="CB2" s="16">
        <f t="shared" si="2"/>
        <v>19544091</v>
      </c>
      <c r="CC2" s="16">
        <f t="shared" si="2"/>
        <v>20923344</v>
      </c>
      <c r="CD2" s="16">
        <f t="shared" si="2"/>
        <v>22796991</v>
      </c>
      <c r="CE2" s="16">
        <f t="shared" si="2"/>
        <v>25381437</v>
      </c>
      <c r="CF2" s="16">
        <f t="shared" si="2"/>
        <v>26934997</v>
      </c>
      <c r="CG2" s="16">
        <f t="shared" si="2"/>
        <v>31011125</v>
      </c>
      <c r="CH2" s="16">
        <f t="shared" si="2"/>
        <v>35137925</v>
      </c>
      <c r="CI2" s="16">
        <f t="shared" si="2"/>
        <v>36977056.666666664</v>
      </c>
      <c r="CJ2" s="16">
        <f t="shared" si="2"/>
        <v>43455695</v>
      </c>
      <c r="CK2" s="16">
        <f t="shared" si="2"/>
        <v>47055010</v>
      </c>
      <c r="CL2" s="16">
        <f t="shared" si="2"/>
        <v>48920590</v>
      </c>
      <c r="CM2" s="16">
        <f t="shared" si="2"/>
        <v>56103582.66666667</v>
      </c>
      <c r="CN2" s="16">
        <f t="shared" si="2"/>
        <v>58745640</v>
      </c>
      <c r="CO2" s="16">
        <f t="shared" si="2"/>
        <v>59217530</v>
      </c>
      <c r="CP2" s="16">
        <f t="shared" si="2"/>
        <v>58315709</v>
      </c>
      <c r="CQ2" s="16">
        <f t="shared" si="2"/>
        <v>59369258</v>
      </c>
      <c r="CR2" s="16">
        <f t="shared" si="2"/>
        <v>61188038</v>
      </c>
      <c r="CS2" s="16">
        <f t="shared" si="2"/>
        <v>63180778.66666667</v>
      </c>
      <c r="CT2" s="16">
        <f t="shared" ref="CT2:DY2" si="3">SUM(CT3:CT33)</f>
        <v>65621024</v>
      </c>
      <c r="CU2" s="16">
        <f t="shared" si="3"/>
        <v>65997348.66666667</v>
      </c>
      <c r="CV2" s="16">
        <f t="shared" si="3"/>
        <v>70830435</v>
      </c>
      <c r="CW2" s="16">
        <f t="shared" si="3"/>
        <v>70932078</v>
      </c>
      <c r="CX2" s="16">
        <f t="shared" si="3"/>
        <v>70854877</v>
      </c>
      <c r="CY2" s="16">
        <f t="shared" si="3"/>
        <v>70854877</v>
      </c>
      <c r="CZ2" s="16">
        <f t="shared" si="3"/>
        <v>72873497</v>
      </c>
      <c r="DA2" s="16">
        <f t="shared" si="3"/>
        <v>75158620</v>
      </c>
      <c r="DB2" s="16">
        <f t="shared" si="3"/>
        <v>71598277</v>
      </c>
      <c r="DC2" s="16">
        <f t="shared" si="3"/>
        <v>75667147</v>
      </c>
      <c r="DD2" s="16">
        <f t="shared" si="3"/>
        <v>76078425</v>
      </c>
      <c r="DE2" s="16">
        <f t="shared" si="3"/>
        <v>75827472.66666667</v>
      </c>
      <c r="DF2" s="16">
        <f t="shared" si="3"/>
        <v>78080625</v>
      </c>
      <c r="DG2" s="16">
        <f t="shared" si="3"/>
        <v>81736072</v>
      </c>
      <c r="DH2" s="16">
        <f t="shared" si="3"/>
        <v>83558631</v>
      </c>
      <c r="DI2" s="16">
        <f t="shared" si="3"/>
        <v>83694929</v>
      </c>
      <c r="DJ2" s="16">
        <f t="shared" si="3"/>
        <v>86884336</v>
      </c>
      <c r="DK2" s="16">
        <f t="shared" si="3"/>
        <v>84681465</v>
      </c>
      <c r="DL2" s="16">
        <f t="shared" si="3"/>
        <v>86757364</v>
      </c>
      <c r="DM2" s="16">
        <f t="shared" si="3"/>
        <v>89715634</v>
      </c>
      <c r="DN2" s="16">
        <f t="shared" si="3"/>
        <v>91242818</v>
      </c>
      <c r="DO2" s="16">
        <f t="shared" si="3"/>
        <v>91250290</v>
      </c>
      <c r="DP2" s="16">
        <f t="shared" si="3"/>
        <v>91137580.33333334</v>
      </c>
      <c r="DQ2" s="16">
        <f t="shared" si="3"/>
        <v>91133558</v>
      </c>
      <c r="DR2" s="16">
        <f t="shared" si="3"/>
        <v>93459516.33333333</v>
      </c>
      <c r="DS2" s="16">
        <f t="shared" si="3"/>
        <v>96212168.66666667</v>
      </c>
      <c r="DT2" s="16">
        <f t="shared" si="3"/>
        <v>97147680</v>
      </c>
      <c r="DU2" s="16">
        <f t="shared" si="3"/>
        <v>96308541.33333333</v>
      </c>
      <c r="DV2" s="16">
        <f t="shared" si="3"/>
        <v>91110403</v>
      </c>
      <c r="DW2" s="16">
        <f t="shared" si="3"/>
        <v>94005579.33333334</v>
      </c>
      <c r="DX2" s="16">
        <f t="shared" si="3"/>
        <v>96939437</v>
      </c>
      <c r="DY2" s="16">
        <f t="shared" si="3"/>
        <v>99132600.66666667</v>
      </c>
      <c r="DZ2" s="16">
        <f t="shared" ref="DZ2:EM2" si="4">SUM(DZ3:DZ41)</f>
        <v>96232994.33333334</v>
      </c>
      <c r="EA2" s="16">
        <f t="shared" si="4"/>
        <v>100934020</v>
      </c>
      <c r="EB2" s="16">
        <f t="shared" si="4"/>
        <v>101307450</v>
      </c>
      <c r="EC2" s="16">
        <f t="shared" si="4"/>
        <v>102129230</v>
      </c>
      <c r="ED2" s="16">
        <f t="shared" si="4"/>
        <v>111103750</v>
      </c>
      <c r="EE2" s="16">
        <f t="shared" si="4"/>
        <v>105884794.66666666</v>
      </c>
      <c r="EF2" s="16">
        <f t="shared" si="4"/>
        <v>108151682</v>
      </c>
      <c r="EG2" s="16">
        <f t="shared" si="4"/>
        <v>112656007</v>
      </c>
      <c r="EH2" s="16">
        <f t="shared" si="4"/>
        <v>116651838</v>
      </c>
      <c r="EI2" s="16">
        <f t="shared" si="4"/>
        <v>120046084</v>
      </c>
      <c r="EJ2" s="16">
        <f t="shared" si="4"/>
        <v>123410224</v>
      </c>
      <c r="EK2" s="16">
        <f t="shared" si="4"/>
        <v>129886495</v>
      </c>
      <c r="EL2" s="16">
        <f t="shared" si="4"/>
        <v>124814896</v>
      </c>
      <c r="EM2" s="16">
        <f t="shared" si="4"/>
        <v>131305801.66666667</v>
      </c>
      <c r="EN2" s="16">
        <f>SUM(EN3:EN61)</f>
        <v>119106252</v>
      </c>
    </row>
    <row r="3" spans="1:144" x14ac:dyDescent="0.25">
      <c r="A3" s="9" t="s">
        <v>34</v>
      </c>
      <c r="B3" s="9"/>
      <c r="C3" s="9"/>
      <c r="D3" s="9"/>
      <c r="E3" s="9"/>
      <c r="F3" s="9">
        <v>25000</v>
      </c>
      <c r="G3" s="9">
        <v>25000</v>
      </c>
      <c r="H3" s="9">
        <v>30000</v>
      </c>
      <c r="I3" s="9">
        <v>1070000</v>
      </c>
      <c r="J3" s="17">
        <v>835000</v>
      </c>
      <c r="K3" s="18">
        <v>825000</v>
      </c>
      <c r="L3" s="19">
        <v>979000</v>
      </c>
      <c r="M3" s="19">
        <v>925000</v>
      </c>
      <c r="N3" s="19">
        <v>606000</v>
      </c>
      <c r="O3" s="19">
        <v>577000</v>
      </c>
      <c r="P3" s="19">
        <v>590700</v>
      </c>
      <c r="Q3" s="19">
        <v>379000</v>
      </c>
      <c r="R3" s="19">
        <v>729000</v>
      </c>
      <c r="S3" s="19">
        <v>878000</v>
      </c>
      <c r="T3" s="19">
        <v>780000</v>
      </c>
      <c r="U3" s="19">
        <v>800000</v>
      </c>
      <c r="V3" s="19">
        <v>460000</v>
      </c>
      <c r="W3" s="19">
        <v>615000</v>
      </c>
      <c r="X3" s="19">
        <v>441000</v>
      </c>
      <c r="Y3" s="19">
        <v>758000</v>
      </c>
      <c r="Z3" s="19">
        <v>1184000</v>
      </c>
      <c r="AA3" s="19">
        <v>1339000</v>
      </c>
      <c r="AB3" s="19">
        <v>1278000</v>
      </c>
      <c r="AC3" s="19">
        <v>1038000</v>
      </c>
      <c r="AD3" s="19">
        <v>1182000</v>
      </c>
      <c r="AE3" s="19">
        <v>1412000</v>
      </c>
      <c r="AF3" s="19">
        <v>1846000</v>
      </c>
      <c r="AG3" s="19">
        <v>1250000</v>
      </c>
      <c r="AH3" s="19">
        <v>1014000</v>
      </c>
      <c r="AI3" s="19">
        <v>262000</v>
      </c>
      <c r="AJ3" s="19">
        <v>2273000</v>
      </c>
      <c r="AK3" s="19">
        <v>2205000</v>
      </c>
      <c r="AL3" s="19">
        <v>2586000</v>
      </c>
      <c r="AM3" s="19">
        <v>1863000</v>
      </c>
      <c r="AN3" s="19">
        <v>2197000</v>
      </c>
      <c r="AO3" s="19">
        <v>2352000</v>
      </c>
      <c r="AP3" s="19">
        <v>2018000</v>
      </c>
      <c r="AQ3" s="19">
        <v>1915000</v>
      </c>
      <c r="AR3" s="19">
        <v>2307000</v>
      </c>
      <c r="AS3" s="19">
        <v>2080000</v>
      </c>
      <c r="AT3" s="19">
        <v>2402000</v>
      </c>
      <c r="AU3" s="19">
        <v>3908000</v>
      </c>
      <c r="AV3" s="19">
        <v>3126500</v>
      </c>
      <c r="AW3" s="19">
        <v>3118000</v>
      </c>
      <c r="AX3" s="19">
        <v>3279000</v>
      </c>
      <c r="AY3" s="19">
        <v>2956000</v>
      </c>
      <c r="AZ3" s="19">
        <v>1788000</v>
      </c>
      <c r="BA3" s="19">
        <v>1358000</v>
      </c>
      <c r="BB3" s="19">
        <v>1256000</v>
      </c>
      <c r="BC3" s="19">
        <v>1165000</v>
      </c>
      <c r="BD3" s="19">
        <v>1485000</v>
      </c>
      <c r="BE3" s="19">
        <v>555600</v>
      </c>
      <c r="BF3" s="19">
        <v>492000</v>
      </c>
      <c r="BG3" s="19">
        <v>1222200</v>
      </c>
      <c r="BH3" s="19">
        <v>637000</v>
      </c>
      <c r="BI3" s="19">
        <v>899000</v>
      </c>
      <c r="BJ3" s="19">
        <v>1650000</v>
      </c>
      <c r="BK3" s="19">
        <v>1755000</v>
      </c>
      <c r="BL3" s="19">
        <v>1416700</v>
      </c>
      <c r="BM3" s="19">
        <v>1717000</v>
      </c>
      <c r="BN3" s="19">
        <v>1753000</v>
      </c>
      <c r="BO3" s="19">
        <v>1809000</v>
      </c>
      <c r="BP3" s="19">
        <v>2096000</v>
      </c>
      <c r="BQ3" s="19">
        <v>2674000</v>
      </c>
      <c r="BR3" s="19">
        <v>3279000</v>
      </c>
      <c r="BS3" s="19">
        <v>3225000</v>
      </c>
      <c r="BT3" s="19">
        <v>3625000</v>
      </c>
      <c r="BU3" s="19">
        <v>4252000</v>
      </c>
      <c r="BV3" s="19">
        <v>3541000</v>
      </c>
      <c r="BW3" s="19">
        <v>4697000</v>
      </c>
      <c r="BX3" s="19">
        <v>4797000</v>
      </c>
      <c r="BY3" s="17">
        <v>4267000</v>
      </c>
      <c r="BZ3" s="19">
        <v>3540000</v>
      </c>
      <c r="CA3" s="19">
        <v>3734000</v>
      </c>
      <c r="CB3" s="19">
        <v>3414000</v>
      </c>
      <c r="CC3" s="19">
        <v>5459000</v>
      </c>
      <c r="CD3" s="19">
        <v>6608000</v>
      </c>
      <c r="CE3" s="19">
        <v>7356000</v>
      </c>
      <c r="CF3" s="19">
        <v>8307000</v>
      </c>
      <c r="CG3" s="19">
        <v>10335000</v>
      </c>
      <c r="CH3" s="19">
        <v>9796000</v>
      </c>
      <c r="CI3" s="19">
        <v>10576000</v>
      </c>
      <c r="CJ3" s="19">
        <v>11591000</v>
      </c>
      <c r="CK3" s="19">
        <v>14708000</v>
      </c>
      <c r="CL3" s="19">
        <v>15486000</v>
      </c>
      <c r="CM3" s="19">
        <v>15778000</v>
      </c>
      <c r="CN3" s="19">
        <v>17089000</v>
      </c>
      <c r="CO3" s="19">
        <v>17848000</v>
      </c>
      <c r="CP3" s="19">
        <v>16363000</v>
      </c>
      <c r="CQ3" s="19">
        <v>15845000</v>
      </c>
      <c r="CR3" s="19">
        <v>15880000</v>
      </c>
      <c r="CS3" s="19">
        <v>17734000</v>
      </c>
      <c r="CT3" s="19">
        <v>18811000</v>
      </c>
      <c r="CU3" s="19">
        <v>20048000</v>
      </c>
      <c r="CV3" s="19">
        <v>20580000</v>
      </c>
      <c r="CW3" s="19">
        <v>20904000</v>
      </c>
      <c r="CX3" s="19">
        <v>23736000</v>
      </c>
      <c r="CY3" s="19">
        <v>23736000</v>
      </c>
      <c r="CZ3" s="19">
        <v>24328000</v>
      </c>
      <c r="DA3" s="19">
        <v>25183000</v>
      </c>
      <c r="DB3" s="19">
        <v>24597000</v>
      </c>
      <c r="DC3" s="19">
        <v>24961000</v>
      </c>
      <c r="DD3" s="19">
        <v>27777000</v>
      </c>
      <c r="DE3" s="19">
        <v>27212000</v>
      </c>
      <c r="DF3" s="19">
        <v>27639000</v>
      </c>
      <c r="DG3" s="19">
        <v>28768000</v>
      </c>
      <c r="DH3" s="19">
        <v>30485000</v>
      </c>
      <c r="DI3" s="19">
        <v>29603000</v>
      </c>
      <c r="DJ3" s="19">
        <v>29762000</v>
      </c>
      <c r="DK3" s="19">
        <v>5127000</v>
      </c>
      <c r="DL3" s="19">
        <v>5452000</v>
      </c>
      <c r="DM3" s="19">
        <v>8947000</v>
      </c>
      <c r="DN3" s="19">
        <v>10963000</v>
      </c>
      <c r="DO3" s="19">
        <v>13951000</v>
      </c>
      <c r="DP3" s="19">
        <v>13415000</v>
      </c>
      <c r="DQ3" s="19">
        <v>13805000</v>
      </c>
      <c r="DR3" s="19">
        <v>14990000</v>
      </c>
      <c r="DS3" s="19">
        <v>16123000</v>
      </c>
      <c r="DT3" s="19">
        <v>17118000</v>
      </c>
      <c r="DU3" s="19">
        <v>16388000</v>
      </c>
      <c r="DV3" s="19">
        <v>10435600</v>
      </c>
      <c r="DW3" s="19">
        <v>13187000</v>
      </c>
      <c r="DX3" s="19">
        <v>16564000</v>
      </c>
      <c r="DY3" s="19">
        <v>19591000</v>
      </c>
      <c r="DZ3" s="19">
        <v>8412000</v>
      </c>
      <c r="EA3" s="19">
        <v>7823000</v>
      </c>
      <c r="EB3" s="19">
        <v>8590000</v>
      </c>
      <c r="EC3" s="19">
        <v>9059000</v>
      </c>
      <c r="ED3" s="19">
        <v>12000000</v>
      </c>
      <c r="EE3" s="19">
        <v>13787000</v>
      </c>
      <c r="EF3" s="19">
        <v>12097000</v>
      </c>
      <c r="EG3" s="19">
        <v>13607000</v>
      </c>
      <c r="EH3" s="19">
        <v>14309000</v>
      </c>
      <c r="EI3" s="19">
        <v>14355000</v>
      </c>
      <c r="EJ3" s="19">
        <v>16740000</v>
      </c>
      <c r="EK3" s="19">
        <v>16655000</v>
      </c>
      <c r="EL3" s="19">
        <v>16840341</v>
      </c>
      <c r="EM3" s="19">
        <v>18162000</v>
      </c>
      <c r="EN3" s="19">
        <v>6605210</v>
      </c>
    </row>
    <row r="4" spans="1:144" x14ac:dyDescent="0.25">
      <c r="A4" s="9" t="s">
        <v>35</v>
      </c>
      <c r="B4" s="9"/>
      <c r="C4" s="9"/>
      <c r="D4" s="9">
        <v>-50000</v>
      </c>
      <c r="E4" s="9">
        <v>-50000</v>
      </c>
      <c r="F4" s="9">
        <v>-50000</v>
      </c>
      <c r="G4" s="9">
        <v>-50000</v>
      </c>
      <c r="H4" s="9">
        <v>-50000</v>
      </c>
      <c r="I4" s="9">
        <v>-50000</v>
      </c>
      <c r="J4" s="17">
        <v>-50000</v>
      </c>
      <c r="K4" s="17">
        <v>-50000</v>
      </c>
      <c r="L4" s="19">
        <v>-50000</v>
      </c>
      <c r="M4" s="19">
        <v>-50000</v>
      </c>
      <c r="N4" s="20">
        <v>-50000</v>
      </c>
      <c r="O4" s="20">
        <v>-50000</v>
      </c>
      <c r="P4" s="20">
        <v>-50000</v>
      </c>
      <c r="Q4" s="20">
        <v>-50000</v>
      </c>
      <c r="R4" s="20">
        <v>-50000</v>
      </c>
      <c r="S4" s="20">
        <v>-50000</v>
      </c>
      <c r="T4" s="20">
        <v>-40000</v>
      </c>
      <c r="U4" s="20">
        <v>-40000</v>
      </c>
      <c r="V4" s="20">
        <v>-40000</v>
      </c>
      <c r="W4" s="20">
        <v>-40000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430000</v>
      </c>
      <c r="AH4" s="20">
        <v>430000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10000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15000</v>
      </c>
      <c r="AW4" s="20">
        <v>15000</v>
      </c>
      <c r="AX4" s="20">
        <v>15000</v>
      </c>
      <c r="AY4" s="20">
        <v>15000</v>
      </c>
      <c r="AZ4" s="20">
        <v>815000</v>
      </c>
      <c r="BA4" s="20">
        <v>300000</v>
      </c>
      <c r="BB4" s="20">
        <v>80000</v>
      </c>
      <c r="BC4" s="20">
        <v>70000</v>
      </c>
      <c r="BD4" s="20">
        <v>70000</v>
      </c>
      <c r="BE4" s="20">
        <v>64000</v>
      </c>
      <c r="BF4" s="20">
        <v>64000</v>
      </c>
      <c r="BG4" s="20">
        <v>64200</v>
      </c>
      <c r="BH4" s="20">
        <v>64200</v>
      </c>
      <c r="BI4" s="20">
        <v>64200</v>
      </c>
      <c r="BJ4" s="20">
        <v>0</v>
      </c>
      <c r="BK4" s="20">
        <v>64200</v>
      </c>
      <c r="BL4" s="20">
        <v>64200</v>
      </c>
      <c r="BM4" s="20">
        <v>64200</v>
      </c>
      <c r="BN4" s="20">
        <v>64200</v>
      </c>
      <c r="BO4" s="20">
        <v>64200</v>
      </c>
      <c r="BP4" s="20">
        <v>64200</v>
      </c>
      <c r="BQ4" s="20">
        <v>64200</v>
      </c>
      <c r="BR4" s="20">
        <v>64200</v>
      </c>
      <c r="BS4" s="20">
        <v>64200</v>
      </c>
      <c r="BT4" s="20">
        <v>64200</v>
      </c>
      <c r="BU4" s="20">
        <v>64200</v>
      </c>
      <c r="BV4" s="20">
        <v>128365</v>
      </c>
      <c r="BW4" s="20">
        <v>128365</v>
      </c>
      <c r="BX4" s="20">
        <v>170000</v>
      </c>
      <c r="BY4" s="17">
        <v>170000</v>
      </c>
      <c r="BZ4" s="20">
        <v>0</v>
      </c>
      <c r="CA4" s="20">
        <v>100000</v>
      </c>
      <c r="CB4" s="20">
        <v>143000</v>
      </c>
      <c r="CC4" s="20">
        <v>143000</v>
      </c>
      <c r="CD4" s="20">
        <v>143000</v>
      </c>
      <c r="CE4" s="20">
        <v>143000</v>
      </c>
      <c r="CF4" s="20">
        <v>143000</v>
      </c>
      <c r="CG4" s="20">
        <v>143000</v>
      </c>
      <c r="CH4" s="20">
        <v>143000</v>
      </c>
      <c r="CI4" s="20">
        <v>250000</v>
      </c>
      <c r="CJ4" s="20">
        <v>170000</v>
      </c>
      <c r="CK4" s="20">
        <v>250000</v>
      </c>
      <c r="CL4" s="20">
        <v>250000</v>
      </c>
      <c r="CM4" s="20">
        <v>250000</v>
      </c>
      <c r="CN4" s="20">
        <v>237000</v>
      </c>
      <c r="CO4" s="20">
        <v>250000</v>
      </c>
      <c r="CP4" s="20">
        <v>250000</v>
      </c>
      <c r="CQ4" s="20">
        <v>290000</v>
      </c>
      <c r="CR4" s="20">
        <v>290000</v>
      </c>
      <c r="CS4" s="20">
        <v>300000</v>
      </c>
      <c r="CT4" s="20">
        <v>300000</v>
      </c>
      <c r="CU4" s="20">
        <v>300000</v>
      </c>
      <c r="CV4" s="20">
        <v>300000</v>
      </c>
      <c r="CW4" s="20">
        <f>CV4</f>
        <v>300000</v>
      </c>
      <c r="CX4" s="20">
        <v>300000</v>
      </c>
      <c r="CY4" s="20">
        <v>300000</v>
      </c>
      <c r="CZ4" s="20">
        <v>300000</v>
      </c>
      <c r="DA4" s="20">
        <v>300000</v>
      </c>
      <c r="DB4" s="20">
        <v>200000</v>
      </c>
      <c r="DC4" s="20">
        <f t="shared" ref="DC4:DP5" si="5">DB4</f>
        <v>200000</v>
      </c>
      <c r="DD4" s="20">
        <f t="shared" si="5"/>
        <v>200000</v>
      </c>
      <c r="DE4" s="20">
        <f t="shared" si="5"/>
        <v>200000</v>
      </c>
      <c r="DF4" s="20">
        <f t="shared" si="5"/>
        <v>200000</v>
      </c>
      <c r="DG4" s="20">
        <f t="shared" si="5"/>
        <v>200000</v>
      </c>
      <c r="DH4" s="20">
        <f t="shared" si="5"/>
        <v>200000</v>
      </c>
      <c r="DI4" s="20">
        <v>200000</v>
      </c>
      <c r="DJ4" s="20">
        <v>250000</v>
      </c>
      <c r="DK4" s="20">
        <v>40000</v>
      </c>
      <c r="DL4" s="20">
        <v>124000</v>
      </c>
      <c r="DM4" s="20">
        <v>124000</v>
      </c>
      <c r="DN4" s="20">
        <v>127800</v>
      </c>
      <c r="DO4" s="20">
        <v>99000</v>
      </c>
      <c r="DP4" s="20">
        <v>99000</v>
      </c>
      <c r="DQ4" s="20">
        <f>DP4</f>
        <v>99000</v>
      </c>
      <c r="DR4" s="20">
        <v>200000</v>
      </c>
      <c r="DS4" s="20">
        <v>120000</v>
      </c>
      <c r="DT4" s="20">
        <f>DS4</f>
        <v>120000</v>
      </c>
      <c r="DU4" s="20">
        <f>DT4</f>
        <v>120000</v>
      </c>
      <c r="DV4" s="20">
        <v>99300</v>
      </c>
      <c r="DW4" s="20">
        <v>100000</v>
      </c>
      <c r="DX4" s="20">
        <f>DW4</f>
        <v>100000</v>
      </c>
      <c r="DY4" s="19">
        <v>100000</v>
      </c>
      <c r="DZ4" s="19">
        <v>82000</v>
      </c>
      <c r="EA4" s="19">
        <v>82000</v>
      </c>
      <c r="EB4" s="19">
        <v>113000</v>
      </c>
      <c r="EC4" s="19">
        <v>100000</v>
      </c>
      <c r="ED4" s="19">
        <f>EC4</f>
        <v>100000</v>
      </c>
      <c r="EE4" s="19">
        <v>100000</v>
      </c>
      <c r="EF4" s="19">
        <f>EE4</f>
        <v>100000</v>
      </c>
      <c r="EG4" s="19">
        <v>100000</v>
      </c>
      <c r="EH4" s="19">
        <v>100000</v>
      </c>
      <c r="EI4" s="19">
        <v>186000</v>
      </c>
      <c r="EJ4" s="19">
        <v>198000</v>
      </c>
      <c r="EK4" s="19">
        <v>372000</v>
      </c>
      <c r="EL4" s="19">
        <v>75000</v>
      </c>
      <c r="EM4" s="19">
        <v>283000</v>
      </c>
      <c r="EN4" s="19">
        <v>2185887</v>
      </c>
    </row>
    <row r="5" spans="1:144" x14ac:dyDescent="0.25">
      <c r="A5" s="9" t="s">
        <v>36</v>
      </c>
      <c r="B5" s="9"/>
      <c r="C5" s="9"/>
      <c r="D5" s="9"/>
      <c r="E5" s="9"/>
      <c r="F5" s="9"/>
      <c r="G5" s="9"/>
      <c r="H5" s="9"/>
      <c r="I5" s="9"/>
      <c r="J5" s="17"/>
      <c r="K5" s="17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17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>
        <f>33600*52</f>
        <v>1747200</v>
      </c>
      <c r="CN5" s="20">
        <f>CM5</f>
        <v>1747200</v>
      </c>
      <c r="CO5" s="20">
        <f>33600*53</f>
        <v>1780800</v>
      </c>
      <c r="CP5" s="20">
        <f>CO5</f>
        <v>1780800</v>
      </c>
      <c r="CQ5" s="20">
        <f>CP5</f>
        <v>1780800</v>
      </c>
      <c r="CR5" s="20">
        <f>CQ5</f>
        <v>1780800</v>
      </c>
      <c r="CS5" s="20">
        <f>CR5</f>
        <v>1780800</v>
      </c>
      <c r="CT5" s="20">
        <f>33600*54</f>
        <v>1814400</v>
      </c>
      <c r="CU5" s="20">
        <f>CT5</f>
        <v>1814400</v>
      </c>
      <c r="CV5" s="20">
        <f>CU5</f>
        <v>1814400</v>
      </c>
      <c r="CW5" s="20">
        <f>CV5</f>
        <v>1814400</v>
      </c>
      <c r="CX5" s="20">
        <f>33600*52</f>
        <v>1747200</v>
      </c>
      <c r="CY5" s="20">
        <f>33600*52</f>
        <v>1747200</v>
      </c>
      <c r="CZ5" s="20">
        <f>CY5</f>
        <v>1747200</v>
      </c>
      <c r="DA5" s="20">
        <f>CZ5</f>
        <v>1747200</v>
      </c>
      <c r="DB5" s="20">
        <f>DA5</f>
        <v>1747200</v>
      </c>
      <c r="DC5" s="20">
        <f t="shared" si="5"/>
        <v>1747200</v>
      </c>
      <c r="DD5" s="20">
        <f t="shared" si="5"/>
        <v>1747200</v>
      </c>
      <c r="DE5" s="20">
        <f t="shared" si="5"/>
        <v>1747200</v>
      </c>
      <c r="DF5" s="20">
        <f t="shared" si="5"/>
        <v>1747200</v>
      </c>
      <c r="DG5" s="20">
        <f t="shared" si="5"/>
        <v>1747200</v>
      </c>
      <c r="DH5" s="20">
        <f t="shared" si="5"/>
        <v>1747200</v>
      </c>
      <c r="DI5" s="20">
        <f t="shared" si="5"/>
        <v>1747200</v>
      </c>
      <c r="DJ5" s="20">
        <f t="shared" si="5"/>
        <v>1747200</v>
      </c>
      <c r="DK5" s="20">
        <f t="shared" si="5"/>
        <v>1747200</v>
      </c>
      <c r="DL5" s="20">
        <f t="shared" si="5"/>
        <v>1747200</v>
      </c>
      <c r="DM5" s="20">
        <f t="shared" si="5"/>
        <v>1747200</v>
      </c>
      <c r="DN5" s="20">
        <f t="shared" si="5"/>
        <v>1747200</v>
      </c>
      <c r="DO5" s="20">
        <f t="shared" si="5"/>
        <v>1747200</v>
      </c>
      <c r="DP5" s="20">
        <f t="shared" si="5"/>
        <v>1747200</v>
      </c>
      <c r="DQ5" s="20">
        <f>DP5</f>
        <v>1747200</v>
      </c>
      <c r="DR5" s="20">
        <f>DQ5</f>
        <v>1747200</v>
      </c>
      <c r="DS5" s="20">
        <f>DR5</f>
        <v>1747200</v>
      </c>
      <c r="DT5" s="20">
        <f>DS5</f>
        <v>1747200</v>
      </c>
      <c r="DU5" s="20">
        <f>DT5</f>
        <v>1747200</v>
      </c>
      <c r="DV5" s="20">
        <f>33704*51</f>
        <v>1718904</v>
      </c>
      <c r="DW5" s="20">
        <f>DV5</f>
        <v>1718904</v>
      </c>
      <c r="DX5" s="20">
        <f>DW5</f>
        <v>1718904</v>
      </c>
      <c r="DY5" s="19">
        <f>33700*50</f>
        <v>1685000</v>
      </c>
      <c r="DZ5" s="19">
        <f>DY5</f>
        <v>1685000</v>
      </c>
      <c r="EA5" s="19">
        <f>DZ5</f>
        <v>1685000</v>
      </c>
      <c r="EB5" s="19">
        <f>35200*50</f>
        <v>1760000</v>
      </c>
      <c r="EC5" s="19">
        <f>EB5</f>
        <v>1760000</v>
      </c>
      <c r="ED5" s="19">
        <f>EC5</f>
        <v>1760000</v>
      </c>
      <c r="EE5" s="19">
        <f>ED5</f>
        <v>1760000</v>
      </c>
      <c r="EF5" s="19">
        <f>EE5</f>
        <v>1760000</v>
      </c>
      <c r="EG5" s="19">
        <f t="shared" ref="EG5:EL5" si="6">EF5</f>
        <v>1760000</v>
      </c>
      <c r="EH5" s="19">
        <f t="shared" si="6"/>
        <v>1760000</v>
      </c>
      <c r="EI5" s="19">
        <f t="shared" si="6"/>
        <v>1760000</v>
      </c>
      <c r="EJ5" s="19">
        <f t="shared" si="6"/>
        <v>1760000</v>
      </c>
      <c r="EK5" s="19">
        <f t="shared" si="6"/>
        <v>1760000</v>
      </c>
      <c r="EL5" s="19">
        <f t="shared" si="6"/>
        <v>1760000</v>
      </c>
      <c r="EM5" s="19">
        <f>EL5</f>
        <v>1760000</v>
      </c>
      <c r="EN5" s="19">
        <f>23115*52</f>
        <v>1201980</v>
      </c>
    </row>
    <row r="6" spans="1:144" x14ac:dyDescent="0.25">
      <c r="A6" s="9" t="s">
        <v>38</v>
      </c>
      <c r="B6" s="9"/>
      <c r="C6" s="9"/>
      <c r="D6" s="9"/>
      <c r="E6" s="9"/>
      <c r="F6" s="9"/>
      <c r="G6" s="9"/>
      <c r="H6" s="9"/>
      <c r="I6" s="9"/>
      <c r="J6" s="17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7"/>
      <c r="BZ6" s="19"/>
      <c r="CA6" s="19"/>
      <c r="CB6" s="19"/>
      <c r="CC6" s="19"/>
      <c r="CD6" s="19">
        <v>17054</v>
      </c>
      <c r="CE6" s="19">
        <v>12800</v>
      </c>
      <c r="CF6" s="19">
        <v>730</v>
      </c>
      <c r="CG6" s="19">
        <v>0</v>
      </c>
      <c r="CH6" s="19">
        <v>0</v>
      </c>
      <c r="CI6" s="19">
        <f>218000*1/3</f>
        <v>72666.66666666667</v>
      </c>
      <c r="CJ6" s="19">
        <v>0</v>
      </c>
      <c r="CK6" s="19">
        <v>67300</v>
      </c>
      <c r="CL6" s="19">
        <v>0</v>
      </c>
      <c r="CM6" s="19">
        <f>723878/3</f>
        <v>241292.66666666666</v>
      </c>
      <c r="CN6" s="19">
        <v>0</v>
      </c>
      <c r="CO6" s="19">
        <v>0</v>
      </c>
      <c r="CP6" s="19">
        <v>0</v>
      </c>
      <c r="CQ6" s="19">
        <v>0</v>
      </c>
      <c r="CR6" s="19">
        <v>42461</v>
      </c>
      <c r="CS6" s="19">
        <f>236000/3</f>
        <v>78666.66666666667</v>
      </c>
      <c r="CT6" s="19">
        <v>0</v>
      </c>
      <c r="CU6" s="19">
        <f>134426*1/3</f>
        <v>44808.666666666664</v>
      </c>
      <c r="CV6" s="19">
        <v>0</v>
      </c>
      <c r="CW6" s="19">
        <v>49658</v>
      </c>
      <c r="CX6" s="19">
        <v>70000</v>
      </c>
      <c r="CY6" s="19">
        <v>70000</v>
      </c>
      <c r="CZ6" s="19">
        <v>107000</v>
      </c>
      <c r="DA6" s="19">
        <v>67700</v>
      </c>
      <c r="DB6" s="19">
        <v>0</v>
      </c>
      <c r="DC6" s="19">
        <v>177948</v>
      </c>
      <c r="DD6" s="19">
        <v>177948</v>
      </c>
      <c r="DE6" s="19">
        <f>350000/3</f>
        <v>116666.66666666667</v>
      </c>
      <c r="DF6" s="19">
        <v>60528</v>
      </c>
      <c r="DG6" s="19">
        <f>221007/3</f>
        <v>73669</v>
      </c>
      <c r="DH6" s="19">
        <v>0</v>
      </c>
      <c r="DI6" s="19">
        <f>130692/3</f>
        <v>43564</v>
      </c>
      <c r="DJ6" s="19">
        <v>0</v>
      </c>
      <c r="DK6" s="19">
        <f>SUM(DL6:DM6)</f>
        <v>0</v>
      </c>
      <c r="DL6" s="19">
        <v>0</v>
      </c>
      <c r="DM6" s="19">
        <v>0</v>
      </c>
      <c r="DN6" s="19">
        <v>0</v>
      </c>
      <c r="DO6" s="19">
        <v>57330</v>
      </c>
      <c r="DP6" s="19">
        <f>124429/3</f>
        <v>41476.333333333336</v>
      </c>
      <c r="DQ6" s="19">
        <v>0</v>
      </c>
      <c r="DR6" s="19">
        <f>493474/3</f>
        <v>164491.33333333334</v>
      </c>
      <c r="DS6" s="19">
        <f>(279484/3)+DR6</f>
        <v>257652.6666666667</v>
      </c>
      <c r="DT6" s="19">
        <v>0</v>
      </c>
      <c r="DU6" s="19">
        <f>10000/3</f>
        <v>3333.3333333333335</v>
      </c>
      <c r="DV6" s="19">
        <v>232915</v>
      </c>
      <c r="DW6" s="19">
        <f>146758/3</f>
        <v>48919.333333333336</v>
      </c>
      <c r="DX6" s="19">
        <f>(161267/3)+DW6</f>
        <v>102675</v>
      </c>
      <c r="DY6" s="19">
        <f>500000/3</f>
        <v>166666.66666666666</v>
      </c>
      <c r="DZ6" s="19">
        <f>62035/3</f>
        <v>20678.333333333332</v>
      </c>
      <c r="EA6" s="19">
        <v>54000</v>
      </c>
      <c r="EB6" s="19">
        <v>0</v>
      </c>
      <c r="EC6" s="19">
        <v>0</v>
      </c>
      <c r="ED6" s="19">
        <f>(535305/3)+12500+5000</f>
        <v>195935</v>
      </c>
      <c r="EE6" s="19">
        <f>355256/3</f>
        <v>118418.66666666667</v>
      </c>
      <c r="EF6" s="19">
        <v>0</v>
      </c>
      <c r="EG6" s="19">
        <v>192643</v>
      </c>
      <c r="EH6" s="19">
        <v>0</v>
      </c>
      <c r="EI6" s="19">
        <f>105090/3</f>
        <v>35030</v>
      </c>
      <c r="EJ6" s="19">
        <v>103415</v>
      </c>
      <c r="EK6" s="19">
        <f>224346/3</f>
        <v>74782</v>
      </c>
      <c r="EL6" s="19">
        <v>92000</v>
      </c>
      <c r="EM6" s="19">
        <f>65000/3</f>
        <v>21666.666666666668</v>
      </c>
      <c r="EN6" s="19">
        <v>2000000</v>
      </c>
    </row>
    <row r="7" spans="1:144" x14ac:dyDescent="0.25">
      <c r="A7" s="9" t="s">
        <v>39</v>
      </c>
      <c r="B7" s="9"/>
      <c r="C7" s="9"/>
      <c r="D7" s="9"/>
      <c r="E7" s="9"/>
      <c r="F7" s="9"/>
      <c r="G7" s="9"/>
      <c r="H7" s="9"/>
      <c r="I7" s="9"/>
      <c r="J7" s="17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7"/>
      <c r="BZ7" s="19"/>
      <c r="CA7" s="19"/>
      <c r="CB7" s="19"/>
      <c r="CC7" s="19"/>
      <c r="CD7" s="19"/>
      <c r="CE7" s="19"/>
      <c r="CF7" s="19">
        <v>50000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f>DF7</f>
        <v>0</v>
      </c>
      <c r="DH7" s="19">
        <v>0</v>
      </c>
      <c r="DI7" s="19">
        <v>0</v>
      </c>
      <c r="DJ7" s="19">
        <f>DI7</f>
        <v>0</v>
      </c>
      <c r="DK7" s="19">
        <f>333000-40000-30000</f>
        <v>263000</v>
      </c>
      <c r="DL7" s="19">
        <v>0</v>
      </c>
      <c r="DM7" s="19">
        <v>0</v>
      </c>
      <c r="DN7" s="19">
        <f>DM7</f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19">
        <v>5000</v>
      </c>
      <c r="DU7" s="19">
        <v>5000</v>
      </c>
      <c r="DV7" s="19">
        <v>5000</v>
      </c>
      <c r="DW7" s="19">
        <f>DV7</f>
        <v>5000</v>
      </c>
      <c r="DX7" s="19">
        <f>DW7</f>
        <v>5000</v>
      </c>
      <c r="DY7" s="19">
        <v>5000</v>
      </c>
      <c r="DZ7" s="19">
        <f>DY7</f>
        <v>5000</v>
      </c>
      <c r="EA7" s="19">
        <f>DZ7</f>
        <v>5000</v>
      </c>
      <c r="EB7" s="19">
        <v>5000</v>
      </c>
      <c r="EC7" s="19">
        <v>5000</v>
      </c>
      <c r="ED7" s="19">
        <f>EC7</f>
        <v>5000</v>
      </c>
      <c r="EE7" s="19">
        <v>5000</v>
      </c>
      <c r="EF7" s="19">
        <f>EE7</f>
        <v>5000</v>
      </c>
      <c r="EG7" s="19">
        <v>0</v>
      </c>
      <c r="EH7" s="19">
        <v>0</v>
      </c>
      <c r="EI7" s="19">
        <v>100000</v>
      </c>
      <c r="EJ7" s="19">
        <f>EI7</f>
        <v>100000</v>
      </c>
      <c r="EK7" s="19">
        <v>0</v>
      </c>
      <c r="EL7" s="19">
        <v>0</v>
      </c>
      <c r="EM7" s="19">
        <v>0</v>
      </c>
      <c r="EN7" s="19">
        <v>100000</v>
      </c>
    </row>
    <row r="8" spans="1:144" x14ac:dyDescent="0.25">
      <c r="A8" s="9" t="s">
        <v>40</v>
      </c>
      <c r="B8" s="9"/>
      <c r="C8" s="9"/>
      <c r="D8" s="9">
        <v>10000</v>
      </c>
      <c r="E8" s="9">
        <v>0</v>
      </c>
      <c r="F8" s="9">
        <v>23740</v>
      </c>
      <c r="G8" s="9">
        <v>0</v>
      </c>
      <c r="H8" s="9">
        <v>21770</v>
      </c>
      <c r="I8" s="9">
        <v>21770</v>
      </c>
      <c r="J8" s="17">
        <v>48160</v>
      </c>
      <c r="K8" s="17">
        <v>0</v>
      </c>
      <c r="L8" s="19">
        <v>5000</v>
      </c>
      <c r="M8" s="19">
        <v>0</v>
      </c>
      <c r="N8" s="19">
        <v>5640</v>
      </c>
      <c r="O8" s="19">
        <v>117550</v>
      </c>
      <c r="P8" s="19">
        <v>0</v>
      </c>
      <c r="Q8" s="19">
        <v>47620</v>
      </c>
      <c r="R8" s="19">
        <v>17070</v>
      </c>
      <c r="S8" s="19">
        <v>0</v>
      </c>
      <c r="T8" s="19">
        <v>95830</v>
      </c>
      <c r="U8" s="19">
        <v>17680</v>
      </c>
      <c r="V8" s="19">
        <v>85310</v>
      </c>
      <c r="W8" s="19">
        <v>32460</v>
      </c>
      <c r="X8" s="19">
        <v>-2620</v>
      </c>
      <c r="Y8" s="19">
        <v>31000</v>
      </c>
      <c r="Z8" s="19">
        <v>43098</v>
      </c>
      <c r="AA8" s="19">
        <v>25740</v>
      </c>
      <c r="AB8" s="19">
        <v>169020</v>
      </c>
      <c r="AC8" s="19">
        <v>0</v>
      </c>
      <c r="AD8" s="19">
        <v>50740</v>
      </c>
      <c r="AE8" s="19">
        <v>44100</v>
      </c>
      <c r="AF8" s="19">
        <v>0</v>
      </c>
      <c r="AG8" s="19">
        <v>0</v>
      </c>
      <c r="AH8" s="19">
        <v>0</v>
      </c>
      <c r="AI8" s="19">
        <v>127320</v>
      </c>
      <c r="AJ8" s="19">
        <v>50000</v>
      </c>
      <c r="AK8" s="19">
        <v>17400</v>
      </c>
      <c r="AL8" s="19">
        <v>17400</v>
      </c>
      <c r="AM8" s="19">
        <v>6400</v>
      </c>
      <c r="AN8" s="19">
        <v>3400</v>
      </c>
      <c r="AO8" s="19">
        <v>3400</v>
      </c>
      <c r="AP8" s="19">
        <v>3400</v>
      </c>
      <c r="AQ8" s="19">
        <v>3400</v>
      </c>
      <c r="AR8" s="19">
        <v>3400</v>
      </c>
      <c r="AS8" s="19">
        <v>3400</v>
      </c>
      <c r="AT8" s="19">
        <v>3400</v>
      </c>
      <c r="AU8" s="19">
        <v>2000</v>
      </c>
      <c r="AV8" s="19">
        <v>74250</v>
      </c>
      <c r="AW8" s="19">
        <v>20850</v>
      </c>
      <c r="AX8" s="19">
        <v>9850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30230</v>
      </c>
      <c r="BF8" s="19">
        <v>0</v>
      </c>
      <c r="BG8" s="19">
        <v>36550</v>
      </c>
      <c r="BH8" s="19">
        <v>68320</v>
      </c>
      <c r="BI8" s="19">
        <v>45740</v>
      </c>
      <c r="BJ8" s="19">
        <v>45740</v>
      </c>
      <c r="BK8" s="19">
        <v>35000</v>
      </c>
      <c r="BL8" s="19">
        <v>35000</v>
      </c>
      <c r="BM8" s="19">
        <v>30000</v>
      </c>
      <c r="BN8" s="19">
        <v>30000</v>
      </c>
      <c r="BO8" s="19">
        <v>30000</v>
      </c>
      <c r="BP8" s="19">
        <v>30000</v>
      </c>
      <c r="BQ8" s="19">
        <v>30000</v>
      </c>
      <c r="BR8" s="19">
        <v>30000</v>
      </c>
      <c r="BS8" s="19">
        <v>30000</v>
      </c>
      <c r="BT8" s="19">
        <v>30000</v>
      </c>
      <c r="BU8" s="19">
        <v>30000</v>
      </c>
      <c r="BV8" s="19">
        <v>30000</v>
      </c>
      <c r="BW8" s="19">
        <v>30000</v>
      </c>
      <c r="BX8" s="19">
        <v>30000</v>
      </c>
      <c r="BY8" s="17">
        <v>100000</v>
      </c>
      <c r="BZ8" s="19">
        <v>17360</v>
      </c>
      <c r="CA8" s="19">
        <v>12360</v>
      </c>
      <c r="CB8" s="19">
        <v>11360</v>
      </c>
      <c r="CC8" s="19">
        <v>4360</v>
      </c>
      <c r="CD8" s="19">
        <v>4360</v>
      </c>
      <c r="CE8" s="19">
        <v>4360</v>
      </c>
      <c r="CF8" s="19">
        <v>4360</v>
      </c>
      <c r="CG8" s="19">
        <v>0</v>
      </c>
      <c r="CH8" s="19">
        <v>0</v>
      </c>
      <c r="CI8" s="19">
        <v>0</v>
      </c>
      <c r="CJ8" s="19">
        <v>100000</v>
      </c>
      <c r="CK8" s="19">
        <v>100000</v>
      </c>
      <c r="CL8" s="19">
        <v>100000</v>
      </c>
      <c r="CM8" s="19">
        <v>100000</v>
      </c>
      <c r="CN8" s="19">
        <v>60000</v>
      </c>
      <c r="CO8" s="19">
        <v>60000</v>
      </c>
      <c r="CP8" s="19">
        <v>60000</v>
      </c>
      <c r="CQ8" s="19">
        <v>60000</v>
      </c>
      <c r="CR8" s="19">
        <v>60000</v>
      </c>
      <c r="CS8" s="19">
        <v>60000</v>
      </c>
      <c r="CT8" s="19">
        <v>60000</v>
      </c>
      <c r="CU8" s="19">
        <v>60000</v>
      </c>
      <c r="CV8" s="19">
        <v>60000</v>
      </c>
      <c r="CW8" s="19">
        <f>CV8</f>
        <v>60000</v>
      </c>
      <c r="CX8" s="19">
        <v>90000</v>
      </c>
      <c r="CY8" s="19">
        <v>90000</v>
      </c>
      <c r="CZ8" s="19">
        <v>90000</v>
      </c>
      <c r="DA8" s="19">
        <v>90000</v>
      </c>
      <c r="DB8" s="19">
        <v>90000</v>
      </c>
      <c r="DC8" s="19">
        <f>DB8</f>
        <v>90000</v>
      </c>
      <c r="DD8" s="19">
        <f>DC8</f>
        <v>90000</v>
      </c>
      <c r="DE8" s="19">
        <v>90000</v>
      </c>
      <c r="DF8" s="19">
        <v>90000</v>
      </c>
      <c r="DG8" s="19">
        <f>DF8</f>
        <v>90000</v>
      </c>
      <c r="DH8" s="19">
        <f>DG8</f>
        <v>90000</v>
      </c>
      <c r="DI8" s="19">
        <v>90000</v>
      </c>
      <c r="DJ8" s="19">
        <f>DI8</f>
        <v>90000</v>
      </c>
      <c r="DK8" s="19">
        <v>90000</v>
      </c>
      <c r="DL8" s="19">
        <f>DK8</f>
        <v>90000</v>
      </c>
      <c r="DM8" s="19">
        <f>DL8</f>
        <v>90000</v>
      </c>
      <c r="DN8" s="19">
        <f>DM8</f>
        <v>90000</v>
      </c>
      <c r="DO8" s="19">
        <f>DN8</f>
        <v>90000</v>
      </c>
      <c r="DP8" s="19">
        <f>DO8</f>
        <v>90000</v>
      </c>
      <c r="DQ8" s="19">
        <f>DP8</f>
        <v>90000</v>
      </c>
      <c r="DR8" s="19">
        <f>DQ8</f>
        <v>90000</v>
      </c>
      <c r="DS8" s="19">
        <v>70000</v>
      </c>
      <c r="DT8" s="19">
        <f>DS8</f>
        <v>70000</v>
      </c>
      <c r="DU8" s="19">
        <v>0</v>
      </c>
      <c r="DV8" s="19">
        <v>0</v>
      </c>
      <c r="DW8" s="19">
        <v>0</v>
      </c>
      <c r="DX8" s="19">
        <v>0</v>
      </c>
      <c r="DY8" s="19">
        <v>0</v>
      </c>
      <c r="DZ8" s="19">
        <v>500000</v>
      </c>
      <c r="EA8" s="19">
        <v>500000</v>
      </c>
      <c r="EB8" s="19">
        <v>498000</v>
      </c>
      <c r="EC8" s="19">
        <v>500000</v>
      </c>
      <c r="ED8" s="19">
        <v>1298000</v>
      </c>
      <c r="EE8" s="19">
        <v>734000</v>
      </c>
      <c r="EF8" s="19">
        <v>2223000</v>
      </c>
      <c r="EG8" s="19">
        <v>3606000</v>
      </c>
      <c r="EH8" s="19">
        <v>4568000</v>
      </c>
      <c r="EI8" s="19">
        <v>7771000</v>
      </c>
      <c r="EJ8" s="19">
        <v>6479000</v>
      </c>
      <c r="EK8" s="19">
        <v>7820000</v>
      </c>
      <c r="EL8" s="19">
        <f>6785000-80400</f>
        <v>6704600</v>
      </c>
      <c r="EM8" s="19">
        <v>7075000</v>
      </c>
      <c r="EN8" s="19">
        <v>7618000</v>
      </c>
    </row>
    <row r="9" spans="1:144" x14ac:dyDescent="0.25">
      <c r="A9" s="9" t="s">
        <v>41</v>
      </c>
      <c r="B9" s="21">
        <v>100000</v>
      </c>
      <c r="C9" s="9">
        <v>100000</v>
      </c>
      <c r="D9" s="9">
        <v>100000</v>
      </c>
      <c r="E9" s="9">
        <v>110000</v>
      </c>
      <c r="F9" s="9">
        <v>110000</v>
      </c>
      <c r="G9" s="9">
        <v>110000</v>
      </c>
      <c r="H9" s="9">
        <v>50000</v>
      </c>
      <c r="I9" s="9">
        <v>50000</v>
      </c>
      <c r="J9" s="17">
        <v>37000</v>
      </c>
      <c r="K9" s="17">
        <v>4000</v>
      </c>
      <c r="L9" s="19">
        <v>11000</v>
      </c>
      <c r="M9" s="19">
        <v>22010</v>
      </c>
      <c r="N9" s="19">
        <v>82810</v>
      </c>
      <c r="O9" s="19">
        <v>55040</v>
      </c>
      <c r="P9" s="19">
        <v>0</v>
      </c>
      <c r="Q9" s="19">
        <v>26720</v>
      </c>
      <c r="R9" s="19">
        <v>42960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10000</v>
      </c>
      <c r="AE9" s="19">
        <v>0</v>
      </c>
      <c r="AF9" s="19">
        <v>0</v>
      </c>
      <c r="AG9" s="19">
        <v>19800</v>
      </c>
      <c r="AH9" s="19">
        <v>11700</v>
      </c>
      <c r="AI9" s="19">
        <v>33500</v>
      </c>
      <c r="AJ9" s="19">
        <v>0</v>
      </c>
      <c r="AK9" s="19">
        <v>0</v>
      </c>
      <c r="AL9" s="19">
        <v>74330</v>
      </c>
      <c r="AM9" s="19">
        <v>149750</v>
      </c>
      <c r="AN9" s="19">
        <v>107550</v>
      </c>
      <c r="AO9" s="19">
        <v>0</v>
      </c>
      <c r="AP9" s="19">
        <v>26000</v>
      </c>
      <c r="AQ9" s="19">
        <v>0</v>
      </c>
      <c r="AR9" s="19">
        <v>0</v>
      </c>
      <c r="AS9" s="19">
        <v>18380</v>
      </c>
      <c r="AT9" s="19">
        <v>42530</v>
      </c>
      <c r="AU9" s="19">
        <v>0</v>
      </c>
      <c r="AV9" s="19">
        <v>170560</v>
      </c>
      <c r="AW9" s="19">
        <v>0</v>
      </c>
      <c r="AX9" s="19">
        <v>77540</v>
      </c>
      <c r="AY9" s="19">
        <v>287130</v>
      </c>
      <c r="AZ9" s="19">
        <v>0</v>
      </c>
      <c r="BA9" s="19">
        <v>84890</v>
      </c>
      <c r="BB9" s="19">
        <v>288400</v>
      </c>
      <c r="BC9" s="19">
        <v>314550</v>
      </c>
      <c r="BD9" s="19">
        <v>214550</v>
      </c>
      <c r="BE9" s="19">
        <v>114550</v>
      </c>
      <c r="BF9" s="19">
        <v>114550</v>
      </c>
      <c r="BG9" s="19">
        <v>195060</v>
      </c>
      <c r="BH9" s="19">
        <v>195060</v>
      </c>
      <c r="BI9" s="19">
        <v>195060</v>
      </c>
      <c r="BJ9" s="19">
        <v>213340</v>
      </c>
      <c r="BK9" s="19">
        <v>177745</v>
      </c>
      <c r="BL9" s="19">
        <v>123720</v>
      </c>
      <c r="BM9" s="19">
        <v>123915</v>
      </c>
      <c r="BN9" s="19">
        <v>156405</v>
      </c>
      <c r="BO9" s="19">
        <v>166105</v>
      </c>
      <c r="BP9" s="19">
        <v>109645</v>
      </c>
      <c r="BQ9" s="19">
        <v>153065</v>
      </c>
      <c r="BR9" s="19">
        <v>188585</v>
      </c>
      <c r="BS9" s="19">
        <v>218585</v>
      </c>
      <c r="BT9" s="19">
        <v>96595</v>
      </c>
      <c r="BU9" s="19">
        <v>130830</v>
      </c>
      <c r="BV9" s="19">
        <v>0</v>
      </c>
      <c r="BW9" s="22">
        <v>-73600</v>
      </c>
      <c r="BX9" s="22">
        <v>0</v>
      </c>
      <c r="BY9" s="17">
        <v>0</v>
      </c>
      <c r="BZ9" s="19">
        <v>45210</v>
      </c>
      <c r="CA9" s="19">
        <v>0</v>
      </c>
      <c r="CB9" s="19">
        <v>111040</v>
      </c>
      <c r="CC9" s="19">
        <v>88060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9270</v>
      </c>
      <c r="CS9" s="19">
        <v>0</v>
      </c>
      <c r="CT9" s="19">
        <v>32330</v>
      </c>
      <c r="CU9" s="19">
        <v>95900</v>
      </c>
      <c r="CV9" s="19">
        <v>0</v>
      </c>
      <c r="CW9" s="19">
        <v>82730</v>
      </c>
      <c r="CX9" s="19">
        <v>146640</v>
      </c>
      <c r="CY9" s="19">
        <v>146640</v>
      </c>
      <c r="CZ9" s="19">
        <v>183460</v>
      </c>
      <c r="DA9" s="19">
        <v>121850</v>
      </c>
      <c r="DB9" s="19">
        <v>0</v>
      </c>
      <c r="DC9" s="19">
        <v>0</v>
      </c>
      <c r="DD9" s="19">
        <v>0</v>
      </c>
      <c r="DE9" s="19">
        <v>0</v>
      </c>
      <c r="DF9" s="19">
        <v>47450</v>
      </c>
      <c r="DG9" s="19">
        <v>73770</v>
      </c>
      <c r="DH9" s="19">
        <v>44540</v>
      </c>
      <c r="DI9" s="19">
        <v>0</v>
      </c>
      <c r="DJ9" s="19">
        <v>208930</v>
      </c>
      <c r="DK9" s="19">
        <v>68500</v>
      </c>
      <c r="DL9" s="19">
        <v>143170</v>
      </c>
      <c r="DM9" s="19">
        <v>118170</v>
      </c>
      <c r="DN9" s="19">
        <v>77570</v>
      </c>
      <c r="DO9" s="19">
        <v>-83420</v>
      </c>
      <c r="DP9" s="19">
        <v>0</v>
      </c>
      <c r="DQ9" s="19">
        <v>48875</v>
      </c>
      <c r="DR9" s="19">
        <v>0</v>
      </c>
      <c r="DS9" s="19">
        <v>84330</v>
      </c>
      <c r="DT9" s="19">
        <v>43650</v>
      </c>
      <c r="DU9" s="19">
        <v>72690</v>
      </c>
      <c r="DV9" s="19">
        <v>129000</v>
      </c>
      <c r="DW9" s="19">
        <f>DV9</f>
        <v>129000</v>
      </c>
      <c r="DX9" s="19">
        <f>DW9</f>
        <v>129000</v>
      </c>
      <c r="DY9" s="19">
        <v>129000</v>
      </c>
      <c r="DZ9" s="19">
        <f>DY9</f>
        <v>129000</v>
      </c>
      <c r="EA9" s="19">
        <v>0</v>
      </c>
      <c r="EB9" s="19">
        <v>0</v>
      </c>
      <c r="EC9" s="19">
        <v>10000</v>
      </c>
      <c r="ED9" s="19">
        <v>0</v>
      </c>
      <c r="EE9" s="19">
        <v>9060</v>
      </c>
      <c r="EF9" s="19">
        <v>98560</v>
      </c>
      <c r="EG9" s="19">
        <v>23610</v>
      </c>
      <c r="EH9" s="19">
        <v>345735</v>
      </c>
      <c r="EI9" s="19">
        <v>265855</v>
      </c>
      <c r="EJ9" s="19">
        <v>376485</v>
      </c>
      <c r="EK9" s="19">
        <v>577555</v>
      </c>
      <c r="EL9" s="19">
        <f>EK9</f>
        <v>577555</v>
      </c>
      <c r="EM9" s="19">
        <f>EL9</f>
        <v>577555</v>
      </c>
      <c r="EN9" s="19">
        <f>EM9</f>
        <v>577555</v>
      </c>
    </row>
    <row r="10" spans="1:144" x14ac:dyDescent="0.25">
      <c r="A10" s="9" t="s">
        <v>42</v>
      </c>
      <c r="B10" s="21">
        <v>654000</v>
      </c>
      <c r="C10" s="9">
        <v>772000</v>
      </c>
      <c r="D10" s="9">
        <v>1087578</v>
      </c>
      <c r="E10" s="9">
        <v>1604000</v>
      </c>
      <c r="F10" s="9">
        <v>1525000</v>
      </c>
      <c r="G10" s="9">
        <v>1293000</v>
      </c>
      <c r="H10" s="9">
        <v>1660000</v>
      </c>
      <c r="I10" s="9">
        <v>1280000</v>
      </c>
      <c r="J10" s="17">
        <v>1455000</v>
      </c>
      <c r="K10" s="18">
        <v>1252700</v>
      </c>
      <c r="L10" s="19">
        <v>1695000</v>
      </c>
      <c r="M10" s="19">
        <v>1694000</v>
      </c>
      <c r="N10" s="19">
        <v>1861000</v>
      </c>
      <c r="O10" s="19">
        <v>2149000</v>
      </c>
      <c r="P10" s="19">
        <v>1318000</v>
      </c>
      <c r="Q10" s="19">
        <v>1413000</v>
      </c>
      <c r="R10" s="19">
        <v>1335000</v>
      </c>
      <c r="S10" s="19">
        <v>1830000</v>
      </c>
      <c r="T10" s="19">
        <v>1837000</v>
      </c>
      <c r="U10" s="19">
        <v>2203000</v>
      </c>
      <c r="V10" s="19">
        <v>1797000</v>
      </c>
      <c r="W10" s="19">
        <v>1858000</v>
      </c>
      <c r="X10" s="19">
        <f>1548000+300000</f>
        <v>1848000</v>
      </c>
      <c r="Y10" s="19">
        <v>1900000</v>
      </c>
      <c r="Z10" s="19">
        <v>1184000</v>
      </c>
      <c r="AA10" s="19">
        <v>1072000</v>
      </c>
      <c r="AB10" s="19">
        <v>990000</v>
      </c>
      <c r="AC10" s="19">
        <v>900000</v>
      </c>
      <c r="AD10" s="19">
        <v>1236000</v>
      </c>
      <c r="AE10" s="19">
        <v>996000</v>
      </c>
      <c r="AF10" s="19">
        <v>643000</v>
      </c>
      <c r="AG10" s="19">
        <v>798000</v>
      </c>
      <c r="AH10" s="19">
        <v>1152000</v>
      </c>
      <c r="AI10" s="19">
        <v>659000</v>
      </c>
      <c r="AJ10" s="19">
        <v>684000</v>
      </c>
      <c r="AK10" s="19">
        <v>634000</v>
      </c>
      <c r="AL10" s="19">
        <v>209000</v>
      </c>
      <c r="AM10" s="19">
        <v>283000</v>
      </c>
      <c r="AN10" s="19">
        <v>405000</v>
      </c>
      <c r="AO10" s="19">
        <v>65700</v>
      </c>
      <c r="AP10" s="19">
        <v>15000</v>
      </c>
      <c r="AQ10" s="19">
        <v>159900</v>
      </c>
      <c r="AR10" s="19">
        <v>419000</v>
      </c>
      <c r="AS10" s="19">
        <v>640000</v>
      </c>
      <c r="AT10" s="19">
        <v>604000</v>
      </c>
      <c r="AU10" s="19">
        <v>4266</v>
      </c>
      <c r="AV10" s="19">
        <v>433000</v>
      </c>
      <c r="AW10" s="19">
        <v>724300</v>
      </c>
      <c r="AX10" s="19">
        <v>185000</v>
      </c>
      <c r="AY10" s="19">
        <v>797700</v>
      </c>
      <c r="AZ10" s="19">
        <v>929000</v>
      </c>
      <c r="BA10" s="19">
        <v>840000</v>
      </c>
      <c r="BB10" s="19">
        <v>730000</v>
      </c>
      <c r="BC10" s="19">
        <v>339000</v>
      </c>
      <c r="BD10" s="19">
        <v>891600</v>
      </c>
      <c r="BE10" s="19">
        <v>1305300</v>
      </c>
      <c r="BF10" s="19">
        <f>1329000+5000</f>
        <v>1334000</v>
      </c>
      <c r="BG10" s="19">
        <v>1391400</v>
      </c>
      <c r="BH10" s="19">
        <v>1680000</v>
      </c>
      <c r="BI10" s="19">
        <v>1575000</v>
      </c>
      <c r="BJ10" s="19">
        <v>1555000</v>
      </c>
      <c r="BK10" s="19">
        <v>1870000</v>
      </c>
      <c r="BL10" s="19">
        <v>2360000</v>
      </c>
      <c r="BM10" s="19">
        <v>2228000</v>
      </c>
      <c r="BN10" s="19">
        <v>2814000</v>
      </c>
      <c r="BO10" s="19">
        <v>2727000</v>
      </c>
      <c r="BP10" s="19">
        <v>2624000</v>
      </c>
      <c r="BQ10" s="19">
        <v>3331000</v>
      </c>
      <c r="BR10" s="19">
        <v>3362000</v>
      </c>
      <c r="BS10" s="19">
        <v>2864000</v>
      </c>
      <c r="BT10" s="19">
        <v>3042000</v>
      </c>
      <c r="BU10" s="19">
        <v>2780000</v>
      </c>
      <c r="BV10" s="19">
        <v>2795000</v>
      </c>
      <c r="BW10" s="19">
        <v>3460000</v>
      </c>
      <c r="BX10" s="19">
        <v>3457000</v>
      </c>
      <c r="BY10" s="17">
        <v>2810000</v>
      </c>
      <c r="BZ10" s="19">
        <v>2715000</v>
      </c>
      <c r="CA10" s="19">
        <v>3376000</v>
      </c>
      <c r="CB10" s="19">
        <v>5745000</v>
      </c>
      <c r="CC10" s="19">
        <v>6204000</v>
      </c>
      <c r="CD10" s="19">
        <v>6584000</v>
      </c>
      <c r="CE10" s="19">
        <v>8067000</v>
      </c>
      <c r="CF10" s="19">
        <v>8838000</v>
      </c>
      <c r="CG10" s="19">
        <v>10585000</v>
      </c>
      <c r="CH10" s="19">
        <v>12172000</v>
      </c>
      <c r="CI10" s="19">
        <v>11980000</v>
      </c>
      <c r="CJ10" s="19">
        <v>12157000</v>
      </c>
      <c r="CK10" s="19">
        <v>13438000</v>
      </c>
      <c r="CL10" s="19">
        <v>15207000</v>
      </c>
      <c r="CM10" s="19">
        <v>17734000</v>
      </c>
      <c r="CN10" s="19">
        <v>18000000</v>
      </c>
      <c r="CO10" s="19">
        <v>18347000</v>
      </c>
      <c r="CP10" s="19">
        <v>18974000</v>
      </c>
      <c r="CQ10" s="19">
        <v>20282000</v>
      </c>
      <c r="CR10" s="19">
        <v>20524000</v>
      </c>
      <c r="CS10" s="19">
        <v>20771000</v>
      </c>
      <c r="CT10" s="19">
        <v>21884000</v>
      </c>
      <c r="CU10" s="19">
        <v>21813000</v>
      </c>
      <c r="CV10" s="19">
        <v>24554000</v>
      </c>
      <c r="CW10" s="19">
        <v>22671000</v>
      </c>
      <c r="CX10" s="19">
        <v>20504000</v>
      </c>
      <c r="CY10" s="19">
        <v>20504000</v>
      </c>
      <c r="CZ10" s="19">
        <v>21931000</v>
      </c>
      <c r="DA10" s="19">
        <v>22055000</v>
      </c>
      <c r="DB10" s="19">
        <v>21531000</v>
      </c>
      <c r="DC10" s="19">
        <v>21509000</v>
      </c>
      <c r="DD10" s="19">
        <v>21993000</v>
      </c>
      <c r="DE10" s="19">
        <v>21889000</v>
      </c>
      <c r="DF10" s="19">
        <v>22700000</v>
      </c>
      <c r="DG10" s="19">
        <v>22591000</v>
      </c>
      <c r="DH10" s="19">
        <v>24003000</v>
      </c>
      <c r="DI10" s="19">
        <v>23873000</v>
      </c>
      <c r="DJ10" s="19">
        <v>25439000</v>
      </c>
      <c r="DK10" s="19">
        <v>22980000</v>
      </c>
      <c r="DL10" s="19">
        <v>19981000</v>
      </c>
      <c r="DM10" s="19">
        <v>19657000</v>
      </c>
      <c r="DN10" s="19">
        <v>14065000</v>
      </c>
      <c r="DO10" s="19">
        <v>12418000</v>
      </c>
      <c r="DP10" s="19">
        <v>12904000</v>
      </c>
      <c r="DQ10" s="19">
        <v>12872000</v>
      </c>
      <c r="DR10" s="19">
        <v>12301000</v>
      </c>
      <c r="DS10" s="19">
        <v>13551000</v>
      </c>
      <c r="DT10" s="19">
        <v>14237000</v>
      </c>
      <c r="DU10" s="19">
        <v>15185000</v>
      </c>
      <c r="DV10" s="19">
        <v>12905000</v>
      </c>
      <c r="DW10" s="19">
        <v>14437000</v>
      </c>
      <c r="DX10" s="19">
        <v>14677000</v>
      </c>
      <c r="DY10" s="19">
        <v>16385000</v>
      </c>
      <c r="DZ10" s="19">
        <v>16000000</v>
      </c>
      <c r="EA10" s="19">
        <v>15608000</v>
      </c>
      <c r="EB10" s="19">
        <v>15531000</v>
      </c>
      <c r="EC10" s="19">
        <v>14017000</v>
      </c>
      <c r="ED10" s="19">
        <v>13665000</v>
      </c>
      <c r="EE10" s="19">
        <v>11934000</v>
      </c>
      <c r="EF10" s="19">
        <v>14816000</v>
      </c>
      <c r="EG10" s="19">
        <v>15527000</v>
      </c>
      <c r="EH10" s="19">
        <v>15814000</v>
      </c>
      <c r="EI10" s="19">
        <v>17178000</v>
      </c>
      <c r="EJ10" s="19">
        <v>17584000</v>
      </c>
      <c r="EK10" s="19">
        <v>19579000</v>
      </c>
      <c r="EL10" s="19">
        <v>19446000</v>
      </c>
      <c r="EM10" s="19">
        <v>18499000</v>
      </c>
      <c r="EN10" s="19">
        <v>11187787</v>
      </c>
    </row>
    <row r="11" spans="1:144" x14ac:dyDescent="0.25">
      <c r="A11" s="9" t="s">
        <v>43</v>
      </c>
      <c r="B11" s="9"/>
      <c r="C11" s="9"/>
      <c r="D11" s="9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17">
        <v>0</v>
      </c>
      <c r="K11" s="17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19000</v>
      </c>
      <c r="T11" s="19">
        <v>0</v>
      </c>
      <c r="U11" s="19">
        <v>221760</v>
      </c>
      <c r="V11" s="19">
        <v>0</v>
      </c>
      <c r="W11" s="19">
        <v>128500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325800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43000</v>
      </c>
      <c r="AV11" s="19">
        <v>43000</v>
      </c>
      <c r="AW11" s="19">
        <v>43000</v>
      </c>
      <c r="AX11" s="19">
        <v>43000</v>
      </c>
      <c r="AY11" s="19">
        <v>43000</v>
      </c>
      <c r="AZ11" s="19">
        <v>43000</v>
      </c>
      <c r="BA11" s="19">
        <v>43000</v>
      </c>
      <c r="BB11" s="19">
        <v>43000</v>
      </c>
      <c r="BC11" s="19">
        <v>43000</v>
      </c>
      <c r="BD11" s="19">
        <v>43000</v>
      </c>
      <c r="BE11" s="19">
        <v>43000</v>
      </c>
      <c r="BF11" s="19">
        <v>43000</v>
      </c>
      <c r="BG11" s="19">
        <v>43000</v>
      </c>
      <c r="BH11" s="19">
        <v>43000</v>
      </c>
      <c r="BI11" s="19">
        <v>43000</v>
      </c>
      <c r="BJ11" s="19">
        <v>43000</v>
      </c>
      <c r="BK11" s="19">
        <f>7000*50</f>
        <v>350000</v>
      </c>
      <c r="BL11" s="19">
        <v>350000</v>
      </c>
      <c r="BM11" s="19">
        <f>11000*50</f>
        <v>550000</v>
      </c>
      <c r="BN11" s="19">
        <v>550000</v>
      </c>
      <c r="BO11" s="19">
        <v>550000</v>
      </c>
      <c r="BP11" s="19">
        <f>12700*50</f>
        <v>635000</v>
      </c>
      <c r="BQ11" s="19">
        <v>635000</v>
      </c>
      <c r="BR11" s="19">
        <v>635000</v>
      </c>
      <c r="BS11" s="19">
        <v>610000</v>
      </c>
      <c r="BT11" s="19">
        <v>610000</v>
      </c>
      <c r="BU11" s="19">
        <v>650000</v>
      </c>
      <c r="BV11" s="19">
        <f>13000*50</f>
        <v>650000</v>
      </c>
      <c r="BW11" s="19">
        <f>21500*50</f>
        <v>1075000</v>
      </c>
      <c r="BX11" s="19">
        <f>21500*50</f>
        <v>1075000</v>
      </c>
      <c r="BY11" s="17">
        <f>27800*50</f>
        <v>1390000</v>
      </c>
      <c r="BZ11" s="19">
        <v>1419000</v>
      </c>
      <c r="CA11" s="19">
        <f>28000*51</f>
        <v>1428000</v>
      </c>
      <c r="CB11" s="19">
        <f>29322*50</f>
        <v>1466100</v>
      </c>
      <c r="CC11" s="19">
        <v>1466100</v>
      </c>
      <c r="CD11" s="19">
        <f>29300*50</f>
        <v>1465000</v>
      </c>
      <c r="CE11" s="19">
        <v>1465000</v>
      </c>
      <c r="CF11" s="19">
        <v>1465000</v>
      </c>
      <c r="CG11" s="19">
        <f>29940*51</f>
        <v>1526940</v>
      </c>
      <c r="CH11" s="19">
        <v>1526940</v>
      </c>
      <c r="CI11" s="19">
        <f>CH11</f>
        <v>1526940</v>
      </c>
      <c r="CJ11" s="19">
        <f>50000*52</f>
        <v>2600000</v>
      </c>
      <c r="CK11" s="19">
        <f>CJ11</f>
        <v>2600000</v>
      </c>
      <c r="CL11" s="19">
        <f>CK11</f>
        <v>2600000</v>
      </c>
      <c r="CM11" s="19">
        <f>50000*52</f>
        <v>2600000</v>
      </c>
      <c r="CN11" s="19">
        <f>CM11</f>
        <v>2600000</v>
      </c>
      <c r="CO11" s="19">
        <f>51200*53</f>
        <v>2713600</v>
      </c>
      <c r="CP11" s="19">
        <f>CO11</f>
        <v>2713600</v>
      </c>
      <c r="CQ11" s="19">
        <f>CP11</f>
        <v>2713600</v>
      </c>
      <c r="CR11" s="19">
        <f>CQ11</f>
        <v>2713600</v>
      </c>
      <c r="CS11" s="19">
        <f>CR11</f>
        <v>2713600</v>
      </c>
      <c r="CT11" s="19">
        <f>51400*54</f>
        <v>2775600</v>
      </c>
      <c r="CU11" s="19">
        <f>CT11</f>
        <v>2775600</v>
      </c>
      <c r="CV11" s="19">
        <f>CU11</f>
        <v>2775600</v>
      </c>
      <c r="CW11" s="19">
        <f>CV11</f>
        <v>2775600</v>
      </c>
      <c r="CX11" s="19">
        <f>47100*52</f>
        <v>2449200</v>
      </c>
      <c r="CY11" s="19">
        <f>47100*52</f>
        <v>2449200</v>
      </c>
      <c r="CZ11" s="19">
        <f>CY11</f>
        <v>2449200</v>
      </c>
      <c r="DA11" s="19">
        <f>CZ11</f>
        <v>2449200</v>
      </c>
      <c r="DB11" s="19">
        <f>46700*52</f>
        <v>2428400</v>
      </c>
      <c r="DC11" s="19">
        <f t="shared" ref="DC11:DS11" si="7">DB11</f>
        <v>2428400</v>
      </c>
      <c r="DD11" s="19">
        <f t="shared" si="7"/>
        <v>2428400</v>
      </c>
      <c r="DE11" s="19">
        <f t="shared" si="7"/>
        <v>2428400</v>
      </c>
      <c r="DF11" s="19">
        <f t="shared" si="7"/>
        <v>2428400</v>
      </c>
      <c r="DG11" s="19">
        <f t="shared" si="7"/>
        <v>2428400</v>
      </c>
      <c r="DH11" s="19">
        <f t="shared" si="7"/>
        <v>2428400</v>
      </c>
      <c r="DI11" s="19">
        <f t="shared" si="7"/>
        <v>2428400</v>
      </c>
      <c r="DJ11" s="19">
        <f t="shared" si="7"/>
        <v>2428400</v>
      </c>
      <c r="DK11" s="19">
        <f t="shared" si="7"/>
        <v>2428400</v>
      </c>
      <c r="DL11" s="19">
        <f t="shared" si="7"/>
        <v>2428400</v>
      </c>
      <c r="DM11" s="19">
        <f t="shared" si="7"/>
        <v>2428400</v>
      </c>
      <c r="DN11" s="19">
        <f t="shared" si="7"/>
        <v>2428400</v>
      </c>
      <c r="DO11" s="19">
        <f t="shared" si="7"/>
        <v>2428400</v>
      </c>
      <c r="DP11" s="19">
        <f t="shared" si="7"/>
        <v>2428400</v>
      </c>
      <c r="DQ11" s="19">
        <f t="shared" si="7"/>
        <v>2428400</v>
      </c>
      <c r="DR11" s="19">
        <f t="shared" si="7"/>
        <v>2428400</v>
      </c>
      <c r="DS11" s="19">
        <f t="shared" si="7"/>
        <v>2428400</v>
      </c>
      <c r="DT11" s="19">
        <f>DS11</f>
        <v>2428400</v>
      </c>
      <c r="DU11" s="19">
        <f>DT11</f>
        <v>2428400</v>
      </c>
      <c r="DV11" s="19">
        <f>16250*51</f>
        <v>828750</v>
      </c>
      <c r="DW11" s="19">
        <f>DV11</f>
        <v>828750</v>
      </c>
      <c r="DX11" s="19">
        <f>DW11</f>
        <v>828750</v>
      </c>
      <c r="DY11" s="19">
        <f>16300*50</f>
        <v>815000</v>
      </c>
      <c r="DZ11" s="19">
        <f>DY11</f>
        <v>815000</v>
      </c>
      <c r="EA11" s="19">
        <f>DZ11</f>
        <v>815000</v>
      </c>
      <c r="EB11" s="19">
        <f>16280*50</f>
        <v>814000</v>
      </c>
      <c r="EC11" s="19">
        <f>EB11</f>
        <v>814000</v>
      </c>
      <c r="ED11" s="19">
        <f>20280*49</f>
        <v>993720</v>
      </c>
      <c r="EE11" s="19">
        <f t="shared" ref="EE11:EJ11" si="8">ED11</f>
        <v>993720</v>
      </c>
      <c r="EF11" s="19">
        <f t="shared" si="8"/>
        <v>993720</v>
      </c>
      <c r="EG11" s="19">
        <f t="shared" si="8"/>
        <v>993720</v>
      </c>
      <c r="EH11" s="19">
        <f t="shared" si="8"/>
        <v>993720</v>
      </c>
      <c r="EI11" s="19">
        <f t="shared" si="8"/>
        <v>993720</v>
      </c>
      <c r="EJ11" s="19">
        <f t="shared" si="8"/>
        <v>993720</v>
      </c>
      <c r="EK11" s="19">
        <f>EJ11</f>
        <v>993720</v>
      </c>
      <c r="EL11" s="19">
        <f>EK11</f>
        <v>993720</v>
      </c>
      <c r="EM11" s="19">
        <f>EL11</f>
        <v>993720</v>
      </c>
      <c r="EN11" s="19">
        <f>20395*52</f>
        <v>1060540</v>
      </c>
    </row>
    <row r="12" spans="1:144" x14ac:dyDescent="0.25">
      <c r="A12" s="9" t="s">
        <v>44</v>
      </c>
      <c r="B12" s="21">
        <v>61710</v>
      </c>
      <c r="C12" s="9">
        <v>0</v>
      </c>
      <c r="D12" s="9">
        <v>0</v>
      </c>
      <c r="E12" s="9"/>
      <c r="F12" s="9">
        <v>0</v>
      </c>
      <c r="G12" s="9">
        <v>25000</v>
      </c>
      <c r="H12" s="9">
        <v>0</v>
      </c>
      <c r="I12" s="9">
        <v>8000</v>
      </c>
      <c r="J12" s="17">
        <v>0</v>
      </c>
      <c r="K12" s="17">
        <v>0</v>
      </c>
      <c r="L12" s="17">
        <v>10000</v>
      </c>
      <c r="M12" s="17">
        <v>10000</v>
      </c>
      <c r="N12" s="17"/>
      <c r="O12" s="17">
        <v>25000</v>
      </c>
      <c r="P12" s="17">
        <v>0</v>
      </c>
      <c r="Q12" s="17">
        <v>0</v>
      </c>
      <c r="R12" s="17">
        <v>4000</v>
      </c>
      <c r="S12" s="17">
        <v>3000</v>
      </c>
      <c r="T12" s="17">
        <v>20000</v>
      </c>
      <c r="U12" s="17">
        <v>5000</v>
      </c>
      <c r="V12" s="17">
        <v>5000</v>
      </c>
      <c r="W12" s="17">
        <v>5000</v>
      </c>
      <c r="X12" s="17">
        <v>5000</v>
      </c>
      <c r="Y12" s="17">
        <v>5000</v>
      </c>
      <c r="Z12" s="17">
        <v>5000</v>
      </c>
      <c r="AA12" s="17">
        <v>15000</v>
      </c>
      <c r="AB12" s="17">
        <v>5000</v>
      </c>
      <c r="AC12" s="17">
        <v>5000</v>
      </c>
      <c r="AD12" s="17">
        <v>5000</v>
      </c>
      <c r="AE12" s="17">
        <v>5000</v>
      </c>
      <c r="AF12" s="17">
        <v>5000</v>
      </c>
      <c r="AG12" s="17">
        <v>30000</v>
      </c>
      <c r="AH12" s="17">
        <v>10000</v>
      </c>
      <c r="AI12" s="17">
        <v>10000</v>
      </c>
      <c r="AJ12" s="17">
        <v>0</v>
      </c>
      <c r="AK12" s="17">
        <v>15000</v>
      </c>
      <c r="AL12" s="17">
        <v>15000</v>
      </c>
      <c r="AM12" s="17">
        <v>15000</v>
      </c>
      <c r="AN12" s="17">
        <v>15000</v>
      </c>
      <c r="AO12" s="17">
        <v>0</v>
      </c>
      <c r="AP12" s="17">
        <v>0</v>
      </c>
      <c r="AQ12" s="17">
        <v>0</v>
      </c>
      <c r="AR12" s="17">
        <v>10000</v>
      </c>
      <c r="AS12" s="17">
        <v>0</v>
      </c>
      <c r="AT12" s="17">
        <v>10000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20000</v>
      </c>
      <c r="BB12" s="17">
        <v>5000</v>
      </c>
      <c r="BC12" s="17">
        <v>5000</v>
      </c>
      <c r="BD12" s="17">
        <v>0</v>
      </c>
      <c r="BE12" s="17">
        <v>10000</v>
      </c>
      <c r="BF12" s="17">
        <v>0</v>
      </c>
      <c r="BG12" s="17">
        <v>5000</v>
      </c>
      <c r="BH12" s="17">
        <v>10000</v>
      </c>
      <c r="BI12" s="17">
        <v>38000</v>
      </c>
      <c r="BJ12" s="17">
        <v>10000</v>
      </c>
      <c r="BK12" s="17">
        <v>0</v>
      </c>
      <c r="BL12" s="17">
        <v>0</v>
      </c>
      <c r="BM12" s="17">
        <v>0</v>
      </c>
      <c r="BN12" s="17">
        <v>10000</v>
      </c>
      <c r="BO12" s="17">
        <v>10000</v>
      </c>
      <c r="BP12" s="17">
        <v>0</v>
      </c>
      <c r="BQ12" s="17">
        <v>0</v>
      </c>
      <c r="BR12" s="17">
        <v>0</v>
      </c>
      <c r="BS12" s="17">
        <v>0</v>
      </c>
      <c r="BT12" s="17">
        <v>125000</v>
      </c>
      <c r="BU12" s="17">
        <v>10000</v>
      </c>
      <c r="BV12" s="17">
        <v>0</v>
      </c>
      <c r="BW12" s="17">
        <v>31000</v>
      </c>
      <c r="BX12" s="17">
        <v>40000</v>
      </c>
      <c r="BY12" s="17">
        <v>15000</v>
      </c>
      <c r="BZ12" s="17">
        <v>0</v>
      </c>
      <c r="CA12" s="17">
        <v>0</v>
      </c>
      <c r="CB12" s="17">
        <v>200000</v>
      </c>
      <c r="CC12" s="17">
        <v>100000</v>
      </c>
      <c r="CD12" s="17">
        <v>25000</v>
      </c>
      <c r="CE12" s="17">
        <v>25000</v>
      </c>
      <c r="CF12" s="17">
        <v>25000</v>
      </c>
      <c r="CG12" s="17">
        <v>15000</v>
      </c>
      <c r="CH12" s="17">
        <v>5000</v>
      </c>
      <c r="CI12" s="17">
        <v>0</v>
      </c>
      <c r="CJ12" s="17">
        <v>50000</v>
      </c>
      <c r="CK12" s="17">
        <v>5000</v>
      </c>
      <c r="CL12" s="17">
        <v>130000</v>
      </c>
      <c r="CM12" s="17">
        <v>100000</v>
      </c>
      <c r="CN12" s="17">
        <f>15000*52+330000</f>
        <v>1110000</v>
      </c>
      <c r="CO12" s="17">
        <f>(13600*53)+220000</f>
        <v>940800</v>
      </c>
      <c r="CP12" s="17">
        <f>(6500*53.5+30000)</f>
        <v>377750</v>
      </c>
      <c r="CQ12" s="17">
        <v>200000</v>
      </c>
      <c r="CR12" s="17">
        <v>200000</v>
      </c>
      <c r="CS12" s="17">
        <v>200000</v>
      </c>
      <c r="CT12" s="17">
        <f>6700*54</f>
        <v>361800</v>
      </c>
      <c r="CU12" s="17">
        <v>361800</v>
      </c>
      <c r="CV12" s="17">
        <f>361800+130000</f>
        <v>491800</v>
      </c>
      <c r="CW12" s="17">
        <f>361800+60000</f>
        <v>421800</v>
      </c>
      <c r="CX12" s="17">
        <v>140000</v>
      </c>
      <c r="CY12" s="17">
        <v>140000</v>
      </c>
      <c r="CZ12" s="17">
        <v>20000</v>
      </c>
      <c r="DA12" s="17">
        <v>10000</v>
      </c>
      <c r="DB12" s="17">
        <v>120000</v>
      </c>
      <c r="DC12" s="17">
        <v>90000</v>
      </c>
      <c r="DD12" s="17">
        <v>90000</v>
      </c>
      <c r="DE12" s="17">
        <v>120000</v>
      </c>
      <c r="DF12" s="17">
        <v>90000</v>
      </c>
      <c r="DG12" s="17">
        <v>220000</v>
      </c>
      <c r="DH12" s="17">
        <v>200000</v>
      </c>
      <c r="DI12" s="17">
        <v>200000</v>
      </c>
      <c r="DJ12" s="17">
        <v>150000</v>
      </c>
      <c r="DK12" s="17">
        <v>20000</v>
      </c>
      <c r="DL12" s="17">
        <f>DK12</f>
        <v>20000</v>
      </c>
      <c r="DM12" s="17">
        <v>30000</v>
      </c>
      <c r="DN12" s="17">
        <v>300000</v>
      </c>
      <c r="DO12" s="17">
        <v>180000</v>
      </c>
      <c r="DP12" s="17">
        <v>800000</v>
      </c>
      <c r="DQ12" s="17">
        <v>700000</v>
      </c>
      <c r="DR12" s="17">
        <v>650000</v>
      </c>
      <c r="DS12" s="17">
        <v>750000</v>
      </c>
      <c r="DT12" s="17">
        <v>1350000</v>
      </c>
      <c r="DU12" s="17">
        <v>750000</v>
      </c>
      <c r="DV12" s="17">
        <f>(6500*51)+20000</f>
        <v>351500</v>
      </c>
      <c r="DW12" s="17">
        <v>300000</v>
      </c>
      <c r="DX12" s="17">
        <v>300000</v>
      </c>
      <c r="DY12" s="17">
        <v>400000</v>
      </c>
      <c r="DZ12" s="17">
        <v>300000</v>
      </c>
      <c r="EA12" s="17">
        <v>2900000</v>
      </c>
      <c r="EB12" s="17">
        <v>800000</v>
      </c>
      <c r="EC12" s="17">
        <v>300000</v>
      </c>
      <c r="ED12" s="17">
        <v>0</v>
      </c>
      <c r="EE12" s="17">
        <v>200000</v>
      </c>
      <c r="EF12" s="17">
        <f>EE12</f>
        <v>200000</v>
      </c>
      <c r="EG12" s="17">
        <f>EF12</f>
        <v>200000</v>
      </c>
      <c r="EH12" s="17">
        <v>100000</v>
      </c>
      <c r="EI12" s="17">
        <v>500000</v>
      </c>
      <c r="EJ12" s="17">
        <v>300000</v>
      </c>
      <c r="EK12" s="17">
        <v>1300000</v>
      </c>
      <c r="EL12" s="17">
        <v>500000</v>
      </c>
      <c r="EM12" s="17">
        <v>1900000</v>
      </c>
      <c r="EN12" s="17">
        <v>1000000</v>
      </c>
    </row>
    <row r="13" spans="1:144" x14ac:dyDescent="0.25">
      <c r="A13" s="9" t="s">
        <v>45</v>
      </c>
      <c r="B13" s="9"/>
      <c r="C13" s="9"/>
      <c r="D13" s="9"/>
      <c r="E13" s="9"/>
      <c r="F13" s="9"/>
      <c r="G13" s="9"/>
      <c r="H13" s="9"/>
      <c r="I13" s="9"/>
      <c r="J13" s="17"/>
      <c r="K13" s="18"/>
      <c r="L13" s="19">
        <v>53000</v>
      </c>
      <c r="M13" s="19">
        <v>64000</v>
      </c>
      <c r="N13" s="19">
        <v>0</v>
      </c>
      <c r="O13" s="19">
        <v>0</v>
      </c>
      <c r="P13" s="19">
        <v>0</v>
      </c>
      <c r="Q13" s="19">
        <v>35000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45000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10000</v>
      </c>
      <c r="AU13" s="19">
        <v>10000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30000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50000</v>
      </c>
      <c r="BK13" s="19">
        <v>0</v>
      </c>
      <c r="BL13" s="19">
        <v>0</v>
      </c>
      <c r="BM13" s="19">
        <v>0</v>
      </c>
      <c r="BN13" s="19">
        <v>14800</v>
      </c>
      <c r="BO13" s="19">
        <v>0</v>
      </c>
      <c r="BP13" s="19">
        <v>0</v>
      </c>
      <c r="BQ13" s="19">
        <v>0</v>
      </c>
      <c r="BR13" s="19">
        <v>17200</v>
      </c>
      <c r="BS13" s="19">
        <v>0</v>
      </c>
      <c r="BT13" s="19">
        <v>0</v>
      </c>
      <c r="BU13" s="19">
        <v>40000</v>
      </c>
      <c r="BV13" s="19">
        <v>0</v>
      </c>
      <c r="BW13" s="19">
        <v>0</v>
      </c>
      <c r="BX13" s="19">
        <v>101400</v>
      </c>
      <c r="BY13" s="19">
        <v>31000</v>
      </c>
      <c r="BZ13" s="19">
        <v>0</v>
      </c>
      <c r="CA13" s="19">
        <v>41000</v>
      </c>
      <c r="CB13" s="19">
        <v>0</v>
      </c>
      <c r="CC13" s="19">
        <v>0</v>
      </c>
      <c r="CD13" s="19">
        <v>52000</v>
      </c>
      <c r="CE13" s="19">
        <v>64000</v>
      </c>
      <c r="CF13" s="19">
        <v>0</v>
      </c>
      <c r="CG13" s="19">
        <v>23000</v>
      </c>
      <c r="CH13" s="19">
        <v>23000</v>
      </c>
      <c r="CI13" s="19">
        <v>23000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83500</v>
      </c>
      <c r="CU13" s="19">
        <v>83500</v>
      </c>
      <c r="CV13" s="19">
        <v>83500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 s="19">
        <v>0</v>
      </c>
      <c r="DC13" s="19">
        <v>0</v>
      </c>
      <c r="DD13" s="19">
        <v>0</v>
      </c>
      <c r="DE13" s="19">
        <v>24520</v>
      </c>
      <c r="DF13" s="19">
        <v>116120</v>
      </c>
      <c r="DG13" s="19">
        <v>548074</v>
      </c>
      <c r="DH13" s="19">
        <v>499204</v>
      </c>
      <c r="DI13" s="19">
        <v>486414</v>
      </c>
      <c r="DJ13" s="19">
        <v>286414</v>
      </c>
      <c r="DK13" s="19">
        <v>200000</v>
      </c>
      <c r="DL13" s="19">
        <v>200000</v>
      </c>
      <c r="DM13" s="19">
        <v>200000</v>
      </c>
      <c r="DN13" s="19">
        <v>680000</v>
      </c>
      <c r="DO13" s="19">
        <v>660000</v>
      </c>
      <c r="DP13" s="19">
        <f t="shared" ref="DP13:DU13" si="9">DO13</f>
        <v>660000</v>
      </c>
      <c r="DQ13" s="19">
        <f t="shared" si="9"/>
        <v>660000</v>
      </c>
      <c r="DR13" s="19">
        <f t="shared" si="9"/>
        <v>660000</v>
      </c>
      <c r="DS13" s="19">
        <f t="shared" si="9"/>
        <v>660000</v>
      </c>
      <c r="DT13" s="19">
        <f t="shared" si="9"/>
        <v>660000</v>
      </c>
      <c r="DU13" s="19">
        <f t="shared" si="9"/>
        <v>660000</v>
      </c>
      <c r="DV13" s="19">
        <v>600000</v>
      </c>
      <c r="DW13" s="19">
        <f>DV13</f>
        <v>600000</v>
      </c>
      <c r="DX13" s="19">
        <f>DW13</f>
        <v>600000</v>
      </c>
      <c r="DY13" s="19">
        <v>500000</v>
      </c>
      <c r="DZ13" s="19">
        <f>DY13</f>
        <v>500000</v>
      </c>
      <c r="EA13" s="19">
        <f>DZ13</f>
        <v>500000</v>
      </c>
      <c r="EB13" s="19">
        <v>500000</v>
      </c>
      <c r="EC13" s="19">
        <f>EB13</f>
        <v>500000</v>
      </c>
      <c r="ED13" s="19">
        <f>EC13</f>
        <v>500000</v>
      </c>
      <c r="EE13" s="19">
        <v>545000</v>
      </c>
      <c r="EF13" s="19">
        <f>EE13</f>
        <v>545000</v>
      </c>
      <c r="EG13" s="19">
        <f>EF13</f>
        <v>545000</v>
      </c>
      <c r="EH13" s="19">
        <f>EG13</f>
        <v>545000</v>
      </c>
      <c r="EI13" s="19">
        <v>525000</v>
      </c>
      <c r="EJ13" s="19">
        <f>EI13</f>
        <v>525000</v>
      </c>
      <c r="EK13" s="19">
        <f>EJ13</f>
        <v>525000</v>
      </c>
      <c r="EL13" s="19">
        <v>625000</v>
      </c>
      <c r="EM13" s="19">
        <f>EL13</f>
        <v>625000</v>
      </c>
      <c r="EN13" s="19">
        <f>353699+210051</f>
        <v>563750</v>
      </c>
    </row>
    <row r="14" spans="1:144" x14ac:dyDescent="0.25">
      <c r="A14" s="9" t="s">
        <v>47</v>
      </c>
      <c r="B14" s="9"/>
      <c r="C14" s="9"/>
      <c r="D14" s="9"/>
      <c r="E14" s="9"/>
      <c r="F14" s="9"/>
      <c r="G14" s="9"/>
      <c r="H14" s="9">
        <v>0</v>
      </c>
      <c r="I14" s="9"/>
      <c r="J14" s="17">
        <v>0</v>
      </c>
      <c r="K14" s="17">
        <v>-25450</v>
      </c>
      <c r="L14" s="17">
        <v>0</v>
      </c>
      <c r="M14" s="17">
        <v>0</v>
      </c>
      <c r="N14" s="17">
        <v>59550</v>
      </c>
      <c r="O14" s="17">
        <v>22500</v>
      </c>
      <c r="P14" s="17">
        <v>0</v>
      </c>
      <c r="Q14" s="17">
        <v>0</v>
      </c>
      <c r="R14" s="17">
        <v>18000</v>
      </c>
      <c r="S14" s="17">
        <v>0</v>
      </c>
      <c r="T14" s="20">
        <v>-65000</v>
      </c>
      <c r="U14" s="20">
        <v>0</v>
      </c>
      <c r="V14" s="20">
        <v>27000</v>
      </c>
      <c r="W14" s="20">
        <v>0</v>
      </c>
      <c r="X14" s="20">
        <v>0</v>
      </c>
      <c r="Y14" s="20">
        <v>0</v>
      </c>
      <c r="Z14" s="20">
        <v>114850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/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141000</v>
      </c>
      <c r="AP14" s="20">
        <v>141000</v>
      </c>
      <c r="AQ14" s="20">
        <v>141000</v>
      </c>
      <c r="AR14" s="20">
        <v>141000</v>
      </c>
      <c r="AS14" s="20">
        <v>141000</v>
      </c>
      <c r="AT14" s="20">
        <v>141000</v>
      </c>
      <c r="AU14" s="20">
        <v>0</v>
      </c>
      <c r="AV14" s="20">
        <v>0</v>
      </c>
      <c r="AW14" s="20">
        <v>0</v>
      </c>
      <c r="AX14" s="20">
        <f>19700+4300</f>
        <v>24000</v>
      </c>
      <c r="AY14" s="20">
        <v>0</v>
      </c>
      <c r="AZ14" s="20">
        <v>0</v>
      </c>
      <c r="BA14" s="20">
        <v>0</v>
      </c>
      <c r="BB14" s="20">
        <v>20000</v>
      </c>
      <c r="BC14" s="20">
        <v>20000</v>
      </c>
      <c r="BD14" s="20">
        <v>20000</v>
      </c>
      <c r="BE14" s="20">
        <v>40000</v>
      </c>
      <c r="BF14" s="20">
        <v>40000</v>
      </c>
      <c r="BG14" s="20">
        <v>40000</v>
      </c>
      <c r="BH14" s="20">
        <v>40000</v>
      </c>
      <c r="BI14" s="20">
        <v>40000</v>
      </c>
      <c r="BJ14" s="20">
        <v>40000</v>
      </c>
      <c r="BK14" s="20">
        <v>40000</v>
      </c>
      <c r="BL14" s="20">
        <v>40000</v>
      </c>
      <c r="BM14" s="20">
        <v>40000</v>
      </c>
      <c r="BN14" s="20">
        <v>40000</v>
      </c>
      <c r="BO14" s="20">
        <v>40000</v>
      </c>
      <c r="BP14" s="20">
        <v>40000</v>
      </c>
      <c r="BQ14" s="20">
        <v>40000</v>
      </c>
      <c r="BR14" s="20">
        <v>40000</v>
      </c>
      <c r="BS14" s="20">
        <v>40000</v>
      </c>
      <c r="BT14" s="20">
        <v>40000</v>
      </c>
      <c r="BU14" s="20">
        <v>40000</v>
      </c>
      <c r="BV14" s="20">
        <v>40000</v>
      </c>
      <c r="BW14" s="20">
        <v>40000</v>
      </c>
      <c r="BX14" s="20">
        <v>40000</v>
      </c>
      <c r="BY14" s="20">
        <v>70000</v>
      </c>
      <c r="BZ14" s="20">
        <v>50140</v>
      </c>
      <c r="CA14" s="20">
        <v>0</v>
      </c>
      <c r="CB14" s="20">
        <v>40000</v>
      </c>
      <c r="CC14" s="20">
        <v>40000</v>
      </c>
      <c r="CD14" s="20">
        <v>40000</v>
      </c>
      <c r="CE14" s="20">
        <v>40000</v>
      </c>
      <c r="CF14" s="20">
        <v>40000</v>
      </c>
      <c r="CG14" s="20">
        <v>30000</v>
      </c>
      <c r="CH14" s="20">
        <v>30000</v>
      </c>
      <c r="CI14" s="20">
        <v>30000</v>
      </c>
      <c r="CJ14" s="20">
        <v>30000</v>
      </c>
      <c r="CK14" s="20">
        <v>30000</v>
      </c>
      <c r="CL14" s="20">
        <v>30000</v>
      </c>
      <c r="CM14" s="20">
        <v>30000</v>
      </c>
      <c r="CN14" s="20">
        <v>30000</v>
      </c>
      <c r="CO14" s="20">
        <v>30000</v>
      </c>
      <c r="CP14" s="20">
        <f>CO14</f>
        <v>30000</v>
      </c>
      <c r="CQ14" s="20">
        <f>205000-20000</f>
        <v>185000</v>
      </c>
      <c r="CR14" s="20">
        <v>185000</v>
      </c>
      <c r="CS14" s="20">
        <v>185000</v>
      </c>
      <c r="CT14" s="20">
        <v>185000</v>
      </c>
      <c r="CU14" s="20">
        <v>185000</v>
      </c>
      <c r="CV14" s="20">
        <v>185000</v>
      </c>
      <c r="CW14" s="20">
        <f>CV14</f>
        <v>185000</v>
      </c>
      <c r="CX14" s="20">
        <v>185000</v>
      </c>
      <c r="CY14" s="20">
        <v>185000</v>
      </c>
      <c r="CZ14" s="20">
        <v>185000</v>
      </c>
      <c r="DA14" s="20">
        <v>185000</v>
      </c>
      <c r="DB14" s="20">
        <v>185000</v>
      </c>
      <c r="DC14" s="20">
        <f>DB14</f>
        <v>185000</v>
      </c>
      <c r="DD14" s="20">
        <f>DC14</f>
        <v>185000</v>
      </c>
      <c r="DE14" s="20">
        <v>185000</v>
      </c>
      <c r="DF14" s="20">
        <f>DE14</f>
        <v>185000</v>
      </c>
      <c r="DG14" s="20">
        <v>35000</v>
      </c>
      <c r="DH14" s="20">
        <f t="shared" ref="DH14:DN14" si="10">DG14</f>
        <v>35000</v>
      </c>
      <c r="DI14" s="20">
        <f t="shared" si="10"/>
        <v>35000</v>
      </c>
      <c r="DJ14" s="20">
        <f t="shared" si="10"/>
        <v>35000</v>
      </c>
      <c r="DK14" s="20">
        <f t="shared" si="10"/>
        <v>35000</v>
      </c>
      <c r="DL14" s="20">
        <f t="shared" si="10"/>
        <v>35000</v>
      </c>
      <c r="DM14" s="20">
        <f t="shared" si="10"/>
        <v>35000</v>
      </c>
      <c r="DN14" s="20">
        <f t="shared" si="10"/>
        <v>35000</v>
      </c>
      <c r="DO14" s="20">
        <f>22906+6236</f>
        <v>29142</v>
      </c>
      <c r="DP14" s="20">
        <v>0</v>
      </c>
      <c r="DQ14" s="20">
        <v>0</v>
      </c>
      <c r="DR14" s="20">
        <v>0</v>
      </c>
      <c r="DS14" s="20">
        <v>0</v>
      </c>
      <c r="DT14" s="20">
        <v>0</v>
      </c>
      <c r="DU14" s="20">
        <v>0</v>
      </c>
      <c r="DV14" s="20">
        <f>20000*51</f>
        <v>1020000</v>
      </c>
      <c r="DW14" s="20">
        <f>DV14</f>
        <v>1020000</v>
      </c>
      <c r="DX14" s="20">
        <f>DW14</f>
        <v>1020000</v>
      </c>
      <c r="DY14" s="19">
        <f>DX14</f>
        <v>1020000</v>
      </c>
      <c r="DZ14" s="19">
        <f>DY14</f>
        <v>1020000</v>
      </c>
      <c r="EA14" s="19">
        <f>10000*51</f>
        <v>510000</v>
      </c>
      <c r="EB14" s="19">
        <f>9900*50</f>
        <v>495000</v>
      </c>
      <c r="EC14" s="19">
        <f>EB14</f>
        <v>495000</v>
      </c>
      <c r="ED14" s="19">
        <f>EC14</f>
        <v>495000</v>
      </c>
      <c r="EE14" s="19">
        <f>2900*48</f>
        <v>139200</v>
      </c>
      <c r="EF14" s="19">
        <v>0</v>
      </c>
      <c r="EG14" s="19">
        <v>0</v>
      </c>
      <c r="EH14" s="19">
        <v>0</v>
      </c>
      <c r="EI14" s="19">
        <v>0</v>
      </c>
      <c r="EJ14" s="19">
        <v>0</v>
      </c>
      <c r="EK14" s="19">
        <v>0</v>
      </c>
      <c r="EL14" s="19">
        <v>143200</v>
      </c>
      <c r="EM14" s="19">
        <f>148940+50000</f>
        <v>198940</v>
      </c>
      <c r="EN14" s="19"/>
    </row>
    <row r="15" spans="1:144" x14ac:dyDescent="0.25">
      <c r="A15" s="9" t="s">
        <v>50</v>
      </c>
      <c r="B15" s="9"/>
      <c r="C15" s="9"/>
      <c r="D15" s="9"/>
      <c r="E15" s="9">
        <v>38749</v>
      </c>
      <c r="F15" s="9">
        <v>-12810</v>
      </c>
      <c r="G15" s="9">
        <v>206400</v>
      </c>
      <c r="H15" s="9">
        <v>107160</v>
      </c>
      <c r="I15" s="9">
        <v>0</v>
      </c>
      <c r="J15" s="17">
        <v>0</v>
      </c>
      <c r="K15" s="17">
        <v>0</v>
      </c>
      <c r="L15" s="19">
        <v>0</v>
      </c>
      <c r="M15" s="19">
        <v>0</v>
      </c>
      <c r="N15" s="19">
        <v>40700</v>
      </c>
      <c r="O15" s="20">
        <v>-10500</v>
      </c>
      <c r="P15" s="23">
        <v>83140</v>
      </c>
      <c r="Q15" s="23">
        <v>100000</v>
      </c>
      <c r="R15" s="23">
        <v>244218</v>
      </c>
      <c r="S15" s="23">
        <v>88000</v>
      </c>
      <c r="T15" s="23">
        <v>167850</v>
      </c>
      <c r="U15" s="23">
        <v>0</v>
      </c>
      <c r="V15" s="23">
        <v>187000</v>
      </c>
      <c r="W15" s="23">
        <v>0</v>
      </c>
      <c r="X15" s="23">
        <v>452424</v>
      </c>
      <c r="Y15" s="23">
        <v>0</v>
      </c>
      <c r="Z15" s="23">
        <v>390000</v>
      </c>
      <c r="AA15" s="23">
        <v>0</v>
      </c>
      <c r="AB15" s="23">
        <v>105539</v>
      </c>
      <c r="AC15" s="23">
        <v>156655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69740</v>
      </c>
      <c r="AJ15" s="23">
        <v>0</v>
      </c>
      <c r="AK15" s="23">
        <v>230980</v>
      </c>
      <c r="AL15" s="23">
        <v>0</v>
      </c>
      <c r="AM15" s="23">
        <v>0</v>
      </c>
      <c r="AN15" s="23">
        <v>13000</v>
      </c>
      <c r="AO15" s="23">
        <v>40609</v>
      </c>
      <c r="AP15" s="23">
        <v>0</v>
      </c>
      <c r="AQ15" s="23">
        <v>0</v>
      </c>
      <c r="AR15" s="23">
        <v>-17073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376574</v>
      </c>
      <c r="AY15" s="23">
        <v>0</v>
      </c>
      <c r="AZ15" s="23">
        <v>0</v>
      </c>
      <c r="BA15" s="23">
        <v>0</v>
      </c>
      <c r="BB15" s="23">
        <v>0</v>
      </c>
      <c r="BC15" s="23">
        <v>500000</v>
      </c>
      <c r="BD15" s="23">
        <v>-107688</v>
      </c>
      <c r="BE15" s="23">
        <v>17000</v>
      </c>
      <c r="BF15" s="23">
        <v>0</v>
      </c>
      <c r="BG15" s="23">
        <v>0</v>
      </c>
      <c r="BH15" s="23">
        <v>0</v>
      </c>
      <c r="BI15" s="23">
        <v>985256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200000</v>
      </c>
      <c r="BU15" s="23">
        <v>0</v>
      </c>
      <c r="BV15" s="23">
        <v>0</v>
      </c>
      <c r="BW15" s="23">
        <v>67925</v>
      </c>
      <c r="BX15" s="23">
        <v>0</v>
      </c>
      <c r="BY15" s="17">
        <v>0</v>
      </c>
      <c r="BZ15" s="23">
        <v>0</v>
      </c>
      <c r="CA15" s="23">
        <v>0</v>
      </c>
      <c r="CB15" s="23">
        <v>1333333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688565</v>
      </c>
      <c r="CK15" s="23">
        <v>800000</v>
      </c>
      <c r="CL15" s="23">
        <v>0</v>
      </c>
      <c r="CM15" s="23">
        <v>0</v>
      </c>
      <c r="CN15" s="23">
        <v>0</v>
      </c>
      <c r="CO15" s="23">
        <v>0</v>
      </c>
      <c r="CP15" s="23">
        <v>-131356</v>
      </c>
      <c r="CQ15" s="23">
        <v>-92022</v>
      </c>
      <c r="CR15" s="23">
        <v>-172513</v>
      </c>
      <c r="CS15" s="23">
        <v>0</v>
      </c>
      <c r="CT15" s="23">
        <v>993234</v>
      </c>
      <c r="CU15" s="23">
        <v>199350</v>
      </c>
      <c r="CV15" s="23">
        <v>0</v>
      </c>
      <c r="CW15" s="23">
        <v>0</v>
      </c>
      <c r="CX15" s="23">
        <v>0</v>
      </c>
      <c r="CY15" s="23">
        <v>0</v>
      </c>
      <c r="CZ15" s="23">
        <v>-152830</v>
      </c>
      <c r="DA15" s="23">
        <v>552383</v>
      </c>
      <c r="DB15" s="23">
        <v>0</v>
      </c>
      <c r="DC15" s="23">
        <v>2292012</v>
      </c>
      <c r="DD15" s="23">
        <v>0</v>
      </c>
      <c r="DE15" s="23">
        <v>356969</v>
      </c>
      <c r="DF15" s="23">
        <v>457650</v>
      </c>
      <c r="DG15" s="23">
        <v>324182</v>
      </c>
      <c r="DH15" s="23">
        <v>-588000</v>
      </c>
      <c r="DI15" s="23">
        <v>-210496</v>
      </c>
      <c r="DJ15" s="23">
        <v>1063815</v>
      </c>
      <c r="DK15" s="23">
        <v>0</v>
      </c>
      <c r="DL15" s="23">
        <v>481669</v>
      </c>
      <c r="DM15" s="23">
        <f>1607476-540000</f>
        <v>1067476</v>
      </c>
      <c r="DN15" s="23">
        <v>0</v>
      </c>
      <c r="DO15" s="23">
        <v>0</v>
      </c>
      <c r="DP15" s="23">
        <v>0</v>
      </c>
      <c r="DQ15" s="23">
        <v>458467</v>
      </c>
      <c r="DR15" s="23">
        <v>827779</v>
      </c>
      <c r="DS15" s="23">
        <v>0</v>
      </c>
      <c r="DT15" s="23">
        <v>0</v>
      </c>
      <c r="DU15" s="23">
        <v>328068</v>
      </c>
      <c r="DV15" s="23">
        <v>1349319</v>
      </c>
      <c r="DW15" s="23">
        <v>355801</v>
      </c>
      <c r="DX15" s="23">
        <v>73263</v>
      </c>
      <c r="DY15" s="19">
        <v>148298</v>
      </c>
      <c r="DZ15" s="19">
        <v>0</v>
      </c>
      <c r="EA15" s="19">
        <v>0</v>
      </c>
      <c r="EB15" s="19">
        <v>0</v>
      </c>
      <c r="EC15" s="19">
        <v>0</v>
      </c>
      <c r="ED15" s="19">
        <v>0</v>
      </c>
      <c r="EE15" s="19">
        <v>0</v>
      </c>
      <c r="EF15" s="19">
        <v>783332</v>
      </c>
      <c r="EG15" s="19">
        <v>0</v>
      </c>
      <c r="EH15" s="19">
        <v>567827</v>
      </c>
      <c r="EI15" s="19">
        <v>0</v>
      </c>
      <c r="EJ15" s="19">
        <v>0</v>
      </c>
      <c r="EK15" s="19">
        <v>0</v>
      </c>
      <c r="EL15" s="19">
        <v>0</v>
      </c>
      <c r="EM15" s="19">
        <v>0</v>
      </c>
      <c r="EN15" s="19"/>
    </row>
    <row r="16" spans="1:144" x14ac:dyDescent="0.25">
      <c r="A16" s="9" t="s">
        <v>51</v>
      </c>
      <c r="B16" s="21">
        <v>385000</v>
      </c>
      <c r="C16" s="9">
        <v>344988</v>
      </c>
      <c r="D16" s="9">
        <v>324975</v>
      </c>
      <c r="E16" s="9">
        <v>324975</v>
      </c>
      <c r="F16" s="9">
        <v>285000</v>
      </c>
      <c r="G16" s="9">
        <v>185000</v>
      </c>
      <c r="H16" s="9">
        <v>182000</v>
      </c>
      <c r="I16" s="9">
        <v>182000</v>
      </c>
      <c r="J16" s="17">
        <v>182000</v>
      </c>
      <c r="K16" s="18">
        <v>182000</v>
      </c>
      <c r="L16" s="19">
        <v>130000</v>
      </c>
      <c r="M16" s="19">
        <v>130000</v>
      </c>
      <c r="N16" s="19">
        <v>130000</v>
      </c>
      <c r="O16" s="19">
        <v>130000</v>
      </c>
      <c r="P16" s="19">
        <v>490670</v>
      </c>
      <c r="Q16" s="19">
        <v>490670</v>
      </c>
      <c r="R16" s="19">
        <f>Q16+160000</f>
        <v>650670</v>
      </c>
      <c r="S16" s="19">
        <v>650670</v>
      </c>
      <c r="T16" s="19">
        <v>650670</v>
      </c>
      <c r="U16" s="19">
        <v>630000</v>
      </c>
      <c r="V16" s="19">
        <v>650670</v>
      </c>
      <c r="W16" s="19">
        <v>630000</v>
      </c>
      <c r="X16" s="19">
        <v>630000</v>
      </c>
      <c r="Y16" s="19">
        <v>630000</v>
      </c>
      <c r="Z16" s="19">
        <v>630000</v>
      </c>
      <c r="AA16" s="19">
        <v>535000</v>
      </c>
      <c r="AB16" s="19">
        <v>535000</v>
      </c>
      <c r="AC16" s="19">
        <v>535000</v>
      </c>
      <c r="AD16" s="19">
        <v>465000</v>
      </c>
      <c r="AE16" s="19">
        <v>465000</v>
      </c>
      <c r="AF16" s="19">
        <v>465000</v>
      </c>
      <c r="AG16" s="19">
        <v>465000</v>
      </c>
      <c r="AH16" s="19">
        <v>425000</v>
      </c>
      <c r="AI16" s="19">
        <v>425000</v>
      </c>
      <c r="AJ16" s="19">
        <v>405000</v>
      </c>
      <c r="AK16" s="19">
        <v>395000</v>
      </c>
      <c r="AL16" s="19">
        <v>395000</v>
      </c>
      <c r="AM16" s="19">
        <v>395000</v>
      </c>
      <c r="AN16" s="19">
        <v>395000</v>
      </c>
      <c r="AO16" s="19">
        <v>695000</v>
      </c>
      <c r="AP16" s="19">
        <v>405000</v>
      </c>
      <c r="AQ16" s="19">
        <v>405000</v>
      </c>
      <c r="AR16" s="19">
        <v>395000</v>
      </c>
      <c r="AS16" s="19">
        <v>385000</v>
      </c>
      <c r="AT16" s="19">
        <v>385000</v>
      </c>
      <c r="AU16" s="19">
        <v>375000</v>
      </c>
      <c r="AV16" s="19">
        <v>375000</v>
      </c>
      <c r="AW16" s="19">
        <v>375000</v>
      </c>
      <c r="AX16" s="19">
        <v>375000</v>
      </c>
      <c r="AY16" s="19">
        <v>125000</v>
      </c>
      <c r="AZ16" s="19">
        <v>125000</v>
      </c>
      <c r="BA16" s="19">
        <v>105000</v>
      </c>
      <c r="BB16" s="19">
        <v>650000</v>
      </c>
      <c r="BC16" s="19">
        <v>650000</v>
      </c>
      <c r="BD16" s="19">
        <v>650000</v>
      </c>
      <c r="BE16" s="19">
        <v>630000</v>
      </c>
      <c r="BF16" s="19">
        <v>600000</v>
      </c>
      <c r="BG16" s="19">
        <v>588000</v>
      </c>
      <c r="BH16" s="19">
        <v>588000</v>
      </c>
      <c r="BI16" s="19">
        <v>588000</v>
      </c>
      <c r="BJ16" s="19">
        <v>508000</v>
      </c>
      <c r="BK16" s="19">
        <v>508000</v>
      </c>
      <c r="BL16" s="19">
        <v>478500</v>
      </c>
      <c r="BM16" s="19">
        <v>478500</v>
      </c>
      <c r="BN16" s="19">
        <v>478500</v>
      </c>
      <c r="BO16" s="19">
        <v>868000</v>
      </c>
      <c r="BP16" s="19">
        <v>858000</v>
      </c>
      <c r="BQ16" s="19">
        <v>858500</v>
      </c>
      <c r="BR16" s="19">
        <v>858500</v>
      </c>
      <c r="BS16" s="19">
        <v>798000</v>
      </c>
      <c r="BT16" s="19">
        <v>1099000</v>
      </c>
      <c r="BU16" s="19">
        <v>1079000</v>
      </c>
      <c r="BV16" s="19">
        <v>1079000</v>
      </c>
      <c r="BW16" s="19">
        <v>1079000</v>
      </c>
      <c r="BX16" s="19">
        <v>1079000</v>
      </c>
      <c r="BY16" s="17">
        <v>1049000</v>
      </c>
      <c r="BZ16" s="19">
        <v>1029000</v>
      </c>
      <c r="CA16" s="19">
        <v>898000</v>
      </c>
      <c r="CB16" s="19">
        <v>727178</v>
      </c>
      <c r="CC16" s="19">
        <v>727178</v>
      </c>
      <c r="CD16" s="19">
        <v>687178</v>
      </c>
      <c r="CE16" s="19">
        <v>687178</v>
      </c>
      <c r="CF16" s="19">
        <v>687178</v>
      </c>
      <c r="CG16" s="19">
        <v>678400</v>
      </c>
      <c r="CH16" s="19">
        <v>668400</v>
      </c>
      <c r="CI16" s="19">
        <v>1698000</v>
      </c>
      <c r="CJ16" s="19">
        <v>1685000</v>
      </c>
      <c r="CK16" s="19">
        <v>2155000</v>
      </c>
      <c r="CL16" s="19">
        <v>2125000</v>
      </c>
      <c r="CM16" s="19">
        <v>2085000</v>
      </c>
      <c r="CN16" s="19">
        <f>CM16</f>
        <v>2085000</v>
      </c>
      <c r="CO16" s="19">
        <v>2585000</v>
      </c>
      <c r="CP16" s="19">
        <f>CO16</f>
        <v>2585000</v>
      </c>
      <c r="CQ16" s="19">
        <v>2535000</v>
      </c>
      <c r="CR16" s="19">
        <v>2535000</v>
      </c>
      <c r="CS16" s="19">
        <v>2515000</v>
      </c>
      <c r="CT16" s="19">
        <v>2465000</v>
      </c>
      <c r="CU16" s="19">
        <v>2465000</v>
      </c>
      <c r="CV16" s="19">
        <v>2445000</v>
      </c>
      <c r="CW16" s="19">
        <v>2435000</v>
      </c>
      <c r="CX16" s="19">
        <v>2150000</v>
      </c>
      <c r="CY16" s="19">
        <v>2150000</v>
      </c>
      <c r="CZ16" s="19">
        <v>2080000</v>
      </c>
      <c r="DA16" s="19">
        <f>CZ16</f>
        <v>2080000</v>
      </c>
      <c r="DB16" s="19">
        <v>2568000</v>
      </c>
      <c r="DC16" s="19">
        <f>DB16</f>
        <v>2568000</v>
      </c>
      <c r="DD16" s="19">
        <f>DC16</f>
        <v>2568000</v>
      </c>
      <c r="DE16" s="19">
        <v>2548000</v>
      </c>
      <c r="DF16" s="19">
        <v>2530000</v>
      </c>
      <c r="DG16" s="19">
        <f t="shared" ref="DG16:DI17" si="11">DF16</f>
        <v>2530000</v>
      </c>
      <c r="DH16" s="19">
        <f t="shared" si="11"/>
        <v>2530000</v>
      </c>
      <c r="DI16" s="19">
        <f t="shared" si="11"/>
        <v>2530000</v>
      </c>
      <c r="DJ16" s="19">
        <v>2493000</v>
      </c>
      <c r="DK16" s="19">
        <v>2380000</v>
      </c>
      <c r="DL16" s="19">
        <f>DK16</f>
        <v>2380000</v>
      </c>
      <c r="DM16" s="19">
        <v>2868000</v>
      </c>
      <c r="DN16" s="19">
        <v>2848000</v>
      </c>
      <c r="DO16" s="19">
        <f>DN16</f>
        <v>2848000</v>
      </c>
      <c r="DP16" s="19">
        <f>DO16</f>
        <v>2848000</v>
      </c>
      <c r="DQ16" s="19">
        <v>2807000</v>
      </c>
      <c r="DR16" s="19">
        <v>2723000</v>
      </c>
      <c r="DS16" s="19">
        <f>DR16</f>
        <v>2723000</v>
      </c>
      <c r="DT16" s="19">
        <f>DS16</f>
        <v>2723000</v>
      </c>
      <c r="DU16" s="19">
        <v>2646000</v>
      </c>
      <c r="DV16" s="19">
        <v>2884000</v>
      </c>
      <c r="DW16" s="19">
        <v>2749000</v>
      </c>
      <c r="DX16" s="19">
        <f>DW16</f>
        <v>2749000</v>
      </c>
      <c r="DY16" s="19">
        <v>3126000</v>
      </c>
      <c r="DZ16" s="19">
        <v>3121000</v>
      </c>
      <c r="EA16" s="19">
        <v>4073000</v>
      </c>
      <c r="EB16" s="19">
        <v>4147000</v>
      </c>
      <c r="EC16" s="19">
        <v>4143000</v>
      </c>
      <c r="ED16" s="19">
        <v>4136000</v>
      </c>
      <c r="EE16" s="19">
        <v>4708000</v>
      </c>
      <c r="EF16" s="19">
        <v>5112000</v>
      </c>
      <c r="EG16" s="19">
        <f>EF16</f>
        <v>5112000</v>
      </c>
      <c r="EH16" s="19">
        <v>5102000</v>
      </c>
      <c r="EI16" s="19">
        <v>5093000</v>
      </c>
      <c r="EJ16" s="19">
        <f>EI16</f>
        <v>5093000</v>
      </c>
      <c r="EK16" s="19">
        <v>5537000</v>
      </c>
      <c r="EL16" s="19">
        <v>5500000</v>
      </c>
      <c r="EM16" s="19">
        <v>5488000</v>
      </c>
      <c r="EN16" s="19">
        <v>5182539</v>
      </c>
    </row>
    <row r="17" spans="1:144" x14ac:dyDescent="0.25">
      <c r="A17" s="9" t="s">
        <v>52</v>
      </c>
      <c r="B17" s="9"/>
      <c r="C17" s="9"/>
      <c r="D17" s="9"/>
      <c r="E17" s="9"/>
      <c r="F17" s="9"/>
      <c r="G17" s="9"/>
      <c r="H17" s="9"/>
      <c r="I17" s="9"/>
      <c r="J17" s="17"/>
      <c r="K17" s="17"/>
      <c r="L17" s="19">
        <f>3255*45</f>
        <v>146475</v>
      </c>
      <c r="M17" s="19">
        <v>146475</v>
      </c>
      <c r="N17" s="19">
        <v>146475</v>
      </c>
      <c r="O17" s="19">
        <v>146475</v>
      </c>
      <c r="P17" s="19">
        <v>146475</v>
      </c>
      <c r="Q17" s="19">
        <v>146475</v>
      </c>
      <c r="R17" s="19">
        <v>146475</v>
      </c>
      <c r="S17" s="19">
        <v>146475</v>
      </c>
      <c r="T17" s="19">
        <v>146475</v>
      </c>
      <c r="U17" s="19">
        <v>146475</v>
      </c>
      <c r="V17" s="19">
        <v>146475</v>
      </c>
      <c r="W17" s="19">
        <v>146475</v>
      </c>
      <c r="X17" s="19">
        <v>146475</v>
      </c>
      <c r="Y17" s="19">
        <v>146475</v>
      </c>
      <c r="Z17" s="19">
        <v>146475</v>
      </c>
      <c r="AA17" s="19">
        <v>146475</v>
      </c>
      <c r="AB17" s="19">
        <f>AA17</f>
        <v>146475</v>
      </c>
      <c r="AC17" s="19">
        <v>146475</v>
      </c>
      <c r="AD17" s="19">
        <v>146475</v>
      </c>
      <c r="AE17" s="19">
        <v>146475</v>
      </c>
      <c r="AF17" s="19">
        <v>146475</v>
      </c>
      <c r="AG17" s="19">
        <v>146475</v>
      </c>
      <c r="AH17" s="19">
        <v>146475</v>
      </c>
      <c r="AI17" s="19">
        <v>146475</v>
      </c>
      <c r="AJ17" s="19">
        <v>146475</v>
      </c>
      <c r="AK17" s="19">
        <v>146475</v>
      </c>
      <c r="AL17" s="19">
        <v>146475</v>
      </c>
      <c r="AM17" s="19">
        <v>146475</v>
      </c>
      <c r="AN17" s="19">
        <v>146475</v>
      </c>
      <c r="AO17" s="19">
        <v>6000</v>
      </c>
      <c r="AP17" s="19">
        <v>6000</v>
      </c>
      <c r="AQ17" s="19">
        <v>6000</v>
      </c>
      <c r="AR17" s="19">
        <v>6000</v>
      </c>
      <c r="AS17" s="19">
        <v>6000</v>
      </c>
      <c r="AT17" s="19">
        <v>6000</v>
      </c>
      <c r="AU17" s="19">
        <v>6000</v>
      </c>
      <c r="AV17" s="19">
        <v>6000</v>
      </c>
      <c r="AW17" s="19">
        <v>6000</v>
      </c>
      <c r="AX17" s="19">
        <v>6000</v>
      </c>
      <c r="AY17" s="19">
        <v>6000</v>
      </c>
      <c r="AZ17" s="19">
        <v>6000</v>
      </c>
      <c r="BA17" s="19">
        <v>6000</v>
      </c>
      <c r="BB17" s="19">
        <v>109000</v>
      </c>
      <c r="BC17" s="19">
        <v>110000</v>
      </c>
      <c r="BD17" s="19">
        <v>110000</v>
      </c>
      <c r="BE17" s="19">
        <v>110000</v>
      </c>
      <c r="BF17" s="19">
        <v>110000</v>
      </c>
      <c r="BG17" s="19">
        <v>110000</v>
      </c>
      <c r="BH17" s="19">
        <v>110000</v>
      </c>
      <c r="BI17" s="19">
        <v>110000</v>
      </c>
      <c r="BJ17" s="19">
        <v>110000</v>
      </c>
      <c r="BK17" s="19">
        <f>1850*50</f>
        <v>92500</v>
      </c>
      <c r="BL17" s="19">
        <v>92500</v>
      </c>
      <c r="BM17" s="19">
        <v>92500</v>
      </c>
      <c r="BN17" s="19">
        <v>92500</v>
      </c>
      <c r="BO17" s="19">
        <v>92500</v>
      </c>
      <c r="BP17" s="19">
        <v>92500</v>
      </c>
      <c r="BQ17" s="19">
        <v>92500</v>
      </c>
      <c r="BR17" s="19">
        <v>92500</v>
      </c>
      <c r="BS17" s="19">
        <v>92500</v>
      </c>
      <c r="BT17" s="19">
        <v>92500</v>
      </c>
      <c r="BU17" s="19">
        <v>92500</v>
      </c>
      <c r="BV17" s="19">
        <v>92500</v>
      </c>
      <c r="BW17" s="19">
        <v>92500</v>
      </c>
      <c r="BX17" s="19">
        <v>92500</v>
      </c>
      <c r="BY17" s="19">
        <v>92500</v>
      </c>
      <c r="BZ17" s="19">
        <v>92500</v>
      </c>
      <c r="CA17" s="19">
        <v>92500</v>
      </c>
      <c r="CB17" s="19">
        <v>92500</v>
      </c>
      <c r="CC17" s="19">
        <v>82599</v>
      </c>
      <c r="CD17" s="19">
        <v>82599</v>
      </c>
      <c r="CE17" s="19">
        <v>82599</v>
      </c>
      <c r="CF17" s="19">
        <v>82599</v>
      </c>
      <c r="CG17" s="19">
        <f>2755*51</f>
        <v>140505</v>
      </c>
      <c r="CH17" s="19">
        <v>140505</v>
      </c>
      <c r="CI17" s="19">
        <v>140505</v>
      </c>
      <c r="CJ17" s="19">
        <f>5600*52</f>
        <v>291200</v>
      </c>
      <c r="CK17" s="19">
        <f>CJ17</f>
        <v>291200</v>
      </c>
      <c r="CL17" s="19">
        <f>5655*52</f>
        <v>294060</v>
      </c>
      <c r="CM17" s="19">
        <v>294060</v>
      </c>
      <c r="CN17" s="19">
        <f>CM17</f>
        <v>294060</v>
      </c>
      <c r="CO17" s="19">
        <f>8000*53</f>
        <v>424000</v>
      </c>
      <c r="CP17" s="19">
        <f>CO17</f>
        <v>424000</v>
      </c>
      <c r="CQ17" s="19">
        <v>424000</v>
      </c>
      <c r="CR17" s="19">
        <v>424000</v>
      </c>
      <c r="CS17" s="19">
        <f>CR17</f>
        <v>424000</v>
      </c>
      <c r="CT17" s="19">
        <f>8000*54</f>
        <v>432000</v>
      </c>
      <c r="CU17" s="19">
        <f>CT17</f>
        <v>432000</v>
      </c>
      <c r="CV17" s="19">
        <f>CU17</f>
        <v>432000</v>
      </c>
      <c r="CW17" s="19">
        <f>CV17</f>
        <v>432000</v>
      </c>
      <c r="CX17" s="19">
        <f>7950*52</f>
        <v>413400</v>
      </c>
      <c r="CY17" s="19">
        <f>7950*52</f>
        <v>413400</v>
      </c>
      <c r="CZ17" s="19">
        <f>CY17</f>
        <v>413400</v>
      </c>
      <c r="DA17" s="19">
        <f>CZ17</f>
        <v>413400</v>
      </c>
      <c r="DB17" s="19">
        <f>DA17</f>
        <v>413400</v>
      </c>
      <c r="DC17" s="19">
        <f>DB17</f>
        <v>413400</v>
      </c>
      <c r="DD17" s="19">
        <f>DC17</f>
        <v>413400</v>
      </c>
      <c r="DE17" s="19">
        <f>DD17</f>
        <v>413400</v>
      </c>
      <c r="DF17" s="19">
        <f>DE17</f>
        <v>413400</v>
      </c>
      <c r="DG17" s="19">
        <f t="shared" si="11"/>
        <v>413400</v>
      </c>
      <c r="DH17" s="19">
        <f t="shared" si="11"/>
        <v>413400</v>
      </c>
      <c r="DI17" s="19">
        <f t="shared" si="11"/>
        <v>413400</v>
      </c>
      <c r="DJ17" s="19">
        <f>DI17</f>
        <v>413400</v>
      </c>
      <c r="DK17" s="19">
        <f>DJ17</f>
        <v>413400</v>
      </c>
      <c r="DL17" s="19">
        <f>DK17</f>
        <v>413400</v>
      </c>
      <c r="DM17" s="19">
        <f>DL17</f>
        <v>413400</v>
      </c>
      <c r="DN17" s="19">
        <f>DM17</f>
        <v>413400</v>
      </c>
      <c r="DO17" s="19">
        <f>DN17</f>
        <v>413400</v>
      </c>
      <c r="DP17" s="19">
        <f>DO17</f>
        <v>413400</v>
      </c>
      <c r="DQ17" s="19">
        <f>DP17</f>
        <v>413400</v>
      </c>
      <c r="DR17" s="19">
        <f>DQ17</f>
        <v>413400</v>
      </c>
      <c r="DS17" s="19">
        <f>DR17</f>
        <v>413400</v>
      </c>
      <c r="DT17" s="19">
        <f>DS17</f>
        <v>413400</v>
      </c>
      <c r="DU17" s="19">
        <f>DT17</f>
        <v>413400</v>
      </c>
      <c r="DV17" s="19">
        <f>7956*51</f>
        <v>405756</v>
      </c>
      <c r="DW17" s="19">
        <f>DV17</f>
        <v>405756</v>
      </c>
      <c r="DX17" s="19">
        <f>DW17</f>
        <v>405756</v>
      </c>
      <c r="DY17" s="19">
        <f>DX17</f>
        <v>405756</v>
      </c>
      <c r="DZ17" s="19">
        <f>DY17</f>
        <v>405756</v>
      </c>
      <c r="EA17" s="19">
        <f>21450*51</f>
        <v>1093950</v>
      </c>
      <c r="EB17" s="19">
        <f>21450*50</f>
        <v>1072500</v>
      </c>
      <c r="EC17" s="19">
        <f>EB17</f>
        <v>1072500</v>
      </c>
      <c r="ED17" s="19">
        <f>EC17</f>
        <v>1072500</v>
      </c>
      <c r="EE17" s="19">
        <f>ED17</f>
        <v>1072500</v>
      </c>
      <c r="EF17" s="19">
        <f>EE17</f>
        <v>1072500</v>
      </c>
      <c r="EG17" s="19">
        <f>EF17</f>
        <v>1072500</v>
      </c>
      <c r="EH17" s="19">
        <f>EG17</f>
        <v>1072500</v>
      </c>
      <c r="EI17" s="19">
        <f>EH17</f>
        <v>1072500</v>
      </c>
      <c r="EJ17" s="19">
        <f>EI17</f>
        <v>1072500</v>
      </c>
      <c r="EK17" s="19">
        <f>EJ17</f>
        <v>1072500</v>
      </c>
      <c r="EL17" s="19">
        <f>EK17</f>
        <v>1072500</v>
      </c>
      <c r="EM17" s="19">
        <f>EL17</f>
        <v>1072500</v>
      </c>
      <c r="EN17" s="19">
        <f>21447*52</f>
        <v>1115244</v>
      </c>
    </row>
    <row r="18" spans="1:144" x14ac:dyDescent="0.25">
      <c r="A18" s="9" t="s">
        <v>54</v>
      </c>
      <c r="B18" s="9"/>
      <c r="C18" s="9"/>
      <c r="D18" s="9"/>
      <c r="E18" s="9"/>
      <c r="F18" s="9"/>
      <c r="G18" s="9"/>
      <c r="H18" s="9"/>
      <c r="I18" s="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>
        <v>50000</v>
      </c>
      <c r="CL18" s="20">
        <v>50000</v>
      </c>
      <c r="CM18" s="20">
        <v>0</v>
      </c>
      <c r="CN18" s="20">
        <v>0</v>
      </c>
      <c r="CO18" s="20">
        <v>210000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93340</v>
      </c>
      <c r="DG18" s="20">
        <v>166390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45000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0</v>
      </c>
      <c r="DX18" s="20">
        <v>0</v>
      </c>
      <c r="DY18" s="19">
        <v>10000</v>
      </c>
      <c r="DZ18" s="19">
        <v>0</v>
      </c>
      <c r="EA18" s="19">
        <v>0</v>
      </c>
      <c r="EB18" s="19">
        <v>0</v>
      </c>
      <c r="EC18" s="19">
        <v>0</v>
      </c>
      <c r="ED18" s="19">
        <v>0</v>
      </c>
      <c r="EE18" s="19">
        <v>10526</v>
      </c>
      <c r="EF18" s="19">
        <v>100000</v>
      </c>
      <c r="EG18" s="19">
        <f>EF18</f>
        <v>100000</v>
      </c>
      <c r="EH18" s="19">
        <f>EG18</f>
        <v>100000</v>
      </c>
      <c r="EI18" s="19">
        <v>100000</v>
      </c>
      <c r="EJ18" s="19">
        <f>EI18</f>
        <v>100000</v>
      </c>
      <c r="EK18" s="19">
        <v>100000</v>
      </c>
      <c r="EL18" s="19">
        <v>100000</v>
      </c>
      <c r="EM18" s="19">
        <f>EL18</f>
        <v>100000</v>
      </c>
      <c r="EN18" s="19">
        <f>EM18</f>
        <v>100000</v>
      </c>
    </row>
    <row r="19" spans="1:144" x14ac:dyDescent="0.25">
      <c r="A19" s="9" t="s">
        <v>57</v>
      </c>
      <c r="B19" s="9"/>
      <c r="C19" s="9"/>
      <c r="D19" s="9"/>
      <c r="E19" s="9"/>
      <c r="F19" s="9"/>
      <c r="G19" s="9"/>
      <c r="H19" s="9"/>
      <c r="I19" s="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>
        <v>196080</v>
      </c>
      <c r="CL19" s="20">
        <v>0</v>
      </c>
      <c r="CM19" s="20">
        <v>0</v>
      </c>
      <c r="CN19" s="20">
        <v>0</v>
      </c>
      <c r="CO19" s="20">
        <v>0</v>
      </c>
      <c r="CP19" s="20">
        <v>175575</v>
      </c>
      <c r="CQ19" s="20">
        <v>329670</v>
      </c>
      <c r="CR19" s="20">
        <v>280720</v>
      </c>
      <c r="CS19" s="20">
        <v>95502</v>
      </c>
      <c r="CT19" s="20">
        <v>0</v>
      </c>
      <c r="CU19" s="20">
        <v>4010</v>
      </c>
      <c r="CV19" s="20">
        <v>0</v>
      </c>
      <c r="CW19" s="20">
        <v>0</v>
      </c>
      <c r="CX19" s="20">
        <v>0</v>
      </c>
      <c r="CY19" s="20">
        <v>0</v>
      </c>
      <c r="CZ19" s="20">
        <v>0</v>
      </c>
      <c r="DA19" s="20">
        <v>0</v>
      </c>
      <c r="DB19" s="20">
        <v>0</v>
      </c>
      <c r="DC19" s="20">
        <v>192360</v>
      </c>
      <c r="DD19" s="20">
        <v>192360</v>
      </c>
      <c r="DE19" s="20">
        <v>0</v>
      </c>
      <c r="DF19" s="20">
        <v>0</v>
      </c>
      <c r="DG19" s="20">
        <v>194290</v>
      </c>
      <c r="DH19" s="20">
        <v>0</v>
      </c>
      <c r="DI19" s="20">
        <v>50780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102300</v>
      </c>
      <c r="DX19" s="20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3920</v>
      </c>
      <c r="EG19" s="19">
        <v>0</v>
      </c>
      <c r="EH19" s="19">
        <v>0</v>
      </c>
      <c r="EI19" s="19">
        <v>0</v>
      </c>
      <c r="EJ19" s="19">
        <v>0</v>
      </c>
      <c r="EK19" s="19">
        <v>0</v>
      </c>
      <c r="EL19" s="19">
        <v>100000</v>
      </c>
      <c r="EM19" s="19">
        <v>0</v>
      </c>
      <c r="EN19" s="19">
        <v>20000</v>
      </c>
    </row>
    <row r="20" spans="1:144" x14ac:dyDescent="0.25">
      <c r="A20" s="9" t="s">
        <v>59</v>
      </c>
      <c r="B20" s="21">
        <v>29070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59690</v>
      </c>
      <c r="Z20" s="17">
        <v>0</v>
      </c>
      <c r="AA20" s="17">
        <v>0</v>
      </c>
      <c r="AB20" s="22">
        <v>28000</v>
      </c>
      <c r="AC20" s="17">
        <v>0</v>
      </c>
      <c r="AD20" s="17">
        <v>0</v>
      </c>
      <c r="AE20" s="17">
        <v>0</v>
      </c>
      <c r="AF20" s="17">
        <v>74660</v>
      </c>
      <c r="AG20" s="17">
        <v>980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42920</v>
      </c>
      <c r="AO20" s="17">
        <v>210920</v>
      </c>
      <c r="AP20" s="17">
        <v>38700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120770</v>
      </c>
      <c r="AW20" s="17">
        <v>29740</v>
      </c>
      <c r="AX20" s="17">
        <v>0</v>
      </c>
      <c r="AY20" s="17">
        <v>0</v>
      </c>
      <c r="AZ20" s="17">
        <v>0</v>
      </c>
      <c r="BA20" s="17">
        <v>26130</v>
      </c>
      <c r="BB20" s="17">
        <v>0</v>
      </c>
      <c r="BC20" s="17">
        <v>0</v>
      </c>
      <c r="BD20" s="17">
        <v>43600</v>
      </c>
      <c r="BE20" s="17">
        <v>0</v>
      </c>
      <c r="BF20" s="17">
        <v>424630</v>
      </c>
      <c r="BG20" s="19">
        <v>128210</v>
      </c>
      <c r="BH20" s="19">
        <v>71130</v>
      </c>
      <c r="BI20" s="19">
        <v>0</v>
      </c>
      <c r="BJ20" s="19">
        <v>0</v>
      </c>
      <c r="BK20" s="19">
        <v>158480</v>
      </c>
      <c r="BL20" s="19">
        <v>0</v>
      </c>
      <c r="BM20" s="19">
        <v>0</v>
      </c>
      <c r="BN20" s="19">
        <v>0</v>
      </c>
      <c r="BO20" s="19">
        <v>39260</v>
      </c>
      <c r="BP20" s="19">
        <v>0</v>
      </c>
      <c r="BQ20" s="19">
        <v>0</v>
      </c>
      <c r="BR20" s="19">
        <v>40000</v>
      </c>
      <c r="BS20" s="19">
        <v>40000</v>
      </c>
      <c r="BT20" s="19">
        <v>40000</v>
      </c>
      <c r="BU20" s="19">
        <v>301000</v>
      </c>
      <c r="BV20" s="19">
        <v>736500</v>
      </c>
      <c r="BW20" s="19">
        <v>559730</v>
      </c>
      <c r="BX20" s="19">
        <v>1034690</v>
      </c>
      <c r="BY20" s="17">
        <v>818050</v>
      </c>
      <c r="BZ20" s="19">
        <v>807930</v>
      </c>
      <c r="CA20" s="19">
        <v>757930</v>
      </c>
      <c r="CB20" s="19">
        <v>527830</v>
      </c>
      <c r="CC20" s="19">
        <v>527830</v>
      </c>
      <c r="CD20" s="19">
        <v>462830</v>
      </c>
      <c r="CE20" s="19">
        <v>442830</v>
      </c>
      <c r="CF20" s="19">
        <v>442830</v>
      </c>
      <c r="CG20" s="19">
        <v>392830</v>
      </c>
      <c r="CH20" s="19">
        <v>392830</v>
      </c>
      <c r="CI20" s="19">
        <v>392830</v>
      </c>
      <c r="CJ20" s="19">
        <v>302830</v>
      </c>
      <c r="CK20" s="19">
        <v>302830</v>
      </c>
      <c r="CL20" s="19">
        <v>302830</v>
      </c>
      <c r="CM20" s="19">
        <v>282830</v>
      </c>
      <c r="CN20" s="19">
        <f>CM20</f>
        <v>282830</v>
      </c>
      <c r="CO20" s="19">
        <v>261830</v>
      </c>
      <c r="CP20" s="19">
        <v>251190</v>
      </c>
      <c r="CQ20" s="19">
        <v>240560</v>
      </c>
      <c r="CR20" s="19">
        <v>240560</v>
      </c>
      <c r="CS20" s="19">
        <v>240560</v>
      </c>
      <c r="CT20" s="19">
        <f>CS20</f>
        <v>240560</v>
      </c>
      <c r="CU20" s="19">
        <v>240560</v>
      </c>
      <c r="CV20" s="19">
        <f>219670-57585</f>
        <v>162085</v>
      </c>
      <c r="CW20" s="19">
        <v>132085</v>
      </c>
      <c r="CX20" s="19">
        <v>88837</v>
      </c>
      <c r="CY20" s="19">
        <v>88837</v>
      </c>
      <c r="CZ20" s="19">
        <v>83837</v>
      </c>
      <c r="DA20" s="19">
        <v>83837</v>
      </c>
      <c r="DB20" s="19">
        <v>68177</v>
      </c>
      <c r="DC20" s="19">
        <v>52577</v>
      </c>
      <c r="DD20" s="19">
        <v>52577</v>
      </c>
      <c r="DE20" s="19">
        <f>DD20</f>
        <v>52577</v>
      </c>
      <c r="DF20" s="19">
        <f>DE20</f>
        <v>52577</v>
      </c>
      <c r="DG20" s="19">
        <f>DF20</f>
        <v>52577</v>
      </c>
      <c r="DH20" s="19">
        <v>39687</v>
      </c>
      <c r="DI20" s="19">
        <f>DH20</f>
        <v>39687</v>
      </c>
      <c r="DJ20" s="19">
        <f>DI20</f>
        <v>39687</v>
      </c>
      <c r="DK20" s="19">
        <v>26725</v>
      </c>
      <c r="DL20" s="19">
        <f>DK20</f>
        <v>26725</v>
      </c>
      <c r="DM20" s="19">
        <v>13998</v>
      </c>
      <c r="DN20" s="19">
        <f>DM20</f>
        <v>13998</v>
      </c>
      <c r="DO20" s="19">
        <f>DN20</f>
        <v>13998</v>
      </c>
      <c r="DP20" s="19">
        <f>DO20-13062</f>
        <v>936</v>
      </c>
      <c r="DQ20" s="19">
        <v>936</v>
      </c>
      <c r="DR20" s="19">
        <f>DQ20</f>
        <v>936</v>
      </c>
      <c r="DS20" s="19">
        <f>DR20</f>
        <v>936</v>
      </c>
      <c r="DT20" s="19">
        <v>0</v>
      </c>
      <c r="DU20" s="19">
        <v>0</v>
      </c>
      <c r="DV20" s="19">
        <v>0</v>
      </c>
      <c r="DW20" s="19">
        <f>4500*51</f>
        <v>229500</v>
      </c>
      <c r="DX20" s="19">
        <f>DW20</f>
        <v>229500</v>
      </c>
      <c r="DY20" s="19">
        <f>DX20</f>
        <v>229500</v>
      </c>
      <c r="DZ20" s="19">
        <f>DY20</f>
        <v>229500</v>
      </c>
      <c r="EA20" s="19">
        <f>DZ20</f>
        <v>229500</v>
      </c>
      <c r="EB20" s="19">
        <f>3000*50</f>
        <v>150000</v>
      </c>
      <c r="EC20" s="19">
        <f t="shared" ref="EC20:EI20" si="12">EB20</f>
        <v>150000</v>
      </c>
      <c r="ED20" s="19">
        <f t="shared" si="12"/>
        <v>150000</v>
      </c>
      <c r="EE20" s="19">
        <f t="shared" si="12"/>
        <v>150000</v>
      </c>
      <c r="EF20" s="19">
        <f t="shared" si="12"/>
        <v>150000</v>
      </c>
      <c r="EG20" s="19">
        <f t="shared" si="12"/>
        <v>150000</v>
      </c>
      <c r="EH20" s="19">
        <f t="shared" si="12"/>
        <v>150000</v>
      </c>
      <c r="EI20" s="19">
        <f t="shared" si="12"/>
        <v>150000</v>
      </c>
      <c r="EJ20" s="19">
        <v>160000</v>
      </c>
      <c r="EK20" s="19">
        <f>EJ20</f>
        <v>160000</v>
      </c>
      <c r="EL20" s="19">
        <f>EK20</f>
        <v>160000</v>
      </c>
      <c r="EM20" s="19">
        <v>260000</v>
      </c>
      <c r="EN20" s="19">
        <v>200000</v>
      </c>
    </row>
    <row r="21" spans="1:144" x14ac:dyDescent="0.25">
      <c r="A21" s="9" t="s">
        <v>60</v>
      </c>
      <c r="B21" s="21">
        <v>79000</v>
      </c>
      <c r="C21" s="9">
        <v>129500</v>
      </c>
      <c r="D21" s="9">
        <v>351528</v>
      </c>
      <c r="E21" s="9">
        <v>238000</v>
      </c>
      <c r="F21" s="9">
        <v>171000</v>
      </c>
      <c r="G21" s="9">
        <v>116000</v>
      </c>
      <c r="H21" s="9">
        <v>198000</v>
      </c>
      <c r="I21" s="9">
        <v>271000</v>
      </c>
      <c r="J21" s="17">
        <v>146000</v>
      </c>
      <c r="K21" s="18">
        <v>39000</v>
      </c>
      <c r="L21" s="19">
        <v>239000</v>
      </c>
      <c r="M21" s="19">
        <v>67000</v>
      </c>
      <c r="N21" s="19">
        <v>72000</v>
      </c>
      <c r="O21" s="19">
        <v>117000</v>
      </c>
      <c r="P21" s="19">
        <v>175000</v>
      </c>
      <c r="Q21" s="19">
        <v>475000</v>
      </c>
      <c r="R21" s="19">
        <v>115000</v>
      </c>
      <c r="S21" s="19">
        <v>231000</v>
      </c>
      <c r="T21" s="19">
        <v>201000</v>
      </c>
      <c r="U21" s="19">
        <v>120000</v>
      </c>
      <c r="V21" s="19">
        <v>208000</v>
      </c>
      <c r="W21" s="19">
        <v>278700</v>
      </c>
      <c r="X21" s="19">
        <v>267000</v>
      </c>
      <c r="Y21" s="19">
        <v>251552</v>
      </c>
      <c r="Z21" s="19">
        <v>39000</v>
      </c>
      <c r="AA21" s="19">
        <v>435000</v>
      </c>
      <c r="AB21" s="19">
        <v>470000</v>
      </c>
      <c r="AC21" s="19">
        <v>824000</v>
      </c>
      <c r="AD21" s="19">
        <v>496000</v>
      </c>
      <c r="AE21" s="19">
        <v>216000</v>
      </c>
      <c r="AF21" s="19">
        <v>609000</v>
      </c>
      <c r="AG21" s="19">
        <v>1392000</v>
      </c>
      <c r="AH21" s="19">
        <v>2098000</v>
      </c>
      <c r="AI21" s="19">
        <v>1476000</v>
      </c>
      <c r="AJ21" s="19">
        <v>2215000</v>
      </c>
      <c r="AK21" s="19">
        <v>1755000</v>
      </c>
      <c r="AL21" s="19">
        <v>1555000</v>
      </c>
      <c r="AM21" s="19">
        <v>1688000</v>
      </c>
      <c r="AN21" s="19">
        <v>1701300</v>
      </c>
      <c r="AO21" s="19">
        <v>1783000</v>
      </c>
      <c r="AP21" s="19">
        <v>2187000</v>
      </c>
      <c r="AQ21" s="19">
        <v>1910000</v>
      </c>
      <c r="AR21" s="19">
        <f>1234000+117000</f>
        <v>1351000</v>
      </c>
      <c r="AS21" s="19">
        <v>1675000</v>
      </c>
      <c r="AT21" s="19">
        <v>1991000</v>
      </c>
      <c r="AU21" s="19">
        <v>2372000</v>
      </c>
      <c r="AV21" s="19">
        <v>2498000</v>
      </c>
      <c r="AW21" s="19">
        <v>2523400</v>
      </c>
      <c r="AX21" s="19">
        <v>2500000</v>
      </c>
      <c r="AY21" s="19">
        <v>2074000</v>
      </c>
      <c r="AZ21" s="19">
        <v>2231000</v>
      </c>
      <c r="BA21" s="19">
        <v>2000000</v>
      </c>
      <c r="BB21" s="19">
        <v>1503000</v>
      </c>
      <c r="BC21" s="19">
        <v>1125000</v>
      </c>
      <c r="BD21" s="19">
        <v>1285000</v>
      </c>
      <c r="BE21" s="19">
        <v>1208000</v>
      </c>
      <c r="BF21" s="19">
        <v>1569000</v>
      </c>
      <c r="BG21" s="19">
        <v>1912000</v>
      </c>
      <c r="BH21" s="19">
        <v>2162500</v>
      </c>
      <c r="BI21" s="19">
        <v>520000</v>
      </c>
      <c r="BJ21" s="19">
        <v>939000</v>
      </c>
      <c r="BK21" s="19">
        <f>1004000+33000</f>
        <v>1037000</v>
      </c>
      <c r="BL21" s="19">
        <v>1404000</v>
      </c>
      <c r="BM21" s="19">
        <v>1352000</v>
      </c>
      <c r="BN21" s="19">
        <v>1571000</v>
      </c>
      <c r="BO21" s="19">
        <v>1815000</v>
      </c>
      <c r="BP21" s="19">
        <v>2145000</v>
      </c>
      <c r="BQ21" s="19">
        <v>2135000</v>
      </c>
      <c r="BR21" s="19">
        <v>1985000</v>
      </c>
      <c r="BS21" s="19">
        <v>2140000</v>
      </c>
      <c r="BT21" s="19">
        <v>2144000</v>
      </c>
      <c r="BU21" s="19">
        <v>1697000</v>
      </c>
      <c r="BV21" s="19">
        <v>1398000</v>
      </c>
      <c r="BW21" s="19">
        <v>1381000</v>
      </c>
      <c r="BX21" s="19">
        <v>1147000</v>
      </c>
      <c r="BY21" s="17">
        <v>1225000</v>
      </c>
      <c r="BZ21" s="19">
        <v>2708000</v>
      </c>
      <c r="CA21" s="19">
        <v>2440000</v>
      </c>
      <c r="CB21" s="19">
        <v>2661000</v>
      </c>
      <c r="CC21" s="19">
        <v>3020000</v>
      </c>
      <c r="CD21" s="19">
        <v>3704000</v>
      </c>
      <c r="CE21" s="19">
        <v>3608000</v>
      </c>
      <c r="CF21" s="19">
        <v>3802000</v>
      </c>
      <c r="CG21" s="19">
        <v>4625000</v>
      </c>
      <c r="CH21" s="19">
        <v>5663000</v>
      </c>
      <c r="CI21" s="19">
        <v>6570000</v>
      </c>
      <c r="CJ21" s="19">
        <v>8811500</v>
      </c>
      <c r="CK21" s="19">
        <v>8035000</v>
      </c>
      <c r="CL21" s="19">
        <v>7525000</v>
      </c>
      <c r="CM21" s="19">
        <v>8945000</v>
      </c>
      <c r="CN21" s="19">
        <v>8633000</v>
      </c>
      <c r="CO21" s="19">
        <v>8360000</v>
      </c>
      <c r="CP21" s="19">
        <v>8981000</v>
      </c>
      <c r="CQ21" s="19">
        <v>9038000</v>
      </c>
      <c r="CR21" s="19">
        <v>10340000</v>
      </c>
      <c r="CS21" s="19">
        <v>10410000</v>
      </c>
      <c r="CT21" s="19">
        <v>9964000</v>
      </c>
      <c r="CU21" s="19">
        <v>9758000</v>
      </c>
      <c r="CV21" s="19">
        <v>10919000</v>
      </c>
      <c r="CW21" s="19">
        <v>12594000</v>
      </c>
      <c r="CX21" s="19">
        <v>12310000</v>
      </c>
      <c r="CY21" s="19">
        <v>12310000</v>
      </c>
      <c r="CZ21" s="19">
        <v>11984000</v>
      </c>
      <c r="DA21" s="19">
        <v>12650000</v>
      </c>
      <c r="DB21" s="19">
        <v>11960000</v>
      </c>
      <c r="DC21" s="19">
        <v>11667000</v>
      </c>
      <c r="DD21" s="19">
        <v>11726000</v>
      </c>
      <c r="DE21" s="19">
        <v>12762000</v>
      </c>
      <c r="DF21" s="19">
        <v>13130000</v>
      </c>
      <c r="DG21" s="19">
        <v>13305000</v>
      </c>
      <c r="DH21" s="19">
        <v>14470000</v>
      </c>
      <c r="DI21" s="19">
        <v>14920000</v>
      </c>
      <c r="DJ21" s="19">
        <v>15313000</v>
      </c>
      <c r="DK21" s="19">
        <v>12281000</v>
      </c>
      <c r="DL21" s="19">
        <v>12046000</v>
      </c>
      <c r="DM21" s="19">
        <v>10153000</v>
      </c>
      <c r="DN21" s="19">
        <v>10334000</v>
      </c>
      <c r="DO21" s="19">
        <v>9747000</v>
      </c>
      <c r="DP21" s="19">
        <v>8888888</v>
      </c>
      <c r="DQ21" s="19">
        <v>8866000</v>
      </c>
      <c r="DR21" s="19">
        <v>9029000</v>
      </c>
      <c r="DS21" s="19">
        <v>9275000</v>
      </c>
      <c r="DT21" s="19">
        <v>8978000</v>
      </c>
      <c r="DU21" s="19">
        <v>9346000</v>
      </c>
      <c r="DV21" s="19">
        <v>9962000</v>
      </c>
      <c r="DW21" s="19">
        <v>10183000</v>
      </c>
      <c r="DX21" s="19">
        <v>10776000</v>
      </c>
      <c r="DY21" s="19">
        <v>8997000</v>
      </c>
      <c r="DZ21" s="19">
        <v>8380000</v>
      </c>
      <c r="EA21" s="19">
        <v>10165000</v>
      </c>
      <c r="EB21" s="19">
        <v>10463000</v>
      </c>
      <c r="EC21" s="19">
        <v>10620000</v>
      </c>
      <c r="ED21" s="19">
        <v>12817000</v>
      </c>
      <c r="EE21" s="19">
        <v>11029000</v>
      </c>
      <c r="EF21" s="19">
        <v>9963000</v>
      </c>
      <c r="EG21" s="19">
        <v>11621000</v>
      </c>
      <c r="EH21" s="19">
        <v>11582000</v>
      </c>
      <c r="EI21" s="19">
        <v>11633000</v>
      </c>
      <c r="EJ21" s="19">
        <v>11923000</v>
      </c>
      <c r="EK21" s="19">
        <v>13318000</v>
      </c>
      <c r="EL21" s="19">
        <v>15706000</v>
      </c>
      <c r="EM21" s="19">
        <v>16144000</v>
      </c>
      <c r="EN21" s="19">
        <v>9821752</v>
      </c>
    </row>
    <row r="22" spans="1:144" x14ac:dyDescent="0.25">
      <c r="A22" s="9" t="s">
        <v>61</v>
      </c>
      <c r="B22" s="21"/>
      <c r="C22" s="9"/>
      <c r="D22" s="9"/>
      <c r="E22" s="9"/>
      <c r="F22" s="9"/>
      <c r="G22" s="9"/>
      <c r="H22" s="9"/>
      <c r="I22" s="9"/>
      <c r="J22" s="17"/>
      <c r="K22" s="18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7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>
        <f>6300*52</f>
        <v>327600</v>
      </c>
      <c r="CK22" s="19">
        <f>CJ22</f>
        <v>327600</v>
      </c>
      <c r="CL22" s="19">
        <f>CK22</f>
        <v>327600</v>
      </c>
      <c r="CM22" s="19">
        <f>16300*52</f>
        <v>847600</v>
      </c>
      <c r="CN22" s="19">
        <f>CM22</f>
        <v>847600</v>
      </c>
      <c r="CO22" s="19">
        <f>16300*53</f>
        <v>863900</v>
      </c>
      <c r="CP22" s="19">
        <f>27900*53.5</f>
        <v>1492650</v>
      </c>
      <c r="CQ22" s="19">
        <f>27900*53.5</f>
        <v>1492650</v>
      </c>
      <c r="CR22" s="19">
        <f>27900*53.5</f>
        <v>1492650</v>
      </c>
      <c r="CS22" s="19">
        <f>CR22</f>
        <v>1492650</v>
      </c>
      <c r="CT22" s="19">
        <f>27900*54</f>
        <v>1506600</v>
      </c>
      <c r="CU22" s="19">
        <f>CT22</f>
        <v>1506600</v>
      </c>
      <c r="CV22" s="19">
        <f>CU22</f>
        <v>1506600</v>
      </c>
      <c r="CW22" s="19">
        <f>CV22</f>
        <v>1506600</v>
      </c>
      <c r="CX22" s="19">
        <f>28000*52</f>
        <v>1456000</v>
      </c>
      <c r="CY22" s="19">
        <f>28000*52</f>
        <v>1456000</v>
      </c>
      <c r="CZ22" s="19">
        <f t="shared" ref="CZ22:DS24" si="13">CY22</f>
        <v>1456000</v>
      </c>
      <c r="DA22" s="19">
        <f t="shared" si="13"/>
        <v>1456000</v>
      </c>
      <c r="DB22" s="19">
        <f t="shared" si="13"/>
        <v>1456000</v>
      </c>
      <c r="DC22" s="19">
        <f t="shared" si="13"/>
        <v>1456000</v>
      </c>
      <c r="DD22" s="19">
        <f t="shared" si="13"/>
        <v>1456000</v>
      </c>
      <c r="DE22" s="19">
        <f t="shared" si="13"/>
        <v>1456000</v>
      </c>
      <c r="DF22" s="19">
        <f t="shared" si="13"/>
        <v>1456000</v>
      </c>
      <c r="DG22" s="19">
        <f t="shared" si="13"/>
        <v>1456000</v>
      </c>
      <c r="DH22" s="19">
        <f t="shared" si="13"/>
        <v>1456000</v>
      </c>
      <c r="DI22" s="19">
        <f t="shared" si="13"/>
        <v>1456000</v>
      </c>
      <c r="DJ22" s="19">
        <f t="shared" si="13"/>
        <v>1456000</v>
      </c>
      <c r="DK22" s="19">
        <f t="shared" si="13"/>
        <v>1456000</v>
      </c>
      <c r="DL22" s="19">
        <f t="shared" si="13"/>
        <v>1456000</v>
      </c>
      <c r="DM22" s="19">
        <f t="shared" si="13"/>
        <v>1456000</v>
      </c>
      <c r="DN22" s="19">
        <f t="shared" si="13"/>
        <v>1456000</v>
      </c>
      <c r="DO22" s="19">
        <f t="shared" si="13"/>
        <v>1456000</v>
      </c>
      <c r="DP22" s="19">
        <f t="shared" si="13"/>
        <v>1456000</v>
      </c>
      <c r="DQ22" s="19">
        <f t="shared" si="13"/>
        <v>1456000</v>
      </c>
      <c r="DR22" s="19">
        <f t="shared" si="13"/>
        <v>1456000</v>
      </c>
      <c r="DS22" s="19">
        <f t="shared" si="13"/>
        <v>1456000</v>
      </c>
      <c r="DT22" s="19">
        <f>DS22</f>
        <v>1456000</v>
      </c>
      <c r="DU22" s="19">
        <f>DT22</f>
        <v>1456000</v>
      </c>
      <c r="DV22" s="19">
        <f>27939*51</f>
        <v>1424889</v>
      </c>
      <c r="DW22" s="19">
        <f>DV22</f>
        <v>1424889</v>
      </c>
      <c r="DX22" s="19">
        <f>DW22</f>
        <v>1424889</v>
      </c>
      <c r="DY22" s="19">
        <f>27900*50</f>
        <v>1395000</v>
      </c>
      <c r="DZ22" s="19">
        <f t="shared" ref="DZ22:EK22" si="14">DY22</f>
        <v>1395000</v>
      </c>
      <c r="EA22" s="19">
        <f t="shared" si="14"/>
        <v>1395000</v>
      </c>
      <c r="EB22" s="19">
        <f t="shared" si="14"/>
        <v>1395000</v>
      </c>
      <c r="EC22" s="19">
        <f t="shared" si="14"/>
        <v>1395000</v>
      </c>
      <c r="ED22" s="19">
        <f t="shared" si="14"/>
        <v>1395000</v>
      </c>
      <c r="EE22" s="19">
        <f t="shared" si="14"/>
        <v>1395000</v>
      </c>
      <c r="EF22" s="19">
        <f t="shared" si="14"/>
        <v>1395000</v>
      </c>
      <c r="EG22" s="19">
        <f t="shared" si="14"/>
        <v>1395000</v>
      </c>
      <c r="EH22" s="19">
        <f t="shared" si="14"/>
        <v>1395000</v>
      </c>
      <c r="EI22" s="19">
        <f t="shared" si="14"/>
        <v>1395000</v>
      </c>
      <c r="EJ22" s="19">
        <f t="shared" si="14"/>
        <v>1395000</v>
      </c>
      <c r="EK22" s="19">
        <f t="shared" si="14"/>
        <v>1395000</v>
      </c>
      <c r="EL22" s="19">
        <f>EK22</f>
        <v>1395000</v>
      </c>
      <c r="EM22" s="19">
        <f>EL22</f>
        <v>1395000</v>
      </c>
      <c r="EN22" s="19">
        <f>28064*52</f>
        <v>1459328</v>
      </c>
    </row>
    <row r="23" spans="1:144" x14ac:dyDescent="0.25">
      <c r="A23" s="9" t="s">
        <v>64</v>
      </c>
      <c r="B23" s="21">
        <v>50000</v>
      </c>
      <c r="C23" s="9">
        <v>50000</v>
      </c>
      <c r="D23" s="9">
        <v>60000</v>
      </c>
      <c r="E23" s="9">
        <v>61000</v>
      </c>
      <c r="F23" s="9">
        <v>61000</v>
      </c>
      <c r="G23" s="9">
        <v>40000</v>
      </c>
      <c r="H23" s="9">
        <v>40000</v>
      </c>
      <c r="I23" s="9">
        <v>0</v>
      </c>
      <c r="J23" s="17">
        <v>44000</v>
      </c>
      <c r="K23" s="17">
        <v>44000</v>
      </c>
      <c r="L23" s="17">
        <v>45000</v>
      </c>
      <c r="M23" s="17">
        <v>45000</v>
      </c>
      <c r="N23" s="17">
        <v>0</v>
      </c>
      <c r="O23" s="17">
        <v>0</v>
      </c>
      <c r="P23" s="17">
        <v>0</v>
      </c>
      <c r="Q23" s="17">
        <v>0</v>
      </c>
      <c r="R23" s="17">
        <v>50000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93500</v>
      </c>
      <c r="AK23" s="17">
        <v>70000</v>
      </c>
      <c r="AL23" s="17">
        <v>500000</v>
      </c>
      <c r="AM23" s="17">
        <v>1000000</v>
      </c>
      <c r="AN23" s="17">
        <v>1080000</v>
      </c>
      <c r="AO23" s="17">
        <v>1000000</v>
      </c>
      <c r="AP23" s="17">
        <v>1000000</v>
      </c>
      <c r="AQ23" s="17">
        <v>1000000</v>
      </c>
      <c r="AR23" s="17">
        <v>1000000</v>
      </c>
      <c r="AS23" s="17">
        <v>1000000</v>
      </c>
      <c r="AT23" s="17">
        <v>1000000</v>
      </c>
      <c r="AU23" s="17">
        <v>650000</v>
      </c>
      <c r="AV23" s="17">
        <v>650000</v>
      </c>
      <c r="AW23" s="17">
        <v>650000</v>
      </c>
      <c r="AX23" s="17">
        <v>650000</v>
      </c>
      <c r="AY23" s="17">
        <v>650000</v>
      </c>
      <c r="AZ23" s="17">
        <v>650000</v>
      </c>
      <c r="BA23" s="17">
        <v>650000</v>
      </c>
      <c r="BB23" s="17">
        <v>650000</v>
      </c>
      <c r="BC23" s="17">
        <v>650000</v>
      </c>
      <c r="BD23" s="17">
        <v>650000</v>
      </c>
      <c r="BE23" s="17">
        <v>500000</v>
      </c>
      <c r="BF23" s="17">
        <v>500000</v>
      </c>
      <c r="BG23" s="17">
        <v>500000</v>
      </c>
      <c r="BH23" s="17">
        <v>500000</v>
      </c>
      <c r="BI23" s="17">
        <v>500000</v>
      </c>
      <c r="BJ23" s="17">
        <v>500000</v>
      </c>
      <c r="BK23" s="17">
        <v>175000</v>
      </c>
      <c r="BL23" s="17">
        <v>175000</v>
      </c>
      <c r="BM23" s="17">
        <v>175000</v>
      </c>
      <c r="BN23" s="17">
        <v>175000</v>
      </c>
      <c r="BO23" s="17">
        <v>175000</v>
      </c>
      <c r="BP23" s="17">
        <v>175000</v>
      </c>
      <c r="BQ23" s="17">
        <v>175000</v>
      </c>
      <c r="BR23" s="17">
        <v>175000</v>
      </c>
      <c r="BS23" s="17">
        <v>175000</v>
      </c>
      <c r="BT23" s="17">
        <v>0</v>
      </c>
      <c r="BU23" s="17">
        <v>100000</v>
      </c>
      <c r="BV23" s="17">
        <v>0</v>
      </c>
      <c r="BW23" s="22">
        <v>-13920</v>
      </c>
      <c r="BX23" s="22">
        <v>15590</v>
      </c>
      <c r="BY23" s="17">
        <v>0</v>
      </c>
      <c r="BZ23" s="17">
        <v>0</v>
      </c>
      <c r="CA23" s="17">
        <v>90000</v>
      </c>
      <c r="CB23" s="17">
        <v>1000000</v>
      </c>
      <c r="CC23" s="17">
        <v>850000</v>
      </c>
      <c r="CD23" s="17">
        <v>750000</v>
      </c>
      <c r="CE23" s="17">
        <v>650000</v>
      </c>
      <c r="CF23" s="17">
        <v>650000</v>
      </c>
      <c r="CG23" s="17">
        <v>350000</v>
      </c>
      <c r="CH23" s="17">
        <v>350000</v>
      </c>
      <c r="CI23" s="17">
        <v>250000</v>
      </c>
      <c r="CJ23" s="17">
        <v>0</v>
      </c>
      <c r="CK23" s="17">
        <v>0</v>
      </c>
      <c r="CL23" s="17">
        <v>0</v>
      </c>
      <c r="CM23" s="17">
        <v>800000</v>
      </c>
      <c r="CN23" s="17">
        <v>800000</v>
      </c>
      <c r="CO23" s="17">
        <v>700000</v>
      </c>
      <c r="CP23" s="17">
        <v>700000</v>
      </c>
      <c r="CQ23" s="17">
        <v>700000</v>
      </c>
      <c r="CR23" s="17">
        <v>700000</v>
      </c>
      <c r="CS23" s="17">
        <v>700000</v>
      </c>
      <c r="CT23" s="17">
        <v>500000</v>
      </c>
      <c r="CU23" s="17">
        <v>500000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180000</v>
      </c>
      <c r="DH23" s="17">
        <v>0</v>
      </c>
      <c r="DI23" s="17">
        <v>0</v>
      </c>
      <c r="DJ23" s="17">
        <v>0</v>
      </c>
      <c r="DK23" s="17">
        <v>2180000</v>
      </c>
      <c r="DL23" s="17">
        <v>3000000</v>
      </c>
      <c r="DM23" s="17">
        <v>2700000</v>
      </c>
      <c r="DN23" s="17">
        <v>2650000</v>
      </c>
      <c r="DO23" s="17">
        <v>2550000</v>
      </c>
      <c r="DP23" s="17">
        <f>DO23</f>
        <v>2550000</v>
      </c>
      <c r="DQ23" s="17">
        <f t="shared" si="13"/>
        <v>2550000</v>
      </c>
      <c r="DR23" s="17">
        <f t="shared" si="13"/>
        <v>2550000</v>
      </c>
      <c r="DS23" s="17">
        <v>2400000</v>
      </c>
      <c r="DT23" s="17">
        <v>2200000</v>
      </c>
      <c r="DU23" s="17">
        <v>2050000</v>
      </c>
      <c r="DV23" s="17">
        <v>1800000</v>
      </c>
      <c r="DW23" s="17">
        <f>3000000-350000-450000-400000-450000</f>
        <v>1350000</v>
      </c>
      <c r="DX23" s="17">
        <f>DW23-350000</f>
        <v>1000000</v>
      </c>
      <c r="DY23" s="17">
        <v>300000</v>
      </c>
      <c r="DZ23" s="17">
        <v>200000</v>
      </c>
      <c r="EA23" s="17">
        <v>300000</v>
      </c>
      <c r="EB23" s="17">
        <f>EA23</f>
        <v>300000</v>
      </c>
      <c r="EC23" s="17">
        <f>EB23</f>
        <v>300000</v>
      </c>
      <c r="ED23" s="17">
        <v>0</v>
      </c>
      <c r="EE23" s="17">
        <v>0</v>
      </c>
      <c r="EF23" s="17">
        <v>0</v>
      </c>
      <c r="EG23" s="17">
        <f>58644-15000-30470</f>
        <v>13174</v>
      </c>
      <c r="EH23" s="17">
        <v>1200000</v>
      </c>
      <c r="EI23" s="17">
        <f>1000000-714000+165928-11700+30000</f>
        <v>470228</v>
      </c>
      <c r="EJ23" s="17">
        <v>1000000</v>
      </c>
      <c r="EK23" s="17">
        <v>700000</v>
      </c>
      <c r="EL23" s="17">
        <f>68000+50000</f>
        <v>118000</v>
      </c>
      <c r="EM23" s="17">
        <v>0</v>
      </c>
      <c r="EN23" s="17">
        <f>(21*6000)+205000+28000</f>
        <v>359000</v>
      </c>
    </row>
    <row r="24" spans="1:144" x14ac:dyDescent="0.25">
      <c r="A24" s="9" t="s">
        <v>66</v>
      </c>
      <c r="B24" s="8">
        <v>167000</v>
      </c>
      <c r="C24" s="17">
        <v>162000</v>
      </c>
      <c r="D24" s="17">
        <v>101809</v>
      </c>
      <c r="E24" s="17">
        <v>114000</v>
      </c>
      <c r="F24" s="17">
        <v>74000</v>
      </c>
      <c r="G24" s="17">
        <v>107000</v>
      </c>
      <c r="H24" s="17">
        <v>90000</v>
      </c>
      <c r="I24" s="17">
        <v>110000</v>
      </c>
      <c r="J24" s="17">
        <v>164000</v>
      </c>
      <c r="K24" s="24">
        <v>211000</v>
      </c>
      <c r="L24" s="19">
        <v>255000</v>
      </c>
      <c r="M24" s="19">
        <v>185000</v>
      </c>
      <c r="N24" s="19">
        <v>130000</v>
      </c>
      <c r="O24" s="19">
        <v>0</v>
      </c>
      <c r="P24" s="19">
        <v>65000</v>
      </c>
      <c r="Q24" s="19">
        <v>318500</v>
      </c>
      <c r="R24" s="19">
        <v>277000</v>
      </c>
      <c r="S24" s="19">
        <v>300000</v>
      </c>
      <c r="T24" s="19">
        <v>329000</v>
      </c>
      <c r="U24" s="19">
        <v>414000</v>
      </c>
      <c r="V24" s="19">
        <v>337000</v>
      </c>
      <c r="W24" s="19">
        <v>574000</v>
      </c>
      <c r="X24" s="19">
        <v>434000</v>
      </c>
      <c r="Y24" s="19">
        <f>84000+350000</f>
        <v>434000</v>
      </c>
      <c r="Z24" s="19">
        <v>135000</v>
      </c>
      <c r="AA24" s="19">
        <v>145000</v>
      </c>
      <c r="AB24" s="19">
        <v>230000</v>
      </c>
      <c r="AC24" s="19">
        <v>276000</v>
      </c>
      <c r="AD24" s="19">
        <v>220000</v>
      </c>
      <c r="AE24" s="19">
        <v>306800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14000</v>
      </c>
      <c r="AS24" s="19">
        <v>41400</v>
      </c>
      <c r="AT24" s="19">
        <v>40000</v>
      </c>
      <c r="AU24" s="19">
        <v>52450</v>
      </c>
      <c r="AV24" s="19">
        <v>59400</v>
      </c>
      <c r="AW24" s="19">
        <v>107800</v>
      </c>
      <c r="AX24" s="19">
        <v>40000</v>
      </c>
      <c r="AY24" s="19">
        <v>59000</v>
      </c>
      <c r="AZ24" s="19">
        <v>50000</v>
      </c>
      <c r="BA24" s="19">
        <v>40000</v>
      </c>
      <c r="BB24" s="19">
        <v>50000</v>
      </c>
      <c r="BC24" s="19">
        <v>50000</v>
      </c>
      <c r="BD24" s="19">
        <v>149500</v>
      </c>
      <c r="BE24" s="19">
        <v>0</v>
      </c>
      <c r="BF24" s="19">
        <v>57800</v>
      </c>
      <c r="BG24" s="19">
        <v>193600</v>
      </c>
      <c r="BH24" s="19">
        <v>101000</v>
      </c>
      <c r="BI24" s="19">
        <v>144300</v>
      </c>
      <c r="BJ24" s="19">
        <v>237000</v>
      </c>
      <c r="BK24" s="19">
        <v>0</v>
      </c>
      <c r="BL24" s="19">
        <v>157000</v>
      </c>
      <c r="BM24" s="19">
        <v>220000</v>
      </c>
      <c r="BN24" s="19">
        <v>260000</v>
      </c>
      <c r="BO24" s="19">
        <v>87300</v>
      </c>
      <c r="BP24" s="19">
        <v>396000</v>
      </c>
      <c r="BQ24" s="19">
        <v>300000</v>
      </c>
      <c r="BR24" s="19">
        <v>140000</v>
      </c>
      <c r="BS24" s="19">
        <v>240000</v>
      </c>
      <c r="BT24" s="19">
        <v>107000</v>
      </c>
      <c r="BU24" s="19">
        <v>0</v>
      </c>
      <c r="BV24" s="19">
        <v>175000</v>
      </c>
      <c r="BW24" s="19">
        <v>233000</v>
      </c>
      <c r="BX24" s="19">
        <v>257300</v>
      </c>
      <c r="BY24" s="17">
        <v>70000</v>
      </c>
      <c r="BZ24" s="19">
        <v>50000</v>
      </c>
      <c r="CA24" s="19">
        <v>256740</v>
      </c>
      <c r="CB24" s="19">
        <v>350000</v>
      </c>
      <c r="CC24" s="19">
        <v>417217</v>
      </c>
      <c r="CD24" s="19">
        <v>404520</v>
      </c>
      <c r="CE24" s="19">
        <v>490920</v>
      </c>
      <c r="CF24" s="19">
        <v>200000</v>
      </c>
      <c r="CG24" s="19">
        <v>259000</v>
      </c>
      <c r="CH24" s="19">
        <v>231000</v>
      </c>
      <c r="CI24" s="19">
        <v>325000</v>
      </c>
      <c r="CJ24" s="19">
        <v>0</v>
      </c>
      <c r="CK24" s="19">
        <v>0</v>
      </c>
      <c r="CL24" s="19">
        <v>0</v>
      </c>
      <c r="CM24" s="19">
        <v>525000</v>
      </c>
      <c r="CN24" s="19">
        <v>520000</v>
      </c>
      <c r="CO24" s="19">
        <v>578000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100000</v>
      </c>
      <c r="CW24" s="19">
        <v>289000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350000</v>
      </c>
      <c r="DG24" s="19">
        <v>614600</v>
      </c>
      <c r="DH24" s="19">
        <v>442500</v>
      </c>
      <c r="DI24" s="19">
        <v>200000</v>
      </c>
      <c r="DJ24" s="19">
        <v>341000</v>
      </c>
      <c r="DK24" s="19">
        <v>214000</v>
      </c>
      <c r="DL24" s="19">
        <v>150000</v>
      </c>
      <c r="DM24" s="19">
        <v>61400</v>
      </c>
      <c r="DN24" s="19">
        <f>DM24</f>
        <v>61400</v>
      </c>
      <c r="DO24" s="19">
        <f>DN24</f>
        <v>61400</v>
      </c>
      <c r="DP24" s="19">
        <f>DO24</f>
        <v>61400</v>
      </c>
      <c r="DQ24" s="19">
        <f t="shared" si="13"/>
        <v>61400</v>
      </c>
      <c r="DR24" s="19">
        <f t="shared" si="13"/>
        <v>61400</v>
      </c>
      <c r="DS24" s="19">
        <v>61400</v>
      </c>
      <c r="DT24" s="19">
        <v>0</v>
      </c>
      <c r="DU24" s="19">
        <v>0</v>
      </c>
      <c r="DV24" s="19">
        <v>700000</v>
      </c>
      <c r="DW24" s="19">
        <f t="shared" ref="DW24:EH24" si="15">DV24</f>
        <v>700000</v>
      </c>
      <c r="DX24" s="19">
        <f t="shared" si="15"/>
        <v>700000</v>
      </c>
      <c r="DY24" s="19">
        <f t="shared" si="15"/>
        <v>700000</v>
      </c>
      <c r="DZ24" s="19">
        <f t="shared" si="15"/>
        <v>700000</v>
      </c>
      <c r="EA24" s="19">
        <f t="shared" si="15"/>
        <v>700000</v>
      </c>
      <c r="EB24" s="19">
        <f t="shared" si="15"/>
        <v>700000</v>
      </c>
      <c r="EC24" s="19">
        <f t="shared" si="15"/>
        <v>700000</v>
      </c>
      <c r="ED24" s="19">
        <f t="shared" si="15"/>
        <v>700000</v>
      </c>
      <c r="EE24" s="19">
        <f t="shared" si="15"/>
        <v>700000</v>
      </c>
      <c r="EF24" s="19">
        <f t="shared" si="15"/>
        <v>700000</v>
      </c>
      <c r="EG24" s="19">
        <f t="shared" si="15"/>
        <v>700000</v>
      </c>
      <c r="EH24" s="19">
        <f t="shared" si="15"/>
        <v>700000</v>
      </c>
      <c r="EI24" s="19">
        <f t="shared" ref="EI24:EN24" si="16">EH24</f>
        <v>700000</v>
      </c>
      <c r="EJ24" s="19">
        <f t="shared" si="16"/>
        <v>700000</v>
      </c>
      <c r="EK24" s="19">
        <f t="shared" si="16"/>
        <v>700000</v>
      </c>
      <c r="EL24" s="19">
        <f t="shared" si="16"/>
        <v>700000</v>
      </c>
      <c r="EM24" s="19">
        <f t="shared" si="16"/>
        <v>700000</v>
      </c>
      <c r="EN24" s="19">
        <f t="shared" si="16"/>
        <v>700000</v>
      </c>
    </row>
    <row r="25" spans="1:144" x14ac:dyDescent="0.25">
      <c r="A25" s="9" t="s">
        <v>67</v>
      </c>
      <c r="B25" s="21">
        <v>50200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17">
        <v>0</v>
      </c>
      <c r="K25" s="17">
        <v>0</v>
      </c>
      <c r="L25" s="17"/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f>60000*0.98</f>
        <v>58800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90000</v>
      </c>
      <c r="AB25" s="17">
        <v>0</v>
      </c>
      <c r="AC25" s="17">
        <v>48020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25">
        <v>0</v>
      </c>
      <c r="AJ25" s="25">
        <v>52500</v>
      </c>
      <c r="AK25" s="25">
        <v>-143150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145000</v>
      </c>
      <c r="BB25" s="25">
        <v>0</v>
      </c>
      <c r="BC25" s="25">
        <v>13150</v>
      </c>
      <c r="BD25" s="25">
        <v>0</v>
      </c>
      <c r="BE25" s="25">
        <v>19300</v>
      </c>
      <c r="BF25" s="17">
        <v>9150</v>
      </c>
      <c r="BG25" s="19">
        <v>0</v>
      </c>
      <c r="BH25" s="19">
        <v>0</v>
      </c>
      <c r="BI25" s="19">
        <v>5100</v>
      </c>
      <c r="BJ25" s="19">
        <v>0</v>
      </c>
      <c r="BK25" s="19">
        <v>0</v>
      </c>
      <c r="BL25" s="19">
        <v>7900</v>
      </c>
      <c r="BM25" s="19">
        <v>-2200</v>
      </c>
      <c r="BN25" s="19">
        <v>0</v>
      </c>
      <c r="BO25" s="19">
        <v>8600</v>
      </c>
      <c r="BP25" s="19">
        <v>2700</v>
      </c>
      <c r="BQ25" s="19">
        <v>4550</v>
      </c>
      <c r="BR25" s="19">
        <v>11450</v>
      </c>
      <c r="BS25" s="19">
        <v>0</v>
      </c>
      <c r="BT25" s="19">
        <v>4550</v>
      </c>
      <c r="BU25" s="19">
        <v>0</v>
      </c>
      <c r="BV25" s="19">
        <v>0</v>
      </c>
      <c r="BW25" s="19">
        <v>4450</v>
      </c>
      <c r="BX25" s="19">
        <v>4600</v>
      </c>
      <c r="BY25" s="17">
        <v>3900</v>
      </c>
      <c r="BZ25" s="19">
        <v>1850</v>
      </c>
      <c r="CA25" s="19">
        <v>1950</v>
      </c>
      <c r="CB25" s="19">
        <v>0</v>
      </c>
      <c r="CC25" s="19">
        <v>0</v>
      </c>
      <c r="CD25" s="19">
        <v>7450</v>
      </c>
      <c r="CE25" s="19">
        <v>3750</v>
      </c>
      <c r="CF25" s="19">
        <v>5050</v>
      </c>
      <c r="CG25" s="19">
        <v>0</v>
      </c>
      <c r="CH25" s="19">
        <v>1700000</v>
      </c>
      <c r="CI25" s="19">
        <v>1071000</v>
      </c>
      <c r="CJ25" s="19">
        <v>1630000</v>
      </c>
      <c r="CK25" s="19">
        <v>660000</v>
      </c>
      <c r="CL25" s="19">
        <v>1050000</v>
      </c>
      <c r="CM25" s="19">
        <v>414000</v>
      </c>
      <c r="CN25" s="19">
        <v>1304000</v>
      </c>
      <c r="CO25" s="19">
        <v>169000</v>
      </c>
      <c r="CP25" s="19">
        <v>0</v>
      </c>
      <c r="CQ25" s="19">
        <v>0</v>
      </c>
      <c r="CR25" s="19">
        <v>565000</v>
      </c>
      <c r="CS25" s="19">
        <v>300000</v>
      </c>
      <c r="CT25" s="19">
        <v>508000</v>
      </c>
      <c r="CU25" s="19">
        <v>507000</v>
      </c>
      <c r="CV25" s="19">
        <v>1488000</v>
      </c>
      <c r="CW25" s="19">
        <v>1060000</v>
      </c>
      <c r="CX25" s="19">
        <v>1069000</v>
      </c>
      <c r="CY25" s="19">
        <v>1069000</v>
      </c>
      <c r="CZ25" s="19">
        <f>1605150-80000-60000</f>
        <v>1465150</v>
      </c>
      <c r="DA25" s="19">
        <f>1605150-80000-60000-150000-10000</f>
        <v>1305150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235200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19">
        <v>0</v>
      </c>
      <c r="DS25" s="19">
        <v>40000</v>
      </c>
      <c r="DT25" s="19">
        <v>0</v>
      </c>
      <c r="DU25" s="19">
        <v>0</v>
      </c>
      <c r="DV25" s="19">
        <v>100000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19">
        <v>0</v>
      </c>
      <c r="EH25" s="19">
        <v>0</v>
      </c>
      <c r="EI25" s="19">
        <v>0</v>
      </c>
      <c r="EJ25" s="19">
        <v>0</v>
      </c>
      <c r="EK25" s="19">
        <v>0</v>
      </c>
      <c r="EL25" s="19">
        <v>-4400000</v>
      </c>
      <c r="EM25" s="19">
        <v>-2200000</v>
      </c>
      <c r="EN25" s="19">
        <v>0</v>
      </c>
    </row>
    <row r="26" spans="1:144" x14ac:dyDescent="0.25">
      <c r="A26" s="9" t="s">
        <v>70</v>
      </c>
      <c r="B26" s="9"/>
      <c r="C26" s="9"/>
      <c r="D26" s="9"/>
      <c r="E26" s="9"/>
      <c r="F26" s="9"/>
      <c r="G26" s="9"/>
      <c r="H26" s="9">
        <v>0</v>
      </c>
      <c r="I26" s="9"/>
      <c r="J26" s="17">
        <v>0</v>
      </c>
      <c r="K26" s="17">
        <v>66000</v>
      </c>
      <c r="L26" s="19">
        <v>0</v>
      </c>
      <c r="M26" s="19">
        <v>10000</v>
      </c>
      <c r="N26" s="19">
        <v>0</v>
      </c>
      <c r="O26" s="19">
        <v>0</v>
      </c>
      <c r="P26" s="19">
        <v>83500</v>
      </c>
      <c r="Q26" s="19">
        <v>38500</v>
      </c>
      <c r="R26" s="19">
        <v>20000</v>
      </c>
      <c r="S26" s="19">
        <v>0</v>
      </c>
      <c r="T26" s="19">
        <v>17000</v>
      </c>
      <c r="U26" s="19">
        <v>15000</v>
      </c>
      <c r="V26" s="19">
        <v>14000</v>
      </c>
      <c r="W26" s="19">
        <v>0</v>
      </c>
      <c r="X26" s="19">
        <v>0</v>
      </c>
      <c r="Y26" s="19">
        <v>0</v>
      </c>
      <c r="Z26" s="19">
        <v>104000</v>
      </c>
      <c r="AA26" s="19">
        <v>0</v>
      </c>
      <c r="AB26" s="19">
        <v>64000</v>
      </c>
      <c r="AC26" s="19">
        <v>9000</v>
      </c>
      <c r="AD26" s="19">
        <v>6000</v>
      </c>
      <c r="AE26" s="19">
        <v>4000</v>
      </c>
      <c r="AF26" s="19">
        <v>2000</v>
      </c>
      <c r="AG26" s="19">
        <v>22000</v>
      </c>
      <c r="AH26" s="19">
        <v>16000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7600</v>
      </c>
      <c r="AR26" s="19">
        <v>6000</v>
      </c>
      <c r="AS26" s="19">
        <v>6000</v>
      </c>
      <c r="AT26" s="19">
        <v>6000</v>
      </c>
      <c r="AU26" s="19">
        <v>4000</v>
      </c>
      <c r="AV26" s="19">
        <v>3000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20000</v>
      </c>
      <c r="BC26" s="19">
        <v>130000</v>
      </c>
      <c r="BD26" s="19">
        <v>7000</v>
      </c>
      <c r="BE26" s="19">
        <v>47000</v>
      </c>
      <c r="BF26" s="19">
        <v>37000</v>
      </c>
      <c r="BG26" s="19">
        <v>253000</v>
      </c>
      <c r="BH26" s="19">
        <v>30000</v>
      </c>
      <c r="BI26" s="19">
        <v>20000</v>
      </c>
      <c r="BJ26" s="19">
        <v>15000</v>
      </c>
      <c r="BK26" s="19">
        <v>15000</v>
      </c>
      <c r="BL26" s="19">
        <v>6000</v>
      </c>
      <c r="BM26" s="19">
        <v>0</v>
      </c>
      <c r="BN26" s="19">
        <v>50000</v>
      </c>
      <c r="BO26" s="19">
        <v>50000</v>
      </c>
      <c r="BP26" s="19">
        <v>50000</v>
      </c>
      <c r="BQ26" s="19">
        <v>50000</v>
      </c>
      <c r="BR26" s="19">
        <v>50000</v>
      </c>
      <c r="BS26" s="19">
        <v>50000</v>
      </c>
      <c r="BT26" s="19">
        <v>50000</v>
      </c>
      <c r="BU26" s="19">
        <v>50000</v>
      </c>
      <c r="BV26" s="19">
        <v>63000</v>
      </c>
      <c r="BW26" s="19">
        <v>63000</v>
      </c>
      <c r="BX26" s="19">
        <v>63000</v>
      </c>
      <c r="BY26" s="19">
        <v>63000</v>
      </c>
      <c r="BZ26" s="19">
        <v>63000</v>
      </c>
      <c r="CA26" s="19">
        <v>51000</v>
      </c>
      <c r="CB26" s="19">
        <v>51000</v>
      </c>
      <c r="CC26" s="19">
        <v>51000</v>
      </c>
      <c r="CD26" s="19">
        <v>51000</v>
      </c>
      <c r="CE26" s="19">
        <v>51000</v>
      </c>
      <c r="CF26" s="19">
        <v>51000</v>
      </c>
      <c r="CG26" s="19">
        <v>51000</v>
      </c>
      <c r="CH26" s="19">
        <v>51000</v>
      </c>
      <c r="CI26" s="19">
        <v>51000</v>
      </c>
      <c r="CJ26" s="19">
        <v>51000</v>
      </c>
      <c r="CK26" s="19">
        <v>51000</v>
      </c>
      <c r="CL26" s="19">
        <v>51000</v>
      </c>
      <c r="CM26" s="19">
        <v>51000</v>
      </c>
      <c r="CN26" s="19">
        <v>51000</v>
      </c>
      <c r="CO26" s="19">
        <v>51000</v>
      </c>
      <c r="CP26" s="19">
        <v>51000</v>
      </c>
      <c r="CQ26" s="19">
        <v>51000</v>
      </c>
      <c r="CR26" s="19">
        <v>51000</v>
      </c>
      <c r="CS26" s="19">
        <v>51000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129740</v>
      </c>
      <c r="DF26" s="19">
        <v>0</v>
      </c>
      <c r="DG26" s="19">
        <f>DF26</f>
        <v>0</v>
      </c>
      <c r="DH26" s="19">
        <v>0</v>
      </c>
      <c r="DI26" s="19">
        <v>0</v>
      </c>
      <c r="DJ26" s="19">
        <v>0</v>
      </c>
      <c r="DK26" s="26">
        <v>28400000</v>
      </c>
      <c r="DL26" s="26">
        <f>DK26+4300000</f>
        <v>32700000</v>
      </c>
      <c r="DM26" s="26">
        <f>DL26</f>
        <v>32700000</v>
      </c>
      <c r="DN26" s="26">
        <f>DM26+6000000</f>
        <v>38700000</v>
      </c>
      <c r="DO26" s="26">
        <f>38700000+500000+450000</f>
        <v>39650000</v>
      </c>
      <c r="DP26" s="26">
        <f>DO26</f>
        <v>39650000</v>
      </c>
      <c r="DQ26" s="26">
        <f>DP26</f>
        <v>39650000</v>
      </c>
      <c r="DR26" s="26">
        <f>DQ26</f>
        <v>39650000</v>
      </c>
      <c r="DS26" s="26">
        <f>DR26</f>
        <v>39650000</v>
      </c>
      <c r="DT26" s="26">
        <v>40000000</v>
      </c>
      <c r="DU26" s="26">
        <f>DT26</f>
        <v>40000000</v>
      </c>
      <c r="DV26" s="26">
        <f>DU26</f>
        <v>40000000</v>
      </c>
      <c r="DW26" s="26">
        <f>DV26</f>
        <v>40000000</v>
      </c>
      <c r="DX26" s="26">
        <f>DW26</f>
        <v>40000000</v>
      </c>
      <c r="DY26" s="26">
        <f>DX26</f>
        <v>40000000</v>
      </c>
      <c r="DZ26" s="26">
        <v>49000000</v>
      </c>
      <c r="EA26" s="26">
        <f t="shared" ref="EA26:EL26" si="17">DZ26</f>
        <v>49000000</v>
      </c>
      <c r="EB26" s="26">
        <f t="shared" si="17"/>
        <v>49000000</v>
      </c>
      <c r="EC26" s="26">
        <f t="shared" si="17"/>
        <v>49000000</v>
      </c>
      <c r="ED26" s="26">
        <f t="shared" si="17"/>
        <v>49000000</v>
      </c>
      <c r="EE26" s="26">
        <f t="shared" si="17"/>
        <v>49000000</v>
      </c>
      <c r="EF26" s="26">
        <f t="shared" si="17"/>
        <v>49000000</v>
      </c>
      <c r="EG26" s="26">
        <f t="shared" si="17"/>
        <v>49000000</v>
      </c>
      <c r="EH26" s="26">
        <f t="shared" si="17"/>
        <v>49000000</v>
      </c>
      <c r="EI26" s="26">
        <f t="shared" si="17"/>
        <v>49000000</v>
      </c>
      <c r="EJ26" s="26">
        <f t="shared" si="17"/>
        <v>49000000</v>
      </c>
      <c r="EK26" s="26">
        <f t="shared" si="17"/>
        <v>49000000</v>
      </c>
      <c r="EL26" s="26">
        <f t="shared" si="17"/>
        <v>49000000</v>
      </c>
      <c r="EM26" s="26">
        <f>EL26</f>
        <v>49000000</v>
      </c>
      <c r="EN26" s="26">
        <f>EM26</f>
        <v>49000000</v>
      </c>
    </row>
    <row r="27" spans="1:144" x14ac:dyDescent="0.25">
      <c r="A27" s="9" t="s">
        <v>71</v>
      </c>
      <c r="B27" s="21">
        <v>139000</v>
      </c>
      <c r="C27" s="9">
        <v>103500</v>
      </c>
      <c r="D27" s="9">
        <v>93408</v>
      </c>
      <c r="E27" s="9">
        <v>150000</v>
      </c>
      <c r="F27" s="9">
        <v>308000</v>
      </c>
      <c r="G27" s="27">
        <v>330000</v>
      </c>
      <c r="H27" s="27">
        <v>295000</v>
      </c>
      <c r="I27" s="9">
        <v>295000</v>
      </c>
      <c r="J27" s="17">
        <v>388000</v>
      </c>
      <c r="K27" s="18">
        <v>273000</v>
      </c>
      <c r="L27" s="19">
        <v>330000</v>
      </c>
      <c r="M27" s="19">
        <v>330000</v>
      </c>
      <c r="N27" s="19">
        <v>215000</v>
      </c>
      <c r="O27" s="19">
        <v>194000</v>
      </c>
      <c r="P27" s="19">
        <v>260000</v>
      </c>
      <c r="Q27" s="19">
        <v>250000</v>
      </c>
      <c r="R27" s="19">
        <v>337000</v>
      </c>
      <c r="S27" s="19">
        <v>330000</v>
      </c>
      <c r="T27" s="19">
        <v>366000</v>
      </c>
      <c r="U27" s="19">
        <v>360000</v>
      </c>
      <c r="V27" s="19">
        <v>810000</v>
      </c>
      <c r="W27" s="19">
        <v>882000</v>
      </c>
      <c r="X27" s="19">
        <v>877000</v>
      </c>
      <c r="Y27" s="19">
        <v>950000</v>
      </c>
      <c r="Z27" s="19">
        <v>180000</v>
      </c>
      <c r="AA27" s="19">
        <v>211000</v>
      </c>
      <c r="AB27" s="19">
        <v>405000</v>
      </c>
      <c r="AC27" s="19">
        <v>440000</v>
      </c>
      <c r="AD27" s="19">
        <v>434000</v>
      </c>
      <c r="AE27" s="19">
        <v>479000</v>
      </c>
      <c r="AF27" s="19">
        <v>553000</v>
      </c>
      <c r="AG27" s="19">
        <v>532000</v>
      </c>
      <c r="AH27" s="19">
        <v>583000</v>
      </c>
      <c r="AI27" s="19">
        <v>573000</v>
      </c>
      <c r="AJ27" s="19">
        <v>781000</v>
      </c>
      <c r="AK27" s="19">
        <v>781000</v>
      </c>
      <c r="AL27" s="19">
        <v>771000</v>
      </c>
      <c r="AM27" s="19">
        <v>857000</v>
      </c>
      <c r="AN27" s="19">
        <v>437000</v>
      </c>
      <c r="AO27" s="19">
        <v>219000</v>
      </c>
      <c r="AP27" s="19">
        <v>219000</v>
      </c>
      <c r="AQ27" s="19">
        <v>261000</v>
      </c>
      <c r="AR27" s="19">
        <v>951000</v>
      </c>
      <c r="AS27" s="19">
        <v>183000</v>
      </c>
      <c r="AT27" s="19">
        <v>153000</v>
      </c>
      <c r="AU27" s="19">
        <v>68000</v>
      </c>
      <c r="AV27" s="19">
        <v>150000</v>
      </c>
      <c r="AW27" s="19">
        <v>150000</v>
      </c>
      <c r="AX27" s="19">
        <v>216000</v>
      </c>
      <c r="AY27" s="19">
        <v>216000</v>
      </c>
      <c r="AZ27" s="19">
        <v>282000</v>
      </c>
      <c r="BA27" s="19">
        <v>282000</v>
      </c>
      <c r="BB27" s="19">
        <v>356000</v>
      </c>
      <c r="BC27" s="19">
        <v>533000</v>
      </c>
      <c r="BD27" s="19">
        <v>508000</v>
      </c>
      <c r="BE27" s="19">
        <v>536000</v>
      </c>
      <c r="BF27" s="19">
        <v>520000</v>
      </c>
      <c r="BG27" s="19">
        <v>520000</v>
      </c>
      <c r="BH27" s="19">
        <v>520000</v>
      </c>
      <c r="BI27" s="19">
        <v>503000</v>
      </c>
      <c r="BJ27" s="19">
        <v>583000</v>
      </c>
      <c r="BK27" s="19">
        <v>503000</v>
      </c>
      <c r="BL27" s="19">
        <v>580000</v>
      </c>
      <c r="BM27" s="19">
        <v>591400</v>
      </c>
      <c r="BN27" s="19">
        <v>481500</v>
      </c>
      <c r="BO27" s="19">
        <v>481500</v>
      </c>
      <c r="BP27" s="19">
        <v>528000</v>
      </c>
      <c r="BQ27" s="19">
        <v>517800</v>
      </c>
      <c r="BR27" s="19">
        <v>560000</v>
      </c>
      <c r="BS27" s="19">
        <v>732000</v>
      </c>
      <c r="BT27" s="19">
        <v>454000</v>
      </c>
      <c r="BU27" s="19">
        <v>321000</v>
      </c>
      <c r="BV27" s="19">
        <v>414000</v>
      </c>
      <c r="BW27" s="19">
        <v>514000</v>
      </c>
      <c r="BX27" s="19">
        <v>514000</v>
      </c>
      <c r="BY27" s="17">
        <v>144000</v>
      </c>
      <c r="BZ27" s="19">
        <v>313000</v>
      </c>
      <c r="CA27" s="19">
        <v>412000</v>
      </c>
      <c r="CB27" s="19">
        <v>935000</v>
      </c>
      <c r="CC27" s="19">
        <v>1238000</v>
      </c>
      <c r="CD27" s="19">
        <v>1294000</v>
      </c>
      <c r="CE27" s="19">
        <v>1355000</v>
      </c>
      <c r="CF27" s="19">
        <v>1448000</v>
      </c>
      <c r="CG27" s="19">
        <v>1613000</v>
      </c>
      <c r="CH27" s="19">
        <v>1613000</v>
      </c>
      <c r="CI27" s="19">
        <v>1701000</v>
      </c>
      <c r="CJ27" s="19">
        <v>2080000</v>
      </c>
      <c r="CK27" s="19">
        <v>2188000</v>
      </c>
      <c r="CL27" s="19">
        <v>2250000</v>
      </c>
      <c r="CM27" s="19">
        <v>2595000</v>
      </c>
      <c r="CN27" s="19">
        <v>2683000</v>
      </c>
      <c r="CO27" s="19">
        <v>2770000</v>
      </c>
      <c r="CP27" s="19">
        <v>2869000</v>
      </c>
      <c r="CQ27" s="19">
        <v>2924000</v>
      </c>
      <c r="CR27" s="19">
        <v>2659000</v>
      </c>
      <c r="CS27" s="19">
        <v>2759000</v>
      </c>
      <c r="CT27" s="19">
        <v>2334000</v>
      </c>
      <c r="CU27" s="19">
        <v>2430000</v>
      </c>
      <c r="CV27" s="19">
        <v>2527000</v>
      </c>
      <c r="CW27" s="19">
        <v>2834000</v>
      </c>
      <c r="CX27" s="19">
        <v>3276000</v>
      </c>
      <c r="CY27" s="19">
        <v>3276000</v>
      </c>
      <c r="CZ27" s="19">
        <v>3313000</v>
      </c>
      <c r="DA27" s="19">
        <v>3407000</v>
      </c>
      <c r="DB27" s="19">
        <v>3607000</v>
      </c>
      <c r="DC27" s="19">
        <v>3703000</v>
      </c>
      <c r="DD27" s="19">
        <v>3703000</v>
      </c>
      <c r="DE27" s="19">
        <v>3776000</v>
      </c>
      <c r="DF27" s="19">
        <v>3759000</v>
      </c>
      <c r="DG27" s="19">
        <v>3513000</v>
      </c>
      <c r="DH27" s="19">
        <v>3972000</v>
      </c>
      <c r="DI27" s="19">
        <v>4388000</v>
      </c>
      <c r="DJ27" s="19">
        <v>4368000</v>
      </c>
      <c r="DK27" s="19">
        <v>3548000</v>
      </c>
      <c r="DL27" s="19">
        <v>3498000</v>
      </c>
      <c r="DM27" s="19">
        <v>3092000</v>
      </c>
      <c r="DN27" s="19">
        <v>2592000</v>
      </c>
      <c r="DO27" s="19">
        <v>2311000</v>
      </c>
      <c r="DP27" s="19">
        <v>2390000</v>
      </c>
      <c r="DQ27" s="19">
        <v>2151000</v>
      </c>
      <c r="DR27" s="19">
        <v>2236000</v>
      </c>
      <c r="DS27" s="19">
        <f>DR27</f>
        <v>2236000</v>
      </c>
      <c r="DT27" s="19">
        <v>2237000</v>
      </c>
      <c r="DU27" s="19">
        <v>2418000</v>
      </c>
      <c r="DV27" s="19">
        <v>2824000</v>
      </c>
      <c r="DW27" s="19">
        <v>2770000</v>
      </c>
      <c r="DX27" s="19">
        <v>2731000</v>
      </c>
      <c r="DY27" s="19">
        <v>2724000</v>
      </c>
      <c r="DZ27" s="19">
        <v>2824000</v>
      </c>
      <c r="EA27" s="19">
        <v>3405000</v>
      </c>
      <c r="EB27" s="19">
        <v>4821000</v>
      </c>
      <c r="EC27" s="19">
        <v>5029000</v>
      </c>
      <c r="ED27" s="19">
        <v>5130000</v>
      </c>
      <c r="EE27" s="19">
        <v>4578000</v>
      </c>
      <c r="EF27" s="19">
        <v>4224000</v>
      </c>
      <c r="EG27" s="19">
        <v>3874000</v>
      </c>
      <c r="EH27" s="19">
        <v>3721000</v>
      </c>
      <c r="EI27" s="19">
        <v>3999000</v>
      </c>
      <c r="EJ27" s="19">
        <v>4042000</v>
      </c>
      <c r="EK27" s="19">
        <v>5059000</v>
      </c>
      <c r="EL27" s="19">
        <v>5633000</v>
      </c>
      <c r="EM27" s="19">
        <v>5587000</v>
      </c>
      <c r="EN27" s="19">
        <v>5000000</v>
      </c>
    </row>
    <row r="28" spans="1:144" x14ac:dyDescent="0.25">
      <c r="A28" s="9" t="s">
        <v>72</v>
      </c>
      <c r="B28" s="21">
        <v>24625</v>
      </c>
      <c r="C28" s="9">
        <v>24625</v>
      </c>
      <c r="D28" s="9">
        <v>0</v>
      </c>
      <c r="E28" s="9"/>
      <c r="F28" s="9">
        <v>31500</v>
      </c>
      <c r="G28" s="9">
        <v>0</v>
      </c>
      <c r="H28" s="9">
        <v>94250</v>
      </c>
      <c r="I28" s="9">
        <v>0</v>
      </c>
      <c r="J28" s="17">
        <v>0</v>
      </c>
      <c r="K28" s="17">
        <v>2000</v>
      </c>
      <c r="L28" s="17">
        <v>33500</v>
      </c>
      <c r="M28" s="17">
        <v>33500</v>
      </c>
      <c r="N28" s="25">
        <v>-63900</v>
      </c>
      <c r="O28" s="25">
        <v>0</v>
      </c>
      <c r="P28" s="25">
        <v>0</v>
      </c>
      <c r="Q28" s="25">
        <v>0</v>
      </c>
      <c r="R28" s="25">
        <v>27000</v>
      </c>
      <c r="S28" s="25">
        <v>0</v>
      </c>
      <c r="T28" s="25">
        <v>0</v>
      </c>
      <c r="U28" s="25">
        <v>2000</v>
      </c>
      <c r="V28" s="25">
        <v>0</v>
      </c>
      <c r="W28" s="25">
        <v>0</v>
      </c>
      <c r="X28" s="25">
        <v>-66550</v>
      </c>
      <c r="Y28" s="25">
        <f>-73450+18000</f>
        <v>-55450</v>
      </c>
      <c r="Z28" s="25">
        <v>13950</v>
      </c>
      <c r="AA28" s="25">
        <v>0</v>
      </c>
      <c r="AB28" s="28">
        <v>59500</v>
      </c>
      <c r="AC28" s="17">
        <v>187350</v>
      </c>
      <c r="AD28" s="17">
        <v>0</v>
      </c>
      <c r="AE28" s="17">
        <v>261900</v>
      </c>
      <c r="AF28" s="17">
        <v>425100</v>
      </c>
      <c r="AG28" s="17">
        <v>628200</v>
      </c>
      <c r="AH28" s="17">
        <v>0</v>
      </c>
      <c r="AI28" s="17">
        <v>843900</v>
      </c>
      <c r="AJ28" s="17">
        <v>0</v>
      </c>
      <c r="AK28" s="17">
        <v>0</v>
      </c>
      <c r="AL28" s="17">
        <v>0</v>
      </c>
      <c r="AM28" s="17">
        <v>43500</v>
      </c>
      <c r="AN28" s="17">
        <v>115190</v>
      </c>
      <c r="AO28" s="17">
        <v>0</v>
      </c>
      <c r="AP28" s="17">
        <v>0</v>
      </c>
      <c r="AQ28" s="17">
        <v>0</v>
      </c>
      <c r="AR28" s="17">
        <v>0</v>
      </c>
      <c r="AS28" s="17">
        <f>300000*0.93</f>
        <v>279000</v>
      </c>
      <c r="AT28" s="17">
        <v>149600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59800</v>
      </c>
      <c r="BA28" s="17">
        <v>59750</v>
      </c>
      <c r="BB28" s="17">
        <v>0</v>
      </c>
      <c r="BC28" s="17">
        <v>0</v>
      </c>
      <c r="BD28" s="17">
        <v>0</v>
      </c>
      <c r="BE28" s="17">
        <v>639550</v>
      </c>
      <c r="BF28" s="17">
        <v>0</v>
      </c>
      <c r="BG28" s="17">
        <v>106450</v>
      </c>
      <c r="BH28" s="17">
        <v>0</v>
      </c>
      <c r="BI28" s="17">
        <v>135650</v>
      </c>
      <c r="BJ28" s="17">
        <v>0</v>
      </c>
      <c r="BK28" s="17">
        <v>343270</v>
      </c>
      <c r="BL28" s="17">
        <v>0</v>
      </c>
      <c r="BM28" s="17">
        <v>0</v>
      </c>
      <c r="BN28" s="17">
        <v>128100</v>
      </c>
      <c r="BO28" s="17">
        <v>0</v>
      </c>
      <c r="BP28" s="17">
        <v>0</v>
      </c>
      <c r="BQ28" s="17">
        <v>0</v>
      </c>
      <c r="BR28" s="17">
        <v>0</v>
      </c>
      <c r="BS28" s="17">
        <v>9610</v>
      </c>
      <c r="BT28" s="17">
        <v>0</v>
      </c>
      <c r="BU28" s="17">
        <v>0</v>
      </c>
      <c r="BV28" s="17">
        <v>260900</v>
      </c>
      <c r="BW28" s="22">
        <v>-16200</v>
      </c>
      <c r="BX28" s="22">
        <v>51200</v>
      </c>
      <c r="BY28" s="17">
        <v>225500</v>
      </c>
      <c r="BZ28" s="17">
        <v>23250</v>
      </c>
      <c r="CA28" s="17">
        <v>285300</v>
      </c>
      <c r="CB28" s="17">
        <v>50750</v>
      </c>
      <c r="CC28" s="17">
        <v>0</v>
      </c>
      <c r="CD28" s="17">
        <v>0</v>
      </c>
      <c r="CE28" s="17">
        <v>0</v>
      </c>
      <c r="CF28" s="17">
        <v>158250</v>
      </c>
      <c r="CG28" s="17">
        <v>0</v>
      </c>
      <c r="CH28" s="17">
        <v>398750</v>
      </c>
      <c r="CI28" s="17">
        <v>-130250</v>
      </c>
      <c r="CJ28" s="17">
        <v>0</v>
      </c>
      <c r="CK28" s="17">
        <v>0</v>
      </c>
      <c r="CL28" s="17">
        <v>42100</v>
      </c>
      <c r="CM28" s="17">
        <v>0</v>
      </c>
      <c r="CN28" s="17">
        <v>1350</v>
      </c>
      <c r="CO28" s="17">
        <v>0</v>
      </c>
      <c r="CP28" s="17">
        <v>98500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36450</v>
      </c>
      <c r="CW28" s="17">
        <v>15205</v>
      </c>
      <c r="CX28" s="17">
        <v>0</v>
      </c>
      <c r="CY28" s="17">
        <v>0</v>
      </c>
      <c r="CZ28" s="17">
        <v>0</v>
      </c>
      <c r="DA28" s="17">
        <v>0</v>
      </c>
      <c r="DB28" s="17">
        <v>0</v>
      </c>
      <c r="DC28" s="17">
        <v>7000</v>
      </c>
      <c r="DD28" s="17">
        <v>7000</v>
      </c>
      <c r="DE28" s="17">
        <v>0</v>
      </c>
      <c r="DF28" s="17">
        <v>0</v>
      </c>
      <c r="DG28" s="17">
        <v>388000</v>
      </c>
      <c r="DH28" s="17">
        <v>0</v>
      </c>
      <c r="DI28" s="17">
        <v>412500</v>
      </c>
      <c r="DJ28" s="17">
        <v>0</v>
      </c>
      <c r="DK28" s="17">
        <v>0</v>
      </c>
      <c r="DL28" s="17">
        <v>0</v>
      </c>
      <c r="DM28" s="17">
        <v>634205</v>
      </c>
      <c r="DN28" s="17">
        <v>640250</v>
      </c>
      <c r="DO28" s="17">
        <v>0</v>
      </c>
      <c r="DP28" s="17">
        <v>0</v>
      </c>
      <c r="DQ28" s="17">
        <v>0</v>
      </c>
      <c r="DR28" s="17">
        <v>25150</v>
      </c>
      <c r="DS28" s="17">
        <v>246500</v>
      </c>
      <c r="DT28" s="17">
        <v>0</v>
      </c>
      <c r="DU28" s="17">
        <v>0</v>
      </c>
      <c r="DV28" s="17">
        <v>0</v>
      </c>
      <c r="DW28" s="17">
        <v>0</v>
      </c>
      <c r="DX28" s="17">
        <v>0</v>
      </c>
      <c r="DY28" s="17">
        <v>0</v>
      </c>
      <c r="DZ28" s="17">
        <v>0</v>
      </c>
      <c r="EA28" s="17">
        <v>0</v>
      </c>
      <c r="EB28" s="17">
        <v>0</v>
      </c>
      <c r="EC28" s="17">
        <v>2130400</v>
      </c>
      <c r="ED28" s="17">
        <v>1852200</v>
      </c>
      <c r="EE28" s="17">
        <v>0</v>
      </c>
      <c r="EF28" s="17">
        <v>0</v>
      </c>
      <c r="EG28" s="17">
        <v>0</v>
      </c>
      <c r="EH28" s="17">
        <v>0</v>
      </c>
      <c r="EI28" s="17">
        <v>0</v>
      </c>
      <c r="EJ28" s="17">
        <v>298600</v>
      </c>
      <c r="EK28" s="17">
        <v>0</v>
      </c>
      <c r="EL28" s="17">
        <v>0</v>
      </c>
      <c r="EM28" s="17">
        <v>0</v>
      </c>
      <c r="EN28" s="17"/>
    </row>
    <row r="29" spans="1:144" x14ac:dyDescent="0.25">
      <c r="A29" s="9" t="s">
        <v>73</v>
      </c>
      <c r="B29" s="9"/>
      <c r="C29" s="9"/>
      <c r="D29" s="9">
        <v>0</v>
      </c>
      <c r="E29" s="9">
        <v>1010</v>
      </c>
      <c r="F29" s="9">
        <v>1130</v>
      </c>
      <c r="G29" s="9">
        <v>5840</v>
      </c>
      <c r="H29" s="9">
        <v>0</v>
      </c>
      <c r="I29" s="9">
        <v>0</v>
      </c>
      <c r="J29" s="17">
        <v>0</v>
      </c>
      <c r="K29" s="17">
        <v>0</v>
      </c>
      <c r="L29" s="19">
        <v>0</v>
      </c>
      <c r="M29" s="19">
        <v>4450</v>
      </c>
      <c r="N29" s="19">
        <v>9330</v>
      </c>
      <c r="O29" s="19">
        <v>6550</v>
      </c>
      <c r="P29" s="19">
        <v>13870</v>
      </c>
      <c r="Q29" s="19">
        <v>8970</v>
      </c>
      <c r="R29" s="19">
        <v>1530</v>
      </c>
      <c r="S29" s="19">
        <v>1500</v>
      </c>
      <c r="T29" s="19">
        <v>2450</v>
      </c>
      <c r="U29" s="19">
        <v>0</v>
      </c>
      <c r="V29" s="19">
        <v>0</v>
      </c>
      <c r="W29" s="19">
        <v>0</v>
      </c>
      <c r="X29" s="19">
        <v>0</v>
      </c>
      <c r="Y29" s="19">
        <v>1530</v>
      </c>
      <c r="Z29" s="19">
        <v>0</v>
      </c>
      <c r="AA29" s="19">
        <v>0</v>
      </c>
      <c r="AB29" s="19">
        <v>1710</v>
      </c>
      <c r="AC29" s="19">
        <v>3430</v>
      </c>
      <c r="AD29" s="19">
        <v>0</v>
      </c>
      <c r="AE29" s="19">
        <v>0</v>
      </c>
      <c r="AF29" s="19">
        <v>2540</v>
      </c>
      <c r="AG29" s="19">
        <v>21130</v>
      </c>
      <c r="AH29" s="19">
        <v>0</v>
      </c>
      <c r="AI29" s="19">
        <v>0</v>
      </c>
      <c r="AJ29" s="19">
        <v>0</v>
      </c>
      <c r="AK29" s="19">
        <v>490</v>
      </c>
      <c r="AL29" s="19">
        <v>-430</v>
      </c>
      <c r="AM29" s="19">
        <v>0</v>
      </c>
      <c r="AN29" s="19">
        <v>450</v>
      </c>
      <c r="AO29" s="19">
        <v>0</v>
      </c>
      <c r="AP29" s="19">
        <v>0</v>
      </c>
      <c r="AQ29" s="19">
        <v>0</v>
      </c>
      <c r="AR29" s="19">
        <v>1530</v>
      </c>
      <c r="AS29" s="19">
        <v>0</v>
      </c>
      <c r="AT29" s="19">
        <v>0</v>
      </c>
      <c r="AU29" s="19">
        <v>0</v>
      </c>
      <c r="AV29" s="19">
        <v>550</v>
      </c>
      <c r="AW29" s="19">
        <v>0</v>
      </c>
      <c r="AX29" s="19">
        <v>0</v>
      </c>
      <c r="AY29" s="19">
        <v>0</v>
      </c>
      <c r="AZ29" s="19">
        <v>1230</v>
      </c>
      <c r="BA29" s="19">
        <v>490</v>
      </c>
      <c r="BB29" s="19">
        <v>0</v>
      </c>
      <c r="BC29" s="19">
        <v>0</v>
      </c>
      <c r="BD29" s="19">
        <v>1590</v>
      </c>
      <c r="BE29" s="19">
        <v>710</v>
      </c>
      <c r="BF29" s="19">
        <v>0</v>
      </c>
      <c r="BG29" s="19">
        <v>3920</v>
      </c>
      <c r="BH29" s="19">
        <v>1560</v>
      </c>
      <c r="BI29" s="19">
        <v>0</v>
      </c>
      <c r="BJ29" s="19">
        <v>0</v>
      </c>
      <c r="BK29" s="19">
        <v>0</v>
      </c>
      <c r="BL29" s="19">
        <v>1620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21970</v>
      </c>
      <c r="BS29" s="19">
        <v>0</v>
      </c>
      <c r="BT29" s="19">
        <v>0</v>
      </c>
      <c r="BU29" s="19">
        <v>0</v>
      </c>
      <c r="BV29" s="19">
        <v>0</v>
      </c>
      <c r="BW29" s="19">
        <v>16370</v>
      </c>
      <c r="BX29" s="19">
        <v>0</v>
      </c>
      <c r="BY29" s="17">
        <v>0</v>
      </c>
      <c r="BZ29" s="19">
        <v>62120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28450</v>
      </c>
      <c r="CH29" s="19">
        <v>18500</v>
      </c>
      <c r="CI29" s="19">
        <v>-61330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24600</v>
      </c>
      <c r="CP29" s="19">
        <v>0</v>
      </c>
      <c r="CQ29" s="19">
        <v>0</v>
      </c>
      <c r="CR29" s="19">
        <v>17490</v>
      </c>
      <c r="CS29" s="19">
        <v>0</v>
      </c>
      <c r="CT29" s="19">
        <v>0</v>
      </c>
      <c r="CU29" s="19">
        <v>2820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55710</v>
      </c>
      <c r="DD29" s="19">
        <v>0</v>
      </c>
      <c r="DE29" s="19">
        <v>0</v>
      </c>
      <c r="DF29" s="19">
        <v>0</v>
      </c>
      <c r="DG29" s="19">
        <f>DF29</f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36310</v>
      </c>
      <c r="DN29" s="19">
        <v>0</v>
      </c>
      <c r="DO29" s="19">
        <v>0</v>
      </c>
      <c r="DP29" s="19">
        <v>0</v>
      </c>
      <c r="DQ29" s="19">
        <v>0</v>
      </c>
      <c r="DR29" s="19">
        <v>45150</v>
      </c>
      <c r="DS29" s="19">
        <v>62990</v>
      </c>
      <c r="DT29" s="19">
        <v>20950</v>
      </c>
      <c r="DU29" s="19">
        <v>7940</v>
      </c>
      <c r="DV29" s="19">
        <v>181610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B29" s="19">
        <v>0</v>
      </c>
      <c r="EC29" s="19">
        <v>0</v>
      </c>
      <c r="ED29" s="19">
        <v>0</v>
      </c>
      <c r="EE29" s="19">
        <v>0</v>
      </c>
      <c r="EF29" s="19">
        <v>0</v>
      </c>
      <c r="EG29" s="19">
        <v>0</v>
      </c>
      <c r="EH29" s="19">
        <v>0</v>
      </c>
      <c r="EI29" s="19">
        <v>11200</v>
      </c>
      <c r="EJ29" s="19">
        <v>0</v>
      </c>
      <c r="EK29" s="19">
        <v>0</v>
      </c>
      <c r="EL29" s="19">
        <v>0</v>
      </c>
      <c r="EM29" s="19">
        <v>0</v>
      </c>
      <c r="EN29" s="19"/>
    </row>
    <row r="30" spans="1:144" x14ac:dyDescent="0.25">
      <c r="A30" s="9" t="s">
        <v>74</v>
      </c>
      <c r="B30" s="9"/>
      <c r="C30" s="9"/>
      <c r="D30" s="9"/>
      <c r="E30" s="9"/>
      <c r="F30" s="9"/>
      <c r="G30" s="9"/>
      <c r="H30" s="9"/>
      <c r="I30" s="9"/>
      <c r="J30" s="17"/>
      <c r="K30" s="17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>
        <v>66400</v>
      </c>
      <c r="BD30" s="19">
        <v>-137400</v>
      </c>
      <c r="BE30" s="19">
        <v>0</v>
      </c>
      <c r="BF30" s="19">
        <v>-12100</v>
      </c>
      <c r="BG30" s="19">
        <v>62200</v>
      </c>
      <c r="BH30" s="19">
        <v>0</v>
      </c>
      <c r="BI30" s="19">
        <v>191800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-352400</v>
      </c>
      <c r="BS30" s="19">
        <v>0</v>
      </c>
      <c r="BT30" s="19">
        <v>0</v>
      </c>
      <c r="BU30" s="19">
        <v>0</v>
      </c>
      <c r="BV30" s="19">
        <v>0</v>
      </c>
      <c r="BW30" s="22">
        <v>-27750</v>
      </c>
      <c r="BX30" s="22">
        <v>0</v>
      </c>
      <c r="BY30" s="22">
        <v>0</v>
      </c>
      <c r="BZ30" s="19">
        <v>0</v>
      </c>
      <c r="CA30" s="19">
        <v>305500</v>
      </c>
      <c r="CB30" s="19">
        <v>-35000</v>
      </c>
      <c r="CC30" s="19">
        <v>0</v>
      </c>
      <c r="CD30" s="19">
        <v>0</v>
      </c>
      <c r="CE30" s="19">
        <v>490500</v>
      </c>
      <c r="CF30" s="19">
        <v>220000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433600</v>
      </c>
      <c r="CN30" s="19">
        <v>135600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  <c r="CV30" s="19">
        <v>0</v>
      </c>
      <c r="CW30" s="19">
        <v>0</v>
      </c>
      <c r="CX30" s="19">
        <v>353600</v>
      </c>
      <c r="CY30" s="19">
        <v>353600</v>
      </c>
      <c r="CZ30" s="19">
        <v>520080</v>
      </c>
      <c r="DA30" s="19">
        <v>631900</v>
      </c>
      <c r="DB30" s="19">
        <v>257100</v>
      </c>
      <c r="DC30" s="19">
        <f>1251540+250000</f>
        <v>1501540</v>
      </c>
      <c r="DD30" s="19">
        <f>651540+250000</f>
        <v>901540</v>
      </c>
      <c r="DE30" s="19">
        <v>150000</v>
      </c>
      <c r="DF30" s="19">
        <f>150000+214960</f>
        <v>364960</v>
      </c>
      <c r="DG30" s="19">
        <f>150000+1479500</f>
        <v>1629500</v>
      </c>
      <c r="DH30" s="19">
        <f>918900+150000-148200</f>
        <v>920700</v>
      </c>
      <c r="DI30" s="19">
        <f>402600+150000</f>
        <v>552600</v>
      </c>
      <c r="DJ30" s="19">
        <f>598200+150000</f>
        <v>748200</v>
      </c>
      <c r="DK30" s="19">
        <f>150000+166840</f>
        <v>316840</v>
      </c>
      <c r="DL30" s="19">
        <f>64800+150000</f>
        <v>214800</v>
      </c>
      <c r="DM30" s="19">
        <f>727360+150000</f>
        <v>877360</v>
      </c>
      <c r="DN30" s="19">
        <f>608360+150000</f>
        <v>758360</v>
      </c>
      <c r="DO30" s="19">
        <v>452840</v>
      </c>
      <c r="DP30" s="19">
        <v>478880</v>
      </c>
      <c r="DQ30" s="19">
        <v>98880</v>
      </c>
      <c r="DR30" s="19">
        <v>1013300</v>
      </c>
      <c r="DS30" s="19">
        <v>1658720</v>
      </c>
      <c r="DT30" s="19">
        <v>1170080</v>
      </c>
      <c r="DU30" s="19">
        <v>131020</v>
      </c>
      <c r="DV30" s="19">
        <v>1126140</v>
      </c>
      <c r="DW30" s="19">
        <v>1343180</v>
      </c>
      <c r="DX30" s="19">
        <v>802540</v>
      </c>
      <c r="DY30" s="19">
        <v>198120</v>
      </c>
      <c r="DZ30" s="19">
        <v>448120</v>
      </c>
      <c r="EA30" s="19">
        <v>90570</v>
      </c>
      <c r="EB30" s="19">
        <v>152950</v>
      </c>
      <c r="EC30" s="19">
        <v>9330</v>
      </c>
      <c r="ED30" s="19">
        <v>2565735</v>
      </c>
      <c r="EE30" s="19">
        <f>1861660-250000</f>
        <v>1611660</v>
      </c>
      <c r="EF30" s="19">
        <v>1631640</v>
      </c>
      <c r="EG30" s="19">
        <v>1947360</v>
      </c>
      <c r="EH30" s="19">
        <v>714860</v>
      </c>
      <c r="EI30" s="19">
        <v>964020</v>
      </c>
      <c r="EJ30" s="19">
        <v>1500020</v>
      </c>
      <c r="EK30" s="19">
        <v>1220640</v>
      </c>
      <c r="EL30" s="19">
        <v>92300</v>
      </c>
      <c r="EM30" s="19">
        <v>710740</v>
      </c>
      <c r="EN30" s="19">
        <v>0</v>
      </c>
    </row>
    <row r="31" spans="1:144" x14ac:dyDescent="0.25">
      <c r="A31" s="9" t="s">
        <v>75</v>
      </c>
      <c r="B31" s="9"/>
      <c r="C31" s="9"/>
      <c r="D31" s="9"/>
      <c r="E31" s="9"/>
      <c r="F31" s="9"/>
      <c r="G31" s="9"/>
      <c r="H31" s="9"/>
      <c r="I31" s="9"/>
      <c r="J31" s="17"/>
      <c r="K31" s="1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7"/>
      <c r="BZ31" s="19"/>
      <c r="CA31" s="19"/>
      <c r="CB31" s="19"/>
      <c r="CC31" s="19"/>
      <c r="CD31" s="19">
        <v>10000</v>
      </c>
      <c r="CE31" s="19">
        <v>10000</v>
      </c>
      <c r="CF31" s="19">
        <v>10000</v>
      </c>
      <c r="CG31" s="19">
        <v>10000</v>
      </c>
      <c r="CH31" s="19">
        <v>10000</v>
      </c>
      <c r="CI31" s="19">
        <v>10000</v>
      </c>
      <c r="CJ31" s="19">
        <v>30000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120000</v>
      </c>
      <c r="CR31" s="19">
        <v>120000</v>
      </c>
      <c r="CS31" s="19">
        <v>120000</v>
      </c>
      <c r="CT31" s="19">
        <v>120000</v>
      </c>
      <c r="CU31" s="19">
        <v>120000</v>
      </c>
      <c r="CV31" s="19">
        <v>120000</v>
      </c>
      <c r="CW31" s="19">
        <v>120000</v>
      </c>
      <c r="CX31" s="19">
        <v>120000</v>
      </c>
      <c r="CY31" s="19">
        <v>120000</v>
      </c>
      <c r="CZ31" s="19">
        <v>120000</v>
      </c>
      <c r="DA31" s="19">
        <v>120000</v>
      </c>
      <c r="DB31" s="19">
        <v>120000</v>
      </c>
      <c r="DC31" s="19">
        <v>120000</v>
      </c>
      <c r="DD31" s="19">
        <v>120000</v>
      </c>
      <c r="DE31" s="19">
        <v>120000</v>
      </c>
      <c r="DF31" s="19">
        <v>120000</v>
      </c>
      <c r="DG31" s="19">
        <f>DF31</f>
        <v>120000</v>
      </c>
      <c r="DH31" s="19">
        <f>DG31</f>
        <v>120000</v>
      </c>
      <c r="DI31" s="19">
        <v>120000</v>
      </c>
      <c r="DJ31" s="19">
        <f>DI31</f>
        <v>120000</v>
      </c>
      <c r="DK31" s="19">
        <v>120000</v>
      </c>
      <c r="DL31" s="19">
        <v>120000</v>
      </c>
      <c r="DM31" s="19">
        <f>DL31</f>
        <v>120000</v>
      </c>
      <c r="DN31" s="19">
        <f>DM31</f>
        <v>120000</v>
      </c>
      <c r="DO31" s="19">
        <f>DN31</f>
        <v>120000</v>
      </c>
      <c r="DP31" s="19">
        <f>DO31</f>
        <v>120000</v>
      </c>
      <c r="DQ31" s="19">
        <f t="shared" ref="DQ31:DS31" si="18">DP31</f>
        <v>120000</v>
      </c>
      <c r="DR31" s="19">
        <f t="shared" si="18"/>
        <v>120000</v>
      </c>
      <c r="DS31" s="19">
        <f t="shared" si="18"/>
        <v>120000</v>
      </c>
      <c r="DT31" s="19">
        <f>DS31</f>
        <v>120000</v>
      </c>
      <c r="DU31" s="19">
        <f>DT31</f>
        <v>120000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1100000</v>
      </c>
      <c r="EE31" s="19">
        <f t="shared" ref="EE31:EJ31" si="19">ED31</f>
        <v>1100000</v>
      </c>
      <c r="EF31" s="19">
        <f t="shared" si="19"/>
        <v>1100000</v>
      </c>
      <c r="EG31" s="19">
        <f t="shared" si="19"/>
        <v>1100000</v>
      </c>
      <c r="EH31" s="19">
        <f t="shared" si="19"/>
        <v>1100000</v>
      </c>
      <c r="EI31" s="19">
        <f t="shared" si="19"/>
        <v>1100000</v>
      </c>
      <c r="EJ31" s="19">
        <f t="shared" si="19"/>
        <v>1100000</v>
      </c>
      <c r="EK31" s="19">
        <f>EJ31</f>
        <v>1100000</v>
      </c>
      <c r="EL31" s="19">
        <f>EK31</f>
        <v>1100000</v>
      </c>
      <c r="EM31" s="19">
        <f>EL31</f>
        <v>1100000</v>
      </c>
      <c r="EN31" s="19">
        <f>EM31</f>
        <v>1100000</v>
      </c>
    </row>
    <row r="32" spans="1:144" x14ac:dyDescent="0.25">
      <c r="A32" s="9" t="s">
        <v>77</v>
      </c>
      <c r="B32" s="21">
        <v>-20000</v>
      </c>
      <c r="C32" s="9">
        <v>20000</v>
      </c>
      <c r="D32" s="9">
        <v>0</v>
      </c>
      <c r="E32" s="9">
        <v>0</v>
      </c>
      <c r="F32" s="9">
        <v>0</v>
      </c>
      <c r="G32" s="9">
        <v>0</v>
      </c>
      <c r="H32" s="9">
        <v>50000</v>
      </c>
      <c r="I32" s="9">
        <v>0</v>
      </c>
      <c r="J32" s="17">
        <v>5073</v>
      </c>
      <c r="K32" s="17">
        <v>0</v>
      </c>
      <c r="L32" s="19">
        <v>0</v>
      </c>
      <c r="M32" s="19"/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3050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400000</v>
      </c>
      <c r="AV32" s="19">
        <v>390000</v>
      </c>
      <c r="AW32" s="19">
        <v>390000</v>
      </c>
      <c r="AX32" s="19">
        <v>370000</v>
      </c>
      <c r="AY32" s="19">
        <v>365000</v>
      </c>
      <c r="AZ32" s="19">
        <v>365000</v>
      </c>
      <c r="BA32" s="19">
        <v>365000</v>
      </c>
      <c r="BB32" s="19">
        <v>345000</v>
      </c>
      <c r="BC32" s="19">
        <v>345000</v>
      </c>
      <c r="BD32" s="19">
        <v>345000</v>
      </c>
      <c r="BE32" s="19">
        <v>320000</v>
      </c>
      <c r="BF32" s="19">
        <v>300000</v>
      </c>
      <c r="BG32" s="19">
        <v>270000</v>
      </c>
      <c r="BH32" s="19">
        <v>250000</v>
      </c>
      <c r="BI32" s="19">
        <v>180000</v>
      </c>
      <c r="BJ32" s="19">
        <v>150000</v>
      </c>
      <c r="BK32" s="19">
        <v>110000</v>
      </c>
      <c r="BL32" s="19">
        <v>100000</v>
      </c>
      <c r="BM32" s="19">
        <v>90000</v>
      </c>
      <c r="BN32" s="19">
        <v>50000</v>
      </c>
      <c r="BO32" s="19">
        <v>56300</v>
      </c>
      <c r="BP32" s="19">
        <v>57000</v>
      </c>
      <c r="BQ32" s="19">
        <v>30000</v>
      </c>
      <c r="BR32" s="19">
        <v>0</v>
      </c>
      <c r="BS32" s="19">
        <v>0</v>
      </c>
      <c r="BT32" s="19">
        <v>0</v>
      </c>
      <c r="BU32" s="19">
        <v>100000</v>
      </c>
      <c r="BV32" s="19">
        <v>400000</v>
      </c>
      <c r="BW32" s="19">
        <f>400000+29205</f>
        <v>429205</v>
      </c>
      <c r="BX32" s="19">
        <v>400000</v>
      </c>
      <c r="BY32" s="17">
        <v>600000</v>
      </c>
      <c r="BZ32" s="19">
        <v>600000</v>
      </c>
      <c r="CA32" s="19">
        <v>600000</v>
      </c>
      <c r="CB32" s="19">
        <v>600000</v>
      </c>
      <c r="CC32" s="19">
        <v>300000</v>
      </c>
      <c r="CD32" s="19">
        <v>200000</v>
      </c>
      <c r="CE32" s="19">
        <v>100000</v>
      </c>
      <c r="CF32" s="19">
        <v>100000</v>
      </c>
      <c r="CG32" s="19">
        <v>0</v>
      </c>
      <c r="CH32" s="19">
        <v>0</v>
      </c>
      <c r="CI32" s="19">
        <v>295695</v>
      </c>
      <c r="CJ32" s="19">
        <v>100000</v>
      </c>
      <c r="CK32" s="19">
        <v>100000</v>
      </c>
      <c r="CL32" s="19">
        <v>100000</v>
      </c>
      <c r="CM32" s="19">
        <v>0</v>
      </c>
      <c r="CN32" s="19">
        <v>0</v>
      </c>
      <c r="CO32" s="19">
        <v>0</v>
      </c>
      <c r="CP32" s="19">
        <v>20000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24020</v>
      </c>
      <c r="DH32" s="19">
        <v>0</v>
      </c>
      <c r="DI32" s="19">
        <v>65880</v>
      </c>
      <c r="DJ32" s="19">
        <v>81290</v>
      </c>
      <c r="DK32" s="19">
        <v>61200</v>
      </c>
      <c r="DL32" s="19">
        <v>0</v>
      </c>
      <c r="DM32" s="19">
        <v>95715</v>
      </c>
      <c r="DN32" s="19">
        <v>91440</v>
      </c>
      <c r="DO32" s="19">
        <v>0</v>
      </c>
      <c r="DP32" s="19">
        <v>0</v>
      </c>
      <c r="DQ32" s="19">
        <v>0</v>
      </c>
      <c r="DR32" s="19">
        <v>27310</v>
      </c>
      <c r="DS32" s="19">
        <v>26640</v>
      </c>
      <c r="DT32" s="19">
        <v>0</v>
      </c>
      <c r="DU32" s="19">
        <v>-17510</v>
      </c>
      <c r="DV32" s="19">
        <v>26720</v>
      </c>
      <c r="DW32" s="19">
        <v>17580</v>
      </c>
      <c r="DX32" s="19">
        <v>2160</v>
      </c>
      <c r="DY32" s="19">
        <v>2260</v>
      </c>
      <c r="DZ32" s="19">
        <v>10940</v>
      </c>
      <c r="EA32" s="19">
        <v>0</v>
      </c>
      <c r="EB32" s="19">
        <v>0</v>
      </c>
      <c r="EC32" s="19">
        <v>0</v>
      </c>
      <c r="ED32" s="19">
        <v>154660</v>
      </c>
      <c r="EE32" s="19">
        <v>69670</v>
      </c>
      <c r="EF32" s="19">
        <v>62010</v>
      </c>
      <c r="EG32" s="19">
        <v>0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  <c r="EN32" s="19"/>
    </row>
    <row r="33" spans="1:144" x14ac:dyDescent="0.25">
      <c r="A33" s="9" t="s">
        <v>78</v>
      </c>
      <c r="B33" s="21">
        <v>44000</v>
      </c>
      <c r="C33" s="9">
        <v>58200</v>
      </c>
      <c r="D33" s="9">
        <v>80000</v>
      </c>
      <c r="E33" s="9">
        <v>80000</v>
      </c>
      <c r="F33" s="9">
        <v>-30000</v>
      </c>
      <c r="G33" s="9">
        <v>95000</v>
      </c>
      <c r="H33" s="9">
        <v>84000</v>
      </c>
      <c r="I33" s="9">
        <v>94000</v>
      </c>
      <c r="J33" s="17">
        <v>180000</v>
      </c>
      <c r="K33" s="24">
        <v>284000</v>
      </c>
      <c r="L33" s="19">
        <v>240000</v>
      </c>
      <c r="M33" s="19">
        <v>215000</v>
      </c>
      <c r="N33" s="19">
        <v>259305</v>
      </c>
      <c r="O33" s="19">
        <v>155000</v>
      </c>
      <c r="P33" s="19">
        <v>110000</v>
      </c>
      <c r="Q33" s="19">
        <v>212000</v>
      </c>
      <c r="R33" s="19">
        <v>315000</v>
      </c>
      <c r="S33" s="19">
        <v>155000</v>
      </c>
      <c r="T33" s="19">
        <v>155000</v>
      </c>
      <c r="U33" s="19">
        <v>155000</v>
      </c>
      <c r="V33" s="19">
        <v>155000</v>
      </c>
      <c r="W33" s="19">
        <v>101000</v>
      </c>
      <c r="X33" s="19">
        <v>69000</v>
      </c>
      <c r="Y33" s="19">
        <v>250000</v>
      </c>
      <c r="Z33" s="19">
        <v>314000</v>
      </c>
      <c r="AA33" s="19">
        <v>230000</v>
      </c>
      <c r="AB33" s="19">
        <v>244000</v>
      </c>
      <c r="AC33" s="19">
        <v>250000</v>
      </c>
      <c r="AD33" s="19">
        <v>293000</v>
      </c>
      <c r="AE33" s="19">
        <v>256000</v>
      </c>
      <c r="AF33" s="19">
        <v>256000</v>
      </c>
      <c r="AG33" s="19">
        <v>270000</v>
      </c>
      <c r="AH33" s="19">
        <f>676000-125000</f>
        <v>551000</v>
      </c>
      <c r="AI33" s="19">
        <v>1797000</v>
      </c>
      <c r="AJ33" s="19">
        <v>190000</v>
      </c>
      <c r="AK33" s="19">
        <v>200000</v>
      </c>
      <c r="AL33" s="19">
        <v>200000</v>
      </c>
      <c r="AM33" s="19">
        <v>180000</v>
      </c>
      <c r="AN33" s="19">
        <v>200000</v>
      </c>
      <c r="AO33" s="19">
        <v>173200</v>
      </c>
      <c r="AP33" s="19">
        <v>200000</v>
      </c>
      <c r="AQ33" s="19">
        <v>258000</v>
      </c>
      <c r="AR33" s="19">
        <v>200000</v>
      </c>
      <c r="AS33" s="19">
        <v>200000</v>
      </c>
      <c r="AT33" s="19">
        <v>231130</v>
      </c>
      <c r="AU33" s="19">
        <v>200000</v>
      </c>
      <c r="AV33" s="19">
        <v>200000</v>
      </c>
      <c r="AW33" s="19">
        <v>200000</v>
      </c>
      <c r="AX33" s="19">
        <v>203000</v>
      </c>
      <c r="AY33" s="19">
        <v>200000</v>
      </c>
      <c r="AZ33" s="19">
        <v>200000</v>
      </c>
      <c r="BA33" s="19">
        <v>200000</v>
      </c>
      <c r="BB33" s="19">
        <v>260000</v>
      </c>
      <c r="BC33" s="19">
        <v>200000</v>
      </c>
      <c r="BD33" s="19">
        <v>-200000</v>
      </c>
      <c r="BE33" s="19">
        <v>200000</v>
      </c>
      <c r="BF33" s="19">
        <v>200000</v>
      </c>
      <c r="BG33" s="19">
        <v>200000</v>
      </c>
      <c r="BH33" s="19">
        <v>192000</v>
      </c>
      <c r="BI33" s="19">
        <v>145000</v>
      </c>
      <c r="BJ33" s="19">
        <v>270000</v>
      </c>
      <c r="BK33" s="19">
        <v>200000</v>
      </c>
      <c r="BL33" s="19">
        <v>200000</v>
      </c>
      <c r="BM33" s="19">
        <v>200000</v>
      </c>
      <c r="BN33" s="19">
        <v>200000</v>
      </c>
      <c r="BO33" s="19">
        <v>200000</v>
      </c>
      <c r="BP33" s="19">
        <v>200000</v>
      </c>
      <c r="BQ33" s="19">
        <v>288000</v>
      </c>
      <c r="BR33" s="19">
        <v>200000</v>
      </c>
      <c r="BS33" s="19">
        <v>259200</v>
      </c>
      <c r="BT33" s="19">
        <v>450000</v>
      </c>
      <c r="BU33" s="19">
        <v>272100</v>
      </c>
      <c r="BV33" s="19">
        <v>250000</v>
      </c>
      <c r="BW33" s="19">
        <v>205000</v>
      </c>
      <c r="BX33" s="19">
        <v>205000</v>
      </c>
      <c r="BY33" s="17">
        <v>205000</v>
      </c>
      <c r="BZ33" s="19">
        <v>272500</v>
      </c>
      <c r="CA33" s="19">
        <v>312720</v>
      </c>
      <c r="CB33" s="19">
        <v>120000</v>
      </c>
      <c r="CC33" s="19">
        <v>205000</v>
      </c>
      <c r="CD33" s="19">
        <v>205000</v>
      </c>
      <c r="CE33" s="19">
        <v>232500</v>
      </c>
      <c r="CF33" s="19">
        <v>205000</v>
      </c>
      <c r="CG33" s="19">
        <v>205000</v>
      </c>
      <c r="CH33" s="19">
        <v>205000</v>
      </c>
      <c r="CI33" s="19">
        <f>205000</f>
        <v>205000</v>
      </c>
      <c r="CJ33" s="19">
        <v>760000</v>
      </c>
      <c r="CK33" s="19">
        <v>700000</v>
      </c>
      <c r="CL33" s="19">
        <v>1000000</v>
      </c>
      <c r="CM33" s="19">
        <v>250000</v>
      </c>
      <c r="CN33" s="19">
        <v>235000</v>
      </c>
      <c r="CO33" s="19">
        <v>250000</v>
      </c>
      <c r="CP33" s="19">
        <v>250000</v>
      </c>
      <c r="CQ33" s="19">
        <v>250000</v>
      </c>
      <c r="CR33" s="19">
        <v>250000</v>
      </c>
      <c r="CS33" s="19">
        <v>250000</v>
      </c>
      <c r="CT33" s="19">
        <v>250000</v>
      </c>
      <c r="CU33" s="19">
        <v>250000</v>
      </c>
      <c r="CV33" s="19">
        <v>250000</v>
      </c>
      <c r="CW33" s="19">
        <v>250000</v>
      </c>
      <c r="CX33" s="19">
        <v>250000</v>
      </c>
      <c r="CY33" s="19">
        <v>250000</v>
      </c>
      <c r="CZ33" s="19">
        <v>250000</v>
      </c>
      <c r="DA33" s="19">
        <v>250000</v>
      </c>
      <c r="DB33" s="19">
        <v>250000</v>
      </c>
      <c r="DC33" s="19">
        <v>250000</v>
      </c>
      <c r="DD33" s="19">
        <v>250000</v>
      </c>
      <c r="DE33" s="19">
        <v>50000</v>
      </c>
      <c r="DF33" s="19">
        <v>50000</v>
      </c>
      <c r="DG33" s="19">
        <v>50000</v>
      </c>
      <c r="DH33" s="19">
        <v>50000</v>
      </c>
      <c r="DI33" s="19">
        <v>50000</v>
      </c>
      <c r="DJ33" s="19">
        <v>50000</v>
      </c>
      <c r="DK33" s="19">
        <v>50000</v>
      </c>
      <c r="DL33" s="19">
        <v>50000</v>
      </c>
      <c r="DM33" s="19">
        <v>50000</v>
      </c>
      <c r="DN33" s="19">
        <f>DM33</f>
        <v>50000</v>
      </c>
      <c r="DO33" s="19">
        <v>50000</v>
      </c>
      <c r="DP33" s="19">
        <f>DO33</f>
        <v>50000</v>
      </c>
      <c r="DQ33" s="19">
        <f>DP33</f>
        <v>50000</v>
      </c>
      <c r="DR33" s="19">
        <f>DQ33</f>
        <v>50000</v>
      </c>
      <c r="DS33" s="19">
        <v>50000</v>
      </c>
      <c r="DT33" s="19">
        <f>DS33</f>
        <v>50000</v>
      </c>
      <c r="DU33" s="19">
        <v>50000</v>
      </c>
      <c r="DV33" s="19">
        <v>0</v>
      </c>
      <c r="DW33" s="19">
        <v>0</v>
      </c>
      <c r="DX33" s="19">
        <v>0</v>
      </c>
      <c r="DY33" s="19">
        <v>100000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117040</v>
      </c>
      <c r="EF33" s="19">
        <v>0</v>
      </c>
      <c r="EG33" s="19">
        <v>0</v>
      </c>
      <c r="EH33" s="19">
        <v>1000000</v>
      </c>
      <c r="EI33" s="19">
        <v>175051</v>
      </c>
      <c r="EJ33" s="19">
        <v>0</v>
      </c>
      <c r="EK33" s="19">
        <v>0</v>
      </c>
      <c r="EL33" s="19">
        <v>0</v>
      </c>
      <c r="EM33" s="19">
        <v>200000</v>
      </c>
      <c r="EN33" s="19"/>
    </row>
    <row r="34" spans="1:144" x14ac:dyDescent="0.25">
      <c r="A34" s="9" t="s">
        <v>19</v>
      </c>
      <c r="B34" s="21"/>
      <c r="C34" s="9"/>
      <c r="D34" s="9"/>
      <c r="E34" s="9"/>
      <c r="F34" s="9"/>
      <c r="G34" s="9"/>
      <c r="H34" s="9"/>
      <c r="I34" s="9"/>
      <c r="J34" s="17"/>
      <c r="K34" s="24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7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>
        <v>50000</v>
      </c>
      <c r="EA34" s="19">
        <v>0</v>
      </c>
      <c r="EB34" s="19">
        <v>0</v>
      </c>
      <c r="EC34" s="19">
        <v>20000</v>
      </c>
      <c r="ED34" s="19">
        <v>18000</v>
      </c>
      <c r="EE34" s="19">
        <v>18000</v>
      </c>
      <c r="EF34" s="19">
        <v>16000</v>
      </c>
      <c r="EG34" s="19">
        <v>16000</v>
      </c>
      <c r="EH34" s="19">
        <v>14000</v>
      </c>
      <c r="EI34" s="19">
        <v>12000</v>
      </c>
      <c r="EJ34" s="19">
        <v>12000</v>
      </c>
      <c r="EK34" s="19">
        <v>6000</v>
      </c>
      <c r="EL34" s="19">
        <v>19000</v>
      </c>
      <c r="EM34" s="19">
        <v>15000</v>
      </c>
      <c r="EN34" s="19">
        <v>35000</v>
      </c>
    </row>
    <row r="35" spans="1:144" x14ac:dyDescent="0.25">
      <c r="A35" s="9" t="s">
        <v>81</v>
      </c>
      <c r="B35" s="9"/>
      <c r="C35" s="9"/>
      <c r="D35" s="9"/>
      <c r="E35" s="9"/>
      <c r="F35" s="9"/>
      <c r="G35" s="9"/>
      <c r="H35" s="9"/>
      <c r="I35" s="9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19"/>
      <c r="DZ35" s="19"/>
      <c r="EA35" s="19"/>
      <c r="EB35" s="19"/>
      <c r="EC35" s="19"/>
      <c r="ED35" s="19"/>
      <c r="EE35" s="19"/>
      <c r="EF35" s="19"/>
      <c r="EG35" s="19"/>
      <c r="EH35" s="19">
        <v>407680</v>
      </c>
      <c r="EI35" s="19">
        <v>327680</v>
      </c>
      <c r="EJ35" s="19">
        <f>EI35</f>
        <v>327680</v>
      </c>
      <c r="EK35" s="19">
        <f>EJ35</f>
        <v>327680</v>
      </c>
      <c r="EL35" s="19">
        <f>EK35</f>
        <v>327680</v>
      </c>
      <c r="EM35" s="19">
        <f>EL35</f>
        <v>327680</v>
      </c>
      <c r="EN35" s="19">
        <f>EM35</f>
        <v>327680</v>
      </c>
    </row>
    <row r="36" spans="1:144" x14ac:dyDescent="0.25">
      <c r="A36" s="9" t="s">
        <v>82</v>
      </c>
      <c r="B36" s="9"/>
      <c r="C36" s="9"/>
      <c r="D36" s="9"/>
      <c r="E36" s="9"/>
      <c r="F36" s="9"/>
      <c r="G36" s="9"/>
      <c r="H36" s="9"/>
      <c r="I36" s="9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>
        <v>15000</v>
      </c>
      <c r="EM36" s="19">
        <v>15000</v>
      </c>
      <c r="EN36" s="19"/>
    </row>
    <row r="37" spans="1:144" x14ac:dyDescent="0.25">
      <c r="A37" s="9" t="s">
        <v>83</v>
      </c>
      <c r="B37" s="9"/>
      <c r="C37" s="9"/>
      <c r="D37" s="9"/>
      <c r="E37" s="9"/>
      <c r="F37" s="9"/>
      <c r="G37" s="9"/>
      <c r="H37" s="9"/>
      <c r="I37" s="9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19"/>
      <c r="DZ37" s="19"/>
      <c r="EA37" s="19"/>
      <c r="EB37" s="19"/>
      <c r="EC37" s="19"/>
      <c r="ED37" s="19"/>
      <c r="EE37" s="19"/>
      <c r="EF37" s="19"/>
      <c r="EG37" s="19"/>
      <c r="EH37" s="19">
        <v>89516</v>
      </c>
      <c r="EI37" s="19">
        <v>133800</v>
      </c>
      <c r="EJ37" s="19">
        <v>148000</v>
      </c>
      <c r="EK37" s="19">
        <v>223000</v>
      </c>
      <c r="EL37" s="19">
        <v>419000</v>
      </c>
      <c r="EM37" s="19">
        <v>488000</v>
      </c>
      <c r="EN37" s="19">
        <v>75000</v>
      </c>
    </row>
    <row r="38" spans="1:144" x14ac:dyDescent="0.25">
      <c r="A38" s="9" t="s">
        <v>84</v>
      </c>
      <c r="B38" s="9"/>
      <c r="C38" s="9"/>
      <c r="D38" s="9"/>
      <c r="E38" s="9"/>
      <c r="F38" s="9"/>
      <c r="G38" s="9"/>
      <c r="H38" s="9"/>
      <c r="I38" s="9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19"/>
      <c r="DZ38" s="19"/>
      <c r="EA38" s="19"/>
      <c r="EB38" s="19"/>
      <c r="EC38" s="19"/>
      <c r="ED38" s="19"/>
      <c r="EE38" s="19"/>
      <c r="EF38" s="19"/>
      <c r="EG38" s="19"/>
      <c r="EH38" s="19">
        <v>200000</v>
      </c>
      <c r="EI38" s="19">
        <v>40000</v>
      </c>
      <c r="EJ38" s="19">
        <v>378804</v>
      </c>
      <c r="EK38" s="19">
        <v>310618</v>
      </c>
      <c r="EL38" s="19">
        <v>0</v>
      </c>
      <c r="EM38" s="19">
        <v>-130000</v>
      </c>
      <c r="EN38" s="19">
        <v>800000</v>
      </c>
    </row>
    <row r="39" spans="1:144" x14ac:dyDescent="0.25">
      <c r="A39" s="9" t="s">
        <v>98</v>
      </c>
      <c r="B39" s="29">
        <v>42317</v>
      </c>
      <c r="C39" s="30">
        <v>2169298</v>
      </c>
      <c r="D39" s="30" t="e">
        <f>C39-#REF!</f>
        <v>#REF!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>
        <v>-15600</v>
      </c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19">
        <v>522000</v>
      </c>
      <c r="EN39" s="19">
        <v>-1200000</v>
      </c>
    </row>
    <row r="40" spans="1:144" x14ac:dyDescent="0.25">
      <c r="A40" s="9" t="s">
        <v>88</v>
      </c>
      <c r="B40" s="29">
        <v>42324</v>
      </c>
      <c r="C40" s="30">
        <v>2681734</v>
      </c>
      <c r="D40" s="30">
        <f t="shared" ref="D40:D76" si="20">C40-C39</f>
        <v>512436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 t="s">
        <v>89</v>
      </c>
      <c r="CA40" s="9">
        <v>197000</v>
      </c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>
        <f>SUM(CU39:CU39)</f>
        <v>-15600</v>
      </c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19">
        <v>15000</v>
      </c>
      <c r="EN40" s="19">
        <v>10000</v>
      </c>
    </row>
    <row r="41" spans="1:144" x14ac:dyDescent="0.25">
      <c r="A41" s="9" t="s">
        <v>84</v>
      </c>
      <c r="B41" s="29">
        <v>42331</v>
      </c>
      <c r="C41" s="30">
        <v>2572560</v>
      </c>
      <c r="D41" s="30">
        <f t="shared" si="20"/>
        <v>-109174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 t="s">
        <v>91</v>
      </c>
      <c r="CA41" s="9">
        <v>177000</v>
      </c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19">
        <v>400000</v>
      </c>
      <c r="EN41" s="19">
        <v>800000</v>
      </c>
    </row>
    <row r="42" spans="1:144" x14ac:dyDescent="0.25">
      <c r="A42" s="9" t="s">
        <v>99</v>
      </c>
      <c r="B42" s="29"/>
      <c r="C42" s="30"/>
      <c r="D42" s="3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19"/>
      <c r="EN42" s="19">
        <v>1300000</v>
      </c>
    </row>
    <row r="43" spans="1:144" x14ac:dyDescent="0.25">
      <c r="A43" s="9" t="s">
        <v>100</v>
      </c>
      <c r="B43" s="29"/>
      <c r="C43" s="30"/>
      <c r="D43" s="3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19"/>
      <c r="EN43" s="19">
        <v>300000</v>
      </c>
    </row>
    <row r="44" spans="1:144" x14ac:dyDescent="0.25">
      <c r="A44" s="9" t="s">
        <v>101</v>
      </c>
      <c r="B44" s="29">
        <v>42409</v>
      </c>
      <c r="C44" s="30">
        <v>3891455</v>
      </c>
      <c r="D44" s="30" t="e">
        <f>C44-#REF!</f>
        <v>#REF!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19">
        <v>8500000</v>
      </c>
    </row>
    <row r="45" spans="2:4" x14ac:dyDescent="0.25">
      <c r="B45" s="31">
        <v>42415</v>
      </c>
      <c r="C45" s="32">
        <v>4338723</v>
      </c>
      <c r="D45" s="32">
        <f t="shared" si="20"/>
        <v>447268</v>
      </c>
    </row>
    <row r="46" spans="2:4" x14ac:dyDescent="0.25">
      <c r="B46" s="29">
        <v>42422</v>
      </c>
      <c r="C46" s="30">
        <v>4582645</v>
      </c>
      <c r="D46" s="30">
        <f t="shared" si="20"/>
        <v>243922</v>
      </c>
    </row>
    <row r="47" spans="2:4" x14ac:dyDescent="0.25">
      <c r="B47" s="29">
        <v>42429</v>
      </c>
      <c r="C47" s="30">
        <v>4460275</v>
      </c>
      <c r="D47" s="30">
        <f t="shared" si="20"/>
        <v>-122370</v>
      </c>
    </row>
    <row r="48" spans="2:4" x14ac:dyDescent="0.25">
      <c r="B48" s="29">
        <v>42436</v>
      </c>
      <c r="C48" s="30">
        <v>5049915</v>
      </c>
      <c r="D48" s="30">
        <f t="shared" si="20"/>
        <v>589640</v>
      </c>
    </row>
    <row r="49" spans="2:4" x14ac:dyDescent="0.25">
      <c r="B49" s="29">
        <v>42443</v>
      </c>
      <c r="C49" s="30">
        <v>4882240</v>
      </c>
      <c r="D49" s="30">
        <f t="shared" si="20"/>
        <v>-167675</v>
      </c>
    </row>
    <row r="50" spans="2:4" x14ac:dyDescent="0.25">
      <c r="B50" s="29">
        <v>42452</v>
      </c>
      <c r="C50" s="30">
        <v>5256135</v>
      </c>
      <c r="D50" s="30">
        <f t="shared" si="20"/>
        <v>373895</v>
      </c>
    </row>
    <row r="51" spans="2:4" x14ac:dyDescent="0.25">
      <c r="B51" s="29">
        <v>42458</v>
      </c>
      <c r="C51" s="30">
        <v>5100729</v>
      </c>
      <c r="D51" s="30">
        <f t="shared" si="20"/>
        <v>-155406</v>
      </c>
    </row>
    <row r="52" spans="2:4" x14ac:dyDescent="0.25">
      <c r="B52" s="29">
        <v>42464</v>
      </c>
      <c r="C52" s="30">
        <v>5786542</v>
      </c>
      <c r="D52" s="30">
        <f t="shared" si="20"/>
        <v>685813</v>
      </c>
    </row>
    <row r="53" spans="2:4" x14ac:dyDescent="0.25">
      <c r="B53" s="29">
        <v>42471</v>
      </c>
      <c r="C53" s="30">
        <v>4268373</v>
      </c>
      <c r="D53" s="30">
        <f t="shared" si="20"/>
        <v>-1518169</v>
      </c>
    </row>
    <row r="54" spans="2:4" x14ac:dyDescent="0.25">
      <c r="B54" s="29">
        <v>42480</v>
      </c>
      <c r="C54" s="30">
        <v>4248215</v>
      </c>
      <c r="D54" s="30">
        <f t="shared" si="20"/>
        <v>-20158</v>
      </c>
    </row>
    <row r="55" spans="2:4" x14ac:dyDescent="0.25">
      <c r="B55" s="29">
        <v>42485</v>
      </c>
      <c r="C55" s="30">
        <v>5032044</v>
      </c>
      <c r="D55" s="30">
        <f t="shared" si="20"/>
        <v>783829</v>
      </c>
    </row>
    <row r="56" spans="2:4" x14ac:dyDescent="0.25">
      <c r="B56" s="29">
        <v>42492</v>
      </c>
      <c r="C56" s="30">
        <v>4855930</v>
      </c>
      <c r="D56" s="30">
        <f t="shared" si="20"/>
        <v>-176114</v>
      </c>
    </row>
    <row r="57" spans="2:4" x14ac:dyDescent="0.25">
      <c r="B57" s="29">
        <v>42501</v>
      </c>
      <c r="C57" s="30">
        <v>4581215</v>
      </c>
      <c r="D57" s="30">
        <f t="shared" si="20"/>
        <v>-274715</v>
      </c>
    </row>
    <row r="58" spans="2:4" x14ac:dyDescent="0.25">
      <c r="B58" s="29">
        <v>42506</v>
      </c>
      <c r="C58" s="30">
        <v>4629275</v>
      </c>
      <c r="D58" s="30">
        <f t="shared" si="20"/>
        <v>48060</v>
      </c>
    </row>
    <row r="59" spans="2:4" x14ac:dyDescent="0.25">
      <c r="B59" s="29">
        <v>42520</v>
      </c>
      <c r="C59" s="30">
        <v>5620365</v>
      </c>
      <c r="D59" s="30">
        <f t="shared" si="20"/>
        <v>991090</v>
      </c>
    </row>
    <row r="60" spans="2:4" x14ac:dyDescent="0.25">
      <c r="B60" s="29">
        <v>42527</v>
      </c>
      <c r="C60" s="30">
        <v>6089860</v>
      </c>
      <c r="D60" s="30">
        <f t="shared" si="20"/>
        <v>469495</v>
      </c>
    </row>
    <row r="61" spans="2:4" x14ac:dyDescent="0.25">
      <c r="B61" s="29">
        <v>42535</v>
      </c>
      <c r="C61" s="30">
        <v>6506455</v>
      </c>
      <c r="D61" s="30">
        <f t="shared" si="20"/>
        <v>416595</v>
      </c>
    </row>
    <row r="62" spans="2:4" x14ac:dyDescent="0.25">
      <c r="B62" s="29">
        <v>42541</v>
      </c>
      <c r="C62" s="30">
        <v>6903065</v>
      </c>
      <c r="D62" s="30">
        <f t="shared" si="20"/>
        <v>396610</v>
      </c>
    </row>
    <row r="63" spans="2:4" x14ac:dyDescent="0.25">
      <c r="B63" s="29">
        <v>42551</v>
      </c>
      <c r="C63" s="30">
        <v>6923475</v>
      </c>
      <c r="D63" s="30">
        <f t="shared" si="20"/>
        <v>20410</v>
      </c>
    </row>
    <row r="64" spans="2:4" x14ac:dyDescent="0.25">
      <c r="B64" s="29">
        <v>42555</v>
      </c>
      <c r="C64" s="30">
        <v>6337445</v>
      </c>
      <c r="D64" s="30">
        <f t="shared" si="20"/>
        <v>-586030</v>
      </c>
    </row>
    <row r="65" spans="2:4" x14ac:dyDescent="0.25">
      <c r="B65" s="29">
        <v>42563</v>
      </c>
      <c r="C65" s="30">
        <v>6653742</v>
      </c>
      <c r="D65" s="30">
        <f t="shared" si="20"/>
        <v>316297</v>
      </c>
    </row>
    <row r="66" spans="2:4" x14ac:dyDescent="0.25">
      <c r="B66" s="29">
        <v>42571</v>
      </c>
      <c r="C66" s="30">
        <v>6764625</v>
      </c>
      <c r="D66" s="30">
        <f t="shared" si="20"/>
        <v>110883</v>
      </c>
    </row>
    <row r="67" spans="2:4" x14ac:dyDescent="0.25">
      <c r="B67" s="29">
        <v>42576</v>
      </c>
      <c r="C67" s="30">
        <v>7102497</v>
      </c>
      <c r="D67" s="30">
        <f t="shared" si="20"/>
        <v>337872</v>
      </c>
    </row>
    <row r="68" spans="2:4" x14ac:dyDescent="0.25">
      <c r="B68" s="29">
        <v>42583</v>
      </c>
      <c r="C68" s="30">
        <v>7130302</v>
      </c>
      <c r="D68" s="30">
        <f t="shared" si="20"/>
        <v>27805</v>
      </c>
    </row>
    <row r="69" spans="2:4" x14ac:dyDescent="0.25">
      <c r="B69" s="29">
        <v>42591</v>
      </c>
      <c r="C69" s="30">
        <v>6617575</v>
      </c>
      <c r="D69" s="30">
        <f t="shared" si="20"/>
        <v>-512727</v>
      </c>
    </row>
    <row r="70" spans="2:4" x14ac:dyDescent="0.25">
      <c r="B70" s="29">
        <v>42598</v>
      </c>
      <c r="C70" s="30">
        <v>6490900</v>
      </c>
      <c r="D70" s="30">
        <f t="shared" si="20"/>
        <v>-126675</v>
      </c>
    </row>
    <row r="71" spans="2:4" x14ac:dyDescent="0.25">
      <c r="B71" s="29">
        <v>42605</v>
      </c>
      <c r="C71" s="30">
        <v>7025594</v>
      </c>
      <c r="D71" s="30">
        <f t="shared" si="20"/>
        <v>534694</v>
      </c>
    </row>
    <row r="72" spans="2:4" x14ac:dyDescent="0.25">
      <c r="B72" s="29">
        <v>42612</v>
      </c>
      <c r="C72" s="30">
        <v>6836180</v>
      </c>
      <c r="D72" s="30">
        <f t="shared" si="20"/>
        <v>-189414</v>
      </c>
    </row>
    <row r="73" spans="2:4" x14ac:dyDescent="0.25">
      <c r="B73" s="29">
        <v>42618</v>
      </c>
      <c r="C73" s="30">
        <v>7591165</v>
      </c>
      <c r="D73" s="30">
        <f t="shared" si="20"/>
        <v>754985</v>
      </c>
    </row>
    <row r="74" spans="2:4" x14ac:dyDescent="0.25">
      <c r="B74" s="29">
        <v>42627</v>
      </c>
      <c r="C74" s="30">
        <v>8272716</v>
      </c>
      <c r="D74" s="30">
        <f t="shared" si="20"/>
        <v>681551</v>
      </c>
    </row>
    <row r="75" spans="2:4" x14ac:dyDescent="0.25">
      <c r="B75" s="29">
        <v>42633</v>
      </c>
      <c r="C75" s="30">
        <v>8443030</v>
      </c>
      <c r="D75" s="30">
        <f t="shared" si="20"/>
        <v>170314</v>
      </c>
    </row>
    <row r="76" spans="2:4" x14ac:dyDescent="0.25">
      <c r="B76" s="29">
        <v>42639</v>
      </c>
      <c r="C76" s="30">
        <v>8169470</v>
      </c>
      <c r="D76" s="30">
        <f t="shared" si="20"/>
        <v>-273560</v>
      </c>
    </row>
  </sheetData>
  <autoFilter ref="A2:EF2"/>
  <pageMargins left="0.7" right="0.7" top="0.75" bottom="0.75" header="0.3" footer="0.3"/>
  <pageSetup orientation="portrait" horizontalDpi="4294967292" verticalDpi="4294967295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0"/>
  <sheetViews>
    <sheetView workbookViewId="0" zoomScale="175" zoomScaleNormal="175">
      <pane xSplit="8" ySplit="9" topLeftCell="I10" activePane="bottomRight" state="frozen"/>
      <selection pane="bottomRight" activeCell="C56" sqref="C56"/>
    </sheetView>
  </sheetViews>
  <sheetFormatPr defaultRowHeight="12.75" outlineLevelRow="0" outlineLevelCol="0" x14ac:dyDescent="0.2" defaultColWidth="9.140625" customHeight="1"/>
  <cols>
    <col min="1" max="1" width="9.140625" style="12" customWidth="1"/>
    <col min="2" max="2" width="19.28515625" style="35" customWidth="1"/>
    <col min="3" max="3" width="14.5703125" style="35" customWidth="1"/>
    <col min="4" max="4" width="14.140625" style="35" customWidth="1"/>
    <col min="5" max="5" width="17.85546875" style="12" customWidth="1"/>
    <col min="6" max="6" width="11.7109375" style="12" customWidth="1"/>
    <col min="7" max="7" width="13" style="36" customWidth="1"/>
    <col min="8" max="8" width="16.85546875" style="12" customWidth="1"/>
    <col min="9" max="9" width="20.5703125" style="37" customWidth="1"/>
    <col min="10" max="10" width="14" style="9" customWidth="1"/>
    <col min="11" max="16384" width="9.140625" style="9" customWidth="1"/>
  </cols>
  <sheetData>
    <row r="1" spans="2:11" x14ac:dyDescent="0.25">
      <c r="B1" s="9"/>
      <c r="D1" s="12"/>
      <c r="F1" s="38">
        <f>E1</f>
        <v>0</v>
      </c>
      <c r="G1" s="39">
        <f>F1*0.1</f>
        <v>0</v>
      </c>
      <c r="H1" s="39">
        <f t="shared" ref="H1" si="0">F1-G1</f>
        <v>0</v>
      </c>
      <c r="I1" s="101" t="e">
        <f t="shared" ref="I1" si="1">E1*J1</f>
        <v>#N/A</v>
      </c>
      <c r="J1" s="41" t="e">
        <f>VLOOKUP(B1,$F$1002:$H$1020,3,FALSE)</f>
        <v>#N/A</v>
      </c>
      <c r="K1" s="9" t="s">
        <v>102</v>
      </c>
    </row>
    <row r="2" spans="2:11" x14ac:dyDescent="0.25">
      <c r="B2" s="12"/>
      <c r="F2" s="38">
        <f>E2*-1</f>
        <v>0</v>
      </c>
      <c r="G2" s="39"/>
      <c r="H2" s="39">
        <f>F2-G2</f>
        <v>0</v>
      </c>
      <c r="I2" s="101" t="e">
        <f>E2*J2</f>
        <v>#N/A</v>
      </c>
      <c r="J2" s="41" t="e">
        <f>VLOOKUP(B2,$F$1002:$H$1020,3,FALSE)</f>
        <v>#N/A</v>
      </c>
      <c r="K2" s="9" t="s">
        <v>103</v>
      </c>
    </row>
    <row r="3" spans="6:11" x14ac:dyDescent="0.25">
      <c r="F3" s="102"/>
      <c r="G3" s="103"/>
      <c r="I3" s="102"/>
      <c r="J3" s="103"/>
      <c r="K3" s="12"/>
    </row>
    <row r="4" spans="2:11" x14ac:dyDescent="0.25">
      <c r="B4" s="12"/>
      <c r="D4" s="12"/>
      <c r="F4" s="102" t="s">
        <v>187</v>
      </c>
      <c r="G4" s="103"/>
      <c r="I4" s="102"/>
      <c r="J4" s="103"/>
      <c r="K4" s="12"/>
    </row>
    <row r="5" spans="2:11" x14ac:dyDescent="0.25">
      <c r="B5" s="12"/>
      <c r="F5" s="102" t="s">
        <v>188</v>
      </c>
      <c r="G5" s="103"/>
      <c r="I5" s="102"/>
      <c r="J5" s="103"/>
      <c r="K5" s="12"/>
    </row>
    <row r="6" spans="6:11" x14ac:dyDescent="0.25">
      <c r="F6" s="102"/>
      <c r="G6" s="103"/>
      <c r="I6" s="102"/>
      <c r="J6" s="103"/>
      <c r="K6" s="12"/>
    </row>
    <row r="7" spans="6:11" x14ac:dyDescent="0.25">
      <c r="F7" s="102"/>
      <c r="G7" s="103"/>
      <c r="I7" s="102"/>
      <c r="J7" s="103"/>
      <c r="K7" s="12"/>
    </row>
    <row r="8" ht="20.25" customHeight="1" spans="1:11" s="43" customFormat="1" x14ac:dyDescent="0.25">
      <c r="A8" s="27"/>
      <c r="B8" s="104"/>
      <c r="C8" s="104"/>
      <c r="D8" s="104"/>
      <c r="E8" s="105">
        <f>SUBTOTAL(9,E10:E1000)</f>
        <v>2024200</v>
      </c>
      <c r="F8" s="105">
        <f>SUBTOTAL(9,F10:F1000)</f>
        <v>184400</v>
      </c>
      <c r="G8" s="105">
        <f>SUBTOTAL(9,G10:G1000)</f>
        <v>110430</v>
      </c>
      <c r="H8" s="106">
        <f>SUBTOTAL(9,H10:H1000)</f>
        <v>73970</v>
      </c>
      <c r="I8" s="47">
        <f>SUBTOTAL(9,I10:I1000)</f>
        <v>50782.5</v>
      </c>
      <c r="J8" s="47">
        <f>SUM(H8,I8)</f>
        <v>124752.5</v>
      </c>
      <c r="K8" s="27"/>
    </row>
    <row r="9" spans="1:11" x14ac:dyDescent="0.25">
      <c r="A9" s="9"/>
      <c r="B9" s="1" t="s">
        <v>189</v>
      </c>
      <c r="C9" s="1" t="s">
        <v>190</v>
      </c>
      <c r="D9" s="1" t="s">
        <v>191</v>
      </c>
      <c r="E9" s="1" t="s">
        <v>107</v>
      </c>
      <c r="F9" s="1" t="s">
        <v>108</v>
      </c>
      <c r="G9" s="1" t="s">
        <v>109</v>
      </c>
      <c r="H9" s="1" t="s">
        <v>110</v>
      </c>
      <c r="I9" s="50" t="s">
        <v>111</v>
      </c>
      <c r="J9" s="9" t="s">
        <v>112</v>
      </c>
      <c r="K9" s="9" t="s">
        <v>113</v>
      </c>
    </row>
    <row r="10" ht="12.75" customHeight="1" spans="1:12" x14ac:dyDescent="0.25">
      <c r="A10" s="29" t="s">
        <v>114</v>
      </c>
      <c r="B10" s="51" t="s">
        <v>166</v>
      </c>
      <c r="C10" s="51" t="s">
        <v>192</v>
      </c>
      <c r="D10" s="9" t="s">
        <v>103</v>
      </c>
      <c r="E10" s="52">
        <v>26500</v>
      </c>
      <c r="F10" s="38">
        <f>IF(D10="win",E10,IF(D10="lose",E10*-1,0))</f>
        <v>-26500</v>
      </c>
      <c r="G10" s="39">
        <f>IF(D10="win",F10*0.1,IF(D10="lose",0,0))</f>
        <v>0</v>
      </c>
      <c r="H10" s="39">
        <f>F10-G10</f>
        <v>-26500</v>
      </c>
      <c r="I10" s="40">
        <f>E10*J10</f>
        <v>530</v>
      </c>
      <c r="J10" s="41">
        <f>IF(ISNA(VLOOKUP(B10,$F$1002:$H$1020,3,FALSE)), 0,  VLOOKUP(B10,$F$1002:$H$1020,3,FALSE))</f>
        <v>0.02</v>
      </c>
      <c r="L10" s="12">
        <f t="shared" ref="L10:L34" si="2">SUBTOTAL(9,H10:I10)</f>
        <v>-25970</v>
      </c>
    </row>
    <row r="11" ht="12.75" customHeight="1" spans="1:12" x14ac:dyDescent="0.25">
      <c r="A11" s="29" t="s">
        <v>114</v>
      </c>
      <c r="B11" s="51" t="s">
        <v>166</v>
      </c>
      <c r="C11" s="51" t="s">
        <v>193</v>
      </c>
      <c r="D11" s="9" t="s">
        <v>102</v>
      </c>
      <c r="E11" s="39">
        <v>10000</v>
      </c>
      <c r="F11" s="38">
        <f t="shared" ref="F11:F74" si="3">IF(D11="win",E11,IF(D11="lose",E11*-1,0))</f>
        <v>10000</v>
      </c>
      <c r="G11" s="39">
        <f t="shared" ref="G11:G74" si="4">IF(D11="win",F11*0.1,IF(D11="lose",0,0))</f>
        <v>1000</v>
      </c>
      <c r="H11" s="39">
        <f t="shared" ref="H11:H74" si="5">F11-G11</f>
        <v>9000</v>
      </c>
      <c r="I11" s="40">
        <f t="shared" ref="I11:I74" si="6">E11*J11</f>
        <v>200</v>
      </c>
      <c r="J11" s="41">
        <f t="shared" ref="J11:J74" si="7">IF(ISNA(VLOOKUP(B11,$F$1002:$H$1020,3,FALSE)), 0,  VLOOKUP(B11,$F$1002:$H$1020,3,FALSE))</f>
        <v>0.02</v>
      </c>
      <c r="L11" s="12">
        <f t="shared" si="2"/>
        <v>9200</v>
      </c>
    </row>
    <row r="12" ht="12.75" customHeight="1" spans="1:12" x14ac:dyDescent="0.25">
      <c r="A12" s="29" t="s">
        <v>114</v>
      </c>
      <c r="B12" s="51" t="s">
        <v>166</v>
      </c>
      <c r="C12" s="51" t="s">
        <v>194</v>
      </c>
      <c r="D12" s="9" t="s">
        <v>103</v>
      </c>
      <c r="E12" s="39">
        <v>10000</v>
      </c>
      <c r="F12" s="38">
        <f t="shared" si="3"/>
        <v>-10000</v>
      </c>
      <c r="G12" s="39">
        <f t="shared" si="4"/>
        <v>0</v>
      </c>
      <c r="H12" s="39">
        <f t="shared" si="5"/>
        <v>-10000</v>
      </c>
      <c r="I12" s="40">
        <f t="shared" si="6"/>
        <v>200</v>
      </c>
      <c r="J12" s="41">
        <f t="shared" si="7"/>
        <v>0.02</v>
      </c>
      <c r="L12" s="12">
        <f t="shared" si="2"/>
        <v>-9800</v>
      </c>
    </row>
    <row r="13" ht="12.75" customHeight="1" spans="1:12" x14ac:dyDescent="0.25">
      <c r="A13" s="29" t="s">
        <v>114</v>
      </c>
      <c r="B13" s="51" t="s">
        <v>166</v>
      </c>
      <c r="C13" s="51" t="s">
        <v>195</v>
      </c>
      <c r="D13" s="9" t="s">
        <v>102</v>
      </c>
      <c r="E13" s="39">
        <v>10000</v>
      </c>
      <c r="F13" s="38">
        <f t="shared" si="3"/>
        <v>10000</v>
      </c>
      <c r="G13" s="39">
        <f t="shared" si="4"/>
        <v>1000</v>
      </c>
      <c r="H13" s="39">
        <f t="shared" si="5"/>
        <v>9000</v>
      </c>
      <c r="I13" s="40">
        <f t="shared" si="6"/>
        <v>200</v>
      </c>
      <c r="J13" s="41">
        <f t="shared" si="7"/>
        <v>0.02</v>
      </c>
      <c r="L13" s="12">
        <f t="shared" si="2"/>
        <v>9200</v>
      </c>
    </row>
    <row r="14" ht="12.75" customHeight="1" spans="1:12" x14ac:dyDescent="0.25">
      <c r="A14" s="29" t="s">
        <v>114</v>
      </c>
      <c r="B14" s="51" t="s">
        <v>166</v>
      </c>
      <c r="C14" s="53" t="s">
        <v>196</v>
      </c>
      <c r="D14" s="9" t="s">
        <v>103</v>
      </c>
      <c r="E14" s="39">
        <v>18500</v>
      </c>
      <c r="F14" s="38">
        <f t="shared" si="3"/>
        <v>-18500</v>
      </c>
      <c r="G14" s="39">
        <f t="shared" si="4"/>
        <v>0</v>
      </c>
      <c r="H14" s="39">
        <f t="shared" si="5"/>
        <v>-18500</v>
      </c>
      <c r="I14" s="40">
        <f t="shared" si="6"/>
        <v>370</v>
      </c>
      <c r="J14" s="41">
        <f t="shared" si="7"/>
        <v>0.02</v>
      </c>
      <c r="L14" s="12">
        <f t="shared" si="2"/>
        <v>-18130</v>
      </c>
    </row>
    <row r="15" ht="12.75" customHeight="1" spans="1:12" x14ac:dyDescent="0.25">
      <c r="A15" s="29" t="s">
        <v>114</v>
      </c>
      <c r="B15" s="51" t="s">
        <v>166</v>
      </c>
      <c r="C15" s="53" t="s">
        <v>197</v>
      </c>
      <c r="D15" s="9" t="s">
        <v>103</v>
      </c>
      <c r="E15" s="39">
        <v>7000</v>
      </c>
      <c r="F15" s="38">
        <f t="shared" si="3"/>
        <v>-7000</v>
      </c>
      <c r="G15" s="39">
        <f t="shared" si="4"/>
        <v>0</v>
      </c>
      <c r="H15" s="39">
        <f t="shared" si="5"/>
        <v>-7000</v>
      </c>
      <c r="I15" s="40">
        <f t="shared" si="6"/>
        <v>140</v>
      </c>
      <c r="J15" s="41">
        <f t="shared" si="7"/>
        <v>0.02</v>
      </c>
      <c r="L15" s="12">
        <f t="shared" si="2"/>
        <v>-6860</v>
      </c>
    </row>
    <row r="16" ht="12.75" customHeight="1" spans="1:12" x14ac:dyDescent="0.25">
      <c r="A16" s="29" t="s">
        <v>114</v>
      </c>
      <c r="B16" s="51" t="s">
        <v>166</v>
      </c>
      <c r="C16" s="53" t="s">
        <v>198</v>
      </c>
      <c r="D16" s="9" t="s">
        <v>103</v>
      </c>
      <c r="E16" s="39">
        <v>6500</v>
      </c>
      <c r="F16" s="38">
        <f t="shared" si="3"/>
        <v>-6500</v>
      </c>
      <c r="G16" s="39">
        <f t="shared" si="4"/>
        <v>0</v>
      </c>
      <c r="H16" s="39">
        <f t="shared" si="5"/>
        <v>-6500</v>
      </c>
      <c r="I16" s="40">
        <f t="shared" si="6"/>
        <v>130</v>
      </c>
      <c r="J16" s="41">
        <f t="shared" si="7"/>
        <v>0.02</v>
      </c>
      <c r="L16" s="12">
        <f t="shared" si="2"/>
        <v>-6370</v>
      </c>
    </row>
    <row r="17" ht="12.75" customHeight="1" spans="1:12" x14ac:dyDescent="0.25">
      <c r="A17" s="29" t="s">
        <v>114</v>
      </c>
      <c r="B17" s="51" t="s">
        <v>166</v>
      </c>
      <c r="C17" s="53" t="s">
        <v>199</v>
      </c>
      <c r="D17" s="9" t="s">
        <v>103</v>
      </c>
      <c r="E17" s="39">
        <v>5000</v>
      </c>
      <c r="F17" s="38">
        <f t="shared" si="3"/>
        <v>-5000</v>
      </c>
      <c r="G17" s="39">
        <f t="shared" si="4"/>
        <v>0</v>
      </c>
      <c r="H17" s="39">
        <f t="shared" si="5"/>
        <v>-5000</v>
      </c>
      <c r="I17" s="40">
        <f t="shared" si="6"/>
        <v>100</v>
      </c>
      <c r="J17" s="41">
        <f t="shared" si="7"/>
        <v>0.02</v>
      </c>
      <c r="L17" s="12">
        <f t="shared" si="2"/>
        <v>-4900</v>
      </c>
    </row>
    <row r="18" ht="12.75" customHeight="1" spans="1:12" x14ac:dyDescent="0.25">
      <c r="A18" s="29" t="s">
        <v>114</v>
      </c>
      <c r="B18" s="51" t="s">
        <v>166</v>
      </c>
      <c r="C18" s="53" t="s">
        <v>200</v>
      </c>
      <c r="D18" s="9" t="s">
        <v>102</v>
      </c>
      <c r="E18" s="39">
        <v>20000</v>
      </c>
      <c r="F18" s="38">
        <f t="shared" si="3"/>
        <v>20000</v>
      </c>
      <c r="G18" s="39">
        <f t="shared" si="4"/>
        <v>2000</v>
      </c>
      <c r="H18" s="39">
        <f t="shared" si="5"/>
        <v>18000</v>
      </c>
      <c r="I18" s="40">
        <f t="shared" si="6"/>
        <v>400</v>
      </c>
      <c r="J18" s="41">
        <f t="shared" si="7"/>
        <v>0.02</v>
      </c>
      <c r="L18" s="12">
        <f t="shared" si="2"/>
        <v>18400</v>
      </c>
    </row>
    <row r="19" ht="12.75" customHeight="1" spans="1:12" x14ac:dyDescent="0.25">
      <c r="A19" s="29" t="s">
        <v>114</v>
      </c>
      <c r="B19" s="51" t="s">
        <v>166</v>
      </c>
      <c r="C19" s="53" t="s">
        <v>201</v>
      </c>
      <c r="D19" s="9" t="s">
        <v>103</v>
      </c>
      <c r="E19" s="39">
        <v>16000</v>
      </c>
      <c r="F19" s="38">
        <f t="shared" si="3"/>
        <v>-16000</v>
      </c>
      <c r="G19" s="39">
        <f t="shared" si="4"/>
        <v>0</v>
      </c>
      <c r="H19" s="39">
        <f t="shared" si="5"/>
        <v>-16000</v>
      </c>
      <c r="I19" s="40">
        <f t="shared" si="6"/>
        <v>320</v>
      </c>
      <c r="J19" s="41">
        <f t="shared" si="7"/>
        <v>0.02</v>
      </c>
      <c r="L19" s="12">
        <f t="shared" si="2"/>
        <v>-15680</v>
      </c>
    </row>
    <row r="20" ht="12.75" customHeight="1" spans="1:12" x14ac:dyDescent="0.25">
      <c r="A20" s="29" t="s">
        <v>114</v>
      </c>
      <c r="B20" s="51" t="s">
        <v>166</v>
      </c>
      <c r="C20" s="53" t="s">
        <v>202</v>
      </c>
      <c r="D20" s="9" t="s">
        <v>102</v>
      </c>
      <c r="E20" s="39">
        <v>10000</v>
      </c>
      <c r="F20" s="38">
        <f t="shared" si="3"/>
        <v>10000</v>
      </c>
      <c r="G20" s="39">
        <f t="shared" si="4"/>
        <v>1000</v>
      </c>
      <c r="H20" s="39">
        <f t="shared" si="5"/>
        <v>9000</v>
      </c>
      <c r="I20" s="40">
        <f t="shared" si="6"/>
        <v>200</v>
      </c>
      <c r="J20" s="41">
        <f t="shared" si="7"/>
        <v>0.02</v>
      </c>
      <c r="L20" s="12">
        <f t="shared" si="2"/>
        <v>9200</v>
      </c>
    </row>
    <row r="21" ht="12.75" customHeight="1" spans="1:12" x14ac:dyDescent="0.25">
      <c r="A21" s="29" t="s">
        <v>114</v>
      </c>
      <c r="B21" s="51" t="s">
        <v>74</v>
      </c>
      <c r="C21" s="53" t="s">
        <v>203</v>
      </c>
      <c r="D21" s="9" t="s">
        <v>102</v>
      </c>
      <c r="E21" s="39">
        <v>70000</v>
      </c>
      <c r="F21" s="38">
        <f t="shared" si="3"/>
        <v>70000</v>
      </c>
      <c r="G21" s="39">
        <f t="shared" si="4"/>
        <v>7000</v>
      </c>
      <c r="H21" s="39">
        <f t="shared" si="5"/>
        <v>63000</v>
      </c>
      <c r="I21" s="40">
        <f t="shared" si="6"/>
        <v>1400</v>
      </c>
      <c r="J21" s="41">
        <f t="shared" si="7"/>
        <v>0.02</v>
      </c>
      <c r="L21" s="12">
        <f t="shared" si="2"/>
        <v>64400</v>
      </c>
    </row>
    <row r="22" ht="12.75" customHeight="1" spans="1:12" x14ac:dyDescent="0.25">
      <c r="A22" s="29" t="s">
        <v>114</v>
      </c>
      <c r="B22" s="51" t="s">
        <v>74</v>
      </c>
      <c r="C22" s="53" t="s">
        <v>204</v>
      </c>
      <c r="D22" s="9" t="s">
        <v>102</v>
      </c>
      <c r="E22" s="39">
        <v>50000</v>
      </c>
      <c r="F22" s="38">
        <f t="shared" si="3"/>
        <v>50000</v>
      </c>
      <c r="G22" s="39">
        <f t="shared" si="4"/>
        <v>5000</v>
      </c>
      <c r="H22" s="39">
        <f t="shared" si="5"/>
        <v>45000</v>
      </c>
      <c r="I22" s="40">
        <f t="shared" si="6"/>
        <v>1000</v>
      </c>
      <c r="J22" s="41">
        <f t="shared" si="7"/>
        <v>0.02</v>
      </c>
      <c r="L22" s="12">
        <f t="shared" si="2"/>
        <v>46000</v>
      </c>
    </row>
    <row r="23" ht="12.75" customHeight="1" spans="1:12" x14ac:dyDescent="0.25">
      <c r="A23" s="29" t="s">
        <v>114</v>
      </c>
      <c r="B23" s="51" t="s">
        <v>167</v>
      </c>
      <c r="C23" s="53" t="s">
        <v>205</v>
      </c>
      <c r="D23" s="9" t="s">
        <v>102</v>
      </c>
      <c r="E23" s="39">
        <v>22000</v>
      </c>
      <c r="F23" s="38">
        <f t="shared" si="3"/>
        <v>22000</v>
      </c>
      <c r="G23" s="39">
        <f t="shared" si="4"/>
        <v>2200</v>
      </c>
      <c r="H23" s="39">
        <f t="shared" si="5"/>
        <v>19800</v>
      </c>
      <c r="I23" s="40">
        <f t="shared" si="6"/>
        <v>660</v>
      </c>
      <c r="J23" s="41">
        <f t="shared" si="7"/>
        <v>0.03</v>
      </c>
      <c r="L23" s="12">
        <f t="shared" si="2"/>
        <v>20460</v>
      </c>
    </row>
    <row r="24" ht="12.75" customHeight="1" spans="1:12" x14ac:dyDescent="0.25">
      <c r="A24" s="29" t="s">
        <v>114</v>
      </c>
      <c r="B24" s="51" t="s">
        <v>167</v>
      </c>
      <c r="C24" s="53" t="s">
        <v>193</v>
      </c>
      <c r="D24" s="9" t="s">
        <v>102</v>
      </c>
      <c r="E24" s="39">
        <v>30000</v>
      </c>
      <c r="F24" s="38">
        <f t="shared" si="3"/>
        <v>30000</v>
      </c>
      <c r="G24" s="39">
        <f t="shared" si="4"/>
        <v>3000</v>
      </c>
      <c r="H24" s="39">
        <f t="shared" si="5"/>
        <v>27000</v>
      </c>
      <c r="I24" s="40">
        <f t="shared" si="6"/>
        <v>900</v>
      </c>
      <c r="J24" s="41">
        <f t="shared" si="7"/>
        <v>0.03</v>
      </c>
      <c r="L24" s="12">
        <f t="shared" si="2"/>
        <v>27900</v>
      </c>
    </row>
    <row r="25" ht="12.75" customHeight="1" spans="1:12" x14ac:dyDescent="0.25">
      <c r="A25" s="29" t="s">
        <v>114</v>
      </c>
      <c r="B25" s="51" t="s">
        <v>167</v>
      </c>
      <c r="C25" s="53" t="s">
        <v>194</v>
      </c>
      <c r="D25" s="9" t="s">
        <v>103</v>
      </c>
      <c r="E25" s="39">
        <v>10000</v>
      </c>
      <c r="F25" s="38">
        <f t="shared" si="3"/>
        <v>-10000</v>
      </c>
      <c r="G25" s="39">
        <f t="shared" si="4"/>
        <v>0</v>
      </c>
      <c r="H25" s="39">
        <f t="shared" si="5"/>
        <v>-10000</v>
      </c>
      <c r="I25" s="40">
        <f t="shared" si="6"/>
        <v>300</v>
      </c>
      <c r="J25" s="41">
        <f t="shared" si="7"/>
        <v>0.03</v>
      </c>
      <c r="L25" s="12">
        <f t="shared" si="2"/>
        <v>-9700</v>
      </c>
    </row>
    <row r="26" ht="12.75" customHeight="1" spans="1:12" x14ac:dyDescent="0.25">
      <c r="A26" s="29" t="s">
        <v>114</v>
      </c>
      <c r="B26" s="51" t="s">
        <v>167</v>
      </c>
      <c r="C26" s="53" t="s">
        <v>196</v>
      </c>
      <c r="D26" s="9" t="s">
        <v>103</v>
      </c>
      <c r="E26" s="39">
        <v>10000</v>
      </c>
      <c r="F26" s="38">
        <f t="shared" si="3"/>
        <v>-10000</v>
      </c>
      <c r="G26" s="39">
        <f t="shared" si="4"/>
        <v>0</v>
      </c>
      <c r="H26" s="39">
        <f t="shared" si="5"/>
        <v>-10000</v>
      </c>
      <c r="I26" s="40">
        <f t="shared" si="6"/>
        <v>300</v>
      </c>
      <c r="J26" s="41">
        <f t="shared" si="7"/>
        <v>0.03</v>
      </c>
      <c r="L26" s="12">
        <f t="shared" si="2"/>
        <v>-9700</v>
      </c>
    </row>
    <row r="27" ht="12.75" customHeight="1" spans="1:12" x14ac:dyDescent="0.25">
      <c r="A27" s="29" t="s">
        <v>114</v>
      </c>
      <c r="B27" s="51" t="s">
        <v>167</v>
      </c>
      <c r="C27" s="53" t="s">
        <v>198</v>
      </c>
      <c r="D27" s="9" t="s">
        <v>103</v>
      </c>
      <c r="E27" s="39">
        <v>330500</v>
      </c>
      <c r="F27" s="38">
        <f t="shared" si="3"/>
        <v>-330500</v>
      </c>
      <c r="G27" s="39">
        <f t="shared" si="4"/>
        <v>0</v>
      </c>
      <c r="H27" s="39">
        <f t="shared" si="5"/>
        <v>-330500</v>
      </c>
      <c r="I27" s="40">
        <f t="shared" si="6"/>
        <v>9915</v>
      </c>
      <c r="J27" s="41">
        <f t="shared" si="7"/>
        <v>0.03</v>
      </c>
      <c r="L27" s="12">
        <f t="shared" si="2"/>
        <v>-320585</v>
      </c>
    </row>
    <row r="28" ht="12.75" customHeight="1" spans="1:12" x14ac:dyDescent="0.25">
      <c r="A28" s="29" t="s">
        <v>114</v>
      </c>
      <c r="B28" s="51" t="s">
        <v>167</v>
      </c>
      <c r="C28" s="53" t="s">
        <v>200</v>
      </c>
      <c r="D28" s="9" t="s">
        <v>102</v>
      </c>
      <c r="E28" s="39">
        <v>10000</v>
      </c>
      <c r="F28" s="38">
        <f t="shared" si="3"/>
        <v>10000</v>
      </c>
      <c r="G28" s="39">
        <f t="shared" si="4"/>
        <v>1000</v>
      </c>
      <c r="H28" s="39">
        <f t="shared" si="5"/>
        <v>9000</v>
      </c>
      <c r="I28" s="40">
        <f t="shared" si="6"/>
        <v>300</v>
      </c>
      <c r="J28" s="41">
        <f t="shared" si="7"/>
        <v>0.03</v>
      </c>
      <c r="L28" s="12">
        <f t="shared" si="2"/>
        <v>9300</v>
      </c>
    </row>
    <row r="29" ht="12.75" customHeight="1" spans="1:12" x14ac:dyDescent="0.25">
      <c r="A29" s="29" t="s">
        <v>114</v>
      </c>
      <c r="B29" s="51" t="s">
        <v>154</v>
      </c>
      <c r="C29" s="53" t="s">
        <v>193</v>
      </c>
      <c r="D29" s="9" t="s">
        <v>102</v>
      </c>
      <c r="E29" s="39">
        <v>5000</v>
      </c>
      <c r="F29" s="38">
        <f t="shared" si="3"/>
        <v>5000</v>
      </c>
      <c r="G29" s="39">
        <f t="shared" si="4"/>
        <v>500</v>
      </c>
      <c r="H29" s="39">
        <f t="shared" si="5"/>
        <v>4500</v>
      </c>
      <c r="I29" s="40">
        <f t="shared" si="6"/>
        <v>100</v>
      </c>
      <c r="J29" s="41">
        <f t="shared" si="7"/>
        <v>0.02</v>
      </c>
      <c r="L29" s="12">
        <f t="shared" si="2"/>
        <v>4600</v>
      </c>
    </row>
    <row r="30" ht="12.75" customHeight="1" spans="1:12" s="54" customFormat="1" x14ac:dyDescent="0.25">
      <c r="A30" s="29" t="s">
        <v>114</v>
      </c>
      <c r="B30" s="51" t="s">
        <v>154</v>
      </c>
      <c r="C30" s="53" t="s">
        <v>204</v>
      </c>
      <c r="D30" s="9" t="s">
        <v>102</v>
      </c>
      <c r="E30" s="39">
        <v>4000</v>
      </c>
      <c r="F30" s="38">
        <f t="shared" si="3"/>
        <v>4000</v>
      </c>
      <c r="G30" s="39">
        <f t="shared" si="4"/>
        <v>400</v>
      </c>
      <c r="H30" s="39">
        <f t="shared" si="5"/>
        <v>3600</v>
      </c>
      <c r="I30" s="40">
        <f t="shared" si="6"/>
        <v>80</v>
      </c>
      <c r="J30" s="41">
        <f t="shared" si="7"/>
        <v>0.02</v>
      </c>
      <c r="K30" s="9"/>
      <c r="L30" s="12">
        <f t="shared" si="2"/>
        <v>3680</v>
      </c>
    </row>
    <row r="31" ht="12.75" customHeight="1" spans="1:12" x14ac:dyDescent="0.25">
      <c r="A31" s="29" t="s">
        <v>114</v>
      </c>
      <c r="B31" s="51" t="s">
        <v>79</v>
      </c>
      <c r="C31" s="53" t="s">
        <v>206</v>
      </c>
      <c r="D31" s="9" t="s">
        <v>103</v>
      </c>
      <c r="E31" s="39">
        <v>45000</v>
      </c>
      <c r="F31" s="38">
        <f t="shared" si="3"/>
        <v>-45000</v>
      </c>
      <c r="G31" s="39">
        <f t="shared" si="4"/>
        <v>0</v>
      </c>
      <c r="H31" s="39">
        <f t="shared" si="5"/>
        <v>-45000</v>
      </c>
      <c r="I31" s="40">
        <f t="shared" si="6"/>
        <v>1350</v>
      </c>
      <c r="J31" s="41">
        <f t="shared" si="7"/>
        <v>0.03</v>
      </c>
      <c r="L31" s="12">
        <f t="shared" si="2"/>
        <v>-43650</v>
      </c>
    </row>
    <row r="32" ht="12.75" customHeight="1" spans="1:12" x14ac:dyDescent="0.25">
      <c r="A32" s="29" t="s">
        <v>114</v>
      </c>
      <c r="B32" s="51" t="s">
        <v>73</v>
      </c>
      <c r="C32" s="53" t="s">
        <v>200</v>
      </c>
      <c r="D32" s="9" t="s">
        <v>102</v>
      </c>
      <c r="E32" s="39">
        <v>3000</v>
      </c>
      <c r="F32" s="38">
        <f t="shared" si="3"/>
        <v>3000</v>
      </c>
      <c r="G32" s="39">
        <f t="shared" si="4"/>
        <v>300</v>
      </c>
      <c r="H32" s="39">
        <f t="shared" si="5"/>
        <v>2700</v>
      </c>
      <c r="I32" s="40">
        <f t="shared" si="6"/>
        <v>60</v>
      </c>
      <c r="J32" s="41">
        <f t="shared" si="7"/>
        <v>0.02</v>
      </c>
      <c r="L32" s="12">
        <f t="shared" si="2"/>
        <v>2760</v>
      </c>
    </row>
    <row r="33" ht="12.75" customHeight="1" spans="1:12" x14ac:dyDescent="0.25">
      <c r="A33" s="29" t="s">
        <v>116</v>
      </c>
      <c r="B33" s="51" t="s">
        <v>166</v>
      </c>
      <c r="C33" s="53" t="s">
        <v>204</v>
      </c>
      <c r="D33" s="9" t="s">
        <v>103</v>
      </c>
      <c r="E33" s="39">
        <v>11000</v>
      </c>
      <c r="F33" s="38">
        <f t="shared" si="3"/>
        <v>-11000</v>
      </c>
      <c r="G33" s="39">
        <f t="shared" si="4"/>
        <v>0</v>
      </c>
      <c r="H33" s="39">
        <f t="shared" si="5"/>
        <v>-11000</v>
      </c>
      <c r="I33" s="40">
        <f t="shared" si="6"/>
        <v>220</v>
      </c>
      <c r="J33" s="41">
        <f t="shared" si="7"/>
        <v>0.02</v>
      </c>
      <c r="L33" s="12">
        <f t="shared" si="2"/>
        <v>-10780</v>
      </c>
    </row>
    <row r="34" ht="12.75" customHeight="1" spans="1:12" x14ac:dyDescent="0.25">
      <c r="A34" s="29" t="s">
        <v>116</v>
      </c>
      <c r="B34" s="51" t="s">
        <v>166</v>
      </c>
      <c r="C34" s="53" t="s">
        <v>202</v>
      </c>
      <c r="D34" s="9" t="s">
        <v>102</v>
      </c>
      <c r="E34" s="39">
        <v>8000</v>
      </c>
      <c r="F34" s="38">
        <f t="shared" si="3"/>
        <v>8000</v>
      </c>
      <c r="G34" s="39">
        <f t="shared" si="4"/>
        <v>800</v>
      </c>
      <c r="H34" s="39">
        <f t="shared" si="5"/>
        <v>7200</v>
      </c>
      <c r="I34" s="40">
        <f t="shared" si="6"/>
        <v>160</v>
      </c>
      <c r="J34" s="41">
        <f t="shared" si="7"/>
        <v>0.02</v>
      </c>
      <c r="L34" s="12">
        <f t="shared" si="2"/>
        <v>7360</v>
      </c>
    </row>
    <row r="35" ht="12.75" customHeight="1" spans="1:12" x14ac:dyDescent="0.25">
      <c r="A35" s="29" t="s">
        <v>116</v>
      </c>
      <c r="B35" s="51" t="s">
        <v>74</v>
      </c>
      <c r="C35" s="53" t="s">
        <v>205</v>
      </c>
      <c r="D35" s="9" t="s">
        <v>103</v>
      </c>
      <c r="E35" s="39">
        <v>30000</v>
      </c>
      <c r="F35" s="38">
        <f t="shared" si="3"/>
        <v>-30000</v>
      </c>
      <c r="G35" s="39">
        <f t="shared" si="4"/>
        <v>0</v>
      </c>
      <c r="H35" s="39">
        <f t="shared" si="5"/>
        <v>-30000</v>
      </c>
      <c r="I35" s="40">
        <f t="shared" si="6"/>
        <v>600</v>
      </c>
      <c r="J35" s="41">
        <f t="shared" si="7"/>
        <v>0.02</v>
      </c>
      <c r="L35" s="12">
        <f>SUBTOTAL(9,H35:I35)</f>
        <v>-29400</v>
      </c>
    </row>
    <row r="36" ht="12.75" customHeight="1" spans="1:12" x14ac:dyDescent="0.25">
      <c r="A36" s="29" t="s">
        <v>116</v>
      </c>
      <c r="B36" s="51" t="s">
        <v>74</v>
      </c>
      <c r="C36" s="53" t="s">
        <v>207</v>
      </c>
      <c r="D36" s="9" t="s">
        <v>102</v>
      </c>
      <c r="E36" s="39">
        <v>80000</v>
      </c>
      <c r="F36" s="38">
        <f t="shared" si="3"/>
        <v>80000</v>
      </c>
      <c r="G36" s="39">
        <f t="shared" si="4"/>
        <v>8000</v>
      </c>
      <c r="H36" s="39">
        <f t="shared" si="5"/>
        <v>72000</v>
      </c>
      <c r="I36" s="40">
        <f t="shared" si="6"/>
        <v>1600</v>
      </c>
      <c r="J36" s="41">
        <f t="shared" si="7"/>
        <v>0.02</v>
      </c>
      <c r="L36" s="12">
        <f t="shared" ref="L36:L99" si="8">SUBTOTAL(9,H36:I36)</f>
        <v>73600</v>
      </c>
    </row>
    <row r="37" ht="12.75" customHeight="1" spans="1:12" x14ac:dyDescent="0.25">
      <c r="A37" s="29" t="s">
        <v>116</v>
      </c>
      <c r="B37" s="51" t="s">
        <v>74</v>
      </c>
      <c r="C37" s="53" t="s">
        <v>204</v>
      </c>
      <c r="D37" s="9" t="s">
        <v>103</v>
      </c>
      <c r="E37" s="39">
        <v>130000</v>
      </c>
      <c r="F37" s="38">
        <f t="shared" si="3"/>
        <v>-130000</v>
      </c>
      <c r="G37" s="39">
        <f t="shared" si="4"/>
        <v>0</v>
      </c>
      <c r="H37" s="39">
        <f t="shared" si="5"/>
        <v>-130000</v>
      </c>
      <c r="I37" s="40">
        <f t="shared" si="6"/>
        <v>2600</v>
      </c>
      <c r="J37" s="41">
        <f t="shared" si="7"/>
        <v>0.02</v>
      </c>
      <c r="L37" s="12">
        <f t="shared" si="8"/>
        <v>-127400</v>
      </c>
    </row>
    <row r="38" ht="12.75" customHeight="1" spans="1:12" x14ac:dyDescent="0.25">
      <c r="A38" s="29" t="s">
        <v>116</v>
      </c>
      <c r="B38" s="51" t="s">
        <v>167</v>
      </c>
      <c r="C38" s="53" t="s">
        <v>205</v>
      </c>
      <c r="D38" s="9" t="s">
        <v>103</v>
      </c>
      <c r="E38" s="39">
        <v>10000</v>
      </c>
      <c r="F38" s="38">
        <f t="shared" si="3"/>
        <v>-10000</v>
      </c>
      <c r="G38" s="39">
        <f t="shared" si="4"/>
        <v>0</v>
      </c>
      <c r="H38" s="39">
        <f t="shared" si="5"/>
        <v>-10000</v>
      </c>
      <c r="I38" s="40">
        <f t="shared" si="6"/>
        <v>300</v>
      </c>
      <c r="J38" s="41">
        <f t="shared" si="7"/>
        <v>0.03</v>
      </c>
      <c r="L38" s="12">
        <f t="shared" si="8"/>
        <v>-9700</v>
      </c>
    </row>
    <row r="39" ht="12.75" customHeight="1" spans="1:12" x14ac:dyDescent="0.25">
      <c r="A39" s="29" t="s">
        <v>116</v>
      </c>
      <c r="B39" s="51" t="s">
        <v>167</v>
      </c>
      <c r="C39" s="53" t="s">
        <v>208</v>
      </c>
      <c r="D39" s="9" t="s">
        <v>103</v>
      </c>
      <c r="E39" s="39">
        <v>1000</v>
      </c>
      <c r="F39" s="38">
        <f t="shared" si="3"/>
        <v>-1000</v>
      </c>
      <c r="G39" s="39">
        <f t="shared" si="4"/>
        <v>0</v>
      </c>
      <c r="H39" s="39">
        <f t="shared" si="5"/>
        <v>-1000</v>
      </c>
      <c r="I39" s="40">
        <f t="shared" si="6"/>
        <v>30</v>
      </c>
      <c r="J39" s="41">
        <f t="shared" si="7"/>
        <v>0.03</v>
      </c>
      <c r="L39" s="12">
        <f t="shared" si="8"/>
        <v>-970</v>
      </c>
    </row>
    <row r="40" ht="12.75" customHeight="1" spans="1:12" x14ac:dyDescent="0.25">
      <c r="A40" s="29" t="s">
        <v>116</v>
      </c>
      <c r="B40" s="51" t="s">
        <v>167</v>
      </c>
      <c r="C40" s="53" t="s">
        <v>196</v>
      </c>
      <c r="D40" s="9" t="s">
        <v>103</v>
      </c>
      <c r="E40" s="39">
        <v>10500</v>
      </c>
      <c r="F40" s="38">
        <f t="shared" si="3"/>
        <v>-10500</v>
      </c>
      <c r="G40" s="39">
        <f t="shared" si="4"/>
        <v>0</v>
      </c>
      <c r="H40" s="39">
        <f t="shared" si="5"/>
        <v>-10500</v>
      </c>
      <c r="I40" s="40">
        <f t="shared" si="6"/>
        <v>315</v>
      </c>
      <c r="J40" s="41">
        <f t="shared" si="7"/>
        <v>0.03</v>
      </c>
      <c r="L40" s="12">
        <f t="shared" si="8"/>
        <v>-10185</v>
      </c>
    </row>
    <row r="41" ht="12.75" customHeight="1" spans="1:12" x14ac:dyDescent="0.25">
      <c r="A41" s="29" t="s">
        <v>116</v>
      </c>
      <c r="B41" s="51" t="s">
        <v>167</v>
      </c>
      <c r="C41" s="53" t="s">
        <v>201</v>
      </c>
      <c r="D41" s="9" t="s">
        <v>102</v>
      </c>
      <c r="E41" s="39">
        <v>33000</v>
      </c>
      <c r="F41" s="38">
        <f t="shared" si="3"/>
        <v>33000</v>
      </c>
      <c r="G41" s="39">
        <f t="shared" si="4"/>
        <v>3300</v>
      </c>
      <c r="H41" s="39">
        <f t="shared" si="5"/>
        <v>29700</v>
      </c>
      <c r="I41" s="40">
        <f t="shared" si="6"/>
        <v>990</v>
      </c>
      <c r="J41" s="41">
        <f t="shared" si="7"/>
        <v>0.03</v>
      </c>
      <c r="L41" s="12">
        <f t="shared" si="8"/>
        <v>30690</v>
      </c>
    </row>
    <row r="42" ht="12.75" customHeight="1" spans="1:12" x14ac:dyDescent="0.25">
      <c r="A42" s="29" t="s">
        <v>116</v>
      </c>
      <c r="B42" s="51" t="s">
        <v>167</v>
      </c>
      <c r="C42" s="53" t="s">
        <v>202</v>
      </c>
      <c r="D42" s="9" t="s">
        <v>102</v>
      </c>
      <c r="E42" s="39">
        <v>269000</v>
      </c>
      <c r="F42" s="38">
        <f t="shared" si="3"/>
        <v>269000</v>
      </c>
      <c r="G42" s="39">
        <f t="shared" si="4"/>
        <v>26900</v>
      </c>
      <c r="H42" s="39">
        <f t="shared" si="5"/>
        <v>242100</v>
      </c>
      <c r="I42" s="40">
        <f t="shared" si="6"/>
        <v>8070</v>
      </c>
      <c r="J42" s="41">
        <f t="shared" si="7"/>
        <v>0.03</v>
      </c>
      <c r="L42" s="12">
        <f t="shared" si="8"/>
        <v>250170</v>
      </c>
    </row>
    <row r="43" ht="12.75" customHeight="1" spans="1:12" x14ac:dyDescent="0.25">
      <c r="A43" s="29" t="s">
        <v>116</v>
      </c>
      <c r="B43" s="51" t="s">
        <v>154</v>
      </c>
      <c r="C43" s="53" t="s">
        <v>206</v>
      </c>
      <c r="D43" s="9" t="s">
        <v>103</v>
      </c>
      <c r="E43" s="39">
        <v>6000</v>
      </c>
      <c r="F43" s="38">
        <f t="shared" si="3"/>
        <v>-6000</v>
      </c>
      <c r="G43" s="39">
        <f t="shared" si="4"/>
        <v>0</v>
      </c>
      <c r="H43" s="39">
        <f t="shared" si="5"/>
        <v>-6000</v>
      </c>
      <c r="I43" s="40">
        <f t="shared" si="6"/>
        <v>120</v>
      </c>
      <c r="J43" s="41">
        <f t="shared" si="7"/>
        <v>0.02</v>
      </c>
      <c r="L43" s="12">
        <f t="shared" si="8"/>
        <v>-5880</v>
      </c>
    </row>
    <row r="44" ht="12.75" customHeight="1" spans="1:12" x14ac:dyDescent="0.25">
      <c r="A44" s="29" t="s">
        <v>116</v>
      </c>
      <c r="B44" s="51" t="s">
        <v>155</v>
      </c>
      <c r="C44" s="53" t="s">
        <v>209</v>
      </c>
      <c r="D44" s="9" t="s">
        <v>102</v>
      </c>
      <c r="E44" s="39">
        <v>5400</v>
      </c>
      <c r="F44" s="38">
        <f t="shared" si="3"/>
        <v>5400</v>
      </c>
      <c r="G44" s="39">
        <f t="shared" si="4"/>
        <v>540</v>
      </c>
      <c r="H44" s="39">
        <f t="shared" si="5"/>
        <v>4860</v>
      </c>
      <c r="I44" s="40">
        <f t="shared" si="6"/>
        <v>135</v>
      </c>
      <c r="J44" s="41">
        <f t="shared" si="7"/>
        <v>0.025</v>
      </c>
      <c r="L44" s="12">
        <f t="shared" si="8"/>
        <v>4995</v>
      </c>
    </row>
    <row r="45" ht="12.75" customHeight="1" spans="1:12" x14ac:dyDescent="0.25">
      <c r="A45" s="29" t="s">
        <v>116</v>
      </c>
      <c r="B45" s="51" t="s">
        <v>155</v>
      </c>
      <c r="C45" s="53" t="s">
        <v>193</v>
      </c>
      <c r="D45" s="9" t="s">
        <v>102</v>
      </c>
      <c r="E45" s="39">
        <v>8400</v>
      </c>
      <c r="F45" s="38">
        <f t="shared" si="3"/>
        <v>8400</v>
      </c>
      <c r="G45" s="39">
        <f t="shared" si="4"/>
        <v>840</v>
      </c>
      <c r="H45" s="39">
        <f t="shared" si="5"/>
        <v>7560</v>
      </c>
      <c r="I45" s="40">
        <f t="shared" si="6"/>
        <v>210</v>
      </c>
      <c r="J45" s="41">
        <f t="shared" si="7"/>
        <v>0.025</v>
      </c>
      <c r="L45" s="12">
        <f t="shared" si="8"/>
        <v>7770</v>
      </c>
    </row>
    <row r="46" ht="12.75" customHeight="1" spans="1:12" x14ac:dyDescent="0.25">
      <c r="A46" s="29" t="s">
        <v>116</v>
      </c>
      <c r="B46" s="51" t="s">
        <v>155</v>
      </c>
      <c r="C46" s="53" t="s">
        <v>196</v>
      </c>
      <c r="D46" s="9" t="s">
        <v>103</v>
      </c>
      <c r="E46" s="39">
        <v>6800</v>
      </c>
      <c r="F46" s="38">
        <f t="shared" si="3"/>
        <v>-6800</v>
      </c>
      <c r="G46" s="39">
        <f t="shared" si="4"/>
        <v>0</v>
      </c>
      <c r="H46" s="39">
        <f t="shared" si="5"/>
        <v>-6800</v>
      </c>
      <c r="I46" s="40">
        <f t="shared" si="6"/>
        <v>170</v>
      </c>
      <c r="J46" s="41">
        <f t="shared" si="7"/>
        <v>0.025</v>
      </c>
      <c r="L46" s="12">
        <f t="shared" si="8"/>
        <v>-6630</v>
      </c>
    </row>
    <row r="47" ht="12.75" customHeight="1" spans="1:12" x14ac:dyDescent="0.25">
      <c r="A47" s="29" t="s">
        <v>116</v>
      </c>
      <c r="B47" s="51" t="s">
        <v>155</v>
      </c>
      <c r="C47" s="53" t="s">
        <v>210</v>
      </c>
      <c r="D47" s="9" t="s">
        <v>102</v>
      </c>
      <c r="E47" s="39">
        <v>8900</v>
      </c>
      <c r="F47" s="38">
        <f t="shared" si="3"/>
        <v>8900</v>
      </c>
      <c r="G47" s="39">
        <f t="shared" si="4"/>
        <v>890</v>
      </c>
      <c r="H47" s="39">
        <f t="shared" si="5"/>
        <v>8010</v>
      </c>
      <c r="I47" s="40">
        <f t="shared" si="6"/>
        <v>222.5</v>
      </c>
      <c r="J47" s="41">
        <f t="shared" si="7"/>
        <v>0.025</v>
      </c>
      <c r="L47" s="12">
        <f t="shared" si="8"/>
        <v>8232.5</v>
      </c>
    </row>
    <row r="48" ht="12.75" customHeight="1" spans="1:12" x14ac:dyDescent="0.25">
      <c r="A48" s="29" t="s">
        <v>116</v>
      </c>
      <c r="B48" s="51" t="s">
        <v>155</v>
      </c>
      <c r="C48" s="53" t="s">
        <v>204</v>
      </c>
      <c r="D48" s="9" t="s">
        <v>103</v>
      </c>
      <c r="E48" s="39">
        <v>4600</v>
      </c>
      <c r="F48" s="38">
        <f t="shared" si="3"/>
        <v>-4600</v>
      </c>
      <c r="G48" s="39">
        <f t="shared" si="4"/>
        <v>0</v>
      </c>
      <c r="H48" s="39">
        <f t="shared" si="5"/>
        <v>-4600</v>
      </c>
      <c r="I48" s="40">
        <f t="shared" si="6"/>
        <v>115</v>
      </c>
      <c r="J48" s="41">
        <f t="shared" si="7"/>
        <v>0.025</v>
      </c>
      <c r="L48" s="12">
        <f t="shared" si="8"/>
        <v>-4485</v>
      </c>
    </row>
    <row r="49" ht="12.75" customHeight="1" spans="1:12" x14ac:dyDescent="0.25">
      <c r="A49" s="29" t="s">
        <v>116</v>
      </c>
      <c r="B49" s="53" t="s">
        <v>155</v>
      </c>
      <c r="C49" s="53" t="s">
        <v>206</v>
      </c>
      <c r="D49" s="9" t="s">
        <v>103</v>
      </c>
      <c r="E49" s="39">
        <v>11000</v>
      </c>
      <c r="F49" s="38">
        <f t="shared" si="3"/>
        <v>-11000</v>
      </c>
      <c r="G49" s="39">
        <f t="shared" si="4"/>
        <v>0</v>
      </c>
      <c r="H49" s="39">
        <f t="shared" si="5"/>
        <v>-11000</v>
      </c>
      <c r="I49" s="40">
        <f t="shared" si="6"/>
        <v>275</v>
      </c>
      <c r="J49" s="41">
        <f t="shared" si="7"/>
        <v>0.025</v>
      </c>
      <c r="L49" s="12">
        <f t="shared" si="8"/>
        <v>-10725</v>
      </c>
    </row>
    <row r="50" ht="12.75" customHeight="1" spans="1:12" x14ac:dyDescent="0.25">
      <c r="A50" s="29" t="s">
        <v>116</v>
      </c>
      <c r="B50" s="53" t="s">
        <v>73</v>
      </c>
      <c r="C50" s="53" t="s">
        <v>193</v>
      </c>
      <c r="D50" s="9" t="s">
        <v>102</v>
      </c>
      <c r="E50" s="39">
        <v>8000</v>
      </c>
      <c r="F50" s="38">
        <f t="shared" si="3"/>
        <v>8000</v>
      </c>
      <c r="G50" s="39">
        <f t="shared" si="4"/>
        <v>800</v>
      </c>
      <c r="H50" s="39">
        <f t="shared" si="5"/>
        <v>7200</v>
      </c>
      <c r="I50" s="40">
        <f t="shared" si="6"/>
        <v>160</v>
      </c>
      <c r="J50" s="41">
        <f t="shared" si="7"/>
        <v>0.02</v>
      </c>
      <c r="L50" s="12">
        <f t="shared" si="8"/>
        <v>7360</v>
      </c>
    </row>
    <row r="51" ht="12.75" customHeight="1" spans="1:12" x14ac:dyDescent="0.25">
      <c r="A51" s="29" t="s">
        <v>117</v>
      </c>
      <c r="B51" s="53" t="s">
        <v>74</v>
      </c>
      <c r="C51" s="51" t="s">
        <v>211</v>
      </c>
      <c r="D51" s="9" t="s">
        <v>102</v>
      </c>
      <c r="E51" s="39">
        <v>36000</v>
      </c>
      <c r="F51" s="38">
        <f t="shared" si="3"/>
        <v>36000</v>
      </c>
      <c r="G51" s="39">
        <f t="shared" si="4"/>
        <v>3600</v>
      </c>
      <c r="H51" s="39">
        <f t="shared" si="5"/>
        <v>32400</v>
      </c>
      <c r="I51" s="40">
        <f t="shared" si="6"/>
        <v>720</v>
      </c>
      <c r="J51" s="41">
        <f t="shared" si="7"/>
        <v>0.02</v>
      </c>
      <c r="L51" s="12">
        <f t="shared" si="8"/>
        <v>33120</v>
      </c>
    </row>
    <row r="52" ht="12.75" customHeight="1" spans="1:12" x14ac:dyDescent="0.25">
      <c r="A52" s="29" t="s">
        <v>117</v>
      </c>
      <c r="B52" s="53" t="s">
        <v>74</v>
      </c>
      <c r="C52" s="53" t="s">
        <v>212</v>
      </c>
      <c r="D52" s="9" t="s">
        <v>102</v>
      </c>
      <c r="E52" s="39">
        <v>20000</v>
      </c>
      <c r="F52" s="38">
        <f t="shared" si="3"/>
        <v>20000</v>
      </c>
      <c r="G52" s="39">
        <f t="shared" si="4"/>
        <v>2000</v>
      </c>
      <c r="H52" s="39">
        <f t="shared" si="5"/>
        <v>18000</v>
      </c>
      <c r="I52" s="40">
        <f t="shared" si="6"/>
        <v>400</v>
      </c>
      <c r="J52" s="41">
        <f t="shared" si="7"/>
        <v>0.02</v>
      </c>
      <c r="L52" s="12">
        <f t="shared" si="8"/>
        <v>18400</v>
      </c>
    </row>
    <row r="53" ht="12.75" customHeight="1" spans="1:12" x14ac:dyDescent="0.25">
      <c r="A53" s="29" t="s">
        <v>117</v>
      </c>
      <c r="B53" s="53" t="s">
        <v>167</v>
      </c>
      <c r="C53" s="53" t="s">
        <v>203</v>
      </c>
      <c r="D53" s="9" t="s">
        <v>103</v>
      </c>
      <c r="E53" s="39">
        <v>30000</v>
      </c>
      <c r="F53" s="38">
        <f t="shared" si="3"/>
        <v>-30000</v>
      </c>
      <c r="G53" s="39">
        <f t="shared" si="4"/>
        <v>0</v>
      </c>
      <c r="H53" s="39">
        <f t="shared" si="5"/>
        <v>-30000</v>
      </c>
      <c r="I53" s="40">
        <f t="shared" si="6"/>
        <v>900</v>
      </c>
      <c r="J53" s="41">
        <f t="shared" si="7"/>
        <v>0.03</v>
      </c>
      <c r="L53" s="12">
        <f t="shared" si="8"/>
        <v>-29100</v>
      </c>
    </row>
    <row r="54" ht="12.75" customHeight="1" spans="1:12" x14ac:dyDescent="0.25">
      <c r="A54" s="29" t="s">
        <v>117</v>
      </c>
      <c r="B54" s="51" t="s">
        <v>167</v>
      </c>
      <c r="C54" s="53" t="s">
        <v>213</v>
      </c>
      <c r="D54" s="9" t="s">
        <v>103</v>
      </c>
      <c r="E54" s="39">
        <v>2000</v>
      </c>
      <c r="F54" s="38">
        <f t="shared" si="3"/>
        <v>-2000</v>
      </c>
      <c r="G54" s="39">
        <f t="shared" si="4"/>
        <v>0</v>
      </c>
      <c r="H54" s="39">
        <f t="shared" si="5"/>
        <v>-2000</v>
      </c>
      <c r="I54" s="40">
        <f t="shared" si="6"/>
        <v>60</v>
      </c>
      <c r="J54" s="41">
        <f t="shared" si="7"/>
        <v>0.03</v>
      </c>
      <c r="L54" s="12">
        <f t="shared" si="8"/>
        <v>-1940</v>
      </c>
    </row>
    <row r="55" ht="12.75" customHeight="1" spans="1:12" x14ac:dyDescent="0.25">
      <c r="A55" s="29" t="s">
        <v>117</v>
      </c>
      <c r="B55" s="51" t="s">
        <v>167</v>
      </c>
      <c r="C55" s="53" t="s">
        <v>214</v>
      </c>
      <c r="D55" s="9" t="s">
        <v>103</v>
      </c>
      <c r="E55" s="39">
        <v>10000</v>
      </c>
      <c r="F55" s="38">
        <f t="shared" si="3"/>
        <v>-10000</v>
      </c>
      <c r="G55" s="39">
        <f t="shared" si="4"/>
        <v>0</v>
      </c>
      <c r="H55" s="39">
        <f t="shared" si="5"/>
        <v>-10000</v>
      </c>
      <c r="I55" s="40">
        <f t="shared" si="6"/>
        <v>300</v>
      </c>
      <c r="J55" s="41">
        <f t="shared" si="7"/>
        <v>0.03</v>
      </c>
      <c r="L55" s="12">
        <f t="shared" si="8"/>
        <v>-9700</v>
      </c>
    </row>
    <row r="56" ht="12.75" customHeight="1" spans="1:12" x14ac:dyDescent="0.25">
      <c r="A56" s="29" t="s">
        <v>118</v>
      </c>
      <c r="B56" s="51" t="s">
        <v>166</v>
      </c>
      <c r="C56" s="51" t="s">
        <v>204</v>
      </c>
      <c r="D56" s="9" t="s">
        <v>102</v>
      </c>
      <c r="E56" s="39">
        <v>49000</v>
      </c>
      <c r="F56" s="38">
        <f t="shared" si="3"/>
        <v>49000</v>
      </c>
      <c r="G56" s="39">
        <f t="shared" si="4"/>
        <v>4900</v>
      </c>
      <c r="H56" s="39">
        <f t="shared" si="5"/>
        <v>44100</v>
      </c>
      <c r="I56" s="40">
        <f t="shared" si="6"/>
        <v>980</v>
      </c>
      <c r="J56" s="41">
        <f t="shared" si="7"/>
        <v>0.02</v>
      </c>
      <c r="L56" s="12">
        <f t="shared" si="8"/>
        <v>45080</v>
      </c>
    </row>
    <row r="57" ht="12.75" customHeight="1" spans="1:12" x14ac:dyDescent="0.25">
      <c r="A57" s="29" t="s">
        <v>118</v>
      </c>
      <c r="B57" s="51" t="s">
        <v>166</v>
      </c>
      <c r="C57" s="51" t="s">
        <v>215</v>
      </c>
      <c r="D57" s="9" t="s">
        <v>102</v>
      </c>
      <c r="E57" s="39">
        <v>50000</v>
      </c>
      <c r="F57" s="38">
        <f t="shared" si="3"/>
        <v>50000</v>
      </c>
      <c r="G57" s="39">
        <f t="shared" si="4"/>
        <v>5000</v>
      </c>
      <c r="H57" s="39">
        <f t="shared" si="5"/>
        <v>45000</v>
      </c>
      <c r="I57" s="40">
        <f t="shared" si="6"/>
        <v>1000</v>
      </c>
      <c r="J57" s="41">
        <f t="shared" si="7"/>
        <v>0.02</v>
      </c>
      <c r="L57" s="12">
        <f t="shared" si="8"/>
        <v>46000</v>
      </c>
    </row>
    <row r="58" ht="12.75" customHeight="1" spans="1:12" x14ac:dyDescent="0.25">
      <c r="A58" s="29" t="s">
        <v>118</v>
      </c>
      <c r="B58" s="51" t="s">
        <v>74</v>
      </c>
      <c r="C58" s="51" t="s">
        <v>204</v>
      </c>
      <c r="D58" s="9" t="s">
        <v>102</v>
      </c>
      <c r="E58" s="39">
        <v>50000</v>
      </c>
      <c r="F58" s="38">
        <f t="shared" si="3"/>
        <v>50000</v>
      </c>
      <c r="G58" s="39">
        <f t="shared" si="4"/>
        <v>5000</v>
      </c>
      <c r="H58" s="39">
        <f t="shared" si="5"/>
        <v>45000</v>
      </c>
      <c r="I58" s="40">
        <f t="shared" si="6"/>
        <v>1000</v>
      </c>
      <c r="J58" s="41">
        <f t="shared" si="7"/>
        <v>0.02</v>
      </c>
      <c r="L58" s="12">
        <f t="shared" si="8"/>
        <v>46000</v>
      </c>
    </row>
    <row r="59" ht="12.75" customHeight="1" spans="1:12" x14ac:dyDescent="0.25">
      <c r="A59" s="29" t="s">
        <v>118</v>
      </c>
      <c r="B59" s="51" t="s">
        <v>167</v>
      </c>
      <c r="C59" s="51" t="s">
        <v>204</v>
      </c>
      <c r="D59" s="9" t="s">
        <v>102</v>
      </c>
      <c r="E59" s="39">
        <v>80000</v>
      </c>
      <c r="F59" s="38">
        <f t="shared" si="3"/>
        <v>80000</v>
      </c>
      <c r="G59" s="39">
        <f t="shared" si="4"/>
        <v>8000</v>
      </c>
      <c r="H59" s="39">
        <f t="shared" si="5"/>
        <v>72000</v>
      </c>
      <c r="I59" s="40">
        <f t="shared" si="6"/>
        <v>2400</v>
      </c>
      <c r="J59" s="41">
        <f t="shared" si="7"/>
        <v>0.03</v>
      </c>
      <c r="L59" s="12">
        <f t="shared" si="8"/>
        <v>74400</v>
      </c>
    </row>
    <row r="60" ht="12.75" customHeight="1" spans="1:12" x14ac:dyDescent="0.25">
      <c r="A60" s="29" t="s">
        <v>118</v>
      </c>
      <c r="B60" s="51" t="s">
        <v>167</v>
      </c>
      <c r="C60" s="51" t="s">
        <v>215</v>
      </c>
      <c r="D60" s="9" t="s">
        <v>102</v>
      </c>
      <c r="E60" s="39">
        <v>30000</v>
      </c>
      <c r="F60" s="38">
        <f t="shared" si="3"/>
        <v>30000</v>
      </c>
      <c r="G60" s="39">
        <f t="shared" si="4"/>
        <v>3000</v>
      </c>
      <c r="H60" s="39">
        <f t="shared" si="5"/>
        <v>27000</v>
      </c>
      <c r="I60" s="40">
        <f t="shared" si="6"/>
        <v>900</v>
      </c>
      <c r="J60" s="41">
        <f t="shared" si="7"/>
        <v>0.03</v>
      </c>
      <c r="L60" s="12">
        <f t="shared" si="8"/>
        <v>27900</v>
      </c>
    </row>
    <row r="61" ht="12.75" customHeight="1" spans="1:12" x14ac:dyDescent="0.25">
      <c r="A61" s="29" t="s">
        <v>118</v>
      </c>
      <c r="B61" s="51" t="s">
        <v>63</v>
      </c>
      <c r="C61" s="53" t="s">
        <v>204</v>
      </c>
      <c r="D61" s="53" t="s">
        <v>102</v>
      </c>
      <c r="E61" s="39">
        <v>33500</v>
      </c>
      <c r="F61" s="38">
        <f t="shared" si="3"/>
        <v>33500</v>
      </c>
      <c r="G61" s="39">
        <f t="shared" si="4"/>
        <v>3350</v>
      </c>
      <c r="H61" s="39">
        <f t="shared" si="5"/>
        <v>30150</v>
      </c>
      <c r="I61" s="40">
        <f t="shared" si="6"/>
        <v>670</v>
      </c>
      <c r="J61" s="41">
        <f t="shared" si="7"/>
        <v>0.02</v>
      </c>
      <c r="L61" s="12">
        <f t="shared" si="8"/>
        <v>30820</v>
      </c>
    </row>
    <row r="62" ht="12.75" customHeight="1" spans="1:12" x14ac:dyDescent="0.25">
      <c r="A62" s="29" t="s">
        <v>118</v>
      </c>
      <c r="B62" s="51" t="s">
        <v>154</v>
      </c>
      <c r="C62" s="53" t="s">
        <v>204</v>
      </c>
      <c r="D62" s="53" t="s">
        <v>102</v>
      </c>
      <c r="E62" s="39">
        <v>6000</v>
      </c>
      <c r="F62" s="38">
        <f t="shared" si="3"/>
        <v>6000</v>
      </c>
      <c r="G62" s="39">
        <f t="shared" si="4"/>
        <v>600</v>
      </c>
      <c r="H62" s="39">
        <f t="shared" si="5"/>
        <v>5400</v>
      </c>
      <c r="I62" s="40">
        <f t="shared" si="6"/>
        <v>120</v>
      </c>
      <c r="J62" s="41">
        <f t="shared" si="7"/>
        <v>0.02</v>
      </c>
      <c r="L62" s="12">
        <f t="shared" si="8"/>
        <v>5520</v>
      </c>
    </row>
    <row r="63" ht="12.75" customHeight="1" spans="1:12" x14ac:dyDescent="0.25">
      <c r="A63" s="29" t="s">
        <v>118</v>
      </c>
      <c r="B63" s="51" t="s">
        <v>154</v>
      </c>
      <c r="C63" s="51" t="s">
        <v>215</v>
      </c>
      <c r="D63" s="53" t="s">
        <v>102</v>
      </c>
      <c r="E63" s="39">
        <v>3000</v>
      </c>
      <c r="F63" s="38">
        <f t="shared" si="3"/>
        <v>3000</v>
      </c>
      <c r="G63" s="39">
        <f t="shared" si="4"/>
        <v>300</v>
      </c>
      <c r="H63" s="39">
        <f t="shared" si="5"/>
        <v>2700</v>
      </c>
      <c r="I63" s="40">
        <f t="shared" si="6"/>
        <v>60</v>
      </c>
      <c r="J63" s="41">
        <f t="shared" si="7"/>
        <v>0.02</v>
      </c>
      <c r="L63" s="12">
        <f t="shared" si="8"/>
        <v>2760</v>
      </c>
    </row>
    <row r="64" ht="12.75" customHeight="1" spans="1:12" x14ac:dyDescent="0.25">
      <c r="A64" s="29" t="s">
        <v>118</v>
      </c>
      <c r="B64" s="51" t="s">
        <v>155</v>
      </c>
      <c r="C64" s="51" t="s">
        <v>204</v>
      </c>
      <c r="D64" s="53" t="s">
        <v>102</v>
      </c>
      <c r="E64" s="39">
        <v>11700</v>
      </c>
      <c r="F64" s="38">
        <f t="shared" si="3"/>
        <v>11700</v>
      </c>
      <c r="G64" s="39">
        <f t="shared" si="4"/>
        <v>1170</v>
      </c>
      <c r="H64" s="39">
        <f t="shared" si="5"/>
        <v>10530</v>
      </c>
      <c r="I64" s="40">
        <f t="shared" si="6"/>
        <v>292.5</v>
      </c>
      <c r="J64" s="41">
        <f t="shared" si="7"/>
        <v>0.025</v>
      </c>
      <c r="L64" s="12">
        <f t="shared" si="8"/>
        <v>10822.5</v>
      </c>
    </row>
    <row r="65" ht="12.75" customHeight="1" spans="1:12" x14ac:dyDescent="0.25">
      <c r="A65" s="29" t="s">
        <v>118</v>
      </c>
      <c r="B65" s="51" t="s">
        <v>155</v>
      </c>
      <c r="C65" s="51" t="s">
        <v>215</v>
      </c>
      <c r="D65" s="51" t="s">
        <v>102</v>
      </c>
      <c r="E65" s="39">
        <v>6900</v>
      </c>
      <c r="F65" s="38">
        <f t="shared" si="3"/>
        <v>6900</v>
      </c>
      <c r="G65" s="39">
        <f t="shared" si="4"/>
        <v>690</v>
      </c>
      <c r="H65" s="39">
        <f t="shared" si="5"/>
        <v>6210</v>
      </c>
      <c r="I65" s="40">
        <f t="shared" si="6"/>
        <v>172.5</v>
      </c>
      <c r="J65" s="41">
        <f t="shared" si="7"/>
        <v>0.025</v>
      </c>
      <c r="L65" s="12">
        <f t="shared" si="8"/>
        <v>6382.5</v>
      </c>
    </row>
    <row r="66" ht="12.75" customHeight="1" spans="1:12" x14ac:dyDescent="0.25">
      <c r="A66" s="29" t="s">
        <v>119</v>
      </c>
      <c r="B66" s="53" t="s">
        <v>166</v>
      </c>
      <c r="C66" s="51" t="s">
        <v>212</v>
      </c>
      <c r="D66" s="51" t="s">
        <v>103</v>
      </c>
      <c r="E66" s="39">
        <v>68000</v>
      </c>
      <c r="F66" s="38">
        <f t="shared" si="3"/>
        <v>-68000</v>
      </c>
      <c r="G66" s="39">
        <f t="shared" si="4"/>
        <v>0</v>
      </c>
      <c r="H66" s="39">
        <f t="shared" si="5"/>
        <v>-68000</v>
      </c>
      <c r="I66" s="40">
        <f t="shared" si="6"/>
        <v>1360</v>
      </c>
      <c r="J66" s="41">
        <f t="shared" si="7"/>
        <v>0.02</v>
      </c>
      <c r="L66" s="12">
        <f t="shared" si="8"/>
        <v>-66640</v>
      </c>
    </row>
    <row r="67" ht="12.75" customHeight="1" spans="1:12" x14ac:dyDescent="0.25">
      <c r="A67" s="29" t="s">
        <v>119</v>
      </c>
      <c r="B67" s="53" t="s">
        <v>166</v>
      </c>
      <c r="C67" s="51" t="s">
        <v>216</v>
      </c>
      <c r="D67" s="51" t="s">
        <v>103</v>
      </c>
      <c r="E67" s="39">
        <v>17000</v>
      </c>
      <c r="F67" s="38">
        <f t="shared" si="3"/>
        <v>-17000</v>
      </c>
      <c r="G67" s="39">
        <f t="shared" si="4"/>
        <v>0</v>
      </c>
      <c r="H67" s="39">
        <f t="shared" si="5"/>
        <v>-17000</v>
      </c>
      <c r="I67" s="40">
        <f t="shared" si="6"/>
        <v>340</v>
      </c>
      <c r="J67" s="41">
        <f t="shared" si="7"/>
        <v>0.02</v>
      </c>
      <c r="L67" s="12">
        <f t="shared" si="8"/>
        <v>-16660</v>
      </c>
    </row>
    <row r="68" ht="12.75" customHeight="1" spans="1:12" x14ac:dyDescent="0.25">
      <c r="A68" s="29" t="s">
        <v>119</v>
      </c>
      <c r="B68" s="53" t="s">
        <v>166</v>
      </c>
      <c r="C68" s="53" t="s">
        <v>209</v>
      </c>
      <c r="D68" s="53" t="s">
        <v>102</v>
      </c>
      <c r="E68" s="39">
        <v>9000</v>
      </c>
      <c r="F68" s="38">
        <f t="shared" si="3"/>
        <v>9000</v>
      </c>
      <c r="G68" s="39">
        <f t="shared" si="4"/>
        <v>900</v>
      </c>
      <c r="H68" s="39">
        <f t="shared" si="5"/>
        <v>8100</v>
      </c>
      <c r="I68" s="40">
        <f t="shared" si="6"/>
        <v>180</v>
      </c>
      <c r="J68" s="41">
        <f t="shared" si="7"/>
        <v>0.02</v>
      </c>
      <c r="L68" s="12">
        <f t="shared" si="8"/>
        <v>8280</v>
      </c>
    </row>
    <row r="69" ht="12.75" customHeight="1" spans="1:12" x14ac:dyDescent="0.25">
      <c r="A69" s="29" t="s">
        <v>119</v>
      </c>
      <c r="B69" s="53" t="s">
        <v>167</v>
      </c>
      <c r="C69" s="51" t="s">
        <v>212</v>
      </c>
      <c r="D69" s="53" t="s">
        <v>103</v>
      </c>
      <c r="E69" s="39">
        <v>20000</v>
      </c>
      <c r="F69" s="38">
        <f t="shared" si="3"/>
        <v>-20000</v>
      </c>
      <c r="G69" s="39">
        <f t="shared" si="4"/>
        <v>0</v>
      </c>
      <c r="H69" s="39">
        <f t="shared" si="5"/>
        <v>-20000</v>
      </c>
      <c r="I69" s="40">
        <f t="shared" si="6"/>
        <v>600</v>
      </c>
      <c r="J69" s="41">
        <f t="shared" si="7"/>
        <v>0.03</v>
      </c>
      <c r="L69" s="12">
        <f t="shared" si="8"/>
        <v>-19400</v>
      </c>
    </row>
    <row r="70" ht="12.75" customHeight="1" spans="1:12" x14ac:dyDescent="0.25">
      <c r="A70" s="29" t="s">
        <v>119</v>
      </c>
      <c r="B70" s="53" t="s">
        <v>63</v>
      </c>
      <c r="C70" s="51" t="s">
        <v>207</v>
      </c>
      <c r="D70" s="53" t="s">
        <v>103</v>
      </c>
      <c r="E70" s="39">
        <v>6500</v>
      </c>
      <c r="F70" s="38">
        <f t="shared" si="3"/>
        <v>-6500</v>
      </c>
      <c r="G70" s="39">
        <f t="shared" si="4"/>
        <v>0</v>
      </c>
      <c r="H70" s="39">
        <f t="shared" si="5"/>
        <v>-6500</v>
      </c>
      <c r="I70" s="40">
        <f t="shared" si="6"/>
        <v>130</v>
      </c>
      <c r="J70" s="41">
        <f t="shared" si="7"/>
        <v>0.02</v>
      </c>
      <c r="L70" s="12">
        <f t="shared" si="8"/>
        <v>-6370</v>
      </c>
    </row>
    <row r="71" ht="12.75" customHeight="1" spans="1:12" x14ac:dyDescent="0.25">
      <c r="A71" s="29" t="s">
        <v>119</v>
      </c>
      <c r="B71" s="53" t="s">
        <v>63</v>
      </c>
      <c r="C71" s="51" t="s">
        <v>217</v>
      </c>
      <c r="D71" s="53" t="s">
        <v>102</v>
      </c>
      <c r="E71" s="39">
        <v>5000</v>
      </c>
      <c r="F71" s="38">
        <f t="shared" si="3"/>
        <v>5000</v>
      </c>
      <c r="G71" s="39">
        <f t="shared" si="4"/>
        <v>500</v>
      </c>
      <c r="H71" s="39">
        <f t="shared" si="5"/>
        <v>4500</v>
      </c>
      <c r="I71" s="40">
        <f t="shared" si="6"/>
        <v>100</v>
      </c>
      <c r="J71" s="41">
        <f t="shared" si="7"/>
        <v>0.02</v>
      </c>
      <c r="L71" s="12">
        <f t="shared" si="8"/>
        <v>4600</v>
      </c>
    </row>
    <row r="72" ht="12.75" customHeight="1" spans="1:12" x14ac:dyDescent="0.25">
      <c r="A72" s="29" t="s">
        <v>119</v>
      </c>
      <c r="B72" s="53" t="s">
        <v>154</v>
      </c>
      <c r="C72" s="51" t="s">
        <v>211</v>
      </c>
      <c r="D72" s="53" t="s">
        <v>102</v>
      </c>
      <c r="E72" s="39">
        <v>4500</v>
      </c>
      <c r="F72" s="38">
        <f t="shared" si="3"/>
        <v>4500</v>
      </c>
      <c r="G72" s="39">
        <f t="shared" si="4"/>
        <v>450</v>
      </c>
      <c r="H72" s="39">
        <f t="shared" si="5"/>
        <v>4050</v>
      </c>
      <c r="I72" s="40">
        <f t="shared" si="6"/>
        <v>90</v>
      </c>
      <c r="J72" s="41">
        <f t="shared" si="7"/>
        <v>0.02</v>
      </c>
      <c r="L72" s="12">
        <f t="shared" si="8"/>
        <v>4140</v>
      </c>
    </row>
    <row r="73" ht="12.75" customHeight="1" spans="1:12" x14ac:dyDescent="0.25">
      <c r="A73" s="29" t="s">
        <v>119</v>
      </c>
      <c r="B73" s="53" t="s">
        <v>154</v>
      </c>
      <c r="C73" s="51" t="s">
        <v>207</v>
      </c>
      <c r="D73" s="51" t="s">
        <v>103</v>
      </c>
      <c r="E73" s="39">
        <v>4500</v>
      </c>
      <c r="F73" s="38">
        <f t="shared" si="3"/>
        <v>-4500</v>
      </c>
      <c r="G73" s="39">
        <f t="shared" si="4"/>
        <v>0</v>
      </c>
      <c r="H73" s="39">
        <f t="shared" si="5"/>
        <v>-4500</v>
      </c>
      <c r="I73" s="40">
        <f t="shared" si="6"/>
        <v>90</v>
      </c>
      <c r="J73" s="41">
        <f t="shared" si="7"/>
        <v>0.02</v>
      </c>
      <c r="L73" s="12">
        <f t="shared" si="8"/>
        <v>-4410</v>
      </c>
    </row>
    <row r="74" ht="12.75" customHeight="1" spans="1:12" x14ac:dyDescent="0.25">
      <c r="A74" s="29" t="s">
        <v>119</v>
      </c>
      <c r="B74" s="53" t="s">
        <v>154</v>
      </c>
      <c r="C74" s="51" t="s">
        <v>218</v>
      </c>
      <c r="D74" s="51" t="s">
        <v>103</v>
      </c>
      <c r="E74" s="39">
        <v>6000</v>
      </c>
      <c r="F74" s="38">
        <f t="shared" si="3"/>
        <v>-6000</v>
      </c>
      <c r="G74" s="39">
        <f t="shared" si="4"/>
        <v>0</v>
      </c>
      <c r="H74" s="39">
        <f t="shared" si="5"/>
        <v>-6000</v>
      </c>
      <c r="I74" s="40">
        <f t="shared" si="6"/>
        <v>120</v>
      </c>
      <c r="J74" s="41">
        <f t="shared" si="7"/>
        <v>0.02</v>
      </c>
      <c r="L74" s="12">
        <f t="shared" si="8"/>
        <v>-5880</v>
      </c>
    </row>
    <row r="75" ht="12.75" customHeight="1" spans="1:12" x14ac:dyDescent="0.25">
      <c r="A75" s="29" t="s">
        <v>119</v>
      </c>
      <c r="B75" s="53" t="s">
        <v>79</v>
      </c>
      <c r="C75" s="51" t="s">
        <v>217</v>
      </c>
      <c r="D75" s="51" t="s">
        <v>102</v>
      </c>
      <c r="E75" s="39">
        <v>45000</v>
      </c>
      <c r="F75" s="38">
        <f t="shared" ref="F75:F138" si="9">IF(D75="win",E75,IF(D75="lose",E75*-1,0))</f>
        <v>45000</v>
      </c>
      <c r="G75" s="39">
        <f t="shared" ref="G75:G138" si="10">IF(D75="win",F75*0.1,IF(D75="lose",0,0))</f>
        <v>4500</v>
      </c>
      <c r="H75" s="39">
        <f t="shared" ref="H75:H138" si="11">F75-G75</f>
        <v>40500</v>
      </c>
      <c r="I75" s="40">
        <f t="shared" ref="I75:I138" si="12">E75*J75</f>
        <v>1350</v>
      </c>
      <c r="J75" s="41">
        <f t="shared" ref="J75:J138" si="13">IF(ISNA(VLOOKUP(B75,$F$1002:$H$1020,3,FALSE)), 0,  VLOOKUP(B75,$F$1002:$H$1020,3,FALSE))</f>
        <v>0.03</v>
      </c>
      <c r="L75" s="12">
        <f t="shared" si="8"/>
        <v>41850</v>
      </c>
    </row>
    <row r="76" ht="12.75" customHeight="1" spans="1:12" x14ac:dyDescent="0.25">
      <c r="A76" s="29" t="s">
        <v>119</v>
      </c>
      <c r="B76" s="53" t="s">
        <v>173</v>
      </c>
      <c r="C76" s="51" t="s">
        <v>212</v>
      </c>
      <c r="D76" s="51" t="s">
        <v>103</v>
      </c>
      <c r="E76" s="39">
        <v>30000</v>
      </c>
      <c r="F76" s="38">
        <f t="shared" si="9"/>
        <v>-30000</v>
      </c>
      <c r="G76" s="39">
        <f t="shared" si="10"/>
        <v>0</v>
      </c>
      <c r="H76" s="39">
        <f t="shared" si="11"/>
        <v>-30000</v>
      </c>
      <c r="I76" s="40">
        <f t="shared" si="12"/>
        <v>600</v>
      </c>
      <c r="J76" s="41">
        <f t="shared" si="13"/>
        <v>0.02</v>
      </c>
      <c r="L76" s="12">
        <f t="shared" si="8"/>
        <v>-29400</v>
      </c>
    </row>
    <row r="77" ht="12.75" customHeight="1" spans="1:12" x14ac:dyDescent="0.25">
      <c r="A77" s="29" t="s">
        <v>119</v>
      </c>
      <c r="B77" s="53" t="s">
        <v>173</v>
      </c>
      <c r="C77" s="51" t="s">
        <v>216</v>
      </c>
      <c r="D77" s="51" t="s">
        <v>103</v>
      </c>
      <c r="E77" s="39">
        <v>20000</v>
      </c>
      <c r="F77" s="38">
        <f t="shared" si="9"/>
        <v>-20000</v>
      </c>
      <c r="G77" s="39">
        <f t="shared" si="10"/>
        <v>0</v>
      </c>
      <c r="H77" s="39">
        <f t="shared" si="11"/>
        <v>-20000</v>
      </c>
      <c r="I77" s="40">
        <f t="shared" si="12"/>
        <v>400</v>
      </c>
      <c r="J77" s="41">
        <f t="shared" si="13"/>
        <v>0.02</v>
      </c>
      <c r="L77" s="12">
        <f t="shared" si="8"/>
        <v>-19600</v>
      </c>
    </row>
    <row r="78" ht="12.75" customHeight="1" spans="1:12" x14ac:dyDescent="0.25">
      <c r="A78" s="29" t="s">
        <v>119</v>
      </c>
      <c r="B78" s="53"/>
      <c r="C78" s="51"/>
      <c r="D78" s="51"/>
      <c r="E78" s="39"/>
      <c r="F78" s="38">
        <f t="shared" si="9"/>
        <v>0</v>
      </c>
      <c r="G78" s="39">
        <f t="shared" si="10"/>
        <v>0</v>
      </c>
      <c r="H78" s="39">
        <f t="shared" si="11"/>
        <v>0</v>
      </c>
      <c r="I78" s="40">
        <f t="shared" si="12"/>
        <v>0</v>
      </c>
      <c r="J78" s="41">
        <f t="shared" si="13"/>
        <v>0</v>
      </c>
      <c r="L78" s="12">
        <f t="shared" si="8"/>
        <v>0</v>
      </c>
    </row>
    <row r="79" ht="12.75" customHeight="1" spans="1:12" x14ac:dyDescent="0.25">
      <c r="A79" s="29" t="s">
        <v>119</v>
      </c>
      <c r="B79" s="53"/>
      <c r="C79" s="51"/>
      <c r="D79" s="51"/>
      <c r="E79" s="39"/>
      <c r="F79" s="38">
        <f t="shared" si="9"/>
        <v>0</v>
      </c>
      <c r="G79" s="39">
        <f t="shared" si="10"/>
        <v>0</v>
      </c>
      <c r="H79" s="39">
        <f t="shared" si="11"/>
        <v>0</v>
      </c>
      <c r="I79" s="40">
        <f t="shared" si="12"/>
        <v>0</v>
      </c>
      <c r="J79" s="41">
        <f t="shared" si="13"/>
        <v>0</v>
      </c>
      <c r="L79" s="12">
        <f t="shared" si="8"/>
        <v>0</v>
      </c>
    </row>
    <row r="80" ht="12.75" customHeight="1" spans="1:12" x14ac:dyDescent="0.25">
      <c r="A80" s="29" t="s">
        <v>119</v>
      </c>
      <c r="B80" s="53"/>
      <c r="C80" s="51"/>
      <c r="D80" s="51"/>
      <c r="E80" s="39"/>
      <c r="F80" s="38">
        <f t="shared" si="9"/>
        <v>0</v>
      </c>
      <c r="G80" s="39">
        <f t="shared" si="10"/>
        <v>0</v>
      </c>
      <c r="H80" s="39">
        <f t="shared" si="11"/>
        <v>0</v>
      </c>
      <c r="I80" s="40">
        <f t="shared" si="12"/>
        <v>0</v>
      </c>
      <c r="J80" s="41">
        <f t="shared" si="13"/>
        <v>0</v>
      </c>
      <c r="L80" s="12">
        <f t="shared" si="8"/>
        <v>0</v>
      </c>
    </row>
    <row r="81" ht="12.75" customHeight="1" spans="1:12" x14ac:dyDescent="0.25">
      <c r="A81" s="29" t="s">
        <v>119</v>
      </c>
      <c r="B81" s="53"/>
      <c r="C81" s="51"/>
      <c r="D81" s="51"/>
      <c r="E81" s="39"/>
      <c r="F81" s="38">
        <f t="shared" si="9"/>
        <v>0</v>
      </c>
      <c r="G81" s="39">
        <f t="shared" si="10"/>
        <v>0</v>
      </c>
      <c r="H81" s="39">
        <f t="shared" si="11"/>
        <v>0</v>
      </c>
      <c r="I81" s="40">
        <f t="shared" si="12"/>
        <v>0</v>
      </c>
      <c r="J81" s="41">
        <f t="shared" si="13"/>
        <v>0</v>
      </c>
      <c r="L81" s="12">
        <f t="shared" si="8"/>
        <v>0</v>
      </c>
    </row>
    <row r="82" ht="12.75" customHeight="1" spans="1:12" x14ac:dyDescent="0.25">
      <c r="A82" s="29" t="s">
        <v>119</v>
      </c>
      <c r="B82" s="53"/>
      <c r="C82" s="51"/>
      <c r="D82" s="51"/>
      <c r="E82" s="39"/>
      <c r="F82" s="38">
        <f t="shared" si="9"/>
        <v>0</v>
      </c>
      <c r="G82" s="39">
        <f t="shared" si="10"/>
        <v>0</v>
      </c>
      <c r="H82" s="39">
        <f t="shared" si="11"/>
        <v>0</v>
      </c>
      <c r="I82" s="40">
        <f t="shared" si="12"/>
        <v>0</v>
      </c>
      <c r="J82" s="41">
        <f t="shared" si="13"/>
        <v>0</v>
      </c>
      <c r="L82" s="12">
        <f t="shared" si="8"/>
        <v>0</v>
      </c>
    </row>
    <row r="83" ht="12.75" customHeight="1" spans="1:12" x14ac:dyDescent="0.25">
      <c r="A83" s="29" t="s">
        <v>119</v>
      </c>
      <c r="B83" s="53"/>
      <c r="C83" s="51"/>
      <c r="D83" s="51"/>
      <c r="E83" s="39"/>
      <c r="F83" s="38">
        <f t="shared" si="9"/>
        <v>0</v>
      </c>
      <c r="G83" s="39">
        <f t="shared" si="10"/>
        <v>0</v>
      </c>
      <c r="H83" s="39">
        <f t="shared" si="11"/>
        <v>0</v>
      </c>
      <c r="I83" s="40">
        <f t="shared" si="12"/>
        <v>0</v>
      </c>
      <c r="J83" s="41">
        <f t="shared" si="13"/>
        <v>0</v>
      </c>
      <c r="L83" s="12">
        <f t="shared" si="8"/>
        <v>0</v>
      </c>
    </row>
    <row r="84" ht="12.75" customHeight="1" spans="1:12" x14ac:dyDescent="0.25">
      <c r="A84" s="29" t="s">
        <v>119</v>
      </c>
      <c r="B84" s="53"/>
      <c r="C84" s="51"/>
      <c r="D84" s="51"/>
      <c r="E84" s="39"/>
      <c r="F84" s="38">
        <f t="shared" si="9"/>
        <v>0</v>
      </c>
      <c r="G84" s="39">
        <f t="shared" si="10"/>
        <v>0</v>
      </c>
      <c r="H84" s="39">
        <f t="shared" si="11"/>
        <v>0</v>
      </c>
      <c r="I84" s="40">
        <f t="shared" si="12"/>
        <v>0</v>
      </c>
      <c r="J84" s="41">
        <f t="shared" si="13"/>
        <v>0</v>
      </c>
      <c r="L84" s="12">
        <f t="shared" si="8"/>
        <v>0</v>
      </c>
    </row>
    <row r="85" ht="12.75" customHeight="1" spans="1:12" x14ac:dyDescent="0.25">
      <c r="A85" s="29" t="s">
        <v>119</v>
      </c>
      <c r="B85" s="53"/>
      <c r="C85" s="51"/>
      <c r="D85" s="51"/>
      <c r="E85" s="39"/>
      <c r="F85" s="38">
        <f t="shared" si="9"/>
        <v>0</v>
      </c>
      <c r="G85" s="39">
        <f t="shared" si="10"/>
        <v>0</v>
      </c>
      <c r="H85" s="39">
        <f t="shared" si="11"/>
        <v>0</v>
      </c>
      <c r="I85" s="40">
        <f t="shared" si="12"/>
        <v>0</v>
      </c>
      <c r="J85" s="41">
        <f t="shared" si="13"/>
        <v>0</v>
      </c>
      <c r="L85" s="12">
        <f t="shared" si="8"/>
        <v>0</v>
      </c>
    </row>
    <row r="86" ht="12.75" customHeight="1" spans="1:12" x14ac:dyDescent="0.25">
      <c r="A86" s="29" t="s">
        <v>119</v>
      </c>
      <c r="B86" s="53"/>
      <c r="C86" s="51"/>
      <c r="D86" s="51"/>
      <c r="E86" s="39"/>
      <c r="F86" s="38">
        <f t="shared" si="9"/>
        <v>0</v>
      </c>
      <c r="G86" s="39">
        <f t="shared" si="10"/>
        <v>0</v>
      </c>
      <c r="H86" s="39">
        <f t="shared" si="11"/>
        <v>0</v>
      </c>
      <c r="I86" s="40">
        <f t="shared" si="12"/>
        <v>0</v>
      </c>
      <c r="J86" s="41">
        <f t="shared" si="13"/>
        <v>0</v>
      </c>
      <c r="L86" s="12">
        <f t="shared" si="8"/>
        <v>0</v>
      </c>
    </row>
    <row r="87" ht="12.75" customHeight="1" spans="1:12" x14ac:dyDescent="0.25">
      <c r="A87" s="29" t="s">
        <v>119</v>
      </c>
      <c r="B87" s="53"/>
      <c r="C87" s="51"/>
      <c r="D87" s="51"/>
      <c r="E87" s="39"/>
      <c r="F87" s="38">
        <f t="shared" si="9"/>
        <v>0</v>
      </c>
      <c r="G87" s="39">
        <f t="shared" si="10"/>
        <v>0</v>
      </c>
      <c r="H87" s="39">
        <f t="shared" si="11"/>
        <v>0</v>
      </c>
      <c r="I87" s="40">
        <f t="shared" si="12"/>
        <v>0</v>
      </c>
      <c r="J87" s="41">
        <f t="shared" si="13"/>
        <v>0</v>
      </c>
      <c r="L87" s="12">
        <f t="shared" si="8"/>
        <v>0</v>
      </c>
    </row>
    <row r="88" ht="12.75" customHeight="1" spans="1:12" x14ac:dyDescent="0.25">
      <c r="A88" s="29" t="s">
        <v>119</v>
      </c>
      <c r="B88" s="53"/>
      <c r="C88" s="51"/>
      <c r="D88" s="51"/>
      <c r="E88" s="39"/>
      <c r="F88" s="38">
        <f t="shared" si="9"/>
        <v>0</v>
      </c>
      <c r="G88" s="39">
        <f t="shared" si="10"/>
        <v>0</v>
      </c>
      <c r="H88" s="39">
        <f t="shared" si="11"/>
        <v>0</v>
      </c>
      <c r="I88" s="40">
        <f t="shared" si="12"/>
        <v>0</v>
      </c>
      <c r="J88" s="41">
        <f t="shared" si="13"/>
        <v>0</v>
      </c>
      <c r="L88" s="12">
        <f t="shared" si="8"/>
        <v>0</v>
      </c>
    </row>
    <row r="89" ht="12.75" customHeight="1" spans="1:12" x14ac:dyDescent="0.25">
      <c r="A89" s="29" t="s">
        <v>119</v>
      </c>
      <c r="B89" s="53"/>
      <c r="C89" s="51"/>
      <c r="D89" s="51"/>
      <c r="E89" s="39"/>
      <c r="F89" s="38">
        <f t="shared" si="9"/>
        <v>0</v>
      </c>
      <c r="G89" s="39">
        <f t="shared" si="10"/>
        <v>0</v>
      </c>
      <c r="H89" s="39">
        <f t="shared" si="11"/>
        <v>0</v>
      </c>
      <c r="I89" s="40">
        <f t="shared" si="12"/>
        <v>0</v>
      </c>
      <c r="J89" s="41">
        <f t="shared" si="13"/>
        <v>0</v>
      </c>
      <c r="L89" s="12">
        <f t="shared" si="8"/>
        <v>0</v>
      </c>
    </row>
    <row r="90" ht="12.75" customHeight="1" spans="1:12" x14ac:dyDescent="0.25">
      <c r="A90" s="29" t="s">
        <v>119</v>
      </c>
      <c r="B90" s="53"/>
      <c r="C90" s="51"/>
      <c r="D90" s="51"/>
      <c r="E90" s="39"/>
      <c r="F90" s="38">
        <f t="shared" si="9"/>
        <v>0</v>
      </c>
      <c r="G90" s="39">
        <f t="shared" si="10"/>
        <v>0</v>
      </c>
      <c r="H90" s="39">
        <f t="shared" si="11"/>
        <v>0</v>
      </c>
      <c r="I90" s="40">
        <f t="shared" si="12"/>
        <v>0</v>
      </c>
      <c r="J90" s="41">
        <f t="shared" si="13"/>
        <v>0</v>
      </c>
      <c r="L90" s="12">
        <f t="shared" si="8"/>
        <v>0</v>
      </c>
    </row>
    <row r="91" ht="12.75" customHeight="1" spans="1:12" x14ac:dyDescent="0.25">
      <c r="A91" s="29" t="s">
        <v>119</v>
      </c>
      <c r="B91" s="53"/>
      <c r="C91" s="51"/>
      <c r="D91" s="51"/>
      <c r="E91" s="39"/>
      <c r="F91" s="38">
        <f t="shared" si="9"/>
        <v>0</v>
      </c>
      <c r="G91" s="39">
        <f t="shared" si="10"/>
        <v>0</v>
      </c>
      <c r="H91" s="39">
        <f t="shared" si="11"/>
        <v>0</v>
      </c>
      <c r="I91" s="40">
        <f t="shared" si="12"/>
        <v>0</v>
      </c>
      <c r="J91" s="41">
        <f t="shared" si="13"/>
        <v>0</v>
      </c>
      <c r="L91" s="12">
        <f t="shared" si="8"/>
        <v>0</v>
      </c>
    </row>
    <row r="92" ht="12.75" customHeight="1" spans="1:12" x14ac:dyDescent="0.25">
      <c r="A92" s="29" t="s">
        <v>119</v>
      </c>
      <c r="B92" s="53"/>
      <c r="C92" s="51"/>
      <c r="D92" s="51"/>
      <c r="E92" s="39"/>
      <c r="F92" s="38">
        <f t="shared" si="9"/>
        <v>0</v>
      </c>
      <c r="G92" s="39">
        <f t="shared" si="10"/>
        <v>0</v>
      </c>
      <c r="H92" s="39">
        <f t="shared" si="11"/>
        <v>0</v>
      </c>
      <c r="I92" s="40">
        <f t="shared" si="12"/>
        <v>0</v>
      </c>
      <c r="J92" s="41">
        <f t="shared" si="13"/>
        <v>0</v>
      </c>
      <c r="L92" s="12">
        <f t="shared" si="8"/>
        <v>0</v>
      </c>
    </row>
    <row r="93" ht="12.75" customHeight="1" spans="1:12" x14ac:dyDescent="0.25">
      <c r="A93" s="29" t="s">
        <v>119</v>
      </c>
      <c r="B93" s="53"/>
      <c r="C93" s="51"/>
      <c r="D93" s="51"/>
      <c r="E93" s="39"/>
      <c r="F93" s="38">
        <f t="shared" si="9"/>
        <v>0</v>
      </c>
      <c r="G93" s="39">
        <f t="shared" si="10"/>
        <v>0</v>
      </c>
      <c r="H93" s="39">
        <f t="shared" si="11"/>
        <v>0</v>
      </c>
      <c r="I93" s="40">
        <f t="shared" si="12"/>
        <v>0</v>
      </c>
      <c r="J93" s="41">
        <f t="shared" si="13"/>
        <v>0</v>
      </c>
      <c r="L93" s="12">
        <f t="shared" si="8"/>
        <v>0</v>
      </c>
    </row>
    <row r="94" ht="12.75" customHeight="1" spans="1:12" x14ac:dyDescent="0.25">
      <c r="A94" s="29" t="s">
        <v>119</v>
      </c>
      <c r="B94" s="53"/>
      <c r="C94" s="51"/>
      <c r="D94" s="51"/>
      <c r="E94" s="39"/>
      <c r="F94" s="38">
        <f t="shared" si="9"/>
        <v>0</v>
      </c>
      <c r="G94" s="39">
        <f t="shared" si="10"/>
        <v>0</v>
      </c>
      <c r="H94" s="39">
        <f t="shared" si="11"/>
        <v>0</v>
      </c>
      <c r="I94" s="40">
        <f t="shared" si="12"/>
        <v>0</v>
      </c>
      <c r="J94" s="41">
        <f t="shared" si="13"/>
        <v>0</v>
      </c>
      <c r="L94" s="12">
        <f t="shared" si="8"/>
        <v>0</v>
      </c>
    </row>
    <row r="95" ht="12.75" customHeight="1" spans="1:12" x14ac:dyDescent="0.25">
      <c r="A95" s="29" t="s">
        <v>119</v>
      </c>
      <c r="B95" s="53"/>
      <c r="C95" s="51"/>
      <c r="D95" s="51"/>
      <c r="E95" s="39"/>
      <c r="F95" s="38">
        <f t="shared" si="9"/>
        <v>0</v>
      </c>
      <c r="G95" s="39">
        <f t="shared" si="10"/>
        <v>0</v>
      </c>
      <c r="H95" s="39">
        <f t="shared" si="11"/>
        <v>0</v>
      </c>
      <c r="I95" s="40">
        <f t="shared" si="12"/>
        <v>0</v>
      </c>
      <c r="J95" s="41">
        <f t="shared" si="13"/>
        <v>0</v>
      </c>
      <c r="L95" s="12">
        <f t="shared" si="8"/>
        <v>0</v>
      </c>
    </row>
    <row r="96" ht="12.75" customHeight="1" spans="1:12" x14ac:dyDescent="0.25">
      <c r="A96" s="29" t="s">
        <v>119</v>
      </c>
      <c r="B96" s="53"/>
      <c r="C96" s="51"/>
      <c r="D96" s="51"/>
      <c r="E96" s="39"/>
      <c r="F96" s="38">
        <f t="shared" si="9"/>
        <v>0</v>
      </c>
      <c r="G96" s="39">
        <f t="shared" si="10"/>
        <v>0</v>
      </c>
      <c r="H96" s="39">
        <f t="shared" si="11"/>
        <v>0</v>
      </c>
      <c r="I96" s="40">
        <f t="shared" si="12"/>
        <v>0</v>
      </c>
      <c r="J96" s="41">
        <f t="shared" si="13"/>
        <v>0</v>
      </c>
      <c r="L96" s="12">
        <f t="shared" si="8"/>
        <v>0</v>
      </c>
    </row>
    <row r="97" ht="12.75" customHeight="1" spans="1:12" x14ac:dyDescent="0.25">
      <c r="A97" s="29" t="s">
        <v>119</v>
      </c>
      <c r="B97" s="53"/>
      <c r="C97" s="51"/>
      <c r="D97" s="51"/>
      <c r="E97" s="39"/>
      <c r="F97" s="38">
        <f t="shared" si="9"/>
        <v>0</v>
      </c>
      <c r="G97" s="39">
        <f t="shared" si="10"/>
        <v>0</v>
      </c>
      <c r="H97" s="39">
        <f t="shared" si="11"/>
        <v>0</v>
      </c>
      <c r="I97" s="40">
        <f t="shared" si="12"/>
        <v>0</v>
      </c>
      <c r="J97" s="41">
        <f t="shared" si="13"/>
        <v>0</v>
      </c>
      <c r="L97" s="12">
        <f t="shared" si="8"/>
        <v>0</v>
      </c>
    </row>
    <row r="98" ht="12.75" customHeight="1" spans="1:12" x14ac:dyDescent="0.25">
      <c r="A98" s="29" t="s">
        <v>119</v>
      </c>
      <c r="B98" s="53"/>
      <c r="C98" s="51"/>
      <c r="D98" s="51"/>
      <c r="E98" s="39"/>
      <c r="F98" s="38">
        <f t="shared" si="9"/>
        <v>0</v>
      </c>
      <c r="G98" s="39">
        <f t="shared" si="10"/>
        <v>0</v>
      </c>
      <c r="H98" s="39">
        <f t="shared" si="11"/>
        <v>0</v>
      </c>
      <c r="I98" s="40">
        <f t="shared" si="12"/>
        <v>0</v>
      </c>
      <c r="J98" s="41">
        <f t="shared" si="13"/>
        <v>0</v>
      </c>
      <c r="L98" s="12">
        <f t="shared" si="8"/>
        <v>0</v>
      </c>
    </row>
    <row r="99" ht="12.75" customHeight="1" spans="1:12" x14ac:dyDescent="0.25">
      <c r="A99" s="29" t="s">
        <v>119</v>
      </c>
      <c r="B99" s="53"/>
      <c r="C99" s="51"/>
      <c r="D99" s="51"/>
      <c r="E99" s="39"/>
      <c r="F99" s="38">
        <f t="shared" si="9"/>
        <v>0</v>
      </c>
      <c r="G99" s="39">
        <f t="shared" si="10"/>
        <v>0</v>
      </c>
      <c r="H99" s="39">
        <f t="shared" si="11"/>
        <v>0</v>
      </c>
      <c r="I99" s="40">
        <f t="shared" si="12"/>
        <v>0</v>
      </c>
      <c r="J99" s="41">
        <f t="shared" si="13"/>
        <v>0</v>
      </c>
      <c r="L99" s="12">
        <f t="shared" si="8"/>
        <v>0</v>
      </c>
    </row>
    <row r="100" ht="12.75" customHeight="1" spans="1:12" x14ac:dyDescent="0.25">
      <c r="A100" s="29" t="s">
        <v>119</v>
      </c>
      <c r="B100" s="53"/>
      <c r="C100" s="51"/>
      <c r="D100" s="51"/>
      <c r="E100" s="39"/>
      <c r="F100" s="38">
        <f t="shared" si="9"/>
        <v>0</v>
      </c>
      <c r="G100" s="39">
        <f t="shared" si="10"/>
        <v>0</v>
      </c>
      <c r="H100" s="39">
        <f t="shared" si="11"/>
        <v>0</v>
      </c>
      <c r="I100" s="40">
        <f t="shared" si="12"/>
        <v>0</v>
      </c>
      <c r="J100" s="41">
        <f t="shared" si="13"/>
        <v>0</v>
      </c>
      <c r="L100" s="12">
        <f t="shared" ref="L100:L163" si="14">SUBTOTAL(9,H100:I100)</f>
        <v>0</v>
      </c>
    </row>
    <row r="101" ht="12.75" customHeight="1" spans="1:12" x14ac:dyDescent="0.25">
      <c r="A101" s="29" t="s">
        <v>119</v>
      </c>
      <c r="B101" s="53"/>
      <c r="C101" s="51"/>
      <c r="D101" s="51"/>
      <c r="E101" s="39"/>
      <c r="F101" s="38">
        <f t="shared" si="9"/>
        <v>0</v>
      </c>
      <c r="G101" s="39">
        <f t="shared" si="10"/>
        <v>0</v>
      </c>
      <c r="H101" s="39">
        <f t="shared" si="11"/>
        <v>0</v>
      </c>
      <c r="I101" s="40">
        <f t="shared" si="12"/>
        <v>0</v>
      </c>
      <c r="J101" s="41">
        <f t="shared" si="13"/>
        <v>0</v>
      </c>
      <c r="L101" s="12">
        <f t="shared" si="14"/>
        <v>0</v>
      </c>
    </row>
    <row r="102" ht="12.75" customHeight="1" spans="1:12" x14ac:dyDescent="0.25">
      <c r="A102" s="29" t="s">
        <v>119</v>
      </c>
      <c r="B102" s="53"/>
      <c r="C102" s="51"/>
      <c r="D102" s="51"/>
      <c r="E102" s="39"/>
      <c r="F102" s="38">
        <f t="shared" si="9"/>
        <v>0</v>
      </c>
      <c r="G102" s="39">
        <f t="shared" si="10"/>
        <v>0</v>
      </c>
      <c r="H102" s="39">
        <f t="shared" si="11"/>
        <v>0</v>
      </c>
      <c r="I102" s="40">
        <f t="shared" si="12"/>
        <v>0</v>
      </c>
      <c r="J102" s="41">
        <f t="shared" si="13"/>
        <v>0</v>
      </c>
      <c r="L102" s="12">
        <f t="shared" si="14"/>
        <v>0</v>
      </c>
    </row>
    <row r="103" ht="12.75" customHeight="1" spans="1:12" x14ac:dyDescent="0.25">
      <c r="A103" s="29" t="s">
        <v>119</v>
      </c>
      <c r="B103" s="53"/>
      <c r="C103" s="51"/>
      <c r="D103" s="51"/>
      <c r="E103" s="39"/>
      <c r="F103" s="38">
        <f t="shared" si="9"/>
        <v>0</v>
      </c>
      <c r="G103" s="39">
        <f t="shared" si="10"/>
        <v>0</v>
      </c>
      <c r="H103" s="39">
        <f t="shared" si="11"/>
        <v>0</v>
      </c>
      <c r="I103" s="40">
        <f t="shared" si="12"/>
        <v>0</v>
      </c>
      <c r="J103" s="41">
        <f t="shared" si="13"/>
        <v>0</v>
      </c>
      <c r="L103" s="12">
        <f t="shared" si="14"/>
        <v>0</v>
      </c>
    </row>
    <row r="104" ht="12.75" customHeight="1" spans="1:12" x14ac:dyDescent="0.25">
      <c r="A104" s="29" t="s">
        <v>119</v>
      </c>
      <c r="B104" s="53"/>
      <c r="C104" s="51"/>
      <c r="D104" s="51"/>
      <c r="E104" s="39"/>
      <c r="F104" s="38">
        <f t="shared" si="9"/>
        <v>0</v>
      </c>
      <c r="G104" s="39">
        <f t="shared" si="10"/>
        <v>0</v>
      </c>
      <c r="H104" s="39">
        <f t="shared" si="11"/>
        <v>0</v>
      </c>
      <c r="I104" s="40">
        <f t="shared" si="12"/>
        <v>0</v>
      </c>
      <c r="J104" s="41">
        <f t="shared" si="13"/>
        <v>0</v>
      </c>
      <c r="L104" s="12">
        <f t="shared" si="14"/>
        <v>0</v>
      </c>
    </row>
    <row r="105" ht="12.75" customHeight="1" spans="1:12" x14ac:dyDescent="0.25">
      <c r="A105" s="29" t="s">
        <v>119</v>
      </c>
      <c r="B105" s="53"/>
      <c r="C105" s="51"/>
      <c r="D105" s="51"/>
      <c r="E105" s="39"/>
      <c r="F105" s="38">
        <f t="shared" si="9"/>
        <v>0</v>
      </c>
      <c r="G105" s="39">
        <f t="shared" si="10"/>
        <v>0</v>
      </c>
      <c r="H105" s="39">
        <f t="shared" si="11"/>
        <v>0</v>
      </c>
      <c r="I105" s="40">
        <f t="shared" si="12"/>
        <v>0</v>
      </c>
      <c r="J105" s="41">
        <f t="shared" si="13"/>
        <v>0</v>
      </c>
      <c r="L105" s="12">
        <f t="shared" si="14"/>
        <v>0</v>
      </c>
    </row>
    <row r="106" ht="12.75" customHeight="1" spans="1:12" x14ac:dyDescent="0.25">
      <c r="A106" s="29" t="s">
        <v>119</v>
      </c>
      <c r="B106" s="53"/>
      <c r="C106" s="51"/>
      <c r="D106" s="51"/>
      <c r="E106" s="39"/>
      <c r="F106" s="38">
        <f t="shared" si="9"/>
        <v>0</v>
      </c>
      <c r="G106" s="39">
        <f t="shared" si="10"/>
        <v>0</v>
      </c>
      <c r="H106" s="39">
        <f t="shared" si="11"/>
        <v>0</v>
      </c>
      <c r="I106" s="40">
        <f t="shared" si="12"/>
        <v>0</v>
      </c>
      <c r="J106" s="41">
        <f t="shared" si="13"/>
        <v>0</v>
      </c>
      <c r="L106" s="12">
        <f t="shared" si="14"/>
        <v>0</v>
      </c>
    </row>
    <row r="107" ht="12.75" customHeight="1" spans="1:12" x14ac:dyDescent="0.25">
      <c r="A107" s="29" t="s">
        <v>119</v>
      </c>
      <c r="B107" s="53"/>
      <c r="C107" s="51"/>
      <c r="D107" s="51"/>
      <c r="E107" s="39"/>
      <c r="F107" s="38">
        <f t="shared" si="9"/>
        <v>0</v>
      </c>
      <c r="G107" s="39">
        <f t="shared" si="10"/>
        <v>0</v>
      </c>
      <c r="H107" s="39">
        <f t="shared" si="11"/>
        <v>0</v>
      </c>
      <c r="I107" s="40">
        <f t="shared" si="12"/>
        <v>0</v>
      </c>
      <c r="J107" s="41">
        <f t="shared" si="13"/>
        <v>0</v>
      </c>
      <c r="L107" s="12">
        <f t="shared" si="14"/>
        <v>0</v>
      </c>
    </row>
    <row r="108" ht="12.75" customHeight="1" spans="1:12" x14ac:dyDescent="0.25">
      <c r="A108" s="29" t="s">
        <v>119</v>
      </c>
      <c r="B108" s="53"/>
      <c r="C108" s="51"/>
      <c r="D108" s="51"/>
      <c r="E108" s="52"/>
      <c r="F108" s="38">
        <f t="shared" si="9"/>
        <v>0</v>
      </c>
      <c r="G108" s="39">
        <f t="shared" si="10"/>
        <v>0</v>
      </c>
      <c r="H108" s="39">
        <f t="shared" si="11"/>
        <v>0</v>
      </c>
      <c r="I108" s="40">
        <f t="shared" si="12"/>
        <v>0</v>
      </c>
      <c r="J108" s="41">
        <f t="shared" si="13"/>
        <v>0</v>
      </c>
      <c r="L108" s="12">
        <f t="shared" si="14"/>
        <v>0</v>
      </c>
    </row>
    <row r="109" ht="12.75" customHeight="1" spans="1:12" x14ac:dyDescent="0.25">
      <c r="A109" s="29" t="s">
        <v>119</v>
      </c>
      <c r="B109" s="53"/>
      <c r="C109" s="51"/>
      <c r="D109" s="51"/>
      <c r="E109" s="52"/>
      <c r="F109" s="38">
        <f t="shared" si="9"/>
        <v>0</v>
      </c>
      <c r="G109" s="39">
        <f t="shared" si="10"/>
        <v>0</v>
      </c>
      <c r="H109" s="39">
        <f t="shared" si="11"/>
        <v>0</v>
      </c>
      <c r="I109" s="40">
        <f t="shared" si="12"/>
        <v>0</v>
      </c>
      <c r="J109" s="41">
        <f t="shared" si="13"/>
        <v>0</v>
      </c>
      <c r="L109" s="12">
        <f t="shared" si="14"/>
        <v>0</v>
      </c>
    </row>
    <row r="110" ht="12.75" customHeight="1" spans="1:12" x14ac:dyDescent="0.25">
      <c r="A110" s="29" t="s">
        <v>119</v>
      </c>
      <c r="B110" s="53"/>
      <c r="C110" s="51"/>
      <c r="D110" s="51"/>
      <c r="E110" s="39"/>
      <c r="F110" s="38">
        <f t="shared" si="9"/>
        <v>0</v>
      </c>
      <c r="G110" s="39">
        <f t="shared" si="10"/>
        <v>0</v>
      </c>
      <c r="H110" s="39">
        <f t="shared" si="11"/>
        <v>0</v>
      </c>
      <c r="I110" s="40">
        <f t="shared" si="12"/>
        <v>0</v>
      </c>
      <c r="J110" s="41">
        <f t="shared" si="13"/>
        <v>0</v>
      </c>
      <c r="L110" s="12">
        <f t="shared" si="14"/>
        <v>0</v>
      </c>
    </row>
    <row r="111" ht="12.75" customHeight="1" spans="1:12" s="54" customFormat="1" x14ac:dyDescent="0.25">
      <c r="A111" s="29" t="s">
        <v>119</v>
      </c>
      <c r="B111" s="53"/>
      <c r="C111" s="53"/>
      <c r="D111" s="53"/>
      <c r="E111" s="39"/>
      <c r="F111" s="38">
        <f t="shared" si="9"/>
        <v>0</v>
      </c>
      <c r="G111" s="39">
        <f t="shared" si="10"/>
        <v>0</v>
      </c>
      <c r="H111" s="39">
        <f t="shared" si="11"/>
        <v>0</v>
      </c>
      <c r="I111" s="40">
        <f t="shared" si="12"/>
        <v>0</v>
      </c>
      <c r="J111" s="41">
        <f t="shared" si="13"/>
        <v>0</v>
      </c>
      <c r="K111" s="9"/>
      <c r="L111" s="12">
        <f t="shared" si="14"/>
        <v>0</v>
      </c>
    </row>
    <row r="112" ht="12.75" customHeight="1" spans="1:12" s="54" customFormat="1" x14ac:dyDescent="0.25">
      <c r="A112" s="29" t="s">
        <v>119</v>
      </c>
      <c r="B112" s="53"/>
      <c r="C112" s="53"/>
      <c r="D112" s="53"/>
      <c r="E112" s="39"/>
      <c r="F112" s="38">
        <f t="shared" si="9"/>
        <v>0</v>
      </c>
      <c r="G112" s="39">
        <f t="shared" si="10"/>
        <v>0</v>
      </c>
      <c r="H112" s="39">
        <f t="shared" si="11"/>
        <v>0</v>
      </c>
      <c r="I112" s="40">
        <f t="shared" si="12"/>
        <v>0</v>
      </c>
      <c r="J112" s="41">
        <f t="shared" si="13"/>
        <v>0</v>
      </c>
      <c r="K112" s="9"/>
      <c r="L112" s="12">
        <f t="shared" si="14"/>
        <v>0</v>
      </c>
    </row>
    <row r="113" ht="12.75" customHeight="1" spans="1:12" s="54" customFormat="1" x14ac:dyDescent="0.25">
      <c r="A113" s="29" t="s">
        <v>119</v>
      </c>
      <c r="B113" s="53"/>
      <c r="C113" s="53"/>
      <c r="D113" s="53"/>
      <c r="E113" s="39"/>
      <c r="F113" s="38">
        <f t="shared" si="9"/>
        <v>0</v>
      </c>
      <c r="G113" s="39">
        <f t="shared" si="10"/>
        <v>0</v>
      </c>
      <c r="H113" s="39">
        <f t="shared" si="11"/>
        <v>0</v>
      </c>
      <c r="I113" s="40">
        <f t="shared" si="12"/>
        <v>0</v>
      </c>
      <c r="J113" s="41">
        <f t="shared" si="13"/>
        <v>0</v>
      </c>
      <c r="K113" s="9"/>
      <c r="L113" s="12">
        <f t="shared" si="14"/>
        <v>0</v>
      </c>
    </row>
    <row r="114" ht="12.75" customHeight="1" spans="1:12" s="54" customFormat="1" x14ac:dyDescent="0.25">
      <c r="A114" s="29" t="s">
        <v>119</v>
      </c>
      <c r="B114" s="53"/>
      <c r="C114" s="53"/>
      <c r="D114" s="53"/>
      <c r="E114" s="39"/>
      <c r="F114" s="38">
        <f t="shared" si="9"/>
        <v>0</v>
      </c>
      <c r="G114" s="39">
        <f t="shared" si="10"/>
        <v>0</v>
      </c>
      <c r="H114" s="39">
        <f t="shared" si="11"/>
        <v>0</v>
      </c>
      <c r="I114" s="40">
        <f t="shared" si="12"/>
        <v>0</v>
      </c>
      <c r="J114" s="41">
        <f t="shared" si="13"/>
        <v>0</v>
      </c>
      <c r="K114" s="9"/>
      <c r="L114" s="12">
        <f t="shared" si="14"/>
        <v>0</v>
      </c>
    </row>
    <row r="115" ht="12.75" customHeight="1" spans="1:12" s="54" customFormat="1" x14ac:dyDescent="0.25">
      <c r="A115" s="29" t="s">
        <v>119</v>
      </c>
      <c r="B115" s="53"/>
      <c r="C115" s="53"/>
      <c r="D115" s="53"/>
      <c r="E115" s="39"/>
      <c r="F115" s="38">
        <f t="shared" si="9"/>
        <v>0</v>
      </c>
      <c r="G115" s="39">
        <f t="shared" si="10"/>
        <v>0</v>
      </c>
      <c r="H115" s="39">
        <f t="shared" si="11"/>
        <v>0</v>
      </c>
      <c r="I115" s="40">
        <f t="shared" si="12"/>
        <v>0</v>
      </c>
      <c r="J115" s="41">
        <f t="shared" si="13"/>
        <v>0</v>
      </c>
      <c r="K115" s="9"/>
      <c r="L115" s="12">
        <f t="shared" si="14"/>
        <v>0</v>
      </c>
    </row>
    <row r="116" ht="12.75" customHeight="1" spans="1:12" s="54" customFormat="1" x14ac:dyDescent="0.25">
      <c r="A116" s="29" t="s">
        <v>119</v>
      </c>
      <c r="B116" s="53"/>
      <c r="C116" s="53"/>
      <c r="D116" s="53"/>
      <c r="E116" s="39"/>
      <c r="F116" s="38">
        <f t="shared" si="9"/>
        <v>0</v>
      </c>
      <c r="G116" s="39">
        <f t="shared" si="10"/>
        <v>0</v>
      </c>
      <c r="H116" s="39">
        <f t="shared" si="11"/>
        <v>0</v>
      </c>
      <c r="I116" s="40">
        <f t="shared" si="12"/>
        <v>0</v>
      </c>
      <c r="J116" s="41">
        <f t="shared" si="13"/>
        <v>0</v>
      </c>
      <c r="K116" s="9"/>
      <c r="L116" s="12">
        <f t="shared" si="14"/>
        <v>0</v>
      </c>
    </row>
    <row r="117" ht="12.75" customHeight="1" spans="1:12" s="54" customFormat="1" x14ac:dyDescent="0.25">
      <c r="A117" s="29" t="s">
        <v>119</v>
      </c>
      <c r="B117" s="53"/>
      <c r="C117" s="53"/>
      <c r="D117" s="53"/>
      <c r="E117" s="39"/>
      <c r="F117" s="38">
        <f t="shared" si="9"/>
        <v>0</v>
      </c>
      <c r="G117" s="39">
        <f t="shared" si="10"/>
        <v>0</v>
      </c>
      <c r="H117" s="39">
        <f t="shared" si="11"/>
        <v>0</v>
      </c>
      <c r="I117" s="40">
        <f t="shared" si="12"/>
        <v>0</v>
      </c>
      <c r="J117" s="41">
        <f t="shared" si="13"/>
        <v>0</v>
      </c>
      <c r="K117" s="9"/>
      <c r="L117" s="12">
        <f t="shared" si="14"/>
        <v>0</v>
      </c>
    </row>
    <row r="118" ht="12.75" customHeight="1" spans="1:12" s="54" customFormat="1" x14ac:dyDescent="0.25">
      <c r="A118" s="29" t="s">
        <v>119</v>
      </c>
      <c r="B118" s="53"/>
      <c r="C118" s="53"/>
      <c r="D118" s="53"/>
      <c r="E118" s="39"/>
      <c r="F118" s="38">
        <f t="shared" si="9"/>
        <v>0</v>
      </c>
      <c r="G118" s="39">
        <f t="shared" si="10"/>
        <v>0</v>
      </c>
      <c r="H118" s="39">
        <f t="shared" si="11"/>
        <v>0</v>
      </c>
      <c r="I118" s="40">
        <f t="shared" si="12"/>
        <v>0</v>
      </c>
      <c r="J118" s="41">
        <f t="shared" si="13"/>
        <v>0</v>
      </c>
      <c r="K118" s="9"/>
      <c r="L118" s="12">
        <f t="shared" si="14"/>
        <v>0</v>
      </c>
    </row>
    <row r="119" ht="12.75" customHeight="1" spans="1:12" s="54" customFormat="1" x14ac:dyDescent="0.25">
      <c r="A119" s="29" t="s">
        <v>119</v>
      </c>
      <c r="B119" s="53"/>
      <c r="C119" s="53"/>
      <c r="D119" s="53"/>
      <c r="E119" s="39"/>
      <c r="F119" s="38">
        <f t="shared" si="9"/>
        <v>0</v>
      </c>
      <c r="G119" s="39">
        <f t="shared" si="10"/>
        <v>0</v>
      </c>
      <c r="H119" s="39">
        <f t="shared" si="11"/>
        <v>0</v>
      </c>
      <c r="I119" s="40">
        <f t="shared" si="12"/>
        <v>0</v>
      </c>
      <c r="J119" s="41">
        <f t="shared" si="13"/>
        <v>0</v>
      </c>
      <c r="K119" s="9"/>
      <c r="L119" s="12">
        <f t="shared" si="14"/>
        <v>0</v>
      </c>
    </row>
    <row r="120" ht="12.75" customHeight="1" spans="1:12" s="54" customFormat="1" x14ac:dyDescent="0.25">
      <c r="A120" s="29" t="s">
        <v>119</v>
      </c>
      <c r="B120" s="53"/>
      <c r="C120" s="53"/>
      <c r="D120" s="53"/>
      <c r="E120" s="39"/>
      <c r="F120" s="38">
        <f t="shared" si="9"/>
        <v>0</v>
      </c>
      <c r="G120" s="39">
        <f t="shared" si="10"/>
        <v>0</v>
      </c>
      <c r="H120" s="39">
        <f t="shared" si="11"/>
        <v>0</v>
      </c>
      <c r="I120" s="40">
        <f t="shared" si="12"/>
        <v>0</v>
      </c>
      <c r="J120" s="41">
        <f t="shared" si="13"/>
        <v>0</v>
      </c>
      <c r="K120" s="9"/>
      <c r="L120" s="12">
        <f t="shared" si="14"/>
        <v>0</v>
      </c>
    </row>
    <row r="121" ht="12.75" customHeight="1" spans="1:12" s="54" customFormat="1" x14ac:dyDescent="0.25">
      <c r="A121" s="29" t="s">
        <v>119</v>
      </c>
      <c r="B121" s="53"/>
      <c r="C121" s="53"/>
      <c r="D121" s="53"/>
      <c r="E121" s="39"/>
      <c r="F121" s="38">
        <f t="shared" si="9"/>
        <v>0</v>
      </c>
      <c r="G121" s="39">
        <f t="shared" si="10"/>
        <v>0</v>
      </c>
      <c r="H121" s="39">
        <f t="shared" si="11"/>
        <v>0</v>
      </c>
      <c r="I121" s="40">
        <f t="shared" si="12"/>
        <v>0</v>
      </c>
      <c r="J121" s="41">
        <f t="shared" si="13"/>
        <v>0</v>
      </c>
      <c r="K121" s="9"/>
      <c r="L121" s="12">
        <f t="shared" si="14"/>
        <v>0</v>
      </c>
    </row>
    <row r="122" ht="12.75" customHeight="1" spans="1:12" s="54" customFormat="1" x14ac:dyDescent="0.25">
      <c r="A122" s="29" t="s">
        <v>119</v>
      </c>
      <c r="B122" s="53"/>
      <c r="C122" s="53"/>
      <c r="D122" s="53"/>
      <c r="E122" s="39"/>
      <c r="F122" s="38">
        <f t="shared" si="9"/>
        <v>0</v>
      </c>
      <c r="G122" s="39">
        <f t="shared" si="10"/>
        <v>0</v>
      </c>
      <c r="H122" s="39">
        <f t="shared" si="11"/>
        <v>0</v>
      </c>
      <c r="I122" s="40">
        <f t="shared" si="12"/>
        <v>0</v>
      </c>
      <c r="J122" s="41">
        <f t="shared" si="13"/>
        <v>0</v>
      </c>
      <c r="K122" s="9"/>
      <c r="L122" s="12">
        <f t="shared" si="14"/>
        <v>0</v>
      </c>
    </row>
    <row r="123" ht="12.75" customHeight="1" spans="1:12" s="54" customFormat="1" x14ac:dyDescent="0.25">
      <c r="A123" s="29" t="s">
        <v>119</v>
      </c>
      <c r="B123" s="53"/>
      <c r="C123" s="53"/>
      <c r="D123" s="53"/>
      <c r="E123" s="39"/>
      <c r="F123" s="38">
        <f t="shared" si="9"/>
        <v>0</v>
      </c>
      <c r="G123" s="39">
        <f t="shared" si="10"/>
        <v>0</v>
      </c>
      <c r="H123" s="39">
        <f t="shared" si="11"/>
        <v>0</v>
      </c>
      <c r="I123" s="40">
        <f t="shared" si="12"/>
        <v>0</v>
      </c>
      <c r="J123" s="41">
        <f t="shared" si="13"/>
        <v>0</v>
      </c>
      <c r="K123" s="9"/>
      <c r="L123" s="12">
        <f t="shared" si="14"/>
        <v>0</v>
      </c>
    </row>
    <row r="124" ht="12.75" customHeight="1" spans="1:12" s="54" customFormat="1" x14ac:dyDescent="0.25">
      <c r="A124" s="29" t="s">
        <v>119</v>
      </c>
      <c r="B124" s="53"/>
      <c r="C124" s="53"/>
      <c r="D124" s="53"/>
      <c r="E124" s="39"/>
      <c r="F124" s="38">
        <f t="shared" si="9"/>
        <v>0</v>
      </c>
      <c r="G124" s="39">
        <f t="shared" si="10"/>
        <v>0</v>
      </c>
      <c r="H124" s="39">
        <f t="shared" si="11"/>
        <v>0</v>
      </c>
      <c r="I124" s="40">
        <f t="shared" si="12"/>
        <v>0</v>
      </c>
      <c r="J124" s="41">
        <f t="shared" si="13"/>
        <v>0</v>
      </c>
      <c r="K124" s="9"/>
      <c r="L124" s="12">
        <f t="shared" si="14"/>
        <v>0</v>
      </c>
    </row>
    <row r="125" ht="12.75" customHeight="1" spans="1:12" s="54" customFormat="1" x14ac:dyDescent="0.25">
      <c r="A125" s="29" t="s">
        <v>119</v>
      </c>
      <c r="B125" s="53"/>
      <c r="C125" s="53"/>
      <c r="D125" s="53"/>
      <c r="E125" s="39"/>
      <c r="F125" s="38">
        <f t="shared" si="9"/>
        <v>0</v>
      </c>
      <c r="G125" s="39">
        <f t="shared" si="10"/>
        <v>0</v>
      </c>
      <c r="H125" s="39">
        <f t="shared" si="11"/>
        <v>0</v>
      </c>
      <c r="I125" s="40">
        <f t="shared" si="12"/>
        <v>0</v>
      </c>
      <c r="J125" s="41">
        <f t="shared" si="13"/>
        <v>0</v>
      </c>
      <c r="K125" s="9"/>
      <c r="L125" s="12">
        <f t="shared" si="14"/>
        <v>0</v>
      </c>
    </row>
    <row r="126" ht="12.75" customHeight="1" spans="1:12" s="54" customFormat="1" x14ac:dyDescent="0.25">
      <c r="A126" s="29" t="s">
        <v>119</v>
      </c>
      <c r="B126" s="53"/>
      <c r="C126" s="53"/>
      <c r="D126" s="53"/>
      <c r="E126" s="39"/>
      <c r="F126" s="38">
        <f t="shared" si="9"/>
        <v>0</v>
      </c>
      <c r="G126" s="39">
        <f t="shared" si="10"/>
        <v>0</v>
      </c>
      <c r="H126" s="39">
        <f t="shared" si="11"/>
        <v>0</v>
      </c>
      <c r="I126" s="40">
        <f t="shared" si="12"/>
        <v>0</v>
      </c>
      <c r="J126" s="41">
        <f t="shared" si="13"/>
        <v>0</v>
      </c>
      <c r="K126" s="9"/>
      <c r="L126" s="12">
        <f t="shared" si="14"/>
        <v>0</v>
      </c>
    </row>
    <row r="127" ht="12.75" customHeight="1" spans="1:12" x14ac:dyDescent="0.25">
      <c r="A127" s="29" t="s">
        <v>119</v>
      </c>
      <c r="B127" s="53"/>
      <c r="C127" s="51"/>
      <c r="D127" s="51"/>
      <c r="E127" s="39"/>
      <c r="F127" s="38">
        <f t="shared" si="9"/>
        <v>0</v>
      </c>
      <c r="G127" s="39">
        <f t="shared" si="10"/>
        <v>0</v>
      </c>
      <c r="H127" s="39">
        <f t="shared" si="11"/>
        <v>0</v>
      </c>
      <c r="I127" s="40">
        <f t="shared" si="12"/>
        <v>0</v>
      </c>
      <c r="J127" s="41">
        <f t="shared" si="13"/>
        <v>0</v>
      </c>
      <c r="L127" s="12">
        <f t="shared" si="14"/>
        <v>0</v>
      </c>
    </row>
    <row r="128" ht="12.75" customHeight="1" spans="1:12" x14ac:dyDescent="0.25">
      <c r="A128" s="29" t="s">
        <v>119</v>
      </c>
      <c r="B128" s="53"/>
      <c r="C128" s="51"/>
      <c r="D128" s="51"/>
      <c r="E128" s="39"/>
      <c r="F128" s="38">
        <f t="shared" si="9"/>
        <v>0</v>
      </c>
      <c r="G128" s="39">
        <f t="shared" si="10"/>
        <v>0</v>
      </c>
      <c r="H128" s="39">
        <f t="shared" si="11"/>
        <v>0</v>
      </c>
      <c r="I128" s="40">
        <f t="shared" si="12"/>
        <v>0</v>
      </c>
      <c r="J128" s="41">
        <f t="shared" si="13"/>
        <v>0</v>
      </c>
      <c r="L128" s="12">
        <f t="shared" si="14"/>
        <v>0</v>
      </c>
    </row>
    <row r="129" ht="12.75" customHeight="1" spans="1:12" x14ac:dyDescent="0.25">
      <c r="A129" s="29" t="s">
        <v>119</v>
      </c>
      <c r="B129" s="53"/>
      <c r="C129" s="51"/>
      <c r="D129" s="51"/>
      <c r="E129" s="39"/>
      <c r="F129" s="38">
        <f t="shared" si="9"/>
        <v>0</v>
      </c>
      <c r="G129" s="39">
        <f t="shared" si="10"/>
        <v>0</v>
      </c>
      <c r="H129" s="39">
        <f t="shared" si="11"/>
        <v>0</v>
      </c>
      <c r="I129" s="40">
        <f t="shared" si="12"/>
        <v>0</v>
      </c>
      <c r="J129" s="41">
        <f t="shared" si="13"/>
        <v>0</v>
      </c>
      <c r="L129" s="12">
        <f t="shared" si="14"/>
        <v>0</v>
      </c>
    </row>
    <row r="130" ht="12.75" customHeight="1" spans="1:12" x14ac:dyDescent="0.25">
      <c r="A130" s="29" t="s">
        <v>119</v>
      </c>
      <c r="B130" s="53"/>
      <c r="C130" s="51"/>
      <c r="D130" s="51"/>
      <c r="E130" s="39"/>
      <c r="F130" s="38">
        <f t="shared" si="9"/>
        <v>0</v>
      </c>
      <c r="G130" s="39">
        <f t="shared" si="10"/>
        <v>0</v>
      </c>
      <c r="H130" s="39">
        <f t="shared" si="11"/>
        <v>0</v>
      </c>
      <c r="I130" s="40">
        <f t="shared" si="12"/>
        <v>0</v>
      </c>
      <c r="J130" s="41">
        <f t="shared" si="13"/>
        <v>0</v>
      </c>
      <c r="L130" s="12">
        <f t="shared" si="14"/>
        <v>0</v>
      </c>
    </row>
    <row r="131" ht="12.75" customHeight="1" spans="1:12" x14ac:dyDescent="0.25">
      <c r="A131" s="29" t="s">
        <v>119</v>
      </c>
      <c r="B131" s="53"/>
      <c r="C131" s="51"/>
      <c r="D131" s="51"/>
      <c r="E131" s="39"/>
      <c r="F131" s="38">
        <f t="shared" si="9"/>
        <v>0</v>
      </c>
      <c r="G131" s="39">
        <f t="shared" si="10"/>
        <v>0</v>
      </c>
      <c r="H131" s="39">
        <f t="shared" si="11"/>
        <v>0</v>
      </c>
      <c r="I131" s="40">
        <f t="shared" si="12"/>
        <v>0</v>
      </c>
      <c r="J131" s="41">
        <f t="shared" si="13"/>
        <v>0</v>
      </c>
      <c r="L131" s="12">
        <f t="shared" si="14"/>
        <v>0</v>
      </c>
    </row>
    <row r="132" ht="12.75" customHeight="1" spans="1:12" x14ac:dyDescent="0.25">
      <c r="A132" s="29" t="s">
        <v>119</v>
      </c>
      <c r="B132" s="53"/>
      <c r="C132" s="51"/>
      <c r="D132" s="51"/>
      <c r="E132" s="39"/>
      <c r="F132" s="38">
        <f t="shared" si="9"/>
        <v>0</v>
      </c>
      <c r="G132" s="39">
        <f t="shared" si="10"/>
        <v>0</v>
      </c>
      <c r="H132" s="39">
        <f t="shared" si="11"/>
        <v>0</v>
      </c>
      <c r="I132" s="40">
        <f t="shared" si="12"/>
        <v>0</v>
      </c>
      <c r="J132" s="41">
        <f t="shared" si="13"/>
        <v>0</v>
      </c>
      <c r="L132" s="12">
        <f t="shared" si="14"/>
        <v>0</v>
      </c>
    </row>
    <row r="133" ht="12.75" customHeight="1" spans="1:12" x14ac:dyDescent="0.25">
      <c r="A133" s="29" t="s">
        <v>119</v>
      </c>
      <c r="B133" s="53"/>
      <c r="C133" s="51"/>
      <c r="D133" s="51"/>
      <c r="E133" s="39"/>
      <c r="F133" s="38">
        <f t="shared" si="9"/>
        <v>0</v>
      </c>
      <c r="G133" s="39">
        <f t="shared" si="10"/>
        <v>0</v>
      </c>
      <c r="H133" s="39">
        <f t="shared" si="11"/>
        <v>0</v>
      </c>
      <c r="I133" s="40">
        <f t="shared" si="12"/>
        <v>0</v>
      </c>
      <c r="J133" s="41">
        <f t="shared" si="13"/>
        <v>0</v>
      </c>
      <c r="L133" s="12">
        <f t="shared" si="14"/>
        <v>0</v>
      </c>
    </row>
    <row r="134" ht="12.75" customHeight="1" spans="1:12" x14ac:dyDescent="0.25">
      <c r="A134" s="29" t="s">
        <v>119</v>
      </c>
      <c r="B134" s="51"/>
      <c r="C134" s="51"/>
      <c r="D134" s="51"/>
      <c r="E134" s="39"/>
      <c r="F134" s="38">
        <f t="shared" si="9"/>
        <v>0</v>
      </c>
      <c r="G134" s="39">
        <f t="shared" si="10"/>
        <v>0</v>
      </c>
      <c r="H134" s="39">
        <f t="shared" si="11"/>
        <v>0</v>
      </c>
      <c r="I134" s="40">
        <f t="shared" si="12"/>
        <v>0</v>
      </c>
      <c r="J134" s="41">
        <f t="shared" si="13"/>
        <v>0</v>
      </c>
      <c r="L134" s="12">
        <f t="shared" si="14"/>
        <v>0</v>
      </c>
    </row>
    <row r="135" ht="12.75" customHeight="1" spans="1:12" x14ac:dyDescent="0.25">
      <c r="A135" s="29" t="s">
        <v>119</v>
      </c>
      <c r="B135" s="51"/>
      <c r="C135" s="51"/>
      <c r="D135" s="51"/>
      <c r="E135" s="39"/>
      <c r="F135" s="38">
        <f t="shared" si="9"/>
        <v>0</v>
      </c>
      <c r="G135" s="39">
        <f t="shared" si="10"/>
        <v>0</v>
      </c>
      <c r="H135" s="39">
        <f t="shared" si="11"/>
        <v>0</v>
      </c>
      <c r="I135" s="40">
        <f t="shared" si="12"/>
        <v>0</v>
      </c>
      <c r="J135" s="41">
        <f t="shared" si="13"/>
        <v>0</v>
      </c>
      <c r="L135" s="12">
        <f t="shared" si="14"/>
        <v>0</v>
      </c>
    </row>
    <row r="136" ht="12.75" customHeight="1" spans="1:12" x14ac:dyDescent="0.25">
      <c r="A136" s="29" t="s">
        <v>119</v>
      </c>
      <c r="B136" s="51"/>
      <c r="C136" s="51"/>
      <c r="D136" s="51"/>
      <c r="E136" s="39"/>
      <c r="F136" s="38">
        <f t="shared" si="9"/>
        <v>0</v>
      </c>
      <c r="G136" s="39">
        <f t="shared" si="10"/>
        <v>0</v>
      </c>
      <c r="H136" s="39">
        <f t="shared" si="11"/>
        <v>0</v>
      </c>
      <c r="I136" s="40">
        <f t="shared" si="12"/>
        <v>0</v>
      </c>
      <c r="J136" s="41">
        <f t="shared" si="13"/>
        <v>0</v>
      </c>
      <c r="L136" s="12">
        <f t="shared" si="14"/>
        <v>0</v>
      </c>
    </row>
    <row r="137" ht="12.75" customHeight="1" spans="1:12" x14ac:dyDescent="0.25">
      <c r="A137" s="29" t="s">
        <v>119</v>
      </c>
      <c r="B137" s="51"/>
      <c r="C137" s="51"/>
      <c r="D137" s="51"/>
      <c r="E137" s="39"/>
      <c r="F137" s="38">
        <f t="shared" si="9"/>
        <v>0</v>
      </c>
      <c r="G137" s="39">
        <f t="shared" si="10"/>
        <v>0</v>
      </c>
      <c r="H137" s="39">
        <f t="shared" si="11"/>
        <v>0</v>
      </c>
      <c r="I137" s="40">
        <f t="shared" si="12"/>
        <v>0</v>
      </c>
      <c r="J137" s="41">
        <f t="shared" si="13"/>
        <v>0</v>
      </c>
      <c r="L137" s="12">
        <f t="shared" si="14"/>
        <v>0</v>
      </c>
    </row>
    <row r="138" ht="12.75" customHeight="1" spans="1:12" x14ac:dyDescent="0.25">
      <c r="A138" s="29" t="s">
        <v>119</v>
      </c>
      <c r="B138" s="51"/>
      <c r="C138" s="51"/>
      <c r="D138" s="51"/>
      <c r="E138" s="39"/>
      <c r="F138" s="38">
        <f t="shared" si="9"/>
        <v>0</v>
      </c>
      <c r="G138" s="39">
        <f t="shared" si="10"/>
        <v>0</v>
      </c>
      <c r="H138" s="39">
        <f t="shared" si="11"/>
        <v>0</v>
      </c>
      <c r="I138" s="40">
        <f t="shared" si="12"/>
        <v>0</v>
      </c>
      <c r="J138" s="41">
        <f t="shared" si="13"/>
        <v>0</v>
      </c>
      <c r="L138" s="12">
        <f t="shared" si="14"/>
        <v>0</v>
      </c>
    </row>
    <row r="139" ht="12.75" customHeight="1" spans="1:12" x14ac:dyDescent="0.25">
      <c r="A139" s="29" t="s">
        <v>119</v>
      </c>
      <c r="B139" s="53"/>
      <c r="C139" s="51"/>
      <c r="D139" s="51"/>
      <c r="E139" s="39"/>
      <c r="F139" s="38">
        <f t="shared" ref="F139:F202" si="15">IF(D139="win",E139,IF(D139="lose",E139*-1,0))</f>
        <v>0</v>
      </c>
      <c r="G139" s="39">
        <f t="shared" ref="G139:G202" si="16">IF(D139="win",F139*0.1,IF(D139="lose",0,0))</f>
        <v>0</v>
      </c>
      <c r="H139" s="39">
        <f t="shared" ref="H139:H202" si="17">F139-G139</f>
        <v>0</v>
      </c>
      <c r="I139" s="40">
        <f t="shared" ref="I139:I202" si="18">E139*J139</f>
        <v>0</v>
      </c>
      <c r="J139" s="41">
        <f t="shared" ref="J139:J202" si="19">IF(ISNA(VLOOKUP(B139,$F$1002:$H$1020,3,FALSE)), 0,  VLOOKUP(B139,$F$1002:$H$1020,3,FALSE))</f>
        <v>0</v>
      </c>
      <c r="L139" s="12">
        <f t="shared" si="14"/>
        <v>0</v>
      </c>
    </row>
    <row r="140" ht="12.75" customHeight="1" spans="1:12" x14ac:dyDescent="0.25">
      <c r="A140" s="29" t="s">
        <v>119</v>
      </c>
      <c r="B140" s="53"/>
      <c r="C140" s="51"/>
      <c r="D140" s="51"/>
      <c r="E140" s="39"/>
      <c r="F140" s="38">
        <f t="shared" si="15"/>
        <v>0</v>
      </c>
      <c r="G140" s="39">
        <f t="shared" si="16"/>
        <v>0</v>
      </c>
      <c r="H140" s="39">
        <f t="shared" si="17"/>
        <v>0</v>
      </c>
      <c r="I140" s="40">
        <f t="shared" si="18"/>
        <v>0</v>
      </c>
      <c r="J140" s="41">
        <f t="shared" si="19"/>
        <v>0</v>
      </c>
      <c r="L140" s="12">
        <f t="shared" si="14"/>
        <v>0</v>
      </c>
    </row>
    <row r="141" ht="12.75" customHeight="1" spans="1:12" x14ac:dyDescent="0.25">
      <c r="A141" s="29" t="s">
        <v>119</v>
      </c>
      <c r="B141" s="53"/>
      <c r="C141" s="51"/>
      <c r="D141" s="51"/>
      <c r="E141" s="39"/>
      <c r="F141" s="38">
        <f t="shared" si="15"/>
        <v>0</v>
      </c>
      <c r="G141" s="39">
        <f t="shared" si="16"/>
        <v>0</v>
      </c>
      <c r="H141" s="39">
        <f t="shared" si="17"/>
        <v>0</v>
      </c>
      <c r="I141" s="40">
        <f t="shared" si="18"/>
        <v>0</v>
      </c>
      <c r="J141" s="41">
        <f t="shared" si="19"/>
        <v>0</v>
      </c>
      <c r="L141" s="12">
        <f t="shared" si="14"/>
        <v>0</v>
      </c>
    </row>
    <row r="142" ht="12.75" customHeight="1" spans="1:12" x14ac:dyDescent="0.25">
      <c r="A142" s="29" t="s">
        <v>119</v>
      </c>
      <c r="B142" s="53"/>
      <c r="C142" s="51"/>
      <c r="D142" s="51"/>
      <c r="E142" s="39"/>
      <c r="F142" s="38">
        <f t="shared" si="15"/>
        <v>0</v>
      </c>
      <c r="G142" s="39">
        <f t="shared" si="16"/>
        <v>0</v>
      </c>
      <c r="H142" s="39">
        <f t="shared" si="17"/>
        <v>0</v>
      </c>
      <c r="I142" s="40">
        <f t="shared" si="18"/>
        <v>0</v>
      </c>
      <c r="J142" s="41">
        <f t="shared" si="19"/>
        <v>0</v>
      </c>
      <c r="L142" s="12">
        <f t="shared" si="14"/>
        <v>0</v>
      </c>
    </row>
    <row r="143" ht="12.75" customHeight="1" spans="1:12" x14ac:dyDescent="0.25">
      <c r="A143" s="29" t="s">
        <v>119</v>
      </c>
      <c r="B143" s="53"/>
      <c r="C143" s="51"/>
      <c r="D143" s="51"/>
      <c r="E143" s="39"/>
      <c r="F143" s="38">
        <f t="shared" si="15"/>
        <v>0</v>
      </c>
      <c r="G143" s="39">
        <f t="shared" si="16"/>
        <v>0</v>
      </c>
      <c r="H143" s="39">
        <f t="shared" si="17"/>
        <v>0</v>
      </c>
      <c r="I143" s="40">
        <f t="shared" si="18"/>
        <v>0</v>
      </c>
      <c r="J143" s="41">
        <f t="shared" si="19"/>
        <v>0</v>
      </c>
      <c r="L143" s="12">
        <f t="shared" si="14"/>
        <v>0</v>
      </c>
    </row>
    <row r="144" ht="12.75" customHeight="1" spans="1:12" x14ac:dyDescent="0.25">
      <c r="A144" s="29" t="s">
        <v>119</v>
      </c>
      <c r="B144" s="53"/>
      <c r="C144" s="51"/>
      <c r="D144" s="51"/>
      <c r="E144" s="39"/>
      <c r="F144" s="38">
        <f t="shared" si="15"/>
        <v>0</v>
      </c>
      <c r="G144" s="39">
        <f t="shared" si="16"/>
        <v>0</v>
      </c>
      <c r="H144" s="39">
        <f t="shared" si="17"/>
        <v>0</v>
      </c>
      <c r="I144" s="40">
        <f t="shared" si="18"/>
        <v>0</v>
      </c>
      <c r="J144" s="41">
        <f t="shared" si="19"/>
        <v>0</v>
      </c>
      <c r="L144" s="12">
        <f t="shared" si="14"/>
        <v>0</v>
      </c>
    </row>
    <row r="145" ht="12.75" customHeight="1" spans="1:12" x14ac:dyDescent="0.25">
      <c r="A145" s="29" t="s">
        <v>119</v>
      </c>
      <c r="B145" s="51"/>
      <c r="C145" s="51"/>
      <c r="D145" s="51"/>
      <c r="E145" s="39"/>
      <c r="F145" s="38">
        <f t="shared" si="15"/>
        <v>0</v>
      </c>
      <c r="G145" s="39">
        <f t="shared" si="16"/>
        <v>0</v>
      </c>
      <c r="H145" s="39">
        <f t="shared" si="17"/>
        <v>0</v>
      </c>
      <c r="I145" s="40">
        <f t="shared" si="18"/>
        <v>0</v>
      </c>
      <c r="J145" s="41">
        <f t="shared" si="19"/>
        <v>0</v>
      </c>
      <c r="L145" s="12">
        <f t="shared" si="14"/>
        <v>0</v>
      </c>
    </row>
    <row r="146" ht="12.75" customHeight="1" spans="1:12" x14ac:dyDescent="0.25">
      <c r="A146" s="29" t="s">
        <v>119</v>
      </c>
      <c r="B146" s="51"/>
      <c r="C146" s="51"/>
      <c r="D146" s="51"/>
      <c r="E146" s="39"/>
      <c r="F146" s="38">
        <f t="shared" si="15"/>
        <v>0</v>
      </c>
      <c r="G146" s="39">
        <f t="shared" si="16"/>
        <v>0</v>
      </c>
      <c r="H146" s="39">
        <f t="shared" si="17"/>
        <v>0</v>
      </c>
      <c r="I146" s="40">
        <f t="shared" si="18"/>
        <v>0</v>
      </c>
      <c r="J146" s="41">
        <f t="shared" si="19"/>
        <v>0</v>
      </c>
      <c r="L146" s="12">
        <f t="shared" si="14"/>
        <v>0</v>
      </c>
    </row>
    <row r="147" ht="12.75" customHeight="1" spans="1:12" x14ac:dyDescent="0.25">
      <c r="A147" s="29" t="s">
        <v>119</v>
      </c>
      <c r="B147" s="51"/>
      <c r="C147" s="51"/>
      <c r="D147" s="51"/>
      <c r="E147" s="39"/>
      <c r="F147" s="38">
        <f t="shared" si="15"/>
        <v>0</v>
      </c>
      <c r="G147" s="39">
        <f t="shared" si="16"/>
        <v>0</v>
      </c>
      <c r="H147" s="39">
        <f t="shared" si="17"/>
        <v>0</v>
      </c>
      <c r="I147" s="40">
        <f t="shared" si="18"/>
        <v>0</v>
      </c>
      <c r="J147" s="41">
        <f t="shared" si="19"/>
        <v>0</v>
      </c>
      <c r="L147" s="12">
        <f t="shared" si="14"/>
        <v>0</v>
      </c>
    </row>
    <row r="148" ht="12.75" customHeight="1" spans="1:12" x14ac:dyDescent="0.25">
      <c r="A148" s="29" t="s">
        <v>119</v>
      </c>
      <c r="B148" s="51"/>
      <c r="C148" s="51"/>
      <c r="D148" s="51"/>
      <c r="E148" s="39"/>
      <c r="F148" s="38">
        <f t="shared" si="15"/>
        <v>0</v>
      </c>
      <c r="G148" s="39">
        <f t="shared" si="16"/>
        <v>0</v>
      </c>
      <c r="H148" s="39">
        <f t="shared" si="17"/>
        <v>0</v>
      </c>
      <c r="I148" s="40">
        <f t="shared" si="18"/>
        <v>0</v>
      </c>
      <c r="J148" s="41">
        <f t="shared" si="19"/>
        <v>0</v>
      </c>
      <c r="L148" s="12">
        <f t="shared" si="14"/>
        <v>0</v>
      </c>
    </row>
    <row r="149" ht="12.75" customHeight="1" spans="1:12" x14ac:dyDescent="0.25">
      <c r="A149" s="29" t="s">
        <v>119</v>
      </c>
      <c r="B149" s="51"/>
      <c r="C149" s="51"/>
      <c r="E149" s="39"/>
      <c r="F149" s="38">
        <f t="shared" si="15"/>
        <v>0</v>
      </c>
      <c r="G149" s="39">
        <f t="shared" si="16"/>
        <v>0</v>
      </c>
      <c r="H149" s="39">
        <f t="shared" si="17"/>
        <v>0</v>
      </c>
      <c r="I149" s="40">
        <f t="shared" si="18"/>
        <v>0</v>
      </c>
      <c r="J149" s="41">
        <f t="shared" si="19"/>
        <v>0</v>
      </c>
      <c r="L149" s="12">
        <f t="shared" si="14"/>
        <v>0</v>
      </c>
    </row>
    <row r="150" ht="12.75" customHeight="1" spans="1:12" x14ac:dyDescent="0.25">
      <c r="A150" s="29" t="s">
        <v>119</v>
      </c>
      <c r="B150" s="51"/>
      <c r="C150" s="51"/>
      <c r="D150" s="51"/>
      <c r="E150" s="39"/>
      <c r="F150" s="38">
        <f t="shared" si="15"/>
        <v>0</v>
      </c>
      <c r="G150" s="39">
        <f t="shared" si="16"/>
        <v>0</v>
      </c>
      <c r="H150" s="39">
        <f t="shared" si="17"/>
        <v>0</v>
      </c>
      <c r="I150" s="40">
        <f t="shared" si="18"/>
        <v>0</v>
      </c>
      <c r="J150" s="41">
        <f t="shared" si="19"/>
        <v>0</v>
      </c>
      <c r="L150" s="12">
        <f t="shared" si="14"/>
        <v>0</v>
      </c>
    </row>
    <row r="151" ht="12.75" customHeight="1" spans="1:12" x14ac:dyDescent="0.25">
      <c r="A151" s="29" t="s">
        <v>119</v>
      </c>
      <c r="B151" s="51"/>
      <c r="C151" s="51"/>
      <c r="D151" s="51"/>
      <c r="E151" s="39"/>
      <c r="F151" s="38">
        <f t="shared" si="15"/>
        <v>0</v>
      </c>
      <c r="G151" s="39">
        <f t="shared" si="16"/>
        <v>0</v>
      </c>
      <c r="H151" s="39">
        <f t="shared" si="17"/>
        <v>0</v>
      </c>
      <c r="I151" s="40">
        <f t="shared" si="18"/>
        <v>0</v>
      </c>
      <c r="J151" s="41">
        <f t="shared" si="19"/>
        <v>0</v>
      </c>
      <c r="L151" s="12">
        <f t="shared" si="14"/>
        <v>0</v>
      </c>
    </row>
    <row r="152" ht="12.75" customHeight="1" spans="1:12" x14ac:dyDescent="0.25">
      <c r="A152" s="29" t="s">
        <v>119</v>
      </c>
      <c r="B152" s="51"/>
      <c r="C152" s="51"/>
      <c r="D152" s="51"/>
      <c r="E152" s="39"/>
      <c r="F152" s="38">
        <f t="shared" si="15"/>
        <v>0</v>
      </c>
      <c r="G152" s="39">
        <f t="shared" si="16"/>
        <v>0</v>
      </c>
      <c r="H152" s="39">
        <f t="shared" si="17"/>
        <v>0</v>
      </c>
      <c r="I152" s="40">
        <f t="shared" si="18"/>
        <v>0</v>
      </c>
      <c r="J152" s="41">
        <f t="shared" si="19"/>
        <v>0</v>
      </c>
      <c r="L152" s="12">
        <f t="shared" si="14"/>
        <v>0</v>
      </c>
    </row>
    <row r="153" ht="12.75" customHeight="1" spans="1:12" x14ac:dyDescent="0.25">
      <c r="A153" s="29" t="s">
        <v>119</v>
      </c>
      <c r="B153" s="51"/>
      <c r="C153" s="51"/>
      <c r="D153" s="51"/>
      <c r="E153" s="39"/>
      <c r="F153" s="38">
        <f t="shared" si="15"/>
        <v>0</v>
      </c>
      <c r="G153" s="39">
        <f t="shared" si="16"/>
        <v>0</v>
      </c>
      <c r="H153" s="39">
        <f t="shared" si="17"/>
        <v>0</v>
      </c>
      <c r="I153" s="40">
        <f t="shared" si="18"/>
        <v>0</v>
      </c>
      <c r="J153" s="41">
        <f t="shared" si="19"/>
        <v>0</v>
      </c>
      <c r="L153" s="12">
        <f t="shared" si="14"/>
        <v>0</v>
      </c>
    </row>
    <row r="154" ht="12.75" customHeight="1" spans="1:12" x14ac:dyDescent="0.25">
      <c r="A154" s="29" t="s">
        <v>119</v>
      </c>
      <c r="B154" s="53"/>
      <c r="C154" s="51"/>
      <c r="D154" s="51"/>
      <c r="E154" s="39"/>
      <c r="F154" s="38">
        <f t="shared" si="15"/>
        <v>0</v>
      </c>
      <c r="G154" s="39">
        <f t="shared" si="16"/>
        <v>0</v>
      </c>
      <c r="H154" s="39">
        <f t="shared" si="17"/>
        <v>0</v>
      </c>
      <c r="I154" s="40">
        <f t="shared" si="18"/>
        <v>0</v>
      </c>
      <c r="J154" s="41">
        <f t="shared" si="19"/>
        <v>0</v>
      </c>
      <c r="L154" s="12">
        <f t="shared" si="14"/>
        <v>0</v>
      </c>
    </row>
    <row r="155" ht="12.75" customHeight="1" spans="1:12" x14ac:dyDescent="0.25">
      <c r="A155" s="29" t="s">
        <v>119</v>
      </c>
      <c r="B155" s="53"/>
      <c r="C155" s="51"/>
      <c r="D155" s="51"/>
      <c r="E155" s="39"/>
      <c r="F155" s="38">
        <f t="shared" si="15"/>
        <v>0</v>
      </c>
      <c r="G155" s="39">
        <f t="shared" si="16"/>
        <v>0</v>
      </c>
      <c r="H155" s="39">
        <f t="shared" si="17"/>
        <v>0</v>
      </c>
      <c r="I155" s="40">
        <f t="shared" si="18"/>
        <v>0</v>
      </c>
      <c r="J155" s="41">
        <f t="shared" si="19"/>
        <v>0</v>
      </c>
      <c r="L155" s="12">
        <f t="shared" si="14"/>
        <v>0</v>
      </c>
    </row>
    <row r="156" ht="12.75" customHeight="1" spans="1:12" x14ac:dyDescent="0.25">
      <c r="A156" s="29" t="s">
        <v>119</v>
      </c>
      <c r="B156" s="53"/>
      <c r="C156" s="51"/>
      <c r="D156" s="51"/>
      <c r="E156" s="39"/>
      <c r="F156" s="38">
        <f t="shared" si="15"/>
        <v>0</v>
      </c>
      <c r="G156" s="39">
        <f t="shared" si="16"/>
        <v>0</v>
      </c>
      <c r="H156" s="39">
        <f t="shared" si="17"/>
        <v>0</v>
      </c>
      <c r="I156" s="40">
        <f t="shared" si="18"/>
        <v>0</v>
      </c>
      <c r="J156" s="41">
        <f t="shared" si="19"/>
        <v>0</v>
      </c>
      <c r="L156" s="12">
        <f t="shared" si="14"/>
        <v>0</v>
      </c>
    </row>
    <row r="157" spans="1:12" x14ac:dyDescent="0.25">
      <c r="A157" s="29" t="s">
        <v>119</v>
      </c>
      <c r="B157" s="53"/>
      <c r="C157" s="51"/>
      <c r="D157" s="51"/>
      <c r="E157" s="39"/>
      <c r="F157" s="38">
        <f t="shared" si="15"/>
        <v>0</v>
      </c>
      <c r="G157" s="39">
        <f t="shared" si="16"/>
        <v>0</v>
      </c>
      <c r="H157" s="39">
        <f t="shared" si="17"/>
        <v>0</v>
      </c>
      <c r="I157" s="40">
        <f t="shared" si="18"/>
        <v>0</v>
      </c>
      <c r="J157" s="41">
        <f t="shared" si="19"/>
        <v>0</v>
      </c>
      <c r="L157" s="12">
        <f t="shared" si="14"/>
        <v>0</v>
      </c>
    </row>
    <row r="158" spans="1:12" x14ac:dyDescent="0.25">
      <c r="A158" s="29" t="s">
        <v>119</v>
      </c>
      <c r="B158" s="53"/>
      <c r="C158" s="51"/>
      <c r="D158" s="51"/>
      <c r="E158" s="39"/>
      <c r="F158" s="38">
        <f t="shared" si="15"/>
        <v>0</v>
      </c>
      <c r="G158" s="39">
        <f t="shared" si="16"/>
        <v>0</v>
      </c>
      <c r="H158" s="39">
        <f t="shared" si="17"/>
        <v>0</v>
      </c>
      <c r="I158" s="40">
        <f t="shared" si="18"/>
        <v>0</v>
      </c>
      <c r="J158" s="41">
        <f t="shared" si="19"/>
        <v>0</v>
      </c>
      <c r="L158" s="12">
        <f t="shared" si="14"/>
        <v>0</v>
      </c>
    </row>
    <row r="159" spans="1:12" x14ac:dyDescent="0.25">
      <c r="A159" s="29" t="s">
        <v>119</v>
      </c>
      <c r="B159" s="53"/>
      <c r="C159" s="51"/>
      <c r="D159" s="51"/>
      <c r="E159" s="39"/>
      <c r="F159" s="38">
        <f t="shared" si="15"/>
        <v>0</v>
      </c>
      <c r="G159" s="39">
        <f t="shared" si="16"/>
        <v>0</v>
      </c>
      <c r="H159" s="39">
        <f t="shared" si="17"/>
        <v>0</v>
      </c>
      <c r="I159" s="40">
        <f t="shared" si="18"/>
        <v>0</v>
      </c>
      <c r="J159" s="41">
        <f t="shared" si="19"/>
        <v>0</v>
      </c>
      <c r="L159" s="12">
        <f t="shared" si="14"/>
        <v>0</v>
      </c>
    </row>
    <row r="160" spans="1:12" x14ac:dyDescent="0.25">
      <c r="A160" s="29" t="s">
        <v>119</v>
      </c>
      <c r="B160" s="53"/>
      <c r="C160" s="51"/>
      <c r="D160" s="51"/>
      <c r="E160" s="39"/>
      <c r="F160" s="38">
        <f t="shared" si="15"/>
        <v>0</v>
      </c>
      <c r="G160" s="39">
        <f t="shared" si="16"/>
        <v>0</v>
      </c>
      <c r="H160" s="39">
        <f t="shared" si="17"/>
        <v>0</v>
      </c>
      <c r="I160" s="40">
        <f t="shared" si="18"/>
        <v>0</v>
      </c>
      <c r="J160" s="41">
        <f t="shared" si="19"/>
        <v>0</v>
      </c>
      <c r="L160" s="12">
        <f t="shared" si="14"/>
        <v>0</v>
      </c>
    </row>
    <row r="161" spans="1:12" x14ac:dyDescent="0.25">
      <c r="A161" s="29" t="s">
        <v>119</v>
      </c>
      <c r="B161" s="53"/>
      <c r="C161" s="51"/>
      <c r="D161" s="51"/>
      <c r="E161" s="39"/>
      <c r="F161" s="38">
        <f t="shared" si="15"/>
        <v>0</v>
      </c>
      <c r="G161" s="39">
        <f t="shared" si="16"/>
        <v>0</v>
      </c>
      <c r="H161" s="39">
        <f t="shared" si="17"/>
        <v>0</v>
      </c>
      <c r="I161" s="40">
        <f t="shared" si="18"/>
        <v>0</v>
      </c>
      <c r="J161" s="41">
        <f t="shared" si="19"/>
        <v>0</v>
      </c>
      <c r="L161" s="12">
        <f t="shared" si="14"/>
        <v>0</v>
      </c>
    </row>
    <row r="162" spans="1:12" x14ac:dyDescent="0.25">
      <c r="A162" s="29" t="s">
        <v>119</v>
      </c>
      <c r="B162" s="53"/>
      <c r="C162" s="51"/>
      <c r="D162" s="51"/>
      <c r="E162" s="39"/>
      <c r="F162" s="38">
        <f t="shared" si="15"/>
        <v>0</v>
      </c>
      <c r="G162" s="39">
        <f t="shared" si="16"/>
        <v>0</v>
      </c>
      <c r="H162" s="39">
        <f t="shared" si="17"/>
        <v>0</v>
      </c>
      <c r="I162" s="40">
        <f t="shared" si="18"/>
        <v>0</v>
      </c>
      <c r="J162" s="41">
        <f t="shared" si="19"/>
        <v>0</v>
      </c>
      <c r="L162" s="12">
        <f t="shared" si="14"/>
        <v>0</v>
      </c>
    </row>
    <row r="163" spans="1:12" x14ac:dyDescent="0.25">
      <c r="A163" s="29" t="s">
        <v>119</v>
      </c>
      <c r="B163" s="53"/>
      <c r="C163" s="51"/>
      <c r="D163" s="51"/>
      <c r="E163" s="39"/>
      <c r="F163" s="38">
        <f t="shared" si="15"/>
        <v>0</v>
      </c>
      <c r="G163" s="39">
        <f t="shared" si="16"/>
        <v>0</v>
      </c>
      <c r="H163" s="39">
        <f t="shared" si="17"/>
        <v>0</v>
      </c>
      <c r="I163" s="40">
        <f t="shared" si="18"/>
        <v>0</v>
      </c>
      <c r="J163" s="41">
        <f t="shared" si="19"/>
        <v>0</v>
      </c>
      <c r="L163" s="12">
        <f t="shared" si="14"/>
        <v>0</v>
      </c>
    </row>
    <row r="164" spans="1:12" x14ac:dyDescent="0.25">
      <c r="A164" s="29" t="s">
        <v>119</v>
      </c>
      <c r="B164" s="53"/>
      <c r="C164" s="51"/>
      <c r="D164" s="51"/>
      <c r="E164" s="39"/>
      <c r="F164" s="38">
        <f t="shared" si="15"/>
        <v>0</v>
      </c>
      <c r="G164" s="39">
        <f t="shared" si="16"/>
        <v>0</v>
      </c>
      <c r="H164" s="39">
        <f t="shared" si="17"/>
        <v>0</v>
      </c>
      <c r="I164" s="40">
        <f t="shared" si="18"/>
        <v>0</v>
      </c>
      <c r="J164" s="41">
        <f t="shared" si="19"/>
        <v>0</v>
      </c>
      <c r="L164" s="12">
        <f t="shared" ref="L164:L227" si="20">SUBTOTAL(9,H164:I164)</f>
        <v>0</v>
      </c>
    </row>
    <row r="165" spans="1:12" x14ac:dyDescent="0.25">
      <c r="A165" s="29" t="s">
        <v>119</v>
      </c>
      <c r="B165" s="51"/>
      <c r="C165" s="51"/>
      <c r="D165" s="51"/>
      <c r="E165" s="39"/>
      <c r="F165" s="38">
        <f t="shared" si="15"/>
        <v>0</v>
      </c>
      <c r="G165" s="39">
        <f t="shared" si="16"/>
        <v>0</v>
      </c>
      <c r="H165" s="39">
        <f t="shared" si="17"/>
        <v>0</v>
      </c>
      <c r="I165" s="40">
        <f t="shared" si="18"/>
        <v>0</v>
      </c>
      <c r="J165" s="41">
        <f t="shared" si="19"/>
        <v>0</v>
      </c>
      <c r="L165" s="12">
        <f t="shared" si="20"/>
        <v>0</v>
      </c>
    </row>
    <row r="166" spans="1:12" x14ac:dyDescent="0.25">
      <c r="A166" s="29" t="s">
        <v>119</v>
      </c>
      <c r="B166" s="51"/>
      <c r="C166" s="51"/>
      <c r="D166" s="51"/>
      <c r="E166" s="39"/>
      <c r="F166" s="38">
        <f t="shared" si="15"/>
        <v>0</v>
      </c>
      <c r="G166" s="39">
        <f t="shared" si="16"/>
        <v>0</v>
      </c>
      <c r="H166" s="39">
        <f t="shared" si="17"/>
        <v>0</v>
      </c>
      <c r="I166" s="40">
        <f t="shared" si="18"/>
        <v>0</v>
      </c>
      <c r="J166" s="41">
        <f t="shared" si="19"/>
        <v>0</v>
      </c>
      <c r="L166" s="12">
        <f t="shared" si="20"/>
        <v>0</v>
      </c>
    </row>
    <row r="167" spans="1:12" x14ac:dyDescent="0.25">
      <c r="A167" s="29" t="s">
        <v>119</v>
      </c>
      <c r="B167" s="51"/>
      <c r="C167" s="51"/>
      <c r="D167" s="51"/>
      <c r="E167" s="39"/>
      <c r="F167" s="38">
        <f t="shared" si="15"/>
        <v>0</v>
      </c>
      <c r="G167" s="39">
        <f t="shared" si="16"/>
        <v>0</v>
      </c>
      <c r="H167" s="39">
        <f t="shared" si="17"/>
        <v>0</v>
      </c>
      <c r="I167" s="40">
        <f t="shared" si="18"/>
        <v>0</v>
      </c>
      <c r="J167" s="41">
        <f t="shared" si="19"/>
        <v>0</v>
      </c>
      <c r="L167" s="12">
        <f t="shared" si="20"/>
        <v>0</v>
      </c>
    </row>
    <row r="168" spans="1:12" x14ac:dyDescent="0.25">
      <c r="A168" s="29" t="s">
        <v>119</v>
      </c>
      <c r="B168" s="51"/>
      <c r="C168" s="51"/>
      <c r="D168" s="51"/>
      <c r="E168" s="39"/>
      <c r="F168" s="38">
        <f t="shared" si="15"/>
        <v>0</v>
      </c>
      <c r="G168" s="39">
        <f t="shared" si="16"/>
        <v>0</v>
      </c>
      <c r="H168" s="39">
        <f t="shared" si="17"/>
        <v>0</v>
      </c>
      <c r="I168" s="40">
        <f t="shared" si="18"/>
        <v>0</v>
      </c>
      <c r="J168" s="41">
        <f t="shared" si="19"/>
        <v>0</v>
      </c>
      <c r="L168" s="12">
        <f t="shared" si="20"/>
        <v>0</v>
      </c>
    </row>
    <row r="169" spans="1:12" x14ac:dyDescent="0.25">
      <c r="A169" s="29" t="s">
        <v>119</v>
      </c>
      <c r="B169" s="51"/>
      <c r="C169" s="51"/>
      <c r="D169" s="51"/>
      <c r="E169" s="39"/>
      <c r="F169" s="38">
        <f t="shared" si="15"/>
        <v>0</v>
      </c>
      <c r="G169" s="39">
        <f t="shared" si="16"/>
        <v>0</v>
      </c>
      <c r="H169" s="39">
        <f t="shared" si="17"/>
        <v>0</v>
      </c>
      <c r="I169" s="40">
        <f t="shared" si="18"/>
        <v>0</v>
      </c>
      <c r="J169" s="41">
        <f t="shared" si="19"/>
        <v>0</v>
      </c>
      <c r="L169" s="12">
        <f t="shared" si="20"/>
        <v>0</v>
      </c>
    </row>
    <row r="170" spans="1:12" x14ac:dyDescent="0.25">
      <c r="A170" s="29" t="s">
        <v>119</v>
      </c>
      <c r="B170" s="51"/>
      <c r="C170" s="51"/>
      <c r="D170" s="51"/>
      <c r="E170" s="39"/>
      <c r="F170" s="38">
        <f t="shared" si="15"/>
        <v>0</v>
      </c>
      <c r="G170" s="39">
        <f t="shared" si="16"/>
        <v>0</v>
      </c>
      <c r="H170" s="39">
        <f t="shared" si="17"/>
        <v>0</v>
      </c>
      <c r="I170" s="40">
        <f t="shared" si="18"/>
        <v>0</v>
      </c>
      <c r="J170" s="41">
        <f t="shared" si="19"/>
        <v>0</v>
      </c>
      <c r="L170" s="12">
        <f t="shared" si="20"/>
        <v>0</v>
      </c>
    </row>
    <row r="171" spans="1:12" x14ac:dyDescent="0.25">
      <c r="A171" s="29" t="s">
        <v>119</v>
      </c>
      <c r="B171" s="51"/>
      <c r="C171" s="51"/>
      <c r="D171" s="51"/>
      <c r="E171" s="39"/>
      <c r="F171" s="38">
        <f t="shared" si="15"/>
        <v>0</v>
      </c>
      <c r="G171" s="39">
        <f t="shared" si="16"/>
        <v>0</v>
      </c>
      <c r="H171" s="39">
        <f t="shared" si="17"/>
        <v>0</v>
      </c>
      <c r="I171" s="40">
        <f t="shared" si="18"/>
        <v>0</v>
      </c>
      <c r="J171" s="41">
        <f t="shared" si="19"/>
        <v>0</v>
      </c>
      <c r="L171" s="12">
        <f t="shared" si="20"/>
        <v>0</v>
      </c>
    </row>
    <row r="172" spans="1:12" x14ac:dyDescent="0.25">
      <c r="A172" s="29" t="s">
        <v>119</v>
      </c>
      <c r="B172" s="51"/>
      <c r="C172" s="51"/>
      <c r="D172" s="51"/>
      <c r="E172" s="39"/>
      <c r="F172" s="38">
        <f t="shared" si="15"/>
        <v>0</v>
      </c>
      <c r="G172" s="39">
        <f t="shared" si="16"/>
        <v>0</v>
      </c>
      <c r="H172" s="39">
        <f t="shared" si="17"/>
        <v>0</v>
      </c>
      <c r="I172" s="40">
        <f t="shared" si="18"/>
        <v>0</v>
      </c>
      <c r="J172" s="41">
        <f t="shared" si="19"/>
        <v>0</v>
      </c>
      <c r="L172" s="12">
        <f t="shared" si="20"/>
        <v>0</v>
      </c>
    </row>
    <row r="173" spans="1:12" x14ac:dyDescent="0.25">
      <c r="A173" s="29" t="s">
        <v>119</v>
      </c>
      <c r="B173" s="51"/>
      <c r="C173" s="51"/>
      <c r="D173" s="51"/>
      <c r="E173" s="39"/>
      <c r="F173" s="38">
        <f t="shared" si="15"/>
        <v>0</v>
      </c>
      <c r="G173" s="39">
        <f t="shared" si="16"/>
        <v>0</v>
      </c>
      <c r="H173" s="39">
        <f t="shared" si="17"/>
        <v>0</v>
      </c>
      <c r="I173" s="40">
        <f t="shared" si="18"/>
        <v>0</v>
      </c>
      <c r="J173" s="41">
        <f t="shared" si="19"/>
        <v>0</v>
      </c>
      <c r="L173" s="12">
        <f t="shared" si="20"/>
        <v>0</v>
      </c>
    </row>
    <row r="174" spans="1:12" x14ac:dyDescent="0.25">
      <c r="A174" s="29" t="s">
        <v>119</v>
      </c>
      <c r="B174" s="51"/>
      <c r="C174" s="51"/>
      <c r="D174" s="51"/>
      <c r="E174" s="39"/>
      <c r="F174" s="38">
        <f t="shared" si="15"/>
        <v>0</v>
      </c>
      <c r="G174" s="39">
        <f t="shared" si="16"/>
        <v>0</v>
      </c>
      <c r="H174" s="39">
        <f t="shared" si="17"/>
        <v>0</v>
      </c>
      <c r="I174" s="40">
        <f t="shared" si="18"/>
        <v>0</v>
      </c>
      <c r="J174" s="41">
        <f t="shared" si="19"/>
        <v>0</v>
      </c>
      <c r="L174" s="12">
        <f t="shared" si="20"/>
        <v>0</v>
      </c>
    </row>
    <row r="175" spans="1:12" x14ac:dyDescent="0.25">
      <c r="A175" s="29" t="s">
        <v>119</v>
      </c>
      <c r="B175" s="51"/>
      <c r="C175" s="51"/>
      <c r="D175" s="51"/>
      <c r="E175" s="39"/>
      <c r="F175" s="38">
        <f t="shared" si="15"/>
        <v>0</v>
      </c>
      <c r="G175" s="39">
        <f t="shared" si="16"/>
        <v>0</v>
      </c>
      <c r="H175" s="39">
        <f t="shared" si="17"/>
        <v>0</v>
      </c>
      <c r="I175" s="40">
        <f t="shared" si="18"/>
        <v>0</v>
      </c>
      <c r="J175" s="41">
        <f t="shared" si="19"/>
        <v>0</v>
      </c>
      <c r="L175" s="12">
        <f t="shared" si="20"/>
        <v>0</v>
      </c>
    </row>
    <row r="176" spans="1:12" x14ac:dyDescent="0.25">
      <c r="A176" s="29" t="s">
        <v>119</v>
      </c>
      <c r="B176" s="51"/>
      <c r="C176" s="51"/>
      <c r="D176" s="51"/>
      <c r="E176" s="39"/>
      <c r="F176" s="38">
        <f t="shared" si="15"/>
        <v>0</v>
      </c>
      <c r="G176" s="39">
        <f t="shared" si="16"/>
        <v>0</v>
      </c>
      <c r="H176" s="39">
        <f t="shared" si="17"/>
        <v>0</v>
      </c>
      <c r="I176" s="40">
        <f t="shared" si="18"/>
        <v>0</v>
      </c>
      <c r="J176" s="41">
        <f t="shared" si="19"/>
        <v>0</v>
      </c>
      <c r="L176" s="12">
        <f t="shared" si="20"/>
        <v>0</v>
      </c>
    </row>
    <row r="177" spans="1:12" x14ac:dyDescent="0.25">
      <c r="A177" s="29" t="s">
        <v>119</v>
      </c>
      <c r="B177" s="51"/>
      <c r="C177" s="51"/>
      <c r="D177" s="51"/>
      <c r="E177" s="39"/>
      <c r="F177" s="38">
        <f t="shared" si="15"/>
        <v>0</v>
      </c>
      <c r="G177" s="39">
        <f t="shared" si="16"/>
        <v>0</v>
      </c>
      <c r="H177" s="39">
        <f t="shared" si="17"/>
        <v>0</v>
      </c>
      <c r="I177" s="40">
        <f t="shared" si="18"/>
        <v>0</v>
      </c>
      <c r="J177" s="41">
        <f t="shared" si="19"/>
        <v>0</v>
      </c>
      <c r="L177" s="12">
        <f t="shared" si="20"/>
        <v>0</v>
      </c>
    </row>
    <row r="178" spans="1:12" x14ac:dyDescent="0.25">
      <c r="A178" s="29" t="s">
        <v>119</v>
      </c>
      <c r="B178" s="51"/>
      <c r="C178" s="51"/>
      <c r="D178" s="51"/>
      <c r="E178" s="39"/>
      <c r="F178" s="38">
        <f t="shared" si="15"/>
        <v>0</v>
      </c>
      <c r="G178" s="39">
        <f t="shared" si="16"/>
        <v>0</v>
      </c>
      <c r="H178" s="39">
        <f t="shared" si="17"/>
        <v>0</v>
      </c>
      <c r="I178" s="40">
        <f t="shared" si="18"/>
        <v>0</v>
      </c>
      <c r="J178" s="41">
        <f t="shared" si="19"/>
        <v>0</v>
      </c>
      <c r="L178" s="12">
        <f t="shared" si="20"/>
        <v>0</v>
      </c>
    </row>
    <row r="179" spans="1:12" x14ac:dyDescent="0.25">
      <c r="A179" s="29" t="s">
        <v>119</v>
      </c>
      <c r="B179" s="51"/>
      <c r="C179" s="51"/>
      <c r="D179" s="51"/>
      <c r="E179" s="39"/>
      <c r="F179" s="38">
        <f t="shared" si="15"/>
        <v>0</v>
      </c>
      <c r="G179" s="39">
        <f t="shared" si="16"/>
        <v>0</v>
      </c>
      <c r="H179" s="39">
        <f t="shared" si="17"/>
        <v>0</v>
      </c>
      <c r="I179" s="40">
        <f t="shared" si="18"/>
        <v>0</v>
      </c>
      <c r="J179" s="41">
        <f t="shared" si="19"/>
        <v>0</v>
      </c>
      <c r="L179" s="12">
        <f t="shared" si="20"/>
        <v>0</v>
      </c>
    </row>
    <row r="180" spans="1:12" x14ac:dyDescent="0.25">
      <c r="A180" s="29" t="s">
        <v>119</v>
      </c>
      <c r="B180" s="51"/>
      <c r="C180" s="51"/>
      <c r="D180" s="51"/>
      <c r="E180" s="39"/>
      <c r="F180" s="38">
        <f t="shared" si="15"/>
        <v>0</v>
      </c>
      <c r="G180" s="39">
        <f t="shared" si="16"/>
        <v>0</v>
      </c>
      <c r="H180" s="39">
        <f t="shared" si="17"/>
        <v>0</v>
      </c>
      <c r="I180" s="40">
        <f t="shared" si="18"/>
        <v>0</v>
      </c>
      <c r="J180" s="41">
        <f t="shared" si="19"/>
        <v>0</v>
      </c>
      <c r="L180" s="12">
        <f t="shared" si="20"/>
        <v>0</v>
      </c>
    </row>
    <row r="181" spans="1:12" x14ac:dyDescent="0.25">
      <c r="A181" s="29" t="s">
        <v>119</v>
      </c>
      <c r="B181" s="51"/>
      <c r="C181" s="51"/>
      <c r="D181" s="51"/>
      <c r="E181" s="39"/>
      <c r="F181" s="38">
        <f t="shared" si="15"/>
        <v>0</v>
      </c>
      <c r="G181" s="39">
        <f t="shared" si="16"/>
        <v>0</v>
      </c>
      <c r="H181" s="39">
        <f t="shared" si="17"/>
        <v>0</v>
      </c>
      <c r="I181" s="40">
        <f t="shared" si="18"/>
        <v>0</v>
      </c>
      <c r="J181" s="41">
        <f t="shared" si="19"/>
        <v>0</v>
      </c>
      <c r="L181" s="12">
        <f t="shared" si="20"/>
        <v>0</v>
      </c>
    </row>
    <row r="182" spans="1:12" x14ac:dyDescent="0.25">
      <c r="A182" s="29" t="s">
        <v>119</v>
      </c>
      <c r="B182" s="51"/>
      <c r="C182" s="51"/>
      <c r="D182" s="51"/>
      <c r="E182" s="39"/>
      <c r="F182" s="38">
        <f t="shared" si="15"/>
        <v>0</v>
      </c>
      <c r="G182" s="39">
        <f t="shared" si="16"/>
        <v>0</v>
      </c>
      <c r="H182" s="39">
        <f t="shared" si="17"/>
        <v>0</v>
      </c>
      <c r="I182" s="40">
        <f t="shared" si="18"/>
        <v>0</v>
      </c>
      <c r="J182" s="41">
        <f t="shared" si="19"/>
        <v>0</v>
      </c>
      <c r="L182" s="12">
        <f t="shared" si="20"/>
        <v>0</v>
      </c>
    </row>
    <row r="183" spans="1:12" x14ac:dyDescent="0.25">
      <c r="A183" s="29" t="s">
        <v>119</v>
      </c>
      <c r="B183" s="51"/>
      <c r="C183" s="51"/>
      <c r="D183" s="51"/>
      <c r="E183" s="39"/>
      <c r="F183" s="38">
        <f t="shared" si="15"/>
        <v>0</v>
      </c>
      <c r="G183" s="39">
        <f t="shared" si="16"/>
        <v>0</v>
      </c>
      <c r="H183" s="39">
        <f t="shared" si="17"/>
        <v>0</v>
      </c>
      <c r="I183" s="40">
        <f t="shared" si="18"/>
        <v>0</v>
      </c>
      <c r="J183" s="41">
        <f t="shared" si="19"/>
        <v>0</v>
      </c>
      <c r="L183" s="12">
        <f t="shared" si="20"/>
        <v>0</v>
      </c>
    </row>
    <row r="184" spans="1:12" x14ac:dyDescent="0.25">
      <c r="A184" s="29" t="s">
        <v>119</v>
      </c>
      <c r="B184" s="51"/>
      <c r="C184" s="51"/>
      <c r="D184" s="51"/>
      <c r="E184" s="39"/>
      <c r="F184" s="38">
        <f t="shared" si="15"/>
        <v>0</v>
      </c>
      <c r="G184" s="39">
        <f t="shared" si="16"/>
        <v>0</v>
      </c>
      <c r="H184" s="39">
        <f t="shared" si="17"/>
        <v>0</v>
      </c>
      <c r="I184" s="40">
        <f t="shared" si="18"/>
        <v>0</v>
      </c>
      <c r="J184" s="41">
        <f t="shared" si="19"/>
        <v>0</v>
      </c>
      <c r="L184" s="12">
        <f t="shared" si="20"/>
        <v>0</v>
      </c>
    </row>
    <row r="185" spans="1:12" x14ac:dyDescent="0.25">
      <c r="A185" s="29" t="s">
        <v>119</v>
      </c>
      <c r="B185" s="51"/>
      <c r="C185" s="51"/>
      <c r="D185" s="51"/>
      <c r="E185" s="39"/>
      <c r="F185" s="38">
        <f t="shared" si="15"/>
        <v>0</v>
      </c>
      <c r="G185" s="39">
        <f t="shared" si="16"/>
        <v>0</v>
      </c>
      <c r="H185" s="39">
        <f t="shared" si="17"/>
        <v>0</v>
      </c>
      <c r="I185" s="40">
        <f t="shared" si="18"/>
        <v>0</v>
      </c>
      <c r="J185" s="41">
        <f t="shared" si="19"/>
        <v>0</v>
      </c>
      <c r="L185" s="12">
        <f t="shared" si="20"/>
        <v>0</v>
      </c>
    </row>
    <row r="186" spans="1:12" x14ac:dyDescent="0.25">
      <c r="A186" s="29" t="s">
        <v>119</v>
      </c>
      <c r="B186" s="51"/>
      <c r="C186" s="51"/>
      <c r="D186" s="51"/>
      <c r="E186" s="39"/>
      <c r="F186" s="38">
        <f t="shared" si="15"/>
        <v>0</v>
      </c>
      <c r="G186" s="39">
        <f t="shared" si="16"/>
        <v>0</v>
      </c>
      <c r="H186" s="39">
        <f t="shared" si="17"/>
        <v>0</v>
      </c>
      <c r="I186" s="40">
        <f t="shared" si="18"/>
        <v>0</v>
      </c>
      <c r="J186" s="41">
        <f t="shared" si="19"/>
        <v>0</v>
      </c>
      <c r="L186" s="12">
        <f t="shared" si="20"/>
        <v>0</v>
      </c>
    </row>
    <row r="187" spans="1:12" x14ac:dyDescent="0.25">
      <c r="A187" s="29" t="s">
        <v>119</v>
      </c>
      <c r="B187" s="51"/>
      <c r="C187" s="51"/>
      <c r="D187" s="51"/>
      <c r="E187" s="39"/>
      <c r="F187" s="38">
        <f t="shared" si="15"/>
        <v>0</v>
      </c>
      <c r="G187" s="39">
        <f t="shared" si="16"/>
        <v>0</v>
      </c>
      <c r="H187" s="39">
        <f t="shared" si="17"/>
        <v>0</v>
      </c>
      <c r="I187" s="40">
        <f t="shared" si="18"/>
        <v>0</v>
      </c>
      <c r="J187" s="41">
        <f t="shared" si="19"/>
        <v>0</v>
      </c>
      <c r="L187" s="12">
        <f t="shared" si="20"/>
        <v>0</v>
      </c>
    </row>
    <row r="188" spans="1:12" x14ac:dyDescent="0.25">
      <c r="A188" s="29" t="s">
        <v>119</v>
      </c>
      <c r="B188" s="51"/>
      <c r="C188" s="51"/>
      <c r="D188" s="51"/>
      <c r="E188" s="39"/>
      <c r="F188" s="38">
        <f t="shared" si="15"/>
        <v>0</v>
      </c>
      <c r="G188" s="39">
        <f t="shared" si="16"/>
        <v>0</v>
      </c>
      <c r="H188" s="39">
        <f t="shared" si="17"/>
        <v>0</v>
      </c>
      <c r="I188" s="40">
        <f t="shared" si="18"/>
        <v>0</v>
      </c>
      <c r="J188" s="41">
        <f t="shared" si="19"/>
        <v>0</v>
      </c>
      <c r="L188" s="12">
        <f t="shared" si="20"/>
        <v>0</v>
      </c>
    </row>
    <row r="189" spans="1:12" x14ac:dyDescent="0.25">
      <c r="A189" s="29" t="s">
        <v>119</v>
      </c>
      <c r="B189" s="51"/>
      <c r="C189" s="51"/>
      <c r="D189" s="51"/>
      <c r="E189" s="39"/>
      <c r="F189" s="38">
        <f t="shared" si="15"/>
        <v>0</v>
      </c>
      <c r="G189" s="39">
        <f t="shared" si="16"/>
        <v>0</v>
      </c>
      <c r="H189" s="39">
        <f t="shared" si="17"/>
        <v>0</v>
      </c>
      <c r="I189" s="40">
        <f t="shared" si="18"/>
        <v>0</v>
      </c>
      <c r="J189" s="41">
        <f t="shared" si="19"/>
        <v>0</v>
      </c>
      <c r="L189" s="12">
        <f t="shared" si="20"/>
        <v>0</v>
      </c>
    </row>
    <row r="190" spans="1:12" x14ac:dyDescent="0.25">
      <c r="A190" s="29" t="s">
        <v>119</v>
      </c>
      <c r="B190" s="51"/>
      <c r="C190" s="51"/>
      <c r="D190" s="51"/>
      <c r="E190" s="39"/>
      <c r="F190" s="38">
        <f t="shared" si="15"/>
        <v>0</v>
      </c>
      <c r="G190" s="39">
        <f t="shared" si="16"/>
        <v>0</v>
      </c>
      <c r="H190" s="39">
        <f t="shared" si="17"/>
        <v>0</v>
      </c>
      <c r="I190" s="40">
        <f t="shared" si="18"/>
        <v>0</v>
      </c>
      <c r="J190" s="41">
        <f t="shared" si="19"/>
        <v>0</v>
      </c>
      <c r="L190" s="12">
        <f t="shared" si="20"/>
        <v>0</v>
      </c>
    </row>
    <row r="191" spans="1:12" x14ac:dyDescent="0.25">
      <c r="A191" s="29" t="s">
        <v>119</v>
      </c>
      <c r="B191" s="51"/>
      <c r="C191" s="51"/>
      <c r="D191" s="51"/>
      <c r="E191" s="39"/>
      <c r="F191" s="38">
        <f t="shared" si="15"/>
        <v>0</v>
      </c>
      <c r="G191" s="39">
        <f t="shared" si="16"/>
        <v>0</v>
      </c>
      <c r="H191" s="39">
        <f t="shared" si="17"/>
        <v>0</v>
      </c>
      <c r="I191" s="40">
        <f t="shared" si="18"/>
        <v>0</v>
      </c>
      <c r="J191" s="41">
        <f t="shared" si="19"/>
        <v>0</v>
      </c>
      <c r="L191" s="12">
        <f t="shared" si="20"/>
        <v>0</v>
      </c>
    </row>
    <row r="192" spans="1:12" x14ac:dyDescent="0.25">
      <c r="A192" s="29" t="s">
        <v>119</v>
      </c>
      <c r="B192" s="51"/>
      <c r="C192" s="51"/>
      <c r="D192" s="51"/>
      <c r="E192" s="52"/>
      <c r="F192" s="38">
        <f t="shared" si="15"/>
        <v>0</v>
      </c>
      <c r="G192" s="39">
        <f t="shared" si="16"/>
        <v>0</v>
      </c>
      <c r="H192" s="39">
        <f t="shared" si="17"/>
        <v>0</v>
      </c>
      <c r="I192" s="40">
        <f t="shared" si="18"/>
        <v>0</v>
      </c>
      <c r="J192" s="41">
        <f t="shared" si="19"/>
        <v>0</v>
      </c>
      <c r="L192" s="12">
        <f t="shared" si="20"/>
        <v>0</v>
      </c>
    </row>
    <row r="193" spans="1:12" x14ac:dyDescent="0.25">
      <c r="A193" s="29" t="s">
        <v>119</v>
      </c>
      <c r="B193" s="51"/>
      <c r="C193" s="51"/>
      <c r="D193" s="51"/>
      <c r="E193" s="52"/>
      <c r="F193" s="38">
        <f t="shared" si="15"/>
        <v>0</v>
      </c>
      <c r="G193" s="39">
        <f t="shared" si="16"/>
        <v>0</v>
      </c>
      <c r="H193" s="39">
        <f t="shared" si="17"/>
        <v>0</v>
      </c>
      <c r="I193" s="40">
        <f t="shared" si="18"/>
        <v>0</v>
      </c>
      <c r="J193" s="41">
        <f t="shared" si="19"/>
        <v>0</v>
      </c>
      <c r="L193" s="12">
        <f t="shared" si="20"/>
        <v>0</v>
      </c>
    </row>
    <row r="194" spans="1:12" x14ac:dyDescent="0.25">
      <c r="A194" s="29" t="s">
        <v>119</v>
      </c>
      <c r="B194" s="51"/>
      <c r="C194" s="51"/>
      <c r="D194" s="51"/>
      <c r="E194" s="52"/>
      <c r="F194" s="38">
        <f t="shared" si="15"/>
        <v>0</v>
      </c>
      <c r="G194" s="39">
        <f t="shared" si="16"/>
        <v>0</v>
      </c>
      <c r="H194" s="39">
        <f t="shared" si="17"/>
        <v>0</v>
      </c>
      <c r="I194" s="40">
        <f t="shared" si="18"/>
        <v>0</v>
      </c>
      <c r="J194" s="41">
        <f t="shared" si="19"/>
        <v>0</v>
      </c>
      <c r="L194" s="12">
        <f t="shared" si="20"/>
        <v>0</v>
      </c>
    </row>
    <row r="195" spans="1:12" x14ac:dyDescent="0.25">
      <c r="A195" s="29" t="s">
        <v>119</v>
      </c>
      <c r="B195" s="51"/>
      <c r="C195" s="51"/>
      <c r="D195" s="51"/>
      <c r="E195" s="52"/>
      <c r="F195" s="38">
        <f t="shared" si="15"/>
        <v>0</v>
      </c>
      <c r="G195" s="39">
        <f t="shared" si="16"/>
        <v>0</v>
      </c>
      <c r="H195" s="39">
        <f t="shared" si="17"/>
        <v>0</v>
      </c>
      <c r="I195" s="40">
        <f t="shared" si="18"/>
        <v>0</v>
      </c>
      <c r="J195" s="41">
        <f t="shared" si="19"/>
        <v>0</v>
      </c>
      <c r="L195" s="12">
        <f t="shared" si="20"/>
        <v>0</v>
      </c>
    </row>
    <row r="196" spans="1:12" x14ac:dyDescent="0.25">
      <c r="A196" s="29" t="s">
        <v>119</v>
      </c>
      <c r="B196" s="51"/>
      <c r="C196" s="51"/>
      <c r="D196" s="51"/>
      <c r="E196" s="52"/>
      <c r="F196" s="38">
        <f t="shared" si="15"/>
        <v>0</v>
      </c>
      <c r="G196" s="39">
        <f t="shared" si="16"/>
        <v>0</v>
      </c>
      <c r="H196" s="39">
        <f t="shared" si="17"/>
        <v>0</v>
      </c>
      <c r="I196" s="40">
        <f t="shared" si="18"/>
        <v>0</v>
      </c>
      <c r="J196" s="41">
        <f t="shared" si="19"/>
        <v>0</v>
      </c>
      <c r="L196" s="12">
        <f t="shared" si="20"/>
        <v>0</v>
      </c>
    </row>
    <row r="197" spans="1:12" x14ac:dyDescent="0.25">
      <c r="A197" s="29" t="s">
        <v>119</v>
      </c>
      <c r="B197" s="51"/>
      <c r="C197" s="51"/>
      <c r="D197" s="51"/>
      <c r="E197" s="52"/>
      <c r="F197" s="38">
        <f t="shared" si="15"/>
        <v>0</v>
      </c>
      <c r="G197" s="39">
        <f t="shared" si="16"/>
        <v>0</v>
      </c>
      <c r="H197" s="39">
        <f t="shared" si="17"/>
        <v>0</v>
      </c>
      <c r="I197" s="40">
        <f t="shared" si="18"/>
        <v>0</v>
      </c>
      <c r="J197" s="41">
        <f t="shared" si="19"/>
        <v>0</v>
      </c>
      <c r="L197" s="12">
        <f t="shared" si="20"/>
        <v>0</v>
      </c>
    </row>
    <row r="198" spans="1:12" x14ac:dyDescent="0.25">
      <c r="A198" s="29" t="s">
        <v>119</v>
      </c>
      <c r="B198" s="51"/>
      <c r="C198" s="51"/>
      <c r="D198" s="51"/>
      <c r="E198" s="52"/>
      <c r="F198" s="38">
        <f t="shared" si="15"/>
        <v>0</v>
      </c>
      <c r="G198" s="39">
        <f t="shared" si="16"/>
        <v>0</v>
      </c>
      <c r="H198" s="39">
        <f t="shared" si="17"/>
        <v>0</v>
      </c>
      <c r="I198" s="40">
        <f t="shared" si="18"/>
        <v>0</v>
      </c>
      <c r="J198" s="41">
        <f t="shared" si="19"/>
        <v>0</v>
      </c>
      <c r="L198" s="12">
        <f t="shared" si="20"/>
        <v>0</v>
      </c>
    </row>
    <row r="199" spans="1:12" x14ac:dyDescent="0.25">
      <c r="A199" s="29" t="s">
        <v>119</v>
      </c>
      <c r="B199" s="51"/>
      <c r="C199" s="51"/>
      <c r="D199" s="51"/>
      <c r="E199" s="52"/>
      <c r="F199" s="38">
        <f t="shared" si="15"/>
        <v>0</v>
      </c>
      <c r="G199" s="39">
        <f t="shared" si="16"/>
        <v>0</v>
      </c>
      <c r="H199" s="39">
        <f t="shared" si="17"/>
        <v>0</v>
      </c>
      <c r="I199" s="40">
        <f t="shared" si="18"/>
        <v>0</v>
      </c>
      <c r="J199" s="41">
        <f t="shared" si="19"/>
        <v>0</v>
      </c>
      <c r="L199" s="12">
        <f t="shared" si="20"/>
        <v>0</v>
      </c>
    </row>
    <row r="200" spans="1:12" x14ac:dyDescent="0.25">
      <c r="A200" s="29" t="s">
        <v>119</v>
      </c>
      <c r="B200" s="51"/>
      <c r="C200" s="51"/>
      <c r="D200" s="51"/>
      <c r="E200" s="52"/>
      <c r="F200" s="38">
        <f t="shared" si="15"/>
        <v>0</v>
      </c>
      <c r="G200" s="39">
        <f t="shared" si="16"/>
        <v>0</v>
      </c>
      <c r="H200" s="39">
        <f t="shared" si="17"/>
        <v>0</v>
      </c>
      <c r="I200" s="40">
        <f t="shared" si="18"/>
        <v>0</v>
      </c>
      <c r="J200" s="41">
        <f t="shared" si="19"/>
        <v>0</v>
      </c>
      <c r="L200" s="12">
        <f t="shared" si="20"/>
        <v>0</v>
      </c>
    </row>
    <row r="201" spans="1:12" x14ac:dyDescent="0.25">
      <c r="A201" s="29" t="s">
        <v>119</v>
      </c>
      <c r="B201" s="51"/>
      <c r="C201" s="51"/>
      <c r="D201" s="51"/>
      <c r="E201" s="52"/>
      <c r="F201" s="38">
        <f t="shared" si="15"/>
        <v>0</v>
      </c>
      <c r="G201" s="39">
        <f t="shared" si="16"/>
        <v>0</v>
      </c>
      <c r="H201" s="39">
        <f t="shared" si="17"/>
        <v>0</v>
      </c>
      <c r="I201" s="40">
        <f t="shared" si="18"/>
        <v>0</v>
      </c>
      <c r="J201" s="41">
        <f t="shared" si="19"/>
        <v>0</v>
      </c>
      <c r="L201" s="12">
        <f t="shared" si="20"/>
        <v>0</v>
      </c>
    </row>
    <row r="202" spans="1:12" x14ac:dyDescent="0.25">
      <c r="A202" s="29" t="s">
        <v>119</v>
      </c>
      <c r="B202" s="51"/>
      <c r="C202" s="51"/>
      <c r="D202" s="51"/>
      <c r="E202" s="52"/>
      <c r="F202" s="38">
        <f t="shared" si="15"/>
        <v>0</v>
      </c>
      <c r="G202" s="39">
        <f t="shared" si="16"/>
        <v>0</v>
      </c>
      <c r="H202" s="39">
        <f t="shared" si="17"/>
        <v>0</v>
      </c>
      <c r="I202" s="40">
        <f t="shared" si="18"/>
        <v>0</v>
      </c>
      <c r="J202" s="41">
        <f t="shared" si="19"/>
        <v>0</v>
      </c>
      <c r="L202" s="12">
        <f t="shared" si="20"/>
        <v>0</v>
      </c>
    </row>
    <row r="203" spans="1:12" x14ac:dyDescent="0.25">
      <c r="A203" s="29" t="s">
        <v>119</v>
      </c>
      <c r="B203" s="51"/>
      <c r="C203" s="51"/>
      <c r="D203" s="51"/>
      <c r="E203" s="39"/>
      <c r="F203" s="38">
        <f t="shared" ref="F203:F266" si="21">IF(D203="win",E203,IF(D203="lose",E203*-1,0))</f>
        <v>0</v>
      </c>
      <c r="G203" s="39">
        <f t="shared" ref="G203:G266" si="22">IF(D203="win",F203*0.1,IF(D203="lose",0,0))</f>
        <v>0</v>
      </c>
      <c r="H203" s="39">
        <f t="shared" ref="H203:H266" si="23">F203-G203</f>
        <v>0</v>
      </c>
      <c r="I203" s="40">
        <f t="shared" ref="I203:I266" si="24">E203*J203</f>
        <v>0</v>
      </c>
      <c r="J203" s="41">
        <f t="shared" ref="J203:J266" si="25">IF(ISNA(VLOOKUP(B203,$F$1002:$H$1020,3,FALSE)), 0,  VLOOKUP(B203,$F$1002:$H$1020,3,FALSE))</f>
        <v>0</v>
      </c>
      <c r="L203" s="12">
        <f t="shared" si="20"/>
        <v>0</v>
      </c>
    </row>
    <row r="204" spans="1:12" x14ac:dyDescent="0.25">
      <c r="A204" s="29" t="s">
        <v>119</v>
      </c>
      <c r="B204" s="51"/>
      <c r="C204" s="51"/>
      <c r="D204" s="51"/>
      <c r="E204" s="39"/>
      <c r="F204" s="38">
        <f t="shared" si="21"/>
        <v>0</v>
      </c>
      <c r="G204" s="39">
        <f t="shared" si="22"/>
        <v>0</v>
      </c>
      <c r="H204" s="39">
        <f t="shared" si="23"/>
        <v>0</v>
      </c>
      <c r="I204" s="40">
        <f t="shared" si="24"/>
        <v>0</v>
      </c>
      <c r="J204" s="41">
        <f t="shared" si="25"/>
        <v>0</v>
      </c>
      <c r="L204" s="12">
        <f t="shared" si="20"/>
        <v>0</v>
      </c>
    </row>
    <row r="205" spans="1:12" x14ac:dyDescent="0.25">
      <c r="A205" s="29" t="s">
        <v>119</v>
      </c>
      <c r="B205" s="51"/>
      <c r="C205" s="51"/>
      <c r="D205" s="51"/>
      <c r="E205" s="39"/>
      <c r="F205" s="38">
        <f t="shared" si="21"/>
        <v>0</v>
      </c>
      <c r="G205" s="39">
        <f t="shared" si="22"/>
        <v>0</v>
      </c>
      <c r="H205" s="39">
        <f t="shared" si="23"/>
        <v>0</v>
      </c>
      <c r="I205" s="40">
        <f t="shared" si="24"/>
        <v>0</v>
      </c>
      <c r="J205" s="41">
        <f t="shared" si="25"/>
        <v>0</v>
      </c>
      <c r="L205" s="12">
        <f t="shared" si="20"/>
        <v>0</v>
      </c>
    </row>
    <row r="206" spans="1:12" x14ac:dyDescent="0.25">
      <c r="A206" s="29" t="s">
        <v>119</v>
      </c>
      <c r="B206" s="51"/>
      <c r="C206" s="51"/>
      <c r="D206" s="51"/>
      <c r="E206" s="39"/>
      <c r="F206" s="38">
        <f t="shared" si="21"/>
        <v>0</v>
      </c>
      <c r="G206" s="39">
        <f t="shared" si="22"/>
        <v>0</v>
      </c>
      <c r="H206" s="39">
        <f t="shared" si="23"/>
        <v>0</v>
      </c>
      <c r="I206" s="40">
        <f t="shared" si="24"/>
        <v>0</v>
      </c>
      <c r="J206" s="41">
        <f t="shared" si="25"/>
        <v>0</v>
      </c>
      <c r="L206" s="12">
        <f t="shared" si="20"/>
        <v>0</v>
      </c>
    </row>
    <row r="207" spans="1:12" x14ac:dyDescent="0.25">
      <c r="A207" s="29" t="s">
        <v>119</v>
      </c>
      <c r="B207" s="51"/>
      <c r="C207" s="51"/>
      <c r="D207" s="51"/>
      <c r="E207" s="39"/>
      <c r="F207" s="38">
        <f t="shared" si="21"/>
        <v>0</v>
      </c>
      <c r="G207" s="39">
        <f t="shared" si="22"/>
        <v>0</v>
      </c>
      <c r="H207" s="39">
        <f t="shared" si="23"/>
        <v>0</v>
      </c>
      <c r="I207" s="40">
        <f t="shared" si="24"/>
        <v>0</v>
      </c>
      <c r="J207" s="41">
        <f t="shared" si="25"/>
        <v>0</v>
      </c>
      <c r="L207" s="12">
        <f t="shared" si="20"/>
        <v>0</v>
      </c>
    </row>
    <row r="208" spans="1:12" x14ac:dyDescent="0.25">
      <c r="A208" s="29" t="s">
        <v>119</v>
      </c>
      <c r="B208" s="51"/>
      <c r="C208" s="51"/>
      <c r="D208" s="51"/>
      <c r="E208" s="39"/>
      <c r="F208" s="38">
        <f t="shared" si="21"/>
        <v>0</v>
      </c>
      <c r="G208" s="39">
        <f t="shared" si="22"/>
        <v>0</v>
      </c>
      <c r="H208" s="39">
        <f t="shared" si="23"/>
        <v>0</v>
      </c>
      <c r="I208" s="40">
        <f t="shared" si="24"/>
        <v>0</v>
      </c>
      <c r="J208" s="41">
        <f t="shared" si="25"/>
        <v>0</v>
      </c>
      <c r="L208" s="12">
        <f t="shared" si="20"/>
        <v>0</v>
      </c>
    </row>
    <row r="209" spans="1:12" x14ac:dyDescent="0.25">
      <c r="A209" s="29" t="s">
        <v>119</v>
      </c>
      <c r="B209" s="51"/>
      <c r="C209" s="51"/>
      <c r="D209" s="51"/>
      <c r="E209" s="39"/>
      <c r="F209" s="38">
        <f t="shared" si="21"/>
        <v>0</v>
      </c>
      <c r="G209" s="39">
        <f t="shared" si="22"/>
        <v>0</v>
      </c>
      <c r="H209" s="39">
        <f t="shared" si="23"/>
        <v>0</v>
      </c>
      <c r="I209" s="40">
        <f t="shared" si="24"/>
        <v>0</v>
      </c>
      <c r="J209" s="41">
        <f t="shared" si="25"/>
        <v>0</v>
      </c>
      <c r="L209" s="12">
        <f t="shared" si="20"/>
        <v>0</v>
      </c>
    </row>
    <row r="210" spans="1:12" x14ac:dyDescent="0.25">
      <c r="A210" s="29" t="s">
        <v>119</v>
      </c>
      <c r="B210" s="51"/>
      <c r="C210" s="51"/>
      <c r="D210" s="51"/>
      <c r="E210" s="39"/>
      <c r="F210" s="38">
        <f t="shared" si="21"/>
        <v>0</v>
      </c>
      <c r="G210" s="39">
        <f t="shared" si="22"/>
        <v>0</v>
      </c>
      <c r="H210" s="39">
        <f t="shared" si="23"/>
        <v>0</v>
      </c>
      <c r="I210" s="40">
        <f t="shared" si="24"/>
        <v>0</v>
      </c>
      <c r="J210" s="41">
        <f t="shared" si="25"/>
        <v>0</v>
      </c>
      <c r="L210" s="12">
        <f t="shared" si="20"/>
        <v>0</v>
      </c>
    </row>
    <row r="211" spans="1:12" x14ac:dyDescent="0.25">
      <c r="A211" s="29" t="s">
        <v>119</v>
      </c>
      <c r="B211" s="51"/>
      <c r="C211" s="51"/>
      <c r="D211" s="51"/>
      <c r="E211" s="39"/>
      <c r="F211" s="38">
        <f t="shared" si="21"/>
        <v>0</v>
      </c>
      <c r="G211" s="39">
        <f t="shared" si="22"/>
        <v>0</v>
      </c>
      <c r="H211" s="39">
        <f t="shared" si="23"/>
        <v>0</v>
      </c>
      <c r="I211" s="40">
        <f t="shared" si="24"/>
        <v>0</v>
      </c>
      <c r="J211" s="41">
        <f t="shared" si="25"/>
        <v>0</v>
      </c>
      <c r="L211" s="12">
        <f t="shared" si="20"/>
        <v>0</v>
      </c>
    </row>
    <row r="212" spans="1:12" x14ac:dyDescent="0.25">
      <c r="A212" s="29" t="s">
        <v>119</v>
      </c>
      <c r="B212" s="51"/>
      <c r="C212" s="51"/>
      <c r="D212" s="51"/>
      <c r="E212" s="39"/>
      <c r="F212" s="38">
        <f t="shared" si="21"/>
        <v>0</v>
      </c>
      <c r="G212" s="39">
        <f t="shared" si="22"/>
        <v>0</v>
      </c>
      <c r="H212" s="39">
        <f t="shared" si="23"/>
        <v>0</v>
      </c>
      <c r="I212" s="40">
        <f t="shared" si="24"/>
        <v>0</v>
      </c>
      <c r="J212" s="41">
        <f t="shared" si="25"/>
        <v>0</v>
      </c>
      <c r="L212" s="12">
        <f t="shared" si="20"/>
        <v>0</v>
      </c>
    </row>
    <row r="213" spans="1:12" x14ac:dyDescent="0.25">
      <c r="A213" s="29" t="s">
        <v>119</v>
      </c>
      <c r="B213" s="51"/>
      <c r="C213" s="51"/>
      <c r="D213" s="51"/>
      <c r="E213" s="39"/>
      <c r="F213" s="38">
        <f t="shared" si="21"/>
        <v>0</v>
      </c>
      <c r="G213" s="39">
        <f t="shared" si="22"/>
        <v>0</v>
      </c>
      <c r="H213" s="39">
        <f t="shared" si="23"/>
        <v>0</v>
      </c>
      <c r="I213" s="40">
        <f t="shared" si="24"/>
        <v>0</v>
      </c>
      <c r="J213" s="41">
        <f t="shared" si="25"/>
        <v>0</v>
      </c>
      <c r="L213" s="12">
        <f t="shared" si="20"/>
        <v>0</v>
      </c>
    </row>
    <row r="214" spans="1:12" x14ac:dyDescent="0.25">
      <c r="A214" s="29" t="s">
        <v>119</v>
      </c>
      <c r="B214" s="51"/>
      <c r="C214" s="51"/>
      <c r="D214" s="51"/>
      <c r="E214" s="39"/>
      <c r="F214" s="38">
        <f t="shared" si="21"/>
        <v>0</v>
      </c>
      <c r="G214" s="39">
        <f t="shared" si="22"/>
        <v>0</v>
      </c>
      <c r="H214" s="39">
        <f t="shared" si="23"/>
        <v>0</v>
      </c>
      <c r="I214" s="40">
        <f t="shared" si="24"/>
        <v>0</v>
      </c>
      <c r="J214" s="41">
        <f t="shared" si="25"/>
        <v>0</v>
      </c>
      <c r="L214" s="12">
        <f t="shared" si="20"/>
        <v>0</v>
      </c>
    </row>
    <row r="215" spans="1:12" x14ac:dyDescent="0.25">
      <c r="A215" s="29" t="s">
        <v>119</v>
      </c>
      <c r="B215" s="51"/>
      <c r="C215" s="51"/>
      <c r="D215" s="51"/>
      <c r="E215" s="39"/>
      <c r="F215" s="38">
        <f t="shared" si="21"/>
        <v>0</v>
      </c>
      <c r="G215" s="39">
        <f t="shared" si="22"/>
        <v>0</v>
      </c>
      <c r="H215" s="39">
        <f t="shared" si="23"/>
        <v>0</v>
      </c>
      <c r="I215" s="40">
        <f t="shared" si="24"/>
        <v>0</v>
      </c>
      <c r="J215" s="41">
        <f t="shared" si="25"/>
        <v>0</v>
      </c>
      <c r="L215" s="12">
        <f t="shared" si="20"/>
        <v>0</v>
      </c>
    </row>
    <row r="216" spans="1:12" x14ac:dyDescent="0.25">
      <c r="A216" s="29" t="s">
        <v>119</v>
      </c>
      <c r="B216" s="51"/>
      <c r="C216" s="51"/>
      <c r="D216" s="51"/>
      <c r="E216" s="39"/>
      <c r="F216" s="38">
        <f t="shared" si="21"/>
        <v>0</v>
      </c>
      <c r="G216" s="39">
        <f t="shared" si="22"/>
        <v>0</v>
      </c>
      <c r="H216" s="39">
        <f t="shared" si="23"/>
        <v>0</v>
      </c>
      <c r="I216" s="40">
        <f t="shared" si="24"/>
        <v>0</v>
      </c>
      <c r="J216" s="41">
        <f t="shared" si="25"/>
        <v>0</v>
      </c>
      <c r="L216" s="12">
        <f t="shared" si="20"/>
        <v>0</v>
      </c>
    </row>
    <row r="217" spans="1:12" x14ac:dyDescent="0.25">
      <c r="A217" s="29" t="s">
        <v>119</v>
      </c>
      <c r="B217" s="51"/>
      <c r="C217" s="51"/>
      <c r="D217" s="51"/>
      <c r="E217" s="39"/>
      <c r="F217" s="38">
        <f t="shared" si="21"/>
        <v>0</v>
      </c>
      <c r="G217" s="39">
        <f t="shared" si="22"/>
        <v>0</v>
      </c>
      <c r="H217" s="39">
        <f t="shared" si="23"/>
        <v>0</v>
      </c>
      <c r="I217" s="40">
        <f t="shared" si="24"/>
        <v>0</v>
      </c>
      <c r="J217" s="41">
        <f t="shared" si="25"/>
        <v>0</v>
      </c>
      <c r="L217" s="12">
        <f t="shared" si="20"/>
        <v>0</v>
      </c>
    </row>
    <row r="218" spans="1:12" x14ac:dyDescent="0.25">
      <c r="A218" s="29" t="s">
        <v>119</v>
      </c>
      <c r="B218" s="51"/>
      <c r="C218" s="51"/>
      <c r="D218" s="51"/>
      <c r="E218" s="39"/>
      <c r="F218" s="38">
        <f t="shared" si="21"/>
        <v>0</v>
      </c>
      <c r="G218" s="39">
        <f t="shared" si="22"/>
        <v>0</v>
      </c>
      <c r="H218" s="39">
        <f t="shared" si="23"/>
        <v>0</v>
      </c>
      <c r="I218" s="40">
        <f t="shared" si="24"/>
        <v>0</v>
      </c>
      <c r="J218" s="41">
        <f t="shared" si="25"/>
        <v>0</v>
      </c>
      <c r="L218" s="12">
        <f t="shared" si="20"/>
        <v>0</v>
      </c>
    </row>
    <row r="219" spans="1:12" x14ac:dyDescent="0.25">
      <c r="A219" s="29" t="s">
        <v>119</v>
      </c>
      <c r="B219" s="51"/>
      <c r="C219" s="51"/>
      <c r="D219" s="51"/>
      <c r="E219" s="39"/>
      <c r="F219" s="38">
        <f t="shared" si="21"/>
        <v>0</v>
      </c>
      <c r="G219" s="39">
        <f t="shared" si="22"/>
        <v>0</v>
      </c>
      <c r="H219" s="39">
        <f t="shared" si="23"/>
        <v>0</v>
      </c>
      <c r="I219" s="40">
        <f t="shared" si="24"/>
        <v>0</v>
      </c>
      <c r="J219" s="41">
        <f t="shared" si="25"/>
        <v>0</v>
      </c>
      <c r="L219" s="12">
        <f t="shared" si="20"/>
        <v>0</v>
      </c>
    </row>
    <row r="220" spans="1:12" x14ac:dyDescent="0.25">
      <c r="A220" s="29" t="s">
        <v>119</v>
      </c>
      <c r="B220" s="51"/>
      <c r="C220" s="51"/>
      <c r="D220" s="51"/>
      <c r="E220" s="39"/>
      <c r="F220" s="38">
        <f t="shared" si="21"/>
        <v>0</v>
      </c>
      <c r="G220" s="39">
        <f t="shared" si="22"/>
        <v>0</v>
      </c>
      <c r="H220" s="39">
        <f t="shared" si="23"/>
        <v>0</v>
      </c>
      <c r="I220" s="40">
        <f t="shared" si="24"/>
        <v>0</v>
      </c>
      <c r="J220" s="41">
        <f t="shared" si="25"/>
        <v>0</v>
      </c>
      <c r="L220" s="12">
        <f t="shared" si="20"/>
        <v>0</v>
      </c>
    </row>
    <row r="221" spans="1:12" x14ac:dyDescent="0.25">
      <c r="A221" s="29" t="s">
        <v>119</v>
      </c>
      <c r="B221" s="51"/>
      <c r="C221" s="51"/>
      <c r="D221" s="51"/>
      <c r="E221" s="39"/>
      <c r="F221" s="38">
        <f t="shared" si="21"/>
        <v>0</v>
      </c>
      <c r="G221" s="39">
        <f t="shared" si="22"/>
        <v>0</v>
      </c>
      <c r="H221" s="39">
        <f t="shared" si="23"/>
        <v>0</v>
      </c>
      <c r="I221" s="40">
        <f t="shared" si="24"/>
        <v>0</v>
      </c>
      <c r="J221" s="41">
        <f t="shared" si="25"/>
        <v>0</v>
      </c>
      <c r="L221" s="12">
        <f t="shared" si="20"/>
        <v>0</v>
      </c>
    </row>
    <row r="222" spans="1:12" x14ac:dyDescent="0.25">
      <c r="A222" s="29" t="s">
        <v>119</v>
      </c>
      <c r="B222" s="51"/>
      <c r="C222" s="51"/>
      <c r="D222" s="51"/>
      <c r="E222" s="39"/>
      <c r="F222" s="38">
        <f t="shared" si="21"/>
        <v>0</v>
      </c>
      <c r="G222" s="39">
        <f t="shared" si="22"/>
        <v>0</v>
      </c>
      <c r="H222" s="39">
        <f t="shared" si="23"/>
        <v>0</v>
      </c>
      <c r="I222" s="40">
        <f t="shared" si="24"/>
        <v>0</v>
      </c>
      <c r="J222" s="41">
        <f t="shared" si="25"/>
        <v>0</v>
      </c>
      <c r="L222" s="12">
        <f t="shared" si="20"/>
        <v>0</v>
      </c>
    </row>
    <row r="223" spans="1:12" x14ac:dyDescent="0.25">
      <c r="A223" s="29" t="s">
        <v>119</v>
      </c>
      <c r="B223" s="51"/>
      <c r="C223" s="51"/>
      <c r="D223" s="51"/>
      <c r="E223" s="39"/>
      <c r="F223" s="38">
        <f t="shared" si="21"/>
        <v>0</v>
      </c>
      <c r="G223" s="39">
        <f t="shared" si="22"/>
        <v>0</v>
      </c>
      <c r="H223" s="39">
        <f t="shared" si="23"/>
        <v>0</v>
      </c>
      <c r="I223" s="40">
        <f t="shared" si="24"/>
        <v>0</v>
      </c>
      <c r="J223" s="41">
        <f t="shared" si="25"/>
        <v>0</v>
      </c>
      <c r="L223" s="12">
        <f t="shared" si="20"/>
        <v>0</v>
      </c>
    </row>
    <row r="224" spans="1:12" x14ac:dyDescent="0.25">
      <c r="A224" s="29" t="s">
        <v>119</v>
      </c>
      <c r="B224" s="51"/>
      <c r="C224" s="51"/>
      <c r="D224" s="51"/>
      <c r="E224" s="39"/>
      <c r="F224" s="38">
        <f t="shared" si="21"/>
        <v>0</v>
      </c>
      <c r="G224" s="39">
        <f t="shared" si="22"/>
        <v>0</v>
      </c>
      <c r="H224" s="39">
        <f t="shared" si="23"/>
        <v>0</v>
      </c>
      <c r="I224" s="40">
        <f t="shared" si="24"/>
        <v>0</v>
      </c>
      <c r="J224" s="41">
        <f t="shared" si="25"/>
        <v>0</v>
      </c>
      <c r="L224" s="12">
        <f t="shared" si="20"/>
        <v>0</v>
      </c>
    </row>
    <row r="225" spans="1:12" x14ac:dyDescent="0.25">
      <c r="A225" s="29" t="s">
        <v>119</v>
      </c>
      <c r="B225" s="51"/>
      <c r="C225" s="51"/>
      <c r="D225" s="51"/>
      <c r="E225" s="39"/>
      <c r="F225" s="38">
        <f t="shared" si="21"/>
        <v>0</v>
      </c>
      <c r="G225" s="39">
        <f t="shared" si="22"/>
        <v>0</v>
      </c>
      <c r="H225" s="39">
        <f t="shared" si="23"/>
        <v>0</v>
      </c>
      <c r="I225" s="40">
        <f t="shared" si="24"/>
        <v>0</v>
      </c>
      <c r="J225" s="41">
        <f t="shared" si="25"/>
        <v>0</v>
      </c>
      <c r="L225" s="12">
        <f t="shared" si="20"/>
        <v>0</v>
      </c>
    </row>
    <row r="226" spans="1:12" x14ac:dyDescent="0.25">
      <c r="A226" s="29" t="s">
        <v>119</v>
      </c>
      <c r="B226" s="51"/>
      <c r="C226" s="51"/>
      <c r="D226" s="51"/>
      <c r="E226" s="39"/>
      <c r="F226" s="38">
        <f t="shared" si="21"/>
        <v>0</v>
      </c>
      <c r="G226" s="39">
        <f t="shared" si="22"/>
        <v>0</v>
      </c>
      <c r="H226" s="39">
        <f t="shared" si="23"/>
        <v>0</v>
      </c>
      <c r="I226" s="40">
        <f t="shared" si="24"/>
        <v>0</v>
      </c>
      <c r="J226" s="41">
        <f t="shared" si="25"/>
        <v>0</v>
      </c>
      <c r="L226" s="12">
        <f t="shared" si="20"/>
        <v>0</v>
      </c>
    </row>
    <row r="227" spans="1:12" x14ac:dyDescent="0.25">
      <c r="A227" s="29" t="s">
        <v>119</v>
      </c>
      <c r="B227" s="51"/>
      <c r="C227" s="51"/>
      <c r="D227" s="51"/>
      <c r="E227" s="39"/>
      <c r="F227" s="38">
        <f t="shared" si="21"/>
        <v>0</v>
      </c>
      <c r="G227" s="39">
        <f t="shared" si="22"/>
        <v>0</v>
      </c>
      <c r="H227" s="39">
        <f t="shared" si="23"/>
        <v>0</v>
      </c>
      <c r="I227" s="40">
        <f t="shared" si="24"/>
        <v>0</v>
      </c>
      <c r="J227" s="41">
        <f t="shared" si="25"/>
        <v>0</v>
      </c>
      <c r="L227" s="12">
        <f t="shared" si="20"/>
        <v>0</v>
      </c>
    </row>
    <row r="228" spans="1:12" x14ac:dyDescent="0.25">
      <c r="A228" s="29" t="s">
        <v>119</v>
      </c>
      <c r="B228" s="51"/>
      <c r="C228" s="51"/>
      <c r="D228" s="51"/>
      <c r="E228" s="39"/>
      <c r="F228" s="38">
        <f t="shared" si="21"/>
        <v>0</v>
      </c>
      <c r="G228" s="39">
        <f t="shared" si="22"/>
        <v>0</v>
      </c>
      <c r="H228" s="39">
        <f t="shared" si="23"/>
        <v>0</v>
      </c>
      <c r="I228" s="40">
        <f t="shared" si="24"/>
        <v>0</v>
      </c>
      <c r="J228" s="41">
        <f t="shared" si="25"/>
        <v>0</v>
      </c>
      <c r="L228" s="12">
        <f t="shared" ref="L228:L291" si="26">SUBTOTAL(9,H228:I228)</f>
        <v>0</v>
      </c>
    </row>
    <row r="229" spans="1:12" x14ac:dyDescent="0.25">
      <c r="A229" s="29" t="s">
        <v>119</v>
      </c>
      <c r="B229" s="51"/>
      <c r="C229" s="51"/>
      <c r="D229" s="51"/>
      <c r="E229" s="39"/>
      <c r="F229" s="38">
        <f t="shared" si="21"/>
        <v>0</v>
      </c>
      <c r="G229" s="39">
        <f t="shared" si="22"/>
        <v>0</v>
      </c>
      <c r="H229" s="39">
        <f t="shared" si="23"/>
        <v>0</v>
      </c>
      <c r="I229" s="40">
        <f t="shared" si="24"/>
        <v>0</v>
      </c>
      <c r="J229" s="41">
        <f t="shared" si="25"/>
        <v>0</v>
      </c>
      <c r="L229" s="12">
        <f t="shared" si="26"/>
        <v>0</v>
      </c>
    </row>
    <row r="230" spans="1:12" x14ac:dyDescent="0.25">
      <c r="A230" s="29" t="s">
        <v>119</v>
      </c>
      <c r="B230" s="51"/>
      <c r="C230" s="51"/>
      <c r="D230" s="51"/>
      <c r="E230" s="52"/>
      <c r="F230" s="38">
        <f t="shared" si="21"/>
        <v>0</v>
      </c>
      <c r="G230" s="39">
        <f t="shared" si="22"/>
        <v>0</v>
      </c>
      <c r="H230" s="39">
        <f t="shared" si="23"/>
        <v>0</v>
      </c>
      <c r="I230" s="40">
        <f t="shared" si="24"/>
        <v>0</v>
      </c>
      <c r="J230" s="41">
        <f t="shared" si="25"/>
        <v>0</v>
      </c>
      <c r="L230" s="12">
        <f t="shared" si="26"/>
        <v>0</v>
      </c>
    </row>
    <row r="231" spans="1:12" x14ac:dyDescent="0.25">
      <c r="A231" s="29" t="s">
        <v>119</v>
      </c>
      <c r="B231" s="51"/>
      <c r="C231" s="51"/>
      <c r="D231" s="51"/>
      <c r="E231" s="52"/>
      <c r="F231" s="38">
        <f t="shared" si="21"/>
        <v>0</v>
      </c>
      <c r="G231" s="39">
        <f t="shared" si="22"/>
        <v>0</v>
      </c>
      <c r="H231" s="39">
        <f t="shared" si="23"/>
        <v>0</v>
      </c>
      <c r="I231" s="40">
        <f t="shared" si="24"/>
        <v>0</v>
      </c>
      <c r="J231" s="41">
        <f t="shared" si="25"/>
        <v>0</v>
      </c>
      <c r="L231" s="12">
        <f t="shared" si="26"/>
        <v>0</v>
      </c>
    </row>
    <row r="232" spans="1:12" x14ac:dyDescent="0.25">
      <c r="A232" s="29" t="s">
        <v>119</v>
      </c>
      <c r="B232" s="51"/>
      <c r="C232" s="51"/>
      <c r="D232" s="51"/>
      <c r="E232" s="52"/>
      <c r="F232" s="38">
        <f t="shared" si="21"/>
        <v>0</v>
      </c>
      <c r="G232" s="39">
        <f t="shared" si="22"/>
        <v>0</v>
      </c>
      <c r="H232" s="39">
        <f t="shared" si="23"/>
        <v>0</v>
      </c>
      <c r="I232" s="40">
        <f t="shared" si="24"/>
        <v>0</v>
      </c>
      <c r="J232" s="41">
        <f t="shared" si="25"/>
        <v>0</v>
      </c>
      <c r="L232" s="12">
        <f t="shared" si="26"/>
        <v>0</v>
      </c>
    </row>
    <row r="233" spans="1:12" x14ac:dyDescent="0.25">
      <c r="A233" s="29" t="s">
        <v>119</v>
      </c>
      <c r="B233" s="51"/>
      <c r="C233" s="51"/>
      <c r="D233" s="51"/>
      <c r="E233" s="52"/>
      <c r="F233" s="38">
        <f t="shared" si="21"/>
        <v>0</v>
      </c>
      <c r="G233" s="39">
        <f t="shared" si="22"/>
        <v>0</v>
      </c>
      <c r="H233" s="39">
        <f t="shared" si="23"/>
        <v>0</v>
      </c>
      <c r="I233" s="40">
        <f t="shared" si="24"/>
        <v>0</v>
      </c>
      <c r="J233" s="41">
        <f t="shared" si="25"/>
        <v>0</v>
      </c>
      <c r="L233" s="12">
        <f t="shared" si="26"/>
        <v>0</v>
      </c>
    </row>
    <row r="234" spans="1:12" x14ac:dyDescent="0.25">
      <c r="A234" s="29" t="s">
        <v>119</v>
      </c>
      <c r="B234" s="51"/>
      <c r="C234" s="51"/>
      <c r="D234" s="51"/>
      <c r="E234" s="52"/>
      <c r="F234" s="38">
        <f t="shared" si="21"/>
        <v>0</v>
      </c>
      <c r="G234" s="39">
        <f t="shared" si="22"/>
        <v>0</v>
      </c>
      <c r="H234" s="39">
        <f t="shared" si="23"/>
        <v>0</v>
      </c>
      <c r="I234" s="40">
        <f t="shared" si="24"/>
        <v>0</v>
      </c>
      <c r="J234" s="41">
        <f t="shared" si="25"/>
        <v>0</v>
      </c>
      <c r="L234" s="12">
        <f t="shared" si="26"/>
        <v>0</v>
      </c>
    </row>
    <row r="235" spans="1:12" x14ac:dyDescent="0.25">
      <c r="A235" s="29" t="s">
        <v>119</v>
      </c>
      <c r="B235" s="51"/>
      <c r="C235" s="51"/>
      <c r="D235" s="51"/>
      <c r="E235" s="52"/>
      <c r="F235" s="38">
        <f t="shared" si="21"/>
        <v>0</v>
      </c>
      <c r="G235" s="39">
        <f t="shared" si="22"/>
        <v>0</v>
      </c>
      <c r="H235" s="39">
        <f t="shared" si="23"/>
        <v>0</v>
      </c>
      <c r="I235" s="40">
        <f t="shared" si="24"/>
        <v>0</v>
      </c>
      <c r="J235" s="41">
        <f t="shared" si="25"/>
        <v>0</v>
      </c>
      <c r="L235" s="12">
        <f t="shared" si="26"/>
        <v>0</v>
      </c>
    </row>
    <row r="236" spans="1:12" x14ac:dyDescent="0.25">
      <c r="A236" s="29" t="s">
        <v>119</v>
      </c>
      <c r="B236" s="51"/>
      <c r="C236" s="51"/>
      <c r="D236" s="51"/>
      <c r="E236" s="52"/>
      <c r="F236" s="38">
        <f t="shared" si="21"/>
        <v>0</v>
      </c>
      <c r="G236" s="39">
        <f t="shared" si="22"/>
        <v>0</v>
      </c>
      <c r="H236" s="39">
        <f t="shared" si="23"/>
        <v>0</v>
      </c>
      <c r="I236" s="40">
        <f t="shared" si="24"/>
        <v>0</v>
      </c>
      <c r="J236" s="41">
        <f t="shared" si="25"/>
        <v>0</v>
      </c>
      <c r="L236" s="12">
        <f t="shared" si="26"/>
        <v>0</v>
      </c>
    </row>
    <row r="237" spans="1:12" x14ac:dyDescent="0.25">
      <c r="A237" s="29" t="s">
        <v>119</v>
      </c>
      <c r="B237" s="51"/>
      <c r="C237" s="51"/>
      <c r="D237" s="51"/>
      <c r="E237" s="52"/>
      <c r="F237" s="38">
        <f t="shared" si="21"/>
        <v>0</v>
      </c>
      <c r="G237" s="39">
        <f t="shared" si="22"/>
        <v>0</v>
      </c>
      <c r="H237" s="39">
        <f t="shared" si="23"/>
        <v>0</v>
      </c>
      <c r="I237" s="40">
        <f t="shared" si="24"/>
        <v>0</v>
      </c>
      <c r="J237" s="41">
        <f t="shared" si="25"/>
        <v>0</v>
      </c>
      <c r="L237" s="12">
        <f t="shared" si="26"/>
        <v>0</v>
      </c>
    </row>
    <row r="238" spans="1:12" x14ac:dyDescent="0.25">
      <c r="A238" s="29" t="s">
        <v>119</v>
      </c>
      <c r="B238" s="51"/>
      <c r="C238" s="51"/>
      <c r="D238" s="51"/>
      <c r="E238" s="52"/>
      <c r="F238" s="38">
        <f t="shared" si="21"/>
        <v>0</v>
      </c>
      <c r="G238" s="39">
        <f t="shared" si="22"/>
        <v>0</v>
      </c>
      <c r="H238" s="39">
        <f t="shared" si="23"/>
        <v>0</v>
      </c>
      <c r="I238" s="40">
        <f t="shared" si="24"/>
        <v>0</v>
      </c>
      <c r="J238" s="41">
        <f t="shared" si="25"/>
        <v>0</v>
      </c>
      <c r="L238" s="12">
        <f t="shared" si="26"/>
        <v>0</v>
      </c>
    </row>
    <row r="239" spans="1:12" x14ac:dyDescent="0.25">
      <c r="A239" s="29" t="s">
        <v>119</v>
      </c>
      <c r="B239" s="51"/>
      <c r="C239" s="51"/>
      <c r="D239" s="51"/>
      <c r="E239" s="52"/>
      <c r="F239" s="38">
        <f t="shared" si="21"/>
        <v>0</v>
      </c>
      <c r="G239" s="39">
        <f t="shared" si="22"/>
        <v>0</v>
      </c>
      <c r="H239" s="39">
        <f t="shared" si="23"/>
        <v>0</v>
      </c>
      <c r="I239" s="40">
        <f t="shared" si="24"/>
        <v>0</v>
      </c>
      <c r="J239" s="41">
        <f t="shared" si="25"/>
        <v>0</v>
      </c>
      <c r="L239" s="12">
        <f t="shared" si="26"/>
        <v>0</v>
      </c>
    </row>
    <row r="240" spans="1:12" x14ac:dyDescent="0.25">
      <c r="A240" s="29" t="s">
        <v>119</v>
      </c>
      <c r="B240" s="51"/>
      <c r="C240" s="51"/>
      <c r="D240" s="51"/>
      <c r="E240" s="52"/>
      <c r="F240" s="38">
        <f t="shared" si="21"/>
        <v>0</v>
      </c>
      <c r="G240" s="39">
        <f t="shared" si="22"/>
        <v>0</v>
      </c>
      <c r="H240" s="39">
        <f t="shared" si="23"/>
        <v>0</v>
      </c>
      <c r="I240" s="40">
        <f t="shared" si="24"/>
        <v>0</v>
      </c>
      <c r="J240" s="41">
        <f t="shared" si="25"/>
        <v>0</v>
      </c>
      <c r="L240" s="12">
        <f t="shared" si="26"/>
        <v>0</v>
      </c>
    </row>
    <row r="241" spans="1:12" x14ac:dyDescent="0.25">
      <c r="A241" s="29" t="s">
        <v>119</v>
      </c>
      <c r="B241" s="51"/>
      <c r="C241" s="51"/>
      <c r="D241" s="51"/>
      <c r="E241" s="39"/>
      <c r="F241" s="38">
        <f t="shared" si="21"/>
        <v>0</v>
      </c>
      <c r="G241" s="39">
        <f t="shared" si="22"/>
        <v>0</v>
      </c>
      <c r="H241" s="39">
        <f t="shared" si="23"/>
        <v>0</v>
      </c>
      <c r="I241" s="40">
        <f t="shared" si="24"/>
        <v>0</v>
      </c>
      <c r="J241" s="41">
        <f t="shared" si="25"/>
        <v>0</v>
      </c>
      <c r="L241" s="12">
        <f t="shared" si="26"/>
        <v>0</v>
      </c>
    </row>
    <row r="242" spans="1:12" x14ac:dyDescent="0.25">
      <c r="A242" s="29" t="s">
        <v>119</v>
      </c>
      <c r="B242" s="51"/>
      <c r="C242" s="51"/>
      <c r="D242" s="51"/>
      <c r="E242" s="39"/>
      <c r="F242" s="38">
        <f t="shared" si="21"/>
        <v>0</v>
      </c>
      <c r="G242" s="39">
        <f t="shared" si="22"/>
        <v>0</v>
      </c>
      <c r="H242" s="39">
        <f t="shared" si="23"/>
        <v>0</v>
      </c>
      <c r="I242" s="40">
        <f t="shared" si="24"/>
        <v>0</v>
      </c>
      <c r="J242" s="41">
        <f t="shared" si="25"/>
        <v>0</v>
      </c>
      <c r="L242" s="12">
        <f t="shared" si="26"/>
        <v>0</v>
      </c>
    </row>
    <row r="243" spans="1:12" x14ac:dyDescent="0.25">
      <c r="A243" s="29" t="s">
        <v>119</v>
      </c>
      <c r="B243" s="51"/>
      <c r="C243" s="51"/>
      <c r="D243" s="51"/>
      <c r="E243" s="39"/>
      <c r="F243" s="38">
        <f t="shared" si="21"/>
        <v>0</v>
      </c>
      <c r="G243" s="39">
        <f t="shared" si="22"/>
        <v>0</v>
      </c>
      <c r="H243" s="39">
        <f t="shared" si="23"/>
        <v>0</v>
      </c>
      <c r="I243" s="40">
        <f t="shared" si="24"/>
        <v>0</v>
      </c>
      <c r="J243" s="41">
        <f t="shared" si="25"/>
        <v>0</v>
      </c>
      <c r="L243" s="12">
        <f t="shared" si="26"/>
        <v>0</v>
      </c>
    </row>
    <row r="244" spans="1:12" x14ac:dyDescent="0.25">
      <c r="A244" s="29" t="s">
        <v>119</v>
      </c>
      <c r="B244" s="51"/>
      <c r="C244" s="51"/>
      <c r="D244" s="51"/>
      <c r="E244" s="39"/>
      <c r="F244" s="38">
        <f t="shared" si="21"/>
        <v>0</v>
      </c>
      <c r="G244" s="39">
        <f t="shared" si="22"/>
        <v>0</v>
      </c>
      <c r="H244" s="39">
        <f t="shared" si="23"/>
        <v>0</v>
      </c>
      <c r="I244" s="40">
        <f t="shared" si="24"/>
        <v>0</v>
      </c>
      <c r="J244" s="41">
        <f t="shared" si="25"/>
        <v>0</v>
      </c>
      <c r="L244" s="12">
        <f t="shared" si="26"/>
        <v>0</v>
      </c>
    </row>
    <row r="245" spans="1:12" x14ac:dyDescent="0.25">
      <c r="A245" s="29" t="s">
        <v>119</v>
      </c>
      <c r="B245" s="51"/>
      <c r="C245" s="51"/>
      <c r="D245" s="51"/>
      <c r="E245" s="39"/>
      <c r="F245" s="38">
        <f t="shared" si="21"/>
        <v>0</v>
      </c>
      <c r="G245" s="39">
        <f t="shared" si="22"/>
        <v>0</v>
      </c>
      <c r="H245" s="39">
        <f t="shared" si="23"/>
        <v>0</v>
      </c>
      <c r="I245" s="40">
        <f t="shared" si="24"/>
        <v>0</v>
      </c>
      <c r="J245" s="41">
        <f t="shared" si="25"/>
        <v>0</v>
      </c>
      <c r="L245" s="12">
        <f t="shared" si="26"/>
        <v>0</v>
      </c>
    </row>
    <row r="246" spans="1:12" x14ac:dyDescent="0.25">
      <c r="A246" s="29" t="s">
        <v>119</v>
      </c>
      <c r="B246" s="51"/>
      <c r="C246" s="51"/>
      <c r="D246" s="51"/>
      <c r="E246" s="39"/>
      <c r="F246" s="38">
        <f t="shared" si="21"/>
        <v>0</v>
      </c>
      <c r="G246" s="39">
        <f t="shared" si="22"/>
        <v>0</v>
      </c>
      <c r="H246" s="39">
        <f t="shared" si="23"/>
        <v>0</v>
      </c>
      <c r="I246" s="40">
        <f t="shared" si="24"/>
        <v>0</v>
      </c>
      <c r="J246" s="41">
        <f t="shared" si="25"/>
        <v>0</v>
      </c>
      <c r="L246" s="12">
        <f t="shared" si="26"/>
        <v>0</v>
      </c>
    </row>
    <row r="247" spans="1:12" x14ac:dyDescent="0.25">
      <c r="A247" s="29" t="s">
        <v>119</v>
      </c>
      <c r="B247" s="51"/>
      <c r="C247" s="51"/>
      <c r="D247" s="51"/>
      <c r="E247" s="39"/>
      <c r="F247" s="38">
        <f t="shared" si="21"/>
        <v>0</v>
      </c>
      <c r="G247" s="39">
        <f t="shared" si="22"/>
        <v>0</v>
      </c>
      <c r="H247" s="39">
        <f t="shared" si="23"/>
        <v>0</v>
      </c>
      <c r="I247" s="40">
        <f t="shared" si="24"/>
        <v>0</v>
      </c>
      <c r="J247" s="41">
        <f t="shared" si="25"/>
        <v>0</v>
      </c>
      <c r="L247" s="12">
        <f t="shared" si="26"/>
        <v>0</v>
      </c>
    </row>
    <row r="248" spans="1:12" x14ac:dyDescent="0.25">
      <c r="A248" s="29" t="s">
        <v>119</v>
      </c>
      <c r="B248" s="51"/>
      <c r="C248" s="51"/>
      <c r="D248" s="51"/>
      <c r="E248" s="39"/>
      <c r="F248" s="38">
        <f t="shared" si="21"/>
        <v>0</v>
      </c>
      <c r="G248" s="39">
        <f t="shared" si="22"/>
        <v>0</v>
      </c>
      <c r="H248" s="39">
        <f t="shared" si="23"/>
        <v>0</v>
      </c>
      <c r="I248" s="40">
        <f t="shared" si="24"/>
        <v>0</v>
      </c>
      <c r="J248" s="41">
        <f t="shared" si="25"/>
        <v>0</v>
      </c>
      <c r="L248" s="12">
        <f t="shared" si="26"/>
        <v>0</v>
      </c>
    </row>
    <row r="249" spans="1:12" x14ac:dyDescent="0.25">
      <c r="A249" s="29" t="s">
        <v>119</v>
      </c>
      <c r="B249" s="51"/>
      <c r="C249" s="51"/>
      <c r="D249" s="51"/>
      <c r="E249" s="39"/>
      <c r="F249" s="38">
        <f t="shared" si="21"/>
        <v>0</v>
      </c>
      <c r="G249" s="39">
        <f t="shared" si="22"/>
        <v>0</v>
      </c>
      <c r="H249" s="39">
        <f t="shared" si="23"/>
        <v>0</v>
      </c>
      <c r="I249" s="40">
        <f t="shared" si="24"/>
        <v>0</v>
      </c>
      <c r="J249" s="41">
        <f t="shared" si="25"/>
        <v>0</v>
      </c>
      <c r="L249" s="12">
        <f t="shared" si="26"/>
        <v>0</v>
      </c>
    </row>
    <row r="250" spans="1:12" x14ac:dyDescent="0.25">
      <c r="A250" s="29" t="s">
        <v>119</v>
      </c>
      <c r="B250" s="51"/>
      <c r="C250" s="51"/>
      <c r="D250" s="51"/>
      <c r="E250" s="39"/>
      <c r="F250" s="38">
        <f t="shared" si="21"/>
        <v>0</v>
      </c>
      <c r="G250" s="39">
        <f t="shared" si="22"/>
        <v>0</v>
      </c>
      <c r="H250" s="39">
        <f t="shared" si="23"/>
        <v>0</v>
      </c>
      <c r="I250" s="40">
        <f t="shared" si="24"/>
        <v>0</v>
      </c>
      <c r="J250" s="41">
        <f t="shared" si="25"/>
        <v>0</v>
      </c>
      <c r="L250" s="12">
        <f t="shared" si="26"/>
        <v>0</v>
      </c>
    </row>
    <row r="251" spans="1:12" x14ac:dyDescent="0.25">
      <c r="A251" s="29" t="s">
        <v>119</v>
      </c>
      <c r="B251" s="51"/>
      <c r="C251" s="51"/>
      <c r="D251" s="51"/>
      <c r="E251" s="39"/>
      <c r="F251" s="38">
        <f t="shared" si="21"/>
        <v>0</v>
      </c>
      <c r="G251" s="39">
        <f t="shared" si="22"/>
        <v>0</v>
      </c>
      <c r="H251" s="39">
        <f t="shared" si="23"/>
        <v>0</v>
      </c>
      <c r="I251" s="40">
        <f t="shared" si="24"/>
        <v>0</v>
      </c>
      <c r="J251" s="41">
        <f t="shared" si="25"/>
        <v>0</v>
      </c>
      <c r="L251" s="12">
        <f t="shared" si="26"/>
        <v>0</v>
      </c>
    </row>
    <row r="252" spans="1:12" x14ac:dyDescent="0.25">
      <c r="A252" s="29" t="s">
        <v>119</v>
      </c>
      <c r="B252" s="51"/>
      <c r="C252" s="51"/>
      <c r="D252" s="51"/>
      <c r="E252" s="39"/>
      <c r="F252" s="38">
        <f t="shared" si="21"/>
        <v>0</v>
      </c>
      <c r="G252" s="39">
        <f t="shared" si="22"/>
        <v>0</v>
      </c>
      <c r="H252" s="39">
        <f t="shared" si="23"/>
        <v>0</v>
      </c>
      <c r="I252" s="40">
        <f t="shared" si="24"/>
        <v>0</v>
      </c>
      <c r="J252" s="41">
        <f t="shared" si="25"/>
        <v>0</v>
      </c>
      <c r="L252" s="12">
        <f t="shared" si="26"/>
        <v>0</v>
      </c>
    </row>
    <row r="253" spans="1:12" x14ac:dyDescent="0.25">
      <c r="A253" s="29" t="s">
        <v>119</v>
      </c>
      <c r="B253" s="51"/>
      <c r="C253" s="51"/>
      <c r="D253" s="51"/>
      <c r="E253" s="39"/>
      <c r="F253" s="38">
        <f t="shared" si="21"/>
        <v>0</v>
      </c>
      <c r="G253" s="39">
        <f t="shared" si="22"/>
        <v>0</v>
      </c>
      <c r="H253" s="39">
        <f t="shared" si="23"/>
        <v>0</v>
      </c>
      <c r="I253" s="40">
        <f t="shared" si="24"/>
        <v>0</v>
      </c>
      <c r="J253" s="41">
        <f t="shared" si="25"/>
        <v>0</v>
      </c>
      <c r="L253" s="12">
        <f t="shared" si="26"/>
        <v>0</v>
      </c>
    </row>
    <row r="254" spans="1:12" x14ac:dyDescent="0.25">
      <c r="A254" s="29" t="s">
        <v>119</v>
      </c>
      <c r="B254" s="51"/>
      <c r="C254" s="51"/>
      <c r="D254" s="51"/>
      <c r="E254" s="39"/>
      <c r="F254" s="38">
        <f t="shared" si="21"/>
        <v>0</v>
      </c>
      <c r="G254" s="39">
        <f t="shared" si="22"/>
        <v>0</v>
      </c>
      <c r="H254" s="39">
        <f t="shared" si="23"/>
        <v>0</v>
      </c>
      <c r="I254" s="40">
        <f t="shared" si="24"/>
        <v>0</v>
      </c>
      <c r="J254" s="41">
        <f t="shared" si="25"/>
        <v>0</v>
      </c>
      <c r="L254" s="12">
        <f t="shared" si="26"/>
        <v>0</v>
      </c>
    </row>
    <row r="255" spans="1:12" x14ac:dyDescent="0.25">
      <c r="A255" s="29" t="s">
        <v>119</v>
      </c>
      <c r="B255" s="51"/>
      <c r="C255" s="51"/>
      <c r="D255" s="51"/>
      <c r="E255" s="39"/>
      <c r="F255" s="38">
        <f t="shared" si="21"/>
        <v>0</v>
      </c>
      <c r="G255" s="39">
        <f t="shared" si="22"/>
        <v>0</v>
      </c>
      <c r="H255" s="39">
        <f t="shared" si="23"/>
        <v>0</v>
      </c>
      <c r="I255" s="40">
        <f t="shared" si="24"/>
        <v>0</v>
      </c>
      <c r="J255" s="41">
        <f t="shared" si="25"/>
        <v>0</v>
      </c>
      <c r="L255" s="12">
        <f t="shared" si="26"/>
        <v>0</v>
      </c>
    </row>
    <row r="256" spans="1:12" x14ac:dyDescent="0.25">
      <c r="A256" s="29" t="s">
        <v>119</v>
      </c>
      <c r="B256" s="51"/>
      <c r="C256" s="51"/>
      <c r="D256" s="51"/>
      <c r="E256" s="39"/>
      <c r="F256" s="38">
        <f t="shared" si="21"/>
        <v>0</v>
      </c>
      <c r="G256" s="39">
        <f t="shared" si="22"/>
        <v>0</v>
      </c>
      <c r="H256" s="39">
        <f t="shared" si="23"/>
        <v>0</v>
      </c>
      <c r="I256" s="40">
        <f t="shared" si="24"/>
        <v>0</v>
      </c>
      <c r="J256" s="41">
        <f t="shared" si="25"/>
        <v>0</v>
      </c>
      <c r="L256" s="12">
        <f t="shared" si="26"/>
        <v>0</v>
      </c>
    </row>
    <row r="257" spans="1:12" x14ac:dyDescent="0.25">
      <c r="A257" s="29" t="s">
        <v>119</v>
      </c>
      <c r="B257" s="51"/>
      <c r="C257" s="51"/>
      <c r="D257" s="51"/>
      <c r="E257" s="39"/>
      <c r="F257" s="38">
        <f t="shared" si="21"/>
        <v>0</v>
      </c>
      <c r="G257" s="39">
        <f t="shared" si="22"/>
        <v>0</v>
      </c>
      <c r="H257" s="39">
        <f t="shared" si="23"/>
        <v>0</v>
      </c>
      <c r="I257" s="40">
        <f t="shared" si="24"/>
        <v>0</v>
      </c>
      <c r="J257" s="41">
        <f t="shared" si="25"/>
        <v>0</v>
      </c>
      <c r="L257" s="12">
        <f t="shared" si="26"/>
        <v>0</v>
      </c>
    </row>
    <row r="258" spans="1:12" x14ac:dyDescent="0.25">
      <c r="A258" s="29" t="s">
        <v>119</v>
      </c>
      <c r="B258" s="51"/>
      <c r="C258" s="51"/>
      <c r="D258" s="51"/>
      <c r="E258" s="39"/>
      <c r="F258" s="38">
        <f t="shared" si="21"/>
        <v>0</v>
      </c>
      <c r="G258" s="39">
        <f t="shared" si="22"/>
        <v>0</v>
      </c>
      <c r="H258" s="39">
        <f t="shared" si="23"/>
        <v>0</v>
      </c>
      <c r="I258" s="40">
        <f t="shared" si="24"/>
        <v>0</v>
      </c>
      <c r="J258" s="41">
        <f t="shared" si="25"/>
        <v>0</v>
      </c>
      <c r="L258" s="12">
        <f t="shared" si="26"/>
        <v>0</v>
      </c>
    </row>
    <row r="259" spans="1:12" x14ac:dyDescent="0.25">
      <c r="A259" s="29" t="s">
        <v>119</v>
      </c>
      <c r="B259" s="51"/>
      <c r="C259" s="51"/>
      <c r="D259" s="51"/>
      <c r="E259" s="39"/>
      <c r="F259" s="38">
        <f t="shared" si="21"/>
        <v>0</v>
      </c>
      <c r="G259" s="39">
        <f t="shared" si="22"/>
        <v>0</v>
      </c>
      <c r="H259" s="39">
        <f t="shared" si="23"/>
        <v>0</v>
      </c>
      <c r="I259" s="40">
        <f t="shared" si="24"/>
        <v>0</v>
      </c>
      <c r="J259" s="41">
        <f t="shared" si="25"/>
        <v>0</v>
      </c>
      <c r="L259" s="12">
        <f t="shared" si="26"/>
        <v>0</v>
      </c>
    </row>
    <row r="260" spans="1:12" x14ac:dyDescent="0.25">
      <c r="A260" s="29" t="s">
        <v>119</v>
      </c>
      <c r="B260" s="51"/>
      <c r="C260" s="51"/>
      <c r="D260" s="51"/>
      <c r="E260" s="39"/>
      <c r="F260" s="38">
        <f t="shared" si="21"/>
        <v>0</v>
      </c>
      <c r="G260" s="39">
        <f t="shared" si="22"/>
        <v>0</v>
      </c>
      <c r="H260" s="39">
        <f t="shared" si="23"/>
        <v>0</v>
      </c>
      <c r="I260" s="40">
        <f t="shared" si="24"/>
        <v>0</v>
      </c>
      <c r="J260" s="41">
        <f t="shared" si="25"/>
        <v>0</v>
      </c>
      <c r="L260" s="12">
        <f t="shared" si="26"/>
        <v>0</v>
      </c>
    </row>
    <row r="261" spans="1:12" x14ac:dyDescent="0.25">
      <c r="A261" s="29" t="s">
        <v>119</v>
      </c>
      <c r="B261" s="51"/>
      <c r="C261" s="51"/>
      <c r="D261" s="51"/>
      <c r="E261" s="39"/>
      <c r="F261" s="38">
        <f t="shared" si="21"/>
        <v>0</v>
      </c>
      <c r="G261" s="39">
        <f t="shared" si="22"/>
        <v>0</v>
      </c>
      <c r="H261" s="39">
        <f t="shared" si="23"/>
        <v>0</v>
      </c>
      <c r="I261" s="40">
        <f t="shared" si="24"/>
        <v>0</v>
      </c>
      <c r="J261" s="41">
        <f t="shared" si="25"/>
        <v>0</v>
      </c>
      <c r="L261" s="12">
        <f t="shared" si="26"/>
        <v>0</v>
      </c>
    </row>
    <row r="262" spans="1:12" x14ac:dyDescent="0.25">
      <c r="A262" s="29" t="s">
        <v>119</v>
      </c>
      <c r="B262" s="51"/>
      <c r="C262" s="51"/>
      <c r="D262" s="51"/>
      <c r="E262" s="39"/>
      <c r="F262" s="38">
        <f t="shared" si="21"/>
        <v>0</v>
      </c>
      <c r="G262" s="39">
        <f t="shared" si="22"/>
        <v>0</v>
      </c>
      <c r="H262" s="39">
        <f t="shared" si="23"/>
        <v>0</v>
      </c>
      <c r="I262" s="40">
        <f t="shared" si="24"/>
        <v>0</v>
      </c>
      <c r="J262" s="41">
        <f t="shared" si="25"/>
        <v>0</v>
      </c>
      <c r="L262" s="12">
        <f t="shared" si="26"/>
        <v>0</v>
      </c>
    </row>
    <row r="263" spans="1:12" x14ac:dyDescent="0.25">
      <c r="A263" s="29" t="s">
        <v>119</v>
      </c>
      <c r="B263" s="51"/>
      <c r="C263" s="51"/>
      <c r="D263" s="51"/>
      <c r="E263" s="39"/>
      <c r="F263" s="38">
        <f t="shared" si="21"/>
        <v>0</v>
      </c>
      <c r="G263" s="39">
        <f t="shared" si="22"/>
        <v>0</v>
      </c>
      <c r="H263" s="39">
        <f t="shared" si="23"/>
        <v>0</v>
      </c>
      <c r="I263" s="40">
        <f t="shared" si="24"/>
        <v>0</v>
      </c>
      <c r="J263" s="41">
        <f t="shared" si="25"/>
        <v>0</v>
      </c>
      <c r="L263" s="12">
        <f t="shared" si="26"/>
        <v>0</v>
      </c>
    </row>
    <row r="264" spans="1:12" x14ac:dyDescent="0.25">
      <c r="A264" s="29" t="s">
        <v>119</v>
      </c>
      <c r="B264" s="51"/>
      <c r="C264" s="51"/>
      <c r="D264" s="51"/>
      <c r="E264" s="39"/>
      <c r="F264" s="38">
        <f t="shared" si="21"/>
        <v>0</v>
      </c>
      <c r="G264" s="39">
        <f t="shared" si="22"/>
        <v>0</v>
      </c>
      <c r="H264" s="39">
        <f t="shared" si="23"/>
        <v>0</v>
      </c>
      <c r="I264" s="40">
        <f t="shared" si="24"/>
        <v>0</v>
      </c>
      <c r="J264" s="41">
        <f t="shared" si="25"/>
        <v>0</v>
      </c>
      <c r="L264" s="12">
        <f t="shared" si="26"/>
        <v>0</v>
      </c>
    </row>
    <row r="265" spans="1:12" x14ac:dyDescent="0.25">
      <c r="A265" s="29" t="s">
        <v>119</v>
      </c>
      <c r="B265" s="51"/>
      <c r="C265" s="51"/>
      <c r="D265" s="51"/>
      <c r="E265" s="39"/>
      <c r="F265" s="38">
        <f t="shared" si="21"/>
        <v>0</v>
      </c>
      <c r="G265" s="39">
        <f t="shared" si="22"/>
        <v>0</v>
      </c>
      <c r="H265" s="39">
        <f t="shared" si="23"/>
        <v>0</v>
      </c>
      <c r="I265" s="40">
        <f t="shared" si="24"/>
        <v>0</v>
      </c>
      <c r="J265" s="41">
        <f t="shared" si="25"/>
        <v>0</v>
      </c>
      <c r="L265" s="12">
        <f t="shared" si="26"/>
        <v>0</v>
      </c>
    </row>
    <row r="266" spans="1:12" x14ac:dyDescent="0.25">
      <c r="A266" s="29" t="s">
        <v>119</v>
      </c>
      <c r="B266" s="51"/>
      <c r="C266" s="51"/>
      <c r="D266" s="51"/>
      <c r="E266" s="39"/>
      <c r="F266" s="38">
        <f t="shared" si="21"/>
        <v>0</v>
      </c>
      <c r="G266" s="39">
        <f t="shared" si="22"/>
        <v>0</v>
      </c>
      <c r="H266" s="39">
        <f t="shared" si="23"/>
        <v>0</v>
      </c>
      <c r="I266" s="40">
        <f t="shared" si="24"/>
        <v>0</v>
      </c>
      <c r="J266" s="41">
        <f t="shared" si="25"/>
        <v>0</v>
      </c>
      <c r="L266" s="12">
        <f t="shared" si="26"/>
        <v>0</v>
      </c>
    </row>
    <row r="267" spans="1:12" x14ac:dyDescent="0.25">
      <c r="A267" s="29" t="s">
        <v>119</v>
      </c>
      <c r="B267" s="51"/>
      <c r="C267" s="51"/>
      <c r="D267" s="51"/>
      <c r="E267" s="39"/>
      <c r="F267" s="38">
        <f t="shared" ref="F267:F330" si="27">IF(D267="win",E267,IF(D267="lose",E267*-1,0))</f>
        <v>0</v>
      </c>
      <c r="G267" s="39">
        <f t="shared" ref="G267:G330" si="28">IF(D267="win",F267*0.1,IF(D267="lose",0,0))</f>
        <v>0</v>
      </c>
      <c r="H267" s="39">
        <f t="shared" ref="H267:H330" si="29">F267-G267</f>
        <v>0</v>
      </c>
      <c r="I267" s="40">
        <f t="shared" ref="I267:I330" si="30">E267*J267</f>
        <v>0</v>
      </c>
      <c r="J267" s="41">
        <f t="shared" ref="J267:J330" si="31">IF(ISNA(VLOOKUP(B267,$F$1002:$H$1020,3,FALSE)), 0,  VLOOKUP(B267,$F$1002:$H$1020,3,FALSE))</f>
        <v>0</v>
      </c>
      <c r="L267" s="12">
        <f t="shared" si="26"/>
        <v>0</v>
      </c>
    </row>
    <row r="268" spans="1:12" x14ac:dyDescent="0.25">
      <c r="A268" s="29" t="s">
        <v>119</v>
      </c>
      <c r="B268" s="51"/>
      <c r="C268" s="51"/>
      <c r="D268" s="51"/>
      <c r="E268" s="52"/>
      <c r="F268" s="38">
        <f t="shared" si="27"/>
        <v>0</v>
      </c>
      <c r="G268" s="39">
        <f t="shared" si="28"/>
        <v>0</v>
      </c>
      <c r="H268" s="39">
        <f t="shared" si="29"/>
        <v>0</v>
      </c>
      <c r="I268" s="40">
        <f t="shared" si="30"/>
        <v>0</v>
      </c>
      <c r="J268" s="41">
        <f t="shared" si="31"/>
        <v>0</v>
      </c>
      <c r="L268" s="12">
        <f t="shared" si="26"/>
        <v>0</v>
      </c>
    </row>
    <row r="269" spans="1:12" x14ac:dyDescent="0.25">
      <c r="A269" s="29" t="s">
        <v>119</v>
      </c>
      <c r="B269" s="51"/>
      <c r="C269" s="51"/>
      <c r="D269" s="51"/>
      <c r="E269" s="52"/>
      <c r="F269" s="38">
        <f t="shared" si="27"/>
        <v>0</v>
      </c>
      <c r="G269" s="39">
        <f t="shared" si="28"/>
        <v>0</v>
      </c>
      <c r="H269" s="39">
        <f t="shared" si="29"/>
        <v>0</v>
      </c>
      <c r="I269" s="40">
        <f t="shared" si="30"/>
        <v>0</v>
      </c>
      <c r="J269" s="41">
        <f t="shared" si="31"/>
        <v>0</v>
      </c>
      <c r="L269" s="12">
        <f t="shared" si="26"/>
        <v>0</v>
      </c>
    </row>
    <row r="270" spans="1:12" x14ac:dyDescent="0.25">
      <c r="A270" s="29" t="s">
        <v>119</v>
      </c>
      <c r="B270" s="51"/>
      <c r="C270" s="51"/>
      <c r="D270" s="51"/>
      <c r="E270" s="52"/>
      <c r="F270" s="38">
        <f t="shared" si="27"/>
        <v>0</v>
      </c>
      <c r="G270" s="39">
        <f t="shared" si="28"/>
        <v>0</v>
      </c>
      <c r="H270" s="39">
        <f t="shared" si="29"/>
        <v>0</v>
      </c>
      <c r="I270" s="40">
        <f t="shared" si="30"/>
        <v>0</v>
      </c>
      <c r="J270" s="41">
        <f t="shared" si="31"/>
        <v>0</v>
      </c>
      <c r="L270" s="12">
        <f t="shared" si="26"/>
        <v>0</v>
      </c>
    </row>
    <row r="271" spans="1:12" x14ac:dyDescent="0.25">
      <c r="A271" s="29" t="s">
        <v>119</v>
      </c>
      <c r="B271" s="51"/>
      <c r="C271" s="51"/>
      <c r="D271" s="51"/>
      <c r="E271" s="52"/>
      <c r="F271" s="38">
        <f t="shared" si="27"/>
        <v>0</v>
      </c>
      <c r="G271" s="39">
        <f t="shared" si="28"/>
        <v>0</v>
      </c>
      <c r="H271" s="39">
        <f t="shared" si="29"/>
        <v>0</v>
      </c>
      <c r="I271" s="40">
        <f t="shared" si="30"/>
        <v>0</v>
      </c>
      <c r="J271" s="41">
        <f t="shared" si="31"/>
        <v>0</v>
      </c>
      <c r="L271" s="12">
        <f t="shared" si="26"/>
        <v>0</v>
      </c>
    </row>
    <row r="272" spans="1:12" x14ac:dyDescent="0.25">
      <c r="A272" s="29" t="s">
        <v>119</v>
      </c>
      <c r="B272" s="51"/>
      <c r="C272" s="51"/>
      <c r="D272" s="51"/>
      <c r="E272" s="52"/>
      <c r="F272" s="38">
        <f t="shared" si="27"/>
        <v>0</v>
      </c>
      <c r="G272" s="39">
        <f t="shared" si="28"/>
        <v>0</v>
      </c>
      <c r="H272" s="39">
        <f t="shared" si="29"/>
        <v>0</v>
      </c>
      <c r="I272" s="40">
        <f t="shared" si="30"/>
        <v>0</v>
      </c>
      <c r="J272" s="41">
        <f t="shared" si="31"/>
        <v>0</v>
      </c>
      <c r="L272" s="12">
        <f t="shared" si="26"/>
        <v>0</v>
      </c>
    </row>
    <row r="273" spans="1:12" x14ac:dyDescent="0.25">
      <c r="A273" s="29" t="s">
        <v>119</v>
      </c>
      <c r="B273" s="51"/>
      <c r="C273" s="51"/>
      <c r="D273" s="51"/>
      <c r="E273" s="52"/>
      <c r="F273" s="38">
        <f t="shared" si="27"/>
        <v>0</v>
      </c>
      <c r="G273" s="39">
        <f t="shared" si="28"/>
        <v>0</v>
      </c>
      <c r="H273" s="39">
        <f t="shared" si="29"/>
        <v>0</v>
      </c>
      <c r="I273" s="40">
        <f t="shared" si="30"/>
        <v>0</v>
      </c>
      <c r="J273" s="41">
        <f t="shared" si="31"/>
        <v>0</v>
      </c>
      <c r="L273" s="12">
        <f t="shared" si="26"/>
        <v>0</v>
      </c>
    </row>
    <row r="274" spans="1:12" x14ac:dyDescent="0.25">
      <c r="A274" s="29" t="s">
        <v>119</v>
      </c>
      <c r="B274" s="51"/>
      <c r="C274" s="51"/>
      <c r="D274" s="51"/>
      <c r="E274" s="52"/>
      <c r="F274" s="38">
        <f t="shared" si="27"/>
        <v>0</v>
      </c>
      <c r="G274" s="39">
        <f t="shared" si="28"/>
        <v>0</v>
      </c>
      <c r="H274" s="39">
        <f t="shared" si="29"/>
        <v>0</v>
      </c>
      <c r="I274" s="40">
        <f t="shared" si="30"/>
        <v>0</v>
      </c>
      <c r="J274" s="41">
        <f t="shared" si="31"/>
        <v>0</v>
      </c>
      <c r="L274" s="12">
        <f t="shared" si="26"/>
        <v>0</v>
      </c>
    </row>
    <row r="275" spans="1:12" x14ac:dyDescent="0.25">
      <c r="A275" s="29" t="s">
        <v>119</v>
      </c>
      <c r="B275" s="51"/>
      <c r="C275" s="51"/>
      <c r="D275" s="51"/>
      <c r="E275" s="52"/>
      <c r="F275" s="38">
        <f t="shared" si="27"/>
        <v>0</v>
      </c>
      <c r="G275" s="39">
        <f t="shared" si="28"/>
        <v>0</v>
      </c>
      <c r="H275" s="39">
        <f t="shared" si="29"/>
        <v>0</v>
      </c>
      <c r="I275" s="40">
        <f t="shared" si="30"/>
        <v>0</v>
      </c>
      <c r="J275" s="41">
        <f t="shared" si="31"/>
        <v>0</v>
      </c>
      <c r="L275" s="12">
        <f t="shared" si="26"/>
        <v>0</v>
      </c>
    </row>
    <row r="276" spans="1:12" x14ac:dyDescent="0.25">
      <c r="A276" s="29" t="s">
        <v>119</v>
      </c>
      <c r="B276" s="51"/>
      <c r="C276" s="51"/>
      <c r="D276" s="51"/>
      <c r="E276" s="52"/>
      <c r="F276" s="38">
        <f t="shared" si="27"/>
        <v>0</v>
      </c>
      <c r="G276" s="39">
        <f t="shared" si="28"/>
        <v>0</v>
      </c>
      <c r="H276" s="39">
        <f t="shared" si="29"/>
        <v>0</v>
      </c>
      <c r="I276" s="40">
        <f t="shared" si="30"/>
        <v>0</v>
      </c>
      <c r="J276" s="41">
        <f t="shared" si="31"/>
        <v>0</v>
      </c>
      <c r="L276" s="12">
        <f t="shared" si="26"/>
        <v>0</v>
      </c>
    </row>
    <row r="277" spans="1:12" x14ac:dyDescent="0.25">
      <c r="A277" s="29" t="s">
        <v>119</v>
      </c>
      <c r="B277" s="51"/>
      <c r="C277" s="51"/>
      <c r="D277" s="51"/>
      <c r="E277" s="52"/>
      <c r="F277" s="38">
        <f t="shared" si="27"/>
        <v>0</v>
      </c>
      <c r="G277" s="39">
        <f t="shared" si="28"/>
        <v>0</v>
      </c>
      <c r="H277" s="39">
        <f t="shared" si="29"/>
        <v>0</v>
      </c>
      <c r="I277" s="40">
        <f t="shared" si="30"/>
        <v>0</v>
      </c>
      <c r="J277" s="41">
        <f t="shared" si="31"/>
        <v>0</v>
      </c>
      <c r="L277" s="12">
        <f t="shared" si="26"/>
        <v>0</v>
      </c>
    </row>
    <row r="278" spans="1:12" x14ac:dyDescent="0.25">
      <c r="A278" s="29" t="s">
        <v>119</v>
      </c>
      <c r="B278" s="51"/>
      <c r="C278" s="51"/>
      <c r="D278" s="51"/>
      <c r="E278" s="52"/>
      <c r="F278" s="38">
        <f t="shared" si="27"/>
        <v>0</v>
      </c>
      <c r="G278" s="39">
        <f t="shared" si="28"/>
        <v>0</v>
      </c>
      <c r="H278" s="39">
        <f t="shared" si="29"/>
        <v>0</v>
      </c>
      <c r="I278" s="40">
        <f t="shared" si="30"/>
        <v>0</v>
      </c>
      <c r="J278" s="41">
        <f t="shared" si="31"/>
        <v>0</v>
      </c>
      <c r="L278" s="12">
        <f t="shared" si="26"/>
        <v>0</v>
      </c>
    </row>
    <row r="279" spans="1:12" x14ac:dyDescent="0.25">
      <c r="A279" s="29" t="s">
        <v>119</v>
      </c>
      <c r="B279" s="51"/>
      <c r="C279" s="51"/>
      <c r="D279" s="51"/>
      <c r="E279" s="39"/>
      <c r="F279" s="38">
        <f t="shared" si="27"/>
        <v>0</v>
      </c>
      <c r="G279" s="39">
        <f t="shared" si="28"/>
        <v>0</v>
      </c>
      <c r="H279" s="39">
        <f t="shared" si="29"/>
        <v>0</v>
      </c>
      <c r="I279" s="40">
        <f t="shared" si="30"/>
        <v>0</v>
      </c>
      <c r="J279" s="41">
        <f t="shared" si="31"/>
        <v>0</v>
      </c>
      <c r="L279" s="12">
        <f t="shared" si="26"/>
        <v>0</v>
      </c>
    </row>
    <row r="280" spans="1:12" x14ac:dyDescent="0.25">
      <c r="A280" s="29" t="s">
        <v>119</v>
      </c>
      <c r="B280" s="51"/>
      <c r="C280" s="51"/>
      <c r="D280" s="51"/>
      <c r="E280" s="39"/>
      <c r="F280" s="38">
        <f t="shared" si="27"/>
        <v>0</v>
      </c>
      <c r="G280" s="39">
        <f t="shared" si="28"/>
        <v>0</v>
      </c>
      <c r="H280" s="39">
        <f t="shared" si="29"/>
        <v>0</v>
      </c>
      <c r="I280" s="40">
        <f t="shared" si="30"/>
        <v>0</v>
      </c>
      <c r="J280" s="41">
        <f t="shared" si="31"/>
        <v>0</v>
      </c>
      <c r="L280" s="12">
        <f t="shared" si="26"/>
        <v>0</v>
      </c>
    </row>
    <row r="281" spans="1:12" x14ac:dyDescent="0.25">
      <c r="A281" s="29" t="s">
        <v>119</v>
      </c>
      <c r="B281" s="51"/>
      <c r="C281" s="51"/>
      <c r="D281" s="51"/>
      <c r="E281" s="39"/>
      <c r="F281" s="38">
        <f t="shared" si="27"/>
        <v>0</v>
      </c>
      <c r="G281" s="39">
        <f t="shared" si="28"/>
        <v>0</v>
      </c>
      <c r="H281" s="39">
        <f t="shared" si="29"/>
        <v>0</v>
      </c>
      <c r="I281" s="40">
        <f t="shared" si="30"/>
        <v>0</v>
      </c>
      <c r="J281" s="41">
        <f t="shared" si="31"/>
        <v>0</v>
      </c>
      <c r="L281" s="12">
        <f t="shared" si="26"/>
        <v>0</v>
      </c>
    </row>
    <row r="282" spans="1:12" x14ac:dyDescent="0.25">
      <c r="A282" s="29" t="s">
        <v>119</v>
      </c>
      <c r="B282" s="51"/>
      <c r="C282" s="51"/>
      <c r="D282" s="51"/>
      <c r="E282" s="39"/>
      <c r="F282" s="38">
        <f t="shared" si="27"/>
        <v>0</v>
      </c>
      <c r="G282" s="39">
        <f t="shared" si="28"/>
        <v>0</v>
      </c>
      <c r="H282" s="39">
        <f t="shared" si="29"/>
        <v>0</v>
      </c>
      <c r="I282" s="40">
        <f t="shared" si="30"/>
        <v>0</v>
      </c>
      <c r="J282" s="41">
        <f t="shared" si="31"/>
        <v>0</v>
      </c>
      <c r="L282" s="12">
        <f t="shared" si="26"/>
        <v>0</v>
      </c>
    </row>
    <row r="283" spans="1:12" x14ac:dyDescent="0.25">
      <c r="A283" s="29" t="s">
        <v>119</v>
      </c>
      <c r="B283" s="51"/>
      <c r="C283" s="51"/>
      <c r="D283" s="51"/>
      <c r="E283" s="39"/>
      <c r="F283" s="38">
        <f t="shared" si="27"/>
        <v>0</v>
      </c>
      <c r="G283" s="39">
        <f t="shared" si="28"/>
        <v>0</v>
      </c>
      <c r="H283" s="39">
        <f t="shared" si="29"/>
        <v>0</v>
      </c>
      <c r="I283" s="40">
        <f t="shared" si="30"/>
        <v>0</v>
      </c>
      <c r="J283" s="41">
        <f t="shared" si="31"/>
        <v>0</v>
      </c>
      <c r="L283" s="12">
        <f t="shared" si="26"/>
        <v>0</v>
      </c>
    </row>
    <row r="284" spans="1:12" x14ac:dyDescent="0.25">
      <c r="A284" s="29" t="s">
        <v>119</v>
      </c>
      <c r="B284" s="51"/>
      <c r="C284" s="51"/>
      <c r="D284" s="51"/>
      <c r="E284" s="39"/>
      <c r="F284" s="38">
        <f t="shared" si="27"/>
        <v>0</v>
      </c>
      <c r="G284" s="39">
        <f t="shared" si="28"/>
        <v>0</v>
      </c>
      <c r="H284" s="39">
        <f t="shared" si="29"/>
        <v>0</v>
      </c>
      <c r="I284" s="40">
        <f t="shared" si="30"/>
        <v>0</v>
      </c>
      <c r="J284" s="41">
        <f t="shared" si="31"/>
        <v>0</v>
      </c>
      <c r="L284" s="12">
        <f t="shared" si="26"/>
        <v>0</v>
      </c>
    </row>
    <row r="285" spans="1:12" x14ac:dyDescent="0.25">
      <c r="A285" s="29" t="s">
        <v>119</v>
      </c>
      <c r="B285" s="51"/>
      <c r="C285" s="51"/>
      <c r="D285" s="51"/>
      <c r="E285" s="39"/>
      <c r="F285" s="38">
        <f t="shared" si="27"/>
        <v>0</v>
      </c>
      <c r="G285" s="39">
        <f t="shared" si="28"/>
        <v>0</v>
      </c>
      <c r="H285" s="39">
        <f t="shared" si="29"/>
        <v>0</v>
      </c>
      <c r="I285" s="40">
        <f t="shared" si="30"/>
        <v>0</v>
      </c>
      <c r="J285" s="41">
        <f t="shared" si="31"/>
        <v>0</v>
      </c>
      <c r="L285" s="12">
        <f t="shared" si="26"/>
        <v>0</v>
      </c>
    </row>
    <row r="286" spans="1:12" x14ac:dyDescent="0.25">
      <c r="A286" s="29" t="s">
        <v>119</v>
      </c>
      <c r="B286" s="51"/>
      <c r="C286" s="51"/>
      <c r="D286" s="51"/>
      <c r="E286" s="39"/>
      <c r="F286" s="38">
        <f t="shared" si="27"/>
        <v>0</v>
      </c>
      <c r="G286" s="39">
        <f t="shared" si="28"/>
        <v>0</v>
      </c>
      <c r="H286" s="39">
        <f t="shared" si="29"/>
        <v>0</v>
      </c>
      <c r="I286" s="40">
        <f t="shared" si="30"/>
        <v>0</v>
      </c>
      <c r="J286" s="41">
        <f t="shared" si="31"/>
        <v>0</v>
      </c>
      <c r="L286" s="12">
        <f t="shared" si="26"/>
        <v>0</v>
      </c>
    </row>
    <row r="287" spans="1:12" x14ac:dyDescent="0.25">
      <c r="A287" s="29" t="s">
        <v>119</v>
      </c>
      <c r="B287" s="51"/>
      <c r="C287" s="51"/>
      <c r="D287" s="51"/>
      <c r="E287" s="39"/>
      <c r="F287" s="38">
        <f t="shared" si="27"/>
        <v>0</v>
      </c>
      <c r="G287" s="39">
        <f t="shared" si="28"/>
        <v>0</v>
      </c>
      <c r="H287" s="39">
        <f t="shared" si="29"/>
        <v>0</v>
      </c>
      <c r="I287" s="40">
        <f t="shared" si="30"/>
        <v>0</v>
      </c>
      <c r="J287" s="41">
        <f t="shared" si="31"/>
        <v>0</v>
      </c>
      <c r="L287" s="12">
        <f t="shared" si="26"/>
        <v>0</v>
      </c>
    </row>
    <row r="288" spans="1:12" x14ac:dyDescent="0.25">
      <c r="A288" s="29" t="s">
        <v>119</v>
      </c>
      <c r="B288" s="51"/>
      <c r="C288" s="51"/>
      <c r="D288" s="51"/>
      <c r="E288" s="39"/>
      <c r="F288" s="38">
        <f t="shared" si="27"/>
        <v>0</v>
      </c>
      <c r="G288" s="39">
        <f t="shared" si="28"/>
        <v>0</v>
      </c>
      <c r="H288" s="39">
        <f t="shared" si="29"/>
        <v>0</v>
      </c>
      <c r="I288" s="40">
        <f t="shared" si="30"/>
        <v>0</v>
      </c>
      <c r="J288" s="41">
        <f t="shared" si="31"/>
        <v>0</v>
      </c>
      <c r="L288" s="12">
        <f t="shared" si="26"/>
        <v>0</v>
      </c>
    </row>
    <row r="289" spans="1:12" x14ac:dyDescent="0.25">
      <c r="A289" s="29" t="s">
        <v>119</v>
      </c>
      <c r="B289" s="51"/>
      <c r="C289" s="51"/>
      <c r="D289" s="51"/>
      <c r="E289" s="39"/>
      <c r="F289" s="38">
        <f t="shared" si="27"/>
        <v>0</v>
      </c>
      <c r="G289" s="39">
        <f t="shared" si="28"/>
        <v>0</v>
      </c>
      <c r="H289" s="39">
        <f t="shared" si="29"/>
        <v>0</v>
      </c>
      <c r="I289" s="40">
        <f t="shared" si="30"/>
        <v>0</v>
      </c>
      <c r="J289" s="41">
        <f t="shared" si="31"/>
        <v>0</v>
      </c>
      <c r="L289" s="12">
        <f t="shared" si="26"/>
        <v>0</v>
      </c>
    </row>
    <row r="290" spans="1:12" x14ac:dyDescent="0.25">
      <c r="A290" s="29" t="s">
        <v>119</v>
      </c>
      <c r="B290" s="51"/>
      <c r="C290" s="51"/>
      <c r="D290" s="51"/>
      <c r="E290" s="39"/>
      <c r="F290" s="38">
        <f t="shared" si="27"/>
        <v>0</v>
      </c>
      <c r="G290" s="39">
        <f t="shared" si="28"/>
        <v>0</v>
      </c>
      <c r="H290" s="39">
        <f t="shared" si="29"/>
        <v>0</v>
      </c>
      <c r="I290" s="40">
        <f t="shared" si="30"/>
        <v>0</v>
      </c>
      <c r="J290" s="41">
        <f t="shared" si="31"/>
        <v>0</v>
      </c>
      <c r="L290" s="12">
        <f t="shared" si="26"/>
        <v>0</v>
      </c>
    </row>
    <row r="291" spans="1:12" x14ac:dyDescent="0.25">
      <c r="A291" s="29" t="s">
        <v>119</v>
      </c>
      <c r="B291" s="51"/>
      <c r="C291" s="51"/>
      <c r="D291" s="51"/>
      <c r="E291" s="39"/>
      <c r="F291" s="38">
        <f t="shared" si="27"/>
        <v>0</v>
      </c>
      <c r="G291" s="39">
        <f t="shared" si="28"/>
        <v>0</v>
      </c>
      <c r="H291" s="39">
        <f t="shared" si="29"/>
        <v>0</v>
      </c>
      <c r="I291" s="40">
        <f t="shared" si="30"/>
        <v>0</v>
      </c>
      <c r="J291" s="41">
        <f t="shared" si="31"/>
        <v>0</v>
      </c>
      <c r="L291" s="12">
        <f t="shared" si="26"/>
        <v>0</v>
      </c>
    </row>
    <row r="292" spans="1:12" x14ac:dyDescent="0.25">
      <c r="A292" s="29" t="s">
        <v>119</v>
      </c>
      <c r="B292" s="51"/>
      <c r="C292" s="51"/>
      <c r="D292" s="51"/>
      <c r="E292" s="39"/>
      <c r="F292" s="38">
        <f t="shared" si="27"/>
        <v>0</v>
      </c>
      <c r="G292" s="39">
        <f t="shared" si="28"/>
        <v>0</v>
      </c>
      <c r="H292" s="39">
        <f t="shared" si="29"/>
        <v>0</v>
      </c>
      <c r="I292" s="40">
        <f t="shared" si="30"/>
        <v>0</v>
      </c>
      <c r="J292" s="41">
        <f t="shared" si="31"/>
        <v>0</v>
      </c>
      <c r="L292" s="12">
        <f t="shared" ref="L292:L355" si="32">SUBTOTAL(9,H292:I292)</f>
        <v>0</v>
      </c>
    </row>
    <row r="293" spans="1:12" x14ac:dyDescent="0.25">
      <c r="A293" s="29" t="s">
        <v>119</v>
      </c>
      <c r="B293" s="51"/>
      <c r="C293" s="51"/>
      <c r="D293" s="51"/>
      <c r="E293" s="39"/>
      <c r="F293" s="38">
        <f t="shared" si="27"/>
        <v>0</v>
      </c>
      <c r="G293" s="39">
        <f t="shared" si="28"/>
        <v>0</v>
      </c>
      <c r="H293" s="39">
        <f t="shared" si="29"/>
        <v>0</v>
      </c>
      <c r="I293" s="40">
        <f t="shared" si="30"/>
        <v>0</v>
      </c>
      <c r="J293" s="41">
        <f t="shared" si="31"/>
        <v>0</v>
      </c>
      <c r="L293" s="12">
        <f t="shared" si="32"/>
        <v>0</v>
      </c>
    </row>
    <row r="294" spans="1:12" x14ac:dyDescent="0.25">
      <c r="A294" s="29" t="s">
        <v>119</v>
      </c>
      <c r="B294" s="51"/>
      <c r="C294" s="51"/>
      <c r="D294" s="51"/>
      <c r="E294" s="39"/>
      <c r="F294" s="38">
        <f t="shared" si="27"/>
        <v>0</v>
      </c>
      <c r="G294" s="39">
        <f t="shared" si="28"/>
        <v>0</v>
      </c>
      <c r="H294" s="39">
        <f t="shared" si="29"/>
        <v>0</v>
      </c>
      <c r="I294" s="40">
        <f t="shared" si="30"/>
        <v>0</v>
      </c>
      <c r="J294" s="41">
        <f t="shared" si="31"/>
        <v>0</v>
      </c>
      <c r="L294" s="12">
        <f t="shared" si="32"/>
        <v>0</v>
      </c>
    </row>
    <row r="295" spans="1:12" x14ac:dyDescent="0.25">
      <c r="A295" s="29" t="s">
        <v>119</v>
      </c>
      <c r="B295" s="51"/>
      <c r="C295" s="51"/>
      <c r="D295" s="51"/>
      <c r="E295" s="39"/>
      <c r="F295" s="38">
        <f t="shared" si="27"/>
        <v>0</v>
      </c>
      <c r="G295" s="39">
        <f t="shared" si="28"/>
        <v>0</v>
      </c>
      <c r="H295" s="39">
        <f t="shared" si="29"/>
        <v>0</v>
      </c>
      <c r="I295" s="40">
        <f t="shared" si="30"/>
        <v>0</v>
      </c>
      <c r="J295" s="41">
        <f t="shared" si="31"/>
        <v>0</v>
      </c>
      <c r="L295" s="12">
        <f t="shared" si="32"/>
        <v>0</v>
      </c>
    </row>
    <row r="296" spans="1:12" x14ac:dyDescent="0.25">
      <c r="A296" s="29" t="s">
        <v>119</v>
      </c>
      <c r="B296" s="51"/>
      <c r="C296" s="51"/>
      <c r="D296" s="51"/>
      <c r="E296" s="39"/>
      <c r="F296" s="38">
        <f t="shared" si="27"/>
        <v>0</v>
      </c>
      <c r="G296" s="39">
        <f t="shared" si="28"/>
        <v>0</v>
      </c>
      <c r="H296" s="39">
        <f t="shared" si="29"/>
        <v>0</v>
      </c>
      <c r="I296" s="40">
        <f t="shared" si="30"/>
        <v>0</v>
      </c>
      <c r="J296" s="41">
        <f t="shared" si="31"/>
        <v>0</v>
      </c>
      <c r="L296" s="12">
        <f t="shared" si="32"/>
        <v>0</v>
      </c>
    </row>
    <row r="297" spans="1:12" x14ac:dyDescent="0.25">
      <c r="A297" s="29" t="s">
        <v>119</v>
      </c>
      <c r="B297" s="51"/>
      <c r="C297" s="51"/>
      <c r="D297" s="51"/>
      <c r="E297" s="39"/>
      <c r="F297" s="38">
        <f t="shared" si="27"/>
        <v>0</v>
      </c>
      <c r="G297" s="39">
        <f t="shared" si="28"/>
        <v>0</v>
      </c>
      <c r="H297" s="39">
        <f t="shared" si="29"/>
        <v>0</v>
      </c>
      <c r="I297" s="40">
        <f t="shared" si="30"/>
        <v>0</v>
      </c>
      <c r="J297" s="41">
        <f t="shared" si="31"/>
        <v>0</v>
      </c>
      <c r="L297" s="12">
        <f t="shared" si="32"/>
        <v>0</v>
      </c>
    </row>
    <row r="298" spans="1:12" x14ac:dyDescent="0.25">
      <c r="A298" s="29" t="s">
        <v>119</v>
      </c>
      <c r="B298" s="51"/>
      <c r="C298" s="51"/>
      <c r="D298" s="51"/>
      <c r="E298" s="39"/>
      <c r="F298" s="38">
        <f t="shared" si="27"/>
        <v>0</v>
      </c>
      <c r="G298" s="39">
        <f t="shared" si="28"/>
        <v>0</v>
      </c>
      <c r="H298" s="39">
        <f t="shared" si="29"/>
        <v>0</v>
      </c>
      <c r="I298" s="40">
        <f t="shared" si="30"/>
        <v>0</v>
      </c>
      <c r="J298" s="41">
        <f t="shared" si="31"/>
        <v>0</v>
      </c>
      <c r="L298" s="12">
        <f t="shared" si="32"/>
        <v>0</v>
      </c>
    </row>
    <row r="299" spans="1:12" x14ac:dyDescent="0.25">
      <c r="A299" s="29" t="s">
        <v>119</v>
      </c>
      <c r="B299" s="51"/>
      <c r="C299" s="51"/>
      <c r="D299" s="51"/>
      <c r="E299" s="39"/>
      <c r="F299" s="38">
        <f t="shared" si="27"/>
        <v>0</v>
      </c>
      <c r="G299" s="39">
        <f t="shared" si="28"/>
        <v>0</v>
      </c>
      <c r="H299" s="39">
        <f t="shared" si="29"/>
        <v>0</v>
      </c>
      <c r="I299" s="40">
        <f t="shared" si="30"/>
        <v>0</v>
      </c>
      <c r="J299" s="41">
        <f t="shared" si="31"/>
        <v>0</v>
      </c>
      <c r="L299" s="12">
        <f t="shared" si="32"/>
        <v>0</v>
      </c>
    </row>
    <row r="300" spans="1:12" x14ac:dyDescent="0.25">
      <c r="A300" s="29" t="s">
        <v>119</v>
      </c>
      <c r="B300" s="51"/>
      <c r="C300" s="51"/>
      <c r="D300" s="51"/>
      <c r="E300" s="39"/>
      <c r="F300" s="38">
        <f t="shared" si="27"/>
        <v>0</v>
      </c>
      <c r="G300" s="39">
        <f t="shared" si="28"/>
        <v>0</v>
      </c>
      <c r="H300" s="39">
        <f t="shared" si="29"/>
        <v>0</v>
      </c>
      <c r="I300" s="40">
        <f t="shared" si="30"/>
        <v>0</v>
      </c>
      <c r="J300" s="41">
        <f t="shared" si="31"/>
        <v>0</v>
      </c>
      <c r="L300" s="12">
        <f t="shared" si="32"/>
        <v>0</v>
      </c>
    </row>
    <row r="301" spans="1:12" x14ac:dyDescent="0.25">
      <c r="A301" s="29" t="s">
        <v>119</v>
      </c>
      <c r="B301" s="51"/>
      <c r="C301" s="51"/>
      <c r="D301" s="51"/>
      <c r="E301" s="39"/>
      <c r="F301" s="38">
        <f t="shared" si="27"/>
        <v>0</v>
      </c>
      <c r="G301" s="39">
        <f t="shared" si="28"/>
        <v>0</v>
      </c>
      <c r="H301" s="39">
        <f t="shared" si="29"/>
        <v>0</v>
      </c>
      <c r="I301" s="40">
        <f t="shared" si="30"/>
        <v>0</v>
      </c>
      <c r="J301" s="41">
        <f t="shared" si="31"/>
        <v>0</v>
      </c>
      <c r="L301" s="12">
        <f t="shared" si="32"/>
        <v>0</v>
      </c>
    </row>
    <row r="302" spans="1:12" x14ac:dyDescent="0.25">
      <c r="A302" s="29" t="s">
        <v>119</v>
      </c>
      <c r="B302" s="51"/>
      <c r="C302" s="51"/>
      <c r="D302" s="51"/>
      <c r="E302" s="39"/>
      <c r="F302" s="38">
        <f t="shared" si="27"/>
        <v>0</v>
      </c>
      <c r="G302" s="39">
        <f t="shared" si="28"/>
        <v>0</v>
      </c>
      <c r="H302" s="39">
        <f t="shared" si="29"/>
        <v>0</v>
      </c>
      <c r="I302" s="40">
        <f t="shared" si="30"/>
        <v>0</v>
      </c>
      <c r="J302" s="41">
        <f t="shared" si="31"/>
        <v>0</v>
      </c>
      <c r="L302" s="12">
        <f t="shared" si="32"/>
        <v>0</v>
      </c>
    </row>
    <row r="303" spans="1:12" x14ac:dyDescent="0.25">
      <c r="A303" s="29" t="s">
        <v>119</v>
      </c>
      <c r="B303" s="51"/>
      <c r="C303" s="51"/>
      <c r="D303" s="51"/>
      <c r="E303" s="39"/>
      <c r="F303" s="38">
        <f t="shared" si="27"/>
        <v>0</v>
      </c>
      <c r="G303" s="39">
        <f t="shared" si="28"/>
        <v>0</v>
      </c>
      <c r="H303" s="39">
        <f t="shared" si="29"/>
        <v>0</v>
      </c>
      <c r="I303" s="40">
        <f t="shared" si="30"/>
        <v>0</v>
      </c>
      <c r="J303" s="41">
        <f t="shared" si="31"/>
        <v>0</v>
      </c>
      <c r="L303" s="12">
        <f t="shared" si="32"/>
        <v>0</v>
      </c>
    </row>
    <row r="304" spans="1:12" x14ac:dyDescent="0.25">
      <c r="A304" s="29" t="s">
        <v>119</v>
      </c>
      <c r="B304" s="51"/>
      <c r="C304" s="51"/>
      <c r="D304" s="51"/>
      <c r="E304" s="39"/>
      <c r="F304" s="38">
        <f t="shared" si="27"/>
        <v>0</v>
      </c>
      <c r="G304" s="39">
        <f t="shared" si="28"/>
        <v>0</v>
      </c>
      <c r="H304" s="39">
        <f t="shared" si="29"/>
        <v>0</v>
      </c>
      <c r="I304" s="40">
        <f t="shared" si="30"/>
        <v>0</v>
      </c>
      <c r="J304" s="41">
        <f t="shared" si="31"/>
        <v>0</v>
      </c>
      <c r="L304" s="12">
        <f t="shared" si="32"/>
        <v>0</v>
      </c>
    </row>
    <row r="305" spans="1:12" x14ac:dyDescent="0.25">
      <c r="A305" s="29" t="s">
        <v>119</v>
      </c>
      <c r="B305" s="51"/>
      <c r="C305" s="51"/>
      <c r="D305" s="51"/>
      <c r="E305" s="39"/>
      <c r="F305" s="38">
        <f t="shared" si="27"/>
        <v>0</v>
      </c>
      <c r="G305" s="39">
        <f t="shared" si="28"/>
        <v>0</v>
      </c>
      <c r="H305" s="39">
        <f t="shared" si="29"/>
        <v>0</v>
      </c>
      <c r="I305" s="40">
        <f t="shared" si="30"/>
        <v>0</v>
      </c>
      <c r="J305" s="41">
        <f t="shared" si="31"/>
        <v>0</v>
      </c>
      <c r="L305" s="12">
        <f t="shared" si="32"/>
        <v>0</v>
      </c>
    </row>
    <row r="306" spans="1:12" x14ac:dyDescent="0.25">
      <c r="A306" s="29" t="s">
        <v>119</v>
      </c>
      <c r="B306" s="51"/>
      <c r="C306" s="51"/>
      <c r="D306" s="51"/>
      <c r="E306" s="52"/>
      <c r="F306" s="38">
        <f t="shared" si="27"/>
        <v>0</v>
      </c>
      <c r="G306" s="39">
        <f t="shared" si="28"/>
        <v>0</v>
      </c>
      <c r="H306" s="39">
        <f t="shared" si="29"/>
        <v>0</v>
      </c>
      <c r="I306" s="40">
        <f t="shared" si="30"/>
        <v>0</v>
      </c>
      <c r="J306" s="41">
        <f t="shared" si="31"/>
        <v>0</v>
      </c>
      <c r="L306" s="12">
        <f t="shared" si="32"/>
        <v>0</v>
      </c>
    </row>
    <row r="307" spans="1:12" x14ac:dyDescent="0.25">
      <c r="A307" s="29" t="s">
        <v>119</v>
      </c>
      <c r="B307" s="51"/>
      <c r="C307" s="51"/>
      <c r="D307" s="51"/>
      <c r="E307" s="52"/>
      <c r="F307" s="38">
        <f t="shared" si="27"/>
        <v>0</v>
      </c>
      <c r="G307" s="39">
        <f t="shared" si="28"/>
        <v>0</v>
      </c>
      <c r="H307" s="39">
        <f t="shared" si="29"/>
        <v>0</v>
      </c>
      <c r="I307" s="40">
        <f t="shared" si="30"/>
        <v>0</v>
      </c>
      <c r="J307" s="41">
        <f t="shared" si="31"/>
        <v>0</v>
      </c>
      <c r="L307" s="12">
        <f t="shared" si="32"/>
        <v>0</v>
      </c>
    </row>
    <row r="308" spans="1:12" x14ac:dyDescent="0.25">
      <c r="A308" s="29" t="s">
        <v>119</v>
      </c>
      <c r="B308" s="51"/>
      <c r="C308" s="51"/>
      <c r="D308" s="51"/>
      <c r="E308" s="52"/>
      <c r="F308" s="38">
        <f t="shared" si="27"/>
        <v>0</v>
      </c>
      <c r="G308" s="39">
        <f t="shared" si="28"/>
        <v>0</v>
      </c>
      <c r="H308" s="39">
        <f t="shared" si="29"/>
        <v>0</v>
      </c>
      <c r="I308" s="40">
        <f t="shared" si="30"/>
        <v>0</v>
      </c>
      <c r="J308" s="41">
        <f t="shared" si="31"/>
        <v>0</v>
      </c>
      <c r="L308" s="12">
        <f t="shared" si="32"/>
        <v>0</v>
      </c>
    </row>
    <row r="309" spans="1:12" x14ac:dyDescent="0.25">
      <c r="A309" s="29" t="s">
        <v>119</v>
      </c>
      <c r="B309" s="51"/>
      <c r="C309" s="51"/>
      <c r="D309" s="51"/>
      <c r="E309" s="52"/>
      <c r="F309" s="38">
        <f t="shared" si="27"/>
        <v>0</v>
      </c>
      <c r="G309" s="39">
        <f t="shared" si="28"/>
        <v>0</v>
      </c>
      <c r="H309" s="39">
        <f t="shared" si="29"/>
        <v>0</v>
      </c>
      <c r="I309" s="40">
        <f t="shared" si="30"/>
        <v>0</v>
      </c>
      <c r="J309" s="41">
        <f t="shared" si="31"/>
        <v>0</v>
      </c>
      <c r="L309" s="12">
        <f t="shared" si="32"/>
        <v>0</v>
      </c>
    </row>
    <row r="310" spans="1:12" x14ac:dyDescent="0.25">
      <c r="A310" s="29" t="s">
        <v>119</v>
      </c>
      <c r="B310" s="51"/>
      <c r="C310" s="51"/>
      <c r="D310" s="51"/>
      <c r="E310" s="52"/>
      <c r="F310" s="38">
        <f t="shared" si="27"/>
        <v>0</v>
      </c>
      <c r="G310" s="39">
        <f t="shared" si="28"/>
        <v>0</v>
      </c>
      <c r="H310" s="39">
        <f t="shared" si="29"/>
        <v>0</v>
      </c>
      <c r="I310" s="40">
        <f t="shared" si="30"/>
        <v>0</v>
      </c>
      <c r="J310" s="41">
        <f t="shared" si="31"/>
        <v>0</v>
      </c>
      <c r="L310" s="12">
        <f t="shared" si="32"/>
        <v>0</v>
      </c>
    </row>
    <row r="311" spans="1:12" x14ac:dyDescent="0.25">
      <c r="A311" s="29" t="s">
        <v>119</v>
      </c>
      <c r="B311" s="51"/>
      <c r="C311" s="51"/>
      <c r="D311" s="51"/>
      <c r="E311" s="52"/>
      <c r="F311" s="38">
        <f t="shared" si="27"/>
        <v>0</v>
      </c>
      <c r="G311" s="39">
        <f t="shared" si="28"/>
        <v>0</v>
      </c>
      <c r="H311" s="39">
        <f t="shared" si="29"/>
        <v>0</v>
      </c>
      <c r="I311" s="40">
        <f t="shared" si="30"/>
        <v>0</v>
      </c>
      <c r="J311" s="41">
        <f t="shared" si="31"/>
        <v>0</v>
      </c>
      <c r="L311" s="12">
        <f t="shared" si="32"/>
        <v>0</v>
      </c>
    </row>
    <row r="312" spans="1:12" x14ac:dyDescent="0.25">
      <c r="A312" s="29" t="s">
        <v>119</v>
      </c>
      <c r="B312" s="51"/>
      <c r="C312" s="51"/>
      <c r="D312" s="51"/>
      <c r="E312" s="52"/>
      <c r="F312" s="38">
        <f t="shared" si="27"/>
        <v>0</v>
      </c>
      <c r="G312" s="39">
        <f t="shared" si="28"/>
        <v>0</v>
      </c>
      <c r="H312" s="39">
        <f t="shared" si="29"/>
        <v>0</v>
      </c>
      <c r="I312" s="40">
        <f t="shared" si="30"/>
        <v>0</v>
      </c>
      <c r="J312" s="41">
        <f t="shared" si="31"/>
        <v>0</v>
      </c>
      <c r="L312" s="12">
        <f t="shared" si="32"/>
        <v>0</v>
      </c>
    </row>
    <row r="313" spans="1:12" x14ac:dyDescent="0.25">
      <c r="A313" s="29" t="s">
        <v>119</v>
      </c>
      <c r="B313" s="51"/>
      <c r="C313" s="51"/>
      <c r="D313" s="51"/>
      <c r="E313" s="52"/>
      <c r="F313" s="38">
        <f t="shared" si="27"/>
        <v>0</v>
      </c>
      <c r="G313" s="39">
        <f t="shared" si="28"/>
        <v>0</v>
      </c>
      <c r="H313" s="39">
        <f t="shared" si="29"/>
        <v>0</v>
      </c>
      <c r="I313" s="40">
        <f t="shared" si="30"/>
        <v>0</v>
      </c>
      <c r="J313" s="41">
        <f t="shared" si="31"/>
        <v>0</v>
      </c>
      <c r="L313" s="12">
        <f t="shared" si="32"/>
        <v>0</v>
      </c>
    </row>
    <row r="314" spans="1:12" x14ac:dyDescent="0.25">
      <c r="A314" s="29" t="s">
        <v>119</v>
      </c>
      <c r="B314" s="51"/>
      <c r="C314" s="51"/>
      <c r="D314" s="51"/>
      <c r="E314" s="52"/>
      <c r="F314" s="38">
        <f t="shared" si="27"/>
        <v>0</v>
      </c>
      <c r="G314" s="39">
        <f t="shared" si="28"/>
        <v>0</v>
      </c>
      <c r="H314" s="39">
        <f t="shared" si="29"/>
        <v>0</v>
      </c>
      <c r="I314" s="40">
        <f t="shared" si="30"/>
        <v>0</v>
      </c>
      <c r="J314" s="41">
        <f t="shared" si="31"/>
        <v>0</v>
      </c>
      <c r="L314" s="12">
        <f t="shared" si="32"/>
        <v>0</v>
      </c>
    </row>
    <row r="315" spans="1:12" x14ac:dyDescent="0.25">
      <c r="A315" s="29" t="s">
        <v>119</v>
      </c>
      <c r="B315" s="51"/>
      <c r="C315" s="51"/>
      <c r="D315" s="51"/>
      <c r="E315" s="52"/>
      <c r="F315" s="38">
        <f t="shared" si="27"/>
        <v>0</v>
      </c>
      <c r="G315" s="39">
        <f t="shared" si="28"/>
        <v>0</v>
      </c>
      <c r="H315" s="39">
        <f t="shared" si="29"/>
        <v>0</v>
      </c>
      <c r="I315" s="40">
        <f t="shared" si="30"/>
        <v>0</v>
      </c>
      <c r="J315" s="41">
        <f t="shared" si="31"/>
        <v>0</v>
      </c>
      <c r="L315" s="12">
        <f t="shared" si="32"/>
        <v>0</v>
      </c>
    </row>
    <row r="316" spans="1:12" x14ac:dyDescent="0.25">
      <c r="A316" s="29" t="s">
        <v>119</v>
      </c>
      <c r="B316" s="51"/>
      <c r="C316" s="51"/>
      <c r="D316" s="51"/>
      <c r="E316" s="52"/>
      <c r="F316" s="38">
        <f t="shared" si="27"/>
        <v>0</v>
      </c>
      <c r="G316" s="39">
        <f t="shared" si="28"/>
        <v>0</v>
      </c>
      <c r="H316" s="39">
        <f t="shared" si="29"/>
        <v>0</v>
      </c>
      <c r="I316" s="40">
        <f t="shared" si="30"/>
        <v>0</v>
      </c>
      <c r="J316" s="41">
        <f t="shared" si="31"/>
        <v>0</v>
      </c>
      <c r="L316" s="12">
        <f t="shared" si="32"/>
        <v>0</v>
      </c>
    </row>
    <row r="317" spans="1:12" x14ac:dyDescent="0.25">
      <c r="A317" s="29" t="s">
        <v>119</v>
      </c>
      <c r="B317" s="51"/>
      <c r="C317" s="51"/>
      <c r="D317" s="51"/>
      <c r="E317" s="39"/>
      <c r="F317" s="38">
        <f t="shared" si="27"/>
        <v>0</v>
      </c>
      <c r="G317" s="39">
        <f t="shared" si="28"/>
        <v>0</v>
      </c>
      <c r="H317" s="39">
        <f t="shared" si="29"/>
        <v>0</v>
      </c>
      <c r="I317" s="40">
        <f t="shared" si="30"/>
        <v>0</v>
      </c>
      <c r="J317" s="41">
        <f t="shared" si="31"/>
        <v>0</v>
      </c>
      <c r="L317" s="12">
        <f t="shared" si="32"/>
        <v>0</v>
      </c>
    </row>
    <row r="318" spans="1:12" x14ac:dyDescent="0.25">
      <c r="A318" s="29" t="s">
        <v>119</v>
      </c>
      <c r="B318" s="51"/>
      <c r="C318" s="51"/>
      <c r="D318" s="51"/>
      <c r="E318" s="39"/>
      <c r="F318" s="38">
        <f t="shared" si="27"/>
        <v>0</v>
      </c>
      <c r="G318" s="39">
        <f t="shared" si="28"/>
        <v>0</v>
      </c>
      <c r="H318" s="39">
        <f t="shared" si="29"/>
        <v>0</v>
      </c>
      <c r="I318" s="40">
        <f t="shared" si="30"/>
        <v>0</v>
      </c>
      <c r="J318" s="41">
        <f t="shared" si="31"/>
        <v>0</v>
      </c>
      <c r="L318" s="12">
        <f t="shared" si="32"/>
        <v>0</v>
      </c>
    </row>
    <row r="319" spans="1:12" x14ac:dyDescent="0.25">
      <c r="A319" s="29" t="s">
        <v>119</v>
      </c>
      <c r="B319" s="51"/>
      <c r="C319" s="51"/>
      <c r="D319" s="51"/>
      <c r="E319" s="39"/>
      <c r="F319" s="38">
        <f t="shared" si="27"/>
        <v>0</v>
      </c>
      <c r="G319" s="39">
        <f t="shared" si="28"/>
        <v>0</v>
      </c>
      <c r="H319" s="39">
        <f t="shared" si="29"/>
        <v>0</v>
      </c>
      <c r="I319" s="40">
        <f t="shared" si="30"/>
        <v>0</v>
      </c>
      <c r="J319" s="41">
        <f t="shared" si="31"/>
        <v>0</v>
      </c>
      <c r="L319" s="12">
        <f t="shared" si="32"/>
        <v>0</v>
      </c>
    </row>
    <row r="320" spans="1:12" x14ac:dyDescent="0.25">
      <c r="A320" s="29" t="s">
        <v>119</v>
      </c>
      <c r="B320" s="51"/>
      <c r="C320" s="51"/>
      <c r="D320" s="51"/>
      <c r="E320" s="39"/>
      <c r="F320" s="38">
        <f t="shared" si="27"/>
        <v>0</v>
      </c>
      <c r="G320" s="39">
        <f t="shared" si="28"/>
        <v>0</v>
      </c>
      <c r="H320" s="39">
        <f t="shared" si="29"/>
        <v>0</v>
      </c>
      <c r="I320" s="40">
        <f t="shared" si="30"/>
        <v>0</v>
      </c>
      <c r="J320" s="41">
        <f t="shared" si="31"/>
        <v>0</v>
      </c>
      <c r="L320" s="12">
        <f t="shared" si="32"/>
        <v>0</v>
      </c>
    </row>
    <row r="321" spans="1:12" x14ac:dyDescent="0.25">
      <c r="A321" s="29" t="s">
        <v>119</v>
      </c>
      <c r="B321" s="51"/>
      <c r="C321" s="51"/>
      <c r="D321" s="51"/>
      <c r="E321" s="39"/>
      <c r="F321" s="38">
        <f t="shared" si="27"/>
        <v>0</v>
      </c>
      <c r="G321" s="39">
        <f t="shared" si="28"/>
        <v>0</v>
      </c>
      <c r="H321" s="39">
        <f t="shared" si="29"/>
        <v>0</v>
      </c>
      <c r="I321" s="40">
        <f t="shared" si="30"/>
        <v>0</v>
      </c>
      <c r="J321" s="41">
        <f t="shared" si="31"/>
        <v>0</v>
      </c>
      <c r="L321" s="12">
        <f t="shared" si="32"/>
        <v>0</v>
      </c>
    </row>
    <row r="322" spans="1:12" x14ac:dyDescent="0.25">
      <c r="A322" s="29" t="s">
        <v>119</v>
      </c>
      <c r="B322" s="51"/>
      <c r="C322" s="51"/>
      <c r="D322" s="51"/>
      <c r="E322" s="39"/>
      <c r="F322" s="38">
        <f t="shared" si="27"/>
        <v>0</v>
      </c>
      <c r="G322" s="39">
        <f t="shared" si="28"/>
        <v>0</v>
      </c>
      <c r="H322" s="39">
        <f t="shared" si="29"/>
        <v>0</v>
      </c>
      <c r="I322" s="40">
        <f t="shared" si="30"/>
        <v>0</v>
      </c>
      <c r="J322" s="41">
        <f t="shared" si="31"/>
        <v>0</v>
      </c>
      <c r="L322" s="12">
        <f t="shared" si="32"/>
        <v>0</v>
      </c>
    </row>
    <row r="323" spans="1:12" x14ac:dyDescent="0.25">
      <c r="A323" s="29" t="s">
        <v>119</v>
      </c>
      <c r="B323" s="51"/>
      <c r="C323" s="51"/>
      <c r="D323" s="51"/>
      <c r="E323" s="39"/>
      <c r="F323" s="38">
        <f t="shared" si="27"/>
        <v>0</v>
      </c>
      <c r="G323" s="39">
        <f t="shared" si="28"/>
        <v>0</v>
      </c>
      <c r="H323" s="39">
        <f t="shared" si="29"/>
        <v>0</v>
      </c>
      <c r="I323" s="40">
        <f t="shared" si="30"/>
        <v>0</v>
      </c>
      <c r="J323" s="41">
        <f t="shared" si="31"/>
        <v>0</v>
      </c>
      <c r="L323" s="12">
        <f t="shared" si="32"/>
        <v>0</v>
      </c>
    </row>
    <row r="324" spans="1:12" x14ac:dyDescent="0.25">
      <c r="A324" s="29" t="s">
        <v>119</v>
      </c>
      <c r="B324" s="51"/>
      <c r="C324" s="51"/>
      <c r="D324" s="51"/>
      <c r="E324" s="39"/>
      <c r="F324" s="38">
        <f t="shared" si="27"/>
        <v>0</v>
      </c>
      <c r="G324" s="39">
        <f t="shared" si="28"/>
        <v>0</v>
      </c>
      <c r="H324" s="39">
        <f t="shared" si="29"/>
        <v>0</v>
      </c>
      <c r="I324" s="40">
        <f t="shared" si="30"/>
        <v>0</v>
      </c>
      <c r="J324" s="41">
        <f t="shared" si="31"/>
        <v>0</v>
      </c>
      <c r="L324" s="12">
        <f t="shared" si="32"/>
        <v>0</v>
      </c>
    </row>
    <row r="325" spans="1:12" x14ac:dyDescent="0.25">
      <c r="A325" s="29" t="s">
        <v>119</v>
      </c>
      <c r="B325" s="51"/>
      <c r="C325" s="51"/>
      <c r="D325" s="51"/>
      <c r="E325" s="39"/>
      <c r="F325" s="38">
        <f t="shared" si="27"/>
        <v>0</v>
      </c>
      <c r="G325" s="39">
        <f t="shared" si="28"/>
        <v>0</v>
      </c>
      <c r="H325" s="39">
        <f t="shared" si="29"/>
        <v>0</v>
      </c>
      <c r="I325" s="40">
        <f t="shared" si="30"/>
        <v>0</v>
      </c>
      <c r="J325" s="41">
        <f t="shared" si="31"/>
        <v>0</v>
      </c>
      <c r="L325" s="12">
        <f t="shared" si="32"/>
        <v>0</v>
      </c>
    </row>
    <row r="326" spans="1:12" x14ac:dyDescent="0.25">
      <c r="A326" s="29" t="s">
        <v>119</v>
      </c>
      <c r="B326" s="51"/>
      <c r="C326" s="51"/>
      <c r="D326" s="51"/>
      <c r="E326" s="39"/>
      <c r="F326" s="38">
        <f t="shared" si="27"/>
        <v>0</v>
      </c>
      <c r="G326" s="39">
        <f t="shared" si="28"/>
        <v>0</v>
      </c>
      <c r="H326" s="39">
        <f t="shared" si="29"/>
        <v>0</v>
      </c>
      <c r="I326" s="40">
        <f t="shared" si="30"/>
        <v>0</v>
      </c>
      <c r="J326" s="41">
        <f t="shared" si="31"/>
        <v>0</v>
      </c>
      <c r="L326" s="12">
        <f t="shared" si="32"/>
        <v>0</v>
      </c>
    </row>
    <row r="327" spans="1:12" x14ac:dyDescent="0.25">
      <c r="A327" s="29" t="s">
        <v>119</v>
      </c>
      <c r="B327" s="51"/>
      <c r="C327" s="51"/>
      <c r="D327" s="51"/>
      <c r="E327" s="39"/>
      <c r="F327" s="38">
        <f t="shared" si="27"/>
        <v>0</v>
      </c>
      <c r="G327" s="39">
        <f t="shared" si="28"/>
        <v>0</v>
      </c>
      <c r="H327" s="39">
        <f t="shared" si="29"/>
        <v>0</v>
      </c>
      <c r="I327" s="40">
        <f t="shared" si="30"/>
        <v>0</v>
      </c>
      <c r="J327" s="41">
        <f t="shared" si="31"/>
        <v>0</v>
      </c>
      <c r="L327" s="12">
        <f t="shared" si="32"/>
        <v>0</v>
      </c>
    </row>
    <row r="328" spans="1:12" x14ac:dyDescent="0.25">
      <c r="A328" s="29" t="s">
        <v>119</v>
      </c>
      <c r="B328" s="51"/>
      <c r="C328" s="51"/>
      <c r="D328" s="51"/>
      <c r="E328" s="39"/>
      <c r="F328" s="38">
        <f t="shared" si="27"/>
        <v>0</v>
      </c>
      <c r="G328" s="39">
        <f t="shared" si="28"/>
        <v>0</v>
      </c>
      <c r="H328" s="39">
        <f t="shared" si="29"/>
        <v>0</v>
      </c>
      <c r="I328" s="40">
        <f t="shared" si="30"/>
        <v>0</v>
      </c>
      <c r="J328" s="41">
        <f t="shared" si="31"/>
        <v>0</v>
      </c>
      <c r="L328" s="12">
        <f t="shared" si="32"/>
        <v>0</v>
      </c>
    </row>
    <row r="329" spans="1:12" x14ac:dyDescent="0.25">
      <c r="A329" s="29" t="s">
        <v>119</v>
      </c>
      <c r="B329" s="51"/>
      <c r="C329" s="51"/>
      <c r="D329" s="51"/>
      <c r="E329" s="39"/>
      <c r="F329" s="38">
        <f t="shared" si="27"/>
        <v>0</v>
      </c>
      <c r="G329" s="39">
        <f t="shared" si="28"/>
        <v>0</v>
      </c>
      <c r="H329" s="39">
        <f t="shared" si="29"/>
        <v>0</v>
      </c>
      <c r="I329" s="40">
        <f t="shared" si="30"/>
        <v>0</v>
      </c>
      <c r="J329" s="41">
        <f t="shared" si="31"/>
        <v>0</v>
      </c>
      <c r="L329" s="12">
        <f t="shared" si="32"/>
        <v>0</v>
      </c>
    </row>
    <row r="330" spans="1:12" x14ac:dyDescent="0.25">
      <c r="A330" s="29" t="s">
        <v>119</v>
      </c>
      <c r="B330" s="51"/>
      <c r="C330" s="51"/>
      <c r="D330" s="51"/>
      <c r="E330" s="39"/>
      <c r="F330" s="38">
        <f t="shared" si="27"/>
        <v>0</v>
      </c>
      <c r="G330" s="39">
        <f t="shared" si="28"/>
        <v>0</v>
      </c>
      <c r="H330" s="39">
        <f t="shared" si="29"/>
        <v>0</v>
      </c>
      <c r="I330" s="40">
        <f t="shared" si="30"/>
        <v>0</v>
      </c>
      <c r="J330" s="41">
        <f t="shared" si="31"/>
        <v>0</v>
      </c>
      <c r="L330" s="12">
        <f t="shared" si="32"/>
        <v>0</v>
      </c>
    </row>
    <row r="331" spans="1:12" x14ac:dyDescent="0.25">
      <c r="A331" s="29" t="s">
        <v>119</v>
      </c>
      <c r="B331" s="51"/>
      <c r="C331" s="51"/>
      <c r="D331" s="51"/>
      <c r="E331" s="39"/>
      <c r="F331" s="38">
        <f t="shared" ref="F331:F394" si="33">IF(D331="win",E331,IF(D331="lose",E331*-1,0))</f>
        <v>0</v>
      </c>
      <c r="G331" s="39">
        <f t="shared" ref="G331:G394" si="34">IF(D331="win",F331*0.1,IF(D331="lose",0,0))</f>
        <v>0</v>
      </c>
      <c r="H331" s="39">
        <f t="shared" ref="H331:H394" si="35">F331-G331</f>
        <v>0</v>
      </c>
      <c r="I331" s="40">
        <f t="shared" ref="I331:I394" si="36">E331*J331</f>
        <v>0</v>
      </c>
      <c r="J331" s="41">
        <f t="shared" ref="J331:J394" si="37">IF(ISNA(VLOOKUP(B331,$F$1002:$H$1020,3,FALSE)), 0,  VLOOKUP(B331,$F$1002:$H$1020,3,FALSE))</f>
        <v>0</v>
      </c>
      <c r="L331" s="12">
        <f t="shared" si="32"/>
        <v>0</v>
      </c>
    </row>
    <row r="332" spans="1:12" x14ac:dyDescent="0.25">
      <c r="A332" s="29" t="s">
        <v>119</v>
      </c>
      <c r="B332" s="51"/>
      <c r="C332" s="51"/>
      <c r="D332" s="51"/>
      <c r="E332" s="39"/>
      <c r="F332" s="38">
        <f t="shared" si="33"/>
        <v>0</v>
      </c>
      <c r="G332" s="39">
        <f t="shared" si="34"/>
        <v>0</v>
      </c>
      <c r="H332" s="39">
        <f t="shared" si="35"/>
        <v>0</v>
      </c>
      <c r="I332" s="40">
        <f t="shared" si="36"/>
        <v>0</v>
      </c>
      <c r="J332" s="41">
        <f t="shared" si="37"/>
        <v>0</v>
      </c>
      <c r="L332" s="12">
        <f t="shared" si="32"/>
        <v>0</v>
      </c>
    </row>
    <row r="333" spans="1:12" x14ac:dyDescent="0.25">
      <c r="A333" s="29" t="s">
        <v>119</v>
      </c>
      <c r="B333" s="51"/>
      <c r="C333" s="51"/>
      <c r="D333" s="51"/>
      <c r="E333" s="39"/>
      <c r="F333" s="38">
        <f t="shared" si="33"/>
        <v>0</v>
      </c>
      <c r="G333" s="39">
        <f t="shared" si="34"/>
        <v>0</v>
      </c>
      <c r="H333" s="39">
        <f t="shared" si="35"/>
        <v>0</v>
      </c>
      <c r="I333" s="40">
        <f t="shared" si="36"/>
        <v>0</v>
      </c>
      <c r="J333" s="41">
        <f t="shared" si="37"/>
        <v>0</v>
      </c>
      <c r="L333" s="12">
        <f t="shared" si="32"/>
        <v>0</v>
      </c>
    </row>
    <row r="334" spans="1:12" x14ac:dyDescent="0.25">
      <c r="A334" s="29" t="s">
        <v>119</v>
      </c>
      <c r="B334" s="51"/>
      <c r="C334" s="51"/>
      <c r="D334" s="51"/>
      <c r="E334" s="39"/>
      <c r="F334" s="38">
        <f t="shared" si="33"/>
        <v>0</v>
      </c>
      <c r="G334" s="39">
        <f t="shared" si="34"/>
        <v>0</v>
      </c>
      <c r="H334" s="39">
        <f t="shared" si="35"/>
        <v>0</v>
      </c>
      <c r="I334" s="40">
        <f t="shared" si="36"/>
        <v>0</v>
      </c>
      <c r="J334" s="41">
        <f t="shared" si="37"/>
        <v>0</v>
      </c>
      <c r="L334" s="12">
        <f t="shared" si="32"/>
        <v>0</v>
      </c>
    </row>
    <row r="335" spans="1:12" x14ac:dyDescent="0.25">
      <c r="A335" s="29" t="s">
        <v>119</v>
      </c>
      <c r="B335" s="51"/>
      <c r="C335" s="51"/>
      <c r="D335" s="51"/>
      <c r="E335" s="39"/>
      <c r="F335" s="38">
        <f t="shared" si="33"/>
        <v>0</v>
      </c>
      <c r="G335" s="39">
        <f t="shared" si="34"/>
        <v>0</v>
      </c>
      <c r="H335" s="39">
        <f t="shared" si="35"/>
        <v>0</v>
      </c>
      <c r="I335" s="40">
        <f t="shared" si="36"/>
        <v>0</v>
      </c>
      <c r="J335" s="41">
        <f t="shared" si="37"/>
        <v>0</v>
      </c>
      <c r="L335" s="12">
        <f t="shared" si="32"/>
        <v>0</v>
      </c>
    </row>
    <row r="336" spans="1:12" x14ac:dyDescent="0.25">
      <c r="A336" s="29" t="s">
        <v>119</v>
      </c>
      <c r="B336" s="51"/>
      <c r="C336" s="51"/>
      <c r="D336" s="51"/>
      <c r="E336" s="39"/>
      <c r="F336" s="38">
        <f t="shared" si="33"/>
        <v>0</v>
      </c>
      <c r="G336" s="39">
        <f t="shared" si="34"/>
        <v>0</v>
      </c>
      <c r="H336" s="39">
        <f t="shared" si="35"/>
        <v>0</v>
      </c>
      <c r="I336" s="40">
        <f t="shared" si="36"/>
        <v>0</v>
      </c>
      <c r="J336" s="41">
        <f t="shared" si="37"/>
        <v>0</v>
      </c>
      <c r="L336" s="12">
        <f t="shared" si="32"/>
        <v>0</v>
      </c>
    </row>
    <row r="337" spans="1:12" x14ac:dyDescent="0.25">
      <c r="A337" s="29" t="s">
        <v>119</v>
      </c>
      <c r="B337" s="51"/>
      <c r="C337" s="51"/>
      <c r="D337" s="51"/>
      <c r="E337" s="39"/>
      <c r="F337" s="38">
        <f t="shared" si="33"/>
        <v>0</v>
      </c>
      <c r="G337" s="39">
        <f t="shared" si="34"/>
        <v>0</v>
      </c>
      <c r="H337" s="39">
        <f t="shared" si="35"/>
        <v>0</v>
      </c>
      <c r="I337" s="40">
        <f t="shared" si="36"/>
        <v>0</v>
      </c>
      <c r="J337" s="41">
        <f t="shared" si="37"/>
        <v>0</v>
      </c>
      <c r="L337" s="12">
        <f t="shared" si="32"/>
        <v>0</v>
      </c>
    </row>
    <row r="338" spans="1:12" x14ac:dyDescent="0.25">
      <c r="A338" s="29" t="s">
        <v>119</v>
      </c>
      <c r="B338" s="51"/>
      <c r="C338" s="51"/>
      <c r="D338" s="51"/>
      <c r="E338" s="39"/>
      <c r="F338" s="38">
        <f t="shared" si="33"/>
        <v>0</v>
      </c>
      <c r="G338" s="39">
        <f t="shared" si="34"/>
        <v>0</v>
      </c>
      <c r="H338" s="39">
        <f t="shared" si="35"/>
        <v>0</v>
      </c>
      <c r="I338" s="40">
        <f t="shared" si="36"/>
        <v>0</v>
      </c>
      <c r="J338" s="41">
        <f t="shared" si="37"/>
        <v>0</v>
      </c>
      <c r="L338" s="12">
        <f t="shared" si="32"/>
        <v>0</v>
      </c>
    </row>
    <row r="339" spans="1:12" x14ac:dyDescent="0.25">
      <c r="A339" s="29" t="s">
        <v>119</v>
      </c>
      <c r="B339" s="51"/>
      <c r="C339" s="51"/>
      <c r="D339" s="51"/>
      <c r="E339" s="39"/>
      <c r="F339" s="38">
        <f t="shared" si="33"/>
        <v>0</v>
      </c>
      <c r="G339" s="39">
        <f t="shared" si="34"/>
        <v>0</v>
      </c>
      <c r="H339" s="39">
        <f t="shared" si="35"/>
        <v>0</v>
      </c>
      <c r="I339" s="40">
        <f t="shared" si="36"/>
        <v>0</v>
      </c>
      <c r="J339" s="41">
        <f t="shared" si="37"/>
        <v>0</v>
      </c>
      <c r="L339" s="12">
        <f t="shared" si="32"/>
        <v>0</v>
      </c>
    </row>
    <row r="340" spans="1:12" x14ac:dyDescent="0.25">
      <c r="A340" s="29" t="s">
        <v>119</v>
      </c>
      <c r="B340" s="51"/>
      <c r="C340" s="51"/>
      <c r="D340" s="51"/>
      <c r="E340" s="39"/>
      <c r="F340" s="38">
        <f t="shared" si="33"/>
        <v>0</v>
      </c>
      <c r="G340" s="39">
        <f t="shared" si="34"/>
        <v>0</v>
      </c>
      <c r="H340" s="39">
        <f t="shared" si="35"/>
        <v>0</v>
      </c>
      <c r="I340" s="40">
        <f t="shared" si="36"/>
        <v>0</v>
      </c>
      <c r="J340" s="41">
        <f t="shared" si="37"/>
        <v>0</v>
      </c>
      <c r="L340" s="12">
        <f t="shared" si="32"/>
        <v>0</v>
      </c>
    </row>
    <row r="341" spans="1:12" x14ac:dyDescent="0.25">
      <c r="A341" s="29" t="s">
        <v>119</v>
      </c>
      <c r="B341" s="51"/>
      <c r="C341" s="51"/>
      <c r="D341" s="51"/>
      <c r="E341" s="39"/>
      <c r="F341" s="38">
        <f t="shared" si="33"/>
        <v>0</v>
      </c>
      <c r="G341" s="39">
        <f t="shared" si="34"/>
        <v>0</v>
      </c>
      <c r="H341" s="39">
        <f t="shared" si="35"/>
        <v>0</v>
      </c>
      <c r="I341" s="40">
        <f t="shared" si="36"/>
        <v>0</v>
      </c>
      <c r="J341" s="41">
        <f t="shared" si="37"/>
        <v>0</v>
      </c>
      <c r="L341" s="12">
        <f t="shared" si="32"/>
        <v>0</v>
      </c>
    </row>
    <row r="342" spans="1:12" x14ac:dyDescent="0.25">
      <c r="A342" s="29" t="s">
        <v>119</v>
      </c>
      <c r="B342" s="51"/>
      <c r="C342" s="51"/>
      <c r="D342" s="51"/>
      <c r="E342" s="39"/>
      <c r="F342" s="38">
        <f t="shared" si="33"/>
        <v>0</v>
      </c>
      <c r="G342" s="39">
        <f t="shared" si="34"/>
        <v>0</v>
      </c>
      <c r="H342" s="39">
        <f t="shared" si="35"/>
        <v>0</v>
      </c>
      <c r="I342" s="40">
        <f t="shared" si="36"/>
        <v>0</v>
      </c>
      <c r="J342" s="41">
        <f t="shared" si="37"/>
        <v>0</v>
      </c>
      <c r="L342" s="12">
        <f t="shared" si="32"/>
        <v>0</v>
      </c>
    </row>
    <row r="343" spans="1:12" x14ac:dyDescent="0.25">
      <c r="A343" s="29" t="s">
        <v>119</v>
      </c>
      <c r="B343" s="51"/>
      <c r="C343" s="51"/>
      <c r="D343" s="51"/>
      <c r="E343" s="39"/>
      <c r="F343" s="38">
        <f t="shared" si="33"/>
        <v>0</v>
      </c>
      <c r="G343" s="39">
        <f t="shared" si="34"/>
        <v>0</v>
      </c>
      <c r="H343" s="39">
        <f t="shared" si="35"/>
        <v>0</v>
      </c>
      <c r="I343" s="40">
        <f t="shared" si="36"/>
        <v>0</v>
      </c>
      <c r="J343" s="41">
        <f t="shared" si="37"/>
        <v>0</v>
      </c>
      <c r="L343" s="12">
        <f t="shared" si="32"/>
        <v>0</v>
      </c>
    </row>
    <row r="344" spans="1:12" x14ac:dyDescent="0.25">
      <c r="A344" s="29" t="s">
        <v>119</v>
      </c>
      <c r="B344" s="51"/>
      <c r="C344" s="51"/>
      <c r="D344" s="51"/>
      <c r="E344" s="52"/>
      <c r="F344" s="38">
        <f t="shared" si="33"/>
        <v>0</v>
      </c>
      <c r="G344" s="39">
        <f t="shared" si="34"/>
        <v>0</v>
      </c>
      <c r="H344" s="39">
        <f t="shared" si="35"/>
        <v>0</v>
      </c>
      <c r="I344" s="40">
        <f t="shared" si="36"/>
        <v>0</v>
      </c>
      <c r="J344" s="41">
        <f t="shared" si="37"/>
        <v>0</v>
      </c>
      <c r="L344" s="12">
        <f t="shared" si="32"/>
        <v>0</v>
      </c>
    </row>
    <row r="345" spans="1:12" x14ac:dyDescent="0.25">
      <c r="A345" s="29" t="s">
        <v>119</v>
      </c>
      <c r="B345" s="51"/>
      <c r="C345" s="51"/>
      <c r="D345" s="51"/>
      <c r="E345" s="52"/>
      <c r="F345" s="38">
        <f t="shared" si="33"/>
        <v>0</v>
      </c>
      <c r="G345" s="39">
        <f t="shared" si="34"/>
        <v>0</v>
      </c>
      <c r="H345" s="39">
        <f t="shared" si="35"/>
        <v>0</v>
      </c>
      <c r="I345" s="40">
        <f t="shared" si="36"/>
        <v>0</v>
      </c>
      <c r="J345" s="41">
        <f t="shared" si="37"/>
        <v>0</v>
      </c>
      <c r="L345" s="12">
        <f t="shared" si="32"/>
        <v>0</v>
      </c>
    </row>
    <row r="346" spans="1:12" x14ac:dyDescent="0.25">
      <c r="A346" s="29" t="s">
        <v>119</v>
      </c>
      <c r="B346" s="51"/>
      <c r="C346" s="51"/>
      <c r="D346" s="51"/>
      <c r="E346" s="52"/>
      <c r="F346" s="38">
        <f t="shared" si="33"/>
        <v>0</v>
      </c>
      <c r="G346" s="39">
        <f t="shared" si="34"/>
        <v>0</v>
      </c>
      <c r="H346" s="39">
        <f t="shared" si="35"/>
        <v>0</v>
      </c>
      <c r="I346" s="40">
        <f t="shared" si="36"/>
        <v>0</v>
      </c>
      <c r="J346" s="41">
        <f t="shared" si="37"/>
        <v>0</v>
      </c>
      <c r="L346" s="12">
        <f t="shared" si="32"/>
        <v>0</v>
      </c>
    </row>
    <row r="347" spans="1:12" x14ac:dyDescent="0.25">
      <c r="A347" s="29" t="s">
        <v>119</v>
      </c>
      <c r="B347" s="51"/>
      <c r="C347" s="51"/>
      <c r="D347" s="51"/>
      <c r="E347" s="52"/>
      <c r="F347" s="38">
        <f t="shared" si="33"/>
        <v>0</v>
      </c>
      <c r="G347" s="39">
        <f t="shared" si="34"/>
        <v>0</v>
      </c>
      <c r="H347" s="39">
        <f t="shared" si="35"/>
        <v>0</v>
      </c>
      <c r="I347" s="40">
        <f t="shared" si="36"/>
        <v>0</v>
      </c>
      <c r="J347" s="41">
        <f t="shared" si="37"/>
        <v>0</v>
      </c>
      <c r="L347" s="12">
        <f t="shared" si="32"/>
        <v>0</v>
      </c>
    </row>
    <row r="348" spans="1:12" x14ac:dyDescent="0.25">
      <c r="A348" s="29" t="s">
        <v>119</v>
      </c>
      <c r="B348" s="51"/>
      <c r="C348" s="51"/>
      <c r="D348" s="51"/>
      <c r="E348" s="52"/>
      <c r="F348" s="38">
        <f t="shared" si="33"/>
        <v>0</v>
      </c>
      <c r="G348" s="39">
        <f t="shared" si="34"/>
        <v>0</v>
      </c>
      <c r="H348" s="39">
        <f t="shared" si="35"/>
        <v>0</v>
      </c>
      <c r="I348" s="40">
        <f t="shared" si="36"/>
        <v>0</v>
      </c>
      <c r="J348" s="41">
        <f t="shared" si="37"/>
        <v>0</v>
      </c>
      <c r="L348" s="12">
        <f t="shared" si="32"/>
        <v>0</v>
      </c>
    </row>
    <row r="349" spans="1:12" x14ac:dyDescent="0.25">
      <c r="A349" s="29" t="s">
        <v>119</v>
      </c>
      <c r="B349" s="51"/>
      <c r="C349" s="51"/>
      <c r="D349" s="51"/>
      <c r="E349" s="52"/>
      <c r="F349" s="38">
        <f t="shared" si="33"/>
        <v>0</v>
      </c>
      <c r="G349" s="39">
        <f t="shared" si="34"/>
        <v>0</v>
      </c>
      <c r="H349" s="39">
        <f t="shared" si="35"/>
        <v>0</v>
      </c>
      <c r="I349" s="40">
        <f t="shared" si="36"/>
        <v>0</v>
      </c>
      <c r="J349" s="41">
        <f t="shared" si="37"/>
        <v>0</v>
      </c>
      <c r="L349" s="12">
        <f t="shared" si="32"/>
        <v>0</v>
      </c>
    </row>
    <row r="350" spans="1:12" x14ac:dyDescent="0.25">
      <c r="A350" s="29" t="s">
        <v>119</v>
      </c>
      <c r="B350" s="51"/>
      <c r="C350" s="51"/>
      <c r="D350" s="51"/>
      <c r="E350" s="52"/>
      <c r="F350" s="38">
        <f t="shared" si="33"/>
        <v>0</v>
      </c>
      <c r="G350" s="39">
        <f t="shared" si="34"/>
        <v>0</v>
      </c>
      <c r="H350" s="39">
        <f t="shared" si="35"/>
        <v>0</v>
      </c>
      <c r="I350" s="40">
        <f t="shared" si="36"/>
        <v>0</v>
      </c>
      <c r="J350" s="41">
        <f t="shared" si="37"/>
        <v>0</v>
      </c>
      <c r="L350" s="12">
        <f t="shared" si="32"/>
        <v>0</v>
      </c>
    </row>
    <row r="351" spans="1:12" x14ac:dyDescent="0.25">
      <c r="A351" s="29" t="s">
        <v>119</v>
      </c>
      <c r="B351" s="51"/>
      <c r="C351" s="51"/>
      <c r="D351" s="51"/>
      <c r="E351" s="52"/>
      <c r="F351" s="38">
        <f t="shared" si="33"/>
        <v>0</v>
      </c>
      <c r="G351" s="39">
        <f t="shared" si="34"/>
        <v>0</v>
      </c>
      <c r="H351" s="39">
        <f t="shared" si="35"/>
        <v>0</v>
      </c>
      <c r="I351" s="40">
        <f t="shared" si="36"/>
        <v>0</v>
      </c>
      <c r="J351" s="41">
        <f t="shared" si="37"/>
        <v>0</v>
      </c>
      <c r="L351" s="12">
        <f t="shared" si="32"/>
        <v>0</v>
      </c>
    </row>
    <row r="352" spans="1:12" x14ac:dyDescent="0.25">
      <c r="A352" s="29" t="s">
        <v>119</v>
      </c>
      <c r="B352" s="51"/>
      <c r="C352" s="51"/>
      <c r="D352" s="51"/>
      <c r="E352" s="52"/>
      <c r="F352" s="38">
        <f t="shared" si="33"/>
        <v>0</v>
      </c>
      <c r="G352" s="39">
        <f t="shared" si="34"/>
        <v>0</v>
      </c>
      <c r="H352" s="39">
        <f t="shared" si="35"/>
        <v>0</v>
      </c>
      <c r="I352" s="40">
        <f t="shared" si="36"/>
        <v>0</v>
      </c>
      <c r="J352" s="41">
        <f t="shared" si="37"/>
        <v>0</v>
      </c>
      <c r="L352" s="12">
        <f t="shared" si="32"/>
        <v>0</v>
      </c>
    </row>
    <row r="353" spans="1:12" x14ac:dyDescent="0.25">
      <c r="A353" s="29" t="s">
        <v>119</v>
      </c>
      <c r="B353" s="51"/>
      <c r="C353" s="51"/>
      <c r="D353" s="51"/>
      <c r="E353" s="52"/>
      <c r="F353" s="38">
        <f t="shared" si="33"/>
        <v>0</v>
      </c>
      <c r="G353" s="39">
        <f t="shared" si="34"/>
        <v>0</v>
      </c>
      <c r="H353" s="39">
        <f t="shared" si="35"/>
        <v>0</v>
      </c>
      <c r="I353" s="40">
        <f t="shared" si="36"/>
        <v>0</v>
      </c>
      <c r="J353" s="41">
        <f t="shared" si="37"/>
        <v>0</v>
      </c>
      <c r="L353" s="12">
        <f t="shared" si="32"/>
        <v>0</v>
      </c>
    </row>
    <row r="354" spans="1:12" x14ac:dyDescent="0.25">
      <c r="A354" s="29" t="s">
        <v>119</v>
      </c>
      <c r="B354" s="51"/>
      <c r="C354" s="51"/>
      <c r="D354" s="51"/>
      <c r="E354" s="52"/>
      <c r="F354" s="38">
        <f t="shared" si="33"/>
        <v>0</v>
      </c>
      <c r="G354" s="39">
        <f t="shared" si="34"/>
        <v>0</v>
      </c>
      <c r="H354" s="39">
        <f t="shared" si="35"/>
        <v>0</v>
      </c>
      <c r="I354" s="40">
        <f t="shared" si="36"/>
        <v>0</v>
      </c>
      <c r="J354" s="41">
        <f t="shared" si="37"/>
        <v>0</v>
      </c>
      <c r="L354" s="12">
        <f t="shared" si="32"/>
        <v>0</v>
      </c>
    </row>
    <row r="355" spans="1:12" x14ac:dyDescent="0.25">
      <c r="A355" s="29" t="s">
        <v>119</v>
      </c>
      <c r="B355" s="51"/>
      <c r="C355" s="51"/>
      <c r="D355" s="51"/>
      <c r="E355" s="52"/>
      <c r="F355" s="38">
        <f t="shared" si="33"/>
        <v>0</v>
      </c>
      <c r="G355" s="39">
        <f t="shared" si="34"/>
        <v>0</v>
      </c>
      <c r="H355" s="39">
        <f t="shared" si="35"/>
        <v>0</v>
      </c>
      <c r="I355" s="40">
        <f t="shared" si="36"/>
        <v>0</v>
      </c>
      <c r="J355" s="41">
        <f t="shared" si="37"/>
        <v>0</v>
      </c>
      <c r="L355" s="12">
        <f t="shared" si="32"/>
        <v>0</v>
      </c>
    </row>
    <row r="356" spans="1:12" x14ac:dyDescent="0.25">
      <c r="A356" s="29" t="s">
        <v>119</v>
      </c>
      <c r="B356" s="51"/>
      <c r="C356" s="51"/>
      <c r="D356" s="51"/>
      <c r="E356" s="52"/>
      <c r="F356" s="38">
        <f t="shared" si="33"/>
        <v>0</v>
      </c>
      <c r="G356" s="39">
        <f t="shared" si="34"/>
        <v>0</v>
      </c>
      <c r="H356" s="39">
        <f t="shared" si="35"/>
        <v>0</v>
      </c>
      <c r="I356" s="40">
        <f t="shared" si="36"/>
        <v>0</v>
      </c>
      <c r="J356" s="41">
        <f t="shared" si="37"/>
        <v>0</v>
      </c>
      <c r="L356" s="12">
        <f t="shared" ref="L356:L419" si="38">SUBTOTAL(9,H356:I356)</f>
        <v>0</v>
      </c>
    </row>
    <row r="357" spans="1:12" x14ac:dyDescent="0.25">
      <c r="A357" s="29" t="s">
        <v>119</v>
      </c>
      <c r="B357" s="51"/>
      <c r="C357" s="51"/>
      <c r="D357" s="51"/>
      <c r="E357" s="52"/>
      <c r="F357" s="38">
        <f t="shared" si="33"/>
        <v>0</v>
      </c>
      <c r="G357" s="39">
        <f t="shared" si="34"/>
        <v>0</v>
      </c>
      <c r="H357" s="39">
        <f t="shared" si="35"/>
        <v>0</v>
      </c>
      <c r="I357" s="40">
        <f t="shared" si="36"/>
        <v>0</v>
      </c>
      <c r="J357" s="41">
        <f t="shared" si="37"/>
        <v>0</v>
      </c>
      <c r="L357" s="12">
        <f t="shared" si="38"/>
        <v>0</v>
      </c>
    </row>
    <row r="358" spans="1:12" x14ac:dyDescent="0.25">
      <c r="A358" s="29" t="s">
        <v>119</v>
      </c>
      <c r="B358" s="51"/>
      <c r="C358" s="51"/>
      <c r="D358" s="51"/>
      <c r="E358" s="52"/>
      <c r="F358" s="38">
        <f t="shared" si="33"/>
        <v>0</v>
      </c>
      <c r="G358" s="39">
        <f t="shared" si="34"/>
        <v>0</v>
      </c>
      <c r="H358" s="39">
        <f t="shared" si="35"/>
        <v>0</v>
      </c>
      <c r="I358" s="40">
        <f t="shared" si="36"/>
        <v>0</v>
      </c>
      <c r="J358" s="41">
        <f t="shared" si="37"/>
        <v>0</v>
      </c>
      <c r="L358" s="12">
        <f t="shared" si="38"/>
        <v>0</v>
      </c>
    </row>
    <row r="359" spans="1:12" x14ac:dyDescent="0.25">
      <c r="A359" s="29" t="s">
        <v>119</v>
      </c>
      <c r="B359" s="51"/>
      <c r="C359" s="51"/>
      <c r="D359" s="51"/>
      <c r="E359" s="52"/>
      <c r="F359" s="38">
        <f t="shared" si="33"/>
        <v>0</v>
      </c>
      <c r="G359" s="39">
        <f t="shared" si="34"/>
        <v>0</v>
      </c>
      <c r="H359" s="39">
        <f t="shared" si="35"/>
        <v>0</v>
      </c>
      <c r="I359" s="40">
        <f t="shared" si="36"/>
        <v>0</v>
      </c>
      <c r="J359" s="41">
        <f t="shared" si="37"/>
        <v>0</v>
      </c>
      <c r="L359" s="12">
        <f t="shared" si="38"/>
        <v>0</v>
      </c>
    </row>
    <row r="360" spans="1:12" x14ac:dyDescent="0.25">
      <c r="A360" s="29" t="s">
        <v>119</v>
      </c>
      <c r="B360" s="51"/>
      <c r="C360" s="51"/>
      <c r="D360" s="51"/>
      <c r="E360" s="39"/>
      <c r="F360" s="38">
        <f t="shared" si="33"/>
        <v>0</v>
      </c>
      <c r="G360" s="39">
        <f t="shared" si="34"/>
        <v>0</v>
      </c>
      <c r="H360" s="39">
        <f t="shared" si="35"/>
        <v>0</v>
      </c>
      <c r="I360" s="40">
        <f t="shared" si="36"/>
        <v>0</v>
      </c>
      <c r="J360" s="41">
        <f t="shared" si="37"/>
        <v>0</v>
      </c>
      <c r="L360" s="12">
        <f t="shared" si="38"/>
        <v>0</v>
      </c>
    </row>
    <row r="361" spans="1:12" x14ac:dyDescent="0.25">
      <c r="A361" s="29" t="s">
        <v>119</v>
      </c>
      <c r="B361" s="51"/>
      <c r="C361" s="51"/>
      <c r="D361" s="51"/>
      <c r="E361" s="39"/>
      <c r="F361" s="38">
        <f t="shared" si="33"/>
        <v>0</v>
      </c>
      <c r="G361" s="39">
        <f t="shared" si="34"/>
        <v>0</v>
      </c>
      <c r="H361" s="39">
        <f t="shared" si="35"/>
        <v>0</v>
      </c>
      <c r="I361" s="40">
        <f t="shared" si="36"/>
        <v>0</v>
      </c>
      <c r="J361" s="41">
        <f t="shared" si="37"/>
        <v>0</v>
      </c>
      <c r="L361" s="12">
        <f t="shared" si="38"/>
        <v>0</v>
      </c>
    </row>
    <row r="362" spans="1:12" x14ac:dyDescent="0.25">
      <c r="A362" s="29" t="s">
        <v>119</v>
      </c>
      <c r="B362" s="51"/>
      <c r="C362" s="51"/>
      <c r="D362" s="51"/>
      <c r="E362" s="39"/>
      <c r="F362" s="38">
        <f t="shared" si="33"/>
        <v>0</v>
      </c>
      <c r="G362" s="39">
        <f t="shared" si="34"/>
        <v>0</v>
      </c>
      <c r="H362" s="39">
        <f t="shared" si="35"/>
        <v>0</v>
      </c>
      <c r="I362" s="40">
        <f t="shared" si="36"/>
        <v>0</v>
      </c>
      <c r="J362" s="41">
        <f t="shared" si="37"/>
        <v>0</v>
      </c>
      <c r="L362" s="12">
        <f t="shared" si="38"/>
        <v>0</v>
      </c>
    </row>
    <row r="363" spans="1:12" x14ac:dyDescent="0.25">
      <c r="A363" s="29" t="s">
        <v>119</v>
      </c>
      <c r="B363" s="51"/>
      <c r="C363" s="51"/>
      <c r="D363" s="51"/>
      <c r="E363" s="39"/>
      <c r="F363" s="38">
        <f t="shared" si="33"/>
        <v>0</v>
      </c>
      <c r="G363" s="39">
        <f t="shared" si="34"/>
        <v>0</v>
      </c>
      <c r="H363" s="39">
        <f t="shared" si="35"/>
        <v>0</v>
      </c>
      <c r="I363" s="40">
        <f t="shared" si="36"/>
        <v>0</v>
      </c>
      <c r="J363" s="41">
        <f t="shared" si="37"/>
        <v>0</v>
      </c>
      <c r="L363" s="12">
        <f t="shared" si="38"/>
        <v>0</v>
      </c>
    </row>
    <row r="364" spans="1:12" x14ac:dyDescent="0.25">
      <c r="A364" s="29" t="s">
        <v>119</v>
      </c>
      <c r="B364" s="51"/>
      <c r="C364" s="51"/>
      <c r="D364" s="51"/>
      <c r="E364" s="39"/>
      <c r="F364" s="38">
        <f t="shared" si="33"/>
        <v>0</v>
      </c>
      <c r="G364" s="39">
        <f t="shared" si="34"/>
        <v>0</v>
      </c>
      <c r="H364" s="39">
        <f t="shared" si="35"/>
        <v>0</v>
      </c>
      <c r="I364" s="40">
        <f t="shared" si="36"/>
        <v>0</v>
      </c>
      <c r="J364" s="41">
        <f t="shared" si="37"/>
        <v>0</v>
      </c>
      <c r="L364" s="12">
        <f t="shared" si="38"/>
        <v>0</v>
      </c>
    </row>
    <row r="365" spans="1:12" x14ac:dyDescent="0.25">
      <c r="A365" s="29" t="s">
        <v>119</v>
      </c>
      <c r="B365" s="51"/>
      <c r="C365" s="51"/>
      <c r="D365" s="51"/>
      <c r="E365" s="39"/>
      <c r="F365" s="38">
        <f t="shared" si="33"/>
        <v>0</v>
      </c>
      <c r="G365" s="39">
        <f t="shared" si="34"/>
        <v>0</v>
      </c>
      <c r="H365" s="39">
        <f t="shared" si="35"/>
        <v>0</v>
      </c>
      <c r="I365" s="40">
        <f t="shared" si="36"/>
        <v>0</v>
      </c>
      <c r="J365" s="41">
        <f t="shared" si="37"/>
        <v>0</v>
      </c>
      <c r="L365" s="12">
        <f t="shared" si="38"/>
        <v>0</v>
      </c>
    </row>
    <row r="366" spans="1:12" x14ac:dyDescent="0.25">
      <c r="A366" s="29" t="s">
        <v>119</v>
      </c>
      <c r="B366" s="51"/>
      <c r="C366" s="51"/>
      <c r="D366" s="51"/>
      <c r="E366" s="39"/>
      <c r="F366" s="38">
        <f t="shared" si="33"/>
        <v>0</v>
      </c>
      <c r="G366" s="39">
        <f t="shared" si="34"/>
        <v>0</v>
      </c>
      <c r="H366" s="39">
        <f t="shared" si="35"/>
        <v>0</v>
      </c>
      <c r="I366" s="40">
        <f t="shared" si="36"/>
        <v>0</v>
      </c>
      <c r="J366" s="41">
        <f t="shared" si="37"/>
        <v>0</v>
      </c>
      <c r="L366" s="12">
        <f t="shared" si="38"/>
        <v>0</v>
      </c>
    </row>
    <row r="367" spans="1:12" x14ac:dyDescent="0.25">
      <c r="A367" s="29" t="s">
        <v>119</v>
      </c>
      <c r="B367" s="51"/>
      <c r="C367" s="51"/>
      <c r="D367" s="51"/>
      <c r="E367" s="39"/>
      <c r="F367" s="38">
        <f t="shared" si="33"/>
        <v>0</v>
      </c>
      <c r="G367" s="39">
        <f t="shared" si="34"/>
        <v>0</v>
      </c>
      <c r="H367" s="39">
        <f t="shared" si="35"/>
        <v>0</v>
      </c>
      <c r="I367" s="40">
        <f t="shared" si="36"/>
        <v>0</v>
      </c>
      <c r="J367" s="41">
        <f t="shared" si="37"/>
        <v>0</v>
      </c>
      <c r="L367" s="12">
        <f t="shared" si="38"/>
        <v>0</v>
      </c>
    </row>
    <row r="368" spans="1:12" x14ac:dyDescent="0.25">
      <c r="A368" s="29" t="s">
        <v>119</v>
      </c>
      <c r="B368" s="51"/>
      <c r="C368" s="51"/>
      <c r="D368" s="51"/>
      <c r="E368" s="39"/>
      <c r="F368" s="38">
        <f t="shared" si="33"/>
        <v>0</v>
      </c>
      <c r="G368" s="39">
        <f t="shared" si="34"/>
        <v>0</v>
      </c>
      <c r="H368" s="39">
        <f t="shared" si="35"/>
        <v>0</v>
      </c>
      <c r="I368" s="40">
        <f t="shared" si="36"/>
        <v>0</v>
      </c>
      <c r="J368" s="41">
        <f t="shared" si="37"/>
        <v>0</v>
      </c>
      <c r="L368" s="12">
        <f t="shared" si="38"/>
        <v>0</v>
      </c>
    </row>
    <row r="369" spans="1:12" x14ac:dyDescent="0.25">
      <c r="A369" s="29" t="s">
        <v>119</v>
      </c>
      <c r="B369" s="51"/>
      <c r="C369" s="51"/>
      <c r="D369" s="51"/>
      <c r="E369" s="39"/>
      <c r="F369" s="38">
        <f t="shared" si="33"/>
        <v>0</v>
      </c>
      <c r="G369" s="39">
        <f t="shared" si="34"/>
        <v>0</v>
      </c>
      <c r="H369" s="39">
        <f t="shared" si="35"/>
        <v>0</v>
      </c>
      <c r="I369" s="40">
        <f t="shared" si="36"/>
        <v>0</v>
      </c>
      <c r="J369" s="41">
        <f t="shared" si="37"/>
        <v>0</v>
      </c>
      <c r="L369" s="12">
        <f t="shared" si="38"/>
        <v>0</v>
      </c>
    </row>
    <row r="370" spans="1:12" x14ac:dyDescent="0.25">
      <c r="A370" s="29" t="s">
        <v>119</v>
      </c>
      <c r="B370" s="51"/>
      <c r="C370" s="51"/>
      <c r="D370" s="51"/>
      <c r="E370" s="39"/>
      <c r="F370" s="38">
        <f t="shared" si="33"/>
        <v>0</v>
      </c>
      <c r="G370" s="39">
        <f t="shared" si="34"/>
        <v>0</v>
      </c>
      <c r="H370" s="39">
        <f t="shared" si="35"/>
        <v>0</v>
      </c>
      <c r="I370" s="40">
        <f t="shared" si="36"/>
        <v>0</v>
      </c>
      <c r="J370" s="41">
        <f t="shared" si="37"/>
        <v>0</v>
      </c>
      <c r="L370" s="12">
        <f t="shared" si="38"/>
        <v>0</v>
      </c>
    </row>
    <row r="371" spans="1:12" x14ac:dyDescent="0.25">
      <c r="A371" s="29" t="s">
        <v>119</v>
      </c>
      <c r="B371" s="51"/>
      <c r="C371" s="51"/>
      <c r="D371" s="51"/>
      <c r="E371" s="39"/>
      <c r="F371" s="38">
        <f t="shared" si="33"/>
        <v>0</v>
      </c>
      <c r="G371" s="39">
        <f t="shared" si="34"/>
        <v>0</v>
      </c>
      <c r="H371" s="39">
        <f t="shared" si="35"/>
        <v>0</v>
      </c>
      <c r="I371" s="40">
        <f t="shared" si="36"/>
        <v>0</v>
      </c>
      <c r="J371" s="41">
        <f t="shared" si="37"/>
        <v>0</v>
      </c>
      <c r="L371" s="12">
        <f t="shared" si="38"/>
        <v>0</v>
      </c>
    </row>
    <row r="372" spans="1:12" x14ac:dyDescent="0.25">
      <c r="A372" s="29" t="s">
        <v>119</v>
      </c>
      <c r="B372" s="51"/>
      <c r="C372" s="51"/>
      <c r="D372" s="51"/>
      <c r="E372" s="39"/>
      <c r="F372" s="38">
        <f t="shared" si="33"/>
        <v>0</v>
      </c>
      <c r="G372" s="39">
        <f t="shared" si="34"/>
        <v>0</v>
      </c>
      <c r="H372" s="39">
        <f t="shared" si="35"/>
        <v>0</v>
      </c>
      <c r="I372" s="40">
        <f t="shared" si="36"/>
        <v>0</v>
      </c>
      <c r="J372" s="41">
        <f t="shared" si="37"/>
        <v>0</v>
      </c>
      <c r="L372" s="12">
        <f t="shared" si="38"/>
        <v>0</v>
      </c>
    </row>
    <row r="373" spans="1:12" x14ac:dyDescent="0.25">
      <c r="A373" s="29" t="s">
        <v>119</v>
      </c>
      <c r="B373" s="51"/>
      <c r="C373" s="51"/>
      <c r="D373" s="51"/>
      <c r="E373" s="39"/>
      <c r="F373" s="38">
        <f t="shared" si="33"/>
        <v>0</v>
      </c>
      <c r="G373" s="39">
        <f t="shared" si="34"/>
        <v>0</v>
      </c>
      <c r="H373" s="39">
        <f t="shared" si="35"/>
        <v>0</v>
      </c>
      <c r="I373" s="40">
        <f t="shared" si="36"/>
        <v>0</v>
      </c>
      <c r="J373" s="41">
        <f t="shared" si="37"/>
        <v>0</v>
      </c>
      <c r="L373" s="12">
        <f t="shared" si="38"/>
        <v>0</v>
      </c>
    </row>
    <row r="374" spans="1:12" x14ac:dyDescent="0.25">
      <c r="A374" s="29" t="s">
        <v>119</v>
      </c>
      <c r="B374" s="51"/>
      <c r="C374" s="51"/>
      <c r="D374" s="51"/>
      <c r="E374" s="39"/>
      <c r="F374" s="38">
        <f t="shared" si="33"/>
        <v>0</v>
      </c>
      <c r="G374" s="39">
        <f t="shared" si="34"/>
        <v>0</v>
      </c>
      <c r="H374" s="39">
        <f t="shared" si="35"/>
        <v>0</v>
      </c>
      <c r="I374" s="40">
        <f t="shared" si="36"/>
        <v>0</v>
      </c>
      <c r="J374" s="41">
        <f t="shared" si="37"/>
        <v>0</v>
      </c>
      <c r="L374" s="12">
        <f t="shared" si="38"/>
        <v>0</v>
      </c>
    </row>
    <row r="375" spans="1:12" x14ac:dyDescent="0.25">
      <c r="A375" s="29" t="s">
        <v>119</v>
      </c>
      <c r="B375" s="51"/>
      <c r="C375" s="51"/>
      <c r="D375" s="51"/>
      <c r="E375" s="39"/>
      <c r="F375" s="38">
        <f t="shared" si="33"/>
        <v>0</v>
      </c>
      <c r="G375" s="39">
        <f t="shared" si="34"/>
        <v>0</v>
      </c>
      <c r="H375" s="39">
        <f t="shared" si="35"/>
        <v>0</v>
      </c>
      <c r="I375" s="40">
        <f t="shared" si="36"/>
        <v>0</v>
      </c>
      <c r="J375" s="41">
        <f t="shared" si="37"/>
        <v>0</v>
      </c>
      <c r="L375" s="12">
        <f t="shared" si="38"/>
        <v>0</v>
      </c>
    </row>
    <row r="376" spans="1:12" x14ac:dyDescent="0.25">
      <c r="A376" s="29" t="s">
        <v>119</v>
      </c>
      <c r="B376" s="51"/>
      <c r="C376" s="51"/>
      <c r="D376" s="51"/>
      <c r="E376" s="39"/>
      <c r="F376" s="38">
        <f t="shared" si="33"/>
        <v>0</v>
      </c>
      <c r="G376" s="39">
        <f t="shared" si="34"/>
        <v>0</v>
      </c>
      <c r="H376" s="39">
        <f t="shared" si="35"/>
        <v>0</v>
      </c>
      <c r="I376" s="40">
        <f t="shared" si="36"/>
        <v>0</v>
      </c>
      <c r="J376" s="41">
        <f t="shared" si="37"/>
        <v>0</v>
      </c>
      <c r="L376" s="12">
        <f t="shared" si="38"/>
        <v>0</v>
      </c>
    </row>
    <row r="377" spans="1:12" x14ac:dyDescent="0.25">
      <c r="A377" s="29" t="s">
        <v>119</v>
      </c>
      <c r="B377" s="51"/>
      <c r="C377" s="51"/>
      <c r="D377" s="51"/>
      <c r="E377" s="39"/>
      <c r="F377" s="38">
        <f t="shared" si="33"/>
        <v>0</v>
      </c>
      <c r="G377" s="39">
        <f t="shared" si="34"/>
        <v>0</v>
      </c>
      <c r="H377" s="39">
        <f t="shared" si="35"/>
        <v>0</v>
      </c>
      <c r="I377" s="40">
        <f t="shared" si="36"/>
        <v>0</v>
      </c>
      <c r="J377" s="41">
        <f t="shared" si="37"/>
        <v>0</v>
      </c>
      <c r="L377" s="12">
        <f t="shared" si="38"/>
        <v>0</v>
      </c>
    </row>
    <row r="378" spans="1:12" x14ac:dyDescent="0.25">
      <c r="A378" s="29" t="s">
        <v>119</v>
      </c>
      <c r="B378" s="51"/>
      <c r="C378" s="51"/>
      <c r="D378" s="51"/>
      <c r="E378" s="39"/>
      <c r="F378" s="38">
        <f t="shared" si="33"/>
        <v>0</v>
      </c>
      <c r="G378" s="39">
        <f t="shared" si="34"/>
        <v>0</v>
      </c>
      <c r="H378" s="39">
        <f t="shared" si="35"/>
        <v>0</v>
      </c>
      <c r="I378" s="40">
        <f t="shared" si="36"/>
        <v>0</v>
      </c>
      <c r="J378" s="41">
        <f t="shared" si="37"/>
        <v>0</v>
      </c>
      <c r="L378" s="12">
        <f t="shared" si="38"/>
        <v>0</v>
      </c>
    </row>
    <row r="379" spans="1:12" x14ac:dyDescent="0.25">
      <c r="A379" s="29" t="s">
        <v>119</v>
      </c>
      <c r="B379" s="51"/>
      <c r="C379" s="51"/>
      <c r="D379" s="51"/>
      <c r="E379" s="39"/>
      <c r="F379" s="38">
        <f t="shared" si="33"/>
        <v>0</v>
      </c>
      <c r="G379" s="39">
        <f t="shared" si="34"/>
        <v>0</v>
      </c>
      <c r="H379" s="39">
        <f t="shared" si="35"/>
        <v>0</v>
      </c>
      <c r="I379" s="40">
        <f t="shared" si="36"/>
        <v>0</v>
      </c>
      <c r="J379" s="41">
        <f t="shared" si="37"/>
        <v>0</v>
      </c>
      <c r="L379" s="12">
        <f t="shared" si="38"/>
        <v>0</v>
      </c>
    </row>
    <row r="380" spans="1:12" x14ac:dyDescent="0.25">
      <c r="A380" s="29" t="s">
        <v>119</v>
      </c>
      <c r="B380" s="51"/>
      <c r="C380" s="51"/>
      <c r="D380" s="51"/>
      <c r="E380" s="39"/>
      <c r="F380" s="38">
        <f t="shared" si="33"/>
        <v>0</v>
      </c>
      <c r="G380" s="39">
        <f t="shared" si="34"/>
        <v>0</v>
      </c>
      <c r="H380" s="39">
        <f t="shared" si="35"/>
        <v>0</v>
      </c>
      <c r="I380" s="40">
        <f t="shared" si="36"/>
        <v>0</v>
      </c>
      <c r="J380" s="41">
        <f t="shared" si="37"/>
        <v>0</v>
      </c>
      <c r="L380" s="12">
        <f t="shared" si="38"/>
        <v>0</v>
      </c>
    </row>
    <row r="381" spans="1:12" x14ac:dyDescent="0.25">
      <c r="A381" s="29" t="s">
        <v>119</v>
      </c>
      <c r="B381" s="51"/>
      <c r="C381" s="51"/>
      <c r="D381" s="51"/>
      <c r="E381" s="39"/>
      <c r="F381" s="38">
        <f t="shared" si="33"/>
        <v>0</v>
      </c>
      <c r="G381" s="39">
        <f t="shared" si="34"/>
        <v>0</v>
      </c>
      <c r="H381" s="39">
        <f t="shared" si="35"/>
        <v>0</v>
      </c>
      <c r="I381" s="40">
        <f t="shared" si="36"/>
        <v>0</v>
      </c>
      <c r="J381" s="41">
        <f t="shared" si="37"/>
        <v>0</v>
      </c>
      <c r="L381" s="12">
        <f t="shared" si="38"/>
        <v>0</v>
      </c>
    </row>
    <row r="382" spans="1:12" x14ac:dyDescent="0.25">
      <c r="A382" s="29" t="s">
        <v>119</v>
      </c>
      <c r="B382" s="51"/>
      <c r="C382" s="51"/>
      <c r="D382" s="51"/>
      <c r="E382" s="39"/>
      <c r="F382" s="38">
        <f t="shared" si="33"/>
        <v>0</v>
      </c>
      <c r="G382" s="39">
        <f t="shared" si="34"/>
        <v>0</v>
      </c>
      <c r="H382" s="39">
        <f t="shared" si="35"/>
        <v>0</v>
      </c>
      <c r="I382" s="40">
        <f t="shared" si="36"/>
        <v>0</v>
      </c>
      <c r="J382" s="41">
        <f t="shared" si="37"/>
        <v>0</v>
      </c>
      <c r="L382" s="12">
        <f t="shared" si="38"/>
        <v>0</v>
      </c>
    </row>
    <row r="383" spans="1:12" x14ac:dyDescent="0.25">
      <c r="A383" s="29" t="s">
        <v>119</v>
      </c>
      <c r="B383" s="51"/>
      <c r="C383" s="51"/>
      <c r="D383" s="51"/>
      <c r="E383" s="39"/>
      <c r="F383" s="38">
        <f t="shared" si="33"/>
        <v>0</v>
      </c>
      <c r="G383" s="39">
        <f t="shared" si="34"/>
        <v>0</v>
      </c>
      <c r="H383" s="39">
        <f t="shared" si="35"/>
        <v>0</v>
      </c>
      <c r="I383" s="40">
        <f t="shared" si="36"/>
        <v>0</v>
      </c>
      <c r="J383" s="41">
        <f t="shared" si="37"/>
        <v>0</v>
      </c>
      <c r="L383" s="12">
        <f t="shared" si="38"/>
        <v>0</v>
      </c>
    </row>
    <row r="384" spans="1:12" x14ac:dyDescent="0.25">
      <c r="A384" s="29" t="s">
        <v>119</v>
      </c>
      <c r="B384" s="51"/>
      <c r="C384" s="51"/>
      <c r="D384" s="51"/>
      <c r="E384" s="39"/>
      <c r="F384" s="38">
        <f t="shared" si="33"/>
        <v>0</v>
      </c>
      <c r="G384" s="39">
        <f t="shared" si="34"/>
        <v>0</v>
      </c>
      <c r="H384" s="39">
        <f t="shared" si="35"/>
        <v>0</v>
      </c>
      <c r="I384" s="40">
        <f t="shared" si="36"/>
        <v>0</v>
      </c>
      <c r="J384" s="41">
        <f t="shared" si="37"/>
        <v>0</v>
      </c>
      <c r="L384" s="12">
        <f t="shared" si="38"/>
        <v>0</v>
      </c>
    </row>
    <row r="385" spans="1:12" x14ac:dyDescent="0.25">
      <c r="A385" s="29" t="s">
        <v>119</v>
      </c>
      <c r="B385" s="51"/>
      <c r="C385" s="51"/>
      <c r="D385" s="51"/>
      <c r="E385" s="39"/>
      <c r="F385" s="38">
        <f t="shared" si="33"/>
        <v>0</v>
      </c>
      <c r="G385" s="39">
        <f t="shared" si="34"/>
        <v>0</v>
      </c>
      <c r="H385" s="39">
        <f t="shared" si="35"/>
        <v>0</v>
      </c>
      <c r="I385" s="40">
        <f t="shared" si="36"/>
        <v>0</v>
      </c>
      <c r="J385" s="41">
        <f t="shared" si="37"/>
        <v>0</v>
      </c>
      <c r="L385" s="12">
        <f t="shared" si="38"/>
        <v>0</v>
      </c>
    </row>
    <row r="386" spans="1:12" x14ac:dyDescent="0.25">
      <c r="A386" s="29" t="s">
        <v>119</v>
      </c>
      <c r="B386" s="51"/>
      <c r="C386" s="51"/>
      <c r="D386" s="51"/>
      <c r="E386" s="39"/>
      <c r="F386" s="38">
        <f t="shared" si="33"/>
        <v>0</v>
      </c>
      <c r="G386" s="39">
        <f t="shared" si="34"/>
        <v>0</v>
      </c>
      <c r="H386" s="39">
        <f t="shared" si="35"/>
        <v>0</v>
      </c>
      <c r="I386" s="40">
        <f t="shared" si="36"/>
        <v>0</v>
      </c>
      <c r="J386" s="41">
        <f t="shared" si="37"/>
        <v>0</v>
      </c>
      <c r="L386" s="12">
        <f t="shared" si="38"/>
        <v>0</v>
      </c>
    </row>
    <row r="387" spans="1:12" x14ac:dyDescent="0.25">
      <c r="A387" s="29" t="s">
        <v>119</v>
      </c>
      <c r="B387" s="51"/>
      <c r="C387" s="51"/>
      <c r="D387" s="51"/>
      <c r="E387" s="52"/>
      <c r="F387" s="38">
        <f t="shared" si="33"/>
        <v>0</v>
      </c>
      <c r="G387" s="39">
        <f t="shared" si="34"/>
        <v>0</v>
      </c>
      <c r="H387" s="39">
        <f t="shared" si="35"/>
        <v>0</v>
      </c>
      <c r="I387" s="40">
        <f t="shared" si="36"/>
        <v>0</v>
      </c>
      <c r="J387" s="41">
        <f t="shared" si="37"/>
        <v>0</v>
      </c>
      <c r="L387" s="12">
        <f t="shared" si="38"/>
        <v>0</v>
      </c>
    </row>
    <row r="388" spans="1:12" x14ac:dyDescent="0.25">
      <c r="A388" s="29" t="s">
        <v>119</v>
      </c>
      <c r="B388" s="51"/>
      <c r="C388" s="51"/>
      <c r="D388" s="51"/>
      <c r="E388" s="52"/>
      <c r="F388" s="38">
        <f t="shared" si="33"/>
        <v>0</v>
      </c>
      <c r="G388" s="39">
        <f t="shared" si="34"/>
        <v>0</v>
      </c>
      <c r="H388" s="39">
        <f t="shared" si="35"/>
        <v>0</v>
      </c>
      <c r="I388" s="40">
        <f t="shared" si="36"/>
        <v>0</v>
      </c>
      <c r="J388" s="41">
        <f t="shared" si="37"/>
        <v>0</v>
      </c>
      <c r="L388" s="12">
        <f t="shared" si="38"/>
        <v>0</v>
      </c>
    </row>
    <row r="389" spans="1:12" x14ac:dyDescent="0.25">
      <c r="A389" s="29" t="s">
        <v>119</v>
      </c>
      <c r="B389" s="51"/>
      <c r="C389" s="51"/>
      <c r="D389" s="51"/>
      <c r="E389" s="52"/>
      <c r="F389" s="38">
        <f t="shared" si="33"/>
        <v>0</v>
      </c>
      <c r="G389" s="39">
        <f t="shared" si="34"/>
        <v>0</v>
      </c>
      <c r="H389" s="39">
        <f t="shared" si="35"/>
        <v>0</v>
      </c>
      <c r="I389" s="40">
        <f t="shared" si="36"/>
        <v>0</v>
      </c>
      <c r="J389" s="41">
        <f t="shared" si="37"/>
        <v>0</v>
      </c>
      <c r="L389" s="12">
        <f t="shared" si="38"/>
        <v>0</v>
      </c>
    </row>
    <row r="390" spans="1:12" x14ac:dyDescent="0.25">
      <c r="A390" s="29" t="s">
        <v>119</v>
      </c>
      <c r="B390" s="51"/>
      <c r="C390" s="51"/>
      <c r="D390" s="51"/>
      <c r="E390" s="52"/>
      <c r="F390" s="38">
        <f t="shared" si="33"/>
        <v>0</v>
      </c>
      <c r="G390" s="39">
        <f t="shared" si="34"/>
        <v>0</v>
      </c>
      <c r="H390" s="39">
        <f t="shared" si="35"/>
        <v>0</v>
      </c>
      <c r="I390" s="40">
        <f t="shared" si="36"/>
        <v>0</v>
      </c>
      <c r="J390" s="41">
        <f t="shared" si="37"/>
        <v>0</v>
      </c>
      <c r="L390" s="12">
        <f t="shared" si="38"/>
        <v>0</v>
      </c>
    </row>
    <row r="391" spans="1:12" x14ac:dyDescent="0.25">
      <c r="A391" s="29" t="s">
        <v>119</v>
      </c>
      <c r="B391" s="51"/>
      <c r="C391" s="51"/>
      <c r="D391" s="51"/>
      <c r="E391" s="52"/>
      <c r="F391" s="38">
        <f t="shared" si="33"/>
        <v>0</v>
      </c>
      <c r="G391" s="39">
        <f t="shared" si="34"/>
        <v>0</v>
      </c>
      <c r="H391" s="39">
        <f t="shared" si="35"/>
        <v>0</v>
      </c>
      <c r="I391" s="40">
        <f t="shared" si="36"/>
        <v>0</v>
      </c>
      <c r="J391" s="41">
        <f t="shared" si="37"/>
        <v>0</v>
      </c>
      <c r="L391" s="12">
        <f t="shared" si="38"/>
        <v>0</v>
      </c>
    </row>
    <row r="392" spans="1:12" x14ac:dyDescent="0.25">
      <c r="A392" s="29" t="s">
        <v>119</v>
      </c>
      <c r="B392" s="51"/>
      <c r="C392" s="51"/>
      <c r="D392" s="51"/>
      <c r="E392" s="52"/>
      <c r="F392" s="38">
        <f t="shared" si="33"/>
        <v>0</v>
      </c>
      <c r="G392" s="39">
        <f t="shared" si="34"/>
        <v>0</v>
      </c>
      <c r="H392" s="39">
        <f t="shared" si="35"/>
        <v>0</v>
      </c>
      <c r="I392" s="40">
        <f t="shared" si="36"/>
        <v>0</v>
      </c>
      <c r="J392" s="41">
        <f t="shared" si="37"/>
        <v>0</v>
      </c>
      <c r="L392" s="12">
        <f t="shared" si="38"/>
        <v>0</v>
      </c>
    </row>
    <row r="393" spans="1:12" x14ac:dyDescent="0.25">
      <c r="A393" s="29" t="s">
        <v>119</v>
      </c>
      <c r="B393" s="51"/>
      <c r="C393" s="51"/>
      <c r="D393" s="51"/>
      <c r="E393" s="52"/>
      <c r="F393" s="38">
        <f t="shared" si="33"/>
        <v>0</v>
      </c>
      <c r="G393" s="39">
        <f t="shared" si="34"/>
        <v>0</v>
      </c>
      <c r="H393" s="39">
        <f t="shared" si="35"/>
        <v>0</v>
      </c>
      <c r="I393" s="40">
        <f t="shared" si="36"/>
        <v>0</v>
      </c>
      <c r="J393" s="41">
        <f t="shared" si="37"/>
        <v>0</v>
      </c>
      <c r="L393" s="12">
        <f t="shared" si="38"/>
        <v>0</v>
      </c>
    </row>
    <row r="394" spans="1:12" x14ac:dyDescent="0.25">
      <c r="A394" s="29" t="s">
        <v>119</v>
      </c>
      <c r="B394" s="51"/>
      <c r="C394" s="51"/>
      <c r="D394" s="51"/>
      <c r="E394" s="52"/>
      <c r="F394" s="38">
        <f t="shared" si="33"/>
        <v>0</v>
      </c>
      <c r="G394" s="39">
        <f t="shared" si="34"/>
        <v>0</v>
      </c>
      <c r="H394" s="39">
        <f t="shared" si="35"/>
        <v>0</v>
      </c>
      <c r="I394" s="40">
        <f t="shared" si="36"/>
        <v>0</v>
      </c>
      <c r="J394" s="41">
        <f t="shared" si="37"/>
        <v>0</v>
      </c>
      <c r="L394" s="12">
        <f t="shared" si="38"/>
        <v>0</v>
      </c>
    </row>
    <row r="395" spans="1:12" x14ac:dyDescent="0.25">
      <c r="A395" s="29" t="s">
        <v>119</v>
      </c>
      <c r="B395" s="51"/>
      <c r="C395" s="51"/>
      <c r="D395" s="51"/>
      <c r="E395" s="52"/>
      <c r="F395" s="38">
        <f t="shared" ref="F395:F458" si="39">IF(D395="win",E395,IF(D395="lose",E395*-1,0))</f>
        <v>0</v>
      </c>
      <c r="G395" s="39">
        <f t="shared" ref="G395:G458" si="40">IF(D395="win",F395*0.1,IF(D395="lose",0,0))</f>
        <v>0</v>
      </c>
      <c r="H395" s="39">
        <f t="shared" ref="H395:H458" si="41">F395-G395</f>
        <v>0</v>
      </c>
      <c r="I395" s="40">
        <f t="shared" ref="I395:I458" si="42">E395*J395</f>
        <v>0</v>
      </c>
      <c r="J395" s="41">
        <f t="shared" ref="J395:J458" si="43">IF(ISNA(VLOOKUP(B395,$F$1002:$H$1020,3,FALSE)), 0,  VLOOKUP(B395,$F$1002:$H$1020,3,FALSE))</f>
        <v>0</v>
      </c>
      <c r="L395" s="12">
        <f t="shared" si="38"/>
        <v>0</v>
      </c>
    </row>
    <row r="396" spans="1:12" x14ac:dyDescent="0.25">
      <c r="A396" s="29" t="s">
        <v>119</v>
      </c>
      <c r="B396" s="51"/>
      <c r="C396" s="51"/>
      <c r="D396" s="51"/>
      <c r="E396" s="52"/>
      <c r="F396" s="38">
        <f t="shared" si="39"/>
        <v>0</v>
      </c>
      <c r="G396" s="39">
        <f t="shared" si="40"/>
        <v>0</v>
      </c>
      <c r="H396" s="39">
        <f t="shared" si="41"/>
        <v>0</v>
      </c>
      <c r="I396" s="40">
        <f t="shared" si="42"/>
        <v>0</v>
      </c>
      <c r="J396" s="41">
        <f t="shared" si="43"/>
        <v>0</v>
      </c>
      <c r="L396" s="12">
        <f t="shared" si="38"/>
        <v>0</v>
      </c>
    </row>
    <row r="397" spans="1:12" x14ac:dyDescent="0.25">
      <c r="A397" s="29" t="s">
        <v>119</v>
      </c>
      <c r="B397" s="51"/>
      <c r="C397" s="51"/>
      <c r="D397" s="51"/>
      <c r="E397" s="52"/>
      <c r="F397" s="38">
        <f t="shared" si="39"/>
        <v>0</v>
      </c>
      <c r="G397" s="39">
        <f t="shared" si="40"/>
        <v>0</v>
      </c>
      <c r="H397" s="39">
        <f t="shared" si="41"/>
        <v>0</v>
      </c>
      <c r="I397" s="40">
        <f t="shared" si="42"/>
        <v>0</v>
      </c>
      <c r="J397" s="41">
        <f t="shared" si="43"/>
        <v>0</v>
      </c>
      <c r="L397" s="12">
        <f t="shared" si="38"/>
        <v>0</v>
      </c>
    </row>
    <row r="398" spans="1:12" x14ac:dyDescent="0.25">
      <c r="A398" s="29" t="s">
        <v>119</v>
      </c>
      <c r="B398" s="51"/>
      <c r="C398" s="51"/>
      <c r="D398" s="51"/>
      <c r="E398" s="39"/>
      <c r="F398" s="38">
        <f t="shared" si="39"/>
        <v>0</v>
      </c>
      <c r="G398" s="39">
        <f t="shared" si="40"/>
        <v>0</v>
      </c>
      <c r="H398" s="39">
        <f t="shared" si="41"/>
        <v>0</v>
      </c>
      <c r="I398" s="40">
        <f t="shared" si="42"/>
        <v>0</v>
      </c>
      <c r="J398" s="41">
        <f t="shared" si="43"/>
        <v>0</v>
      </c>
      <c r="L398" s="12">
        <f t="shared" si="38"/>
        <v>0</v>
      </c>
    </row>
    <row r="399" spans="1:12" x14ac:dyDescent="0.25">
      <c r="A399" s="29" t="s">
        <v>119</v>
      </c>
      <c r="B399" s="51"/>
      <c r="C399" s="51"/>
      <c r="D399" s="51"/>
      <c r="E399" s="39"/>
      <c r="F399" s="38">
        <f t="shared" si="39"/>
        <v>0</v>
      </c>
      <c r="G399" s="39">
        <f t="shared" si="40"/>
        <v>0</v>
      </c>
      <c r="H399" s="39">
        <f t="shared" si="41"/>
        <v>0</v>
      </c>
      <c r="I399" s="40">
        <f t="shared" si="42"/>
        <v>0</v>
      </c>
      <c r="J399" s="41">
        <f t="shared" si="43"/>
        <v>0</v>
      </c>
      <c r="L399" s="12">
        <f t="shared" si="38"/>
        <v>0</v>
      </c>
    </row>
    <row r="400" spans="1:12" x14ac:dyDescent="0.25">
      <c r="A400" s="29" t="s">
        <v>119</v>
      </c>
      <c r="B400" s="51"/>
      <c r="C400" s="51"/>
      <c r="D400" s="51"/>
      <c r="E400" s="39"/>
      <c r="F400" s="38">
        <f t="shared" si="39"/>
        <v>0</v>
      </c>
      <c r="G400" s="39">
        <f t="shared" si="40"/>
        <v>0</v>
      </c>
      <c r="H400" s="39">
        <f t="shared" si="41"/>
        <v>0</v>
      </c>
      <c r="I400" s="40">
        <f t="shared" si="42"/>
        <v>0</v>
      </c>
      <c r="J400" s="41">
        <f t="shared" si="43"/>
        <v>0</v>
      </c>
      <c r="L400" s="12">
        <f t="shared" si="38"/>
        <v>0</v>
      </c>
    </row>
    <row r="401" spans="1:12" x14ac:dyDescent="0.25">
      <c r="A401" s="29" t="s">
        <v>119</v>
      </c>
      <c r="B401" s="51"/>
      <c r="C401" s="51"/>
      <c r="D401" s="51"/>
      <c r="E401" s="39"/>
      <c r="F401" s="38">
        <f t="shared" si="39"/>
        <v>0</v>
      </c>
      <c r="G401" s="39">
        <f t="shared" si="40"/>
        <v>0</v>
      </c>
      <c r="H401" s="39">
        <f t="shared" si="41"/>
        <v>0</v>
      </c>
      <c r="I401" s="40">
        <f t="shared" si="42"/>
        <v>0</v>
      </c>
      <c r="J401" s="41">
        <f t="shared" si="43"/>
        <v>0</v>
      </c>
      <c r="L401" s="12">
        <f t="shared" si="38"/>
        <v>0</v>
      </c>
    </row>
    <row r="402" spans="1:12" x14ac:dyDescent="0.25">
      <c r="A402" s="29" t="s">
        <v>119</v>
      </c>
      <c r="B402" s="51"/>
      <c r="C402" s="51"/>
      <c r="D402" s="51"/>
      <c r="E402" s="39"/>
      <c r="F402" s="38">
        <f t="shared" si="39"/>
        <v>0</v>
      </c>
      <c r="G402" s="39">
        <f t="shared" si="40"/>
        <v>0</v>
      </c>
      <c r="H402" s="39">
        <f t="shared" si="41"/>
        <v>0</v>
      </c>
      <c r="I402" s="40">
        <f t="shared" si="42"/>
        <v>0</v>
      </c>
      <c r="J402" s="41">
        <f t="shared" si="43"/>
        <v>0</v>
      </c>
      <c r="L402" s="12">
        <f t="shared" si="38"/>
        <v>0</v>
      </c>
    </row>
    <row r="403" spans="1:12" x14ac:dyDescent="0.25">
      <c r="A403" s="29" t="s">
        <v>119</v>
      </c>
      <c r="B403" s="51"/>
      <c r="C403" s="51"/>
      <c r="D403" s="51"/>
      <c r="E403" s="39"/>
      <c r="F403" s="38">
        <f t="shared" si="39"/>
        <v>0</v>
      </c>
      <c r="G403" s="39">
        <f t="shared" si="40"/>
        <v>0</v>
      </c>
      <c r="H403" s="39">
        <f t="shared" si="41"/>
        <v>0</v>
      </c>
      <c r="I403" s="40">
        <f t="shared" si="42"/>
        <v>0</v>
      </c>
      <c r="J403" s="41">
        <f t="shared" si="43"/>
        <v>0</v>
      </c>
      <c r="L403" s="12">
        <f t="shared" si="38"/>
        <v>0</v>
      </c>
    </row>
    <row r="404" spans="1:12" x14ac:dyDescent="0.25">
      <c r="A404" s="29" t="s">
        <v>119</v>
      </c>
      <c r="B404" s="51"/>
      <c r="C404" s="51"/>
      <c r="D404" s="51"/>
      <c r="E404" s="39"/>
      <c r="F404" s="38">
        <f t="shared" si="39"/>
        <v>0</v>
      </c>
      <c r="G404" s="39">
        <f t="shared" si="40"/>
        <v>0</v>
      </c>
      <c r="H404" s="39">
        <f t="shared" si="41"/>
        <v>0</v>
      </c>
      <c r="I404" s="40">
        <f t="shared" si="42"/>
        <v>0</v>
      </c>
      <c r="J404" s="41">
        <f t="shared" si="43"/>
        <v>0</v>
      </c>
      <c r="L404" s="12">
        <f t="shared" si="38"/>
        <v>0</v>
      </c>
    </row>
    <row r="405" spans="1:12" x14ac:dyDescent="0.25">
      <c r="A405" s="29" t="s">
        <v>119</v>
      </c>
      <c r="B405" s="51"/>
      <c r="C405" s="51"/>
      <c r="D405" s="51"/>
      <c r="E405" s="39"/>
      <c r="F405" s="38">
        <f t="shared" si="39"/>
        <v>0</v>
      </c>
      <c r="G405" s="39">
        <f t="shared" si="40"/>
        <v>0</v>
      </c>
      <c r="H405" s="39">
        <f t="shared" si="41"/>
        <v>0</v>
      </c>
      <c r="I405" s="40">
        <f t="shared" si="42"/>
        <v>0</v>
      </c>
      <c r="J405" s="41">
        <f t="shared" si="43"/>
        <v>0</v>
      </c>
      <c r="L405" s="12">
        <f t="shared" si="38"/>
        <v>0</v>
      </c>
    </row>
    <row r="406" spans="1:12" x14ac:dyDescent="0.25">
      <c r="A406" s="29" t="s">
        <v>119</v>
      </c>
      <c r="B406" s="51"/>
      <c r="C406" s="51"/>
      <c r="D406" s="51"/>
      <c r="E406" s="39"/>
      <c r="F406" s="38">
        <f t="shared" si="39"/>
        <v>0</v>
      </c>
      <c r="G406" s="39">
        <f t="shared" si="40"/>
        <v>0</v>
      </c>
      <c r="H406" s="39">
        <f t="shared" si="41"/>
        <v>0</v>
      </c>
      <c r="I406" s="40">
        <f t="shared" si="42"/>
        <v>0</v>
      </c>
      <c r="J406" s="41">
        <f t="shared" si="43"/>
        <v>0</v>
      </c>
      <c r="L406" s="12">
        <f t="shared" si="38"/>
        <v>0</v>
      </c>
    </row>
    <row r="407" spans="1:12" x14ac:dyDescent="0.25">
      <c r="A407" s="29" t="s">
        <v>119</v>
      </c>
      <c r="B407" s="51"/>
      <c r="C407" s="51"/>
      <c r="D407" s="51"/>
      <c r="E407" s="39"/>
      <c r="F407" s="38">
        <f t="shared" si="39"/>
        <v>0</v>
      </c>
      <c r="G407" s="39">
        <f t="shared" si="40"/>
        <v>0</v>
      </c>
      <c r="H407" s="39">
        <f t="shared" si="41"/>
        <v>0</v>
      </c>
      <c r="I407" s="40">
        <f t="shared" si="42"/>
        <v>0</v>
      </c>
      <c r="J407" s="41">
        <f t="shared" si="43"/>
        <v>0</v>
      </c>
      <c r="L407" s="12">
        <f t="shared" si="38"/>
        <v>0</v>
      </c>
    </row>
    <row r="408" spans="1:12" x14ac:dyDescent="0.25">
      <c r="A408" s="29" t="s">
        <v>119</v>
      </c>
      <c r="B408" s="51"/>
      <c r="C408" s="51"/>
      <c r="D408" s="51"/>
      <c r="E408" s="39"/>
      <c r="F408" s="38">
        <f t="shared" si="39"/>
        <v>0</v>
      </c>
      <c r="G408" s="39">
        <f t="shared" si="40"/>
        <v>0</v>
      </c>
      <c r="H408" s="39">
        <f t="shared" si="41"/>
        <v>0</v>
      </c>
      <c r="I408" s="40">
        <f t="shared" si="42"/>
        <v>0</v>
      </c>
      <c r="J408" s="41">
        <f t="shared" si="43"/>
        <v>0</v>
      </c>
      <c r="L408" s="12">
        <f t="shared" si="38"/>
        <v>0</v>
      </c>
    </row>
    <row r="409" spans="1:12" x14ac:dyDescent="0.25">
      <c r="A409" s="29" t="s">
        <v>119</v>
      </c>
      <c r="B409" s="51"/>
      <c r="C409" s="51"/>
      <c r="D409" s="51"/>
      <c r="E409" s="39"/>
      <c r="F409" s="38">
        <f t="shared" si="39"/>
        <v>0</v>
      </c>
      <c r="G409" s="39">
        <f t="shared" si="40"/>
        <v>0</v>
      </c>
      <c r="H409" s="39">
        <f t="shared" si="41"/>
        <v>0</v>
      </c>
      <c r="I409" s="40">
        <f t="shared" si="42"/>
        <v>0</v>
      </c>
      <c r="J409" s="41">
        <f t="shared" si="43"/>
        <v>0</v>
      </c>
      <c r="L409" s="12">
        <f t="shared" si="38"/>
        <v>0</v>
      </c>
    </row>
    <row r="410" spans="1:12" x14ac:dyDescent="0.25">
      <c r="A410" s="29" t="s">
        <v>119</v>
      </c>
      <c r="B410" s="51"/>
      <c r="C410" s="51"/>
      <c r="D410" s="51"/>
      <c r="E410" s="39"/>
      <c r="F410" s="38">
        <f t="shared" si="39"/>
        <v>0</v>
      </c>
      <c r="G410" s="39">
        <f t="shared" si="40"/>
        <v>0</v>
      </c>
      <c r="H410" s="39">
        <f t="shared" si="41"/>
        <v>0</v>
      </c>
      <c r="I410" s="40">
        <f t="shared" si="42"/>
        <v>0</v>
      </c>
      <c r="J410" s="41">
        <f t="shared" si="43"/>
        <v>0</v>
      </c>
      <c r="L410" s="12">
        <f t="shared" si="38"/>
        <v>0</v>
      </c>
    </row>
    <row r="411" spans="1:12" x14ac:dyDescent="0.25">
      <c r="A411" s="29" t="s">
        <v>119</v>
      </c>
      <c r="B411" s="51"/>
      <c r="C411" s="51"/>
      <c r="D411" s="51"/>
      <c r="E411" s="39"/>
      <c r="F411" s="38">
        <f t="shared" si="39"/>
        <v>0</v>
      </c>
      <c r="G411" s="39">
        <f t="shared" si="40"/>
        <v>0</v>
      </c>
      <c r="H411" s="39">
        <f t="shared" si="41"/>
        <v>0</v>
      </c>
      <c r="I411" s="40">
        <f t="shared" si="42"/>
        <v>0</v>
      </c>
      <c r="J411" s="41">
        <f t="shared" si="43"/>
        <v>0</v>
      </c>
      <c r="L411" s="12">
        <f t="shared" si="38"/>
        <v>0</v>
      </c>
    </row>
    <row r="412" spans="1:12" x14ac:dyDescent="0.25">
      <c r="A412" s="29" t="s">
        <v>119</v>
      </c>
      <c r="B412" s="51"/>
      <c r="C412" s="51"/>
      <c r="D412" s="51"/>
      <c r="E412" s="39"/>
      <c r="F412" s="38">
        <f t="shared" si="39"/>
        <v>0</v>
      </c>
      <c r="G412" s="39">
        <f t="shared" si="40"/>
        <v>0</v>
      </c>
      <c r="H412" s="39">
        <f t="shared" si="41"/>
        <v>0</v>
      </c>
      <c r="I412" s="40">
        <f t="shared" si="42"/>
        <v>0</v>
      </c>
      <c r="J412" s="41">
        <f t="shared" si="43"/>
        <v>0</v>
      </c>
      <c r="L412" s="12">
        <f t="shared" si="38"/>
        <v>0</v>
      </c>
    </row>
    <row r="413" spans="1:12" x14ac:dyDescent="0.25">
      <c r="A413" s="29" t="s">
        <v>119</v>
      </c>
      <c r="B413" s="51"/>
      <c r="C413" s="51"/>
      <c r="D413" s="51"/>
      <c r="E413" s="39"/>
      <c r="F413" s="38">
        <f t="shared" si="39"/>
        <v>0</v>
      </c>
      <c r="G413" s="39">
        <f t="shared" si="40"/>
        <v>0</v>
      </c>
      <c r="H413" s="39">
        <f t="shared" si="41"/>
        <v>0</v>
      </c>
      <c r="I413" s="40">
        <f t="shared" si="42"/>
        <v>0</v>
      </c>
      <c r="J413" s="41">
        <f t="shared" si="43"/>
        <v>0</v>
      </c>
      <c r="L413" s="12">
        <f t="shared" si="38"/>
        <v>0</v>
      </c>
    </row>
    <row r="414" spans="1:12" x14ac:dyDescent="0.25">
      <c r="A414" s="29" t="s">
        <v>119</v>
      </c>
      <c r="B414" s="51"/>
      <c r="C414" s="51"/>
      <c r="D414" s="51"/>
      <c r="E414" s="39"/>
      <c r="F414" s="38">
        <f t="shared" si="39"/>
        <v>0</v>
      </c>
      <c r="G414" s="39">
        <f t="shared" si="40"/>
        <v>0</v>
      </c>
      <c r="H414" s="39">
        <f t="shared" si="41"/>
        <v>0</v>
      </c>
      <c r="I414" s="40">
        <f t="shared" si="42"/>
        <v>0</v>
      </c>
      <c r="J414" s="41">
        <f t="shared" si="43"/>
        <v>0</v>
      </c>
      <c r="L414" s="12">
        <f t="shared" si="38"/>
        <v>0</v>
      </c>
    </row>
    <row r="415" spans="1:12" x14ac:dyDescent="0.25">
      <c r="A415" s="29" t="s">
        <v>119</v>
      </c>
      <c r="B415" s="51"/>
      <c r="C415" s="51"/>
      <c r="D415" s="51"/>
      <c r="E415" s="39"/>
      <c r="F415" s="38">
        <f t="shared" si="39"/>
        <v>0</v>
      </c>
      <c r="G415" s="39">
        <f t="shared" si="40"/>
        <v>0</v>
      </c>
      <c r="H415" s="39">
        <f t="shared" si="41"/>
        <v>0</v>
      </c>
      <c r="I415" s="40">
        <f t="shared" si="42"/>
        <v>0</v>
      </c>
      <c r="J415" s="41">
        <f t="shared" si="43"/>
        <v>0</v>
      </c>
      <c r="L415" s="12">
        <f t="shared" si="38"/>
        <v>0</v>
      </c>
    </row>
    <row r="416" spans="1:12" x14ac:dyDescent="0.25">
      <c r="A416" s="29" t="s">
        <v>119</v>
      </c>
      <c r="B416" s="51"/>
      <c r="C416" s="51"/>
      <c r="D416" s="51"/>
      <c r="E416" s="39"/>
      <c r="F416" s="38">
        <f t="shared" si="39"/>
        <v>0</v>
      </c>
      <c r="G416" s="39">
        <f t="shared" si="40"/>
        <v>0</v>
      </c>
      <c r="H416" s="39">
        <f t="shared" si="41"/>
        <v>0</v>
      </c>
      <c r="I416" s="40">
        <f t="shared" si="42"/>
        <v>0</v>
      </c>
      <c r="J416" s="41">
        <f t="shared" si="43"/>
        <v>0</v>
      </c>
      <c r="L416" s="12">
        <f t="shared" si="38"/>
        <v>0</v>
      </c>
    </row>
    <row r="417" spans="1:12" x14ac:dyDescent="0.25">
      <c r="A417" s="29" t="s">
        <v>119</v>
      </c>
      <c r="B417" s="51"/>
      <c r="C417" s="51"/>
      <c r="D417" s="51"/>
      <c r="E417" s="39"/>
      <c r="F417" s="38">
        <f t="shared" si="39"/>
        <v>0</v>
      </c>
      <c r="G417" s="39">
        <f t="shared" si="40"/>
        <v>0</v>
      </c>
      <c r="H417" s="39">
        <f t="shared" si="41"/>
        <v>0</v>
      </c>
      <c r="I417" s="40">
        <f t="shared" si="42"/>
        <v>0</v>
      </c>
      <c r="J417" s="41">
        <f t="shared" si="43"/>
        <v>0</v>
      </c>
      <c r="L417" s="12">
        <f t="shared" si="38"/>
        <v>0</v>
      </c>
    </row>
    <row r="418" spans="1:12" x14ac:dyDescent="0.25">
      <c r="A418" s="29" t="s">
        <v>119</v>
      </c>
      <c r="B418" s="51"/>
      <c r="C418" s="51"/>
      <c r="D418" s="51"/>
      <c r="E418" s="39"/>
      <c r="F418" s="38">
        <f t="shared" si="39"/>
        <v>0</v>
      </c>
      <c r="G418" s="39">
        <f t="shared" si="40"/>
        <v>0</v>
      </c>
      <c r="H418" s="39">
        <f t="shared" si="41"/>
        <v>0</v>
      </c>
      <c r="I418" s="40">
        <f t="shared" si="42"/>
        <v>0</v>
      </c>
      <c r="J418" s="41">
        <f t="shared" si="43"/>
        <v>0</v>
      </c>
      <c r="L418" s="12">
        <f t="shared" si="38"/>
        <v>0</v>
      </c>
    </row>
    <row r="419" spans="1:12" x14ac:dyDescent="0.25">
      <c r="A419" s="29" t="s">
        <v>119</v>
      </c>
      <c r="B419" s="51"/>
      <c r="C419" s="51"/>
      <c r="D419" s="51"/>
      <c r="E419" s="39"/>
      <c r="F419" s="38">
        <f t="shared" si="39"/>
        <v>0</v>
      </c>
      <c r="G419" s="39">
        <f t="shared" si="40"/>
        <v>0</v>
      </c>
      <c r="H419" s="39">
        <f t="shared" si="41"/>
        <v>0</v>
      </c>
      <c r="I419" s="40">
        <f t="shared" si="42"/>
        <v>0</v>
      </c>
      <c r="J419" s="41">
        <f t="shared" si="43"/>
        <v>0</v>
      </c>
      <c r="L419" s="12">
        <f t="shared" si="38"/>
        <v>0</v>
      </c>
    </row>
    <row r="420" spans="1:12" x14ac:dyDescent="0.25">
      <c r="A420" s="29" t="s">
        <v>119</v>
      </c>
      <c r="B420" s="51"/>
      <c r="C420" s="51"/>
      <c r="D420" s="51"/>
      <c r="E420" s="39"/>
      <c r="F420" s="38">
        <f t="shared" si="39"/>
        <v>0</v>
      </c>
      <c r="G420" s="39">
        <f t="shared" si="40"/>
        <v>0</v>
      </c>
      <c r="H420" s="39">
        <f t="shared" si="41"/>
        <v>0</v>
      </c>
      <c r="I420" s="40">
        <f t="shared" si="42"/>
        <v>0</v>
      </c>
      <c r="J420" s="41">
        <f t="shared" si="43"/>
        <v>0</v>
      </c>
      <c r="L420" s="12">
        <f t="shared" ref="L420:L483" si="44">SUBTOTAL(9,H420:I420)</f>
        <v>0</v>
      </c>
    </row>
    <row r="421" spans="1:12" x14ac:dyDescent="0.25">
      <c r="A421" s="29" t="s">
        <v>119</v>
      </c>
      <c r="B421" s="51"/>
      <c r="C421" s="51"/>
      <c r="D421" s="51"/>
      <c r="E421" s="39"/>
      <c r="F421" s="38">
        <f t="shared" si="39"/>
        <v>0</v>
      </c>
      <c r="G421" s="39">
        <f t="shared" si="40"/>
        <v>0</v>
      </c>
      <c r="H421" s="39">
        <f t="shared" si="41"/>
        <v>0</v>
      </c>
      <c r="I421" s="40">
        <f t="shared" si="42"/>
        <v>0</v>
      </c>
      <c r="J421" s="41">
        <f t="shared" si="43"/>
        <v>0</v>
      </c>
      <c r="L421" s="12">
        <f t="shared" si="44"/>
        <v>0</v>
      </c>
    </row>
    <row r="422" spans="1:12" x14ac:dyDescent="0.25">
      <c r="A422" s="29" t="s">
        <v>119</v>
      </c>
      <c r="B422" s="51"/>
      <c r="C422" s="51"/>
      <c r="D422" s="51"/>
      <c r="E422" s="39"/>
      <c r="F422" s="38">
        <f t="shared" si="39"/>
        <v>0</v>
      </c>
      <c r="G422" s="39">
        <f t="shared" si="40"/>
        <v>0</v>
      </c>
      <c r="H422" s="39">
        <f t="shared" si="41"/>
        <v>0</v>
      </c>
      <c r="I422" s="40">
        <f t="shared" si="42"/>
        <v>0</v>
      </c>
      <c r="J422" s="41">
        <f t="shared" si="43"/>
        <v>0</v>
      </c>
      <c r="L422" s="12">
        <f t="shared" si="44"/>
        <v>0</v>
      </c>
    </row>
    <row r="423" spans="1:12" x14ac:dyDescent="0.25">
      <c r="A423" s="29" t="s">
        <v>119</v>
      </c>
      <c r="B423" s="51"/>
      <c r="C423" s="51"/>
      <c r="D423" s="51"/>
      <c r="E423" s="39"/>
      <c r="F423" s="38">
        <f t="shared" si="39"/>
        <v>0</v>
      </c>
      <c r="G423" s="39">
        <f t="shared" si="40"/>
        <v>0</v>
      </c>
      <c r="H423" s="39">
        <f t="shared" si="41"/>
        <v>0</v>
      </c>
      <c r="I423" s="40">
        <f t="shared" si="42"/>
        <v>0</v>
      </c>
      <c r="J423" s="41">
        <f t="shared" si="43"/>
        <v>0</v>
      </c>
      <c r="L423" s="12">
        <f t="shared" si="44"/>
        <v>0</v>
      </c>
    </row>
    <row r="424" spans="1:12" x14ac:dyDescent="0.25">
      <c r="A424" s="29" t="s">
        <v>119</v>
      </c>
      <c r="B424" s="51"/>
      <c r="C424" s="51"/>
      <c r="D424" s="51"/>
      <c r="E424" s="39"/>
      <c r="F424" s="38">
        <f t="shared" si="39"/>
        <v>0</v>
      </c>
      <c r="G424" s="39">
        <f t="shared" si="40"/>
        <v>0</v>
      </c>
      <c r="H424" s="39">
        <f t="shared" si="41"/>
        <v>0</v>
      </c>
      <c r="I424" s="40">
        <f t="shared" si="42"/>
        <v>0</v>
      </c>
      <c r="J424" s="41">
        <f t="shared" si="43"/>
        <v>0</v>
      </c>
      <c r="L424" s="12">
        <f t="shared" si="44"/>
        <v>0</v>
      </c>
    </row>
    <row r="425" spans="1:12" x14ac:dyDescent="0.25">
      <c r="A425" s="29" t="s">
        <v>119</v>
      </c>
      <c r="B425" s="51"/>
      <c r="C425" s="51"/>
      <c r="D425" s="51"/>
      <c r="E425" s="52"/>
      <c r="F425" s="38">
        <f t="shared" si="39"/>
        <v>0</v>
      </c>
      <c r="G425" s="39">
        <f t="shared" si="40"/>
        <v>0</v>
      </c>
      <c r="H425" s="39">
        <f t="shared" si="41"/>
        <v>0</v>
      </c>
      <c r="I425" s="40">
        <f t="shared" si="42"/>
        <v>0</v>
      </c>
      <c r="J425" s="41">
        <f t="shared" si="43"/>
        <v>0</v>
      </c>
      <c r="L425" s="12">
        <f t="shared" si="44"/>
        <v>0</v>
      </c>
    </row>
    <row r="426" spans="1:12" x14ac:dyDescent="0.25">
      <c r="A426" s="29" t="s">
        <v>119</v>
      </c>
      <c r="B426" s="51"/>
      <c r="C426" s="51"/>
      <c r="D426" s="51"/>
      <c r="E426" s="52"/>
      <c r="F426" s="38">
        <f t="shared" si="39"/>
        <v>0</v>
      </c>
      <c r="G426" s="39">
        <f t="shared" si="40"/>
        <v>0</v>
      </c>
      <c r="H426" s="39">
        <f t="shared" si="41"/>
        <v>0</v>
      </c>
      <c r="I426" s="40">
        <f t="shared" si="42"/>
        <v>0</v>
      </c>
      <c r="J426" s="41">
        <f t="shared" si="43"/>
        <v>0</v>
      </c>
      <c r="L426" s="12">
        <f t="shared" si="44"/>
        <v>0</v>
      </c>
    </row>
    <row r="427" spans="1:12" x14ac:dyDescent="0.25">
      <c r="A427" s="29" t="s">
        <v>119</v>
      </c>
      <c r="B427" s="51"/>
      <c r="C427" s="51"/>
      <c r="D427" s="51"/>
      <c r="E427" s="52"/>
      <c r="F427" s="38">
        <f t="shared" si="39"/>
        <v>0</v>
      </c>
      <c r="G427" s="39">
        <f t="shared" si="40"/>
        <v>0</v>
      </c>
      <c r="H427" s="39">
        <f t="shared" si="41"/>
        <v>0</v>
      </c>
      <c r="I427" s="40">
        <f t="shared" si="42"/>
        <v>0</v>
      </c>
      <c r="J427" s="41">
        <f t="shared" si="43"/>
        <v>0</v>
      </c>
      <c r="L427" s="12">
        <f t="shared" si="44"/>
        <v>0</v>
      </c>
    </row>
    <row r="428" spans="1:12" x14ac:dyDescent="0.25">
      <c r="A428" s="29" t="s">
        <v>119</v>
      </c>
      <c r="B428" s="51"/>
      <c r="C428" s="51"/>
      <c r="D428" s="51"/>
      <c r="E428" s="52"/>
      <c r="F428" s="38">
        <f t="shared" si="39"/>
        <v>0</v>
      </c>
      <c r="G428" s="39">
        <f t="shared" si="40"/>
        <v>0</v>
      </c>
      <c r="H428" s="39">
        <f t="shared" si="41"/>
        <v>0</v>
      </c>
      <c r="I428" s="40">
        <f t="shared" si="42"/>
        <v>0</v>
      </c>
      <c r="J428" s="41">
        <f t="shared" si="43"/>
        <v>0</v>
      </c>
      <c r="L428" s="12">
        <f t="shared" si="44"/>
        <v>0</v>
      </c>
    </row>
    <row r="429" spans="1:12" x14ac:dyDescent="0.25">
      <c r="A429" s="29" t="s">
        <v>119</v>
      </c>
      <c r="B429" s="51"/>
      <c r="C429" s="51"/>
      <c r="D429" s="51"/>
      <c r="E429" s="52"/>
      <c r="F429" s="38">
        <f t="shared" si="39"/>
        <v>0</v>
      </c>
      <c r="G429" s="39">
        <f t="shared" si="40"/>
        <v>0</v>
      </c>
      <c r="H429" s="39">
        <f t="shared" si="41"/>
        <v>0</v>
      </c>
      <c r="I429" s="40">
        <f t="shared" si="42"/>
        <v>0</v>
      </c>
      <c r="J429" s="41">
        <f t="shared" si="43"/>
        <v>0</v>
      </c>
      <c r="L429" s="12">
        <f t="shared" si="44"/>
        <v>0</v>
      </c>
    </row>
    <row r="430" spans="1:12" x14ac:dyDescent="0.25">
      <c r="A430" s="29" t="s">
        <v>119</v>
      </c>
      <c r="B430" s="51"/>
      <c r="C430" s="51"/>
      <c r="D430" s="51"/>
      <c r="E430" s="52"/>
      <c r="F430" s="38">
        <f t="shared" si="39"/>
        <v>0</v>
      </c>
      <c r="G430" s="39">
        <f t="shared" si="40"/>
        <v>0</v>
      </c>
      <c r="H430" s="39">
        <f t="shared" si="41"/>
        <v>0</v>
      </c>
      <c r="I430" s="40">
        <f t="shared" si="42"/>
        <v>0</v>
      </c>
      <c r="J430" s="41">
        <f t="shared" si="43"/>
        <v>0</v>
      </c>
      <c r="L430" s="12">
        <f t="shared" si="44"/>
        <v>0</v>
      </c>
    </row>
    <row r="431" spans="1:12" x14ac:dyDescent="0.25">
      <c r="A431" s="29" t="s">
        <v>119</v>
      </c>
      <c r="B431" s="51"/>
      <c r="C431" s="51"/>
      <c r="D431" s="51"/>
      <c r="E431" s="52"/>
      <c r="F431" s="38">
        <f t="shared" si="39"/>
        <v>0</v>
      </c>
      <c r="G431" s="39">
        <f t="shared" si="40"/>
        <v>0</v>
      </c>
      <c r="H431" s="39">
        <f t="shared" si="41"/>
        <v>0</v>
      </c>
      <c r="I431" s="40">
        <f t="shared" si="42"/>
        <v>0</v>
      </c>
      <c r="J431" s="41">
        <f t="shared" si="43"/>
        <v>0</v>
      </c>
      <c r="L431" s="12">
        <f t="shared" si="44"/>
        <v>0</v>
      </c>
    </row>
    <row r="432" spans="1:12" x14ac:dyDescent="0.25">
      <c r="A432" s="29" t="s">
        <v>119</v>
      </c>
      <c r="B432" s="51"/>
      <c r="C432" s="51"/>
      <c r="D432" s="51"/>
      <c r="E432" s="52"/>
      <c r="F432" s="38">
        <f t="shared" si="39"/>
        <v>0</v>
      </c>
      <c r="G432" s="39">
        <f t="shared" si="40"/>
        <v>0</v>
      </c>
      <c r="H432" s="39">
        <f t="shared" si="41"/>
        <v>0</v>
      </c>
      <c r="I432" s="40">
        <f t="shared" si="42"/>
        <v>0</v>
      </c>
      <c r="J432" s="41">
        <f t="shared" si="43"/>
        <v>0</v>
      </c>
      <c r="L432" s="12">
        <f t="shared" si="44"/>
        <v>0</v>
      </c>
    </row>
    <row r="433" spans="1:12" x14ac:dyDescent="0.25">
      <c r="A433" s="29" t="s">
        <v>119</v>
      </c>
      <c r="B433" s="51"/>
      <c r="C433" s="51"/>
      <c r="D433" s="51"/>
      <c r="E433" s="52"/>
      <c r="F433" s="38">
        <f t="shared" si="39"/>
        <v>0</v>
      </c>
      <c r="G433" s="39">
        <f t="shared" si="40"/>
        <v>0</v>
      </c>
      <c r="H433" s="39">
        <f t="shared" si="41"/>
        <v>0</v>
      </c>
      <c r="I433" s="40">
        <f t="shared" si="42"/>
        <v>0</v>
      </c>
      <c r="J433" s="41">
        <f t="shared" si="43"/>
        <v>0</v>
      </c>
      <c r="L433" s="12">
        <f t="shared" si="44"/>
        <v>0</v>
      </c>
    </row>
    <row r="434" spans="1:12" x14ac:dyDescent="0.25">
      <c r="A434" s="29" t="s">
        <v>119</v>
      </c>
      <c r="B434" s="51"/>
      <c r="C434" s="51"/>
      <c r="D434" s="51"/>
      <c r="E434" s="52"/>
      <c r="F434" s="38">
        <f t="shared" si="39"/>
        <v>0</v>
      </c>
      <c r="G434" s="39">
        <f t="shared" si="40"/>
        <v>0</v>
      </c>
      <c r="H434" s="39">
        <f t="shared" si="41"/>
        <v>0</v>
      </c>
      <c r="I434" s="40">
        <f t="shared" si="42"/>
        <v>0</v>
      </c>
      <c r="J434" s="41">
        <f t="shared" si="43"/>
        <v>0</v>
      </c>
      <c r="L434" s="12">
        <f t="shared" si="44"/>
        <v>0</v>
      </c>
    </row>
    <row r="435" spans="1:12" x14ac:dyDescent="0.25">
      <c r="A435" s="29" t="s">
        <v>119</v>
      </c>
      <c r="B435" s="51"/>
      <c r="C435" s="51"/>
      <c r="D435" s="51"/>
      <c r="E435" s="52"/>
      <c r="F435" s="38">
        <f t="shared" si="39"/>
        <v>0</v>
      </c>
      <c r="G435" s="39">
        <f t="shared" si="40"/>
        <v>0</v>
      </c>
      <c r="H435" s="39">
        <f t="shared" si="41"/>
        <v>0</v>
      </c>
      <c r="I435" s="40">
        <f t="shared" si="42"/>
        <v>0</v>
      </c>
      <c r="J435" s="41">
        <f t="shared" si="43"/>
        <v>0</v>
      </c>
      <c r="L435" s="12">
        <f t="shared" si="44"/>
        <v>0</v>
      </c>
    </row>
    <row r="436" spans="1:12" x14ac:dyDescent="0.25">
      <c r="A436" s="29" t="s">
        <v>119</v>
      </c>
      <c r="B436" s="51"/>
      <c r="C436" s="51"/>
      <c r="D436" s="51"/>
      <c r="E436" s="39"/>
      <c r="F436" s="38">
        <f t="shared" si="39"/>
        <v>0</v>
      </c>
      <c r="G436" s="39">
        <f t="shared" si="40"/>
        <v>0</v>
      </c>
      <c r="H436" s="39">
        <f t="shared" si="41"/>
        <v>0</v>
      </c>
      <c r="I436" s="40">
        <f t="shared" si="42"/>
        <v>0</v>
      </c>
      <c r="J436" s="41">
        <f t="shared" si="43"/>
        <v>0</v>
      </c>
      <c r="L436" s="12">
        <f t="shared" si="44"/>
        <v>0</v>
      </c>
    </row>
    <row r="437" spans="1:12" x14ac:dyDescent="0.25">
      <c r="A437" s="29" t="s">
        <v>119</v>
      </c>
      <c r="B437" s="51"/>
      <c r="C437" s="51"/>
      <c r="D437" s="51"/>
      <c r="E437" s="39"/>
      <c r="F437" s="38">
        <f t="shared" si="39"/>
        <v>0</v>
      </c>
      <c r="G437" s="39">
        <f t="shared" si="40"/>
        <v>0</v>
      </c>
      <c r="H437" s="39">
        <f t="shared" si="41"/>
        <v>0</v>
      </c>
      <c r="I437" s="40">
        <f t="shared" si="42"/>
        <v>0</v>
      </c>
      <c r="J437" s="41">
        <f t="shared" si="43"/>
        <v>0</v>
      </c>
      <c r="L437" s="12">
        <f t="shared" si="44"/>
        <v>0</v>
      </c>
    </row>
    <row r="438" spans="1:12" x14ac:dyDescent="0.25">
      <c r="A438" s="29" t="s">
        <v>119</v>
      </c>
      <c r="B438" s="51"/>
      <c r="C438" s="51"/>
      <c r="D438" s="51"/>
      <c r="E438" s="39"/>
      <c r="F438" s="38">
        <f t="shared" si="39"/>
        <v>0</v>
      </c>
      <c r="G438" s="39">
        <f t="shared" si="40"/>
        <v>0</v>
      </c>
      <c r="H438" s="39">
        <f t="shared" si="41"/>
        <v>0</v>
      </c>
      <c r="I438" s="40">
        <f t="shared" si="42"/>
        <v>0</v>
      </c>
      <c r="J438" s="41">
        <f t="shared" si="43"/>
        <v>0</v>
      </c>
      <c r="L438" s="12">
        <f t="shared" si="44"/>
        <v>0</v>
      </c>
    </row>
    <row r="439" spans="1:12" x14ac:dyDescent="0.25">
      <c r="A439" s="29" t="s">
        <v>119</v>
      </c>
      <c r="B439" s="51"/>
      <c r="C439" s="51"/>
      <c r="D439" s="51"/>
      <c r="E439" s="39"/>
      <c r="F439" s="38">
        <f t="shared" si="39"/>
        <v>0</v>
      </c>
      <c r="G439" s="39">
        <f t="shared" si="40"/>
        <v>0</v>
      </c>
      <c r="H439" s="39">
        <f t="shared" si="41"/>
        <v>0</v>
      </c>
      <c r="I439" s="40">
        <f t="shared" si="42"/>
        <v>0</v>
      </c>
      <c r="J439" s="41">
        <f t="shared" si="43"/>
        <v>0</v>
      </c>
      <c r="L439" s="12">
        <f t="shared" si="44"/>
        <v>0</v>
      </c>
    </row>
    <row r="440" spans="1:12" x14ac:dyDescent="0.25">
      <c r="A440" s="29" t="s">
        <v>119</v>
      </c>
      <c r="B440" s="51"/>
      <c r="C440" s="51"/>
      <c r="D440" s="51"/>
      <c r="E440" s="39"/>
      <c r="F440" s="38">
        <f t="shared" si="39"/>
        <v>0</v>
      </c>
      <c r="G440" s="39">
        <f t="shared" si="40"/>
        <v>0</v>
      </c>
      <c r="H440" s="39">
        <f t="shared" si="41"/>
        <v>0</v>
      </c>
      <c r="I440" s="40">
        <f t="shared" si="42"/>
        <v>0</v>
      </c>
      <c r="J440" s="41">
        <f t="shared" si="43"/>
        <v>0</v>
      </c>
      <c r="L440" s="12">
        <f t="shared" si="44"/>
        <v>0</v>
      </c>
    </row>
    <row r="441" spans="1:12" x14ac:dyDescent="0.25">
      <c r="A441" s="29" t="s">
        <v>119</v>
      </c>
      <c r="B441" s="51"/>
      <c r="C441" s="51"/>
      <c r="D441" s="51"/>
      <c r="E441" s="39"/>
      <c r="F441" s="38">
        <f t="shared" si="39"/>
        <v>0</v>
      </c>
      <c r="G441" s="39">
        <f t="shared" si="40"/>
        <v>0</v>
      </c>
      <c r="H441" s="39">
        <f t="shared" si="41"/>
        <v>0</v>
      </c>
      <c r="I441" s="40">
        <f t="shared" si="42"/>
        <v>0</v>
      </c>
      <c r="J441" s="41">
        <f t="shared" si="43"/>
        <v>0</v>
      </c>
      <c r="L441" s="12">
        <f t="shared" si="44"/>
        <v>0</v>
      </c>
    </row>
    <row r="442" spans="1:12" x14ac:dyDescent="0.25">
      <c r="A442" s="29" t="s">
        <v>119</v>
      </c>
      <c r="B442" s="51"/>
      <c r="C442" s="51"/>
      <c r="D442" s="51"/>
      <c r="E442" s="39"/>
      <c r="F442" s="38">
        <f t="shared" si="39"/>
        <v>0</v>
      </c>
      <c r="G442" s="39">
        <f t="shared" si="40"/>
        <v>0</v>
      </c>
      <c r="H442" s="39">
        <f t="shared" si="41"/>
        <v>0</v>
      </c>
      <c r="I442" s="40">
        <f t="shared" si="42"/>
        <v>0</v>
      </c>
      <c r="J442" s="41">
        <f t="shared" si="43"/>
        <v>0</v>
      </c>
      <c r="L442" s="12">
        <f t="shared" si="44"/>
        <v>0</v>
      </c>
    </row>
    <row r="443" spans="1:12" x14ac:dyDescent="0.25">
      <c r="A443" s="29" t="s">
        <v>119</v>
      </c>
      <c r="B443" s="51"/>
      <c r="C443" s="51"/>
      <c r="D443" s="51"/>
      <c r="E443" s="39"/>
      <c r="F443" s="38">
        <f t="shared" si="39"/>
        <v>0</v>
      </c>
      <c r="G443" s="39">
        <f t="shared" si="40"/>
        <v>0</v>
      </c>
      <c r="H443" s="39">
        <f t="shared" si="41"/>
        <v>0</v>
      </c>
      <c r="I443" s="40">
        <f t="shared" si="42"/>
        <v>0</v>
      </c>
      <c r="J443" s="41">
        <f t="shared" si="43"/>
        <v>0</v>
      </c>
      <c r="L443" s="12">
        <f t="shared" si="44"/>
        <v>0</v>
      </c>
    </row>
    <row r="444" spans="1:12" x14ac:dyDescent="0.25">
      <c r="A444" s="29" t="s">
        <v>119</v>
      </c>
      <c r="B444" s="51"/>
      <c r="C444" s="51"/>
      <c r="D444" s="51"/>
      <c r="E444" s="39"/>
      <c r="F444" s="38">
        <f t="shared" si="39"/>
        <v>0</v>
      </c>
      <c r="G444" s="39">
        <f t="shared" si="40"/>
        <v>0</v>
      </c>
      <c r="H444" s="39">
        <f t="shared" si="41"/>
        <v>0</v>
      </c>
      <c r="I444" s="40">
        <f t="shared" si="42"/>
        <v>0</v>
      </c>
      <c r="J444" s="41">
        <f t="shared" si="43"/>
        <v>0</v>
      </c>
      <c r="L444" s="12">
        <f t="shared" si="44"/>
        <v>0</v>
      </c>
    </row>
    <row r="445" spans="1:12" x14ac:dyDescent="0.25">
      <c r="A445" s="29" t="s">
        <v>119</v>
      </c>
      <c r="B445" s="51"/>
      <c r="C445" s="51"/>
      <c r="D445" s="51"/>
      <c r="E445" s="39"/>
      <c r="F445" s="38">
        <f t="shared" si="39"/>
        <v>0</v>
      </c>
      <c r="G445" s="39">
        <f t="shared" si="40"/>
        <v>0</v>
      </c>
      <c r="H445" s="39">
        <f t="shared" si="41"/>
        <v>0</v>
      </c>
      <c r="I445" s="40">
        <f t="shared" si="42"/>
        <v>0</v>
      </c>
      <c r="J445" s="41">
        <f t="shared" si="43"/>
        <v>0</v>
      </c>
      <c r="L445" s="12">
        <f t="shared" si="44"/>
        <v>0</v>
      </c>
    </row>
    <row r="446" spans="1:12" x14ac:dyDescent="0.25">
      <c r="A446" s="29" t="s">
        <v>119</v>
      </c>
      <c r="B446" s="51"/>
      <c r="C446" s="51"/>
      <c r="D446" s="51"/>
      <c r="E446" s="39"/>
      <c r="F446" s="38">
        <f t="shared" si="39"/>
        <v>0</v>
      </c>
      <c r="G446" s="39">
        <f t="shared" si="40"/>
        <v>0</v>
      </c>
      <c r="H446" s="39">
        <f t="shared" si="41"/>
        <v>0</v>
      </c>
      <c r="I446" s="40">
        <f t="shared" si="42"/>
        <v>0</v>
      </c>
      <c r="J446" s="41">
        <f t="shared" si="43"/>
        <v>0</v>
      </c>
      <c r="L446" s="12">
        <f t="shared" si="44"/>
        <v>0</v>
      </c>
    </row>
    <row r="447" spans="1:12" x14ac:dyDescent="0.25">
      <c r="A447" s="29" t="s">
        <v>119</v>
      </c>
      <c r="B447" s="51"/>
      <c r="C447" s="51"/>
      <c r="D447" s="51"/>
      <c r="E447" s="39"/>
      <c r="F447" s="38">
        <f t="shared" si="39"/>
        <v>0</v>
      </c>
      <c r="G447" s="39">
        <f t="shared" si="40"/>
        <v>0</v>
      </c>
      <c r="H447" s="39">
        <f t="shared" si="41"/>
        <v>0</v>
      </c>
      <c r="I447" s="40">
        <f t="shared" si="42"/>
        <v>0</v>
      </c>
      <c r="J447" s="41">
        <f t="shared" si="43"/>
        <v>0</v>
      </c>
      <c r="L447" s="12">
        <f t="shared" si="44"/>
        <v>0</v>
      </c>
    </row>
    <row r="448" spans="1:12" x14ac:dyDescent="0.25">
      <c r="A448" s="29" t="s">
        <v>119</v>
      </c>
      <c r="B448" s="51"/>
      <c r="C448" s="51"/>
      <c r="D448" s="51"/>
      <c r="E448" s="39"/>
      <c r="F448" s="38">
        <f t="shared" si="39"/>
        <v>0</v>
      </c>
      <c r="G448" s="39">
        <f t="shared" si="40"/>
        <v>0</v>
      </c>
      <c r="H448" s="39">
        <f t="shared" si="41"/>
        <v>0</v>
      </c>
      <c r="I448" s="40">
        <f t="shared" si="42"/>
        <v>0</v>
      </c>
      <c r="J448" s="41">
        <f t="shared" si="43"/>
        <v>0</v>
      </c>
      <c r="L448" s="12">
        <f t="shared" si="44"/>
        <v>0</v>
      </c>
    </row>
    <row r="449" spans="1:12" x14ac:dyDescent="0.25">
      <c r="A449" s="29" t="s">
        <v>119</v>
      </c>
      <c r="B449" s="51"/>
      <c r="C449" s="51"/>
      <c r="D449" s="51"/>
      <c r="E449" s="39"/>
      <c r="F449" s="38">
        <f t="shared" si="39"/>
        <v>0</v>
      </c>
      <c r="G449" s="39">
        <f t="shared" si="40"/>
        <v>0</v>
      </c>
      <c r="H449" s="39">
        <f t="shared" si="41"/>
        <v>0</v>
      </c>
      <c r="I449" s="40">
        <f t="shared" si="42"/>
        <v>0</v>
      </c>
      <c r="J449" s="41">
        <f t="shared" si="43"/>
        <v>0</v>
      </c>
      <c r="L449" s="12">
        <f t="shared" si="44"/>
        <v>0</v>
      </c>
    </row>
    <row r="450" spans="1:12" x14ac:dyDescent="0.25">
      <c r="A450" s="29" t="s">
        <v>119</v>
      </c>
      <c r="B450" s="51"/>
      <c r="C450" s="51"/>
      <c r="D450" s="51"/>
      <c r="E450" s="39"/>
      <c r="F450" s="38">
        <f t="shared" si="39"/>
        <v>0</v>
      </c>
      <c r="G450" s="39">
        <f t="shared" si="40"/>
        <v>0</v>
      </c>
      <c r="H450" s="39">
        <f t="shared" si="41"/>
        <v>0</v>
      </c>
      <c r="I450" s="40">
        <f t="shared" si="42"/>
        <v>0</v>
      </c>
      <c r="J450" s="41">
        <f t="shared" si="43"/>
        <v>0</v>
      </c>
      <c r="L450" s="12">
        <f t="shared" si="44"/>
        <v>0</v>
      </c>
    </row>
    <row r="451" spans="1:12" x14ac:dyDescent="0.25">
      <c r="A451" s="29" t="s">
        <v>119</v>
      </c>
      <c r="B451" s="51"/>
      <c r="C451" s="51"/>
      <c r="D451" s="51"/>
      <c r="E451" s="39"/>
      <c r="F451" s="38">
        <f t="shared" si="39"/>
        <v>0</v>
      </c>
      <c r="G451" s="39">
        <f t="shared" si="40"/>
        <v>0</v>
      </c>
      <c r="H451" s="39">
        <f t="shared" si="41"/>
        <v>0</v>
      </c>
      <c r="I451" s="40">
        <f t="shared" si="42"/>
        <v>0</v>
      </c>
      <c r="J451" s="41">
        <f t="shared" si="43"/>
        <v>0</v>
      </c>
      <c r="L451" s="12">
        <f t="shared" si="44"/>
        <v>0</v>
      </c>
    </row>
    <row r="452" spans="1:12" x14ac:dyDescent="0.25">
      <c r="A452" s="29" t="s">
        <v>119</v>
      </c>
      <c r="B452" s="51"/>
      <c r="C452" s="51"/>
      <c r="D452" s="51"/>
      <c r="E452" s="39"/>
      <c r="F452" s="38">
        <f t="shared" si="39"/>
        <v>0</v>
      </c>
      <c r="G452" s="39">
        <f t="shared" si="40"/>
        <v>0</v>
      </c>
      <c r="H452" s="39">
        <f t="shared" si="41"/>
        <v>0</v>
      </c>
      <c r="I452" s="40">
        <f t="shared" si="42"/>
        <v>0</v>
      </c>
      <c r="J452" s="41">
        <f t="shared" si="43"/>
        <v>0</v>
      </c>
      <c r="L452" s="12">
        <f t="shared" si="44"/>
        <v>0</v>
      </c>
    </row>
    <row r="453" spans="1:12" x14ac:dyDescent="0.25">
      <c r="A453" s="29" t="s">
        <v>119</v>
      </c>
      <c r="B453" s="51"/>
      <c r="C453" s="51"/>
      <c r="D453" s="51"/>
      <c r="E453" s="39"/>
      <c r="F453" s="38">
        <f t="shared" si="39"/>
        <v>0</v>
      </c>
      <c r="G453" s="39">
        <f t="shared" si="40"/>
        <v>0</v>
      </c>
      <c r="H453" s="39">
        <f t="shared" si="41"/>
        <v>0</v>
      </c>
      <c r="I453" s="40">
        <f t="shared" si="42"/>
        <v>0</v>
      </c>
      <c r="J453" s="41">
        <f t="shared" si="43"/>
        <v>0</v>
      </c>
      <c r="L453" s="12">
        <f t="shared" si="44"/>
        <v>0</v>
      </c>
    </row>
    <row r="454" spans="1:12" x14ac:dyDescent="0.25">
      <c r="A454" s="29" t="s">
        <v>119</v>
      </c>
      <c r="B454" s="51"/>
      <c r="C454" s="51"/>
      <c r="D454" s="51"/>
      <c r="E454" s="39"/>
      <c r="F454" s="38">
        <f t="shared" si="39"/>
        <v>0</v>
      </c>
      <c r="G454" s="39">
        <f t="shared" si="40"/>
        <v>0</v>
      </c>
      <c r="H454" s="39">
        <f t="shared" si="41"/>
        <v>0</v>
      </c>
      <c r="I454" s="40">
        <f t="shared" si="42"/>
        <v>0</v>
      </c>
      <c r="J454" s="41">
        <f t="shared" si="43"/>
        <v>0</v>
      </c>
      <c r="L454" s="12">
        <f t="shared" si="44"/>
        <v>0</v>
      </c>
    </row>
    <row r="455" spans="1:12" x14ac:dyDescent="0.25">
      <c r="A455" s="29" t="s">
        <v>119</v>
      </c>
      <c r="B455" s="51"/>
      <c r="C455" s="51"/>
      <c r="D455" s="51"/>
      <c r="E455" s="39"/>
      <c r="F455" s="38">
        <f t="shared" si="39"/>
        <v>0</v>
      </c>
      <c r="G455" s="39">
        <f t="shared" si="40"/>
        <v>0</v>
      </c>
      <c r="H455" s="39">
        <f t="shared" si="41"/>
        <v>0</v>
      </c>
      <c r="I455" s="40">
        <f t="shared" si="42"/>
        <v>0</v>
      </c>
      <c r="J455" s="41">
        <f t="shared" si="43"/>
        <v>0</v>
      </c>
      <c r="L455" s="12">
        <f t="shared" si="44"/>
        <v>0</v>
      </c>
    </row>
    <row r="456" spans="1:12" x14ac:dyDescent="0.25">
      <c r="A456" s="29" t="s">
        <v>119</v>
      </c>
      <c r="B456" s="51"/>
      <c r="C456" s="51"/>
      <c r="D456" s="51"/>
      <c r="E456" s="39"/>
      <c r="F456" s="38">
        <f t="shared" si="39"/>
        <v>0</v>
      </c>
      <c r="G456" s="39">
        <f t="shared" si="40"/>
        <v>0</v>
      </c>
      <c r="H456" s="39">
        <f t="shared" si="41"/>
        <v>0</v>
      </c>
      <c r="I456" s="40">
        <f t="shared" si="42"/>
        <v>0</v>
      </c>
      <c r="J456" s="41">
        <f t="shared" si="43"/>
        <v>0</v>
      </c>
      <c r="L456" s="12">
        <f t="shared" si="44"/>
        <v>0</v>
      </c>
    </row>
    <row r="457" spans="1:12" x14ac:dyDescent="0.25">
      <c r="A457" s="29" t="s">
        <v>119</v>
      </c>
      <c r="B457" s="51"/>
      <c r="C457" s="51"/>
      <c r="D457" s="51"/>
      <c r="E457" s="39"/>
      <c r="F457" s="38">
        <f t="shared" si="39"/>
        <v>0</v>
      </c>
      <c r="G457" s="39">
        <f t="shared" si="40"/>
        <v>0</v>
      </c>
      <c r="H457" s="39">
        <f t="shared" si="41"/>
        <v>0</v>
      </c>
      <c r="I457" s="40">
        <f t="shared" si="42"/>
        <v>0</v>
      </c>
      <c r="J457" s="41">
        <f t="shared" si="43"/>
        <v>0</v>
      </c>
      <c r="L457" s="12">
        <f t="shared" si="44"/>
        <v>0</v>
      </c>
    </row>
    <row r="458" spans="1:12" x14ac:dyDescent="0.25">
      <c r="A458" s="29" t="s">
        <v>119</v>
      </c>
      <c r="B458" s="51"/>
      <c r="C458" s="51"/>
      <c r="D458" s="51"/>
      <c r="E458" s="39"/>
      <c r="F458" s="38">
        <f t="shared" si="39"/>
        <v>0</v>
      </c>
      <c r="G458" s="39">
        <f t="shared" si="40"/>
        <v>0</v>
      </c>
      <c r="H458" s="39">
        <f t="shared" si="41"/>
        <v>0</v>
      </c>
      <c r="I458" s="40">
        <f t="shared" si="42"/>
        <v>0</v>
      </c>
      <c r="J458" s="41">
        <f t="shared" si="43"/>
        <v>0</v>
      </c>
      <c r="L458" s="12">
        <f t="shared" si="44"/>
        <v>0</v>
      </c>
    </row>
    <row r="459" spans="1:12" x14ac:dyDescent="0.25">
      <c r="A459" s="29" t="s">
        <v>119</v>
      </c>
      <c r="B459" s="51"/>
      <c r="C459" s="51"/>
      <c r="D459" s="51"/>
      <c r="E459" s="39"/>
      <c r="F459" s="38">
        <f t="shared" ref="F459:F522" si="45">IF(D459="win",E459,IF(D459="lose",E459*-1,0))</f>
        <v>0</v>
      </c>
      <c r="G459" s="39">
        <f t="shared" ref="G459:G522" si="46">IF(D459="win",F459*0.1,IF(D459="lose",0,0))</f>
        <v>0</v>
      </c>
      <c r="H459" s="39">
        <f t="shared" ref="H459:H522" si="47">F459-G459</f>
        <v>0</v>
      </c>
      <c r="I459" s="40">
        <f t="shared" ref="I459:I522" si="48">E459*J459</f>
        <v>0</v>
      </c>
      <c r="J459" s="41">
        <f t="shared" ref="J459:J522" si="49">IF(ISNA(VLOOKUP(B459,$F$1002:$H$1020,3,FALSE)), 0,  VLOOKUP(B459,$F$1002:$H$1020,3,FALSE))</f>
        <v>0</v>
      </c>
      <c r="L459" s="12">
        <f t="shared" si="44"/>
        <v>0</v>
      </c>
    </row>
    <row r="460" spans="1:12" x14ac:dyDescent="0.25">
      <c r="A460" s="29" t="s">
        <v>119</v>
      </c>
      <c r="B460" s="51"/>
      <c r="C460" s="51"/>
      <c r="D460" s="51"/>
      <c r="E460" s="39"/>
      <c r="F460" s="38">
        <f t="shared" si="45"/>
        <v>0</v>
      </c>
      <c r="G460" s="39">
        <f t="shared" si="46"/>
        <v>0</v>
      </c>
      <c r="H460" s="39">
        <f t="shared" si="47"/>
        <v>0</v>
      </c>
      <c r="I460" s="40">
        <f t="shared" si="48"/>
        <v>0</v>
      </c>
      <c r="J460" s="41">
        <f t="shared" si="49"/>
        <v>0</v>
      </c>
      <c r="L460" s="12">
        <f t="shared" si="44"/>
        <v>0</v>
      </c>
    </row>
    <row r="461" spans="1:12" x14ac:dyDescent="0.25">
      <c r="A461" s="29" t="s">
        <v>119</v>
      </c>
      <c r="B461" s="51"/>
      <c r="C461" s="51"/>
      <c r="D461" s="51"/>
      <c r="E461" s="39"/>
      <c r="F461" s="38">
        <f t="shared" si="45"/>
        <v>0</v>
      </c>
      <c r="G461" s="39">
        <f t="shared" si="46"/>
        <v>0</v>
      </c>
      <c r="H461" s="39">
        <f t="shared" si="47"/>
        <v>0</v>
      </c>
      <c r="I461" s="40">
        <f t="shared" si="48"/>
        <v>0</v>
      </c>
      <c r="J461" s="41">
        <f t="shared" si="49"/>
        <v>0</v>
      </c>
      <c r="L461" s="12">
        <f t="shared" si="44"/>
        <v>0</v>
      </c>
    </row>
    <row r="462" spans="1:12" x14ac:dyDescent="0.25">
      <c r="A462" s="29" t="s">
        <v>119</v>
      </c>
      <c r="B462" s="51"/>
      <c r="C462" s="51"/>
      <c r="D462" s="51"/>
      <c r="E462" s="39"/>
      <c r="F462" s="38">
        <f t="shared" si="45"/>
        <v>0</v>
      </c>
      <c r="G462" s="39">
        <f t="shared" si="46"/>
        <v>0</v>
      </c>
      <c r="H462" s="39">
        <f t="shared" si="47"/>
        <v>0</v>
      </c>
      <c r="I462" s="40">
        <f t="shared" si="48"/>
        <v>0</v>
      </c>
      <c r="J462" s="41">
        <f t="shared" si="49"/>
        <v>0</v>
      </c>
      <c r="L462" s="12">
        <f t="shared" si="44"/>
        <v>0</v>
      </c>
    </row>
    <row r="463" spans="1:12" x14ac:dyDescent="0.25">
      <c r="A463" s="29" t="s">
        <v>119</v>
      </c>
      <c r="B463" s="51"/>
      <c r="C463" s="51"/>
      <c r="D463" s="51"/>
      <c r="E463" s="52"/>
      <c r="F463" s="38">
        <f t="shared" si="45"/>
        <v>0</v>
      </c>
      <c r="G463" s="39">
        <f t="shared" si="46"/>
        <v>0</v>
      </c>
      <c r="H463" s="39">
        <f t="shared" si="47"/>
        <v>0</v>
      </c>
      <c r="I463" s="40">
        <f t="shared" si="48"/>
        <v>0</v>
      </c>
      <c r="J463" s="41">
        <f t="shared" si="49"/>
        <v>0</v>
      </c>
      <c r="L463" s="12">
        <f t="shared" si="44"/>
        <v>0</v>
      </c>
    </row>
    <row r="464" spans="1:12" x14ac:dyDescent="0.25">
      <c r="A464" s="29" t="s">
        <v>119</v>
      </c>
      <c r="B464" s="51"/>
      <c r="C464" s="51"/>
      <c r="D464" s="51"/>
      <c r="E464" s="52"/>
      <c r="F464" s="38">
        <f t="shared" si="45"/>
        <v>0</v>
      </c>
      <c r="G464" s="39">
        <f t="shared" si="46"/>
        <v>0</v>
      </c>
      <c r="H464" s="39">
        <f t="shared" si="47"/>
        <v>0</v>
      </c>
      <c r="I464" s="40">
        <f t="shared" si="48"/>
        <v>0</v>
      </c>
      <c r="J464" s="41">
        <f t="shared" si="49"/>
        <v>0</v>
      </c>
      <c r="L464" s="12">
        <f t="shared" si="44"/>
        <v>0</v>
      </c>
    </row>
    <row r="465" spans="1:12" x14ac:dyDescent="0.25">
      <c r="A465" s="29" t="s">
        <v>119</v>
      </c>
      <c r="B465" s="51"/>
      <c r="C465" s="51"/>
      <c r="D465" s="51"/>
      <c r="E465" s="52"/>
      <c r="F465" s="38">
        <f t="shared" si="45"/>
        <v>0</v>
      </c>
      <c r="G465" s="39">
        <f t="shared" si="46"/>
        <v>0</v>
      </c>
      <c r="H465" s="39">
        <f t="shared" si="47"/>
        <v>0</v>
      </c>
      <c r="I465" s="40">
        <f t="shared" si="48"/>
        <v>0</v>
      </c>
      <c r="J465" s="41">
        <f t="shared" si="49"/>
        <v>0</v>
      </c>
      <c r="L465" s="12">
        <f t="shared" si="44"/>
        <v>0</v>
      </c>
    </row>
    <row r="466" spans="1:12" x14ac:dyDescent="0.25">
      <c r="A466" s="29" t="s">
        <v>119</v>
      </c>
      <c r="B466" s="51"/>
      <c r="C466" s="51"/>
      <c r="D466" s="51"/>
      <c r="E466" s="52"/>
      <c r="F466" s="38">
        <f t="shared" si="45"/>
        <v>0</v>
      </c>
      <c r="G466" s="39">
        <f t="shared" si="46"/>
        <v>0</v>
      </c>
      <c r="H466" s="39">
        <f t="shared" si="47"/>
        <v>0</v>
      </c>
      <c r="I466" s="40">
        <f t="shared" si="48"/>
        <v>0</v>
      </c>
      <c r="J466" s="41">
        <f t="shared" si="49"/>
        <v>0</v>
      </c>
      <c r="L466" s="12">
        <f t="shared" si="44"/>
        <v>0</v>
      </c>
    </row>
    <row r="467" spans="1:12" x14ac:dyDescent="0.25">
      <c r="A467" s="29" t="s">
        <v>119</v>
      </c>
      <c r="B467" s="51"/>
      <c r="C467" s="51"/>
      <c r="D467" s="51"/>
      <c r="E467" s="52"/>
      <c r="F467" s="38">
        <f t="shared" si="45"/>
        <v>0</v>
      </c>
      <c r="G467" s="39">
        <f t="shared" si="46"/>
        <v>0</v>
      </c>
      <c r="H467" s="39">
        <f t="shared" si="47"/>
        <v>0</v>
      </c>
      <c r="I467" s="40">
        <f t="shared" si="48"/>
        <v>0</v>
      </c>
      <c r="J467" s="41">
        <f t="shared" si="49"/>
        <v>0</v>
      </c>
      <c r="L467" s="12">
        <f t="shared" si="44"/>
        <v>0</v>
      </c>
    </row>
    <row r="468" spans="1:12" x14ac:dyDescent="0.25">
      <c r="A468" s="29" t="s">
        <v>119</v>
      </c>
      <c r="B468" s="51"/>
      <c r="C468" s="51"/>
      <c r="D468" s="51"/>
      <c r="E468" s="52"/>
      <c r="F468" s="38">
        <f t="shared" si="45"/>
        <v>0</v>
      </c>
      <c r="G468" s="39">
        <f t="shared" si="46"/>
        <v>0</v>
      </c>
      <c r="H468" s="39">
        <f t="shared" si="47"/>
        <v>0</v>
      </c>
      <c r="I468" s="40">
        <f t="shared" si="48"/>
        <v>0</v>
      </c>
      <c r="J468" s="41">
        <f t="shared" si="49"/>
        <v>0</v>
      </c>
      <c r="L468" s="12">
        <f t="shared" si="44"/>
        <v>0</v>
      </c>
    </row>
    <row r="469" spans="1:12" x14ac:dyDescent="0.25">
      <c r="A469" s="29" t="s">
        <v>119</v>
      </c>
      <c r="B469" s="51"/>
      <c r="C469" s="51"/>
      <c r="D469" s="51"/>
      <c r="E469" s="52"/>
      <c r="F469" s="38">
        <f t="shared" si="45"/>
        <v>0</v>
      </c>
      <c r="G469" s="39">
        <f t="shared" si="46"/>
        <v>0</v>
      </c>
      <c r="H469" s="39">
        <f t="shared" si="47"/>
        <v>0</v>
      </c>
      <c r="I469" s="40">
        <f t="shared" si="48"/>
        <v>0</v>
      </c>
      <c r="J469" s="41">
        <f t="shared" si="49"/>
        <v>0</v>
      </c>
      <c r="L469" s="12">
        <f t="shared" si="44"/>
        <v>0</v>
      </c>
    </row>
    <row r="470" spans="1:12" x14ac:dyDescent="0.25">
      <c r="A470" s="29" t="s">
        <v>119</v>
      </c>
      <c r="B470" s="51"/>
      <c r="C470" s="51"/>
      <c r="D470" s="51"/>
      <c r="E470" s="52"/>
      <c r="F470" s="38">
        <f t="shared" si="45"/>
        <v>0</v>
      </c>
      <c r="G470" s="39">
        <f t="shared" si="46"/>
        <v>0</v>
      </c>
      <c r="H470" s="39">
        <f t="shared" si="47"/>
        <v>0</v>
      </c>
      <c r="I470" s="40">
        <f t="shared" si="48"/>
        <v>0</v>
      </c>
      <c r="J470" s="41">
        <f t="shared" si="49"/>
        <v>0</v>
      </c>
      <c r="L470" s="12">
        <f t="shared" si="44"/>
        <v>0</v>
      </c>
    </row>
    <row r="471" spans="1:12" x14ac:dyDescent="0.25">
      <c r="A471" s="29" t="s">
        <v>119</v>
      </c>
      <c r="B471" s="51"/>
      <c r="C471" s="51"/>
      <c r="D471" s="51"/>
      <c r="E471" s="52"/>
      <c r="F471" s="38">
        <f t="shared" si="45"/>
        <v>0</v>
      </c>
      <c r="G471" s="39">
        <f t="shared" si="46"/>
        <v>0</v>
      </c>
      <c r="H471" s="39">
        <f t="shared" si="47"/>
        <v>0</v>
      </c>
      <c r="I471" s="40">
        <f t="shared" si="48"/>
        <v>0</v>
      </c>
      <c r="J471" s="41">
        <f t="shared" si="49"/>
        <v>0</v>
      </c>
      <c r="L471" s="12">
        <f t="shared" si="44"/>
        <v>0</v>
      </c>
    </row>
    <row r="472" spans="1:12" x14ac:dyDescent="0.25">
      <c r="A472" s="29" t="s">
        <v>119</v>
      </c>
      <c r="B472" s="51"/>
      <c r="C472" s="51"/>
      <c r="D472" s="51"/>
      <c r="E472" s="52"/>
      <c r="F472" s="38">
        <f t="shared" si="45"/>
        <v>0</v>
      </c>
      <c r="G472" s="39">
        <f t="shared" si="46"/>
        <v>0</v>
      </c>
      <c r="H472" s="39">
        <f t="shared" si="47"/>
        <v>0</v>
      </c>
      <c r="I472" s="40">
        <f t="shared" si="48"/>
        <v>0</v>
      </c>
      <c r="J472" s="41">
        <f t="shared" si="49"/>
        <v>0</v>
      </c>
      <c r="L472" s="12">
        <f t="shared" si="44"/>
        <v>0</v>
      </c>
    </row>
    <row r="473" spans="1:12" x14ac:dyDescent="0.25">
      <c r="A473" s="29" t="s">
        <v>119</v>
      </c>
      <c r="B473" s="51"/>
      <c r="C473" s="51"/>
      <c r="D473" s="51"/>
      <c r="E473" s="52"/>
      <c r="F473" s="38">
        <f t="shared" si="45"/>
        <v>0</v>
      </c>
      <c r="G473" s="39">
        <f t="shared" si="46"/>
        <v>0</v>
      </c>
      <c r="H473" s="39">
        <f t="shared" si="47"/>
        <v>0</v>
      </c>
      <c r="I473" s="40">
        <f t="shared" si="48"/>
        <v>0</v>
      </c>
      <c r="J473" s="41">
        <f t="shared" si="49"/>
        <v>0</v>
      </c>
      <c r="L473" s="12">
        <f t="shared" si="44"/>
        <v>0</v>
      </c>
    </row>
    <row r="474" spans="1:12" x14ac:dyDescent="0.25">
      <c r="A474" s="29" t="s">
        <v>119</v>
      </c>
      <c r="B474" s="51"/>
      <c r="C474" s="51"/>
      <c r="D474" s="51"/>
      <c r="E474" s="39"/>
      <c r="F474" s="38">
        <f t="shared" si="45"/>
        <v>0</v>
      </c>
      <c r="G474" s="39">
        <f t="shared" si="46"/>
        <v>0</v>
      </c>
      <c r="H474" s="39">
        <f t="shared" si="47"/>
        <v>0</v>
      </c>
      <c r="I474" s="40">
        <f t="shared" si="48"/>
        <v>0</v>
      </c>
      <c r="J474" s="41">
        <f t="shared" si="49"/>
        <v>0</v>
      </c>
      <c r="L474" s="12">
        <f t="shared" si="44"/>
        <v>0</v>
      </c>
    </row>
    <row r="475" spans="1:12" x14ac:dyDescent="0.25">
      <c r="A475" s="29" t="s">
        <v>119</v>
      </c>
      <c r="B475" s="51"/>
      <c r="C475" s="51"/>
      <c r="D475" s="51"/>
      <c r="E475" s="52"/>
      <c r="F475" s="38">
        <f t="shared" si="45"/>
        <v>0</v>
      </c>
      <c r="G475" s="39">
        <f t="shared" si="46"/>
        <v>0</v>
      </c>
      <c r="H475" s="39">
        <f t="shared" si="47"/>
        <v>0</v>
      </c>
      <c r="I475" s="40">
        <f t="shared" si="48"/>
        <v>0</v>
      </c>
      <c r="J475" s="41">
        <f t="shared" si="49"/>
        <v>0</v>
      </c>
      <c r="L475" s="12">
        <f t="shared" si="44"/>
        <v>0</v>
      </c>
    </row>
    <row r="476" spans="1:12" x14ac:dyDescent="0.25">
      <c r="A476" s="29" t="s">
        <v>119</v>
      </c>
      <c r="B476" s="51"/>
      <c r="C476" s="51"/>
      <c r="D476" s="51"/>
      <c r="E476" s="52"/>
      <c r="F476" s="38">
        <f t="shared" si="45"/>
        <v>0</v>
      </c>
      <c r="G476" s="39">
        <f t="shared" si="46"/>
        <v>0</v>
      </c>
      <c r="H476" s="39">
        <f t="shared" si="47"/>
        <v>0</v>
      </c>
      <c r="I476" s="40">
        <f t="shared" si="48"/>
        <v>0</v>
      </c>
      <c r="J476" s="41">
        <f t="shared" si="49"/>
        <v>0</v>
      </c>
      <c r="L476" s="12">
        <f t="shared" si="44"/>
        <v>0</v>
      </c>
    </row>
    <row r="477" spans="1:12" x14ac:dyDescent="0.25">
      <c r="A477" s="29" t="s">
        <v>119</v>
      </c>
      <c r="B477" s="51"/>
      <c r="C477" s="51"/>
      <c r="D477" s="51"/>
      <c r="E477" s="52"/>
      <c r="F477" s="38">
        <f t="shared" si="45"/>
        <v>0</v>
      </c>
      <c r="G477" s="39">
        <f t="shared" si="46"/>
        <v>0</v>
      </c>
      <c r="H477" s="39">
        <f t="shared" si="47"/>
        <v>0</v>
      </c>
      <c r="I477" s="40">
        <f t="shared" si="48"/>
        <v>0</v>
      </c>
      <c r="J477" s="41">
        <f t="shared" si="49"/>
        <v>0</v>
      </c>
      <c r="L477" s="12">
        <f t="shared" si="44"/>
        <v>0</v>
      </c>
    </row>
    <row r="478" spans="1:12" x14ac:dyDescent="0.25">
      <c r="A478" s="29" t="s">
        <v>119</v>
      </c>
      <c r="B478" s="51"/>
      <c r="C478" s="51"/>
      <c r="D478" s="51"/>
      <c r="E478" s="52"/>
      <c r="F478" s="38">
        <f t="shared" si="45"/>
        <v>0</v>
      </c>
      <c r="G478" s="39">
        <f t="shared" si="46"/>
        <v>0</v>
      </c>
      <c r="H478" s="39">
        <f t="shared" si="47"/>
        <v>0</v>
      </c>
      <c r="I478" s="40">
        <f t="shared" si="48"/>
        <v>0</v>
      </c>
      <c r="J478" s="41">
        <f t="shared" si="49"/>
        <v>0</v>
      </c>
      <c r="L478" s="12">
        <f t="shared" si="44"/>
        <v>0</v>
      </c>
    </row>
    <row r="479" spans="1:12" x14ac:dyDescent="0.25">
      <c r="A479" s="29" t="s">
        <v>119</v>
      </c>
      <c r="B479" s="51"/>
      <c r="C479" s="51"/>
      <c r="D479" s="51"/>
      <c r="E479" s="52"/>
      <c r="F479" s="38">
        <f t="shared" si="45"/>
        <v>0</v>
      </c>
      <c r="G479" s="39">
        <f t="shared" si="46"/>
        <v>0</v>
      </c>
      <c r="H479" s="39">
        <f t="shared" si="47"/>
        <v>0</v>
      </c>
      <c r="I479" s="40">
        <f t="shared" si="48"/>
        <v>0</v>
      </c>
      <c r="J479" s="41">
        <f t="shared" si="49"/>
        <v>0</v>
      </c>
      <c r="L479" s="12">
        <f t="shared" si="44"/>
        <v>0</v>
      </c>
    </row>
    <row r="480" spans="1:12" x14ac:dyDescent="0.25">
      <c r="A480" s="29" t="s">
        <v>119</v>
      </c>
      <c r="B480" s="51"/>
      <c r="C480" s="51"/>
      <c r="D480" s="51"/>
      <c r="E480" s="52"/>
      <c r="F480" s="38">
        <f t="shared" si="45"/>
        <v>0</v>
      </c>
      <c r="G480" s="39">
        <f t="shared" si="46"/>
        <v>0</v>
      </c>
      <c r="H480" s="39">
        <f t="shared" si="47"/>
        <v>0</v>
      </c>
      <c r="I480" s="40">
        <f t="shared" si="48"/>
        <v>0</v>
      </c>
      <c r="J480" s="41">
        <f t="shared" si="49"/>
        <v>0</v>
      </c>
      <c r="L480" s="12">
        <f t="shared" si="44"/>
        <v>0</v>
      </c>
    </row>
    <row r="481" spans="1:12" x14ac:dyDescent="0.25">
      <c r="A481" s="29" t="s">
        <v>119</v>
      </c>
      <c r="B481" s="51"/>
      <c r="C481" s="51"/>
      <c r="D481" s="51"/>
      <c r="E481" s="52"/>
      <c r="F481" s="38">
        <f t="shared" si="45"/>
        <v>0</v>
      </c>
      <c r="G481" s="39">
        <f t="shared" si="46"/>
        <v>0</v>
      </c>
      <c r="H481" s="39">
        <f t="shared" si="47"/>
        <v>0</v>
      </c>
      <c r="I481" s="40">
        <f t="shared" si="48"/>
        <v>0</v>
      </c>
      <c r="J481" s="41">
        <f t="shared" si="49"/>
        <v>0</v>
      </c>
      <c r="L481" s="12">
        <f t="shared" si="44"/>
        <v>0</v>
      </c>
    </row>
    <row r="482" spans="1:12" x14ac:dyDescent="0.25">
      <c r="A482" s="29" t="s">
        <v>119</v>
      </c>
      <c r="B482" s="51"/>
      <c r="C482" s="51"/>
      <c r="D482" s="51"/>
      <c r="E482" s="52"/>
      <c r="F482" s="38">
        <f t="shared" si="45"/>
        <v>0</v>
      </c>
      <c r="G482" s="39">
        <f t="shared" si="46"/>
        <v>0</v>
      </c>
      <c r="H482" s="39">
        <f t="shared" si="47"/>
        <v>0</v>
      </c>
      <c r="I482" s="40">
        <f t="shared" si="48"/>
        <v>0</v>
      </c>
      <c r="J482" s="41">
        <f t="shared" si="49"/>
        <v>0</v>
      </c>
      <c r="L482" s="12">
        <f t="shared" si="44"/>
        <v>0</v>
      </c>
    </row>
    <row r="483" spans="1:12" x14ac:dyDescent="0.25">
      <c r="A483" s="29" t="s">
        <v>119</v>
      </c>
      <c r="B483" s="51"/>
      <c r="C483" s="51"/>
      <c r="D483" s="51"/>
      <c r="E483" s="52"/>
      <c r="F483" s="38">
        <f t="shared" si="45"/>
        <v>0</v>
      </c>
      <c r="G483" s="39">
        <f t="shared" si="46"/>
        <v>0</v>
      </c>
      <c r="H483" s="39">
        <f t="shared" si="47"/>
        <v>0</v>
      </c>
      <c r="I483" s="40">
        <f t="shared" si="48"/>
        <v>0</v>
      </c>
      <c r="J483" s="41">
        <f t="shared" si="49"/>
        <v>0</v>
      </c>
      <c r="L483" s="12">
        <f t="shared" si="44"/>
        <v>0</v>
      </c>
    </row>
    <row r="484" spans="1:12" x14ac:dyDescent="0.25">
      <c r="A484" s="29" t="s">
        <v>119</v>
      </c>
      <c r="B484" s="51"/>
      <c r="C484" s="51"/>
      <c r="D484" s="51"/>
      <c r="E484" s="52"/>
      <c r="F484" s="38">
        <f t="shared" si="45"/>
        <v>0</v>
      </c>
      <c r="G484" s="39">
        <f t="shared" si="46"/>
        <v>0</v>
      </c>
      <c r="H484" s="39">
        <f t="shared" si="47"/>
        <v>0</v>
      </c>
      <c r="I484" s="40">
        <f t="shared" si="48"/>
        <v>0</v>
      </c>
      <c r="J484" s="41">
        <f t="shared" si="49"/>
        <v>0</v>
      </c>
      <c r="L484" s="12">
        <f t="shared" ref="L484:L547" si="50">SUBTOTAL(9,H484:I484)</f>
        <v>0</v>
      </c>
    </row>
    <row r="485" spans="1:12" x14ac:dyDescent="0.25">
      <c r="A485" s="29" t="s">
        <v>119</v>
      </c>
      <c r="B485" s="51"/>
      <c r="C485" s="51"/>
      <c r="D485" s="51"/>
      <c r="E485" s="52"/>
      <c r="F485" s="38">
        <f t="shared" si="45"/>
        <v>0</v>
      </c>
      <c r="G485" s="39">
        <f t="shared" si="46"/>
        <v>0</v>
      </c>
      <c r="H485" s="39">
        <f t="shared" si="47"/>
        <v>0</v>
      </c>
      <c r="I485" s="40">
        <f t="shared" si="48"/>
        <v>0</v>
      </c>
      <c r="J485" s="41">
        <f t="shared" si="49"/>
        <v>0</v>
      </c>
      <c r="L485" s="12">
        <f t="shared" si="50"/>
        <v>0</v>
      </c>
    </row>
    <row r="486" spans="1:12" x14ac:dyDescent="0.25">
      <c r="A486" s="29" t="s">
        <v>119</v>
      </c>
      <c r="B486" s="51"/>
      <c r="C486" s="51"/>
      <c r="D486" s="51"/>
      <c r="E486" s="39"/>
      <c r="F486" s="38">
        <f t="shared" si="45"/>
        <v>0</v>
      </c>
      <c r="G486" s="39">
        <f t="shared" si="46"/>
        <v>0</v>
      </c>
      <c r="H486" s="39">
        <f t="shared" si="47"/>
        <v>0</v>
      </c>
      <c r="I486" s="40">
        <f t="shared" si="48"/>
        <v>0</v>
      </c>
      <c r="J486" s="41">
        <f t="shared" si="49"/>
        <v>0</v>
      </c>
      <c r="L486" s="12">
        <f t="shared" si="50"/>
        <v>0</v>
      </c>
    </row>
    <row r="487" spans="1:12" x14ac:dyDescent="0.25">
      <c r="A487" s="29" t="s">
        <v>119</v>
      </c>
      <c r="B487" s="51"/>
      <c r="C487" s="51"/>
      <c r="D487" s="51"/>
      <c r="E487" s="52"/>
      <c r="F487" s="38">
        <f t="shared" si="45"/>
        <v>0</v>
      </c>
      <c r="G487" s="39">
        <f t="shared" si="46"/>
        <v>0</v>
      </c>
      <c r="H487" s="39">
        <f t="shared" si="47"/>
        <v>0</v>
      </c>
      <c r="I487" s="40">
        <f t="shared" si="48"/>
        <v>0</v>
      </c>
      <c r="J487" s="41">
        <f t="shared" si="49"/>
        <v>0</v>
      </c>
      <c r="L487" s="12">
        <f t="shared" si="50"/>
        <v>0</v>
      </c>
    </row>
    <row r="488" spans="1:12" x14ac:dyDescent="0.25">
      <c r="A488" s="29" t="s">
        <v>119</v>
      </c>
      <c r="B488" s="51"/>
      <c r="C488" s="51"/>
      <c r="D488" s="51"/>
      <c r="E488" s="52"/>
      <c r="F488" s="38">
        <f t="shared" si="45"/>
        <v>0</v>
      </c>
      <c r="G488" s="39">
        <f t="shared" si="46"/>
        <v>0</v>
      </c>
      <c r="H488" s="39">
        <f t="shared" si="47"/>
        <v>0</v>
      </c>
      <c r="I488" s="40">
        <f t="shared" si="48"/>
        <v>0</v>
      </c>
      <c r="J488" s="41">
        <f t="shared" si="49"/>
        <v>0</v>
      </c>
      <c r="L488" s="12">
        <f t="shared" si="50"/>
        <v>0</v>
      </c>
    </row>
    <row r="489" spans="1:12" x14ac:dyDescent="0.25">
      <c r="A489" s="29" t="s">
        <v>119</v>
      </c>
      <c r="B489" s="51"/>
      <c r="C489" s="51"/>
      <c r="D489" s="51"/>
      <c r="E489" s="52"/>
      <c r="F489" s="38">
        <f t="shared" si="45"/>
        <v>0</v>
      </c>
      <c r="G489" s="39">
        <f t="shared" si="46"/>
        <v>0</v>
      </c>
      <c r="H489" s="39">
        <f t="shared" si="47"/>
        <v>0</v>
      </c>
      <c r="I489" s="40">
        <f t="shared" si="48"/>
        <v>0</v>
      </c>
      <c r="J489" s="41">
        <f t="shared" si="49"/>
        <v>0</v>
      </c>
      <c r="L489" s="12">
        <f t="shared" si="50"/>
        <v>0</v>
      </c>
    </row>
    <row r="490" spans="1:12" x14ac:dyDescent="0.25">
      <c r="A490" s="29" t="s">
        <v>119</v>
      </c>
      <c r="B490" s="51"/>
      <c r="C490" s="51"/>
      <c r="D490" s="51"/>
      <c r="E490" s="52"/>
      <c r="F490" s="38">
        <f t="shared" si="45"/>
        <v>0</v>
      </c>
      <c r="G490" s="39">
        <f t="shared" si="46"/>
        <v>0</v>
      </c>
      <c r="H490" s="39">
        <f t="shared" si="47"/>
        <v>0</v>
      </c>
      <c r="I490" s="40">
        <f t="shared" si="48"/>
        <v>0</v>
      </c>
      <c r="J490" s="41">
        <f t="shared" si="49"/>
        <v>0</v>
      </c>
      <c r="L490" s="12">
        <f t="shared" si="50"/>
        <v>0</v>
      </c>
    </row>
    <row r="491" spans="1:12" x14ac:dyDescent="0.25">
      <c r="A491" s="29" t="s">
        <v>119</v>
      </c>
      <c r="B491" s="51"/>
      <c r="C491" s="51"/>
      <c r="D491" s="51"/>
      <c r="E491" s="52"/>
      <c r="F491" s="38">
        <f t="shared" si="45"/>
        <v>0</v>
      </c>
      <c r="G491" s="39">
        <f t="shared" si="46"/>
        <v>0</v>
      </c>
      <c r="H491" s="39">
        <f t="shared" si="47"/>
        <v>0</v>
      </c>
      <c r="I491" s="40">
        <f t="shared" si="48"/>
        <v>0</v>
      </c>
      <c r="J491" s="41">
        <f t="shared" si="49"/>
        <v>0</v>
      </c>
      <c r="L491" s="12">
        <f t="shared" si="50"/>
        <v>0</v>
      </c>
    </row>
    <row r="492" spans="1:12" x14ac:dyDescent="0.25">
      <c r="A492" s="29" t="s">
        <v>119</v>
      </c>
      <c r="B492" s="51"/>
      <c r="C492" s="51"/>
      <c r="D492" s="51"/>
      <c r="E492" s="52"/>
      <c r="F492" s="38">
        <f t="shared" si="45"/>
        <v>0</v>
      </c>
      <c r="G492" s="39">
        <f t="shared" si="46"/>
        <v>0</v>
      </c>
      <c r="H492" s="39">
        <f t="shared" si="47"/>
        <v>0</v>
      </c>
      <c r="I492" s="40">
        <f t="shared" si="48"/>
        <v>0</v>
      </c>
      <c r="J492" s="41">
        <f t="shared" si="49"/>
        <v>0</v>
      </c>
      <c r="L492" s="12">
        <f t="shared" si="50"/>
        <v>0</v>
      </c>
    </row>
    <row r="493" spans="1:12" x14ac:dyDescent="0.25">
      <c r="A493" s="29" t="s">
        <v>119</v>
      </c>
      <c r="B493" s="51"/>
      <c r="C493" s="51"/>
      <c r="D493" s="51"/>
      <c r="E493" s="52"/>
      <c r="F493" s="38">
        <f t="shared" si="45"/>
        <v>0</v>
      </c>
      <c r="G493" s="39">
        <f t="shared" si="46"/>
        <v>0</v>
      </c>
      <c r="H493" s="39">
        <f t="shared" si="47"/>
        <v>0</v>
      </c>
      <c r="I493" s="40">
        <f t="shared" si="48"/>
        <v>0</v>
      </c>
      <c r="J493" s="41">
        <f t="shared" si="49"/>
        <v>0</v>
      </c>
      <c r="L493" s="12">
        <f t="shared" si="50"/>
        <v>0</v>
      </c>
    </row>
    <row r="494" spans="1:12" x14ac:dyDescent="0.25">
      <c r="A494" s="29" t="s">
        <v>119</v>
      </c>
      <c r="B494" s="51"/>
      <c r="C494" s="51"/>
      <c r="D494" s="51"/>
      <c r="E494" s="52"/>
      <c r="F494" s="38">
        <f t="shared" si="45"/>
        <v>0</v>
      </c>
      <c r="G494" s="39">
        <f t="shared" si="46"/>
        <v>0</v>
      </c>
      <c r="H494" s="39">
        <f t="shared" si="47"/>
        <v>0</v>
      </c>
      <c r="I494" s="40">
        <f t="shared" si="48"/>
        <v>0</v>
      </c>
      <c r="J494" s="41">
        <f t="shared" si="49"/>
        <v>0</v>
      </c>
      <c r="L494" s="12">
        <f t="shared" si="50"/>
        <v>0</v>
      </c>
    </row>
    <row r="495" spans="1:12" x14ac:dyDescent="0.25">
      <c r="A495" s="29" t="s">
        <v>119</v>
      </c>
      <c r="B495" s="51"/>
      <c r="C495" s="51"/>
      <c r="D495" s="51"/>
      <c r="E495" s="52"/>
      <c r="F495" s="38">
        <f t="shared" si="45"/>
        <v>0</v>
      </c>
      <c r="G495" s="39">
        <f t="shared" si="46"/>
        <v>0</v>
      </c>
      <c r="H495" s="39">
        <f t="shared" si="47"/>
        <v>0</v>
      </c>
      <c r="I495" s="40">
        <f t="shared" si="48"/>
        <v>0</v>
      </c>
      <c r="J495" s="41">
        <f t="shared" si="49"/>
        <v>0</v>
      </c>
      <c r="L495" s="12">
        <f t="shared" si="50"/>
        <v>0</v>
      </c>
    </row>
    <row r="496" spans="1:12" x14ac:dyDescent="0.25">
      <c r="A496" s="29" t="s">
        <v>119</v>
      </c>
      <c r="B496" s="51"/>
      <c r="C496" s="51"/>
      <c r="D496" s="51"/>
      <c r="E496" s="52"/>
      <c r="F496" s="38">
        <f t="shared" si="45"/>
        <v>0</v>
      </c>
      <c r="G496" s="39">
        <f t="shared" si="46"/>
        <v>0</v>
      </c>
      <c r="H496" s="39">
        <f t="shared" si="47"/>
        <v>0</v>
      </c>
      <c r="I496" s="40">
        <f t="shared" si="48"/>
        <v>0</v>
      </c>
      <c r="J496" s="41">
        <f t="shared" si="49"/>
        <v>0</v>
      </c>
      <c r="L496" s="12">
        <f t="shared" si="50"/>
        <v>0</v>
      </c>
    </row>
    <row r="497" spans="1:12" x14ac:dyDescent="0.25">
      <c r="A497" s="29" t="s">
        <v>119</v>
      </c>
      <c r="B497" s="51"/>
      <c r="C497" s="51"/>
      <c r="D497" s="51"/>
      <c r="E497" s="52"/>
      <c r="F497" s="38">
        <f t="shared" si="45"/>
        <v>0</v>
      </c>
      <c r="G497" s="39">
        <f t="shared" si="46"/>
        <v>0</v>
      </c>
      <c r="H497" s="39">
        <f t="shared" si="47"/>
        <v>0</v>
      </c>
      <c r="I497" s="40">
        <f t="shared" si="48"/>
        <v>0</v>
      </c>
      <c r="J497" s="41">
        <f t="shared" si="49"/>
        <v>0</v>
      </c>
      <c r="L497" s="12">
        <f t="shared" si="50"/>
        <v>0</v>
      </c>
    </row>
    <row r="498" spans="1:12" x14ac:dyDescent="0.25">
      <c r="A498" s="29" t="s">
        <v>119</v>
      </c>
      <c r="B498" s="51"/>
      <c r="C498" s="51"/>
      <c r="D498" s="51"/>
      <c r="E498" s="52"/>
      <c r="F498" s="38">
        <f t="shared" si="45"/>
        <v>0</v>
      </c>
      <c r="G498" s="39">
        <f t="shared" si="46"/>
        <v>0</v>
      </c>
      <c r="H498" s="39">
        <f t="shared" si="47"/>
        <v>0</v>
      </c>
      <c r="I498" s="40">
        <f t="shared" si="48"/>
        <v>0</v>
      </c>
      <c r="J498" s="41">
        <f t="shared" si="49"/>
        <v>0</v>
      </c>
      <c r="L498" s="12">
        <f t="shared" si="50"/>
        <v>0</v>
      </c>
    </row>
    <row r="499" spans="1:12" x14ac:dyDescent="0.25">
      <c r="A499" s="29" t="s">
        <v>119</v>
      </c>
      <c r="B499" s="51"/>
      <c r="C499" s="51"/>
      <c r="D499" s="51"/>
      <c r="E499" s="52"/>
      <c r="F499" s="38">
        <f t="shared" si="45"/>
        <v>0</v>
      </c>
      <c r="G499" s="39">
        <f t="shared" si="46"/>
        <v>0</v>
      </c>
      <c r="H499" s="39">
        <f t="shared" si="47"/>
        <v>0</v>
      </c>
      <c r="I499" s="40">
        <f t="shared" si="48"/>
        <v>0</v>
      </c>
      <c r="J499" s="41">
        <f t="shared" si="49"/>
        <v>0</v>
      </c>
      <c r="L499" s="12">
        <f t="shared" si="50"/>
        <v>0</v>
      </c>
    </row>
    <row r="500" spans="1:12" x14ac:dyDescent="0.25">
      <c r="A500" s="29" t="s">
        <v>119</v>
      </c>
      <c r="B500" s="51"/>
      <c r="C500" s="51"/>
      <c r="D500" s="51"/>
      <c r="E500" s="52"/>
      <c r="F500" s="38">
        <f t="shared" si="45"/>
        <v>0</v>
      </c>
      <c r="G500" s="39">
        <f t="shared" si="46"/>
        <v>0</v>
      </c>
      <c r="H500" s="39">
        <f t="shared" si="47"/>
        <v>0</v>
      </c>
      <c r="I500" s="40">
        <f t="shared" si="48"/>
        <v>0</v>
      </c>
      <c r="J500" s="41">
        <f t="shared" si="49"/>
        <v>0</v>
      </c>
      <c r="L500" s="12">
        <f t="shared" si="50"/>
        <v>0</v>
      </c>
    </row>
    <row r="501" spans="1:12" x14ac:dyDescent="0.25">
      <c r="A501" s="29" t="s">
        <v>119</v>
      </c>
      <c r="B501" s="51"/>
      <c r="C501" s="51"/>
      <c r="D501" s="51"/>
      <c r="E501" s="52"/>
      <c r="F501" s="38">
        <f t="shared" si="45"/>
        <v>0</v>
      </c>
      <c r="G501" s="39">
        <f t="shared" si="46"/>
        <v>0</v>
      </c>
      <c r="H501" s="39">
        <f t="shared" si="47"/>
        <v>0</v>
      </c>
      <c r="I501" s="40">
        <f t="shared" si="48"/>
        <v>0</v>
      </c>
      <c r="J501" s="41">
        <f t="shared" si="49"/>
        <v>0</v>
      </c>
      <c r="L501" s="12">
        <f t="shared" si="50"/>
        <v>0</v>
      </c>
    </row>
    <row r="502" spans="1:12" x14ac:dyDescent="0.25">
      <c r="A502" s="29" t="s">
        <v>119</v>
      </c>
      <c r="B502" s="51"/>
      <c r="C502" s="51"/>
      <c r="D502" s="51"/>
      <c r="E502" s="52"/>
      <c r="F502" s="38">
        <f t="shared" si="45"/>
        <v>0</v>
      </c>
      <c r="G502" s="39">
        <f t="shared" si="46"/>
        <v>0</v>
      </c>
      <c r="H502" s="39">
        <f t="shared" si="47"/>
        <v>0</v>
      </c>
      <c r="I502" s="40">
        <f t="shared" si="48"/>
        <v>0</v>
      </c>
      <c r="J502" s="41">
        <f t="shared" si="49"/>
        <v>0</v>
      </c>
      <c r="L502" s="12">
        <f t="shared" si="50"/>
        <v>0</v>
      </c>
    </row>
    <row r="503" spans="1:12" x14ac:dyDescent="0.25">
      <c r="A503" s="29" t="s">
        <v>119</v>
      </c>
      <c r="B503" s="51"/>
      <c r="C503" s="51"/>
      <c r="D503" s="51"/>
      <c r="E503" s="52"/>
      <c r="F503" s="38">
        <f t="shared" si="45"/>
        <v>0</v>
      </c>
      <c r="G503" s="39">
        <f t="shared" si="46"/>
        <v>0</v>
      </c>
      <c r="H503" s="39">
        <f t="shared" si="47"/>
        <v>0</v>
      </c>
      <c r="I503" s="40">
        <f t="shared" si="48"/>
        <v>0</v>
      </c>
      <c r="J503" s="41">
        <f t="shared" si="49"/>
        <v>0</v>
      </c>
      <c r="L503" s="12">
        <f t="shared" si="50"/>
        <v>0</v>
      </c>
    </row>
    <row r="504" spans="1:12" x14ac:dyDescent="0.25">
      <c r="A504" s="29" t="s">
        <v>119</v>
      </c>
      <c r="B504" s="51"/>
      <c r="C504" s="51"/>
      <c r="D504" s="51"/>
      <c r="E504" s="52"/>
      <c r="F504" s="38">
        <f t="shared" si="45"/>
        <v>0</v>
      </c>
      <c r="G504" s="39">
        <f t="shared" si="46"/>
        <v>0</v>
      </c>
      <c r="H504" s="39">
        <f t="shared" si="47"/>
        <v>0</v>
      </c>
      <c r="I504" s="40">
        <f t="shared" si="48"/>
        <v>0</v>
      </c>
      <c r="J504" s="41">
        <f t="shared" si="49"/>
        <v>0</v>
      </c>
      <c r="L504" s="12">
        <f t="shared" si="50"/>
        <v>0</v>
      </c>
    </row>
    <row r="505" spans="1:12" x14ac:dyDescent="0.25">
      <c r="A505" s="29" t="s">
        <v>119</v>
      </c>
      <c r="B505" s="51"/>
      <c r="C505" s="51"/>
      <c r="D505" s="51"/>
      <c r="E505" s="52"/>
      <c r="F505" s="38">
        <f t="shared" si="45"/>
        <v>0</v>
      </c>
      <c r="G505" s="39">
        <f t="shared" si="46"/>
        <v>0</v>
      </c>
      <c r="H505" s="39">
        <f t="shared" si="47"/>
        <v>0</v>
      </c>
      <c r="I505" s="40">
        <f t="shared" si="48"/>
        <v>0</v>
      </c>
      <c r="J505" s="41">
        <f t="shared" si="49"/>
        <v>0</v>
      </c>
      <c r="L505" s="12">
        <f t="shared" si="50"/>
        <v>0</v>
      </c>
    </row>
    <row r="506" spans="1:12" x14ac:dyDescent="0.25">
      <c r="A506" s="29" t="s">
        <v>119</v>
      </c>
      <c r="B506" s="51"/>
      <c r="C506" s="51"/>
      <c r="D506" s="51"/>
      <c r="E506" s="52"/>
      <c r="F506" s="38">
        <f t="shared" si="45"/>
        <v>0</v>
      </c>
      <c r="G506" s="39">
        <f t="shared" si="46"/>
        <v>0</v>
      </c>
      <c r="H506" s="39">
        <f t="shared" si="47"/>
        <v>0</v>
      </c>
      <c r="I506" s="40">
        <f t="shared" si="48"/>
        <v>0</v>
      </c>
      <c r="J506" s="41">
        <f t="shared" si="49"/>
        <v>0</v>
      </c>
      <c r="L506" s="12">
        <f t="shared" si="50"/>
        <v>0</v>
      </c>
    </row>
    <row r="507" spans="1:12" x14ac:dyDescent="0.25">
      <c r="A507" s="29" t="s">
        <v>119</v>
      </c>
      <c r="B507" s="51"/>
      <c r="C507" s="51"/>
      <c r="D507" s="51"/>
      <c r="E507" s="52"/>
      <c r="F507" s="38">
        <f t="shared" si="45"/>
        <v>0</v>
      </c>
      <c r="G507" s="39">
        <f t="shared" si="46"/>
        <v>0</v>
      </c>
      <c r="H507" s="39">
        <f t="shared" si="47"/>
        <v>0</v>
      </c>
      <c r="I507" s="40">
        <f t="shared" si="48"/>
        <v>0</v>
      </c>
      <c r="J507" s="41">
        <f t="shared" si="49"/>
        <v>0</v>
      </c>
      <c r="L507" s="12">
        <f t="shared" si="50"/>
        <v>0</v>
      </c>
    </row>
    <row r="508" spans="1:12" x14ac:dyDescent="0.25">
      <c r="A508" s="29" t="s">
        <v>119</v>
      </c>
      <c r="B508" s="51"/>
      <c r="C508" s="51"/>
      <c r="D508" s="51"/>
      <c r="E508" s="52"/>
      <c r="F508" s="38">
        <f t="shared" si="45"/>
        <v>0</v>
      </c>
      <c r="G508" s="39">
        <f t="shared" si="46"/>
        <v>0</v>
      </c>
      <c r="H508" s="39">
        <f t="shared" si="47"/>
        <v>0</v>
      </c>
      <c r="I508" s="40">
        <f t="shared" si="48"/>
        <v>0</v>
      </c>
      <c r="J508" s="41">
        <f t="shared" si="49"/>
        <v>0</v>
      </c>
      <c r="L508" s="12">
        <f t="shared" si="50"/>
        <v>0</v>
      </c>
    </row>
    <row r="509" spans="1:12" x14ac:dyDescent="0.25">
      <c r="A509" s="29" t="s">
        <v>119</v>
      </c>
      <c r="B509" s="51"/>
      <c r="C509" s="51"/>
      <c r="D509" s="51"/>
      <c r="E509" s="52"/>
      <c r="F509" s="38">
        <f t="shared" si="45"/>
        <v>0</v>
      </c>
      <c r="G509" s="39">
        <f t="shared" si="46"/>
        <v>0</v>
      </c>
      <c r="H509" s="39">
        <f t="shared" si="47"/>
        <v>0</v>
      </c>
      <c r="I509" s="40">
        <f t="shared" si="48"/>
        <v>0</v>
      </c>
      <c r="J509" s="41">
        <f t="shared" si="49"/>
        <v>0</v>
      </c>
      <c r="L509" s="12">
        <f t="shared" si="50"/>
        <v>0</v>
      </c>
    </row>
    <row r="510" spans="1:12" x14ac:dyDescent="0.25">
      <c r="A510" s="29" t="s">
        <v>119</v>
      </c>
      <c r="B510" s="51"/>
      <c r="C510" s="51"/>
      <c r="D510" s="51"/>
      <c r="E510" s="52"/>
      <c r="F510" s="38">
        <f t="shared" si="45"/>
        <v>0</v>
      </c>
      <c r="G510" s="39">
        <f t="shared" si="46"/>
        <v>0</v>
      </c>
      <c r="H510" s="39">
        <f t="shared" si="47"/>
        <v>0</v>
      </c>
      <c r="I510" s="40">
        <f t="shared" si="48"/>
        <v>0</v>
      </c>
      <c r="J510" s="41">
        <f t="shared" si="49"/>
        <v>0</v>
      </c>
      <c r="L510" s="12">
        <f t="shared" si="50"/>
        <v>0</v>
      </c>
    </row>
    <row r="511" spans="1:12" x14ac:dyDescent="0.25">
      <c r="A511" s="29" t="s">
        <v>119</v>
      </c>
      <c r="B511" s="51"/>
      <c r="C511" s="51"/>
      <c r="D511" s="51"/>
      <c r="E511" s="52"/>
      <c r="F511" s="38">
        <f t="shared" si="45"/>
        <v>0</v>
      </c>
      <c r="G511" s="39">
        <f t="shared" si="46"/>
        <v>0</v>
      </c>
      <c r="H511" s="39">
        <f t="shared" si="47"/>
        <v>0</v>
      </c>
      <c r="I511" s="40">
        <f t="shared" si="48"/>
        <v>0</v>
      </c>
      <c r="J511" s="41">
        <f t="shared" si="49"/>
        <v>0</v>
      </c>
      <c r="L511" s="12">
        <f t="shared" si="50"/>
        <v>0</v>
      </c>
    </row>
    <row r="512" spans="1:12" x14ac:dyDescent="0.25">
      <c r="A512" s="29" t="s">
        <v>119</v>
      </c>
      <c r="B512" s="51"/>
      <c r="C512" s="51"/>
      <c r="D512" s="51"/>
      <c r="E512" s="52"/>
      <c r="F512" s="38">
        <f t="shared" si="45"/>
        <v>0</v>
      </c>
      <c r="G512" s="39">
        <f t="shared" si="46"/>
        <v>0</v>
      </c>
      <c r="H512" s="39">
        <f t="shared" si="47"/>
        <v>0</v>
      </c>
      <c r="I512" s="40">
        <f t="shared" si="48"/>
        <v>0</v>
      </c>
      <c r="J512" s="41">
        <f t="shared" si="49"/>
        <v>0</v>
      </c>
      <c r="L512" s="12">
        <f t="shared" si="50"/>
        <v>0</v>
      </c>
    </row>
    <row r="513" spans="1:12" x14ac:dyDescent="0.25">
      <c r="A513" s="29" t="s">
        <v>119</v>
      </c>
      <c r="B513" s="51"/>
      <c r="C513" s="51"/>
      <c r="D513" s="51"/>
      <c r="E513" s="52"/>
      <c r="F513" s="38">
        <f t="shared" si="45"/>
        <v>0</v>
      </c>
      <c r="G513" s="39">
        <f t="shared" si="46"/>
        <v>0</v>
      </c>
      <c r="H513" s="39">
        <f t="shared" si="47"/>
        <v>0</v>
      </c>
      <c r="I513" s="40">
        <f t="shared" si="48"/>
        <v>0</v>
      </c>
      <c r="J513" s="41">
        <f t="shared" si="49"/>
        <v>0</v>
      </c>
      <c r="L513" s="12">
        <f t="shared" si="50"/>
        <v>0</v>
      </c>
    </row>
    <row r="514" spans="1:12" x14ac:dyDescent="0.25">
      <c r="A514" s="29" t="s">
        <v>119</v>
      </c>
      <c r="B514" s="51"/>
      <c r="C514" s="51"/>
      <c r="D514" s="51"/>
      <c r="E514" s="52"/>
      <c r="F514" s="38">
        <f t="shared" si="45"/>
        <v>0</v>
      </c>
      <c r="G514" s="39">
        <f t="shared" si="46"/>
        <v>0</v>
      </c>
      <c r="H514" s="39">
        <f t="shared" si="47"/>
        <v>0</v>
      </c>
      <c r="I514" s="40">
        <f t="shared" si="48"/>
        <v>0</v>
      </c>
      <c r="J514" s="41">
        <f t="shared" si="49"/>
        <v>0</v>
      </c>
      <c r="L514" s="12">
        <f t="shared" si="50"/>
        <v>0</v>
      </c>
    </row>
    <row r="515" spans="1:12" x14ac:dyDescent="0.25">
      <c r="A515" s="29" t="s">
        <v>119</v>
      </c>
      <c r="B515" s="51"/>
      <c r="C515" s="51"/>
      <c r="D515" s="51"/>
      <c r="E515" s="52"/>
      <c r="F515" s="38">
        <f t="shared" si="45"/>
        <v>0</v>
      </c>
      <c r="G515" s="39">
        <f t="shared" si="46"/>
        <v>0</v>
      </c>
      <c r="H515" s="39">
        <f t="shared" si="47"/>
        <v>0</v>
      </c>
      <c r="I515" s="40">
        <f t="shared" si="48"/>
        <v>0</v>
      </c>
      <c r="J515" s="41">
        <f t="shared" si="49"/>
        <v>0</v>
      </c>
      <c r="L515" s="12">
        <f t="shared" si="50"/>
        <v>0</v>
      </c>
    </row>
    <row r="516" spans="1:12" x14ac:dyDescent="0.25">
      <c r="A516" s="29" t="s">
        <v>119</v>
      </c>
      <c r="B516" s="51"/>
      <c r="C516" s="51"/>
      <c r="D516" s="51"/>
      <c r="E516" s="52"/>
      <c r="F516" s="38">
        <f t="shared" si="45"/>
        <v>0</v>
      </c>
      <c r="G516" s="39">
        <f t="shared" si="46"/>
        <v>0</v>
      </c>
      <c r="H516" s="39">
        <f t="shared" si="47"/>
        <v>0</v>
      </c>
      <c r="I516" s="40">
        <f t="shared" si="48"/>
        <v>0</v>
      </c>
      <c r="J516" s="41">
        <f t="shared" si="49"/>
        <v>0</v>
      </c>
      <c r="L516" s="12">
        <f t="shared" si="50"/>
        <v>0</v>
      </c>
    </row>
    <row r="517" spans="1:12" x14ac:dyDescent="0.25">
      <c r="A517" s="29" t="s">
        <v>119</v>
      </c>
      <c r="B517" s="51"/>
      <c r="C517" s="51"/>
      <c r="D517" s="51"/>
      <c r="E517" s="52"/>
      <c r="F517" s="38">
        <f t="shared" si="45"/>
        <v>0</v>
      </c>
      <c r="G517" s="39">
        <f t="shared" si="46"/>
        <v>0</v>
      </c>
      <c r="H517" s="39">
        <f t="shared" si="47"/>
        <v>0</v>
      </c>
      <c r="I517" s="40">
        <f t="shared" si="48"/>
        <v>0</v>
      </c>
      <c r="J517" s="41">
        <f t="shared" si="49"/>
        <v>0</v>
      </c>
      <c r="L517" s="12">
        <f t="shared" si="50"/>
        <v>0</v>
      </c>
    </row>
    <row r="518" spans="1:12" x14ac:dyDescent="0.25">
      <c r="A518" s="29" t="s">
        <v>119</v>
      </c>
      <c r="B518" s="51"/>
      <c r="C518" s="51"/>
      <c r="D518" s="51"/>
      <c r="E518" s="52"/>
      <c r="F518" s="38">
        <f t="shared" si="45"/>
        <v>0</v>
      </c>
      <c r="G518" s="39">
        <f t="shared" si="46"/>
        <v>0</v>
      </c>
      <c r="H518" s="39">
        <f t="shared" si="47"/>
        <v>0</v>
      </c>
      <c r="I518" s="40">
        <f t="shared" si="48"/>
        <v>0</v>
      </c>
      <c r="J518" s="41">
        <f t="shared" si="49"/>
        <v>0</v>
      </c>
      <c r="L518" s="12">
        <f t="shared" si="50"/>
        <v>0</v>
      </c>
    </row>
    <row r="519" spans="1:12" x14ac:dyDescent="0.25">
      <c r="A519" s="29" t="s">
        <v>119</v>
      </c>
      <c r="B519" s="51"/>
      <c r="C519" s="51"/>
      <c r="D519" s="51"/>
      <c r="E519" s="52"/>
      <c r="F519" s="38">
        <f t="shared" si="45"/>
        <v>0</v>
      </c>
      <c r="G519" s="39">
        <f t="shared" si="46"/>
        <v>0</v>
      </c>
      <c r="H519" s="39">
        <f t="shared" si="47"/>
        <v>0</v>
      </c>
      <c r="I519" s="40">
        <f t="shared" si="48"/>
        <v>0</v>
      </c>
      <c r="J519" s="41">
        <f t="shared" si="49"/>
        <v>0</v>
      </c>
      <c r="L519" s="12">
        <f t="shared" si="50"/>
        <v>0</v>
      </c>
    </row>
    <row r="520" spans="1:12" x14ac:dyDescent="0.25">
      <c r="A520" s="29" t="s">
        <v>119</v>
      </c>
      <c r="B520" s="51"/>
      <c r="C520" s="51"/>
      <c r="D520" s="51"/>
      <c r="E520" s="52"/>
      <c r="F520" s="38">
        <f t="shared" si="45"/>
        <v>0</v>
      </c>
      <c r="G520" s="39">
        <f t="shared" si="46"/>
        <v>0</v>
      </c>
      <c r="H520" s="39">
        <f t="shared" si="47"/>
        <v>0</v>
      </c>
      <c r="I520" s="40">
        <f t="shared" si="48"/>
        <v>0</v>
      </c>
      <c r="J520" s="41">
        <f t="shared" si="49"/>
        <v>0</v>
      </c>
      <c r="L520" s="12">
        <f t="shared" si="50"/>
        <v>0</v>
      </c>
    </row>
    <row r="521" spans="1:12" x14ac:dyDescent="0.25">
      <c r="A521" s="29" t="s">
        <v>119</v>
      </c>
      <c r="B521" s="51"/>
      <c r="C521" s="51"/>
      <c r="D521" s="51"/>
      <c r="E521" s="52"/>
      <c r="F521" s="38">
        <f t="shared" si="45"/>
        <v>0</v>
      </c>
      <c r="G521" s="39">
        <f t="shared" si="46"/>
        <v>0</v>
      </c>
      <c r="H521" s="39">
        <f t="shared" si="47"/>
        <v>0</v>
      </c>
      <c r="I521" s="40">
        <f t="shared" si="48"/>
        <v>0</v>
      </c>
      <c r="J521" s="41">
        <f t="shared" si="49"/>
        <v>0</v>
      </c>
      <c r="L521" s="12">
        <f t="shared" si="50"/>
        <v>0</v>
      </c>
    </row>
    <row r="522" spans="1:12" x14ac:dyDescent="0.25">
      <c r="A522" s="29" t="s">
        <v>119</v>
      </c>
      <c r="B522" s="51"/>
      <c r="C522" s="51"/>
      <c r="D522" s="51"/>
      <c r="E522" s="52"/>
      <c r="F522" s="38">
        <f t="shared" si="45"/>
        <v>0</v>
      </c>
      <c r="G522" s="39">
        <f t="shared" si="46"/>
        <v>0</v>
      </c>
      <c r="H522" s="39">
        <f t="shared" si="47"/>
        <v>0</v>
      </c>
      <c r="I522" s="40">
        <f t="shared" si="48"/>
        <v>0</v>
      </c>
      <c r="J522" s="41">
        <f t="shared" si="49"/>
        <v>0</v>
      </c>
      <c r="L522" s="12">
        <f t="shared" si="50"/>
        <v>0</v>
      </c>
    </row>
    <row r="523" spans="1:12" x14ac:dyDescent="0.25">
      <c r="A523" s="29" t="s">
        <v>119</v>
      </c>
      <c r="B523" s="51"/>
      <c r="C523" s="51"/>
      <c r="D523" s="51"/>
      <c r="E523" s="52"/>
      <c r="F523" s="38">
        <f t="shared" ref="F523:F586" si="51">IF(D523="win",E523,IF(D523="lose",E523*-1,0))</f>
        <v>0</v>
      </c>
      <c r="G523" s="39">
        <f t="shared" ref="G523:G586" si="52">IF(D523="win",F523*0.1,IF(D523="lose",0,0))</f>
        <v>0</v>
      </c>
      <c r="H523" s="39">
        <f t="shared" ref="H523:H586" si="53">F523-G523</f>
        <v>0</v>
      </c>
      <c r="I523" s="40">
        <f t="shared" ref="I523:I586" si="54">E523*J523</f>
        <v>0</v>
      </c>
      <c r="J523" s="41">
        <f t="shared" ref="J523:J586" si="55">IF(ISNA(VLOOKUP(B523,$F$1002:$H$1020,3,FALSE)), 0,  VLOOKUP(B523,$F$1002:$H$1020,3,FALSE))</f>
        <v>0</v>
      </c>
      <c r="L523" s="12">
        <f t="shared" si="50"/>
        <v>0</v>
      </c>
    </row>
    <row r="524" spans="1:12" x14ac:dyDescent="0.25">
      <c r="A524" s="29" t="s">
        <v>119</v>
      </c>
      <c r="B524" s="51"/>
      <c r="C524" s="51"/>
      <c r="D524" s="51"/>
      <c r="E524" s="52"/>
      <c r="F524" s="38">
        <f t="shared" si="51"/>
        <v>0</v>
      </c>
      <c r="G524" s="39">
        <f t="shared" si="52"/>
        <v>0</v>
      </c>
      <c r="H524" s="39">
        <f t="shared" si="53"/>
        <v>0</v>
      </c>
      <c r="I524" s="40">
        <f t="shared" si="54"/>
        <v>0</v>
      </c>
      <c r="J524" s="41">
        <f t="shared" si="55"/>
        <v>0</v>
      </c>
      <c r="L524" s="12">
        <f t="shared" si="50"/>
        <v>0</v>
      </c>
    </row>
    <row r="525" spans="1:12" x14ac:dyDescent="0.25">
      <c r="A525" s="29" t="s">
        <v>119</v>
      </c>
      <c r="B525" s="51"/>
      <c r="C525" s="51"/>
      <c r="D525" s="51"/>
      <c r="E525" s="52"/>
      <c r="F525" s="38">
        <f t="shared" si="51"/>
        <v>0</v>
      </c>
      <c r="G525" s="39">
        <f t="shared" si="52"/>
        <v>0</v>
      </c>
      <c r="H525" s="39">
        <f t="shared" si="53"/>
        <v>0</v>
      </c>
      <c r="I525" s="40">
        <f t="shared" si="54"/>
        <v>0</v>
      </c>
      <c r="J525" s="41">
        <f t="shared" si="55"/>
        <v>0</v>
      </c>
      <c r="L525" s="12">
        <f t="shared" si="50"/>
        <v>0</v>
      </c>
    </row>
    <row r="526" spans="1:12" x14ac:dyDescent="0.25">
      <c r="A526" s="29" t="s">
        <v>119</v>
      </c>
      <c r="B526" s="51"/>
      <c r="C526" s="51"/>
      <c r="D526" s="51"/>
      <c r="E526" s="52"/>
      <c r="F526" s="38">
        <f t="shared" si="51"/>
        <v>0</v>
      </c>
      <c r="G526" s="39">
        <f t="shared" si="52"/>
        <v>0</v>
      </c>
      <c r="H526" s="39">
        <f t="shared" si="53"/>
        <v>0</v>
      </c>
      <c r="I526" s="40">
        <f t="shared" si="54"/>
        <v>0</v>
      </c>
      <c r="J526" s="41">
        <f t="shared" si="55"/>
        <v>0</v>
      </c>
      <c r="L526" s="12">
        <f t="shared" si="50"/>
        <v>0</v>
      </c>
    </row>
    <row r="527" spans="1:12" x14ac:dyDescent="0.25">
      <c r="A527" s="29" t="s">
        <v>119</v>
      </c>
      <c r="B527" s="51"/>
      <c r="C527" s="51"/>
      <c r="D527" s="51"/>
      <c r="E527" s="52"/>
      <c r="F527" s="38">
        <f t="shared" si="51"/>
        <v>0</v>
      </c>
      <c r="G527" s="39">
        <f t="shared" si="52"/>
        <v>0</v>
      </c>
      <c r="H527" s="39">
        <f t="shared" si="53"/>
        <v>0</v>
      </c>
      <c r="I527" s="40">
        <f t="shared" si="54"/>
        <v>0</v>
      </c>
      <c r="J527" s="41">
        <f t="shared" si="55"/>
        <v>0</v>
      </c>
      <c r="L527" s="12">
        <f t="shared" si="50"/>
        <v>0</v>
      </c>
    </row>
    <row r="528" spans="1:12" x14ac:dyDescent="0.25">
      <c r="A528" s="29" t="s">
        <v>119</v>
      </c>
      <c r="B528" s="51"/>
      <c r="C528" s="51"/>
      <c r="D528" s="51"/>
      <c r="E528" s="52"/>
      <c r="F528" s="38">
        <f t="shared" si="51"/>
        <v>0</v>
      </c>
      <c r="G528" s="39">
        <f t="shared" si="52"/>
        <v>0</v>
      </c>
      <c r="H528" s="39">
        <f t="shared" si="53"/>
        <v>0</v>
      </c>
      <c r="I528" s="40">
        <f t="shared" si="54"/>
        <v>0</v>
      </c>
      <c r="J528" s="41">
        <f t="shared" si="55"/>
        <v>0</v>
      </c>
      <c r="L528" s="12">
        <f t="shared" si="50"/>
        <v>0</v>
      </c>
    </row>
    <row r="529" spans="1:12" x14ac:dyDescent="0.25">
      <c r="A529" s="29" t="s">
        <v>119</v>
      </c>
      <c r="B529" s="51"/>
      <c r="C529" s="51"/>
      <c r="D529" s="51"/>
      <c r="E529" s="52"/>
      <c r="F529" s="38">
        <f t="shared" si="51"/>
        <v>0</v>
      </c>
      <c r="G529" s="39">
        <f t="shared" si="52"/>
        <v>0</v>
      </c>
      <c r="H529" s="39">
        <f t="shared" si="53"/>
        <v>0</v>
      </c>
      <c r="I529" s="40">
        <f t="shared" si="54"/>
        <v>0</v>
      </c>
      <c r="J529" s="41">
        <f t="shared" si="55"/>
        <v>0</v>
      </c>
      <c r="L529" s="12">
        <f t="shared" si="50"/>
        <v>0</v>
      </c>
    </row>
    <row r="530" spans="1:12" x14ac:dyDescent="0.25">
      <c r="A530" s="29" t="s">
        <v>119</v>
      </c>
      <c r="B530" s="51"/>
      <c r="C530" s="51"/>
      <c r="D530" s="51"/>
      <c r="E530" s="52"/>
      <c r="F530" s="38">
        <f t="shared" si="51"/>
        <v>0</v>
      </c>
      <c r="G530" s="39">
        <f t="shared" si="52"/>
        <v>0</v>
      </c>
      <c r="H530" s="39">
        <f t="shared" si="53"/>
        <v>0</v>
      </c>
      <c r="I530" s="40">
        <f t="shared" si="54"/>
        <v>0</v>
      </c>
      <c r="J530" s="41">
        <f t="shared" si="55"/>
        <v>0</v>
      </c>
      <c r="L530" s="12">
        <f t="shared" si="50"/>
        <v>0</v>
      </c>
    </row>
    <row r="531" spans="1:12" x14ac:dyDescent="0.25">
      <c r="A531" s="29" t="s">
        <v>119</v>
      </c>
      <c r="B531" s="51"/>
      <c r="C531" s="51"/>
      <c r="D531" s="51"/>
      <c r="E531" s="52"/>
      <c r="F531" s="38">
        <f t="shared" si="51"/>
        <v>0</v>
      </c>
      <c r="G531" s="39">
        <f t="shared" si="52"/>
        <v>0</v>
      </c>
      <c r="H531" s="39">
        <f t="shared" si="53"/>
        <v>0</v>
      </c>
      <c r="I531" s="40">
        <f t="shared" si="54"/>
        <v>0</v>
      </c>
      <c r="J531" s="41">
        <f t="shared" si="55"/>
        <v>0</v>
      </c>
      <c r="L531" s="12">
        <f t="shared" si="50"/>
        <v>0</v>
      </c>
    </row>
    <row r="532" spans="1:12" x14ac:dyDescent="0.25">
      <c r="A532" s="29" t="s">
        <v>119</v>
      </c>
      <c r="B532" s="51"/>
      <c r="C532" s="51"/>
      <c r="D532" s="51"/>
      <c r="E532" s="52"/>
      <c r="F532" s="38">
        <f t="shared" si="51"/>
        <v>0</v>
      </c>
      <c r="G532" s="39">
        <f t="shared" si="52"/>
        <v>0</v>
      </c>
      <c r="H532" s="39">
        <f t="shared" si="53"/>
        <v>0</v>
      </c>
      <c r="I532" s="40">
        <f t="shared" si="54"/>
        <v>0</v>
      </c>
      <c r="J532" s="41">
        <f t="shared" si="55"/>
        <v>0</v>
      </c>
      <c r="L532" s="12">
        <f t="shared" si="50"/>
        <v>0</v>
      </c>
    </row>
    <row r="533" spans="1:12" x14ac:dyDescent="0.25">
      <c r="A533" s="29" t="s">
        <v>119</v>
      </c>
      <c r="B533" s="51"/>
      <c r="C533" s="51"/>
      <c r="D533" s="51"/>
      <c r="E533" s="52"/>
      <c r="F533" s="38">
        <f t="shared" si="51"/>
        <v>0</v>
      </c>
      <c r="G533" s="39">
        <f t="shared" si="52"/>
        <v>0</v>
      </c>
      <c r="H533" s="39">
        <f t="shared" si="53"/>
        <v>0</v>
      </c>
      <c r="I533" s="40">
        <f t="shared" si="54"/>
        <v>0</v>
      </c>
      <c r="J533" s="41">
        <f t="shared" si="55"/>
        <v>0</v>
      </c>
      <c r="L533" s="12">
        <f t="shared" si="50"/>
        <v>0</v>
      </c>
    </row>
    <row r="534" spans="1:12" x14ac:dyDescent="0.25">
      <c r="A534" s="29" t="s">
        <v>119</v>
      </c>
      <c r="B534" s="51"/>
      <c r="C534" s="51"/>
      <c r="D534" s="51"/>
      <c r="E534" s="52"/>
      <c r="F534" s="38">
        <f t="shared" si="51"/>
        <v>0</v>
      </c>
      <c r="G534" s="39">
        <f t="shared" si="52"/>
        <v>0</v>
      </c>
      <c r="H534" s="39">
        <f t="shared" si="53"/>
        <v>0</v>
      </c>
      <c r="I534" s="40">
        <f t="shared" si="54"/>
        <v>0</v>
      </c>
      <c r="J534" s="41">
        <f t="shared" si="55"/>
        <v>0</v>
      </c>
      <c r="L534" s="12">
        <f t="shared" si="50"/>
        <v>0</v>
      </c>
    </row>
    <row r="535" spans="1:12" x14ac:dyDescent="0.25">
      <c r="A535" s="29" t="s">
        <v>119</v>
      </c>
      <c r="B535" s="51"/>
      <c r="C535" s="51"/>
      <c r="D535" s="51"/>
      <c r="E535" s="52"/>
      <c r="F535" s="38">
        <f t="shared" si="51"/>
        <v>0</v>
      </c>
      <c r="G535" s="39">
        <f t="shared" si="52"/>
        <v>0</v>
      </c>
      <c r="H535" s="39">
        <f t="shared" si="53"/>
        <v>0</v>
      </c>
      <c r="I535" s="40">
        <f t="shared" si="54"/>
        <v>0</v>
      </c>
      <c r="J535" s="41">
        <f t="shared" si="55"/>
        <v>0</v>
      </c>
      <c r="L535" s="12">
        <f t="shared" si="50"/>
        <v>0</v>
      </c>
    </row>
    <row r="536" spans="1:12" x14ac:dyDescent="0.25">
      <c r="A536" s="29" t="s">
        <v>119</v>
      </c>
      <c r="B536" s="51"/>
      <c r="C536" s="51"/>
      <c r="D536" s="51"/>
      <c r="E536" s="52"/>
      <c r="F536" s="38">
        <f t="shared" si="51"/>
        <v>0</v>
      </c>
      <c r="G536" s="39">
        <f t="shared" si="52"/>
        <v>0</v>
      </c>
      <c r="H536" s="39">
        <f t="shared" si="53"/>
        <v>0</v>
      </c>
      <c r="I536" s="40">
        <f t="shared" si="54"/>
        <v>0</v>
      </c>
      <c r="J536" s="41">
        <f t="shared" si="55"/>
        <v>0</v>
      </c>
      <c r="L536" s="12">
        <f t="shared" si="50"/>
        <v>0</v>
      </c>
    </row>
    <row r="537" spans="1:12" x14ac:dyDescent="0.25">
      <c r="A537" s="29" t="s">
        <v>119</v>
      </c>
      <c r="B537" s="51"/>
      <c r="C537" s="51"/>
      <c r="D537" s="51"/>
      <c r="E537" s="52"/>
      <c r="F537" s="38">
        <f t="shared" si="51"/>
        <v>0</v>
      </c>
      <c r="G537" s="39">
        <f t="shared" si="52"/>
        <v>0</v>
      </c>
      <c r="H537" s="39">
        <f t="shared" si="53"/>
        <v>0</v>
      </c>
      <c r="I537" s="40">
        <f t="shared" si="54"/>
        <v>0</v>
      </c>
      <c r="J537" s="41">
        <f t="shared" si="55"/>
        <v>0</v>
      </c>
      <c r="L537" s="12">
        <f t="shared" si="50"/>
        <v>0</v>
      </c>
    </row>
    <row r="538" spans="1:12" x14ac:dyDescent="0.25">
      <c r="A538" s="29" t="s">
        <v>119</v>
      </c>
      <c r="B538" s="51"/>
      <c r="C538" s="51"/>
      <c r="D538" s="51"/>
      <c r="E538" s="52"/>
      <c r="F538" s="38">
        <f t="shared" si="51"/>
        <v>0</v>
      </c>
      <c r="G538" s="39">
        <f t="shared" si="52"/>
        <v>0</v>
      </c>
      <c r="H538" s="39">
        <f t="shared" si="53"/>
        <v>0</v>
      </c>
      <c r="I538" s="40">
        <f t="shared" si="54"/>
        <v>0</v>
      </c>
      <c r="J538" s="41">
        <f t="shared" si="55"/>
        <v>0</v>
      </c>
      <c r="L538" s="12">
        <f t="shared" si="50"/>
        <v>0</v>
      </c>
    </row>
    <row r="539" spans="1:12" x14ac:dyDescent="0.25">
      <c r="A539" s="29" t="s">
        <v>119</v>
      </c>
      <c r="B539" s="51"/>
      <c r="C539" s="51"/>
      <c r="D539" s="51"/>
      <c r="E539" s="52"/>
      <c r="F539" s="38">
        <f t="shared" si="51"/>
        <v>0</v>
      </c>
      <c r="G539" s="39">
        <f t="shared" si="52"/>
        <v>0</v>
      </c>
      <c r="H539" s="39">
        <f t="shared" si="53"/>
        <v>0</v>
      </c>
      <c r="I539" s="40">
        <f t="shared" si="54"/>
        <v>0</v>
      </c>
      <c r="J539" s="41">
        <f t="shared" si="55"/>
        <v>0</v>
      </c>
      <c r="L539" s="12">
        <f t="shared" si="50"/>
        <v>0</v>
      </c>
    </row>
    <row r="540" spans="1:12" x14ac:dyDescent="0.25">
      <c r="A540" s="29" t="s">
        <v>119</v>
      </c>
      <c r="B540" s="51"/>
      <c r="C540" s="51"/>
      <c r="D540" s="51"/>
      <c r="E540" s="52"/>
      <c r="F540" s="38">
        <f t="shared" si="51"/>
        <v>0</v>
      </c>
      <c r="G540" s="39">
        <f t="shared" si="52"/>
        <v>0</v>
      </c>
      <c r="H540" s="39">
        <f t="shared" si="53"/>
        <v>0</v>
      </c>
      <c r="I540" s="40">
        <f t="shared" si="54"/>
        <v>0</v>
      </c>
      <c r="J540" s="41">
        <f t="shared" si="55"/>
        <v>0</v>
      </c>
      <c r="L540" s="12">
        <f t="shared" si="50"/>
        <v>0</v>
      </c>
    </row>
    <row r="541" spans="1:12" x14ac:dyDescent="0.25">
      <c r="A541" s="29" t="s">
        <v>119</v>
      </c>
      <c r="B541" s="51"/>
      <c r="C541" s="51"/>
      <c r="D541" s="51"/>
      <c r="E541" s="52"/>
      <c r="F541" s="38">
        <f t="shared" si="51"/>
        <v>0</v>
      </c>
      <c r="G541" s="39">
        <f t="shared" si="52"/>
        <v>0</v>
      </c>
      <c r="H541" s="39">
        <f t="shared" si="53"/>
        <v>0</v>
      </c>
      <c r="I541" s="40">
        <f t="shared" si="54"/>
        <v>0</v>
      </c>
      <c r="J541" s="41">
        <f t="shared" si="55"/>
        <v>0</v>
      </c>
      <c r="L541" s="12">
        <f t="shared" si="50"/>
        <v>0</v>
      </c>
    </row>
    <row r="542" spans="1:12" x14ac:dyDescent="0.25">
      <c r="A542" s="29" t="s">
        <v>119</v>
      </c>
      <c r="B542" s="51"/>
      <c r="C542" s="51"/>
      <c r="D542" s="51"/>
      <c r="E542" s="52"/>
      <c r="F542" s="38">
        <f t="shared" si="51"/>
        <v>0</v>
      </c>
      <c r="G542" s="39">
        <f t="shared" si="52"/>
        <v>0</v>
      </c>
      <c r="H542" s="39">
        <f t="shared" si="53"/>
        <v>0</v>
      </c>
      <c r="I542" s="40">
        <f t="shared" si="54"/>
        <v>0</v>
      </c>
      <c r="J542" s="41">
        <f t="shared" si="55"/>
        <v>0</v>
      </c>
      <c r="L542" s="12">
        <f t="shared" si="50"/>
        <v>0</v>
      </c>
    </row>
    <row r="543" spans="1:12" x14ac:dyDescent="0.25">
      <c r="A543" s="29" t="s">
        <v>119</v>
      </c>
      <c r="B543" s="51"/>
      <c r="C543" s="51"/>
      <c r="D543" s="51"/>
      <c r="E543" s="52"/>
      <c r="F543" s="38">
        <f t="shared" si="51"/>
        <v>0</v>
      </c>
      <c r="G543" s="39">
        <f t="shared" si="52"/>
        <v>0</v>
      </c>
      <c r="H543" s="39">
        <f t="shared" si="53"/>
        <v>0</v>
      </c>
      <c r="I543" s="40">
        <f t="shared" si="54"/>
        <v>0</v>
      </c>
      <c r="J543" s="41">
        <f t="shared" si="55"/>
        <v>0</v>
      </c>
      <c r="L543" s="12">
        <f t="shared" si="50"/>
        <v>0</v>
      </c>
    </row>
    <row r="544" spans="1:12" x14ac:dyDescent="0.25">
      <c r="A544" s="29" t="s">
        <v>119</v>
      </c>
      <c r="B544" s="51"/>
      <c r="C544" s="51"/>
      <c r="D544" s="51"/>
      <c r="E544" s="52"/>
      <c r="F544" s="38">
        <f t="shared" si="51"/>
        <v>0</v>
      </c>
      <c r="G544" s="39">
        <f t="shared" si="52"/>
        <v>0</v>
      </c>
      <c r="H544" s="39">
        <f t="shared" si="53"/>
        <v>0</v>
      </c>
      <c r="I544" s="40">
        <f t="shared" si="54"/>
        <v>0</v>
      </c>
      <c r="J544" s="41">
        <f t="shared" si="55"/>
        <v>0</v>
      </c>
      <c r="L544" s="12">
        <f t="shared" si="50"/>
        <v>0</v>
      </c>
    </row>
    <row r="545" spans="1:12" x14ac:dyDescent="0.25">
      <c r="A545" s="29" t="s">
        <v>119</v>
      </c>
      <c r="B545" s="51"/>
      <c r="C545" s="51"/>
      <c r="D545" s="51"/>
      <c r="E545" s="52"/>
      <c r="F545" s="38">
        <f t="shared" si="51"/>
        <v>0</v>
      </c>
      <c r="G545" s="39">
        <f t="shared" si="52"/>
        <v>0</v>
      </c>
      <c r="H545" s="39">
        <f t="shared" si="53"/>
        <v>0</v>
      </c>
      <c r="I545" s="40">
        <f t="shared" si="54"/>
        <v>0</v>
      </c>
      <c r="J545" s="41">
        <f t="shared" si="55"/>
        <v>0</v>
      </c>
      <c r="L545" s="12">
        <f t="shared" si="50"/>
        <v>0</v>
      </c>
    </row>
    <row r="546" spans="1:12" x14ac:dyDescent="0.25">
      <c r="A546" s="29" t="s">
        <v>119</v>
      </c>
      <c r="B546" s="51"/>
      <c r="C546" s="51"/>
      <c r="D546" s="51"/>
      <c r="E546" s="52"/>
      <c r="F546" s="38">
        <f t="shared" si="51"/>
        <v>0</v>
      </c>
      <c r="G546" s="39">
        <f t="shared" si="52"/>
        <v>0</v>
      </c>
      <c r="H546" s="39">
        <f t="shared" si="53"/>
        <v>0</v>
      </c>
      <c r="I546" s="40">
        <f t="shared" si="54"/>
        <v>0</v>
      </c>
      <c r="J546" s="41">
        <f t="shared" si="55"/>
        <v>0</v>
      </c>
      <c r="L546" s="12">
        <f t="shared" si="50"/>
        <v>0</v>
      </c>
    </row>
    <row r="547" spans="1:12" x14ac:dyDescent="0.25">
      <c r="A547" s="29" t="s">
        <v>119</v>
      </c>
      <c r="B547" s="51"/>
      <c r="C547" s="51"/>
      <c r="D547" s="51"/>
      <c r="E547" s="52"/>
      <c r="F547" s="38">
        <f t="shared" si="51"/>
        <v>0</v>
      </c>
      <c r="G547" s="39">
        <f t="shared" si="52"/>
        <v>0</v>
      </c>
      <c r="H547" s="39">
        <f t="shared" si="53"/>
        <v>0</v>
      </c>
      <c r="I547" s="40">
        <f t="shared" si="54"/>
        <v>0</v>
      </c>
      <c r="J547" s="41">
        <f t="shared" si="55"/>
        <v>0</v>
      </c>
      <c r="L547" s="12">
        <f t="shared" si="50"/>
        <v>0</v>
      </c>
    </row>
    <row r="548" spans="1:12" x14ac:dyDescent="0.25">
      <c r="A548" s="29" t="s">
        <v>119</v>
      </c>
      <c r="B548" s="51"/>
      <c r="C548" s="51"/>
      <c r="D548" s="51"/>
      <c r="E548" s="52"/>
      <c r="F548" s="38">
        <f t="shared" si="51"/>
        <v>0</v>
      </c>
      <c r="G548" s="39">
        <f t="shared" si="52"/>
        <v>0</v>
      </c>
      <c r="H548" s="39">
        <f t="shared" si="53"/>
        <v>0</v>
      </c>
      <c r="I548" s="40">
        <f t="shared" si="54"/>
        <v>0</v>
      </c>
      <c r="J548" s="41">
        <f t="shared" si="55"/>
        <v>0</v>
      </c>
      <c r="L548" s="12">
        <f t="shared" ref="L548:L611" si="56">SUBTOTAL(9,H548:I548)</f>
        <v>0</v>
      </c>
    </row>
    <row r="549" spans="1:12" x14ac:dyDescent="0.25">
      <c r="A549" s="29" t="s">
        <v>119</v>
      </c>
      <c r="B549" s="51"/>
      <c r="C549" s="51"/>
      <c r="D549" s="51"/>
      <c r="E549" s="52"/>
      <c r="F549" s="38">
        <f t="shared" si="51"/>
        <v>0</v>
      </c>
      <c r="G549" s="39">
        <f t="shared" si="52"/>
        <v>0</v>
      </c>
      <c r="H549" s="39">
        <f t="shared" si="53"/>
        <v>0</v>
      </c>
      <c r="I549" s="40">
        <f t="shared" si="54"/>
        <v>0</v>
      </c>
      <c r="J549" s="41">
        <f t="shared" si="55"/>
        <v>0</v>
      </c>
      <c r="L549" s="12">
        <f t="shared" si="56"/>
        <v>0</v>
      </c>
    </row>
    <row r="550" spans="1:12" x14ac:dyDescent="0.25">
      <c r="A550" s="29" t="s">
        <v>119</v>
      </c>
      <c r="B550" s="51"/>
      <c r="C550" s="51"/>
      <c r="D550" s="51"/>
      <c r="E550" s="52"/>
      <c r="F550" s="38">
        <f t="shared" si="51"/>
        <v>0</v>
      </c>
      <c r="G550" s="39">
        <f t="shared" si="52"/>
        <v>0</v>
      </c>
      <c r="H550" s="39">
        <f t="shared" si="53"/>
        <v>0</v>
      </c>
      <c r="I550" s="40">
        <f t="shared" si="54"/>
        <v>0</v>
      </c>
      <c r="J550" s="41">
        <f t="shared" si="55"/>
        <v>0</v>
      </c>
      <c r="L550" s="12">
        <f t="shared" si="56"/>
        <v>0</v>
      </c>
    </row>
    <row r="551" spans="1:12" x14ac:dyDescent="0.25">
      <c r="A551" s="29" t="s">
        <v>119</v>
      </c>
      <c r="B551" s="51"/>
      <c r="C551" s="51"/>
      <c r="D551" s="51"/>
      <c r="E551" s="52"/>
      <c r="F551" s="38">
        <f t="shared" si="51"/>
        <v>0</v>
      </c>
      <c r="G551" s="39">
        <f t="shared" si="52"/>
        <v>0</v>
      </c>
      <c r="H551" s="39">
        <f t="shared" si="53"/>
        <v>0</v>
      </c>
      <c r="I551" s="40">
        <f t="shared" si="54"/>
        <v>0</v>
      </c>
      <c r="J551" s="41">
        <f t="shared" si="55"/>
        <v>0</v>
      </c>
      <c r="L551" s="12">
        <f t="shared" si="56"/>
        <v>0</v>
      </c>
    </row>
    <row r="552" spans="1:12" x14ac:dyDescent="0.25">
      <c r="A552" s="29" t="s">
        <v>119</v>
      </c>
      <c r="B552" s="51"/>
      <c r="C552" s="51"/>
      <c r="D552" s="51"/>
      <c r="E552" s="52"/>
      <c r="F552" s="38">
        <f t="shared" si="51"/>
        <v>0</v>
      </c>
      <c r="G552" s="39">
        <f t="shared" si="52"/>
        <v>0</v>
      </c>
      <c r="H552" s="39">
        <f t="shared" si="53"/>
        <v>0</v>
      </c>
      <c r="I552" s="40">
        <f t="shared" si="54"/>
        <v>0</v>
      </c>
      <c r="J552" s="41">
        <f t="shared" si="55"/>
        <v>0</v>
      </c>
      <c r="L552" s="12">
        <f t="shared" si="56"/>
        <v>0</v>
      </c>
    </row>
    <row r="553" spans="1:12" x14ac:dyDescent="0.25">
      <c r="A553" s="29" t="s">
        <v>119</v>
      </c>
      <c r="B553" s="51"/>
      <c r="C553" s="51"/>
      <c r="D553" s="51"/>
      <c r="E553" s="52"/>
      <c r="F553" s="38">
        <f t="shared" si="51"/>
        <v>0</v>
      </c>
      <c r="G553" s="39">
        <f t="shared" si="52"/>
        <v>0</v>
      </c>
      <c r="H553" s="39">
        <f t="shared" si="53"/>
        <v>0</v>
      </c>
      <c r="I553" s="40">
        <f t="shared" si="54"/>
        <v>0</v>
      </c>
      <c r="J553" s="41">
        <f t="shared" si="55"/>
        <v>0</v>
      </c>
      <c r="L553" s="12">
        <f t="shared" si="56"/>
        <v>0</v>
      </c>
    </row>
    <row r="554" spans="1:12" x14ac:dyDescent="0.25">
      <c r="A554" s="29" t="s">
        <v>119</v>
      </c>
      <c r="B554" s="51"/>
      <c r="C554" s="51"/>
      <c r="D554" s="51"/>
      <c r="E554" s="52"/>
      <c r="F554" s="38">
        <f t="shared" si="51"/>
        <v>0</v>
      </c>
      <c r="G554" s="39">
        <f t="shared" si="52"/>
        <v>0</v>
      </c>
      <c r="H554" s="39">
        <f t="shared" si="53"/>
        <v>0</v>
      </c>
      <c r="I554" s="40">
        <f t="shared" si="54"/>
        <v>0</v>
      </c>
      <c r="J554" s="41">
        <f t="shared" si="55"/>
        <v>0</v>
      </c>
      <c r="L554" s="12">
        <f t="shared" si="56"/>
        <v>0</v>
      </c>
    </row>
    <row r="555" spans="1:12" x14ac:dyDescent="0.25">
      <c r="A555" s="29" t="s">
        <v>119</v>
      </c>
      <c r="B555" s="51"/>
      <c r="C555" s="51"/>
      <c r="D555" s="51"/>
      <c r="E555" s="52"/>
      <c r="F555" s="38">
        <f t="shared" si="51"/>
        <v>0</v>
      </c>
      <c r="G555" s="39">
        <f t="shared" si="52"/>
        <v>0</v>
      </c>
      <c r="H555" s="39">
        <f t="shared" si="53"/>
        <v>0</v>
      </c>
      <c r="I555" s="40">
        <f t="shared" si="54"/>
        <v>0</v>
      </c>
      <c r="J555" s="41">
        <f t="shared" si="55"/>
        <v>0</v>
      </c>
      <c r="L555" s="12">
        <f t="shared" si="56"/>
        <v>0</v>
      </c>
    </row>
    <row r="556" spans="1:12" x14ac:dyDescent="0.25">
      <c r="A556" s="29" t="s">
        <v>119</v>
      </c>
      <c r="B556" s="51"/>
      <c r="C556" s="51"/>
      <c r="D556" s="51"/>
      <c r="E556" s="52"/>
      <c r="F556" s="38">
        <f t="shared" si="51"/>
        <v>0</v>
      </c>
      <c r="G556" s="39">
        <f t="shared" si="52"/>
        <v>0</v>
      </c>
      <c r="H556" s="39">
        <f t="shared" si="53"/>
        <v>0</v>
      </c>
      <c r="I556" s="40">
        <f t="shared" si="54"/>
        <v>0</v>
      </c>
      <c r="J556" s="41">
        <f t="shared" si="55"/>
        <v>0</v>
      </c>
      <c r="L556" s="12">
        <f t="shared" si="56"/>
        <v>0</v>
      </c>
    </row>
    <row r="557" spans="1:12" x14ac:dyDescent="0.25">
      <c r="A557" s="29" t="s">
        <v>119</v>
      </c>
      <c r="B557" s="51"/>
      <c r="C557" s="51"/>
      <c r="D557" s="51"/>
      <c r="E557" s="52"/>
      <c r="F557" s="38">
        <f t="shared" si="51"/>
        <v>0</v>
      </c>
      <c r="G557" s="39">
        <f t="shared" si="52"/>
        <v>0</v>
      </c>
      <c r="H557" s="39">
        <f t="shared" si="53"/>
        <v>0</v>
      </c>
      <c r="I557" s="40">
        <f t="shared" si="54"/>
        <v>0</v>
      </c>
      <c r="J557" s="41">
        <f t="shared" si="55"/>
        <v>0</v>
      </c>
      <c r="L557" s="12">
        <f t="shared" si="56"/>
        <v>0</v>
      </c>
    </row>
    <row r="558" spans="1:12" x14ac:dyDescent="0.25">
      <c r="A558" s="29" t="s">
        <v>119</v>
      </c>
      <c r="B558" s="51"/>
      <c r="C558" s="51"/>
      <c r="D558" s="51"/>
      <c r="E558" s="52"/>
      <c r="F558" s="38">
        <f t="shared" si="51"/>
        <v>0</v>
      </c>
      <c r="G558" s="39">
        <f t="shared" si="52"/>
        <v>0</v>
      </c>
      <c r="H558" s="39">
        <f t="shared" si="53"/>
        <v>0</v>
      </c>
      <c r="I558" s="40">
        <f t="shared" si="54"/>
        <v>0</v>
      </c>
      <c r="J558" s="41">
        <f t="shared" si="55"/>
        <v>0</v>
      </c>
      <c r="L558" s="12">
        <f t="shared" si="56"/>
        <v>0</v>
      </c>
    </row>
    <row r="559" spans="1:12" x14ac:dyDescent="0.25">
      <c r="A559" s="29" t="s">
        <v>119</v>
      </c>
      <c r="B559" s="51"/>
      <c r="C559" s="51"/>
      <c r="D559" s="51"/>
      <c r="E559" s="52"/>
      <c r="F559" s="38">
        <f t="shared" si="51"/>
        <v>0</v>
      </c>
      <c r="G559" s="39">
        <f t="shared" si="52"/>
        <v>0</v>
      </c>
      <c r="H559" s="39">
        <f t="shared" si="53"/>
        <v>0</v>
      </c>
      <c r="I559" s="40">
        <f t="shared" si="54"/>
        <v>0</v>
      </c>
      <c r="J559" s="41">
        <f t="shared" si="55"/>
        <v>0</v>
      </c>
      <c r="L559" s="12">
        <f t="shared" si="56"/>
        <v>0</v>
      </c>
    </row>
    <row r="560" spans="1:12" x14ac:dyDescent="0.25">
      <c r="A560" s="29" t="s">
        <v>119</v>
      </c>
      <c r="B560" s="51"/>
      <c r="C560" s="51"/>
      <c r="D560" s="51"/>
      <c r="E560" s="52"/>
      <c r="F560" s="38">
        <f t="shared" si="51"/>
        <v>0</v>
      </c>
      <c r="G560" s="39">
        <f t="shared" si="52"/>
        <v>0</v>
      </c>
      <c r="H560" s="39">
        <f t="shared" si="53"/>
        <v>0</v>
      </c>
      <c r="I560" s="40">
        <f t="shared" si="54"/>
        <v>0</v>
      </c>
      <c r="J560" s="41">
        <f t="shared" si="55"/>
        <v>0</v>
      </c>
      <c r="L560" s="12">
        <f t="shared" si="56"/>
        <v>0</v>
      </c>
    </row>
    <row r="561" spans="1:12" x14ac:dyDescent="0.25">
      <c r="A561" s="29" t="s">
        <v>119</v>
      </c>
      <c r="B561" s="51"/>
      <c r="C561" s="51"/>
      <c r="D561" s="51"/>
      <c r="E561" s="52"/>
      <c r="F561" s="38">
        <f t="shared" si="51"/>
        <v>0</v>
      </c>
      <c r="G561" s="39">
        <f t="shared" si="52"/>
        <v>0</v>
      </c>
      <c r="H561" s="39">
        <f t="shared" si="53"/>
        <v>0</v>
      </c>
      <c r="I561" s="40">
        <f t="shared" si="54"/>
        <v>0</v>
      </c>
      <c r="J561" s="41">
        <f t="shared" si="55"/>
        <v>0</v>
      </c>
      <c r="L561" s="12">
        <f t="shared" si="56"/>
        <v>0</v>
      </c>
    </row>
    <row r="562" spans="1:12" x14ac:dyDescent="0.25">
      <c r="A562" s="29" t="s">
        <v>119</v>
      </c>
      <c r="B562" s="51"/>
      <c r="C562" s="51"/>
      <c r="D562" s="51"/>
      <c r="E562" s="52"/>
      <c r="F562" s="38">
        <f t="shared" si="51"/>
        <v>0</v>
      </c>
      <c r="G562" s="39">
        <f t="shared" si="52"/>
        <v>0</v>
      </c>
      <c r="H562" s="39">
        <f t="shared" si="53"/>
        <v>0</v>
      </c>
      <c r="I562" s="40">
        <f t="shared" si="54"/>
        <v>0</v>
      </c>
      <c r="J562" s="41">
        <f t="shared" si="55"/>
        <v>0</v>
      </c>
      <c r="L562" s="12">
        <f t="shared" si="56"/>
        <v>0</v>
      </c>
    </row>
    <row r="563" spans="1:12" x14ac:dyDescent="0.25">
      <c r="A563" s="29" t="s">
        <v>119</v>
      </c>
      <c r="B563" s="51"/>
      <c r="C563" s="51"/>
      <c r="D563" s="51"/>
      <c r="E563" s="52"/>
      <c r="F563" s="38">
        <f t="shared" si="51"/>
        <v>0</v>
      </c>
      <c r="G563" s="39">
        <f t="shared" si="52"/>
        <v>0</v>
      </c>
      <c r="H563" s="39">
        <f t="shared" si="53"/>
        <v>0</v>
      </c>
      <c r="I563" s="40">
        <f t="shared" si="54"/>
        <v>0</v>
      </c>
      <c r="J563" s="41">
        <f t="shared" si="55"/>
        <v>0</v>
      </c>
      <c r="L563" s="12">
        <f t="shared" si="56"/>
        <v>0</v>
      </c>
    </row>
    <row r="564" spans="1:12" x14ac:dyDescent="0.25">
      <c r="A564" s="29" t="s">
        <v>119</v>
      </c>
      <c r="B564" s="51"/>
      <c r="C564" s="51"/>
      <c r="D564" s="51"/>
      <c r="E564" s="52"/>
      <c r="F564" s="38">
        <f t="shared" si="51"/>
        <v>0</v>
      </c>
      <c r="G564" s="39">
        <f t="shared" si="52"/>
        <v>0</v>
      </c>
      <c r="H564" s="39">
        <f t="shared" si="53"/>
        <v>0</v>
      </c>
      <c r="I564" s="40">
        <f t="shared" si="54"/>
        <v>0</v>
      </c>
      <c r="J564" s="41">
        <f t="shared" si="55"/>
        <v>0</v>
      </c>
      <c r="L564" s="12">
        <f t="shared" si="56"/>
        <v>0</v>
      </c>
    </row>
    <row r="565" spans="1:12" x14ac:dyDescent="0.25">
      <c r="A565" s="29" t="s">
        <v>119</v>
      </c>
      <c r="B565" s="51"/>
      <c r="C565" s="51"/>
      <c r="D565" s="51"/>
      <c r="E565" s="52"/>
      <c r="F565" s="38">
        <f t="shared" si="51"/>
        <v>0</v>
      </c>
      <c r="G565" s="39">
        <f t="shared" si="52"/>
        <v>0</v>
      </c>
      <c r="H565" s="39">
        <f t="shared" si="53"/>
        <v>0</v>
      </c>
      <c r="I565" s="40">
        <f t="shared" si="54"/>
        <v>0</v>
      </c>
      <c r="J565" s="41">
        <f t="shared" si="55"/>
        <v>0</v>
      </c>
      <c r="L565" s="12">
        <f t="shared" si="56"/>
        <v>0</v>
      </c>
    </row>
    <row r="566" spans="1:12" x14ac:dyDescent="0.25">
      <c r="A566" s="29" t="s">
        <v>119</v>
      </c>
      <c r="B566" s="51"/>
      <c r="C566" s="51"/>
      <c r="D566" s="51"/>
      <c r="E566" s="52"/>
      <c r="F566" s="38">
        <f t="shared" si="51"/>
        <v>0</v>
      </c>
      <c r="G566" s="39">
        <f t="shared" si="52"/>
        <v>0</v>
      </c>
      <c r="H566" s="39">
        <f t="shared" si="53"/>
        <v>0</v>
      </c>
      <c r="I566" s="40">
        <f t="shared" si="54"/>
        <v>0</v>
      </c>
      <c r="J566" s="41">
        <f t="shared" si="55"/>
        <v>0</v>
      </c>
      <c r="L566" s="12">
        <f t="shared" si="56"/>
        <v>0</v>
      </c>
    </row>
    <row r="567" spans="1:12" x14ac:dyDescent="0.25">
      <c r="A567" s="29" t="s">
        <v>119</v>
      </c>
      <c r="B567" s="51"/>
      <c r="C567" s="51"/>
      <c r="D567" s="51"/>
      <c r="E567" s="52"/>
      <c r="F567" s="38">
        <f t="shared" si="51"/>
        <v>0</v>
      </c>
      <c r="G567" s="39">
        <f t="shared" si="52"/>
        <v>0</v>
      </c>
      <c r="H567" s="39">
        <f t="shared" si="53"/>
        <v>0</v>
      </c>
      <c r="I567" s="40">
        <f t="shared" si="54"/>
        <v>0</v>
      </c>
      <c r="J567" s="41">
        <f t="shared" si="55"/>
        <v>0</v>
      </c>
      <c r="L567" s="12">
        <f t="shared" si="56"/>
        <v>0</v>
      </c>
    </row>
    <row r="568" spans="1:12" x14ac:dyDescent="0.25">
      <c r="A568" s="29" t="s">
        <v>119</v>
      </c>
      <c r="B568" s="51"/>
      <c r="C568" s="51"/>
      <c r="D568" s="51"/>
      <c r="E568" s="52"/>
      <c r="F568" s="38">
        <f t="shared" si="51"/>
        <v>0</v>
      </c>
      <c r="G568" s="39">
        <f t="shared" si="52"/>
        <v>0</v>
      </c>
      <c r="H568" s="39">
        <f t="shared" si="53"/>
        <v>0</v>
      </c>
      <c r="I568" s="40">
        <f t="shared" si="54"/>
        <v>0</v>
      </c>
      <c r="J568" s="41">
        <f t="shared" si="55"/>
        <v>0</v>
      </c>
      <c r="L568" s="12">
        <f t="shared" si="56"/>
        <v>0</v>
      </c>
    </row>
    <row r="569" spans="1:12" x14ac:dyDescent="0.25">
      <c r="A569" s="29" t="s">
        <v>119</v>
      </c>
      <c r="B569" s="51"/>
      <c r="C569" s="51"/>
      <c r="D569" s="51"/>
      <c r="E569" s="52"/>
      <c r="F569" s="38">
        <f t="shared" si="51"/>
        <v>0</v>
      </c>
      <c r="G569" s="39">
        <f t="shared" si="52"/>
        <v>0</v>
      </c>
      <c r="H569" s="39">
        <f t="shared" si="53"/>
        <v>0</v>
      </c>
      <c r="I569" s="40">
        <f t="shared" si="54"/>
        <v>0</v>
      </c>
      <c r="J569" s="41">
        <f t="shared" si="55"/>
        <v>0</v>
      </c>
      <c r="L569" s="12">
        <f t="shared" si="56"/>
        <v>0</v>
      </c>
    </row>
    <row r="570" spans="1:12" x14ac:dyDescent="0.25">
      <c r="A570" s="29" t="s">
        <v>119</v>
      </c>
      <c r="B570" s="51"/>
      <c r="C570" s="51"/>
      <c r="D570" s="51"/>
      <c r="E570" s="52"/>
      <c r="F570" s="38">
        <f t="shared" si="51"/>
        <v>0</v>
      </c>
      <c r="G570" s="39">
        <f t="shared" si="52"/>
        <v>0</v>
      </c>
      <c r="H570" s="39">
        <f t="shared" si="53"/>
        <v>0</v>
      </c>
      <c r="I570" s="40">
        <f t="shared" si="54"/>
        <v>0</v>
      </c>
      <c r="J570" s="41">
        <f t="shared" si="55"/>
        <v>0</v>
      </c>
      <c r="L570" s="12">
        <f t="shared" si="56"/>
        <v>0</v>
      </c>
    </row>
    <row r="571" spans="1:12" x14ac:dyDescent="0.25">
      <c r="A571" s="29" t="s">
        <v>119</v>
      </c>
      <c r="B571" s="51"/>
      <c r="C571" s="51"/>
      <c r="D571" s="51"/>
      <c r="E571" s="52"/>
      <c r="F571" s="38">
        <f t="shared" si="51"/>
        <v>0</v>
      </c>
      <c r="G571" s="39">
        <f t="shared" si="52"/>
        <v>0</v>
      </c>
      <c r="H571" s="39">
        <f t="shared" si="53"/>
        <v>0</v>
      </c>
      <c r="I571" s="40">
        <f t="shared" si="54"/>
        <v>0</v>
      </c>
      <c r="J571" s="41">
        <f t="shared" si="55"/>
        <v>0</v>
      </c>
      <c r="L571" s="12">
        <f t="shared" si="56"/>
        <v>0</v>
      </c>
    </row>
    <row r="572" spans="1:12" x14ac:dyDescent="0.25">
      <c r="A572" s="29" t="s">
        <v>119</v>
      </c>
      <c r="B572" s="51"/>
      <c r="C572" s="51"/>
      <c r="D572" s="51"/>
      <c r="E572" s="52"/>
      <c r="F572" s="38">
        <f t="shared" si="51"/>
        <v>0</v>
      </c>
      <c r="G572" s="39">
        <f t="shared" si="52"/>
        <v>0</v>
      </c>
      <c r="H572" s="39">
        <f t="shared" si="53"/>
        <v>0</v>
      </c>
      <c r="I572" s="40">
        <f t="shared" si="54"/>
        <v>0</v>
      </c>
      <c r="J572" s="41">
        <f t="shared" si="55"/>
        <v>0</v>
      </c>
      <c r="L572" s="12">
        <f t="shared" si="56"/>
        <v>0</v>
      </c>
    </row>
    <row r="573" spans="1:12" x14ac:dyDescent="0.25">
      <c r="A573" s="29" t="s">
        <v>119</v>
      </c>
      <c r="B573" s="51"/>
      <c r="C573" s="51"/>
      <c r="D573" s="51"/>
      <c r="E573" s="52"/>
      <c r="F573" s="38">
        <f t="shared" si="51"/>
        <v>0</v>
      </c>
      <c r="G573" s="39">
        <f t="shared" si="52"/>
        <v>0</v>
      </c>
      <c r="H573" s="39">
        <f t="shared" si="53"/>
        <v>0</v>
      </c>
      <c r="I573" s="40">
        <f t="shared" si="54"/>
        <v>0</v>
      </c>
      <c r="J573" s="41">
        <f t="shared" si="55"/>
        <v>0</v>
      </c>
      <c r="L573" s="12">
        <f t="shared" si="56"/>
        <v>0</v>
      </c>
    </row>
    <row r="574" spans="1:12" x14ac:dyDescent="0.25">
      <c r="A574" s="29" t="s">
        <v>119</v>
      </c>
      <c r="B574" s="51"/>
      <c r="C574" s="51"/>
      <c r="D574" s="51"/>
      <c r="E574" s="52"/>
      <c r="F574" s="38">
        <f t="shared" si="51"/>
        <v>0</v>
      </c>
      <c r="G574" s="39">
        <f t="shared" si="52"/>
        <v>0</v>
      </c>
      <c r="H574" s="39">
        <f t="shared" si="53"/>
        <v>0</v>
      </c>
      <c r="I574" s="40">
        <f t="shared" si="54"/>
        <v>0</v>
      </c>
      <c r="J574" s="41">
        <f t="shared" si="55"/>
        <v>0</v>
      </c>
      <c r="L574" s="12">
        <f t="shared" si="56"/>
        <v>0</v>
      </c>
    </row>
    <row r="575" spans="1:12" x14ac:dyDescent="0.25">
      <c r="A575" s="29" t="s">
        <v>119</v>
      </c>
      <c r="B575" s="51"/>
      <c r="C575" s="51"/>
      <c r="D575" s="51"/>
      <c r="E575" s="52"/>
      <c r="F575" s="38">
        <f t="shared" si="51"/>
        <v>0</v>
      </c>
      <c r="G575" s="39">
        <f t="shared" si="52"/>
        <v>0</v>
      </c>
      <c r="H575" s="39">
        <f t="shared" si="53"/>
        <v>0</v>
      </c>
      <c r="I575" s="40">
        <f t="shared" si="54"/>
        <v>0</v>
      </c>
      <c r="J575" s="41">
        <f t="shared" si="55"/>
        <v>0</v>
      </c>
      <c r="L575" s="12">
        <f t="shared" si="56"/>
        <v>0</v>
      </c>
    </row>
    <row r="576" spans="1:12" x14ac:dyDescent="0.25">
      <c r="A576" s="29" t="s">
        <v>119</v>
      </c>
      <c r="B576" s="51"/>
      <c r="C576" s="51"/>
      <c r="D576" s="51"/>
      <c r="E576" s="52"/>
      <c r="F576" s="38">
        <f t="shared" si="51"/>
        <v>0</v>
      </c>
      <c r="G576" s="39">
        <f t="shared" si="52"/>
        <v>0</v>
      </c>
      <c r="H576" s="39">
        <f t="shared" si="53"/>
        <v>0</v>
      </c>
      <c r="I576" s="40">
        <f t="shared" si="54"/>
        <v>0</v>
      </c>
      <c r="J576" s="41">
        <f t="shared" si="55"/>
        <v>0</v>
      </c>
      <c r="L576" s="12">
        <f t="shared" si="56"/>
        <v>0</v>
      </c>
    </row>
    <row r="577" spans="1:12" x14ac:dyDescent="0.25">
      <c r="A577" s="29" t="s">
        <v>119</v>
      </c>
      <c r="B577" s="51"/>
      <c r="C577" s="51"/>
      <c r="D577" s="51"/>
      <c r="E577" s="52"/>
      <c r="F577" s="38">
        <f t="shared" si="51"/>
        <v>0</v>
      </c>
      <c r="G577" s="39">
        <f t="shared" si="52"/>
        <v>0</v>
      </c>
      <c r="H577" s="39">
        <f t="shared" si="53"/>
        <v>0</v>
      </c>
      <c r="I577" s="40">
        <f t="shared" si="54"/>
        <v>0</v>
      </c>
      <c r="J577" s="41">
        <f t="shared" si="55"/>
        <v>0</v>
      </c>
      <c r="L577" s="12">
        <f t="shared" si="56"/>
        <v>0</v>
      </c>
    </row>
    <row r="578" spans="1:12" x14ac:dyDescent="0.25">
      <c r="A578" s="29" t="s">
        <v>119</v>
      </c>
      <c r="B578" s="51"/>
      <c r="C578" s="51"/>
      <c r="D578" s="51"/>
      <c r="E578" s="52"/>
      <c r="F578" s="38">
        <f t="shared" si="51"/>
        <v>0</v>
      </c>
      <c r="G578" s="39">
        <f t="shared" si="52"/>
        <v>0</v>
      </c>
      <c r="H578" s="39">
        <f t="shared" si="53"/>
        <v>0</v>
      </c>
      <c r="I578" s="40">
        <f t="shared" si="54"/>
        <v>0</v>
      </c>
      <c r="J578" s="41">
        <f t="shared" si="55"/>
        <v>0</v>
      </c>
      <c r="L578" s="12">
        <f t="shared" si="56"/>
        <v>0</v>
      </c>
    </row>
    <row r="579" spans="1:12" x14ac:dyDescent="0.25">
      <c r="A579" s="29" t="s">
        <v>119</v>
      </c>
      <c r="B579" s="51"/>
      <c r="C579" s="51"/>
      <c r="D579" s="51"/>
      <c r="E579" s="52"/>
      <c r="F579" s="38">
        <f t="shared" si="51"/>
        <v>0</v>
      </c>
      <c r="G579" s="39">
        <f t="shared" si="52"/>
        <v>0</v>
      </c>
      <c r="H579" s="39">
        <f t="shared" si="53"/>
        <v>0</v>
      </c>
      <c r="I579" s="40">
        <f t="shared" si="54"/>
        <v>0</v>
      </c>
      <c r="J579" s="41">
        <f t="shared" si="55"/>
        <v>0</v>
      </c>
      <c r="L579" s="12">
        <f t="shared" si="56"/>
        <v>0</v>
      </c>
    </row>
    <row r="580" spans="1:12" x14ac:dyDescent="0.25">
      <c r="A580" s="29" t="s">
        <v>119</v>
      </c>
      <c r="B580" s="51"/>
      <c r="C580" s="51"/>
      <c r="D580" s="51"/>
      <c r="E580" s="52"/>
      <c r="F580" s="38">
        <f t="shared" si="51"/>
        <v>0</v>
      </c>
      <c r="G580" s="39">
        <f t="shared" si="52"/>
        <v>0</v>
      </c>
      <c r="H580" s="39">
        <f t="shared" si="53"/>
        <v>0</v>
      </c>
      <c r="I580" s="40">
        <f t="shared" si="54"/>
        <v>0</v>
      </c>
      <c r="J580" s="41">
        <f t="shared" si="55"/>
        <v>0</v>
      </c>
      <c r="L580" s="12">
        <f t="shared" si="56"/>
        <v>0</v>
      </c>
    </row>
    <row r="581" spans="1:12" x14ac:dyDescent="0.25">
      <c r="A581" s="29" t="s">
        <v>119</v>
      </c>
      <c r="B581" s="51"/>
      <c r="C581" s="51"/>
      <c r="D581" s="51"/>
      <c r="E581" s="52"/>
      <c r="F581" s="38">
        <f t="shared" si="51"/>
        <v>0</v>
      </c>
      <c r="G581" s="39">
        <f t="shared" si="52"/>
        <v>0</v>
      </c>
      <c r="H581" s="39">
        <f t="shared" si="53"/>
        <v>0</v>
      </c>
      <c r="I581" s="40">
        <f t="shared" si="54"/>
        <v>0</v>
      </c>
      <c r="J581" s="41">
        <f t="shared" si="55"/>
        <v>0</v>
      </c>
      <c r="L581" s="12">
        <f t="shared" si="56"/>
        <v>0</v>
      </c>
    </row>
    <row r="582" spans="1:12" x14ac:dyDescent="0.25">
      <c r="A582" s="29" t="s">
        <v>119</v>
      </c>
      <c r="B582" s="51"/>
      <c r="C582" s="51"/>
      <c r="D582" s="51"/>
      <c r="E582" s="52"/>
      <c r="F582" s="38">
        <f t="shared" si="51"/>
        <v>0</v>
      </c>
      <c r="G582" s="39">
        <f t="shared" si="52"/>
        <v>0</v>
      </c>
      <c r="H582" s="39">
        <f t="shared" si="53"/>
        <v>0</v>
      </c>
      <c r="I582" s="40">
        <f t="shared" si="54"/>
        <v>0</v>
      </c>
      <c r="J582" s="41">
        <f t="shared" si="55"/>
        <v>0</v>
      </c>
      <c r="L582" s="12">
        <f t="shared" si="56"/>
        <v>0</v>
      </c>
    </row>
    <row r="583" spans="1:12" x14ac:dyDescent="0.25">
      <c r="A583" s="29" t="s">
        <v>119</v>
      </c>
      <c r="B583" s="51"/>
      <c r="C583" s="51"/>
      <c r="D583" s="51"/>
      <c r="E583" s="52"/>
      <c r="F583" s="38">
        <f t="shared" si="51"/>
        <v>0</v>
      </c>
      <c r="G583" s="39">
        <f t="shared" si="52"/>
        <v>0</v>
      </c>
      <c r="H583" s="39">
        <f t="shared" si="53"/>
        <v>0</v>
      </c>
      <c r="I583" s="40">
        <f t="shared" si="54"/>
        <v>0</v>
      </c>
      <c r="J583" s="41">
        <f t="shared" si="55"/>
        <v>0</v>
      </c>
      <c r="L583" s="12">
        <f t="shared" si="56"/>
        <v>0</v>
      </c>
    </row>
    <row r="584" spans="1:12" x14ac:dyDescent="0.25">
      <c r="A584" s="29" t="s">
        <v>119</v>
      </c>
      <c r="B584" s="51"/>
      <c r="C584" s="51"/>
      <c r="D584" s="51"/>
      <c r="E584" s="52"/>
      <c r="F584" s="38">
        <f t="shared" si="51"/>
        <v>0</v>
      </c>
      <c r="G584" s="39">
        <f t="shared" si="52"/>
        <v>0</v>
      </c>
      <c r="H584" s="39">
        <f t="shared" si="53"/>
        <v>0</v>
      </c>
      <c r="I584" s="40">
        <f t="shared" si="54"/>
        <v>0</v>
      </c>
      <c r="J584" s="41">
        <f t="shared" si="55"/>
        <v>0</v>
      </c>
      <c r="L584" s="12">
        <f t="shared" si="56"/>
        <v>0</v>
      </c>
    </row>
    <row r="585" spans="1:12" x14ac:dyDescent="0.25">
      <c r="A585" s="29" t="s">
        <v>119</v>
      </c>
      <c r="B585" s="51"/>
      <c r="C585" s="51"/>
      <c r="D585" s="51"/>
      <c r="E585" s="52"/>
      <c r="F585" s="38">
        <f t="shared" si="51"/>
        <v>0</v>
      </c>
      <c r="G585" s="39">
        <f t="shared" si="52"/>
        <v>0</v>
      </c>
      <c r="H585" s="39">
        <f t="shared" si="53"/>
        <v>0</v>
      </c>
      <c r="I585" s="40">
        <f t="shared" si="54"/>
        <v>0</v>
      </c>
      <c r="J585" s="41">
        <f t="shared" si="55"/>
        <v>0</v>
      </c>
      <c r="L585" s="12">
        <f t="shared" si="56"/>
        <v>0</v>
      </c>
    </row>
    <row r="586" spans="1:12" x14ac:dyDescent="0.25">
      <c r="A586" s="29" t="s">
        <v>119</v>
      </c>
      <c r="B586" s="51"/>
      <c r="C586" s="51"/>
      <c r="D586" s="51"/>
      <c r="E586" s="52"/>
      <c r="F586" s="38">
        <f t="shared" si="51"/>
        <v>0</v>
      </c>
      <c r="G586" s="39">
        <f t="shared" si="52"/>
        <v>0</v>
      </c>
      <c r="H586" s="39">
        <f t="shared" si="53"/>
        <v>0</v>
      </c>
      <c r="I586" s="40">
        <f t="shared" si="54"/>
        <v>0</v>
      </c>
      <c r="J586" s="41">
        <f t="shared" si="55"/>
        <v>0</v>
      </c>
      <c r="L586" s="12">
        <f t="shared" si="56"/>
        <v>0</v>
      </c>
    </row>
    <row r="587" spans="1:12" x14ac:dyDescent="0.25">
      <c r="A587" s="29" t="s">
        <v>119</v>
      </c>
      <c r="B587" s="51"/>
      <c r="C587" s="51"/>
      <c r="D587" s="51"/>
      <c r="E587" s="52"/>
      <c r="F587" s="38">
        <f t="shared" ref="F587:F650" si="57">IF(D587="win",E587,IF(D587="lose",E587*-1,0))</f>
        <v>0</v>
      </c>
      <c r="G587" s="39">
        <f t="shared" ref="G587:G650" si="58">IF(D587="win",F587*0.1,IF(D587="lose",0,0))</f>
        <v>0</v>
      </c>
      <c r="H587" s="39">
        <f t="shared" ref="H587:H650" si="59">F587-G587</f>
        <v>0</v>
      </c>
      <c r="I587" s="40">
        <f t="shared" ref="I587:I650" si="60">E587*J587</f>
        <v>0</v>
      </c>
      <c r="J587" s="41">
        <f t="shared" ref="J587:J650" si="61">IF(ISNA(VLOOKUP(B587,$F$1002:$H$1020,3,FALSE)), 0,  VLOOKUP(B587,$F$1002:$H$1020,3,FALSE))</f>
        <v>0</v>
      </c>
      <c r="L587" s="12">
        <f t="shared" si="56"/>
        <v>0</v>
      </c>
    </row>
    <row r="588" spans="1:12" x14ac:dyDescent="0.25">
      <c r="A588" s="29" t="s">
        <v>119</v>
      </c>
      <c r="B588" s="51"/>
      <c r="C588" s="51"/>
      <c r="D588" s="51"/>
      <c r="E588" s="52"/>
      <c r="F588" s="38">
        <f t="shared" si="57"/>
        <v>0</v>
      </c>
      <c r="G588" s="39">
        <f t="shared" si="58"/>
        <v>0</v>
      </c>
      <c r="H588" s="39">
        <f t="shared" si="59"/>
        <v>0</v>
      </c>
      <c r="I588" s="40">
        <f t="shared" si="60"/>
        <v>0</v>
      </c>
      <c r="J588" s="41">
        <f t="shared" si="61"/>
        <v>0</v>
      </c>
      <c r="L588" s="12">
        <f t="shared" si="56"/>
        <v>0</v>
      </c>
    </row>
    <row r="589" spans="1:12" x14ac:dyDescent="0.25">
      <c r="A589" s="29" t="s">
        <v>119</v>
      </c>
      <c r="B589" s="51"/>
      <c r="C589" s="51"/>
      <c r="D589" s="51"/>
      <c r="E589" s="52"/>
      <c r="F589" s="38">
        <f t="shared" si="57"/>
        <v>0</v>
      </c>
      <c r="G589" s="39">
        <f t="shared" si="58"/>
        <v>0</v>
      </c>
      <c r="H589" s="39">
        <f t="shared" si="59"/>
        <v>0</v>
      </c>
      <c r="I589" s="40">
        <f t="shared" si="60"/>
        <v>0</v>
      </c>
      <c r="J589" s="41">
        <f t="shared" si="61"/>
        <v>0</v>
      </c>
      <c r="L589" s="12">
        <f t="shared" si="56"/>
        <v>0</v>
      </c>
    </row>
    <row r="590" spans="1:12" x14ac:dyDescent="0.25">
      <c r="A590" s="29" t="s">
        <v>119</v>
      </c>
      <c r="B590" s="51"/>
      <c r="C590" s="51"/>
      <c r="D590" s="51"/>
      <c r="E590" s="52"/>
      <c r="F590" s="38">
        <f t="shared" si="57"/>
        <v>0</v>
      </c>
      <c r="G590" s="39">
        <f t="shared" si="58"/>
        <v>0</v>
      </c>
      <c r="H590" s="39">
        <f t="shared" si="59"/>
        <v>0</v>
      </c>
      <c r="I590" s="40">
        <f t="shared" si="60"/>
        <v>0</v>
      </c>
      <c r="J590" s="41">
        <f t="shared" si="61"/>
        <v>0</v>
      </c>
      <c r="L590" s="12">
        <f t="shared" si="56"/>
        <v>0</v>
      </c>
    </row>
    <row r="591" spans="1:12" x14ac:dyDescent="0.25">
      <c r="A591" s="29" t="s">
        <v>119</v>
      </c>
      <c r="B591" s="51"/>
      <c r="C591" s="51"/>
      <c r="D591" s="51"/>
      <c r="E591" s="52"/>
      <c r="F591" s="38">
        <f t="shared" si="57"/>
        <v>0</v>
      </c>
      <c r="G591" s="39">
        <f t="shared" si="58"/>
        <v>0</v>
      </c>
      <c r="H591" s="39">
        <f t="shared" si="59"/>
        <v>0</v>
      </c>
      <c r="I591" s="40">
        <f t="shared" si="60"/>
        <v>0</v>
      </c>
      <c r="J591" s="41">
        <f t="shared" si="61"/>
        <v>0</v>
      </c>
      <c r="L591" s="12">
        <f t="shared" si="56"/>
        <v>0</v>
      </c>
    </row>
    <row r="592" spans="1:12" x14ac:dyDescent="0.25">
      <c r="A592" s="29" t="s">
        <v>119</v>
      </c>
      <c r="B592" s="51"/>
      <c r="C592" s="51"/>
      <c r="D592" s="51"/>
      <c r="E592" s="52"/>
      <c r="F592" s="38">
        <f t="shared" si="57"/>
        <v>0</v>
      </c>
      <c r="G592" s="39">
        <f t="shared" si="58"/>
        <v>0</v>
      </c>
      <c r="H592" s="39">
        <f t="shared" si="59"/>
        <v>0</v>
      </c>
      <c r="I592" s="40">
        <f t="shared" si="60"/>
        <v>0</v>
      </c>
      <c r="J592" s="41">
        <f t="shared" si="61"/>
        <v>0</v>
      </c>
      <c r="L592" s="12">
        <f t="shared" si="56"/>
        <v>0</v>
      </c>
    </row>
    <row r="593" spans="1:12" x14ac:dyDescent="0.25">
      <c r="A593" s="29" t="s">
        <v>119</v>
      </c>
      <c r="B593" s="51"/>
      <c r="C593" s="51"/>
      <c r="D593" s="51"/>
      <c r="E593" s="52"/>
      <c r="F593" s="38">
        <f t="shared" si="57"/>
        <v>0</v>
      </c>
      <c r="G593" s="39">
        <f t="shared" si="58"/>
        <v>0</v>
      </c>
      <c r="H593" s="39">
        <f t="shared" si="59"/>
        <v>0</v>
      </c>
      <c r="I593" s="40">
        <f t="shared" si="60"/>
        <v>0</v>
      </c>
      <c r="J593" s="41">
        <f t="shared" si="61"/>
        <v>0</v>
      </c>
      <c r="L593" s="12">
        <f t="shared" si="56"/>
        <v>0</v>
      </c>
    </row>
    <row r="594" spans="1:12" x14ac:dyDescent="0.25">
      <c r="A594" s="29" t="s">
        <v>119</v>
      </c>
      <c r="B594" s="51"/>
      <c r="C594" s="51"/>
      <c r="D594" s="51"/>
      <c r="E594" s="52"/>
      <c r="F594" s="38">
        <f t="shared" si="57"/>
        <v>0</v>
      </c>
      <c r="G594" s="39">
        <f t="shared" si="58"/>
        <v>0</v>
      </c>
      <c r="H594" s="39">
        <f t="shared" si="59"/>
        <v>0</v>
      </c>
      <c r="I594" s="40">
        <f t="shared" si="60"/>
        <v>0</v>
      </c>
      <c r="J594" s="41">
        <f t="shared" si="61"/>
        <v>0</v>
      </c>
      <c r="L594" s="12">
        <f t="shared" si="56"/>
        <v>0</v>
      </c>
    </row>
    <row r="595" spans="1:12" x14ac:dyDescent="0.25">
      <c r="A595" s="29" t="s">
        <v>119</v>
      </c>
      <c r="B595" s="51"/>
      <c r="C595" s="51"/>
      <c r="D595" s="51"/>
      <c r="E595" s="52"/>
      <c r="F595" s="38">
        <f t="shared" si="57"/>
        <v>0</v>
      </c>
      <c r="G595" s="39">
        <f t="shared" si="58"/>
        <v>0</v>
      </c>
      <c r="H595" s="39">
        <f t="shared" si="59"/>
        <v>0</v>
      </c>
      <c r="I595" s="40">
        <f t="shared" si="60"/>
        <v>0</v>
      </c>
      <c r="J595" s="41">
        <f t="shared" si="61"/>
        <v>0</v>
      </c>
      <c r="L595" s="12">
        <f t="shared" si="56"/>
        <v>0</v>
      </c>
    </row>
    <row r="596" spans="1:12" x14ac:dyDescent="0.25">
      <c r="A596" s="29" t="s">
        <v>119</v>
      </c>
      <c r="B596" s="51"/>
      <c r="C596" s="51"/>
      <c r="D596" s="51"/>
      <c r="E596" s="52"/>
      <c r="F596" s="38">
        <f t="shared" si="57"/>
        <v>0</v>
      </c>
      <c r="G596" s="39">
        <f t="shared" si="58"/>
        <v>0</v>
      </c>
      <c r="H596" s="39">
        <f t="shared" si="59"/>
        <v>0</v>
      </c>
      <c r="I596" s="40">
        <f t="shared" si="60"/>
        <v>0</v>
      </c>
      <c r="J596" s="41">
        <f t="shared" si="61"/>
        <v>0</v>
      </c>
      <c r="L596" s="12">
        <f t="shared" si="56"/>
        <v>0</v>
      </c>
    </row>
    <row r="597" spans="1:12" x14ac:dyDescent="0.25">
      <c r="A597" s="29" t="s">
        <v>119</v>
      </c>
      <c r="B597" s="51"/>
      <c r="C597" s="51"/>
      <c r="D597" s="51"/>
      <c r="E597" s="52"/>
      <c r="F597" s="38">
        <f t="shared" si="57"/>
        <v>0</v>
      </c>
      <c r="G597" s="39">
        <f t="shared" si="58"/>
        <v>0</v>
      </c>
      <c r="H597" s="39">
        <f t="shared" si="59"/>
        <v>0</v>
      </c>
      <c r="I597" s="40">
        <f t="shared" si="60"/>
        <v>0</v>
      </c>
      <c r="J597" s="41">
        <f t="shared" si="61"/>
        <v>0</v>
      </c>
      <c r="L597" s="12">
        <f t="shared" si="56"/>
        <v>0</v>
      </c>
    </row>
    <row r="598" spans="1:12" x14ac:dyDescent="0.25">
      <c r="A598" s="29" t="s">
        <v>119</v>
      </c>
      <c r="B598" s="51"/>
      <c r="C598" s="51"/>
      <c r="D598" s="51"/>
      <c r="E598" s="52"/>
      <c r="F598" s="38">
        <f t="shared" si="57"/>
        <v>0</v>
      </c>
      <c r="G598" s="39">
        <f t="shared" si="58"/>
        <v>0</v>
      </c>
      <c r="H598" s="39">
        <f t="shared" si="59"/>
        <v>0</v>
      </c>
      <c r="I598" s="40">
        <f t="shared" si="60"/>
        <v>0</v>
      </c>
      <c r="J598" s="41">
        <f t="shared" si="61"/>
        <v>0</v>
      </c>
      <c r="L598" s="12">
        <f t="shared" si="56"/>
        <v>0</v>
      </c>
    </row>
    <row r="599" spans="1:12" x14ac:dyDescent="0.25">
      <c r="A599" s="29" t="s">
        <v>119</v>
      </c>
      <c r="B599" s="51"/>
      <c r="C599" s="51"/>
      <c r="D599" s="51"/>
      <c r="E599" s="52"/>
      <c r="F599" s="38">
        <f t="shared" si="57"/>
        <v>0</v>
      </c>
      <c r="G599" s="39">
        <f t="shared" si="58"/>
        <v>0</v>
      </c>
      <c r="H599" s="39">
        <f t="shared" si="59"/>
        <v>0</v>
      </c>
      <c r="I599" s="40">
        <f t="shared" si="60"/>
        <v>0</v>
      </c>
      <c r="J599" s="41">
        <f t="shared" si="61"/>
        <v>0</v>
      </c>
      <c r="L599" s="12">
        <f t="shared" si="56"/>
        <v>0</v>
      </c>
    </row>
    <row r="600" spans="1:12" x14ac:dyDescent="0.25">
      <c r="A600" s="29" t="s">
        <v>119</v>
      </c>
      <c r="B600" s="51"/>
      <c r="C600" s="51"/>
      <c r="D600" s="51"/>
      <c r="E600" s="52"/>
      <c r="F600" s="38">
        <f t="shared" si="57"/>
        <v>0</v>
      </c>
      <c r="G600" s="39">
        <f t="shared" si="58"/>
        <v>0</v>
      </c>
      <c r="H600" s="39">
        <f t="shared" si="59"/>
        <v>0</v>
      </c>
      <c r="I600" s="40">
        <f t="shared" si="60"/>
        <v>0</v>
      </c>
      <c r="J600" s="41">
        <f t="shared" si="61"/>
        <v>0</v>
      </c>
      <c r="L600" s="12">
        <f t="shared" si="56"/>
        <v>0</v>
      </c>
    </row>
    <row r="601" spans="1:12" x14ac:dyDescent="0.25">
      <c r="A601" s="29" t="s">
        <v>119</v>
      </c>
      <c r="B601" s="51"/>
      <c r="C601" s="51"/>
      <c r="D601" s="51"/>
      <c r="E601" s="52"/>
      <c r="F601" s="38">
        <f t="shared" si="57"/>
        <v>0</v>
      </c>
      <c r="G601" s="39">
        <f t="shared" si="58"/>
        <v>0</v>
      </c>
      <c r="H601" s="39">
        <f t="shared" si="59"/>
        <v>0</v>
      </c>
      <c r="I601" s="40">
        <f t="shared" si="60"/>
        <v>0</v>
      </c>
      <c r="J601" s="41">
        <f t="shared" si="61"/>
        <v>0</v>
      </c>
      <c r="L601" s="12">
        <f t="shared" si="56"/>
        <v>0</v>
      </c>
    </row>
    <row r="602" spans="1:12" x14ac:dyDescent="0.25">
      <c r="A602" s="29" t="s">
        <v>119</v>
      </c>
      <c r="B602" s="51"/>
      <c r="C602" s="51"/>
      <c r="D602" s="51"/>
      <c r="E602" s="52"/>
      <c r="F602" s="38">
        <f t="shared" si="57"/>
        <v>0</v>
      </c>
      <c r="G602" s="39">
        <f t="shared" si="58"/>
        <v>0</v>
      </c>
      <c r="H602" s="39">
        <f t="shared" si="59"/>
        <v>0</v>
      </c>
      <c r="I602" s="40">
        <f t="shared" si="60"/>
        <v>0</v>
      </c>
      <c r="J602" s="41">
        <f t="shared" si="61"/>
        <v>0</v>
      </c>
      <c r="L602" s="12">
        <f t="shared" si="56"/>
        <v>0</v>
      </c>
    </row>
    <row r="603" spans="1:12" x14ac:dyDescent="0.25">
      <c r="A603" s="29" t="s">
        <v>119</v>
      </c>
      <c r="B603" s="51"/>
      <c r="C603" s="51"/>
      <c r="D603" s="51"/>
      <c r="E603" s="52"/>
      <c r="F603" s="38">
        <f t="shared" si="57"/>
        <v>0</v>
      </c>
      <c r="G603" s="39">
        <f t="shared" si="58"/>
        <v>0</v>
      </c>
      <c r="H603" s="39">
        <f t="shared" si="59"/>
        <v>0</v>
      </c>
      <c r="I603" s="40">
        <f t="shared" si="60"/>
        <v>0</v>
      </c>
      <c r="J603" s="41">
        <f t="shared" si="61"/>
        <v>0</v>
      </c>
      <c r="L603" s="12">
        <f t="shared" si="56"/>
        <v>0</v>
      </c>
    </row>
    <row r="604" spans="1:12" x14ac:dyDescent="0.25">
      <c r="A604" s="29" t="s">
        <v>119</v>
      </c>
      <c r="B604" s="51"/>
      <c r="C604" s="51"/>
      <c r="D604" s="51"/>
      <c r="E604" s="52"/>
      <c r="F604" s="38">
        <f t="shared" si="57"/>
        <v>0</v>
      </c>
      <c r="G604" s="39">
        <f t="shared" si="58"/>
        <v>0</v>
      </c>
      <c r="H604" s="39">
        <f t="shared" si="59"/>
        <v>0</v>
      </c>
      <c r="I604" s="40">
        <f t="shared" si="60"/>
        <v>0</v>
      </c>
      <c r="J604" s="41">
        <f t="shared" si="61"/>
        <v>0</v>
      </c>
      <c r="L604" s="12">
        <f t="shared" si="56"/>
        <v>0</v>
      </c>
    </row>
    <row r="605" spans="1:12" x14ac:dyDescent="0.25">
      <c r="A605" s="29" t="s">
        <v>119</v>
      </c>
      <c r="B605" s="51"/>
      <c r="C605" s="51"/>
      <c r="D605" s="51"/>
      <c r="E605" s="52"/>
      <c r="F605" s="38">
        <f t="shared" si="57"/>
        <v>0</v>
      </c>
      <c r="G605" s="39">
        <f t="shared" si="58"/>
        <v>0</v>
      </c>
      <c r="H605" s="39">
        <f t="shared" si="59"/>
        <v>0</v>
      </c>
      <c r="I605" s="40">
        <f t="shared" si="60"/>
        <v>0</v>
      </c>
      <c r="J605" s="41">
        <f t="shared" si="61"/>
        <v>0</v>
      </c>
      <c r="L605" s="12">
        <f t="shared" si="56"/>
        <v>0</v>
      </c>
    </row>
    <row r="606" spans="1:12" x14ac:dyDescent="0.25">
      <c r="A606" s="29" t="s">
        <v>119</v>
      </c>
      <c r="B606" s="51"/>
      <c r="C606" s="51"/>
      <c r="D606" s="51"/>
      <c r="E606" s="52"/>
      <c r="F606" s="38">
        <f t="shared" si="57"/>
        <v>0</v>
      </c>
      <c r="G606" s="39">
        <f t="shared" si="58"/>
        <v>0</v>
      </c>
      <c r="H606" s="39">
        <f t="shared" si="59"/>
        <v>0</v>
      </c>
      <c r="I606" s="40">
        <f t="shared" si="60"/>
        <v>0</v>
      </c>
      <c r="J606" s="41">
        <f t="shared" si="61"/>
        <v>0</v>
      </c>
      <c r="L606" s="12">
        <f t="shared" si="56"/>
        <v>0</v>
      </c>
    </row>
    <row r="607" spans="1:12" x14ac:dyDescent="0.25">
      <c r="A607" s="29" t="s">
        <v>119</v>
      </c>
      <c r="B607" s="51"/>
      <c r="C607" s="51"/>
      <c r="D607" s="51"/>
      <c r="E607" s="52"/>
      <c r="F607" s="38">
        <f t="shared" si="57"/>
        <v>0</v>
      </c>
      <c r="G607" s="39">
        <f t="shared" si="58"/>
        <v>0</v>
      </c>
      <c r="H607" s="39">
        <f t="shared" si="59"/>
        <v>0</v>
      </c>
      <c r="I607" s="40">
        <f t="shared" si="60"/>
        <v>0</v>
      </c>
      <c r="J607" s="41">
        <f t="shared" si="61"/>
        <v>0</v>
      </c>
      <c r="L607" s="12">
        <f t="shared" si="56"/>
        <v>0</v>
      </c>
    </row>
    <row r="608" spans="1:12" x14ac:dyDescent="0.25">
      <c r="A608" s="29" t="s">
        <v>119</v>
      </c>
      <c r="B608" s="51"/>
      <c r="C608" s="51"/>
      <c r="D608" s="51"/>
      <c r="E608" s="52"/>
      <c r="F608" s="38">
        <f t="shared" si="57"/>
        <v>0</v>
      </c>
      <c r="G608" s="39">
        <f t="shared" si="58"/>
        <v>0</v>
      </c>
      <c r="H608" s="39">
        <f t="shared" si="59"/>
        <v>0</v>
      </c>
      <c r="I608" s="40">
        <f t="shared" si="60"/>
        <v>0</v>
      </c>
      <c r="J608" s="41">
        <f t="shared" si="61"/>
        <v>0</v>
      </c>
      <c r="L608" s="12">
        <f t="shared" si="56"/>
        <v>0</v>
      </c>
    </row>
    <row r="609" spans="1:12" x14ac:dyDescent="0.25">
      <c r="A609" s="29" t="s">
        <v>119</v>
      </c>
      <c r="B609" s="51"/>
      <c r="C609" s="51"/>
      <c r="D609" s="51"/>
      <c r="E609" s="52"/>
      <c r="F609" s="38">
        <f t="shared" si="57"/>
        <v>0</v>
      </c>
      <c r="G609" s="39">
        <f t="shared" si="58"/>
        <v>0</v>
      </c>
      <c r="H609" s="39">
        <f t="shared" si="59"/>
        <v>0</v>
      </c>
      <c r="I609" s="40">
        <f t="shared" si="60"/>
        <v>0</v>
      </c>
      <c r="J609" s="41">
        <f t="shared" si="61"/>
        <v>0</v>
      </c>
      <c r="L609" s="12">
        <f t="shared" si="56"/>
        <v>0</v>
      </c>
    </row>
    <row r="610" spans="1:12" x14ac:dyDescent="0.25">
      <c r="A610" s="29" t="s">
        <v>119</v>
      </c>
      <c r="B610" s="51"/>
      <c r="C610" s="51"/>
      <c r="D610" s="51"/>
      <c r="E610" s="52"/>
      <c r="F610" s="38">
        <f t="shared" si="57"/>
        <v>0</v>
      </c>
      <c r="G610" s="39">
        <f t="shared" si="58"/>
        <v>0</v>
      </c>
      <c r="H610" s="39">
        <f t="shared" si="59"/>
        <v>0</v>
      </c>
      <c r="I610" s="40">
        <f t="shared" si="60"/>
        <v>0</v>
      </c>
      <c r="J610" s="41">
        <f t="shared" si="61"/>
        <v>0</v>
      </c>
      <c r="L610" s="12">
        <f t="shared" si="56"/>
        <v>0</v>
      </c>
    </row>
    <row r="611" spans="1:12" x14ac:dyDescent="0.25">
      <c r="A611" s="29" t="s">
        <v>119</v>
      </c>
      <c r="B611" s="51"/>
      <c r="C611" s="51"/>
      <c r="D611" s="51"/>
      <c r="E611" s="52"/>
      <c r="F611" s="38">
        <f t="shared" si="57"/>
        <v>0</v>
      </c>
      <c r="G611" s="39">
        <f t="shared" si="58"/>
        <v>0</v>
      </c>
      <c r="H611" s="39">
        <f t="shared" si="59"/>
        <v>0</v>
      </c>
      <c r="I611" s="40">
        <f t="shared" si="60"/>
        <v>0</v>
      </c>
      <c r="J611" s="41">
        <f t="shared" si="61"/>
        <v>0</v>
      </c>
      <c r="L611" s="12">
        <f t="shared" si="56"/>
        <v>0</v>
      </c>
    </row>
    <row r="612" spans="1:12" x14ac:dyDescent="0.25">
      <c r="A612" s="29" t="s">
        <v>119</v>
      </c>
      <c r="B612" s="51"/>
      <c r="C612" s="51"/>
      <c r="D612" s="51"/>
      <c r="E612" s="52"/>
      <c r="F612" s="38">
        <f t="shared" si="57"/>
        <v>0</v>
      </c>
      <c r="G612" s="39">
        <f t="shared" si="58"/>
        <v>0</v>
      </c>
      <c r="H612" s="39">
        <f t="shared" si="59"/>
        <v>0</v>
      </c>
      <c r="I612" s="40">
        <f t="shared" si="60"/>
        <v>0</v>
      </c>
      <c r="J612" s="41">
        <f t="shared" si="61"/>
        <v>0</v>
      </c>
      <c r="L612" s="12">
        <f t="shared" ref="L612:L675" si="62">SUBTOTAL(9,H612:I612)</f>
        <v>0</v>
      </c>
    </row>
    <row r="613" spans="1:12" x14ac:dyDescent="0.25">
      <c r="A613" s="29" t="s">
        <v>119</v>
      </c>
      <c r="B613" s="51"/>
      <c r="C613" s="51"/>
      <c r="D613" s="51"/>
      <c r="E613" s="52"/>
      <c r="F613" s="38">
        <f t="shared" si="57"/>
        <v>0</v>
      </c>
      <c r="G613" s="39">
        <f t="shared" si="58"/>
        <v>0</v>
      </c>
      <c r="H613" s="39">
        <f t="shared" si="59"/>
        <v>0</v>
      </c>
      <c r="I613" s="40">
        <f t="shared" si="60"/>
        <v>0</v>
      </c>
      <c r="J613" s="41">
        <f t="shared" si="61"/>
        <v>0</v>
      </c>
      <c r="L613" s="12">
        <f t="shared" si="62"/>
        <v>0</v>
      </c>
    </row>
    <row r="614" spans="1:12" x14ac:dyDescent="0.25">
      <c r="A614" s="29" t="s">
        <v>119</v>
      </c>
      <c r="B614" s="51"/>
      <c r="C614" s="51"/>
      <c r="D614" s="51"/>
      <c r="E614" s="52"/>
      <c r="F614" s="38">
        <f t="shared" si="57"/>
        <v>0</v>
      </c>
      <c r="G614" s="39">
        <f t="shared" si="58"/>
        <v>0</v>
      </c>
      <c r="H614" s="39">
        <f t="shared" si="59"/>
        <v>0</v>
      </c>
      <c r="I614" s="40">
        <f t="shared" si="60"/>
        <v>0</v>
      </c>
      <c r="J614" s="41">
        <f t="shared" si="61"/>
        <v>0</v>
      </c>
      <c r="L614" s="12">
        <f t="shared" si="62"/>
        <v>0</v>
      </c>
    </row>
    <row r="615" spans="1:12" x14ac:dyDescent="0.25">
      <c r="A615" s="29" t="s">
        <v>119</v>
      </c>
      <c r="B615" s="51"/>
      <c r="C615" s="51"/>
      <c r="D615" s="51"/>
      <c r="E615" s="52"/>
      <c r="F615" s="38">
        <f t="shared" si="57"/>
        <v>0</v>
      </c>
      <c r="G615" s="39">
        <f t="shared" si="58"/>
        <v>0</v>
      </c>
      <c r="H615" s="39">
        <f t="shared" si="59"/>
        <v>0</v>
      </c>
      <c r="I615" s="40">
        <f t="shared" si="60"/>
        <v>0</v>
      </c>
      <c r="J615" s="41">
        <f t="shared" si="61"/>
        <v>0</v>
      </c>
      <c r="L615" s="12">
        <f t="shared" si="62"/>
        <v>0</v>
      </c>
    </row>
    <row r="616" spans="1:12" x14ac:dyDescent="0.25">
      <c r="A616" s="29" t="s">
        <v>119</v>
      </c>
      <c r="B616" s="51"/>
      <c r="C616" s="51"/>
      <c r="D616" s="51"/>
      <c r="E616" s="52"/>
      <c r="F616" s="38">
        <f t="shared" si="57"/>
        <v>0</v>
      </c>
      <c r="G616" s="39">
        <f t="shared" si="58"/>
        <v>0</v>
      </c>
      <c r="H616" s="39">
        <f t="shared" si="59"/>
        <v>0</v>
      </c>
      <c r="I616" s="40">
        <f t="shared" si="60"/>
        <v>0</v>
      </c>
      <c r="J616" s="41">
        <f t="shared" si="61"/>
        <v>0</v>
      </c>
      <c r="L616" s="12">
        <f t="shared" si="62"/>
        <v>0</v>
      </c>
    </row>
    <row r="617" spans="1:12" x14ac:dyDescent="0.25">
      <c r="A617" s="29" t="s">
        <v>119</v>
      </c>
      <c r="B617" s="51"/>
      <c r="C617" s="51"/>
      <c r="D617" s="51"/>
      <c r="E617" s="52"/>
      <c r="F617" s="38">
        <f t="shared" si="57"/>
        <v>0</v>
      </c>
      <c r="G617" s="39">
        <f t="shared" si="58"/>
        <v>0</v>
      </c>
      <c r="H617" s="39">
        <f t="shared" si="59"/>
        <v>0</v>
      </c>
      <c r="I617" s="40">
        <f t="shared" si="60"/>
        <v>0</v>
      </c>
      <c r="J617" s="41">
        <f t="shared" si="61"/>
        <v>0</v>
      </c>
      <c r="L617" s="12">
        <f t="shared" si="62"/>
        <v>0</v>
      </c>
    </row>
    <row r="618" spans="1:12" x14ac:dyDescent="0.25">
      <c r="A618" s="29" t="s">
        <v>119</v>
      </c>
      <c r="B618" s="51"/>
      <c r="C618" s="51"/>
      <c r="D618" s="51"/>
      <c r="E618" s="52"/>
      <c r="F618" s="38">
        <f t="shared" si="57"/>
        <v>0</v>
      </c>
      <c r="G618" s="39">
        <f t="shared" si="58"/>
        <v>0</v>
      </c>
      <c r="H618" s="39">
        <f t="shared" si="59"/>
        <v>0</v>
      </c>
      <c r="I618" s="40">
        <f t="shared" si="60"/>
        <v>0</v>
      </c>
      <c r="J618" s="41">
        <f t="shared" si="61"/>
        <v>0</v>
      </c>
      <c r="L618" s="12">
        <f t="shared" si="62"/>
        <v>0</v>
      </c>
    </row>
    <row r="619" spans="1:12" x14ac:dyDescent="0.25">
      <c r="A619" s="29" t="s">
        <v>119</v>
      </c>
      <c r="B619" s="51"/>
      <c r="C619" s="51"/>
      <c r="D619" s="51"/>
      <c r="E619" s="52"/>
      <c r="F619" s="38">
        <f t="shared" si="57"/>
        <v>0</v>
      </c>
      <c r="G619" s="39">
        <f t="shared" si="58"/>
        <v>0</v>
      </c>
      <c r="H619" s="39">
        <f t="shared" si="59"/>
        <v>0</v>
      </c>
      <c r="I619" s="40">
        <f t="shared" si="60"/>
        <v>0</v>
      </c>
      <c r="J619" s="41">
        <f t="shared" si="61"/>
        <v>0</v>
      </c>
      <c r="L619" s="12">
        <f t="shared" si="62"/>
        <v>0</v>
      </c>
    </row>
    <row r="620" spans="1:12" x14ac:dyDescent="0.25">
      <c r="A620" s="29" t="s">
        <v>119</v>
      </c>
      <c r="B620" s="51"/>
      <c r="C620" s="51"/>
      <c r="D620" s="51"/>
      <c r="E620" s="52"/>
      <c r="F620" s="38">
        <f t="shared" si="57"/>
        <v>0</v>
      </c>
      <c r="G620" s="39">
        <f t="shared" si="58"/>
        <v>0</v>
      </c>
      <c r="H620" s="39">
        <f t="shared" si="59"/>
        <v>0</v>
      </c>
      <c r="I620" s="40">
        <f t="shared" si="60"/>
        <v>0</v>
      </c>
      <c r="J620" s="41">
        <f t="shared" si="61"/>
        <v>0</v>
      </c>
      <c r="L620" s="12">
        <f t="shared" si="62"/>
        <v>0</v>
      </c>
    </row>
    <row r="621" spans="1:12" x14ac:dyDescent="0.25">
      <c r="A621" s="29" t="s">
        <v>119</v>
      </c>
      <c r="B621" s="51"/>
      <c r="C621" s="51"/>
      <c r="D621" s="51"/>
      <c r="E621" s="52"/>
      <c r="F621" s="38">
        <f t="shared" si="57"/>
        <v>0</v>
      </c>
      <c r="G621" s="39">
        <f t="shared" si="58"/>
        <v>0</v>
      </c>
      <c r="H621" s="39">
        <f t="shared" si="59"/>
        <v>0</v>
      </c>
      <c r="I621" s="40">
        <f t="shared" si="60"/>
        <v>0</v>
      </c>
      <c r="J621" s="41">
        <f t="shared" si="61"/>
        <v>0</v>
      </c>
      <c r="L621" s="12">
        <f t="shared" si="62"/>
        <v>0</v>
      </c>
    </row>
    <row r="622" spans="1:12" x14ac:dyDescent="0.25">
      <c r="A622" s="29" t="s">
        <v>119</v>
      </c>
      <c r="B622" s="51"/>
      <c r="C622" s="51"/>
      <c r="D622" s="51"/>
      <c r="E622" s="52"/>
      <c r="F622" s="38">
        <f t="shared" si="57"/>
        <v>0</v>
      </c>
      <c r="G622" s="39">
        <f t="shared" si="58"/>
        <v>0</v>
      </c>
      <c r="H622" s="39">
        <f t="shared" si="59"/>
        <v>0</v>
      </c>
      <c r="I622" s="40">
        <f t="shared" si="60"/>
        <v>0</v>
      </c>
      <c r="J622" s="41">
        <f t="shared" si="61"/>
        <v>0</v>
      </c>
      <c r="L622" s="12">
        <f t="shared" si="62"/>
        <v>0</v>
      </c>
    </row>
    <row r="623" spans="1:12" x14ac:dyDescent="0.25">
      <c r="A623" s="29" t="s">
        <v>119</v>
      </c>
      <c r="B623" s="51"/>
      <c r="C623" s="51"/>
      <c r="D623" s="51"/>
      <c r="E623" s="52"/>
      <c r="F623" s="38">
        <f t="shared" si="57"/>
        <v>0</v>
      </c>
      <c r="G623" s="39">
        <f t="shared" si="58"/>
        <v>0</v>
      </c>
      <c r="H623" s="39">
        <f t="shared" si="59"/>
        <v>0</v>
      </c>
      <c r="I623" s="40">
        <f t="shared" si="60"/>
        <v>0</v>
      </c>
      <c r="J623" s="41">
        <f t="shared" si="61"/>
        <v>0</v>
      </c>
      <c r="L623" s="12">
        <f t="shared" si="62"/>
        <v>0</v>
      </c>
    </row>
    <row r="624" spans="1:12" x14ac:dyDescent="0.25">
      <c r="A624" s="29" t="s">
        <v>119</v>
      </c>
      <c r="B624" s="51"/>
      <c r="C624" s="51"/>
      <c r="D624" s="51"/>
      <c r="E624" s="52"/>
      <c r="F624" s="38">
        <f t="shared" si="57"/>
        <v>0</v>
      </c>
      <c r="G624" s="39">
        <f t="shared" si="58"/>
        <v>0</v>
      </c>
      <c r="H624" s="39">
        <f t="shared" si="59"/>
        <v>0</v>
      </c>
      <c r="I624" s="40">
        <f t="shared" si="60"/>
        <v>0</v>
      </c>
      <c r="J624" s="41">
        <f t="shared" si="61"/>
        <v>0</v>
      </c>
      <c r="L624" s="12">
        <f t="shared" si="62"/>
        <v>0</v>
      </c>
    </row>
    <row r="625" spans="1:12" x14ac:dyDescent="0.25">
      <c r="A625" s="29" t="s">
        <v>119</v>
      </c>
      <c r="B625" s="51"/>
      <c r="C625" s="51"/>
      <c r="D625" s="51"/>
      <c r="E625" s="52"/>
      <c r="F625" s="38">
        <f t="shared" si="57"/>
        <v>0</v>
      </c>
      <c r="G625" s="39">
        <f t="shared" si="58"/>
        <v>0</v>
      </c>
      <c r="H625" s="39">
        <f t="shared" si="59"/>
        <v>0</v>
      </c>
      <c r="I625" s="40">
        <f t="shared" si="60"/>
        <v>0</v>
      </c>
      <c r="J625" s="41">
        <f t="shared" si="61"/>
        <v>0</v>
      </c>
      <c r="L625" s="12">
        <f t="shared" si="62"/>
        <v>0</v>
      </c>
    </row>
    <row r="626" spans="1:12" x14ac:dyDescent="0.25">
      <c r="A626" s="29" t="s">
        <v>119</v>
      </c>
      <c r="B626" s="51"/>
      <c r="C626" s="51"/>
      <c r="D626" s="51"/>
      <c r="E626" s="52"/>
      <c r="F626" s="38">
        <f t="shared" si="57"/>
        <v>0</v>
      </c>
      <c r="G626" s="39">
        <f t="shared" si="58"/>
        <v>0</v>
      </c>
      <c r="H626" s="39">
        <f t="shared" si="59"/>
        <v>0</v>
      </c>
      <c r="I626" s="40">
        <f t="shared" si="60"/>
        <v>0</v>
      </c>
      <c r="J626" s="41">
        <f t="shared" si="61"/>
        <v>0</v>
      </c>
      <c r="L626" s="12">
        <f t="shared" si="62"/>
        <v>0</v>
      </c>
    </row>
    <row r="627" spans="1:12" x14ac:dyDescent="0.25">
      <c r="A627" s="29" t="s">
        <v>119</v>
      </c>
      <c r="B627" s="51"/>
      <c r="C627" s="51"/>
      <c r="D627" s="51"/>
      <c r="E627" s="52"/>
      <c r="F627" s="38">
        <f t="shared" si="57"/>
        <v>0</v>
      </c>
      <c r="G627" s="39">
        <f t="shared" si="58"/>
        <v>0</v>
      </c>
      <c r="H627" s="39">
        <f t="shared" si="59"/>
        <v>0</v>
      </c>
      <c r="I627" s="40">
        <f t="shared" si="60"/>
        <v>0</v>
      </c>
      <c r="J627" s="41">
        <f t="shared" si="61"/>
        <v>0</v>
      </c>
      <c r="L627" s="12">
        <f t="shared" si="62"/>
        <v>0</v>
      </c>
    </row>
    <row r="628" spans="1:12" x14ac:dyDescent="0.25">
      <c r="A628" s="29" t="s">
        <v>119</v>
      </c>
      <c r="B628" s="51"/>
      <c r="C628" s="51"/>
      <c r="D628" s="51"/>
      <c r="E628" s="52"/>
      <c r="F628" s="38">
        <f t="shared" si="57"/>
        <v>0</v>
      </c>
      <c r="G628" s="39">
        <f t="shared" si="58"/>
        <v>0</v>
      </c>
      <c r="H628" s="39">
        <f t="shared" si="59"/>
        <v>0</v>
      </c>
      <c r="I628" s="40">
        <f t="shared" si="60"/>
        <v>0</v>
      </c>
      <c r="J628" s="41">
        <f t="shared" si="61"/>
        <v>0</v>
      </c>
      <c r="L628" s="12">
        <f t="shared" si="62"/>
        <v>0</v>
      </c>
    </row>
    <row r="629" spans="1:12" x14ac:dyDescent="0.25">
      <c r="A629" s="29" t="s">
        <v>119</v>
      </c>
      <c r="B629" s="51"/>
      <c r="C629" s="51"/>
      <c r="D629" s="51"/>
      <c r="E629" s="52"/>
      <c r="F629" s="38">
        <f t="shared" si="57"/>
        <v>0</v>
      </c>
      <c r="G629" s="39">
        <f t="shared" si="58"/>
        <v>0</v>
      </c>
      <c r="H629" s="39">
        <f t="shared" si="59"/>
        <v>0</v>
      </c>
      <c r="I629" s="40">
        <f t="shared" si="60"/>
        <v>0</v>
      </c>
      <c r="J629" s="41">
        <f t="shared" si="61"/>
        <v>0</v>
      </c>
      <c r="L629" s="12">
        <f t="shared" si="62"/>
        <v>0</v>
      </c>
    </row>
    <row r="630" spans="1:12" x14ac:dyDescent="0.25">
      <c r="A630" s="29" t="s">
        <v>119</v>
      </c>
      <c r="B630" s="51"/>
      <c r="C630" s="51"/>
      <c r="D630" s="51"/>
      <c r="E630" s="52"/>
      <c r="F630" s="38">
        <f t="shared" si="57"/>
        <v>0</v>
      </c>
      <c r="G630" s="39">
        <f t="shared" si="58"/>
        <v>0</v>
      </c>
      <c r="H630" s="39">
        <f t="shared" si="59"/>
        <v>0</v>
      </c>
      <c r="I630" s="40">
        <f t="shared" si="60"/>
        <v>0</v>
      </c>
      <c r="J630" s="41">
        <f t="shared" si="61"/>
        <v>0</v>
      </c>
      <c r="L630" s="12">
        <f t="shared" si="62"/>
        <v>0</v>
      </c>
    </row>
    <row r="631" spans="1:12" x14ac:dyDescent="0.25">
      <c r="A631" s="29" t="s">
        <v>119</v>
      </c>
      <c r="B631" s="51"/>
      <c r="C631" s="51"/>
      <c r="D631" s="51"/>
      <c r="E631" s="52"/>
      <c r="F631" s="38">
        <f t="shared" si="57"/>
        <v>0</v>
      </c>
      <c r="G631" s="39">
        <f t="shared" si="58"/>
        <v>0</v>
      </c>
      <c r="H631" s="39">
        <f t="shared" si="59"/>
        <v>0</v>
      </c>
      <c r="I631" s="40">
        <f t="shared" si="60"/>
        <v>0</v>
      </c>
      <c r="J631" s="41">
        <f t="shared" si="61"/>
        <v>0</v>
      </c>
      <c r="L631" s="12">
        <f t="shared" si="62"/>
        <v>0</v>
      </c>
    </row>
    <row r="632" spans="1:12" x14ac:dyDescent="0.25">
      <c r="A632" s="29" t="s">
        <v>119</v>
      </c>
      <c r="B632" s="51"/>
      <c r="C632" s="51"/>
      <c r="D632" s="51"/>
      <c r="E632" s="52"/>
      <c r="F632" s="38">
        <f t="shared" si="57"/>
        <v>0</v>
      </c>
      <c r="G632" s="39">
        <f t="shared" si="58"/>
        <v>0</v>
      </c>
      <c r="H632" s="39">
        <f t="shared" si="59"/>
        <v>0</v>
      </c>
      <c r="I632" s="40">
        <f t="shared" si="60"/>
        <v>0</v>
      </c>
      <c r="J632" s="41">
        <f t="shared" si="61"/>
        <v>0</v>
      </c>
      <c r="L632" s="12">
        <f t="shared" si="62"/>
        <v>0</v>
      </c>
    </row>
    <row r="633" spans="1:12" x14ac:dyDescent="0.25">
      <c r="A633" s="29" t="s">
        <v>119</v>
      </c>
      <c r="B633" s="51"/>
      <c r="C633" s="51"/>
      <c r="D633" s="51"/>
      <c r="E633" s="52"/>
      <c r="F633" s="38">
        <f t="shared" si="57"/>
        <v>0</v>
      </c>
      <c r="G633" s="39">
        <f t="shared" si="58"/>
        <v>0</v>
      </c>
      <c r="H633" s="39">
        <f t="shared" si="59"/>
        <v>0</v>
      </c>
      <c r="I633" s="40">
        <f t="shared" si="60"/>
        <v>0</v>
      </c>
      <c r="J633" s="41">
        <f t="shared" si="61"/>
        <v>0</v>
      </c>
      <c r="L633" s="12">
        <f t="shared" si="62"/>
        <v>0</v>
      </c>
    </row>
    <row r="634" spans="1:12" x14ac:dyDescent="0.25">
      <c r="A634" s="29" t="s">
        <v>119</v>
      </c>
      <c r="B634" s="51"/>
      <c r="C634" s="51"/>
      <c r="D634" s="51"/>
      <c r="E634" s="52"/>
      <c r="F634" s="38">
        <f t="shared" si="57"/>
        <v>0</v>
      </c>
      <c r="G634" s="39">
        <f t="shared" si="58"/>
        <v>0</v>
      </c>
      <c r="H634" s="39">
        <f t="shared" si="59"/>
        <v>0</v>
      </c>
      <c r="I634" s="40">
        <f t="shared" si="60"/>
        <v>0</v>
      </c>
      <c r="J634" s="41">
        <f t="shared" si="61"/>
        <v>0</v>
      </c>
      <c r="L634" s="12">
        <f t="shared" si="62"/>
        <v>0</v>
      </c>
    </row>
    <row r="635" spans="1:12" x14ac:dyDescent="0.25">
      <c r="A635" s="29" t="s">
        <v>119</v>
      </c>
      <c r="B635" s="51"/>
      <c r="C635" s="51"/>
      <c r="D635" s="51"/>
      <c r="E635" s="52"/>
      <c r="F635" s="38">
        <f t="shared" si="57"/>
        <v>0</v>
      </c>
      <c r="G635" s="39">
        <f t="shared" si="58"/>
        <v>0</v>
      </c>
      <c r="H635" s="39">
        <f t="shared" si="59"/>
        <v>0</v>
      </c>
      <c r="I635" s="40">
        <f t="shared" si="60"/>
        <v>0</v>
      </c>
      <c r="J635" s="41">
        <f t="shared" si="61"/>
        <v>0</v>
      </c>
      <c r="L635" s="12">
        <f t="shared" si="62"/>
        <v>0</v>
      </c>
    </row>
    <row r="636" spans="1:12" x14ac:dyDescent="0.25">
      <c r="A636" s="29" t="s">
        <v>119</v>
      </c>
      <c r="B636" s="51"/>
      <c r="C636" s="51"/>
      <c r="D636" s="51"/>
      <c r="E636" s="52"/>
      <c r="F636" s="38">
        <f t="shared" si="57"/>
        <v>0</v>
      </c>
      <c r="G636" s="39">
        <f t="shared" si="58"/>
        <v>0</v>
      </c>
      <c r="H636" s="39">
        <f t="shared" si="59"/>
        <v>0</v>
      </c>
      <c r="I636" s="40">
        <f t="shared" si="60"/>
        <v>0</v>
      </c>
      <c r="J636" s="41">
        <f t="shared" si="61"/>
        <v>0</v>
      </c>
      <c r="L636" s="12">
        <f t="shared" si="62"/>
        <v>0</v>
      </c>
    </row>
    <row r="637" spans="1:12" x14ac:dyDescent="0.25">
      <c r="A637" s="29" t="s">
        <v>119</v>
      </c>
      <c r="B637" s="51"/>
      <c r="C637" s="51"/>
      <c r="D637" s="51"/>
      <c r="E637" s="52"/>
      <c r="F637" s="38">
        <f t="shared" si="57"/>
        <v>0</v>
      </c>
      <c r="G637" s="39">
        <f t="shared" si="58"/>
        <v>0</v>
      </c>
      <c r="H637" s="39">
        <f t="shared" si="59"/>
        <v>0</v>
      </c>
      <c r="I637" s="40">
        <f t="shared" si="60"/>
        <v>0</v>
      </c>
      <c r="J637" s="41">
        <f t="shared" si="61"/>
        <v>0</v>
      </c>
      <c r="L637" s="12">
        <f t="shared" si="62"/>
        <v>0</v>
      </c>
    </row>
    <row r="638" spans="1:12" x14ac:dyDescent="0.25">
      <c r="A638" s="29" t="s">
        <v>119</v>
      </c>
      <c r="B638" s="51"/>
      <c r="C638" s="51"/>
      <c r="D638" s="51"/>
      <c r="E638" s="52"/>
      <c r="F638" s="38">
        <f t="shared" si="57"/>
        <v>0</v>
      </c>
      <c r="G638" s="39">
        <f t="shared" si="58"/>
        <v>0</v>
      </c>
      <c r="H638" s="39">
        <f t="shared" si="59"/>
        <v>0</v>
      </c>
      <c r="I638" s="40">
        <f t="shared" si="60"/>
        <v>0</v>
      </c>
      <c r="J638" s="41">
        <f t="shared" si="61"/>
        <v>0</v>
      </c>
      <c r="L638" s="12">
        <f t="shared" si="62"/>
        <v>0</v>
      </c>
    </row>
    <row r="639" spans="1:12" x14ac:dyDescent="0.25">
      <c r="A639" s="29" t="s">
        <v>119</v>
      </c>
      <c r="B639" s="51"/>
      <c r="C639" s="51"/>
      <c r="D639" s="51"/>
      <c r="E639" s="52"/>
      <c r="F639" s="38">
        <f t="shared" si="57"/>
        <v>0</v>
      </c>
      <c r="G639" s="39">
        <f t="shared" si="58"/>
        <v>0</v>
      </c>
      <c r="H639" s="39">
        <f t="shared" si="59"/>
        <v>0</v>
      </c>
      <c r="I639" s="40">
        <f t="shared" si="60"/>
        <v>0</v>
      </c>
      <c r="J639" s="41">
        <f t="shared" si="61"/>
        <v>0</v>
      </c>
      <c r="L639" s="12">
        <f t="shared" si="62"/>
        <v>0</v>
      </c>
    </row>
    <row r="640" spans="1:12" x14ac:dyDescent="0.25">
      <c r="A640" s="29" t="s">
        <v>119</v>
      </c>
      <c r="B640" s="51"/>
      <c r="C640" s="51"/>
      <c r="D640" s="51"/>
      <c r="E640" s="52"/>
      <c r="F640" s="38">
        <f t="shared" si="57"/>
        <v>0</v>
      </c>
      <c r="G640" s="39">
        <f t="shared" si="58"/>
        <v>0</v>
      </c>
      <c r="H640" s="39">
        <f t="shared" si="59"/>
        <v>0</v>
      </c>
      <c r="I640" s="40">
        <f t="shared" si="60"/>
        <v>0</v>
      </c>
      <c r="J640" s="41">
        <f t="shared" si="61"/>
        <v>0</v>
      </c>
      <c r="L640" s="12">
        <f t="shared" si="62"/>
        <v>0</v>
      </c>
    </row>
    <row r="641" spans="1:12" x14ac:dyDescent="0.25">
      <c r="A641" s="29" t="s">
        <v>119</v>
      </c>
      <c r="B641" s="51"/>
      <c r="C641" s="51"/>
      <c r="D641" s="51"/>
      <c r="E641" s="52"/>
      <c r="F641" s="38">
        <f t="shared" si="57"/>
        <v>0</v>
      </c>
      <c r="G641" s="39">
        <f t="shared" si="58"/>
        <v>0</v>
      </c>
      <c r="H641" s="39">
        <f t="shared" si="59"/>
        <v>0</v>
      </c>
      <c r="I641" s="40">
        <f t="shared" si="60"/>
        <v>0</v>
      </c>
      <c r="J641" s="41">
        <f t="shared" si="61"/>
        <v>0</v>
      </c>
      <c r="L641" s="12">
        <f t="shared" si="62"/>
        <v>0</v>
      </c>
    </row>
    <row r="642" spans="1:12" x14ac:dyDescent="0.25">
      <c r="A642" s="29" t="s">
        <v>119</v>
      </c>
      <c r="B642" s="51"/>
      <c r="C642" s="51"/>
      <c r="D642" s="51"/>
      <c r="E642" s="52"/>
      <c r="F642" s="38">
        <f t="shared" si="57"/>
        <v>0</v>
      </c>
      <c r="G642" s="39">
        <f t="shared" si="58"/>
        <v>0</v>
      </c>
      <c r="H642" s="39">
        <f t="shared" si="59"/>
        <v>0</v>
      </c>
      <c r="I642" s="40">
        <f t="shared" si="60"/>
        <v>0</v>
      </c>
      <c r="J642" s="41">
        <f t="shared" si="61"/>
        <v>0</v>
      </c>
      <c r="L642" s="12">
        <f t="shared" si="62"/>
        <v>0</v>
      </c>
    </row>
    <row r="643" spans="1:12" x14ac:dyDescent="0.25">
      <c r="A643" s="29" t="s">
        <v>119</v>
      </c>
      <c r="B643" s="51"/>
      <c r="C643" s="51"/>
      <c r="D643" s="51"/>
      <c r="E643" s="52"/>
      <c r="F643" s="38">
        <f t="shared" si="57"/>
        <v>0</v>
      </c>
      <c r="G643" s="39">
        <f t="shared" si="58"/>
        <v>0</v>
      </c>
      <c r="H643" s="39">
        <f t="shared" si="59"/>
        <v>0</v>
      </c>
      <c r="I643" s="40">
        <f t="shared" si="60"/>
        <v>0</v>
      </c>
      <c r="J643" s="41">
        <f t="shared" si="61"/>
        <v>0</v>
      </c>
      <c r="L643" s="12">
        <f t="shared" si="62"/>
        <v>0</v>
      </c>
    </row>
    <row r="644" spans="1:12" x14ac:dyDescent="0.25">
      <c r="A644" s="29" t="s">
        <v>119</v>
      </c>
      <c r="B644" s="51"/>
      <c r="C644" s="51"/>
      <c r="D644" s="51"/>
      <c r="E644" s="52"/>
      <c r="F644" s="38">
        <f t="shared" si="57"/>
        <v>0</v>
      </c>
      <c r="G644" s="39">
        <f t="shared" si="58"/>
        <v>0</v>
      </c>
      <c r="H644" s="39">
        <f t="shared" si="59"/>
        <v>0</v>
      </c>
      <c r="I644" s="40">
        <f t="shared" si="60"/>
        <v>0</v>
      </c>
      <c r="J644" s="41">
        <f t="shared" si="61"/>
        <v>0</v>
      </c>
      <c r="L644" s="12">
        <f t="shared" si="62"/>
        <v>0</v>
      </c>
    </row>
    <row r="645" spans="1:12" x14ac:dyDescent="0.25">
      <c r="A645" s="29" t="s">
        <v>119</v>
      </c>
      <c r="B645" s="51"/>
      <c r="C645" s="51"/>
      <c r="D645" s="51"/>
      <c r="E645" s="52"/>
      <c r="F645" s="38">
        <f t="shared" si="57"/>
        <v>0</v>
      </c>
      <c r="G645" s="39">
        <f t="shared" si="58"/>
        <v>0</v>
      </c>
      <c r="H645" s="39">
        <f t="shared" si="59"/>
        <v>0</v>
      </c>
      <c r="I645" s="40">
        <f t="shared" si="60"/>
        <v>0</v>
      </c>
      <c r="J645" s="41">
        <f t="shared" si="61"/>
        <v>0</v>
      </c>
      <c r="L645" s="12">
        <f t="shared" si="62"/>
        <v>0</v>
      </c>
    </row>
    <row r="646" spans="1:12" x14ac:dyDescent="0.25">
      <c r="A646" s="29" t="s">
        <v>119</v>
      </c>
      <c r="B646" s="51"/>
      <c r="C646" s="51"/>
      <c r="D646" s="51"/>
      <c r="E646" s="52"/>
      <c r="F646" s="38">
        <f t="shared" si="57"/>
        <v>0</v>
      </c>
      <c r="G646" s="39">
        <f t="shared" si="58"/>
        <v>0</v>
      </c>
      <c r="H646" s="39">
        <f t="shared" si="59"/>
        <v>0</v>
      </c>
      <c r="I646" s="40">
        <f t="shared" si="60"/>
        <v>0</v>
      </c>
      <c r="J646" s="41">
        <f t="shared" si="61"/>
        <v>0</v>
      </c>
      <c r="L646" s="12">
        <f t="shared" si="62"/>
        <v>0</v>
      </c>
    </row>
    <row r="647" spans="1:12" x14ac:dyDescent="0.25">
      <c r="A647" s="29" t="s">
        <v>119</v>
      </c>
      <c r="B647" s="51"/>
      <c r="C647" s="51"/>
      <c r="D647" s="51"/>
      <c r="E647" s="52"/>
      <c r="F647" s="38">
        <f t="shared" si="57"/>
        <v>0</v>
      </c>
      <c r="G647" s="39">
        <f t="shared" si="58"/>
        <v>0</v>
      </c>
      <c r="H647" s="39">
        <f t="shared" si="59"/>
        <v>0</v>
      </c>
      <c r="I647" s="40">
        <f t="shared" si="60"/>
        <v>0</v>
      </c>
      <c r="J647" s="41">
        <f t="shared" si="61"/>
        <v>0</v>
      </c>
      <c r="L647" s="12">
        <f t="shared" si="62"/>
        <v>0</v>
      </c>
    </row>
    <row r="648" spans="1:12" x14ac:dyDescent="0.25">
      <c r="A648" s="29" t="s">
        <v>119</v>
      </c>
      <c r="B648" s="51"/>
      <c r="C648" s="51"/>
      <c r="D648" s="51"/>
      <c r="E648" s="52"/>
      <c r="F648" s="38">
        <f t="shared" si="57"/>
        <v>0</v>
      </c>
      <c r="G648" s="39">
        <f t="shared" si="58"/>
        <v>0</v>
      </c>
      <c r="H648" s="39">
        <f t="shared" si="59"/>
        <v>0</v>
      </c>
      <c r="I648" s="40">
        <f t="shared" si="60"/>
        <v>0</v>
      </c>
      <c r="J648" s="41">
        <f t="shared" si="61"/>
        <v>0</v>
      </c>
      <c r="L648" s="12">
        <f t="shared" si="62"/>
        <v>0</v>
      </c>
    </row>
    <row r="649" spans="1:12" x14ac:dyDescent="0.25">
      <c r="A649" s="29" t="s">
        <v>119</v>
      </c>
      <c r="B649" s="51"/>
      <c r="C649" s="51"/>
      <c r="D649" s="51"/>
      <c r="E649" s="52"/>
      <c r="F649" s="38">
        <f t="shared" si="57"/>
        <v>0</v>
      </c>
      <c r="G649" s="39">
        <f t="shared" si="58"/>
        <v>0</v>
      </c>
      <c r="H649" s="39">
        <f t="shared" si="59"/>
        <v>0</v>
      </c>
      <c r="I649" s="40">
        <f t="shared" si="60"/>
        <v>0</v>
      </c>
      <c r="J649" s="41">
        <f t="shared" si="61"/>
        <v>0</v>
      </c>
      <c r="L649" s="12">
        <f t="shared" si="62"/>
        <v>0</v>
      </c>
    </row>
    <row r="650" spans="1:12" x14ac:dyDescent="0.25">
      <c r="A650" s="29" t="s">
        <v>119</v>
      </c>
      <c r="B650" s="51"/>
      <c r="C650" s="51"/>
      <c r="D650" s="51"/>
      <c r="E650" s="52"/>
      <c r="F650" s="38">
        <f t="shared" si="57"/>
        <v>0</v>
      </c>
      <c r="G650" s="39">
        <f t="shared" si="58"/>
        <v>0</v>
      </c>
      <c r="H650" s="39">
        <f t="shared" si="59"/>
        <v>0</v>
      </c>
      <c r="I650" s="40">
        <f t="shared" si="60"/>
        <v>0</v>
      </c>
      <c r="J650" s="41">
        <f t="shared" si="61"/>
        <v>0</v>
      </c>
      <c r="L650" s="12">
        <f t="shared" si="62"/>
        <v>0</v>
      </c>
    </row>
    <row r="651" spans="1:12" x14ac:dyDescent="0.25">
      <c r="A651" s="29" t="s">
        <v>119</v>
      </c>
      <c r="B651" s="51"/>
      <c r="C651" s="51"/>
      <c r="D651" s="51"/>
      <c r="E651" s="52"/>
      <c r="F651" s="38">
        <f t="shared" ref="F651:F714" si="63">IF(D651="win",E651,IF(D651="lose",E651*-1,0))</f>
        <v>0</v>
      </c>
      <c r="G651" s="39">
        <f t="shared" ref="G651:G714" si="64">IF(D651="win",F651*0.1,IF(D651="lose",0,0))</f>
        <v>0</v>
      </c>
      <c r="H651" s="39">
        <f t="shared" ref="H651:H714" si="65">F651-G651</f>
        <v>0</v>
      </c>
      <c r="I651" s="40">
        <f t="shared" ref="I651:I714" si="66">E651*J651</f>
        <v>0</v>
      </c>
      <c r="J651" s="41">
        <f t="shared" ref="J651:J714" si="67">IF(ISNA(VLOOKUP(B651,$F$1002:$H$1020,3,FALSE)), 0,  VLOOKUP(B651,$F$1002:$H$1020,3,FALSE))</f>
        <v>0</v>
      </c>
      <c r="L651" s="12">
        <f t="shared" si="62"/>
        <v>0</v>
      </c>
    </row>
    <row r="652" spans="1:12" x14ac:dyDescent="0.25">
      <c r="A652" s="29" t="s">
        <v>119</v>
      </c>
      <c r="B652" s="51"/>
      <c r="C652" s="51"/>
      <c r="D652" s="51"/>
      <c r="E652" s="52"/>
      <c r="F652" s="38">
        <f t="shared" si="63"/>
        <v>0</v>
      </c>
      <c r="G652" s="39">
        <f t="shared" si="64"/>
        <v>0</v>
      </c>
      <c r="H652" s="39">
        <f t="shared" si="65"/>
        <v>0</v>
      </c>
      <c r="I652" s="40">
        <f t="shared" si="66"/>
        <v>0</v>
      </c>
      <c r="J652" s="41">
        <f t="shared" si="67"/>
        <v>0</v>
      </c>
      <c r="L652" s="12">
        <f t="shared" si="62"/>
        <v>0</v>
      </c>
    </row>
    <row r="653" spans="1:12" x14ac:dyDescent="0.25">
      <c r="A653" s="29" t="s">
        <v>119</v>
      </c>
      <c r="B653" s="51"/>
      <c r="C653" s="51"/>
      <c r="D653" s="51"/>
      <c r="E653" s="52"/>
      <c r="F653" s="38">
        <f t="shared" si="63"/>
        <v>0</v>
      </c>
      <c r="G653" s="39">
        <f t="shared" si="64"/>
        <v>0</v>
      </c>
      <c r="H653" s="39">
        <f t="shared" si="65"/>
        <v>0</v>
      </c>
      <c r="I653" s="40">
        <f t="shared" si="66"/>
        <v>0</v>
      </c>
      <c r="J653" s="41">
        <f t="shared" si="67"/>
        <v>0</v>
      </c>
      <c r="L653" s="12">
        <f t="shared" si="62"/>
        <v>0</v>
      </c>
    </row>
    <row r="654" spans="1:12" x14ac:dyDescent="0.25">
      <c r="A654" s="29" t="s">
        <v>119</v>
      </c>
      <c r="B654" s="51"/>
      <c r="C654" s="51"/>
      <c r="D654" s="51"/>
      <c r="E654" s="52"/>
      <c r="F654" s="38">
        <f t="shared" si="63"/>
        <v>0</v>
      </c>
      <c r="G654" s="39">
        <f t="shared" si="64"/>
        <v>0</v>
      </c>
      <c r="H654" s="39">
        <f t="shared" si="65"/>
        <v>0</v>
      </c>
      <c r="I654" s="40">
        <f t="shared" si="66"/>
        <v>0</v>
      </c>
      <c r="J654" s="41">
        <f t="shared" si="67"/>
        <v>0</v>
      </c>
      <c r="L654" s="12">
        <f t="shared" si="62"/>
        <v>0</v>
      </c>
    </row>
    <row r="655" spans="1:12" x14ac:dyDescent="0.25">
      <c r="A655" s="29" t="s">
        <v>119</v>
      </c>
      <c r="B655" s="51"/>
      <c r="C655" s="51"/>
      <c r="D655" s="51"/>
      <c r="E655" s="52"/>
      <c r="F655" s="38">
        <f t="shared" si="63"/>
        <v>0</v>
      </c>
      <c r="G655" s="39">
        <f t="shared" si="64"/>
        <v>0</v>
      </c>
      <c r="H655" s="39">
        <f t="shared" si="65"/>
        <v>0</v>
      </c>
      <c r="I655" s="40">
        <f t="shared" si="66"/>
        <v>0</v>
      </c>
      <c r="J655" s="41">
        <f t="shared" si="67"/>
        <v>0</v>
      </c>
      <c r="L655" s="12">
        <f t="shared" si="62"/>
        <v>0</v>
      </c>
    </row>
    <row r="656" spans="1:12" x14ac:dyDescent="0.25">
      <c r="A656" s="29" t="s">
        <v>119</v>
      </c>
      <c r="B656" s="51"/>
      <c r="C656" s="51"/>
      <c r="D656" s="51"/>
      <c r="E656" s="52"/>
      <c r="F656" s="38">
        <f t="shared" si="63"/>
        <v>0</v>
      </c>
      <c r="G656" s="39">
        <f t="shared" si="64"/>
        <v>0</v>
      </c>
      <c r="H656" s="39">
        <f t="shared" si="65"/>
        <v>0</v>
      </c>
      <c r="I656" s="40">
        <f t="shared" si="66"/>
        <v>0</v>
      </c>
      <c r="J656" s="41">
        <f t="shared" si="67"/>
        <v>0</v>
      </c>
      <c r="L656" s="12">
        <f t="shared" si="62"/>
        <v>0</v>
      </c>
    </row>
    <row r="657" spans="1:12" x14ac:dyDescent="0.25">
      <c r="A657" s="29" t="s">
        <v>119</v>
      </c>
      <c r="B657" s="51"/>
      <c r="C657" s="51"/>
      <c r="D657" s="51"/>
      <c r="E657" s="52"/>
      <c r="F657" s="38">
        <f t="shared" si="63"/>
        <v>0</v>
      </c>
      <c r="G657" s="39">
        <f t="shared" si="64"/>
        <v>0</v>
      </c>
      <c r="H657" s="39">
        <f t="shared" si="65"/>
        <v>0</v>
      </c>
      <c r="I657" s="40">
        <f t="shared" si="66"/>
        <v>0</v>
      </c>
      <c r="J657" s="41">
        <f t="shared" si="67"/>
        <v>0</v>
      </c>
      <c r="L657" s="12">
        <f t="shared" si="62"/>
        <v>0</v>
      </c>
    </row>
    <row r="658" spans="1:12" x14ac:dyDescent="0.25">
      <c r="A658" s="29" t="s">
        <v>119</v>
      </c>
      <c r="B658" s="51"/>
      <c r="C658" s="51"/>
      <c r="D658" s="51"/>
      <c r="E658" s="52"/>
      <c r="F658" s="38">
        <f t="shared" si="63"/>
        <v>0</v>
      </c>
      <c r="G658" s="39">
        <f t="shared" si="64"/>
        <v>0</v>
      </c>
      <c r="H658" s="39">
        <f t="shared" si="65"/>
        <v>0</v>
      </c>
      <c r="I658" s="40">
        <f t="shared" si="66"/>
        <v>0</v>
      </c>
      <c r="J658" s="41">
        <f t="shared" si="67"/>
        <v>0</v>
      </c>
      <c r="L658" s="12">
        <f t="shared" si="62"/>
        <v>0</v>
      </c>
    </row>
    <row r="659" spans="1:12" x14ac:dyDescent="0.25">
      <c r="A659" s="29" t="s">
        <v>119</v>
      </c>
      <c r="B659" s="51"/>
      <c r="C659" s="51"/>
      <c r="D659" s="51"/>
      <c r="E659" s="52"/>
      <c r="F659" s="38">
        <f t="shared" si="63"/>
        <v>0</v>
      </c>
      <c r="G659" s="39">
        <f t="shared" si="64"/>
        <v>0</v>
      </c>
      <c r="H659" s="39">
        <f t="shared" si="65"/>
        <v>0</v>
      </c>
      <c r="I659" s="40">
        <f t="shared" si="66"/>
        <v>0</v>
      </c>
      <c r="J659" s="41">
        <f t="shared" si="67"/>
        <v>0</v>
      </c>
      <c r="L659" s="12">
        <f t="shared" si="62"/>
        <v>0</v>
      </c>
    </row>
    <row r="660" spans="1:12" x14ac:dyDescent="0.25">
      <c r="A660" s="29" t="s">
        <v>119</v>
      </c>
      <c r="B660" s="51"/>
      <c r="C660" s="51"/>
      <c r="D660" s="51"/>
      <c r="E660" s="52"/>
      <c r="F660" s="38">
        <f t="shared" si="63"/>
        <v>0</v>
      </c>
      <c r="G660" s="39">
        <f t="shared" si="64"/>
        <v>0</v>
      </c>
      <c r="H660" s="39">
        <f t="shared" si="65"/>
        <v>0</v>
      </c>
      <c r="I660" s="40">
        <f t="shared" si="66"/>
        <v>0</v>
      </c>
      <c r="J660" s="41">
        <f t="shared" si="67"/>
        <v>0</v>
      </c>
      <c r="L660" s="12">
        <f t="shared" si="62"/>
        <v>0</v>
      </c>
    </row>
    <row r="661" spans="1:12" x14ac:dyDescent="0.25">
      <c r="A661" s="29" t="s">
        <v>119</v>
      </c>
      <c r="B661" s="51"/>
      <c r="C661" s="51"/>
      <c r="D661" s="51"/>
      <c r="E661" s="52"/>
      <c r="F661" s="38">
        <f t="shared" si="63"/>
        <v>0</v>
      </c>
      <c r="G661" s="39">
        <f t="shared" si="64"/>
        <v>0</v>
      </c>
      <c r="H661" s="39">
        <f t="shared" si="65"/>
        <v>0</v>
      </c>
      <c r="I661" s="40">
        <f t="shared" si="66"/>
        <v>0</v>
      </c>
      <c r="J661" s="41">
        <f t="shared" si="67"/>
        <v>0</v>
      </c>
      <c r="L661" s="12">
        <f t="shared" si="62"/>
        <v>0</v>
      </c>
    </row>
    <row r="662" spans="1:12" x14ac:dyDescent="0.25">
      <c r="A662" s="29" t="s">
        <v>119</v>
      </c>
      <c r="B662" s="51"/>
      <c r="C662" s="51"/>
      <c r="D662" s="51"/>
      <c r="E662" s="52"/>
      <c r="F662" s="38">
        <f t="shared" si="63"/>
        <v>0</v>
      </c>
      <c r="G662" s="39">
        <f t="shared" si="64"/>
        <v>0</v>
      </c>
      <c r="H662" s="39">
        <f t="shared" si="65"/>
        <v>0</v>
      </c>
      <c r="I662" s="40">
        <f t="shared" si="66"/>
        <v>0</v>
      </c>
      <c r="J662" s="41">
        <f t="shared" si="67"/>
        <v>0</v>
      </c>
      <c r="L662" s="12">
        <f t="shared" si="62"/>
        <v>0</v>
      </c>
    </row>
    <row r="663" spans="1:12" x14ac:dyDescent="0.25">
      <c r="A663" s="29" t="s">
        <v>119</v>
      </c>
      <c r="B663" s="51"/>
      <c r="C663" s="51"/>
      <c r="D663" s="51"/>
      <c r="E663" s="52"/>
      <c r="F663" s="38">
        <f t="shared" si="63"/>
        <v>0</v>
      </c>
      <c r="G663" s="39">
        <f t="shared" si="64"/>
        <v>0</v>
      </c>
      <c r="H663" s="39">
        <f t="shared" si="65"/>
        <v>0</v>
      </c>
      <c r="I663" s="40">
        <f t="shared" si="66"/>
        <v>0</v>
      </c>
      <c r="J663" s="41">
        <f t="shared" si="67"/>
        <v>0</v>
      </c>
      <c r="L663" s="12">
        <f t="shared" si="62"/>
        <v>0</v>
      </c>
    </row>
    <row r="664" spans="1:12" x14ac:dyDescent="0.25">
      <c r="A664" s="29" t="s">
        <v>119</v>
      </c>
      <c r="B664" s="51"/>
      <c r="C664" s="51"/>
      <c r="D664" s="51"/>
      <c r="E664" s="52"/>
      <c r="F664" s="38">
        <f t="shared" si="63"/>
        <v>0</v>
      </c>
      <c r="G664" s="39">
        <f t="shared" si="64"/>
        <v>0</v>
      </c>
      <c r="H664" s="39">
        <f t="shared" si="65"/>
        <v>0</v>
      </c>
      <c r="I664" s="40">
        <f t="shared" si="66"/>
        <v>0</v>
      </c>
      <c r="J664" s="41">
        <f t="shared" si="67"/>
        <v>0</v>
      </c>
      <c r="L664" s="12">
        <f t="shared" si="62"/>
        <v>0</v>
      </c>
    </row>
    <row r="665" spans="1:12" x14ac:dyDescent="0.25">
      <c r="A665" s="29" t="s">
        <v>119</v>
      </c>
      <c r="B665" s="51"/>
      <c r="C665" s="51"/>
      <c r="D665" s="51"/>
      <c r="E665" s="52"/>
      <c r="F665" s="38">
        <f t="shared" si="63"/>
        <v>0</v>
      </c>
      <c r="G665" s="39">
        <f t="shared" si="64"/>
        <v>0</v>
      </c>
      <c r="H665" s="39">
        <f t="shared" si="65"/>
        <v>0</v>
      </c>
      <c r="I665" s="40">
        <f t="shared" si="66"/>
        <v>0</v>
      </c>
      <c r="J665" s="41">
        <f t="shared" si="67"/>
        <v>0</v>
      </c>
      <c r="L665" s="12">
        <f t="shared" si="62"/>
        <v>0</v>
      </c>
    </row>
    <row r="666" spans="1:12" x14ac:dyDescent="0.25">
      <c r="A666" s="29" t="s">
        <v>119</v>
      </c>
      <c r="B666" s="51"/>
      <c r="C666" s="51"/>
      <c r="D666" s="51"/>
      <c r="E666" s="52"/>
      <c r="F666" s="38">
        <f t="shared" si="63"/>
        <v>0</v>
      </c>
      <c r="G666" s="39">
        <f t="shared" si="64"/>
        <v>0</v>
      </c>
      <c r="H666" s="39">
        <f t="shared" si="65"/>
        <v>0</v>
      </c>
      <c r="I666" s="40">
        <f t="shared" si="66"/>
        <v>0</v>
      </c>
      <c r="J666" s="41">
        <f t="shared" si="67"/>
        <v>0</v>
      </c>
      <c r="L666" s="12">
        <f t="shared" si="62"/>
        <v>0</v>
      </c>
    </row>
    <row r="667" spans="1:12" x14ac:dyDescent="0.25">
      <c r="A667" s="29" t="s">
        <v>119</v>
      </c>
      <c r="B667" s="51"/>
      <c r="C667" s="51"/>
      <c r="D667" s="51"/>
      <c r="E667" s="52"/>
      <c r="F667" s="38">
        <f t="shared" si="63"/>
        <v>0</v>
      </c>
      <c r="G667" s="39">
        <f t="shared" si="64"/>
        <v>0</v>
      </c>
      <c r="H667" s="39">
        <f t="shared" si="65"/>
        <v>0</v>
      </c>
      <c r="I667" s="40">
        <f t="shared" si="66"/>
        <v>0</v>
      </c>
      <c r="J667" s="41">
        <f t="shared" si="67"/>
        <v>0</v>
      </c>
      <c r="L667" s="12">
        <f t="shared" si="62"/>
        <v>0</v>
      </c>
    </row>
    <row r="668" spans="1:12" x14ac:dyDescent="0.25">
      <c r="A668" s="29" t="s">
        <v>119</v>
      </c>
      <c r="B668" s="51"/>
      <c r="C668" s="51"/>
      <c r="D668" s="51"/>
      <c r="E668" s="52"/>
      <c r="F668" s="38">
        <f t="shared" si="63"/>
        <v>0</v>
      </c>
      <c r="G668" s="39">
        <f t="shared" si="64"/>
        <v>0</v>
      </c>
      <c r="H668" s="39">
        <f t="shared" si="65"/>
        <v>0</v>
      </c>
      <c r="I668" s="40">
        <f t="shared" si="66"/>
        <v>0</v>
      </c>
      <c r="J668" s="41">
        <f t="shared" si="67"/>
        <v>0</v>
      </c>
      <c r="L668" s="12">
        <f t="shared" si="62"/>
        <v>0</v>
      </c>
    </row>
    <row r="669" spans="1:12" x14ac:dyDescent="0.25">
      <c r="A669" s="29" t="s">
        <v>119</v>
      </c>
      <c r="B669" s="51"/>
      <c r="C669" s="51"/>
      <c r="D669" s="51"/>
      <c r="E669" s="52"/>
      <c r="F669" s="38">
        <f t="shared" si="63"/>
        <v>0</v>
      </c>
      <c r="G669" s="39">
        <f t="shared" si="64"/>
        <v>0</v>
      </c>
      <c r="H669" s="39">
        <f t="shared" si="65"/>
        <v>0</v>
      </c>
      <c r="I669" s="40">
        <f t="shared" si="66"/>
        <v>0</v>
      </c>
      <c r="J669" s="41">
        <f t="shared" si="67"/>
        <v>0</v>
      </c>
      <c r="L669" s="12">
        <f t="shared" si="62"/>
        <v>0</v>
      </c>
    </row>
    <row r="670" spans="1:12" x14ac:dyDescent="0.25">
      <c r="A670" s="29" t="s">
        <v>119</v>
      </c>
      <c r="B670" s="51"/>
      <c r="C670" s="51"/>
      <c r="D670" s="51"/>
      <c r="E670" s="52"/>
      <c r="F670" s="38">
        <f t="shared" si="63"/>
        <v>0</v>
      </c>
      <c r="G670" s="39">
        <f t="shared" si="64"/>
        <v>0</v>
      </c>
      <c r="H670" s="39">
        <f t="shared" si="65"/>
        <v>0</v>
      </c>
      <c r="I670" s="40">
        <f t="shared" si="66"/>
        <v>0</v>
      </c>
      <c r="J670" s="41">
        <f t="shared" si="67"/>
        <v>0</v>
      </c>
      <c r="L670" s="12">
        <f t="shared" si="62"/>
        <v>0</v>
      </c>
    </row>
    <row r="671" spans="1:12" x14ac:dyDescent="0.25">
      <c r="A671" s="29" t="s">
        <v>119</v>
      </c>
      <c r="B671" s="51"/>
      <c r="C671" s="51"/>
      <c r="D671" s="51"/>
      <c r="E671" s="52"/>
      <c r="F671" s="38">
        <f t="shared" si="63"/>
        <v>0</v>
      </c>
      <c r="G671" s="39">
        <f t="shared" si="64"/>
        <v>0</v>
      </c>
      <c r="H671" s="39">
        <f t="shared" si="65"/>
        <v>0</v>
      </c>
      <c r="I671" s="40">
        <f t="shared" si="66"/>
        <v>0</v>
      </c>
      <c r="J671" s="41">
        <f t="shared" si="67"/>
        <v>0</v>
      </c>
      <c r="L671" s="12">
        <f t="shared" si="62"/>
        <v>0</v>
      </c>
    </row>
    <row r="672" spans="1:12" x14ac:dyDescent="0.25">
      <c r="A672" s="29" t="s">
        <v>119</v>
      </c>
      <c r="B672" s="51"/>
      <c r="C672" s="51"/>
      <c r="D672" s="51"/>
      <c r="E672" s="52"/>
      <c r="F672" s="38">
        <f t="shared" si="63"/>
        <v>0</v>
      </c>
      <c r="G672" s="39">
        <f t="shared" si="64"/>
        <v>0</v>
      </c>
      <c r="H672" s="39">
        <f t="shared" si="65"/>
        <v>0</v>
      </c>
      <c r="I672" s="40">
        <f t="shared" si="66"/>
        <v>0</v>
      </c>
      <c r="J672" s="41">
        <f t="shared" si="67"/>
        <v>0</v>
      </c>
      <c r="L672" s="12">
        <f t="shared" si="62"/>
        <v>0</v>
      </c>
    </row>
    <row r="673" spans="1:12" x14ac:dyDescent="0.25">
      <c r="A673" s="29" t="s">
        <v>119</v>
      </c>
      <c r="B673" s="51"/>
      <c r="C673" s="51"/>
      <c r="D673" s="51"/>
      <c r="E673" s="52"/>
      <c r="F673" s="38">
        <f t="shared" si="63"/>
        <v>0</v>
      </c>
      <c r="G673" s="39">
        <f t="shared" si="64"/>
        <v>0</v>
      </c>
      <c r="H673" s="39">
        <f t="shared" si="65"/>
        <v>0</v>
      </c>
      <c r="I673" s="40">
        <f t="shared" si="66"/>
        <v>0</v>
      </c>
      <c r="J673" s="41">
        <f t="shared" si="67"/>
        <v>0</v>
      </c>
      <c r="L673" s="12">
        <f t="shared" si="62"/>
        <v>0</v>
      </c>
    </row>
    <row r="674" spans="1:12" x14ac:dyDescent="0.25">
      <c r="A674" s="29" t="s">
        <v>119</v>
      </c>
      <c r="B674" s="51"/>
      <c r="C674" s="51"/>
      <c r="D674" s="51"/>
      <c r="E674" s="52"/>
      <c r="F674" s="38">
        <f t="shared" si="63"/>
        <v>0</v>
      </c>
      <c r="G674" s="39">
        <f t="shared" si="64"/>
        <v>0</v>
      </c>
      <c r="H674" s="39">
        <f t="shared" si="65"/>
        <v>0</v>
      </c>
      <c r="I674" s="40">
        <f t="shared" si="66"/>
        <v>0</v>
      </c>
      <c r="J674" s="41">
        <f t="shared" si="67"/>
        <v>0</v>
      </c>
      <c r="L674" s="12">
        <f t="shared" si="62"/>
        <v>0</v>
      </c>
    </row>
    <row r="675" spans="1:12" x14ac:dyDescent="0.25">
      <c r="A675" s="29" t="s">
        <v>119</v>
      </c>
      <c r="B675" s="51"/>
      <c r="C675" s="51"/>
      <c r="D675" s="51"/>
      <c r="E675" s="52"/>
      <c r="F675" s="38">
        <f t="shared" si="63"/>
        <v>0</v>
      </c>
      <c r="G675" s="39">
        <f t="shared" si="64"/>
        <v>0</v>
      </c>
      <c r="H675" s="39">
        <f t="shared" si="65"/>
        <v>0</v>
      </c>
      <c r="I675" s="40">
        <f t="shared" si="66"/>
        <v>0</v>
      </c>
      <c r="J675" s="41">
        <f t="shared" si="67"/>
        <v>0</v>
      </c>
      <c r="L675" s="12">
        <f t="shared" si="62"/>
        <v>0</v>
      </c>
    </row>
    <row r="676" spans="1:12" x14ac:dyDescent="0.25">
      <c r="A676" s="29" t="s">
        <v>119</v>
      </c>
      <c r="B676" s="51"/>
      <c r="C676" s="51"/>
      <c r="D676" s="51"/>
      <c r="E676" s="52"/>
      <c r="F676" s="38">
        <f t="shared" si="63"/>
        <v>0</v>
      </c>
      <c r="G676" s="39">
        <f t="shared" si="64"/>
        <v>0</v>
      </c>
      <c r="H676" s="39">
        <f t="shared" si="65"/>
        <v>0</v>
      </c>
      <c r="I676" s="40">
        <f t="shared" si="66"/>
        <v>0</v>
      </c>
      <c r="J676" s="41">
        <f t="shared" si="67"/>
        <v>0</v>
      </c>
      <c r="L676" s="12">
        <f t="shared" ref="L676:L739" si="68">SUBTOTAL(9,H676:I676)</f>
        <v>0</v>
      </c>
    </row>
    <row r="677" spans="1:12" x14ac:dyDescent="0.25">
      <c r="A677" s="29" t="s">
        <v>119</v>
      </c>
      <c r="B677" s="51"/>
      <c r="C677" s="51"/>
      <c r="D677" s="51"/>
      <c r="E677" s="52"/>
      <c r="F677" s="38">
        <f t="shared" si="63"/>
        <v>0</v>
      </c>
      <c r="G677" s="39">
        <f t="shared" si="64"/>
        <v>0</v>
      </c>
      <c r="H677" s="39">
        <f t="shared" si="65"/>
        <v>0</v>
      </c>
      <c r="I677" s="40">
        <f t="shared" si="66"/>
        <v>0</v>
      </c>
      <c r="J677" s="41">
        <f t="shared" si="67"/>
        <v>0</v>
      </c>
      <c r="L677" s="12">
        <f t="shared" si="68"/>
        <v>0</v>
      </c>
    </row>
    <row r="678" spans="1:12" x14ac:dyDescent="0.25">
      <c r="A678" s="29" t="s">
        <v>119</v>
      </c>
      <c r="B678" s="51"/>
      <c r="C678" s="51"/>
      <c r="D678" s="51"/>
      <c r="E678" s="52"/>
      <c r="F678" s="38">
        <f t="shared" si="63"/>
        <v>0</v>
      </c>
      <c r="G678" s="39">
        <f t="shared" si="64"/>
        <v>0</v>
      </c>
      <c r="H678" s="39">
        <f t="shared" si="65"/>
        <v>0</v>
      </c>
      <c r="I678" s="40">
        <f t="shared" si="66"/>
        <v>0</v>
      </c>
      <c r="J678" s="41">
        <f t="shared" si="67"/>
        <v>0</v>
      </c>
      <c r="L678" s="12">
        <f t="shared" si="68"/>
        <v>0</v>
      </c>
    </row>
    <row r="679" spans="1:12" x14ac:dyDescent="0.25">
      <c r="A679" s="29" t="s">
        <v>119</v>
      </c>
      <c r="B679" s="51"/>
      <c r="C679" s="51"/>
      <c r="D679" s="51"/>
      <c r="E679" s="52"/>
      <c r="F679" s="38">
        <f t="shared" si="63"/>
        <v>0</v>
      </c>
      <c r="G679" s="39">
        <f t="shared" si="64"/>
        <v>0</v>
      </c>
      <c r="H679" s="39">
        <f t="shared" si="65"/>
        <v>0</v>
      </c>
      <c r="I679" s="40">
        <f t="shared" si="66"/>
        <v>0</v>
      </c>
      <c r="J679" s="41">
        <f t="shared" si="67"/>
        <v>0</v>
      </c>
      <c r="L679" s="12">
        <f t="shared" si="68"/>
        <v>0</v>
      </c>
    </row>
    <row r="680" spans="1:12" x14ac:dyDescent="0.25">
      <c r="A680" s="29" t="s">
        <v>119</v>
      </c>
      <c r="B680" s="51"/>
      <c r="C680" s="51"/>
      <c r="D680" s="51"/>
      <c r="E680" s="52"/>
      <c r="F680" s="38">
        <f t="shared" si="63"/>
        <v>0</v>
      </c>
      <c r="G680" s="39">
        <f t="shared" si="64"/>
        <v>0</v>
      </c>
      <c r="H680" s="39">
        <f t="shared" si="65"/>
        <v>0</v>
      </c>
      <c r="I680" s="40">
        <f t="shared" si="66"/>
        <v>0</v>
      </c>
      <c r="J680" s="41">
        <f t="shared" si="67"/>
        <v>0</v>
      </c>
      <c r="L680" s="12">
        <f t="shared" si="68"/>
        <v>0</v>
      </c>
    </row>
    <row r="681" spans="1:12" x14ac:dyDescent="0.25">
      <c r="A681" s="29" t="s">
        <v>119</v>
      </c>
      <c r="B681" s="51"/>
      <c r="C681" s="51"/>
      <c r="D681" s="51"/>
      <c r="E681" s="52"/>
      <c r="F681" s="38">
        <f t="shared" si="63"/>
        <v>0</v>
      </c>
      <c r="G681" s="39">
        <f t="shared" si="64"/>
        <v>0</v>
      </c>
      <c r="H681" s="39">
        <f t="shared" si="65"/>
        <v>0</v>
      </c>
      <c r="I681" s="40">
        <f t="shared" si="66"/>
        <v>0</v>
      </c>
      <c r="J681" s="41">
        <f t="shared" si="67"/>
        <v>0</v>
      </c>
      <c r="L681" s="12">
        <f t="shared" si="68"/>
        <v>0</v>
      </c>
    </row>
    <row r="682" spans="1:12" x14ac:dyDescent="0.25">
      <c r="A682" s="29" t="s">
        <v>119</v>
      </c>
      <c r="B682" s="51"/>
      <c r="C682" s="51"/>
      <c r="D682" s="51"/>
      <c r="E682" s="52"/>
      <c r="F682" s="38">
        <f t="shared" si="63"/>
        <v>0</v>
      </c>
      <c r="G682" s="39">
        <f t="shared" si="64"/>
        <v>0</v>
      </c>
      <c r="H682" s="39">
        <f t="shared" si="65"/>
        <v>0</v>
      </c>
      <c r="I682" s="40">
        <f t="shared" si="66"/>
        <v>0</v>
      </c>
      <c r="J682" s="41">
        <f t="shared" si="67"/>
        <v>0</v>
      </c>
      <c r="L682" s="12">
        <f t="shared" si="68"/>
        <v>0</v>
      </c>
    </row>
    <row r="683" spans="1:12" x14ac:dyDescent="0.25">
      <c r="A683" s="29" t="s">
        <v>119</v>
      </c>
      <c r="B683" s="51"/>
      <c r="C683" s="51"/>
      <c r="D683" s="51"/>
      <c r="E683" s="52"/>
      <c r="F683" s="38">
        <f t="shared" si="63"/>
        <v>0</v>
      </c>
      <c r="G683" s="39">
        <f t="shared" si="64"/>
        <v>0</v>
      </c>
      <c r="H683" s="39">
        <f t="shared" si="65"/>
        <v>0</v>
      </c>
      <c r="I683" s="40">
        <f t="shared" si="66"/>
        <v>0</v>
      </c>
      <c r="J683" s="41">
        <f t="shared" si="67"/>
        <v>0</v>
      </c>
      <c r="L683" s="12">
        <f t="shared" si="68"/>
        <v>0</v>
      </c>
    </row>
    <row r="684" spans="1:12" x14ac:dyDescent="0.25">
      <c r="A684" s="29" t="s">
        <v>119</v>
      </c>
      <c r="B684" s="51"/>
      <c r="C684" s="51"/>
      <c r="D684" s="51"/>
      <c r="E684" s="52"/>
      <c r="F684" s="38">
        <f t="shared" si="63"/>
        <v>0</v>
      </c>
      <c r="G684" s="39">
        <f t="shared" si="64"/>
        <v>0</v>
      </c>
      <c r="H684" s="39">
        <f t="shared" si="65"/>
        <v>0</v>
      </c>
      <c r="I684" s="40">
        <f t="shared" si="66"/>
        <v>0</v>
      </c>
      <c r="J684" s="41">
        <f t="shared" si="67"/>
        <v>0</v>
      </c>
      <c r="L684" s="12">
        <f t="shared" si="68"/>
        <v>0</v>
      </c>
    </row>
    <row r="685" spans="1:12" x14ac:dyDescent="0.25">
      <c r="A685" s="29" t="s">
        <v>119</v>
      </c>
      <c r="B685" s="51"/>
      <c r="C685" s="51"/>
      <c r="D685" s="51"/>
      <c r="E685" s="52"/>
      <c r="F685" s="38">
        <f t="shared" si="63"/>
        <v>0</v>
      </c>
      <c r="G685" s="39">
        <f t="shared" si="64"/>
        <v>0</v>
      </c>
      <c r="H685" s="39">
        <f t="shared" si="65"/>
        <v>0</v>
      </c>
      <c r="I685" s="40">
        <f t="shared" si="66"/>
        <v>0</v>
      </c>
      <c r="J685" s="41">
        <f t="shared" si="67"/>
        <v>0</v>
      </c>
      <c r="L685" s="12">
        <f t="shared" si="68"/>
        <v>0</v>
      </c>
    </row>
    <row r="686" spans="1:12" x14ac:dyDescent="0.25">
      <c r="A686" s="29" t="s">
        <v>119</v>
      </c>
      <c r="B686" s="51"/>
      <c r="C686" s="51"/>
      <c r="D686" s="51"/>
      <c r="E686" s="52"/>
      <c r="F686" s="38">
        <f t="shared" si="63"/>
        <v>0</v>
      </c>
      <c r="G686" s="39">
        <f t="shared" si="64"/>
        <v>0</v>
      </c>
      <c r="H686" s="39">
        <f t="shared" si="65"/>
        <v>0</v>
      </c>
      <c r="I686" s="40">
        <f t="shared" si="66"/>
        <v>0</v>
      </c>
      <c r="J686" s="41">
        <f t="shared" si="67"/>
        <v>0</v>
      </c>
      <c r="L686" s="12">
        <f t="shared" si="68"/>
        <v>0</v>
      </c>
    </row>
    <row r="687" spans="1:12" x14ac:dyDescent="0.25">
      <c r="A687" s="29" t="s">
        <v>119</v>
      </c>
      <c r="B687" s="51"/>
      <c r="C687" s="51"/>
      <c r="D687" s="51"/>
      <c r="E687" s="52"/>
      <c r="F687" s="38">
        <f t="shared" si="63"/>
        <v>0</v>
      </c>
      <c r="G687" s="39">
        <f t="shared" si="64"/>
        <v>0</v>
      </c>
      <c r="H687" s="39">
        <f t="shared" si="65"/>
        <v>0</v>
      </c>
      <c r="I687" s="40">
        <f t="shared" si="66"/>
        <v>0</v>
      </c>
      <c r="J687" s="41">
        <f t="shared" si="67"/>
        <v>0</v>
      </c>
      <c r="L687" s="12">
        <f t="shared" si="68"/>
        <v>0</v>
      </c>
    </row>
    <row r="688" spans="1:12" x14ac:dyDescent="0.25">
      <c r="A688" s="29" t="s">
        <v>119</v>
      </c>
      <c r="B688" s="51"/>
      <c r="C688" s="51"/>
      <c r="D688" s="51"/>
      <c r="E688" s="52"/>
      <c r="F688" s="38">
        <f t="shared" si="63"/>
        <v>0</v>
      </c>
      <c r="G688" s="39">
        <f t="shared" si="64"/>
        <v>0</v>
      </c>
      <c r="H688" s="39">
        <f t="shared" si="65"/>
        <v>0</v>
      </c>
      <c r="I688" s="40">
        <f t="shared" si="66"/>
        <v>0</v>
      </c>
      <c r="J688" s="41">
        <f t="shared" si="67"/>
        <v>0</v>
      </c>
      <c r="L688" s="12">
        <f t="shared" si="68"/>
        <v>0</v>
      </c>
    </row>
    <row r="689" spans="1:12" x14ac:dyDescent="0.25">
      <c r="A689" s="29" t="s">
        <v>119</v>
      </c>
      <c r="B689" s="51"/>
      <c r="C689" s="51"/>
      <c r="D689" s="51"/>
      <c r="E689" s="52"/>
      <c r="F689" s="38">
        <f t="shared" si="63"/>
        <v>0</v>
      </c>
      <c r="G689" s="39">
        <f t="shared" si="64"/>
        <v>0</v>
      </c>
      <c r="H689" s="39">
        <f t="shared" si="65"/>
        <v>0</v>
      </c>
      <c r="I689" s="40">
        <f t="shared" si="66"/>
        <v>0</v>
      </c>
      <c r="J689" s="41">
        <f t="shared" si="67"/>
        <v>0</v>
      </c>
      <c r="L689" s="12">
        <f t="shared" si="68"/>
        <v>0</v>
      </c>
    </row>
    <row r="690" spans="1:12" x14ac:dyDescent="0.25">
      <c r="A690" s="29" t="s">
        <v>119</v>
      </c>
      <c r="B690" s="51"/>
      <c r="C690" s="51"/>
      <c r="D690" s="51"/>
      <c r="E690" s="52"/>
      <c r="F690" s="38">
        <f t="shared" si="63"/>
        <v>0</v>
      </c>
      <c r="G690" s="39">
        <f t="shared" si="64"/>
        <v>0</v>
      </c>
      <c r="H690" s="39">
        <f t="shared" si="65"/>
        <v>0</v>
      </c>
      <c r="I690" s="40">
        <f t="shared" si="66"/>
        <v>0</v>
      </c>
      <c r="J690" s="41">
        <f t="shared" si="67"/>
        <v>0</v>
      </c>
      <c r="L690" s="12">
        <f t="shared" si="68"/>
        <v>0</v>
      </c>
    </row>
    <row r="691" spans="1:12" x14ac:dyDescent="0.25">
      <c r="A691" s="29" t="s">
        <v>119</v>
      </c>
      <c r="B691" s="51"/>
      <c r="C691" s="51"/>
      <c r="D691" s="51"/>
      <c r="E691" s="52"/>
      <c r="F691" s="38">
        <f t="shared" si="63"/>
        <v>0</v>
      </c>
      <c r="G691" s="39">
        <f t="shared" si="64"/>
        <v>0</v>
      </c>
      <c r="H691" s="39">
        <f t="shared" si="65"/>
        <v>0</v>
      </c>
      <c r="I691" s="40">
        <f t="shared" si="66"/>
        <v>0</v>
      </c>
      <c r="J691" s="41">
        <f t="shared" si="67"/>
        <v>0</v>
      </c>
      <c r="L691" s="12">
        <f t="shared" si="68"/>
        <v>0</v>
      </c>
    </row>
    <row r="692" spans="1:12" x14ac:dyDescent="0.25">
      <c r="A692" s="29" t="s">
        <v>119</v>
      </c>
      <c r="B692" s="51"/>
      <c r="C692" s="51"/>
      <c r="D692" s="51"/>
      <c r="E692" s="52"/>
      <c r="F692" s="38">
        <f t="shared" si="63"/>
        <v>0</v>
      </c>
      <c r="G692" s="39">
        <f t="shared" si="64"/>
        <v>0</v>
      </c>
      <c r="H692" s="39">
        <f t="shared" si="65"/>
        <v>0</v>
      </c>
      <c r="I692" s="40">
        <f t="shared" si="66"/>
        <v>0</v>
      </c>
      <c r="J692" s="41">
        <f t="shared" si="67"/>
        <v>0</v>
      </c>
      <c r="L692" s="12">
        <f t="shared" si="68"/>
        <v>0</v>
      </c>
    </row>
    <row r="693" spans="1:12" x14ac:dyDescent="0.25">
      <c r="A693" s="29" t="s">
        <v>119</v>
      </c>
      <c r="B693" s="51"/>
      <c r="C693" s="51"/>
      <c r="D693" s="51"/>
      <c r="E693" s="52"/>
      <c r="F693" s="38">
        <f t="shared" si="63"/>
        <v>0</v>
      </c>
      <c r="G693" s="39">
        <f t="shared" si="64"/>
        <v>0</v>
      </c>
      <c r="H693" s="39">
        <f t="shared" si="65"/>
        <v>0</v>
      </c>
      <c r="I693" s="40">
        <f t="shared" si="66"/>
        <v>0</v>
      </c>
      <c r="J693" s="41">
        <f t="shared" si="67"/>
        <v>0</v>
      </c>
      <c r="L693" s="12">
        <f t="shared" si="68"/>
        <v>0</v>
      </c>
    </row>
    <row r="694" spans="1:12" x14ac:dyDescent="0.25">
      <c r="A694" s="29" t="s">
        <v>119</v>
      </c>
      <c r="B694" s="51"/>
      <c r="C694" s="51"/>
      <c r="D694" s="51"/>
      <c r="E694" s="52"/>
      <c r="F694" s="38">
        <f t="shared" si="63"/>
        <v>0</v>
      </c>
      <c r="G694" s="39">
        <f t="shared" si="64"/>
        <v>0</v>
      </c>
      <c r="H694" s="39">
        <f t="shared" si="65"/>
        <v>0</v>
      </c>
      <c r="I694" s="40">
        <f t="shared" si="66"/>
        <v>0</v>
      </c>
      <c r="J694" s="41">
        <f t="shared" si="67"/>
        <v>0</v>
      </c>
      <c r="L694" s="12">
        <f t="shared" si="68"/>
        <v>0</v>
      </c>
    </row>
    <row r="695" spans="1:12" x14ac:dyDescent="0.25">
      <c r="A695" s="29" t="s">
        <v>119</v>
      </c>
      <c r="B695" s="51"/>
      <c r="C695" s="51"/>
      <c r="D695" s="51"/>
      <c r="E695" s="52"/>
      <c r="F695" s="38">
        <f t="shared" si="63"/>
        <v>0</v>
      </c>
      <c r="G695" s="39">
        <f t="shared" si="64"/>
        <v>0</v>
      </c>
      <c r="H695" s="39">
        <f t="shared" si="65"/>
        <v>0</v>
      </c>
      <c r="I695" s="40">
        <f t="shared" si="66"/>
        <v>0</v>
      </c>
      <c r="J695" s="41">
        <f t="shared" si="67"/>
        <v>0</v>
      </c>
      <c r="L695" s="12">
        <f t="shared" si="68"/>
        <v>0</v>
      </c>
    </row>
    <row r="696" spans="1:12" x14ac:dyDescent="0.25">
      <c r="A696" s="29" t="s">
        <v>119</v>
      </c>
      <c r="B696" s="51"/>
      <c r="C696" s="51"/>
      <c r="D696" s="51"/>
      <c r="E696" s="52"/>
      <c r="F696" s="38">
        <f t="shared" si="63"/>
        <v>0</v>
      </c>
      <c r="G696" s="39">
        <f t="shared" si="64"/>
        <v>0</v>
      </c>
      <c r="H696" s="39">
        <f t="shared" si="65"/>
        <v>0</v>
      </c>
      <c r="I696" s="40">
        <f t="shared" si="66"/>
        <v>0</v>
      </c>
      <c r="J696" s="41">
        <f t="shared" si="67"/>
        <v>0</v>
      </c>
      <c r="L696" s="12">
        <f t="shared" si="68"/>
        <v>0</v>
      </c>
    </row>
    <row r="697" spans="1:12" x14ac:dyDescent="0.25">
      <c r="A697" s="29" t="s">
        <v>119</v>
      </c>
      <c r="B697" s="51"/>
      <c r="C697" s="51"/>
      <c r="D697" s="51"/>
      <c r="E697" s="52"/>
      <c r="F697" s="38">
        <f t="shared" si="63"/>
        <v>0</v>
      </c>
      <c r="G697" s="39">
        <f t="shared" si="64"/>
        <v>0</v>
      </c>
      <c r="H697" s="39">
        <f t="shared" si="65"/>
        <v>0</v>
      </c>
      <c r="I697" s="40">
        <f t="shared" si="66"/>
        <v>0</v>
      </c>
      <c r="J697" s="41">
        <f t="shared" si="67"/>
        <v>0</v>
      </c>
      <c r="L697" s="12">
        <f t="shared" si="68"/>
        <v>0</v>
      </c>
    </row>
    <row r="698" spans="1:12" x14ac:dyDescent="0.25">
      <c r="A698" s="29" t="s">
        <v>119</v>
      </c>
      <c r="B698" s="51"/>
      <c r="C698" s="51"/>
      <c r="D698" s="51"/>
      <c r="E698" s="52"/>
      <c r="F698" s="38">
        <f t="shared" si="63"/>
        <v>0</v>
      </c>
      <c r="G698" s="39">
        <f t="shared" si="64"/>
        <v>0</v>
      </c>
      <c r="H698" s="39">
        <f t="shared" si="65"/>
        <v>0</v>
      </c>
      <c r="I698" s="40">
        <f t="shared" si="66"/>
        <v>0</v>
      </c>
      <c r="J698" s="41">
        <f t="shared" si="67"/>
        <v>0</v>
      </c>
      <c r="L698" s="12">
        <f t="shared" si="68"/>
        <v>0</v>
      </c>
    </row>
    <row r="699" spans="1:12" x14ac:dyDescent="0.25">
      <c r="A699" s="29" t="s">
        <v>119</v>
      </c>
      <c r="B699" s="51"/>
      <c r="C699" s="51"/>
      <c r="D699" s="51"/>
      <c r="E699" s="52"/>
      <c r="F699" s="38">
        <f t="shared" si="63"/>
        <v>0</v>
      </c>
      <c r="G699" s="39">
        <f t="shared" si="64"/>
        <v>0</v>
      </c>
      <c r="H699" s="39">
        <f t="shared" si="65"/>
        <v>0</v>
      </c>
      <c r="I699" s="40">
        <f t="shared" si="66"/>
        <v>0</v>
      </c>
      <c r="J699" s="41">
        <f t="shared" si="67"/>
        <v>0</v>
      </c>
      <c r="L699" s="12">
        <f t="shared" si="68"/>
        <v>0</v>
      </c>
    </row>
    <row r="700" spans="1:12" x14ac:dyDescent="0.25">
      <c r="A700" s="29" t="s">
        <v>119</v>
      </c>
      <c r="B700" s="51"/>
      <c r="C700" s="51"/>
      <c r="D700" s="51"/>
      <c r="E700" s="52"/>
      <c r="F700" s="38">
        <f t="shared" si="63"/>
        <v>0</v>
      </c>
      <c r="G700" s="39">
        <f t="shared" si="64"/>
        <v>0</v>
      </c>
      <c r="H700" s="39">
        <f t="shared" si="65"/>
        <v>0</v>
      </c>
      <c r="I700" s="40">
        <f t="shared" si="66"/>
        <v>0</v>
      </c>
      <c r="J700" s="41">
        <f t="shared" si="67"/>
        <v>0</v>
      </c>
      <c r="L700" s="12">
        <f t="shared" si="68"/>
        <v>0</v>
      </c>
    </row>
    <row r="701" spans="1:12" x14ac:dyDescent="0.25">
      <c r="A701" s="29" t="s">
        <v>119</v>
      </c>
      <c r="B701" s="51"/>
      <c r="C701" s="51"/>
      <c r="D701" s="51"/>
      <c r="E701" s="52"/>
      <c r="F701" s="38">
        <f t="shared" si="63"/>
        <v>0</v>
      </c>
      <c r="G701" s="39">
        <f t="shared" si="64"/>
        <v>0</v>
      </c>
      <c r="H701" s="39">
        <f t="shared" si="65"/>
        <v>0</v>
      </c>
      <c r="I701" s="40">
        <f t="shared" si="66"/>
        <v>0</v>
      </c>
      <c r="J701" s="41">
        <f t="shared" si="67"/>
        <v>0</v>
      </c>
      <c r="L701" s="12">
        <f t="shared" si="68"/>
        <v>0</v>
      </c>
    </row>
    <row r="702" spans="1:12" x14ac:dyDescent="0.25">
      <c r="A702" s="29" t="s">
        <v>119</v>
      </c>
      <c r="B702" s="51"/>
      <c r="C702" s="51"/>
      <c r="D702" s="51"/>
      <c r="E702" s="52"/>
      <c r="F702" s="38">
        <f t="shared" si="63"/>
        <v>0</v>
      </c>
      <c r="G702" s="39">
        <f t="shared" si="64"/>
        <v>0</v>
      </c>
      <c r="H702" s="39">
        <f t="shared" si="65"/>
        <v>0</v>
      </c>
      <c r="I702" s="40">
        <f t="shared" si="66"/>
        <v>0</v>
      </c>
      <c r="J702" s="41">
        <f t="shared" si="67"/>
        <v>0</v>
      </c>
      <c r="L702" s="12">
        <f t="shared" si="68"/>
        <v>0</v>
      </c>
    </row>
    <row r="703" spans="1:12" x14ac:dyDescent="0.25">
      <c r="A703" s="29" t="s">
        <v>119</v>
      </c>
      <c r="B703" s="51"/>
      <c r="C703" s="51"/>
      <c r="D703" s="51"/>
      <c r="E703" s="52"/>
      <c r="F703" s="38">
        <f t="shared" si="63"/>
        <v>0</v>
      </c>
      <c r="G703" s="39">
        <f t="shared" si="64"/>
        <v>0</v>
      </c>
      <c r="H703" s="39">
        <f t="shared" si="65"/>
        <v>0</v>
      </c>
      <c r="I703" s="40">
        <f t="shared" si="66"/>
        <v>0</v>
      </c>
      <c r="J703" s="41">
        <f t="shared" si="67"/>
        <v>0</v>
      </c>
      <c r="L703" s="12">
        <f t="shared" si="68"/>
        <v>0</v>
      </c>
    </row>
    <row r="704" spans="1:12" x14ac:dyDescent="0.25">
      <c r="A704" s="29" t="s">
        <v>119</v>
      </c>
      <c r="B704" s="51"/>
      <c r="C704" s="51"/>
      <c r="D704" s="51"/>
      <c r="E704" s="52"/>
      <c r="F704" s="38">
        <f t="shared" si="63"/>
        <v>0</v>
      </c>
      <c r="G704" s="39">
        <f t="shared" si="64"/>
        <v>0</v>
      </c>
      <c r="H704" s="39">
        <f t="shared" si="65"/>
        <v>0</v>
      </c>
      <c r="I704" s="40">
        <f t="shared" si="66"/>
        <v>0</v>
      </c>
      <c r="J704" s="41">
        <f t="shared" si="67"/>
        <v>0</v>
      </c>
      <c r="L704" s="12">
        <f t="shared" si="68"/>
        <v>0</v>
      </c>
    </row>
    <row r="705" spans="1:12" x14ac:dyDescent="0.25">
      <c r="A705" s="29" t="s">
        <v>119</v>
      </c>
      <c r="B705" s="51"/>
      <c r="C705" s="51"/>
      <c r="D705" s="51"/>
      <c r="E705" s="52"/>
      <c r="F705" s="38">
        <f t="shared" si="63"/>
        <v>0</v>
      </c>
      <c r="G705" s="39">
        <f t="shared" si="64"/>
        <v>0</v>
      </c>
      <c r="H705" s="39">
        <f t="shared" si="65"/>
        <v>0</v>
      </c>
      <c r="I705" s="40">
        <f t="shared" si="66"/>
        <v>0</v>
      </c>
      <c r="J705" s="41">
        <f t="shared" si="67"/>
        <v>0</v>
      </c>
      <c r="L705" s="12">
        <f t="shared" si="68"/>
        <v>0</v>
      </c>
    </row>
    <row r="706" spans="1:12" x14ac:dyDescent="0.25">
      <c r="A706" s="29" t="s">
        <v>119</v>
      </c>
      <c r="B706" s="51"/>
      <c r="C706" s="51"/>
      <c r="D706" s="51"/>
      <c r="E706" s="52"/>
      <c r="F706" s="38">
        <f t="shared" si="63"/>
        <v>0</v>
      </c>
      <c r="G706" s="39">
        <f t="shared" si="64"/>
        <v>0</v>
      </c>
      <c r="H706" s="39">
        <f t="shared" si="65"/>
        <v>0</v>
      </c>
      <c r="I706" s="40">
        <f t="shared" si="66"/>
        <v>0</v>
      </c>
      <c r="J706" s="41">
        <f t="shared" si="67"/>
        <v>0</v>
      </c>
      <c r="L706" s="12">
        <f t="shared" si="68"/>
        <v>0</v>
      </c>
    </row>
    <row r="707" spans="1:12" x14ac:dyDescent="0.25">
      <c r="A707" s="29" t="s">
        <v>119</v>
      </c>
      <c r="B707" s="51"/>
      <c r="C707" s="51"/>
      <c r="D707" s="51"/>
      <c r="E707" s="52"/>
      <c r="F707" s="38">
        <f t="shared" si="63"/>
        <v>0</v>
      </c>
      <c r="G707" s="39">
        <f t="shared" si="64"/>
        <v>0</v>
      </c>
      <c r="H707" s="39">
        <f t="shared" si="65"/>
        <v>0</v>
      </c>
      <c r="I707" s="40">
        <f t="shared" si="66"/>
        <v>0</v>
      </c>
      <c r="J707" s="41">
        <f t="shared" si="67"/>
        <v>0</v>
      </c>
      <c r="L707" s="12">
        <f t="shared" si="68"/>
        <v>0</v>
      </c>
    </row>
    <row r="708" spans="1:12" x14ac:dyDescent="0.25">
      <c r="A708" s="29" t="s">
        <v>119</v>
      </c>
      <c r="B708" s="51"/>
      <c r="C708" s="51"/>
      <c r="D708" s="51"/>
      <c r="E708" s="52"/>
      <c r="F708" s="38">
        <f t="shared" si="63"/>
        <v>0</v>
      </c>
      <c r="G708" s="39">
        <f t="shared" si="64"/>
        <v>0</v>
      </c>
      <c r="H708" s="39">
        <f t="shared" si="65"/>
        <v>0</v>
      </c>
      <c r="I708" s="40">
        <f t="shared" si="66"/>
        <v>0</v>
      </c>
      <c r="J708" s="41">
        <f t="shared" si="67"/>
        <v>0</v>
      </c>
      <c r="L708" s="12">
        <f t="shared" si="68"/>
        <v>0</v>
      </c>
    </row>
    <row r="709" spans="1:12" x14ac:dyDescent="0.25">
      <c r="A709" s="29" t="s">
        <v>119</v>
      </c>
      <c r="B709" s="51"/>
      <c r="C709" s="51"/>
      <c r="D709" s="51"/>
      <c r="E709" s="52"/>
      <c r="F709" s="38">
        <f t="shared" si="63"/>
        <v>0</v>
      </c>
      <c r="G709" s="39">
        <f t="shared" si="64"/>
        <v>0</v>
      </c>
      <c r="H709" s="39">
        <f t="shared" si="65"/>
        <v>0</v>
      </c>
      <c r="I709" s="40">
        <f t="shared" si="66"/>
        <v>0</v>
      </c>
      <c r="J709" s="41">
        <f t="shared" si="67"/>
        <v>0</v>
      </c>
      <c r="L709" s="12">
        <f t="shared" si="68"/>
        <v>0</v>
      </c>
    </row>
    <row r="710" spans="1:12" x14ac:dyDescent="0.25">
      <c r="A710" s="29" t="s">
        <v>119</v>
      </c>
      <c r="B710" s="51"/>
      <c r="C710" s="51"/>
      <c r="D710" s="51"/>
      <c r="E710" s="52"/>
      <c r="F710" s="38">
        <f t="shared" si="63"/>
        <v>0</v>
      </c>
      <c r="G710" s="39">
        <f t="shared" si="64"/>
        <v>0</v>
      </c>
      <c r="H710" s="39">
        <f t="shared" si="65"/>
        <v>0</v>
      </c>
      <c r="I710" s="40">
        <f t="shared" si="66"/>
        <v>0</v>
      </c>
      <c r="J710" s="41">
        <f t="shared" si="67"/>
        <v>0</v>
      </c>
      <c r="L710" s="12">
        <f t="shared" si="68"/>
        <v>0</v>
      </c>
    </row>
    <row r="711" spans="1:12" x14ac:dyDescent="0.25">
      <c r="A711" s="29" t="s">
        <v>119</v>
      </c>
      <c r="B711" s="51"/>
      <c r="C711" s="51"/>
      <c r="D711" s="51"/>
      <c r="E711" s="52"/>
      <c r="F711" s="38">
        <f t="shared" si="63"/>
        <v>0</v>
      </c>
      <c r="G711" s="39">
        <f t="shared" si="64"/>
        <v>0</v>
      </c>
      <c r="H711" s="39">
        <f t="shared" si="65"/>
        <v>0</v>
      </c>
      <c r="I711" s="40">
        <f t="shared" si="66"/>
        <v>0</v>
      </c>
      <c r="J711" s="41">
        <f t="shared" si="67"/>
        <v>0</v>
      </c>
      <c r="L711" s="12">
        <f t="shared" si="68"/>
        <v>0</v>
      </c>
    </row>
    <row r="712" spans="1:12" x14ac:dyDescent="0.25">
      <c r="A712" s="29" t="s">
        <v>119</v>
      </c>
      <c r="B712" s="51"/>
      <c r="C712" s="51"/>
      <c r="D712" s="51"/>
      <c r="E712" s="52"/>
      <c r="F712" s="38">
        <f t="shared" si="63"/>
        <v>0</v>
      </c>
      <c r="G712" s="39">
        <f t="shared" si="64"/>
        <v>0</v>
      </c>
      <c r="H712" s="39">
        <f t="shared" si="65"/>
        <v>0</v>
      </c>
      <c r="I712" s="40">
        <f t="shared" si="66"/>
        <v>0</v>
      </c>
      <c r="J712" s="41">
        <f t="shared" si="67"/>
        <v>0</v>
      </c>
      <c r="L712" s="12">
        <f t="shared" si="68"/>
        <v>0</v>
      </c>
    </row>
    <row r="713" spans="1:12" x14ac:dyDescent="0.25">
      <c r="A713" s="29" t="s">
        <v>119</v>
      </c>
      <c r="B713" s="51"/>
      <c r="C713" s="51"/>
      <c r="D713" s="51"/>
      <c r="E713" s="52"/>
      <c r="F713" s="38">
        <f t="shared" si="63"/>
        <v>0</v>
      </c>
      <c r="G713" s="39">
        <f t="shared" si="64"/>
        <v>0</v>
      </c>
      <c r="H713" s="39">
        <f t="shared" si="65"/>
        <v>0</v>
      </c>
      <c r="I713" s="40">
        <f t="shared" si="66"/>
        <v>0</v>
      </c>
      <c r="J713" s="41">
        <f t="shared" si="67"/>
        <v>0</v>
      </c>
      <c r="L713" s="12">
        <f t="shared" si="68"/>
        <v>0</v>
      </c>
    </row>
    <row r="714" spans="1:12" x14ac:dyDescent="0.25">
      <c r="A714" s="29" t="s">
        <v>119</v>
      </c>
      <c r="B714" s="51"/>
      <c r="C714" s="51"/>
      <c r="D714" s="51"/>
      <c r="E714" s="52"/>
      <c r="F714" s="38">
        <f t="shared" si="63"/>
        <v>0</v>
      </c>
      <c r="G714" s="39">
        <f t="shared" si="64"/>
        <v>0</v>
      </c>
      <c r="H714" s="39">
        <f t="shared" si="65"/>
        <v>0</v>
      </c>
      <c r="I714" s="40">
        <f t="shared" si="66"/>
        <v>0</v>
      </c>
      <c r="J714" s="41">
        <f t="shared" si="67"/>
        <v>0</v>
      </c>
      <c r="L714" s="12">
        <f t="shared" si="68"/>
        <v>0</v>
      </c>
    </row>
    <row r="715" spans="1:12" x14ac:dyDescent="0.25">
      <c r="A715" s="29" t="s">
        <v>119</v>
      </c>
      <c r="B715" s="51"/>
      <c r="C715" s="51"/>
      <c r="D715" s="51"/>
      <c r="E715" s="52"/>
      <c r="F715" s="38">
        <f t="shared" ref="F715:F778" si="69">IF(D715="win",E715,IF(D715="lose",E715*-1,0))</f>
        <v>0</v>
      </c>
      <c r="G715" s="39">
        <f t="shared" ref="G715:G778" si="70">IF(D715="win",F715*0.1,IF(D715="lose",0,0))</f>
        <v>0</v>
      </c>
      <c r="H715" s="39">
        <f t="shared" ref="H715:H778" si="71">F715-G715</f>
        <v>0</v>
      </c>
      <c r="I715" s="40">
        <f t="shared" ref="I715:I778" si="72">E715*J715</f>
        <v>0</v>
      </c>
      <c r="J715" s="41">
        <f t="shared" ref="J715:J778" si="73">IF(ISNA(VLOOKUP(B715,$F$1002:$H$1020,3,FALSE)), 0,  VLOOKUP(B715,$F$1002:$H$1020,3,FALSE))</f>
        <v>0</v>
      </c>
      <c r="L715" s="12">
        <f t="shared" si="68"/>
        <v>0</v>
      </c>
    </row>
    <row r="716" spans="1:12" x14ac:dyDescent="0.25">
      <c r="A716" s="29" t="s">
        <v>119</v>
      </c>
      <c r="B716" s="51"/>
      <c r="C716" s="51"/>
      <c r="D716" s="51"/>
      <c r="E716" s="52"/>
      <c r="F716" s="38">
        <f t="shared" si="69"/>
        <v>0</v>
      </c>
      <c r="G716" s="39">
        <f t="shared" si="70"/>
        <v>0</v>
      </c>
      <c r="H716" s="39">
        <f t="shared" si="71"/>
        <v>0</v>
      </c>
      <c r="I716" s="40">
        <f t="shared" si="72"/>
        <v>0</v>
      </c>
      <c r="J716" s="41">
        <f t="shared" si="73"/>
        <v>0</v>
      </c>
      <c r="L716" s="12">
        <f t="shared" si="68"/>
        <v>0</v>
      </c>
    </row>
    <row r="717" spans="1:12" x14ac:dyDescent="0.25">
      <c r="A717" s="29" t="s">
        <v>119</v>
      </c>
      <c r="B717" s="51"/>
      <c r="C717" s="51"/>
      <c r="D717" s="51"/>
      <c r="E717" s="52"/>
      <c r="F717" s="38">
        <f t="shared" si="69"/>
        <v>0</v>
      </c>
      <c r="G717" s="39">
        <f t="shared" si="70"/>
        <v>0</v>
      </c>
      <c r="H717" s="39">
        <f t="shared" si="71"/>
        <v>0</v>
      </c>
      <c r="I717" s="40">
        <f t="shared" si="72"/>
        <v>0</v>
      </c>
      <c r="J717" s="41">
        <f t="shared" si="73"/>
        <v>0</v>
      </c>
      <c r="L717" s="12">
        <f t="shared" si="68"/>
        <v>0</v>
      </c>
    </row>
    <row r="718" spans="1:12" x14ac:dyDescent="0.25">
      <c r="A718" s="29" t="s">
        <v>119</v>
      </c>
      <c r="B718" s="51"/>
      <c r="C718" s="51"/>
      <c r="D718" s="51"/>
      <c r="E718" s="52"/>
      <c r="F718" s="38">
        <f t="shared" si="69"/>
        <v>0</v>
      </c>
      <c r="G718" s="39">
        <f t="shared" si="70"/>
        <v>0</v>
      </c>
      <c r="H718" s="39">
        <f t="shared" si="71"/>
        <v>0</v>
      </c>
      <c r="I718" s="40">
        <f t="shared" si="72"/>
        <v>0</v>
      </c>
      <c r="J718" s="41">
        <f t="shared" si="73"/>
        <v>0</v>
      </c>
      <c r="L718" s="12">
        <f t="shared" si="68"/>
        <v>0</v>
      </c>
    </row>
    <row r="719" spans="1:12" x14ac:dyDescent="0.25">
      <c r="A719" s="29" t="s">
        <v>119</v>
      </c>
      <c r="B719" s="51"/>
      <c r="C719" s="51"/>
      <c r="D719" s="51"/>
      <c r="E719" s="52"/>
      <c r="F719" s="38">
        <f t="shared" si="69"/>
        <v>0</v>
      </c>
      <c r="G719" s="39">
        <f t="shared" si="70"/>
        <v>0</v>
      </c>
      <c r="H719" s="39">
        <f t="shared" si="71"/>
        <v>0</v>
      </c>
      <c r="I719" s="40">
        <f t="shared" si="72"/>
        <v>0</v>
      </c>
      <c r="J719" s="41">
        <f t="shared" si="73"/>
        <v>0</v>
      </c>
      <c r="L719" s="12">
        <f t="shared" si="68"/>
        <v>0</v>
      </c>
    </row>
    <row r="720" spans="1:12" x14ac:dyDescent="0.25">
      <c r="A720" s="29" t="s">
        <v>119</v>
      </c>
      <c r="B720" s="51"/>
      <c r="C720" s="51"/>
      <c r="D720" s="51"/>
      <c r="E720" s="52"/>
      <c r="F720" s="38">
        <f t="shared" si="69"/>
        <v>0</v>
      </c>
      <c r="G720" s="39">
        <f t="shared" si="70"/>
        <v>0</v>
      </c>
      <c r="H720" s="39">
        <f t="shared" si="71"/>
        <v>0</v>
      </c>
      <c r="I720" s="40">
        <f t="shared" si="72"/>
        <v>0</v>
      </c>
      <c r="J720" s="41">
        <f t="shared" si="73"/>
        <v>0</v>
      </c>
      <c r="L720" s="12">
        <f t="shared" si="68"/>
        <v>0</v>
      </c>
    </row>
    <row r="721" spans="1:12" x14ac:dyDescent="0.25">
      <c r="A721" s="29" t="s">
        <v>119</v>
      </c>
      <c r="B721" s="51"/>
      <c r="C721" s="51"/>
      <c r="D721" s="51"/>
      <c r="E721" s="52"/>
      <c r="F721" s="38">
        <f t="shared" si="69"/>
        <v>0</v>
      </c>
      <c r="G721" s="39">
        <f t="shared" si="70"/>
        <v>0</v>
      </c>
      <c r="H721" s="39">
        <f t="shared" si="71"/>
        <v>0</v>
      </c>
      <c r="I721" s="40">
        <f t="shared" si="72"/>
        <v>0</v>
      </c>
      <c r="J721" s="41">
        <f t="shared" si="73"/>
        <v>0</v>
      </c>
      <c r="L721" s="12">
        <f t="shared" si="68"/>
        <v>0</v>
      </c>
    </row>
    <row r="722" spans="1:12" x14ac:dyDescent="0.25">
      <c r="A722" s="29" t="s">
        <v>119</v>
      </c>
      <c r="B722" s="51"/>
      <c r="C722" s="51"/>
      <c r="D722" s="51"/>
      <c r="E722" s="52"/>
      <c r="F722" s="38">
        <f t="shared" si="69"/>
        <v>0</v>
      </c>
      <c r="G722" s="39">
        <f t="shared" si="70"/>
        <v>0</v>
      </c>
      <c r="H722" s="39">
        <f t="shared" si="71"/>
        <v>0</v>
      </c>
      <c r="I722" s="40">
        <f t="shared" si="72"/>
        <v>0</v>
      </c>
      <c r="J722" s="41">
        <f t="shared" si="73"/>
        <v>0</v>
      </c>
      <c r="L722" s="12">
        <f t="shared" si="68"/>
        <v>0</v>
      </c>
    </row>
    <row r="723" spans="1:12" x14ac:dyDescent="0.25">
      <c r="A723" s="29" t="s">
        <v>119</v>
      </c>
      <c r="B723" s="51"/>
      <c r="C723" s="51"/>
      <c r="D723" s="51"/>
      <c r="E723" s="52"/>
      <c r="F723" s="38">
        <f t="shared" si="69"/>
        <v>0</v>
      </c>
      <c r="G723" s="39">
        <f t="shared" si="70"/>
        <v>0</v>
      </c>
      <c r="H723" s="39">
        <f t="shared" si="71"/>
        <v>0</v>
      </c>
      <c r="I723" s="40">
        <f t="shared" si="72"/>
        <v>0</v>
      </c>
      <c r="J723" s="41">
        <f t="shared" si="73"/>
        <v>0</v>
      </c>
      <c r="L723" s="12">
        <f t="shared" si="68"/>
        <v>0</v>
      </c>
    </row>
    <row r="724" spans="1:12" x14ac:dyDescent="0.25">
      <c r="A724" s="29" t="s">
        <v>119</v>
      </c>
      <c r="B724" s="51"/>
      <c r="C724" s="51"/>
      <c r="D724" s="51"/>
      <c r="E724" s="52"/>
      <c r="F724" s="38">
        <f t="shared" si="69"/>
        <v>0</v>
      </c>
      <c r="G724" s="39">
        <f t="shared" si="70"/>
        <v>0</v>
      </c>
      <c r="H724" s="39">
        <f t="shared" si="71"/>
        <v>0</v>
      </c>
      <c r="I724" s="40">
        <f t="shared" si="72"/>
        <v>0</v>
      </c>
      <c r="J724" s="41">
        <f t="shared" si="73"/>
        <v>0</v>
      </c>
      <c r="L724" s="12">
        <f t="shared" si="68"/>
        <v>0</v>
      </c>
    </row>
    <row r="725" spans="1:12" x14ac:dyDescent="0.25">
      <c r="A725" s="29" t="s">
        <v>119</v>
      </c>
      <c r="B725" s="51"/>
      <c r="C725" s="51"/>
      <c r="D725" s="51"/>
      <c r="E725" s="52"/>
      <c r="F725" s="38">
        <f t="shared" si="69"/>
        <v>0</v>
      </c>
      <c r="G725" s="39">
        <f t="shared" si="70"/>
        <v>0</v>
      </c>
      <c r="H725" s="39">
        <f t="shared" si="71"/>
        <v>0</v>
      </c>
      <c r="I725" s="40">
        <f t="shared" si="72"/>
        <v>0</v>
      </c>
      <c r="J725" s="41">
        <f t="shared" si="73"/>
        <v>0</v>
      </c>
      <c r="L725" s="12">
        <f t="shared" si="68"/>
        <v>0</v>
      </c>
    </row>
    <row r="726" spans="1:12" x14ac:dyDescent="0.25">
      <c r="A726" s="29" t="s">
        <v>119</v>
      </c>
      <c r="B726" s="51"/>
      <c r="C726" s="51"/>
      <c r="D726" s="51"/>
      <c r="E726" s="52"/>
      <c r="F726" s="38">
        <f t="shared" si="69"/>
        <v>0</v>
      </c>
      <c r="G726" s="39">
        <f t="shared" si="70"/>
        <v>0</v>
      </c>
      <c r="H726" s="39">
        <f t="shared" si="71"/>
        <v>0</v>
      </c>
      <c r="I726" s="40">
        <f t="shared" si="72"/>
        <v>0</v>
      </c>
      <c r="J726" s="41">
        <f t="shared" si="73"/>
        <v>0</v>
      </c>
      <c r="L726" s="12">
        <f t="shared" si="68"/>
        <v>0</v>
      </c>
    </row>
    <row r="727" spans="1:12" x14ac:dyDescent="0.25">
      <c r="A727" s="29" t="s">
        <v>119</v>
      </c>
      <c r="B727" s="51"/>
      <c r="C727" s="51"/>
      <c r="D727" s="51"/>
      <c r="E727" s="52"/>
      <c r="F727" s="38">
        <f t="shared" si="69"/>
        <v>0</v>
      </c>
      <c r="G727" s="39">
        <f t="shared" si="70"/>
        <v>0</v>
      </c>
      <c r="H727" s="39">
        <f t="shared" si="71"/>
        <v>0</v>
      </c>
      <c r="I727" s="40">
        <f t="shared" si="72"/>
        <v>0</v>
      </c>
      <c r="J727" s="41">
        <f t="shared" si="73"/>
        <v>0</v>
      </c>
      <c r="L727" s="12">
        <f t="shared" si="68"/>
        <v>0</v>
      </c>
    </row>
    <row r="728" spans="1:12" x14ac:dyDescent="0.25">
      <c r="A728" s="29" t="s">
        <v>119</v>
      </c>
      <c r="B728" s="51"/>
      <c r="C728" s="51"/>
      <c r="D728" s="51"/>
      <c r="E728" s="52"/>
      <c r="F728" s="38">
        <f t="shared" si="69"/>
        <v>0</v>
      </c>
      <c r="G728" s="39">
        <f t="shared" si="70"/>
        <v>0</v>
      </c>
      <c r="H728" s="39">
        <f t="shared" si="71"/>
        <v>0</v>
      </c>
      <c r="I728" s="40">
        <f t="shared" si="72"/>
        <v>0</v>
      </c>
      <c r="J728" s="41">
        <f t="shared" si="73"/>
        <v>0</v>
      </c>
      <c r="L728" s="12">
        <f t="shared" si="68"/>
        <v>0</v>
      </c>
    </row>
    <row r="729" spans="1:12" x14ac:dyDescent="0.25">
      <c r="A729" s="29" t="s">
        <v>119</v>
      </c>
      <c r="B729" s="51"/>
      <c r="C729" s="51"/>
      <c r="D729" s="51"/>
      <c r="E729" s="52"/>
      <c r="F729" s="38">
        <f t="shared" si="69"/>
        <v>0</v>
      </c>
      <c r="G729" s="39">
        <f t="shared" si="70"/>
        <v>0</v>
      </c>
      <c r="H729" s="39">
        <f t="shared" si="71"/>
        <v>0</v>
      </c>
      <c r="I729" s="40">
        <f t="shared" si="72"/>
        <v>0</v>
      </c>
      <c r="J729" s="41">
        <f t="shared" si="73"/>
        <v>0</v>
      </c>
      <c r="L729" s="12">
        <f t="shared" si="68"/>
        <v>0</v>
      </c>
    </row>
    <row r="730" spans="1:12" x14ac:dyDescent="0.25">
      <c r="A730" s="29" t="s">
        <v>119</v>
      </c>
      <c r="B730" s="51"/>
      <c r="C730" s="51"/>
      <c r="D730" s="51"/>
      <c r="E730" s="52"/>
      <c r="F730" s="38">
        <f t="shared" si="69"/>
        <v>0</v>
      </c>
      <c r="G730" s="39">
        <f t="shared" si="70"/>
        <v>0</v>
      </c>
      <c r="H730" s="39">
        <f t="shared" si="71"/>
        <v>0</v>
      </c>
      <c r="I730" s="40">
        <f t="shared" si="72"/>
        <v>0</v>
      </c>
      <c r="J730" s="41">
        <f t="shared" si="73"/>
        <v>0</v>
      </c>
      <c r="L730" s="12">
        <f t="shared" si="68"/>
        <v>0</v>
      </c>
    </row>
    <row r="731" spans="1:12" x14ac:dyDescent="0.25">
      <c r="A731" s="29" t="s">
        <v>119</v>
      </c>
      <c r="B731" s="51"/>
      <c r="C731" s="51"/>
      <c r="D731" s="51"/>
      <c r="E731" s="52"/>
      <c r="F731" s="38">
        <f t="shared" si="69"/>
        <v>0</v>
      </c>
      <c r="G731" s="39">
        <f t="shared" si="70"/>
        <v>0</v>
      </c>
      <c r="H731" s="39">
        <f t="shared" si="71"/>
        <v>0</v>
      </c>
      <c r="I731" s="40">
        <f t="shared" si="72"/>
        <v>0</v>
      </c>
      <c r="J731" s="41">
        <f t="shared" si="73"/>
        <v>0</v>
      </c>
      <c r="L731" s="12">
        <f t="shared" si="68"/>
        <v>0</v>
      </c>
    </row>
    <row r="732" spans="1:12" x14ac:dyDescent="0.25">
      <c r="A732" s="29" t="s">
        <v>119</v>
      </c>
      <c r="B732" s="51"/>
      <c r="C732" s="51"/>
      <c r="D732" s="51"/>
      <c r="E732" s="52"/>
      <c r="F732" s="38">
        <f t="shared" si="69"/>
        <v>0</v>
      </c>
      <c r="G732" s="39">
        <f t="shared" si="70"/>
        <v>0</v>
      </c>
      <c r="H732" s="39">
        <f t="shared" si="71"/>
        <v>0</v>
      </c>
      <c r="I732" s="40">
        <f t="shared" si="72"/>
        <v>0</v>
      </c>
      <c r="J732" s="41">
        <f t="shared" si="73"/>
        <v>0</v>
      </c>
      <c r="L732" s="12">
        <f t="shared" si="68"/>
        <v>0</v>
      </c>
    </row>
    <row r="733" spans="1:12" x14ac:dyDescent="0.25">
      <c r="A733" s="29" t="s">
        <v>119</v>
      </c>
      <c r="B733" s="51"/>
      <c r="C733" s="51"/>
      <c r="D733" s="51"/>
      <c r="E733" s="52"/>
      <c r="F733" s="38">
        <f t="shared" si="69"/>
        <v>0</v>
      </c>
      <c r="G733" s="39">
        <f t="shared" si="70"/>
        <v>0</v>
      </c>
      <c r="H733" s="39">
        <f t="shared" si="71"/>
        <v>0</v>
      </c>
      <c r="I733" s="40">
        <f t="shared" si="72"/>
        <v>0</v>
      </c>
      <c r="J733" s="41">
        <f t="shared" si="73"/>
        <v>0</v>
      </c>
      <c r="L733" s="12">
        <f t="shared" si="68"/>
        <v>0</v>
      </c>
    </row>
    <row r="734" spans="1:12" x14ac:dyDescent="0.25">
      <c r="A734" s="29" t="s">
        <v>119</v>
      </c>
      <c r="B734" s="51"/>
      <c r="C734" s="51"/>
      <c r="D734" s="51"/>
      <c r="E734" s="52"/>
      <c r="F734" s="38">
        <f t="shared" si="69"/>
        <v>0</v>
      </c>
      <c r="G734" s="39">
        <f t="shared" si="70"/>
        <v>0</v>
      </c>
      <c r="H734" s="39">
        <f t="shared" si="71"/>
        <v>0</v>
      </c>
      <c r="I734" s="40">
        <f t="shared" si="72"/>
        <v>0</v>
      </c>
      <c r="J734" s="41">
        <f t="shared" si="73"/>
        <v>0</v>
      </c>
      <c r="L734" s="12">
        <f t="shared" si="68"/>
        <v>0</v>
      </c>
    </row>
    <row r="735" spans="1:12" x14ac:dyDescent="0.25">
      <c r="A735" s="29" t="s">
        <v>119</v>
      </c>
      <c r="B735" s="51"/>
      <c r="C735" s="51"/>
      <c r="D735" s="51"/>
      <c r="E735" s="52"/>
      <c r="F735" s="38">
        <f t="shared" si="69"/>
        <v>0</v>
      </c>
      <c r="G735" s="39">
        <f t="shared" si="70"/>
        <v>0</v>
      </c>
      <c r="H735" s="39">
        <f t="shared" si="71"/>
        <v>0</v>
      </c>
      <c r="I735" s="40">
        <f t="shared" si="72"/>
        <v>0</v>
      </c>
      <c r="J735" s="41">
        <f t="shared" si="73"/>
        <v>0</v>
      </c>
      <c r="L735" s="12">
        <f t="shared" si="68"/>
        <v>0</v>
      </c>
    </row>
    <row r="736" spans="1:12" x14ac:dyDescent="0.25">
      <c r="A736" s="29" t="s">
        <v>119</v>
      </c>
      <c r="B736" s="51"/>
      <c r="C736" s="51"/>
      <c r="D736" s="51"/>
      <c r="E736" s="52"/>
      <c r="F736" s="38">
        <f t="shared" si="69"/>
        <v>0</v>
      </c>
      <c r="G736" s="39">
        <f t="shared" si="70"/>
        <v>0</v>
      </c>
      <c r="H736" s="39">
        <f t="shared" si="71"/>
        <v>0</v>
      </c>
      <c r="I736" s="40">
        <f t="shared" si="72"/>
        <v>0</v>
      </c>
      <c r="J736" s="41">
        <f t="shared" si="73"/>
        <v>0</v>
      </c>
      <c r="L736" s="12">
        <f t="shared" si="68"/>
        <v>0</v>
      </c>
    </row>
    <row r="737" spans="1:12" x14ac:dyDescent="0.25">
      <c r="A737" s="29" t="s">
        <v>119</v>
      </c>
      <c r="B737" s="51"/>
      <c r="C737" s="51"/>
      <c r="D737" s="51"/>
      <c r="E737" s="52"/>
      <c r="F737" s="38">
        <f t="shared" si="69"/>
        <v>0</v>
      </c>
      <c r="G737" s="39">
        <f t="shared" si="70"/>
        <v>0</v>
      </c>
      <c r="H737" s="39">
        <f t="shared" si="71"/>
        <v>0</v>
      </c>
      <c r="I737" s="40">
        <f t="shared" si="72"/>
        <v>0</v>
      </c>
      <c r="J737" s="41">
        <f t="shared" si="73"/>
        <v>0</v>
      </c>
      <c r="L737" s="12">
        <f t="shared" si="68"/>
        <v>0</v>
      </c>
    </row>
    <row r="738" spans="1:12" x14ac:dyDescent="0.25">
      <c r="A738" s="29" t="s">
        <v>119</v>
      </c>
      <c r="B738" s="51"/>
      <c r="C738" s="51"/>
      <c r="D738" s="51"/>
      <c r="E738" s="52"/>
      <c r="F738" s="38">
        <f t="shared" si="69"/>
        <v>0</v>
      </c>
      <c r="G738" s="39">
        <f t="shared" si="70"/>
        <v>0</v>
      </c>
      <c r="H738" s="39">
        <f t="shared" si="71"/>
        <v>0</v>
      </c>
      <c r="I738" s="40">
        <f t="shared" si="72"/>
        <v>0</v>
      </c>
      <c r="J738" s="41">
        <f t="shared" si="73"/>
        <v>0</v>
      </c>
      <c r="L738" s="12">
        <f t="shared" si="68"/>
        <v>0</v>
      </c>
    </row>
    <row r="739" spans="1:12" x14ac:dyDescent="0.25">
      <c r="A739" s="29" t="s">
        <v>119</v>
      </c>
      <c r="B739" s="51"/>
      <c r="C739" s="51"/>
      <c r="D739" s="51"/>
      <c r="E739" s="52"/>
      <c r="F739" s="38">
        <f t="shared" si="69"/>
        <v>0</v>
      </c>
      <c r="G739" s="39">
        <f t="shared" si="70"/>
        <v>0</v>
      </c>
      <c r="H739" s="39">
        <f t="shared" si="71"/>
        <v>0</v>
      </c>
      <c r="I739" s="40">
        <f t="shared" si="72"/>
        <v>0</v>
      </c>
      <c r="J739" s="41">
        <f t="shared" si="73"/>
        <v>0</v>
      </c>
      <c r="L739" s="12">
        <f t="shared" si="68"/>
        <v>0</v>
      </c>
    </row>
    <row r="740" spans="1:12" x14ac:dyDescent="0.25">
      <c r="A740" s="29" t="s">
        <v>119</v>
      </c>
      <c r="B740" s="51"/>
      <c r="C740" s="51"/>
      <c r="D740" s="51"/>
      <c r="E740" s="52"/>
      <c r="F740" s="38">
        <f t="shared" si="69"/>
        <v>0</v>
      </c>
      <c r="G740" s="39">
        <f t="shared" si="70"/>
        <v>0</v>
      </c>
      <c r="H740" s="39">
        <f t="shared" si="71"/>
        <v>0</v>
      </c>
      <c r="I740" s="40">
        <f t="shared" si="72"/>
        <v>0</v>
      </c>
      <c r="J740" s="41">
        <f t="shared" si="73"/>
        <v>0</v>
      </c>
      <c r="L740" s="12">
        <f t="shared" ref="L740:L803" si="74">SUBTOTAL(9,H740:I740)</f>
        <v>0</v>
      </c>
    </row>
    <row r="741" spans="1:12" x14ac:dyDescent="0.25">
      <c r="A741" s="29" t="s">
        <v>119</v>
      </c>
      <c r="B741" s="51"/>
      <c r="C741" s="51"/>
      <c r="D741" s="51"/>
      <c r="E741" s="52"/>
      <c r="F741" s="38">
        <f t="shared" si="69"/>
        <v>0</v>
      </c>
      <c r="G741" s="39">
        <f t="shared" si="70"/>
        <v>0</v>
      </c>
      <c r="H741" s="39">
        <f t="shared" si="71"/>
        <v>0</v>
      </c>
      <c r="I741" s="40">
        <f t="shared" si="72"/>
        <v>0</v>
      </c>
      <c r="J741" s="41">
        <f t="shared" si="73"/>
        <v>0</v>
      </c>
      <c r="L741" s="12">
        <f t="shared" si="74"/>
        <v>0</v>
      </c>
    </row>
    <row r="742" spans="1:12" x14ac:dyDescent="0.25">
      <c r="A742" s="29" t="s">
        <v>119</v>
      </c>
      <c r="B742" s="51"/>
      <c r="C742" s="51"/>
      <c r="D742" s="51"/>
      <c r="E742" s="52"/>
      <c r="F742" s="38">
        <f t="shared" si="69"/>
        <v>0</v>
      </c>
      <c r="G742" s="39">
        <f t="shared" si="70"/>
        <v>0</v>
      </c>
      <c r="H742" s="39">
        <f t="shared" si="71"/>
        <v>0</v>
      </c>
      <c r="I742" s="40">
        <f t="shared" si="72"/>
        <v>0</v>
      </c>
      <c r="J742" s="41">
        <f t="shared" si="73"/>
        <v>0</v>
      </c>
      <c r="L742" s="12">
        <f t="shared" si="74"/>
        <v>0</v>
      </c>
    </row>
    <row r="743" spans="1:12" x14ac:dyDescent="0.25">
      <c r="A743" s="29" t="s">
        <v>119</v>
      </c>
      <c r="B743" s="51"/>
      <c r="C743" s="51"/>
      <c r="D743" s="51"/>
      <c r="E743" s="52"/>
      <c r="F743" s="38">
        <f t="shared" si="69"/>
        <v>0</v>
      </c>
      <c r="G743" s="39">
        <f t="shared" si="70"/>
        <v>0</v>
      </c>
      <c r="H743" s="39">
        <f t="shared" si="71"/>
        <v>0</v>
      </c>
      <c r="I743" s="40">
        <f t="shared" si="72"/>
        <v>0</v>
      </c>
      <c r="J743" s="41">
        <f t="shared" si="73"/>
        <v>0</v>
      </c>
      <c r="L743" s="12">
        <f t="shared" si="74"/>
        <v>0</v>
      </c>
    </row>
    <row r="744" spans="1:12" x14ac:dyDescent="0.25">
      <c r="A744" s="29" t="s">
        <v>119</v>
      </c>
      <c r="B744" s="51"/>
      <c r="C744" s="51"/>
      <c r="D744" s="51"/>
      <c r="E744" s="52"/>
      <c r="F744" s="38">
        <f t="shared" si="69"/>
        <v>0</v>
      </c>
      <c r="G744" s="39">
        <f t="shared" si="70"/>
        <v>0</v>
      </c>
      <c r="H744" s="39">
        <f t="shared" si="71"/>
        <v>0</v>
      </c>
      <c r="I744" s="40">
        <f t="shared" si="72"/>
        <v>0</v>
      </c>
      <c r="J744" s="41">
        <f t="shared" si="73"/>
        <v>0</v>
      </c>
      <c r="L744" s="12">
        <f t="shared" si="74"/>
        <v>0</v>
      </c>
    </row>
    <row r="745" spans="1:12" x14ac:dyDescent="0.25">
      <c r="A745" s="29" t="s">
        <v>119</v>
      </c>
      <c r="B745" s="51"/>
      <c r="C745" s="51"/>
      <c r="D745" s="51"/>
      <c r="E745" s="52"/>
      <c r="F745" s="38">
        <f t="shared" si="69"/>
        <v>0</v>
      </c>
      <c r="G745" s="39">
        <f t="shared" si="70"/>
        <v>0</v>
      </c>
      <c r="H745" s="39">
        <f t="shared" si="71"/>
        <v>0</v>
      </c>
      <c r="I745" s="40">
        <f t="shared" si="72"/>
        <v>0</v>
      </c>
      <c r="J745" s="41">
        <f t="shared" si="73"/>
        <v>0</v>
      </c>
      <c r="L745" s="12">
        <f t="shared" si="74"/>
        <v>0</v>
      </c>
    </row>
    <row r="746" spans="1:12" x14ac:dyDescent="0.25">
      <c r="A746" s="29" t="s">
        <v>119</v>
      </c>
      <c r="B746" s="51"/>
      <c r="C746" s="51"/>
      <c r="D746" s="51"/>
      <c r="E746" s="52"/>
      <c r="F746" s="38">
        <f t="shared" si="69"/>
        <v>0</v>
      </c>
      <c r="G746" s="39">
        <f t="shared" si="70"/>
        <v>0</v>
      </c>
      <c r="H746" s="39">
        <f t="shared" si="71"/>
        <v>0</v>
      </c>
      <c r="I746" s="40">
        <f t="shared" si="72"/>
        <v>0</v>
      </c>
      <c r="J746" s="41">
        <f t="shared" si="73"/>
        <v>0</v>
      </c>
      <c r="L746" s="12">
        <f t="shared" si="74"/>
        <v>0</v>
      </c>
    </row>
    <row r="747" spans="1:12" x14ac:dyDescent="0.25">
      <c r="A747" s="29" t="s">
        <v>119</v>
      </c>
      <c r="B747" s="51"/>
      <c r="C747" s="51"/>
      <c r="D747" s="51"/>
      <c r="E747" s="52"/>
      <c r="F747" s="38">
        <f t="shared" si="69"/>
        <v>0</v>
      </c>
      <c r="G747" s="39">
        <f t="shared" si="70"/>
        <v>0</v>
      </c>
      <c r="H747" s="39">
        <f t="shared" si="71"/>
        <v>0</v>
      </c>
      <c r="I747" s="40">
        <f t="shared" si="72"/>
        <v>0</v>
      </c>
      <c r="J747" s="41">
        <f t="shared" si="73"/>
        <v>0</v>
      </c>
      <c r="L747" s="12">
        <f t="shared" si="74"/>
        <v>0</v>
      </c>
    </row>
    <row r="748" spans="1:12" x14ac:dyDescent="0.25">
      <c r="A748" s="29" t="s">
        <v>119</v>
      </c>
      <c r="B748" s="51"/>
      <c r="C748" s="51"/>
      <c r="D748" s="51"/>
      <c r="E748" s="52"/>
      <c r="F748" s="38">
        <f t="shared" si="69"/>
        <v>0</v>
      </c>
      <c r="G748" s="39">
        <f t="shared" si="70"/>
        <v>0</v>
      </c>
      <c r="H748" s="39">
        <f t="shared" si="71"/>
        <v>0</v>
      </c>
      <c r="I748" s="40">
        <f t="shared" si="72"/>
        <v>0</v>
      </c>
      <c r="J748" s="41">
        <f t="shared" si="73"/>
        <v>0</v>
      </c>
      <c r="L748" s="12">
        <f t="shared" si="74"/>
        <v>0</v>
      </c>
    </row>
    <row r="749" spans="1:12" x14ac:dyDescent="0.25">
      <c r="A749" s="29" t="s">
        <v>119</v>
      </c>
      <c r="B749" s="51"/>
      <c r="C749" s="51"/>
      <c r="D749" s="51"/>
      <c r="E749" s="52"/>
      <c r="F749" s="38">
        <f t="shared" si="69"/>
        <v>0</v>
      </c>
      <c r="G749" s="39">
        <f t="shared" si="70"/>
        <v>0</v>
      </c>
      <c r="H749" s="39">
        <f t="shared" si="71"/>
        <v>0</v>
      </c>
      <c r="I749" s="40">
        <f t="shared" si="72"/>
        <v>0</v>
      </c>
      <c r="J749" s="41">
        <f t="shared" si="73"/>
        <v>0</v>
      </c>
      <c r="L749" s="12">
        <f t="shared" si="74"/>
        <v>0</v>
      </c>
    </row>
    <row r="750" spans="1:12" x14ac:dyDescent="0.25">
      <c r="A750" s="29" t="s">
        <v>119</v>
      </c>
      <c r="B750" s="51"/>
      <c r="C750" s="51"/>
      <c r="D750" s="51"/>
      <c r="E750" s="52"/>
      <c r="F750" s="38">
        <f t="shared" si="69"/>
        <v>0</v>
      </c>
      <c r="G750" s="39">
        <f t="shared" si="70"/>
        <v>0</v>
      </c>
      <c r="H750" s="39">
        <f t="shared" si="71"/>
        <v>0</v>
      </c>
      <c r="I750" s="40">
        <f t="shared" si="72"/>
        <v>0</v>
      </c>
      <c r="J750" s="41">
        <f t="shared" si="73"/>
        <v>0</v>
      </c>
      <c r="L750" s="12">
        <f t="shared" si="74"/>
        <v>0</v>
      </c>
    </row>
    <row r="751" spans="1:12" x14ac:dyDescent="0.25">
      <c r="A751" s="29" t="s">
        <v>119</v>
      </c>
      <c r="B751" s="51"/>
      <c r="C751" s="51"/>
      <c r="D751" s="51"/>
      <c r="E751" s="52"/>
      <c r="F751" s="38">
        <f t="shared" si="69"/>
        <v>0</v>
      </c>
      <c r="G751" s="39">
        <f t="shared" si="70"/>
        <v>0</v>
      </c>
      <c r="H751" s="39">
        <f t="shared" si="71"/>
        <v>0</v>
      </c>
      <c r="I751" s="40">
        <f t="shared" si="72"/>
        <v>0</v>
      </c>
      <c r="J751" s="41">
        <f t="shared" si="73"/>
        <v>0</v>
      </c>
      <c r="L751" s="12">
        <f t="shared" si="74"/>
        <v>0</v>
      </c>
    </row>
    <row r="752" spans="1:12" x14ac:dyDescent="0.25">
      <c r="A752" s="29" t="s">
        <v>119</v>
      </c>
      <c r="B752" s="51"/>
      <c r="C752" s="51"/>
      <c r="D752" s="51"/>
      <c r="E752" s="52"/>
      <c r="F752" s="38">
        <f t="shared" si="69"/>
        <v>0</v>
      </c>
      <c r="G752" s="39">
        <f t="shared" si="70"/>
        <v>0</v>
      </c>
      <c r="H752" s="39">
        <f t="shared" si="71"/>
        <v>0</v>
      </c>
      <c r="I752" s="40">
        <f t="shared" si="72"/>
        <v>0</v>
      </c>
      <c r="J752" s="41">
        <f t="shared" si="73"/>
        <v>0</v>
      </c>
      <c r="L752" s="12">
        <f t="shared" si="74"/>
        <v>0</v>
      </c>
    </row>
    <row r="753" spans="1:12" x14ac:dyDescent="0.25">
      <c r="A753" s="29" t="s">
        <v>119</v>
      </c>
      <c r="B753" s="51"/>
      <c r="C753" s="51"/>
      <c r="D753" s="51"/>
      <c r="E753" s="52"/>
      <c r="F753" s="38">
        <f t="shared" si="69"/>
        <v>0</v>
      </c>
      <c r="G753" s="39">
        <f t="shared" si="70"/>
        <v>0</v>
      </c>
      <c r="H753" s="39">
        <f t="shared" si="71"/>
        <v>0</v>
      </c>
      <c r="I753" s="40">
        <f t="shared" si="72"/>
        <v>0</v>
      </c>
      <c r="J753" s="41">
        <f t="shared" si="73"/>
        <v>0</v>
      </c>
      <c r="L753" s="12">
        <f t="shared" si="74"/>
        <v>0</v>
      </c>
    </row>
    <row r="754" spans="1:12" x14ac:dyDescent="0.25">
      <c r="A754" s="29" t="s">
        <v>119</v>
      </c>
      <c r="B754" s="51"/>
      <c r="C754" s="51"/>
      <c r="D754" s="51"/>
      <c r="E754" s="52"/>
      <c r="F754" s="38">
        <f t="shared" si="69"/>
        <v>0</v>
      </c>
      <c r="G754" s="39">
        <f t="shared" si="70"/>
        <v>0</v>
      </c>
      <c r="H754" s="39">
        <f t="shared" si="71"/>
        <v>0</v>
      </c>
      <c r="I754" s="40">
        <f t="shared" si="72"/>
        <v>0</v>
      </c>
      <c r="J754" s="41">
        <f t="shared" si="73"/>
        <v>0</v>
      </c>
      <c r="L754" s="12">
        <f t="shared" si="74"/>
        <v>0</v>
      </c>
    </row>
    <row r="755" spans="1:12" x14ac:dyDescent="0.25">
      <c r="A755" s="29" t="s">
        <v>119</v>
      </c>
      <c r="B755" s="51"/>
      <c r="C755" s="51"/>
      <c r="D755" s="51"/>
      <c r="E755" s="52"/>
      <c r="F755" s="38">
        <f t="shared" si="69"/>
        <v>0</v>
      </c>
      <c r="G755" s="39">
        <f t="shared" si="70"/>
        <v>0</v>
      </c>
      <c r="H755" s="39">
        <f t="shared" si="71"/>
        <v>0</v>
      </c>
      <c r="I755" s="40">
        <f t="shared" si="72"/>
        <v>0</v>
      </c>
      <c r="J755" s="41">
        <f t="shared" si="73"/>
        <v>0</v>
      </c>
      <c r="L755" s="12">
        <f t="shared" si="74"/>
        <v>0</v>
      </c>
    </row>
    <row r="756" spans="1:12" x14ac:dyDescent="0.25">
      <c r="A756" s="29" t="s">
        <v>119</v>
      </c>
      <c r="B756" s="51"/>
      <c r="C756" s="51"/>
      <c r="D756" s="51"/>
      <c r="E756" s="52"/>
      <c r="F756" s="38">
        <f t="shared" si="69"/>
        <v>0</v>
      </c>
      <c r="G756" s="39">
        <f t="shared" si="70"/>
        <v>0</v>
      </c>
      <c r="H756" s="39">
        <f t="shared" si="71"/>
        <v>0</v>
      </c>
      <c r="I756" s="40">
        <f t="shared" si="72"/>
        <v>0</v>
      </c>
      <c r="J756" s="41">
        <f t="shared" si="73"/>
        <v>0</v>
      </c>
      <c r="L756" s="12">
        <f t="shared" si="74"/>
        <v>0</v>
      </c>
    </row>
    <row r="757" spans="1:12" x14ac:dyDescent="0.25">
      <c r="A757" s="29" t="s">
        <v>119</v>
      </c>
      <c r="B757" s="51"/>
      <c r="C757" s="51"/>
      <c r="D757" s="51"/>
      <c r="E757" s="52"/>
      <c r="F757" s="38">
        <f t="shared" si="69"/>
        <v>0</v>
      </c>
      <c r="G757" s="39">
        <f t="shared" si="70"/>
        <v>0</v>
      </c>
      <c r="H757" s="39">
        <f t="shared" si="71"/>
        <v>0</v>
      </c>
      <c r="I757" s="40">
        <f t="shared" si="72"/>
        <v>0</v>
      </c>
      <c r="J757" s="41">
        <f t="shared" si="73"/>
        <v>0</v>
      </c>
      <c r="L757" s="12">
        <f t="shared" si="74"/>
        <v>0</v>
      </c>
    </row>
    <row r="758" spans="1:12" x14ac:dyDescent="0.25">
      <c r="A758" s="29" t="s">
        <v>119</v>
      </c>
      <c r="B758" s="51"/>
      <c r="C758" s="51"/>
      <c r="D758" s="51"/>
      <c r="E758" s="52"/>
      <c r="F758" s="38">
        <f t="shared" si="69"/>
        <v>0</v>
      </c>
      <c r="G758" s="39">
        <f t="shared" si="70"/>
        <v>0</v>
      </c>
      <c r="H758" s="39">
        <f t="shared" si="71"/>
        <v>0</v>
      </c>
      <c r="I758" s="40">
        <f t="shared" si="72"/>
        <v>0</v>
      </c>
      <c r="J758" s="41">
        <f t="shared" si="73"/>
        <v>0</v>
      </c>
      <c r="L758" s="12">
        <f t="shared" si="74"/>
        <v>0</v>
      </c>
    </row>
    <row r="759" spans="1:12" x14ac:dyDescent="0.25">
      <c r="A759" s="29" t="s">
        <v>119</v>
      </c>
      <c r="B759" s="51"/>
      <c r="C759" s="51"/>
      <c r="D759" s="51"/>
      <c r="E759" s="52"/>
      <c r="F759" s="38">
        <f t="shared" si="69"/>
        <v>0</v>
      </c>
      <c r="G759" s="39">
        <f t="shared" si="70"/>
        <v>0</v>
      </c>
      <c r="H759" s="39">
        <f t="shared" si="71"/>
        <v>0</v>
      </c>
      <c r="I759" s="40">
        <f t="shared" si="72"/>
        <v>0</v>
      </c>
      <c r="J759" s="41">
        <f t="shared" si="73"/>
        <v>0</v>
      </c>
      <c r="L759" s="12">
        <f t="shared" si="74"/>
        <v>0</v>
      </c>
    </row>
    <row r="760" spans="1:12" x14ac:dyDescent="0.25">
      <c r="A760" s="29" t="s">
        <v>119</v>
      </c>
      <c r="B760" s="51"/>
      <c r="C760" s="51"/>
      <c r="D760" s="51"/>
      <c r="E760" s="52"/>
      <c r="F760" s="38">
        <f t="shared" si="69"/>
        <v>0</v>
      </c>
      <c r="G760" s="39">
        <f t="shared" si="70"/>
        <v>0</v>
      </c>
      <c r="H760" s="39">
        <f t="shared" si="71"/>
        <v>0</v>
      </c>
      <c r="I760" s="40">
        <f t="shared" si="72"/>
        <v>0</v>
      </c>
      <c r="J760" s="41">
        <f t="shared" si="73"/>
        <v>0</v>
      </c>
      <c r="L760" s="12">
        <f t="shared" si="74"/>
        <v>0</v>
      </c>
    </row>
    <row r="761" spans="1:12" x14ac:dyDescent="0.25">
      <c r="A761" s="29" t="s">
        <v>119</v>
      </c>
      <c r="B761" s="51"/>
      <c r="C761" s="51"/>
      <c r="D761" s="51"/>
      <c r="E761" s="52"/>
      <c r="F761" s="38">
        <f t="shared" si="69"/>
        <v>0</v>
      </c>
      <c r="G761" s="39">
        <f t="shared" si="70"/>
        <v>0</v>
      </c>
      <c r="H761" s="39">
        <f t="shared" si="71"/>
        <v>0</v>
      </c>
      <c r="I761" s="40">
        <f t="shared" si="72"/>
        <v>0</v>
      </c>
      <c r="J761" s="41">
        <f t="shared" si="73"/>
        <v>0</v>
      </c>
      <c r="L761" s="12">
        <f t="shared" si="74"/>
        <v>0</v>
      </c>
    </row>
    <row r="762" spans="1:12" x14ac:dyDescent="0.25">
      <c r="A762" s="29" t="s">
        <v>119</v>
      </c>
      <c r="B762" s="51"/>
      <c r="C762" s="51"/>
      <c r="D762" s="51"/>
      <c r="E762" s="52"/>
      <c r="F762" s="38">
        <f t="shared" si="69"/>
        <v>0</v>
      </c>
      <c r="G762" s="39">
        <f t="shared" si="70"/>
        <v>0</v>
      </c>
      <c r="H762" s="39">
        <f t="shared" si="71"/>
        <v>0</v>
      </c>
      <c r="I762" s="40">
        <f t="shared" si="72"/>
        <v>0</v>
      </c>
      <c r="J762" s="41">
        <f t="shared" si="73"/>
        <v>0</v>
      </c>
      <c r="L762" s="12">
        <f t="shared" si="74"/>
        <v>0</v>
      </c>
    </row>
    <row r="763" spans="1:12" x14ac:dyDescent="0.25">
      <c r="A763" s="29" t="s">
        <v>119</v>
      </c>
      <c r="B763" s="51"/>
      <c r="C763" s="51"/>
      <c r="D763" s="51"/>
      <c r="E763" s="52"/>
      <c r="F763" s="38">
        <f t="shared" si="69"/>
        <v>0</v>
      </c>
      <c r="G763" s="39">
        <f t="shared" si="70"/>
        <v>0</v>
      </c>
      <c r="H763" s="39">
        <f t="shared" si="71"/>
        <v>0</v>
      </c>
      <c r="I763" s="40">
        <f t="shared" si="72"/>
        <v>0</v>
      </c>
      <c r="J763" s="41">
        <f t="shared" si="73"/>
        <v>0</v>
      </c>
      <c r="L763" s="12">
        <f t="shared" si="74"/>
        <v>0</v>
      </c>
    </row>
    <row r="764" spans="1:12" x14ac:dyDescent="0.25">
      <c r="A764" s="29" t="s">
        <v>119</v>
      </c>
      <c r="B764" s="51"/>
      <c r="C764" s="51"/>
      <c r="D764" s="51"/>
      <c r="E764" s="52"/>
      <c r="F764" s="38">
        <f t="shared" si="69"/>
        <v>0</v>
      </c>
      <c r="G764" s="39">
        <f t="shared" si="70"/>
        <v>0</v>
      </c>
      <c r="H764" s="39">
        <f t="shared" si="71"/>
        <v>0</v>
      </c>
      <c r="I764" s="40">
        <f t="shared" si="72"/>
        <v>0</v>
      </c>
      <c r="J764" s="41">
        <f t="shared" si="73"/>
        <v>0</v>
      </c>
      <c r="L764" s="12">
        <f t="shared" si="74"/>
        <v>0</v>
      </c>
    </row>
    <row r="765" spans="1:12" x14ac:dyDescent="0.25">
      <c r="A765" s="29" t="s">
        <v>119</v>
      </c>
      <c r="B765" s="51"/>
      <c r="C765" s="51"/>
      <c r="D765" s="51"/>
      <c r="E765" s="52"/>
      <c r="F765" s="38">
        <f t="shared" si="69"/>
        <v>0</v>
      </c>
      <c r="G765" s="39">
        <f t="shared" si="70"/>
        <v>0</v>
      </c>
      <c r="H765" s="39">
        <f t="shared" si="71"/>
        <v>0</v>
      </c>
      <c r="I765" s="40">
        <f t="shared" si="72"/>
        <v>0</v>
      </c>
      <c r="J765" s="41">
        <f t="shared" si="73"/>
        <v>0</v>
      </c>
      <c r="L765" s="12">
        <f t="shared" si="74"/>
        <v>0</v>
      </c>
    </row>
    <row r="766" spans="1:12" x14ac:dyDescent="0.25">
      <c r="A766" s="29" t="s">
        <v>119</v>
      </c>
      <c r="B766" s="51"/>
      <c r="C766" s="51"/>
      <c r="D766" s="51"/>
      <c r="E766" s="52"/>
      <c r="F766" s="38">
        <f t="shared" si="69"/>
        <v>0</v>
      </c>
      <c r="G766" s="39">
        <f t="shared" si="70"/>
        <v>0</v>
      </c>
      <c r="H766" s="39">
        <f t="shared" si="71"/>
        <v>0</v>
      </c>
      <c r="I766" s="40">
        <f t="shared" si="72"/>
        <v>0</v>
      </c>
      <c r="J766" s="41">
        <f t="shared" si="73"/>
        <v>0</v>
      </c>
      <c r="L766" s="12">
        <f t="shared" si="74"/>
        <v>0</v>
      </c>
    </row>
    <row r="767" spans="1:12" x14ac:dyDescent="0.25">
      <c r="A767" s="29" t="s">
        <v>119</v>
      </c>
      <c r="B767" s="51"/>
      <c r="C767" s="51"/>
      <c r="D767" s="51"/>
      <c r="E767" s="52"/>
      <c r="F767" s="38">
        <f t="shared" si="69"/>
        <v>0</v>
      </c>
      <c r="G767" s="39">
        <f t="shared" si="70"/>
        <v>0</v>
      </c>
      <c r="H767" s="39">
        <f t="shared" si="71"/>
        <v>0</v>
      </c>
      <c r="I767" s="40">
        <f t="shared" si="72"/>
        <v>0</v>
      </c>
      <c r="J767" s="41">
        <f t="shared" si="73"/>
        <v>0</v>
      </c>
      <c r="L767" s="12">
        <f t="shared" si="74"/>
        <v>0</v>
      </c>
    </row>
    <row r="768" spans="1:12" x14ac:dyDescent="0.25">
      <c r="A768" s="29" t="s">
        <v>119</v>
      </c>
      <c r="B768" s="51"/>
      <c r="C768" s="51"/>
      <c r="D768" s="51"/>
      <c r="E768" s="52"/>
      <c r="F768" s="38">
        <f t="shared" si="69"/>
        <v>0</v>
      </c>
      <c r="G768" s="39">
        <f t="shared" si="70"/>
        <v>0</v>
      </c>
      <c r="H768" s="39">
        <f t="shared" si="71"/>
        <v>0</v>
      </c>
      <c r="I768" s="40">
        <f t="shared" si="72"/>
        <v>0</v>
      </c>
      <c r="J768" s="41">
        <f t="shared" si="73"/>
        <v>0</v>
      </c>
      <c r="L768" s="12">
        <f t="shared" si="74"/>
        <v>0</v>
      </c>
    </row>
    <row r="769" spans="1:12" x14ac:dyDescent="0.25">
      <c r="A769" s="29" t="s">
        <v>119</v>
      </c>
      <c r="B769" s="51"/>
      <c r="C769" s="51"/>
      <c r="D769" s="51"/>
      <c r="E769" s="52"/>
      <c r="F769" s="38">
        <f t="shared" si="69"/>
        <v>0</v>
      </c>
      <c r="G769" s="39">
        <f t="shared" si="70"/>
        <v>0</v>
      </c>
      <c r="H769" s="39">
        <f t="shared" si="71"/>
        <v>0</v>
      </c>
      <c r="I769" s="40">
        <f t="shared" si="72"/>
        <v>0</v>
      </c>
      <c r="J769" s="41">
        <f t="shared" si="73"/>
        <v>0</v>
      </c>
      <c r="L769" s="12">
        <f t="shared" si="74"/>
        <v>0</v>
      </c>
    </row>
    <row r="770" spans="1:12" x14ac:dyDescent="0.25">
      <c r="A770" s="29" t="s">
        <v>119</v>
      </c>
      <c r="B770" s="51"/>
      <c r="C770" s="51"/>
      <c r="D770" s="51"/>
      <c r="E770" s="52"/>
      <c r="F770" s="38">
        <f t="shared" si="69"/>
        <v>0</v>
      </c>
      <c r="G770" s="39">
        <f t="shared" si="70"/>
        <v>0</v>
      </c>
      <c r="H770" s="39">
        <f t="shared" si="71"/>
        <v>0</v>
      </c>
      <c r="I770" s="40">
        <f t="shared" si="72"/>
        <v>0</v>
      </c>
      <c r="J770" s="41">
        <f t="shared" si="73"/>
        <v>0</v>
      </c>
      <c r="L770" s="12">
        <f t="shared" si="74"/>
        <v>0</v>
      </c>
    </row>
    <row r="771" spans="1:12" x14ac:dyDescent="0.25">
      <c r="A771" s="29" t="s">
        <v>119</v>
      </c>
      <c r="B771" s="51"/>
      <c r="C771" s="51"/>
      <c r="D771" s="51"/>
      <c r="E771" s="52"/>
      <c r="F771" s="38">
        <f t="shared" si="69"/>
        <v>0</v>
      </c>
      <c r="G771" s="39">
        <f t="shared" si="70"/>
        <v>0</v>
      </c>
      <c r="H771" s="39">
        <f t="shared" si="71"/>
        <v>0</v>
      </c>
      <c r="I771" s="40">
        <f t="shared" si="72"/>
        <v>0</v>
      </c>
      <c r="J771" s="41">
        <f t="shared" si="73"/>
        <v>0</v>
      </c>
      <c r="L771" s="12">
        <f t="shared" si="74"/>
        <v>0</v>
      </c>
    </row>
    <row r="772" spans="1:12" x14ac:dyDescent="0.25">
      <c r="A772" s="29" t="s">
        <v>119</v>
      </c>
      <c r="B772" s="51"/>
      <c r="C772" s="51"/>
      <c r="D772" s="51"/>
      <c r="E772" s="52"/>
      <c r="F772" s="38">
        <f t="shared" si="69"/>
        <v>0</v>
      </c>
      <c r="G772" s="39">
        <f t="shared" si="70"/>
        <v>0</v>
      </c>
      <c r="H772" s="39">
        <f t="shared" si="71"/>
        <v>0</v>
      </c>
      <c r="I772" s="40">
        <f t="shared" si="72"/>
        <v>0</v>
      </c>
      <c r="J772" s="41">
        <f t="shared" si="73"/>
        <v>0</v>
      </c>
      <c r="L772" s="12">
        <f t="shared" si="74"/>
        <v>0</v>
      </c>
    </row>
    <row r="773" spans="1:12" x14ac:dyDescent="0.25">
      <c r="A773" s="29" t="s">
        <v>119</v>
      </c>
      <c r="B773" s="51"/>
      <c r="C773" s="51"/>
      <c r="D773" s="51"/>
      <c r="E773" s="52"/>
      <c r="F773" s="38">
        <f t="shared" si="69"/>
        <v>0</v>
      </c>
      <c r="G773" s="39">
        <f t="shared" si="70"/>
        <v>0</v>
      </c>
      <c r="H773" s="39">
        <f t="shared" si="71"/>
        <v>0</v>
      </c>
      <c r="I773" s="40">
        <f t="shared" si="72"/>
        <v>0</v>
      </c>
      <c r="J773" s="41">
        <f t="shared" si="73"/>
        <v>0</v>
      </c>
      <c r="L773" s="12">
        <f t="shared" si="74"/>
        <v>0</v>
      </c>
    </row>
    <row r="774" spans="1:12" x14ac:dyDescent="0.25">
      <c r="A774" s="29" t="s">
        <v>119</v>
      </c>
      <c r="B774" s="51"/>
      <c r="C774" s="51"/>
      <c r="D774" s="51"/>
      <c r="E774" s="52"/>
      <c r="F774" s="38">
        <f t="shared" si="69"/>
        <v>0</v>
      </c>
      <c r="G774" s="39">
        <f t="shared" si="70"/>
        <v>0</v>
      </c>
      <c r="H774" s="39">
        <f t="shared" si="71"/>
        <v>0</v>
      </c>
      <c r="I774" s="40">
        <f t="shared" si="72"/>
        <v>0</v>
      </c>
      <c r="J774" s="41">
        <f t="shared" si="73"/>
        <v>0</v>
      </c>
      <c r="L774" s="12">
        <f t="shared" si="74"/>
        <v>0</v>
      </c>
    </row>
    <row r="775" spans="1:12" x14ac:dyDescent="0.25">
      <c r="A775" s="29" t="s">
        <v>119</v>
      </c>
      <c r="B775" s="51"/>
      <c r="C775" s="51"/>
      <c r="D775" s="51"/>
      <c r="E775" s="52"/>
      <c r="F775" s="38">
        <f t="shared" si="69"/>
        <v>0</v>
      </c>
      <c r="G775" s="39">
        <f t="shared" si="70"/>
        <v>0</v>
      </c>
      <c r="H775" s="39">
        <f t="shared" si="71"/>
        <v>0</v>
      </c>
      <c r="I775" s="40">
        <f t="shared" si="72"/>
        <v>0</v>
      </c>
      <c r="J775" s="41">
        <f t="shared" si="73"/>
        <v>0</v>
      </c>
      <c r="L775" s="12">
        <f t="shared" si="74"/>
        <v>0</v>
      </c>
    </row>
    <row r="776" spans="1:12" x14ac:dyDescent="0.25">
      <c r="A776" s="29" t="s">
        <v>119</v>
      </c>
      <c r="B776" s="51"/>
      <c r="C776" s="51"/>
      <c r="D776" s="51"/>
      <c r="E776" s="52"/>
      <c r="F776" s="38">
        <f t="shared" si="69"/>
        <v>0</v>
      </c>
      <c r="G776" s="39">
        <f t="shared" si="70"/>
        <v>0</v>
      </c>
      <c r="H776" s="39">
        <f t="shared" si="71"/>
        <v>0</v>
      </c>
      <c r="I776" s="40">
        <f t="shared" si="72"/>
        <v>0</v>
      </c>
      <c r="J776" s="41">
        <f t="shared" si="73"/>
        <v>0</v>
      </c>
      <c r="L776" s="12">
        <f t="shared" si="74"/>
        <v>0</v>
      </c>
    </row>
    <row r="777" spans="1:12" x14ac:dyDescent="0.25">
      <c r="A777" s="29" t="s">
        <v>119</v>
      </c>
      <c r="B777" s="51"/>
      <c r="C777" s="51"/>
      <c r="D777" s="51"/>
      <c r="E777" s="52"/>
      <c r="F777" s="38">
        <f t="shared" si="69"/>
        <v>0</v>
      </c>
      <c r="G777" s="39">
        <f t="shared" si="70"/>
        <v>0</v>
      </c>
      <c r="H777" s="39">
        <f t="shared" si="71"/>
        <v>0</v>
      </c>
      <c r="I777" s="40">
        <f t="shared" si="72"/>
        <v>0</v>
      </c>
      <c r="J777" s="41">
        <f t="shared" si="73"/>
        <v>0</v>
      </c>
      <c r="L777" s="12">
        <f t="shared" si="74"/>
        <v>0</v>
      </c>
    </row>
    <row r="778" spans="1:12" x14ac:dyDescent="0.25">
      <c r="A778" s="29" t="s">
        <v>119</v>
      </c>
      <c r="B778" s="51"/>
      <c r="C778" s="51"/>
      <c r="D778" s="51"/>
      <c r="E778" s="52"/>
      <c r="F778" s="38">
        <f t="shared" si="69"/>
        <v>0</v>
      </c>
      <c r="G778" s="39">
        <f t="shared" si="70"/>
        <v>0</v>
      </c>
      <c r="H778" s="39">
        <f t="shared" si="71"/>
        <v>0</v>
      </c>
      <c r="I778" s="40">
        <f t="shared" si="72"/>
        <v>0</v>
      </c>
      <c r="J778" s="41">
        <f t="shared" si="73"/>
        <v>0</v>
      </c>
      <c r="L778" s="12">
        <f t="shared" si="74"/>
        <v>0</v>
      </c>
    </row>
    <row r="779" spans="1:12" x14ac:dyDescent="0.25">
      <c r="A779" s="29" t="s">
        <v>119</v>
      </c>
      <c r="B779" s="51"/>
      <c r="C779" s="51"/>
      <c r="D779" s="51"/>
      <c r="E779" s="52"/>
      <c r="F779" s="38">
        <f t="shared" ref="F779:F842" si="75">IF(D779="win",E779,IF(D779="lose",E779*-1,0))</f>
        <v>0</v>
      </c>
      <c r="G779" s="39">
        <f t="shared" ref="G779:G842" si="76">IF(D779="win",F779*0.1,IF(D779="lose",0,0))</f>
        <v>0</v>
      </c>
      <c r="H779" s="39">
        <f t="shared" ref="H779:H842" si="77">F779-G779</f>
        <v>0</v>
      </c>
      <c r="I779" s="40">
        <f t="shared" ref="I779:I842" si="78">E779*J779</f>
        <v>0</v>
      </c>
      <c r="J779" s="41">
        <f t="shared" ref="J779:J842" si="79">IF(ISNA(VLOOKUP(B779,$F$1002:$H$1020,3,FALSE)), 0,  VLOOKUP(B779,$F$1002:$H$1020,3,FALSE))</f>
        <v>0</v>
      </c>
      <c r="L779" s="12">
        <f t="shared" si="74"/>
        <v>0</v>
      </c>
    </row>
    <row r="780" spans="1:12" x14ac:dyDescent="0.25">
      <c r="A780" s="29" t="s">
        <v>119</v>
      </c>
      <c r="B780" s="51"/>
      <c r="C780" s="51"/>
      <c r="D780" s="51"/>
      <c r="E780" s="52"/>
      <c r="F780" s="38">
        <f t="shared" si="75"/>
        <v>0</v>
      </c>
      <c r="G780" s="39">
        <f t="shared" si="76"/>
        <v>0</v>
      </c>
      <c r="H780" s="39">
        <f t="shared" si="77"/>
        <v>0</v>
      </c>
      <c r="I780" s="40">
        <f t="shared" si="78"/>
        <v>0</v>
      </c>
      <c r="J780" s="41">
        <f t="shared" si="79"/>
        <v>0</v>
      </c>
      <c r="L780" s="12">
        <f t="shared" si="74"/>
        <v>0</v>
      </c>
    </row>
    <row r="781" spans="1:12" x14ac:dyDescent="0.25">
      <c r="A781" s="29" t="s">
        <v>119</v>
      </c>
      <c r="B781" s="51"/>
      <c r="C781" s="51"/>
      <c r="D781" s="51"/>
      <c r="E781" s="52"/>
      <c r="F781" s="38">
        <f t="shared" si="75"/>
        <v>0</v>
      </c>
      <c r="G781" s="39">
        <f t="shared" si="76"/>
        <v>0</v>
      </c>
      <c r="H781" s="39">
        <f t="shared" si="77"/>
        <v>0</v>
      </c>
      <c r="I781" s="40">
        <f t="shared" si="78"/>
        <v>0</v>
      </c>
      <c r="J781" s="41">
        <f t="shared" si="79"/>
        <v>0</v>
      </c>
      <c r="L781" s="12">
        <f t="shared" si="74"/>
        <v>0</v>
      </c>
    </row>
    <row r="782" spans="1:12" x14ac:dyDescent="0.25">
      <c r="A782" s="29" t="s">
        <v>119</v>
      </c>
      <c r="B782" s="51"/>
      <c r="C782" s="51"/>
      <c r="D782" s="51"/>
      <c r="E782" s="52"/>
      <c r="F782" s="38">
        <f t="shared" si="75"/>
        <v>0</v>
      </c>
      <c r="G782" s="39">
        <f t="shared" si="76"/>
        <v>0</v>
      </c>
      <c r="H782" s="39">
        <f t="shared" si="77"/>
        <v>0</v>
      </c>
      <c r="I782" s="40">
        <f t="shared" si="78"/>
        <v>0</v>
      </c>
      <c r="J782" s="41">
        <f t="shared" si="79"/>
        <v>0</v>
      </c>
      <c r="L782" s="12">
        <f t="shared" si="74"/>
        <v>0</v>
      </c>
    </row>
    <row r="783" spans="1:12" x14ac:dyDescent="0.25">
      <c r="A783" s="29" t="s">
        <v>119</v>
      </c>
      <c r="B783" s="51"/>
      <c r="C783" s="51"/>
      <c r="D783" s="51"/>
      <c r="E783" s="52"/>
      <c r="F783" s="38">
        <f t="shared" si="75"/>
        <v>0</v>
      </c>
      <c r="G783" s="39">
        <f t="shared" si="76"/>
        <v>0</v>
      </c>
      <c r="H783" s="39">
        <f t="shared" si="77"/>
        <v>0</v>
      </c>
      <c r="I783" s="40">
        <f t="shared" si="78"/>
        <v>0</v>
      </c>
      <c r="J783" s="41">
        <f t="shared" si="79"/>
        <v>0</v>
      </c>
      <c r="L783" s="12">
        <f t="shared" si="74"/>
        <v>0</v>
      </c>
    </row>
    <row r="784" spans="1:12" x14ac:dyDescent="0.25">
      <c r="A784" s="29" t="s">
        <v>119</v>
      </c>
      <c r="B784" s="51"/>
      <c r="C784" s="51"/>
      <c r="D784" s="51"/>
      <c r="E784" s="52"/>
      <c r="F784" s="38">
        <f t="shared" si="75"/>
        <v>0</v>
      </c>
      <c r="G784" s="39">
        <f t="shared" si="76"/>
        <v>0</v>
      </c>
      <c r="H784" s="39">
        <f t="shared" si="77"/>
        <v>0</v>
      </c>
      <c r="I784" s="40">
        <f t="shared" si="78"/>
        <v>0</v>
      </c>
      <c r="J784" s="41">
        <f t="shared" si="79"/>
        <v>0</v>
      </c>
      <c r="L784" s="12">
        <f t="shared" si="74"/>
        <v>0</v>
      </c>
    </row>
    <row r="785" spans="1:12" x14ac:dyDescent="0.25">
      <c r="A785" s="29" t="s">
        <v>119</v>
      </c>
      <c r="B785" s="51"/>
      <c r="C785" s="51"/>
      <c r="D785" s="51"/>
      <c r="E785" s="52"/>
      <c r="F785" s="38">
        <f t="shared" si="75"/>
        <v>0</v>
      </c>
      <c r="G785" s="39">
        <f t="shared" si="76"/>
        <v>0</v>
      </c>
      <c r="H785" s="39">
        <f t="shared" si="77"/>
        <v>0</v>
      </c>
      <c r="I785" s="40">
        <f t="shared" si="78"/>
        <v>0</v>
      </c>
      <c r="J785" s="41">
        <f t="shared" si="79"/>
        <v>0</v>
      </c>
      <c r="L785" s="12">
        <f t="shared" si="74"/>
        <v>0</v>
      </c>
    </row>
    <row r="786" spans="1:12" x14ac:dyDescent="0.25">
      <c r="A786" s="29" t="s">
        <v>119</v>
      </c>
      <c r="B786" s="51"/>
      <c r="C786" s="51"/>
      <c r="D786" s="51"/>
      <c r="E786" s="52"/>
      <c r="F786" s="38">
        <f t="shared" si="75"/>
        <v>0</v>
      </c>
      <c r="G786" s="39">
        <f t="shared" si="76"/>
        <v>0</v>
      </c>
      <c r="H786" s="39">
        <f t="shared" si="77"/>
        <v>0</v>
      </c>
      <c r="I786" s="40">
        <f t="shared" si="78"/>
        <v>0</v>
      </c>
      <c r="J786" s="41">
        <f t="shared" si="79"/>
        <v>0</v>
      </c>
      <c r="L786" s="12">
        <f t="shared" si="74"/>
        <v>0</v>
      </c>
    </row>
    <row r="787" spans="1:12" x14ac:dyDescent="0.25">
      <c r="A787" s="29" t="s">
        <v>119</v>
      </c>
      <c r="B787" s="51"/>
      <c r="C787" s="51"/>
      <c r="D787" s="51"/>
      <c r="E787" s="52"/>
      <c r="F787" s="38">
        <f t="shared" si="75"/>
        <v>0</v>
      </c>
      <c r="G787" s="39">
        <f t="shared" si="76"/>
        <v>0</v>
      </c>
      <c r="H787" s="39">
        <f t="shared" si="77"/>
        <v>0</v>
      </c>
      <c r="I787" s="40">
        <f t="shared" si="78"/>
        <v>0</v>
      </c>
      <c r="J787" s="41">
        <f t="shared" si="79"/>
        <v>0</v>
      </c>
      <c r="L787" s="12">
        <f t="shared" si="74"/>
        <v>0</v>
      </c>
    </row>
    <row r="788" spans="1:12" x14ac:dyDescent="0.25">
      <c r="A788" s="29" t="s">
        <v>119</v>
      </c>
      <c r="B788" s="51"/>
      <c r="C788" s="51"/>
      <c r="D788" s="51"/>
      <c r="E788" s="52"/>
      <c r="F788" s="38">
        <f t="shared" si="75"/>
        <v>0</v>
      </c>
      <c r="G788" s="39">
        <f t="shared" si="76"/>
        <v>0</v>
      </c>
      <c r="H788" s="39">
        <f t="shared" si="77"/>
        <v>0</v>
      </c>
      <c r="I788" s="40">
        <f t="shared" si="78"/>
        <v>0</v>
      </c>
      <c r="J788" s="41">
        <f t="shared" si="79"/>
        <v>0</v>
      </c>
      <c r="L788" s="12">
        <f t="shared" si="74"/>
        <v>0</v>
      </c>
    </row>
    <row r="789" spans="1:12" x14ac:dyDescent="0.25">
      <c r="A789" s="29" t="s">
        <v>119</v>
      </c>
      <c r="B789" s="51"/>
      <c r="C789" s="51"/>
      <c r="D789" s="51"/>
      <c r="E789" s="52"/>
      <c r="F789" s="38">
        <f t="shared" si="75"/>
        <v>0</v>
      </c>
      <c r="G789" s="39">
        <f t="shared" si="76"/>
        <v>0</v>
      </c>
      <c r="H789" s="39">
        <f t="shared" si="77"/>
        <v>0</v>
      </c>
      <c r="I789" s="40">
        <f t="shared" si="78"/>
        <v>0</v>
      </c>
      <c r="J789" s="41">
        <f t="shared" si="79"/>
        <v>0</v>
      </c>
      <c r="L789" s="12">
        <f t="shared" si="74"/>
        <v>0</v>
      </c>
    </row>
    <row r="790" spans="1:12" x14ac:dyDescent="0.25">
      <c r="A790" s="29" t="s">
        <v>119</v>
      </c>
      <c r="B790" s="51"/>
      <c r="C790" s="51"/>
      <c r="D790" s="51"/>
      <c r="E790" s="52"/>
      <c r="F790" s="38">
        <f t="shared" si="75"/>
        <v>0</v>
      </c>
      <c r="G790" s="39">
        <f t="shared" si="76"/>
        <v>0</v>
      </c>
      <c r="H790" s="39">
        <f t="shared" si="77"/>
        <v>0</v>
      </c>
      <c r="I790" s="40">
        <f t="shared" si="78"/>
        <v>0</v>
      </c>
      <c r="J790" s="41">
        <f t="shared" si="79"/>
        <v>0</v>
      </c>
      <c r="L790" s="12">
        <f t="shared" si="74"/>
        <v>0</v>
      </c>
    </row>
    <row r="791" spans="1:12" x14ac:dyDescent="0.25">
      <c r="A791" s="29" t="s">
        <v>119</v>
      </c>
      <c r="B791" s="51"/>
      <c r="C791" s="51"/>
      <c r="D791" s="51"/>
      <c r="E791" s="52"/>
      <c r="F791" s="38">
        <f t="shared" si="75"/>
        <v>0</v>
      </c>
      <c r="G791" s="39">
        <f t="shared" si="76"/>
        <v>0</v>
      </c>
      <c r="H791" s="39">
        <f t="shared" si="77"/>
        <v>0</v>
      </c>
      <c r="I791" s="40">
        <f t="shared" si="78"/>
        <v>0</v>
      </c>
      <c r="J791" s="41">
        <f t="shared" si="79"/>
        <v>0</v>
      </c>
      <c r="L791" s="12">
        <f t="shared" si="74"/>
        <v>0</v>
      </c>
    </row>
    <row r="792" spans="1:12" x14ac:dyDescent="0.25">
      <c r="A792" s="29" t="s">
        <v>119</v>
      </c>
      <c r="B792" s="51"/>
      <c r="C792" s="51"/>
      <c r="D792" s="51"/>
      <c r="E792" s="52"/>
      <c r="F792" s="38">
        <f t="shared" si="75"/>
        <v>0</v>
      </c>
      <c r="G792" s="39">
        <f t="shared" si="76"/>
        <v>0</v>
      </c>
      <c r="H792" s="39">
        <f t="shared" si="77"/>
        <v>0</v>
      </c>
      <c r="I792" s="40">
        <f t="shared" si="78"/>
        <v>0</v>
      </c>
      <c r="J792" s="41">
        <f t="shared" si="79"/>
        <v>0</v>
      </c>
      <c r="L792" s="12">
        <f t="shared" si="74"/>
        <v>0</v>
      </c>
    </row>
    <row r="793" spans="1:12" x14ac:dyDescent="0.25">
      <c r="A793" s="29" t="s">
        <v>119</v>
      </c>
      <c r="B793" s="51"/>
      <c r="C793" s="51"/>
      <c r="D793" s="51"/>
      <c r="E793" s="52"/>
      <c r="F793" s="38">
        <f t="shared" si="75"/>
        <v>0</v>
      </c>
      <c r="G793" s="39">
        <f t="shared" si="76"/>
        <v>0</v>
      </c>
      <c r="H793" s="39">
        <f t="shared" si="77"/>
        <v>0</v>
      </c>
      <c r="I793" s="40">
        <f t="shared" si="78"/>
        <v>0</v>
      </c>
      <c r="J793" s="41">
        <f t="shared" si="79"/>
        <v>0</v>
      </c>
      <c r="L793" s="12">
        <f t="shared" si="74"/>
        <v>0</v>
      </c>
    </row>
    <row r="794" spans="1:12" x14ac:dyDescent="0.25">
      <c r="A794" s="29" t="s">
        <v>119</v>
      </c>
      <c r="B794" s="51"/>
      <c r="C794" s="51"/>
      <c r="D794" s="51"/>
      <c r="E794" s="52"/>
      <c r="F794" s="38">
        <f t="shared" si="75"/>
        <v>0</v>
      </c>
      <c r="G794" s="39">
        <f t="shared" si="76"/>
        <v>0</v>
      </c>
      <c r="H794" s="39">
        <f t="shared" si="77"/>
        <v>0</v>
      </c>
      <c r="I794" s="40">
        <f t="shared" si="78"/>
        <v>0</v>
      </c>
      <c r="J794" s="41">
        <f t="shared" si="79"/>
        <v>0</v>
      </c>
      <c r="L794" s="12">
        <f t="shared" si="74"/>
        <v>0</v>
      </c>
    </row>
    <row r="795" spans="1:12" x14ac:dyDescent="0.25">
      <c r="A795" s="29" t="s">
        <v>119</v>
      </c>
      <c r="B795" s="51"/>
      <c r="C795" s="51"/>
      <c r="D795" s="51"/>
      <c r="E795" s="52"/>
      <c r="F795" s="38">
        <f t="shared" si="75"/>
        <v>0</v>
      </c>
      <c r="G795" s="39">
        <f t="shared" si="76"/>
        <v>0</v>
      </c>
      <c r="H795" s="39">
        <f t="shared" si="77"/>
        <v>0</v>
      </c>
      <c r="I795" s="40">
        <f t="shared" si="78"/>
        <v>0</v>
      </c>
      <c r="J795" s="41">
        <f t="shared" si="79"/>
        <v>0</v>
      </c>
      <c r="L795" s="12">
        <f t="shared" si="74"/>
        <v>0</v>
      </c>
    </row>
    <row r="796" spans="1:12" x14ac:dyDescent="0.25">
      <c r="A796" s="29" t="s">
        <v>119</v>
      </c>
      <c r="B796" s="51"/>
      <c r="C796" s="51"/>
      <c r="D796" s="51"/>
      <c r="E796" s="52"/>
      <c r="F796" s="38">
        <f t="shared" si="75"/>
        <v>0</v>
      </c>
      <c r="G796" s="39">
        <f t="shared" si="76"/>
        <v>0</v>
      </c>
      <c r="H796" s="39">
        <f t="shared" si="77"/>
        <v>0</v>
      </c>
      <c r="I796" s="40">
        <f t="shared" si="78"/>
        <v>0</v>
      </c>
      <c r="J796" s="41">
        <f t="shared" si="79"/>
        <v>0</v>
      </c>
      <c r="L796" s="12">
        <f t="shared" si="74"/>
        <v>0</v>
      </c>
    </row>
    <row r="797" spans="1:12" x14ac:dyDescent="0.25">
      <c r="A797" s="29" t="s">
        <v>119</v>
      </c>
      <c r="B797" s="51"/>
      <c r="C797" s="51"/>
      <c r="D797" s="51"/>
      <c r="E797" s="52"/>
      <c r="F797" s="38">
        <f t="shared" si="75"/>
        <v>0</v>
      </c>
      <c r="G797" s="39">
        <f t="shared" si="76"/>
        <v>0</v>
      </c>
      <c r="H797" s="39">
        <f t="shared" si="77"/>
        <v>0</v>
      </c>
      <c r="I797" s="40">
        <f t="shared" si="78"/>
        <v>0</v>
      </c>
      <c r="J797" s="41">
        <f t="shared" si="79"/>
        <v>0</v>
      </c>
      <c r="L797" s="12">
        <f t="shared" si="74"/>
        <v>0</v>
      </c>
    </row>
    <row r="798" spans="1:12" x14ac:dyDescent="0.25">
      <c r="A798" s="29" t="s">
        <v>119</v>
      </c>
      <c r="B798" s="51"/>
      <c r="C798" s="51"/>
      <c r="D798" s="51"/>
      <c r="E798" s="52"/>
      <c r="F798" s="38">
        <f t="shared" si="75"/>
        <v>0</v>
      </c>
      <c r="G798" s="39">
        <f t="shared" si="76"/>
        <v>0</v>
      </c>
      <c r="H798" s="39">
        <f t="shared" si="77"/>
        <v>0</v>
      </c>
      <c r="I798" s="40">
        <f t="shared" si="78"/>
        <v>0</v>
      </c>
      <c r="J798" s="41">
        <f t="shared" si="79"/>
        <v>0</v>
      </c>
      <c r="L798" s="12">
        <f t="shared" si="74"/>
        <v>0</v>
      </c>
    </row>
    <row r="799" spans="1:12" x14ac:dyDescent="0.25">
      <c r="A799" s="29" t="s">
        <v>119</v>
      </c>
      <c r="B799" s="51"/>
      <c r="C799" s="51"/>
      <c r="D799" s="51"/>
      <c r="E799" s="52"/>
      <c r="F799" s="38">
        <f t="shared" si="75"/>
        <v>0</v>
      </c>
      <c r="G799" s="39">
        <f t="shared" si="76"/>
        <v>0</v>
      </c>
      <c r="H799" s="39">
        <f t="shared" si="77"/>
        <v>0</v>
      </c>
      <c r="I799" s="40">
        <f t="shared" si="78"/>
        <v>0</v>
      </c>
      <c r="J799" s="41">
        <f t="shared" si="79"/>
        <v>0</v>
      </c>
      <c r="L799" s="12">
        <f t="shared" si="74"/>
        <v>0</v>
      </c>
    </row>
    <row r="800" spans="1:12" x14ac:dyDescent="0.25">
      <c r="A800" s="29" t="s">
        <v>119</v>
      </c>
      <c r="B800" s="51"/>
      <c r="C800" s="51"/>
      <c r="D800" s="51"/>
      <c r="E800" s="52"/>
      <c r="F800" s="38">
        <f t="shared" si="75"/>
        <v>0</v>
      </c>
      <c r="G800" s="39">
        <f t="shared" si="76"/>
        <v>0</v>
      </c>
      <c r="H800" s="39">
        <f t="shared" si="77"/>
        <v>0</v>
      </c>
      <c r="I800" s="40">
        <f t="shared" si="78"/>
        <v>0</v>
      </c>
      <c r="J800" s="41">
        <f t="shared" si="79"/>
        <v>0</v>
      </c>
      <c r="L800" s="12">
        <f t="shared" si="74"/>
        <v>0</v>
      </c>
    </row>
    <row r="801" spans="1:12" x14ac:dyDescent="0.25">
      <c r="A801" s="29" t="s">
        <v>119</v>
      </c>
      <c r="B801" s="51"/>
      <c r="C801" s="51"/>
      <c r="D801" s="51"/>
      <c r="E801" s="52"/>
      <c r="F801" s="38">
        <f t="shared" si="75"/>
        <v>0</v>
      </c>
      <c r="G801" s="39">
        <f t="shared" si="76"/>
        <v>0</v>
      </c>
      <c r="H801" s="39">
        <f t="shared" si="77"/>
        <v>0</v>
      </c>
      <c r="I801" s="40">
        <f t="shared" si="78"/>
        <v>0</v>
      </c>
      <c r="J801" s="41">
        <f t="shared" si="79"/>
        <v>0</v>
      </c>
      <c r="L801" s="12">
        <f t="shared" si="74"/>
        <v>0</v>
      </c>
    </row>
    <row r="802" spans="1:12" x14ac:dyDescent="0.25">
      <c r="A802" s="29" t="s">
        <v>119</v>
      </c>
      <c r="B802" s="51"/>
      <c r="C802" s="51"/>
      <c r="D802" s="51"/>
      <c r="E802" s="52"/>
      <c r="F802" s="38">
        <f t="shared" si="75"/>
        <v>0</v>
      </c>
      <c r="G802" s="39">
        <f t="shared" si="76"/>
        <v>0</v>
      </c>
      <c r="H802" s="39">
        <f t="shared" si="77"/>
        <v>0</v>
      </c>
      <c r="I802" s="40">
        <f t="shared" si="78"/>
        <v>0</v>
      </c>
      <c r="J802" s="41">
        <f t="shared" si="79"/>
        <v>0</v>
      </c>
      <c r="L802" s="12">
        <f t="shared" si="74"/>
        <v>0</v>
      </c>
    </row>
    <row r="803" spans="1:12" x14ac:dyDescent="0.25">
      <c r="A803" s="29" t="s">
        <v>119</v>
      </c>
      <c r="B803" s="51"/>
      <c r="C803" s="51"/>
      <c r="D803" s="51"/>
      <c r="E803" s="52"/>
      <c r="F803" s="38">
        <f t="shared" si="75"/>
        <v>0</v>
      </c>
      <c r="G803" s="39">
        <f t="shared" si="76"/>
        <v>0</v>
      </c>
      <c r="H803" s="39">
        <f t="shared" si="77"/>
        <v>0</v>
      </c>
      <c r="I803" s="40">
        <f t="shared" si="78"/>
        <v>0</v>
      </c>
      <c r="J803" s="41">
        <f t="shared" si="79"/>
        <v>0</v>
      </c>
      <c r="L803" s="12">
        <f t="shared" si="74"/>
        <v>0</v>
      </c>
    </row>
    <row r="804" spans="1:12" x14ac:dyDescent="0.25">
      <c r="A804" s="29" t="s">
        <v>119</v>
      </c>
      <c r="B804" s="51"/>
      <c r="C804" s="51"/>
      <c r="D804" s="51"/>
      <c r="E804" s="52"/>
      <c r="F804" s="38">
        <f t="shared" si="75"/>
        <v>0</v>
      </c>
      <c r="G804" s="39">
        <f t="shared" si="76"/>
        <v>0</v>
      </c>
      <c r="H804" s="39">
        <f t="shared" si="77"/>
        <v>0</v>
      </c>
      <c r="I804" s="40">
        <f t="shared" si="78"/>
        <v>0</v>
      </c>
      <c r="J804" s="41">
        <f t="shared" si="79"/>
        <v>0</v>
      </c>
      <c r="L804" s="12">
        <f t="shared" ref="L804:L867" si="80">SUBTOTAL(9,H804:I804)</f>
        <v>0</v>
      </c>
    </row>
    <row r="805" spans="1:12" x14ac:dyDescent="0.25">
      <c r="A805" s="29" t="s">
        <v>119</v>
      </c>
      <c r="B805" s="51"/>
      <c r="C805" s="51"/>
      <c r="D805" s="51"/>
      <c r="E805" s="52"/>
      <c r="F805" s="38">
        <f t="shared" si="75"/>
        <v>0</v>
      </c>
      <c r="G805" s="39">
        <f t="shared" si="76"/>
        <v>0</v>
      </c>
      <c r="H805" s="39">
        <f t="shared" si="77"/>
        <v>0</v>
      </c>
      <c r="I805" s="40">
        <f t="shared" si="78"/>
        <v>0</v>
      </c>
      <c r="J805" s="41">
        <f t="shared" si="79"/>
        <v>0</v>
      </c>
      <c r="L805" s="12">
        <f t="shared" si="80"/>
        <v>0</v>
      </c>
    </row>
    <row r="806" spans="1:12" x14ac:dyDescent="0.25">
      <c r="A806" s="29" t="s">
        <v>119</v>
      </c>
      <c r="B806" s="51"/>
      <c r="C806" s="51"/>
      <c r="D806" s="51"/>
      <c r="E806" s="52"/>
      <c r="F806" s="38">
        <f t="shared" si="75"/>
        <v>0</v>
      </c>
      <c r="G806" s="39">
        <f t="shared" si="76"/>
        <v>0</v>
      </c>
      <c r="H806" s="39">
        <f t="shared" si="77"/>
        <v>0</v>
      </c>
      <c r="I806" s="40">
        <f t="shared" si="78"/>
        <v>0</v>
      </c>
      <c r="J806" s="41">
        <f t="shared" si="79"/>
        <v>0</v>
      </c>
      <c r="L806" s="12">
        <f t="shared" si="80"/>
        <v>0</v>
      </c>
    </row>
    <row r="807" spans="1:12" x14ac:dyDescent="0.25">
      <c r="A807" s="29" t="s">
        <v>119</v>
      </c>
      <c r="B807" s="51"/>
      <c r="C807" s="51"/>
      <c r="D807" s="51"/>
      <c r="E807" s="52"/>
      <c r="F807" s="38">
        <f t="shared" si="75"/>
        <v>0</v>
      </c>
      <c r="G807" s="39">
        <f t="shared" si="76"/>
        <v>0</v>
      </c>
      <c r="H807" s="39">
        <f t="shared" si="77"/>
        <v>0</v>
      </c>
      <c r="I807" s="40">
        <f t="shared" si="78"/>
        <v>0</v>
      </c>
      <c r="J807" s="41">
        <f t="shared" si="79"/>
        <v>0</v>
      </c>
      <c r="L807" s="12">
        <f t="shared" si="80"/>
        <v>0</v>
      </c>
    </row>
    <row r="808" spans="1:12" x14ac:dyDescent="0.25">
      <c r="A808" s="29" t="s">
        <v>119</v>
      </c>
      <c r="B808" s="51"/>
      <c r="C808" s="51"/>
      <c r="D808" s="51"/>
      <c r="E808" s="52"/>
      <c r="F808" s="38">
        <f t="shared" si="75"/>
        <v>0</v>
      </c>
      <c r="G808" s="39">
        <f t="shared" si="76"/>
        <v>0</v>
      </c>
      <c r="H808" s="39">
        <f t="shared" si="77"/>
        <v>0</v>
      </c>
      <c r="I808" s="40">
        <f t="shared" si="78"/>
        <v>0</v>
      </c>
      <c r="J808" s="41">
        <f t="shared" si="79"/>
        <v>0</v>
      </c>
      <c r="L808" s="12">
        <f t="shared" si="80"/>
        <v>0</v>
      </c>
    </row>
    <row r="809" spans="1:12" x14ac:dyDescent="0.25">
      <c r="A809" s="29" t="s">
        <v>119</v>
      </c>
      <c r="B809" s="51"/>
      <c r="C809" s="51"/>
      <c r="D809" s="51"/>
      <c r="E809" s="52"/>
      <c r="F809" s="38">
        <f t="shared" si="75"/>
        <v>0</v>
      </c>
      <c r="G809" s="39">
        <f t="shared" si="76"/>
        <v>0</v>
      </c>
      <c r="H809" s="39">
        <f t="shared" si="77"/>
        <v>0</v>
      </c>
      <c r="I809" s="40">
        <f t="shared" si="78"/>
        <v>0</v>
      </c>
      <c r="J809" s="41">
        <f t="shared" si="79"/>
        <v>0</v>
      </c>
      <c r="L809" s="12">
        <f t="shared" si="80"/>
        <v>0</v>
      </c>
    </row>
    <row r="810" spans="1:12" x14ac:dyDescent="0.25">
      <c r="A810" s="29" t="s">
        <v>119</v>
      </c>
      <c r="B810" s="51"/>
      <c r="C810" s="51"/>
      <c r="D810" s="51"/>
      <c r="E810" s="52"/>
      <c r="F810" s="38">
        <f t="shared" si="75"/>
        <v>0</v>
      </c>
      <c r="G810" s="39">
        <f t="shared" si="76"/>
        <v>0</v>
      </c>
      <c r="H810" s="39">
        <f t="shared" si="77"/>
        <v>0</v>
      </c>
      <c r="I810" s="40">
        <f t="shared" si="78"/>
        <v>0</v>
      </c>
      <c r="J810" s="41">
        <f t="shared" si="79"/>
        <v>0</v>
      </c>
      <c r="L810" s="12">
        <f t="shared" si="80"/>
        <v>0</v>
      </c>
    </row>
    <row r="811" spans="1:12" x14ac:dyDescent="0.25">
      <c r="A811" s="29" t="s">
        <v>119</v>
      </c>
      <c r="B811" s="51"/>
      <c r="C811" s="51"/>
      <c r="D811" s="51"/>
      <c r="E811" s="52"/>
      <c r="F811" s="38">
        <f t="shared" si="75"/>
        <v>0</v>
      </c>
      <c r="G811" s="39">
        <f t="shared" si="76"/>
        <v>0</v>
      </c>
      <c r="H811" s="39">
        <f t="shared" si="77"/>
        <v>0</v>
      </c>
      <c r="I811" s="40">
        <f t="shared" si="78"/>
        <v>0</v>
      </c>
      <c r="J811" s="41">
        <f t="shared" si="79"/>
        <v>0</v>
      </c>
      <c r="L811" s="12">
        <f t="shared" si="80"/>
        <v>0</v>
      </c>
    </row>
    <row r="812" spans="1:12" x14ac:dyDescent="0.25">
      <c r="A812" s="29" t="s">
        <v>119</v>
      </c>
      <c r="B812" s="51"/>
      <c r="C812" s="51"/>
      <c r="D812" s="51"/>
      <c r="E812" s="52"/>
      <c r="F812" s="38">
        <f t="shared" si="75"/>
        <v>0</v>
      </c>
      <c r="G812" s="39">
        <f t="shared" si="76"/>
        <v>0</v>
      </c>
      <c r="H812" s="39">
        <f t="shared" si="77"/>
        <v>0</v>
      </c>
      <c r="I812" s="40">
        <f t="shared" si="78"/>
        <v>0</v>
      </c>
      <c r="J812" s="41">
        <f t="shared" si="79"/>
        <v>0</v>
      </c>
      <c r="L812" s="12">
        <f t="shared" si="80"/>
        <v>0</v>
      </c>
    </row>
    <row r="813" spans="1:12" x14ac:dyDescent="0.25">
      <c r="A813" s="29" t="s">
        <v>119</v>
      </c>
      <c r="B813" s="51"/>
      <c r="C813" s="51"/>
      <c r="D813" s="51"/>
      <c r="E813" s="52"/>
      <c r="F813" s="38">
        <f t="shared" si="75"/>
        <v>0</v>
      </c>
      <c r="G813" s="39">
        <f t="shared" si="76"/>
        <v>0</v>
      </c>
      <c r="H813" s="39">
        <f t="shared" si="77"/>
        <v>0</v>
      </c>
      <c r="I813" s="40">
        <f t="shared" si="78"/>
        <v>0</v>
      </c>
      <c r="J813" s="41">
        <f t="shared" si="79"/>
        <v>0</v>
      </c>
      <c r="L813" s="12">
        <f t="shared" si="80"/>
        <v>0</v>
      </c>
    </row>
    <row r="814" spans="1:12" x14ac:dyDescent="0.25">
      <c r="A814" s="29" t="s">
        <v>119</v>
      </c>
      <c r="B814" s="51"/>
      <c r="C814" s="51"/>
      <c r="D814" s="51"/>
      <c r="E814" s="52"/>
      <c r="F814" s="38">
        <f t="shared" si="75"/>
        <v>0</v>
      </c>
      <c r="G814" s="39">
        <f t="shared" si="76"/>
        <v>0</v>
      </c>
      <c r="H814" s="39">
        <f t="shared" si="77"/>
        <v>0</v>
      </c>
      <c r="I814" s="40">
        <f t="shared" si="78"/>
        <v>0</v>
      </c>
      <c r="J814" s="41">
        <f t="shared" si="79"/>
        <v>0</v>
      </c>
      <c r="L814" s="12">
        <f t="shared" si="80"/>
        <v>0</v>
      </c>
    </row>
    <row r="815" spans="1:12" x14ac:dyDescent="0.25">
      <c r="A815" s="29" t="s">
        <v>119</v>
      </c>
      <c r="B815" s="51"/>
      <c r="C815" s="51"/>
      <c r="D815" s="51"/>
      <c r="E815" s="52"/>
      <c r="F815" s="38">
        <f t="shared" si="75"/>
        <v>0</v>
      </c>
      <c r="G815" s="39">
        <f t="shared" si="76"/>
        <v>0</v>
      </c>
      <c r="H815" s="39">
        <f t="shared" si="77"/>
        <v>0</v>
      </c>
      <c r="I815" s="40">
        <f t="shared" si="78"/>
        <v>0</v>
      </c>
      <c r="J815" s="41">
        <f t="shared" si="79"/>
        <v>0</v>
      </c>
      <c r="L815" s="12">
        <f t="shared" si="80"/>
        <v>0</v>
      </c>
    </row>
    <row r="816" spans="1:12" x14ac:dyDescent="0.25">
      <c r="A816" s="29" t="s">
        <v>119</v>
      </c>
      <c r="B816" s="51"/>
      <c r="C816" s="51"/>
      <c r="D816" s="51"/>
      <c r="E816" s="52"/>
      <c r="F816" s="38">
        <f t="shared" si="75"/>
        <v>0</v>
      </c>
      <c r="G816" s="39">
        <f t="shared" si="76"/>
        <v>0</v>
      </c>
      <c r="H816" s="39">
        <f t="shared" si="77"/>
        <v>0</v>
      </c>
      <c r="I816" s="40">
        <f t="shared" si="78"/>
        <v>0</v>
      </c>
      <c r="J816" s="41">
        <f t="shared" si="79"/>
        <v>0</v>
      </c>
      <c r="L816" s="12">
        <f t="shared" si="80"/>
        <v>0</v>
      </c>
    </row>
    <row r="817" spans="1:12" x14ac:dyDescent="0.25">
      <c r="A817" s="29" t="s">
        <v>119</v>
      </c>
      <c r="B817" s="51"/>
      <c r="C817" s="51"/>
      <c r="D817" s="51"/>
      <c r="E817" s="52"/>
      <c r="F817" s="38">
        <f t="shared" si="75"/>
        <v>0</v>
      </c>
      <c r="G817" s="39">
        <f t="shared" si="76"/>
        <v>0</v>
      </c>
      <c r="H817" s="39">
        <f t="shared" si="77"/>
        <v>0</v>
      </c>
      <c r="I817" s="40">
        <f t="shared" si="78"/>
        <v>0</v>
      </c>
      <c r="J817" s="41">
        <f t="shared" si="79"/>
        <v>0</v>
      </c>
      <c r="L817" s="12">
        <f t="shared" si="80"/>
        <v>0</v>
      </c>
    </row>
    <row r="818" spans="1:12" x14ac:dyDescent="0.25">
      <c r="A818" s="29" t="s">
        <v>119</v>
      </c>
      <c r="B818" s="51"/>
      <c r="C818" s="51"/>
      <c r="D818" s="51"/>
      <c r="E818" s="52"/>
      <c r="F818" s="38">
        <f t="shared" si="75"/>
        <v>0</v>
      </c>
      <c r="G818" s="39">
        <f t="shared" si="76"/>
        <v>0</v>
      </c>
      <c r="H818" s="39">
        <f t="shared" si="77"/>
        <v>0</v>
      </c>
      <c r="I818" s="40">
        <f t="shared" si="78"/>
        <v>0</v>
      </c>
      <c r="J818" s="41">
        <f t="shared" si="79"/>
        <v>0</v>
      </c>
      <c r="L818" s="12">
        <f t="shared" si="80"/>
        <v>0</v>
      </c>
    </row>
    <row r="819" spans="1:12" x14ac:dyDescent="0.25">
      <c r="A819" s="29" t="s">
        <v>119</v>
      </c>
      <c r="B819" s="51"/>
      <c r="C819" s="51"/>
      <c r="D819" s="51"/>
      <c r="E819" s="52"/>
      <c r="F819" s="38">
        <f t="shared" si="75"/>
        <v>0</v>
      </c>
      <c r="G819" s="39">
        <f t="shared" si="76"/>
        <v>0</v>
      </c>
      <c r="H819" s="39">
        <f t="shared" si="77"/>
        <v>0</v>
      </c>
      <c r="I819" s="40">
        <f t="shared" si="78"/>
        <v>0</v>
      </c>
      <c r="J819" s="41">
        <f t="shared" si="79"/>
        <v>0</v>
      </c>
      <c r="L819" s="12">
        <f t="shared" si="80"/>
        <v>0</v>
      </c>
    </row>
    <row r="820" spans="1:12" x14ac:dyDescent="0.25">
      <c r="A820" s="29" t="s">
        <v>119</v>
      </c>
      <c r="B820" s="51"/>
      <c r="C820" s="51"/>
      <c r="D820" s="51"/>
      <c r="E820" s="52"/>
      <c r="F820" s="38">
        <f t="shared" si="75"/>
        <v>0</v>
      </c>
      <c r="G820" s="39">
        <f t="shared" si="76"/>
        <v>0</v>
      </c>
      <c r="H820" s="39">
        <f t="shared" si="77"/>
        <v>0</v>
      </c>
      <c r="I820" s="40">
        <f t="shared" si="78"/>
        <v>0</v>
      </c>
      <c r="J820" s="41">
        <f t="shared" si="79"/>
        <v>0</v>
      </c>
      <c r="L820" s="12">
        <f t="shared" si="80"/>
        <v>0</v>
      </c>
    </row>
    <row r="821" spans="1:12" x14ac:dyDescent="0.25">
      <c r="A821" s="29" t="s">
        <v>119</v>
      </c>
      <c r="B821" s="51"/>
      <c r="C821" s="51"/>
      <c r="D821" s="51"/>
      <c r="E821" s="52"/>
      <c r="F821" s="38">
        <f t="shared" si="75"/>
        <v>0</v>
      </c>
      <c r="G821" s="39">
        <f t="shared" si="76"/>
        <v>0</v>
      </c>
      <c r="H821" s="39">
        <f t="shared" si="77"/>
        <v>0</v>
      </c>
      <c r="I821" s="40">
        <f t="shared" si="78"/>
        <v>0</v>
      </c>
      <c r="J821" s="41">
        <f t="shared" si="79"/>
        <v>0</v>
      </c>
      <c r="L821" s="12">
        <f t="shared" si="80"/>
        <v>0</v>
      </c>
    </row>
    <row r="822" spans="1:12" x14ac:dyDescent="0.25">
      <c r="A822" s="29" t="s">
        <v>119</v>
      </c>
      <c r="B822" s="51"/>
      <c r="C822" s="51"/>
      <c r="D822" s="51"/>
      <c r="E822" s="52"/>
      <c r="F822" s="38">
        <f t="shared" si="75"/>
        <v>0</v>
      </c>
      <c r="G822" s="39">
        <f t="shared" si="76"/>
        <v>0</v>
      </c>
      <c r="H822" s="39">
        <f t="shared" si="77"/>
        <v>0</v>
      </c>
      <c r="I822" s="40">
        <f t="shared" si="78"/>
        <v>0</v>
      </c>
      <c r="J822" s="41">
        <f t="shared" si="79"/>
        <v>0</v>
      </c>
      <c r="L822" s="12">
        <f t="shared" si="80"/>
        <v>0</v>
      </c>
    </row>
    <row r="823" spans="1:12" x14ac:dyDescent="0.25">
      <c r="A823" s="29" t="s">
        <v>119</v>
      </c>
      <c r="B823" s="51"/>
      <c r="C823" s="51"/>
      <c r="D823" s="51"/>
      <c r="E823" s="52"/>
      <c r="F823" s="38">
        <f t="shared" si="75"/>
        <v>0</v>
      </c>
      <c r="G823" s="39">
        <f t="shared" si="76"/>
        <v>0</v>
      </c>
      <c r="H823" s="39">
        <f t="shared" si="77"/>
        <v>0</v>
      </c>
      <c r="I823" s="40">
        <f t="shared" si="78"/>
        <v>0</v>
      </c>
      <c r="J823" s="41">
        <f t="shared" si="79"/>
        <v>0</v>
      </c>
      <c r="L823" s="12">
        <f t="shared" si="80"/>
        <v>0</v>
      </c>
    </row>
    <row r="824" spans="1:12" x14ac:dyDescent="0.25">
      <c r="A824" s="29" t="s">
        <v>119</v>
      </c>
      <c r="B824" s="51"/>
      <c r="C824" s="51"/>
      <c r="D824" s="51"/>
      <c r="E824" s="52"/>
      <c r="F824" s="38">
        <f t="shared" si="75"/>
        <v>0</v>
      </c>
      <c r="G824" s="39">
        <f t="shared" si="76"/>
        <v>0</v>
      </c>
      <c r="H824" s="39">
        <f t="shared" si="77"/>
        <v>0</v>
      </c>
      <c r="I824" s="40">
        <f t="shared" si="78"/>
        <v>0</v>
      </c>
      <c r="J824" s="41">
        <f t="shared" si="79"/>
        <v>0</v>
      </c>
      <c r="L824" s="12">
        <f t="shared" si="80"/>
        <v>0</v>
      </c>
    </row>
    <row r="825" spans="1:12" x14ac:dyDescent="0.25">
      <c r="A825" s="29" t="s">
        <v>119</v>
      </c>
      <c r="B825" s="51"/>
      <c r="C825" s="51"/>
      <c r="D825" s="51"/>
      <c r="E825" s="52"/>
      <c r="F825" s="38">
        <f t="shared" si="75"/>
        <v>0</v>
      </c>
      <c r="G825" s="39">
        <f t="shared" si="76"/>
        <v>0</v>
      </c>
      <c r="H825" s="39">
        <f t="shared" si="77"/>
        <v>0</v>
      </c>
      <c r="I825" s="40">
        <f t="shared" si="78"/>
        <v>0</v>
      </c>
      <c r="J825" s="41">
        <f t="shared" si="79"/>
        <v>0</v>
      </c>
      <c r="L825" s="12">
        <f t="shared" si="80"/>
        <v>0</v>
      </c>
    </row>
    <row r="826" spans="1:12" x14ac:dyDescent="0.25">
      <c r="A826" s="29" t="s">
        <v>119</v>
      </c>
      <c r="B826" s="51"/>
      <c r="C826" s="51"/>
      <c r="D826" s="51"/>
      <c r="E826" s="52"/>
      <c r="F826" s="38">
        <f t="shared" si="75"/>
        <v>0</v>
      </c>
      <c r="G826" s="39">
        <f t="shared" si="76"/>
        <v>0</v>
      </c>
      <c r="H826" s="39">
        <f t="shared" si="77"/>
        <v>0</v>
      </c>
      <c r="I826" s="40">
        <f t="shared" si="78"/>
        <v>0</v>
      </c>
      <c r="J826" s="41">
        <f t="shared" si="79"/>
        <v>0</v>
      </c>
      <c r="L826" s="12">
        <f t="shared" si="80"/>
        <v>0</v>
      </c>
    </row>
    <row r="827" spans="1:12" x14ac:dyDescent="0.25">
      <c r="A827" s="29" t="s">
        <v>119</v>
      </c>
      <c r="B827" s="51"/>
      <c r="C827" s="51"/>
      <c r="D827" s="51"/>
      <c r="E827" s="52"/>
      <c r="F827" s="38">
        <f t="shared" si="75"/>
        <v>0</v>
      </c>
      <c r="G827" s="39">
        <f t="shared" si="76"/>
        <v>0</v>
      </c>
      <c r="H827" s="39">
        <f t="shared" si="77"/>
        <v>0</v>
      </c>
      <c r="I827" s="40">
        <f t="shared" si="78"/>
        <v>0</v>
      </c>
      <c r="J827" s="41">
        <f t="shared" si="79"/>
        <v>0</v>
      </c>
      <c r="L827" s="12">
        <f t="shared" si="80"/>
        <v>0</v>
      </c>
    </row>
    <row r="828" spans="1:12" x14ac:dyDescent="0.25">
      <c r="A828" s="29" t="s">
        <v>119</v>
      </c>
      <c r="B828" s="51"/>
      <c r="C828" s="51"/>
      <c r="D828" s="51"/>
      <c r="E828" s="52"/>
      <c r="F828" s="38">
        <f t="shared" si="75"/>
        <v>0</v>
      </c>
      <c r="G828" s="39">
        <f t="shared" si="76"/>
        <v>0</v>
      </c>
      <c r="H828" s="39">
        <f t="shared" si="77"/>
        <v>0</v>
      </c>
      <c r="I828" s="40">
        <f t="shared" si="78"/>
        <v>0</v>
      </c>
      <c r="J828" s="41">
        <f t="shared" si="79"/>
        <v>0</v>
      </c>
      <c r="L828" s="12">
        <f t="shared" si="80"/>
        <v>0</v>
      </c>
    </row>
    <row r="829" spans="1:12" x14ac:dyDescent="0.25">
      <c r="A829" s="29" t="s">
        <v>119</v>
      </c>
      <c r="B829" s="51"/>
      <c r="C829" s="51"/>
      <c r="D829" s="51"/>
      <c r="E829" s="52"/>
      <c r="F829" s="38">
        <f t="shared" si="75"/>
        <v>0</v>
      </c>
      <c r="G829" s="39">
        <f t="shared" si="76"/>
        <v>0</v>
      </c>
      <c r="H829" s="39">
        <f t="shared" si="77"/>
        <v>0</v>
      </c>
      <c r="I829" s="40">
        <f t="shared" si="78"/>
        <v>0</v>
      </c>
      <c r="J829" s="41">
        <f t="shared" si="79"/>
        <v>0</v>
      </c>
      <c r="L829" s="12">
        <f t="shared" si="80"/>
        <v>0</v>
      </c>
    </row>
    <row r="830" spans="1:12" x14ac:dyDescent="0.25">
      <c r="A830" s="29" t="s">
        <v>119</v>
      </c>
      <c r="B830" s="51"/>
      <c r="C830" s="51"/>
      <c r="D830" s="51"/>
      <c r="E830" s="52"/>
      <c r="F830" s="38">
        <f t="shared" si="75"/>
        <v>0</v>
      </c>
      <c r="G830" s="39">
        <f t="shared" si="76"/>
        <v>0</v>
      </c>
      <c r="H830" s="39">
        <f t="shared" si="77"/>
        <v>0</v>
      </c>
      <c r="I830" s="40">
        <f t="shared" si="78"/>
        <v>0</v>
      </c>
      <c r="J830" s="41">
        <f t="shared" si="79"/>
        <v>0</v>
      </c>
      <c r="L830" s="12">
        <f t="shared" si="80"/>
        <v>0</v>
      </c>
    </row>
    <row r="831" spans="1:12" x14ac:dyDescent="0.25">
      <c r="A831" s="29" t="s">
        <v>119</v>
      </c>
      <c r="B831" s="51"/>
      <c r="C831" s="51"/>
      <c r="D831" s="51"/>
      <c r="E831" s="52"/>
      <c r="F831" s="38">
        <f t="shared" si="75"/>
        <v>0</v>
      </c>
      <c r="G831" s="39">
        <f t="shared" si="76"/>
        <v>0</v>
      </c>
      <c r="H831" s="39">
        <f t="shared" si="77"/>
        <v>0</v>
      </c>
      <c r="I831" s="40">
        <f t="shared" si="78"/>
        <v>0</v>
      </c>
      <c r="J831" s="41">
        <f t="shared" si="79"/>
        <v>0</v>
      </c>
      <c r="L831" s="12">
        <f t="shared" si="80"/>
        <v>0</v>
      </c>
    </row>
    <row r="832" spans="1:12" x14ac:dyDescent="0.25">
      <c r="A832" s="29" t="s">
        <v>119</v>
      </c>
      <c r="B832" s="51"/>
      <c r="C832" s="51"/>
      <c r="D832" s="51"/>
      <c r="E832" s="52"/>
      <c r="F832" s="38">
        <f t="shared" si="75"/>
        <v>0</v>
      </c>
      <c r="G832" s="39">
        <f t="shared" si="76"/>
        <v>0</v>
      </c>
      <c r="H832" s="39">
        <f t="shared" si="77"/>
        <v>0</v>
      </c>
      <c r="I832" s="40">
        <f t="shared" si="78"/>
        <v>0</v>
      </c>
      <c r="J832" s="41">
        <f t="shared" si="79"/>
        <v>0</v>
      </c>
      <c r="L832" s="12">
        <f t="shared" si="80"/>
        <v>0</v>
      </c>
    </row>
    <row r="833" spans="1:12" x14ac:dyDescent="0.25">
      <c r="A833" s="29" t="s">
        <v>119</v>
      </c>
      <c r="B833" s="51"/>
      <c r="C833" s="51"/>
      <c r="D833" s="51"/>
      <c r="E833" s="52"/>
      <c r="F833" s="38">
        <f t="shared" si="75"/>
        <v>0</v>
      </c>
      <c r="G833" s="39">
        <f t="shared" si="76"/>
        <v>0</v>
      </c>
      <c r="H833" s="39">
        <f t="shared" si="77"/>
        <v>0</v>
      </c>
      <c r="I833" s="40">
        <f t="shared" si="78"/>
        <v>0</v>
      </c>
      <c r="J833" s="41">
        <f t="shared" si="79"/>
        <v>0</v>
      </c>
      <c r="L833" s="12">
        <f t="shared" si="80"/>
        <v>0</v>
      </c>
    </row>
    <row r="834" spans="1:12" x14ac:dyDescent="0.25">
      <c r="A834" s="29" t="s">
        <v>119</v>
      </c>
      <c r="B834" s="51"/>
      <c r="C834" s="51"/>
      <c r="D834" s="51"/>
      <c r="E834" s="52"/>
      <c r="F834" s="38">
        <f t="shared" si="75"/>
        <v>0</v>
      </c>
      <c r="G834" s="39">
        <f t="shared" si="76"/>
        <v>0</v>
      </c>
      <c r="H834" s="39">
        <f t="shared" si="77"/>
        <v>0</v>
      </c>
      <c r="I834" s="40">
        <f t="shared" si="78"/>
        <v>0</v>
      </c>
      <c r="J834" s="41">
        <f t="shared" si="79"/>
        <v>0</v>
      </c>
      <c r="L834" s="12">
        <f t="shared" si="80"/>
        <v>0</v>
      </c>
    </row>
    <row r="835" spans="1:12" x14ac:dyDescent="0.25">
      <c r="A835" s="29" t="s">
        <v>119</v>
      </c>
      <c r="B835" s="51"/>
      <c r="C835" s="51"/>
      <c r="D835" s="51"/>
      <c r="E835" s="52"/>
      <c r="F835" s="38">
        <f t="shared" si="75"/>
        <v>0</v>
      </c>
      <c r="G835" s="39">
        <f t="shared" si="76"/>
        <v>0</v>
      </c>
      <c r="H835" s="39">
        <f t="shared" si="77"/>
        <v>0</v>
      </c>
      <c r="I835" s="40">
        <f t="shared" si="78"/>
        <v>0</v>
      </c>
      <c r="J835" s="41">
        <f t="shared" si="79"/>
        <v>0</v>
      </c>
      <c r="L835" s="12">
        <f t="shared" si="80"/>
        <v>0</v>
      </c>
    </row>
    <row r="836" spans="1:12" x14ac:dyDescent="0.25">
      <c r="A836" s="29" t="s">
        <v>119</v>
      </c>
      <c r="B836" s="51"/>
      <c r="C836" s="51"/>
      <c r="D836" s="51"/>
      <c r="E836" s="52"/>
      <c r="F836" s="38">
        <f t="shared" si="75"/>
        <v>0</v>
      </c>
      <c r="G836" s="39">
        <f t="shared" si="76"/>
        <v>0</v>
      </c>
      <c r="H836" s="39">
        <f t="shared" si="77"/>
        <v>0</v>
      </c>
      <c r="I836" s="40">
        <f t="shared" si="78"/>
        <v>0</v>
      </c>
      <c r="J836" s="41">
        <f t="shared" si="79"/>
        <v>0</v>
      </c>
      <c r="L836" s="12">
        <f t="shared" si="80"/>
        <v>0</v>
      </c>
    </row>
    <row r="837" spans="1:12" x14ac:dyDescent="0.25">
      <c r="A837" s="29" t="s">
        <v>119</v>
      </c>
      <c r="B837" s="51"/>
      <c r="C837" s="51"/>
      <c r="D837" s="51"/>
      <c r="E837" s="52"/>
      <c r="F837" s="38">
        <f t="shared" si="75"/>
        <v>0</v>
      </c>
      <c r="G837" s="39">
        <f t="shared" si="76"/>
        <v>0</v>
      </c>
      <c r="H837" s="39">
        <f t="shared" si="77"/>
        <v>0</v>
      </c>
      <c r="I837" s="40">
        <f t="shared" si="78"/>
        <v>0</v>
      </c>
      <c r="J837" s="41">
        <f t="shared" si="79"/>
        <v>0</v>
      </c>
      <c r="L837" s="12">
        <f t="shared" si="80"/>
        <v>0</v>
      </c>
    </row>
    <row r="838" spans="1:12" x14ac:dyDescent="0.25">
      <c r="A838" s="29" t="s">
        <v>119</v>
      </c>
      <c r="B838" s="51"/>
      <c r="C838" s="51"/>
      <c r="D838" s="51"/>
      <c r="E838" s="52"/>
      <c r="F838" s="38">
        <f t="shared" si="75"/>
        <v>0</v>
      </c>
      <c r="G838" s="39">
        <f t="shared" si="76"/>
        <v>0</v>
      </c>
      <c r="H838" s="39">
        <f t="shared" si="77"/>
        <v>0</v>
      </c>
      <c r="I838" s="40">
        <f t="shared" si="78"/>
        <v>0</v>
      </c>
      <c r="J838" s="41">
        <f t="shared" si="79"/>
        <v>0</v>
      </c>
      <c r="L838" s="12">
        <f t="shared" si="80"/>
        <v>0</v>
      </c>
    </row>
    <row r="839" spans="1:12" x14ac:dyDescent="0.25">
      <c r="A839" s="29" t="s">
        <v>119</v>
      </c>
      <c r="B839" s="51"/>
      <c r="C839" s="51"/>
      <c r="D839" s="51"/>
      <c r="E839" s="52"/>
      <c r="F839" s="38">
        <f t="shared" si="75"/>
        <v>0</v>
      </c>
      <c r="G839" s="39">
        <f t="shared" si="76"/>
        <v>0</v>
      </c>
      <c r="H839" s="39">
        <f t="shared" si="77"/>
        <v>0</v>
      </c>
      <c r="I839" s="40">
        <f t="shared" si="78"/>
        <v>0</v>
      </c>
      <c r="J839" s="41">
        <f t="shared" si="79"/>
        <v>0</v>
      </c>
      <c r="L839" s="12">
        <f t="shared" si="80"/>
        <v>0</v>
      </c>
    </row>
    <row r="840" spans="1:12" x14ac:dyDescent="0.25">
      <c r="A840" s="29" t="s">
        <v>119</v>
      </c>
      <c r="B840" s="51"/>
      <c r="C840" s="51"/>
      <c r="D840" s="51"/>
      <c r="E840" s="52"/>
      <c r="F840" s="38">
        <f t="shared" si="75"/>
        <v>0</v>
      </c>
      <c r="G840" s="39">
        <f t="shared" si="76"/>
        <v>0</v>
      </c>
      <c r="H840" s="39">
        <f t="shared" si="77"/>
        <v>0</v>
      </c>
      <c r="I840" s="40">
        <f t="shared" si="78"/>
        <v>0</v>
      </c>
      <c r="J840" s="41">
        <f t="shared" si="79"/>
        <v>0</v>
      </c>
      <c r="L840" s="12">
        <f t="shared" si="80"/>
        <v>0</v>
      </c>
    </row>
    <row r="841" spans="1:12" x14ac:dyDescent="0.25">
      <c r="A841" s="29" t="s">
        <v>119</v>
      </c>
      <c r="B841" s="51"/>
      <c r="C841" s="51"/>
      <c r="D841" s="51"/>
      <c r="E841" s="52"/>
      <c r="F841" s="38">
        <f t="shared" si="75"/>
        <v>0</v>
      </c>
      <c r="G841" s="39">
        <f t="shared" si="76"/>
        <v>0</v>
      </c>
      <c r="H841" s="39">
        <f t="shared" si="77"/>
        <v>0</v>
      </c>
      <c r="I841" s="40">
        <f t="shared" si="78"/>
        <v>0</v>
      </c>
      <c r="J841" s="41">
        <f t="shared" si="79"/>
        <v>0</v>
      </c>
      <c r="L841" s="12">
        <f t="shared" si="80"/>
        <v>0</v>
      </c>
    </row>
    <row r="842" spans="1:12" x14ac:dyDescent="0.25">
      <c r="A842" s="29" t="s">
        <v>119</v>
      </c>
      <c r="B842" s="51"/>
      <c r="C842" s="51"/>
      <c r="D842" s="51"/>
      <c r="E842" s="52"/>
      <c r="F842" s="38">
        <f t="shared" si="75"/>
        <v>0</v>
      </c>
      <c r="G842" s="39">
        <f t="shared" si="76"/>
        <v>0</v>
      </c>
      <c r="H842" s="39">
        <f t="shared" si="77"/>
        <v>0</v>
      </c>
      <c r="I842" s="40">
        <f t="shared" si="78"/>
        <v>0</v>
      </c>
      <c r="J842" s="41">
        <f t="shared" si="79"/>
        <v>0</v>
      </c>
      <c r="L842" s="12">
        <f t="shared" si="80"/>
        <v>0</v>
      </c>
    </row>
    <row r="843" spans="1:12" x14ac:dyDescent="0.25">
      <c r="A843" s="29" t="s">
        <v>119</v>
      </c>
      <c r="B843" s="51"/>
      <c r="C843" s="51"/>
      <c r="D843" s="51"/>
      <c r="E843" s="52"/>
      <c r="F843" s="38">
        <f t="shared" ref="F843:F906" si="81">IF(D843="win",E843,IF(D843="lose",E843*-1,0))</f>
        <v>0</v>
      </c>
      <c r="G843" s="39">
        <f t="shared" ref="G843:G906" si="82">IF(D843="win",F843*0.1,IF(D843="lose",0,0))</f>
        <v>0</v>
      </c>
      <c r="H843" s="39">
        <f t="shared" ref="H843:H906" si="83">F843-G843</f>
        <v>0</v>
      </c>
      <c r="I843" s="40">
        <f t="shared" ref="I843:I906" si="84">E843*J843</f>
        <v>0</v>
      </c>
      <c r="J843" s="41">
        <f t="shared" ref="J843:J906" si="85">IF(ISNA(VLOOKUP(B843,$F$1002:$H$1020,3,FALSE)), 0,  VLOOKUP(B843,$F$1002:$H$1020,3,FALSE))</f>
        <v>0</v>
      </c>
      <c r="L843" s="12">
        <f t="shared" si="80"/>
        <v>0</v>
      </c>
    </row>
    <row r="844" spans="1:12" x14ac:dyDescent="0.25">
      <c r="A844" s="29" t="s">
        <v>119</v>
      </c>
      <c r="B844" s="51"/>
      <c r="C844" s="51"/>
      <c r="D844" s="51"/>
      <c r="E844" s="52"/>
      <c r="F844" s="38">
        <f t="shared" si="81"/>
        <v>0</v>
      </c>
      <c r="G844" s="39">
        <f t="shared" si="82"/>
        <v>0</v>
      </c>
      <c r="H844" s="39">
        <f t="shared" si="83"/>
        <v>0</v>
      </c>
      <c r="I844" s="40">
        <f t="shared" si="84"/>
        <v>0</v>
      </c>
      <c r="J844" s="41">
        <f t="shared" si="85"/>
        <v>0</v>
      </c>
      <c r="L844" s="12">
        <f t="shared" si="80"/>
        <v>0</v>
      </c>
    </row>
    <row r="845" spans="1:12" x14ac:dyDescent="0.25">
      <c r="A845" s="29" t="s">
        <v>119</v>
      </c>
      <c r="B845" s="51"/>
      <c r="C845" s="51"/>
      <c r="D845" s="51"/>
      <c r="E845" s="52"/>
      <c r="F845" s="38">
        <f t="shared" si="81"/>
        <v>0</v>
      </c>
      <c r="G845" s="39">
        <f t="shared" si="82"/>
        <v>0</v>
      </c>
      <c r="H845" s="39">
        <f t="shared" si="83"/>
        <v>0</v>
      </c>
      <c r="I845" s="40">
        <f t="shared" si="84"/>
        <v>0</v>
      </c>
      <c r="J845" s="41">
        <f t="shared" si="85"/>
        <v>0</v>
      </c>
      <c r="L845" s="12">
        <f t="shared" si="80"/>
        <v>0</v>
      </c>
    </row>
    <row r="846" spans="1:12" x14ac:dyDescent="0.25">
      <c r="A846" s="29" t="s">
        <v>119</v>
      </c>
      <c r="B846" s="51"/>
      <c r="C846" s="51"/>
      <c r="D846" s="51"/>
      <c r="E846" s="52"/>
      <c r="F846" s="38">
        <f t="shared" si="81"/>
        <v>0</v>
      </c>
      <c r="G846" s="39">
        <f t="shared" si="82"/>
        <v>0</v>
      </c>
      <c r="H846" s="39">
        <f t="shared" si="83"/>
        <v>0</v>
      </c>
      <c r="I846" s="40">
        <f t="shared" si="84"/>
        <v>0</v>
      </c>
      <c r="J846" s="41">
        <f t="shared" si="85"/>
        <v>0</v>
      </c>
      <c r="L846" s="12">
        <f t="shared" si="80"/>
        <v>0</v>
      </c>
    </row>
    <row r="847" spans="1:12" x14ac:dyDescent="0.25">
      <c r="A847" s="29" t="s">
        <v>119</v>
      </c>
      <c r="B847" s="51"/>
      <c r="C847" s="51"/>
      <c r="D847" s="51"/>
      <c r="E847" s="52"/>
      <c r="F847" s="38">
        <f t="shared" si="81"/>
        <v>0</v>
      </c>
      <c r="G847" s="39">
        <f t="shared" si="82"/>
        <v>0</v>
      </c>
      <c r="H847" s="39">
        <f t="shared" si="83"/>
        <v>0</v>
      </c>
      <c r="I847" s="40">
        <f t="shared" si="84"/>
        <v>0</v>
      </c>
      <c r="J847" s="41">
        <f t="shared" si="85"/>
        <v>0</v>
      </c>
      <c r="L847" s="12">
        <f t="shared" si="80"/>
        <v>0</v>
      </c>
    </row>
    <row r="848" spans="1:12" x14ac:dyDescent="0.25">
      <c r="A848" s="29" t="s">
        <v>119</v>
      </c>
      <c r="B848" s="51"/>
      <c r="C848" s="51"/>
      <c r="D848" s="51"/>
      <c r="E848" s="52"/>
      <c r="F848" s="38">
        <f t="shared" si="81"/>
        <v>0</v>
      </c>
      <c r="G848" s="39">
        <f t="shared" si="82"/>
        <v>0</v>
      </c>
      <c r="H848" s="39">
        <f t="shared" si="83"/>
        <v>0</v>
      </c>
      <c r="I848" s="40">
        <f t="shared" si="84"/>
        <v>0</v>
      </c>
      <c r="J848" s="41">
        <f t="shared" si="85"/>
        <v>0</v>
      </c>
      <c r="L848" s="12">
        <f t="shared" si="80"/>
        <v>0</v>
      </c>
    </row>
    <row r="849" spans="1:12" x14ac:dyDescent="0.25">
      <c r="A849" s="29" t="s">
        <v>119</v>
      </c>
      <c r="B849" s="51"/>
      <c r="C849" s="51"/>
      <c r="D849" s="51"/>
      <c r="E849" s="52"/>
      <c r="F849" s="38">
        <f t="shared" si="81"/>
        <v>0</v>
      </c>
      <c r="G849" s="39">
        <f t="shared" si="82"/>
        <v>0</v>
      </c>
      <c r="H849" s="39">
        <f t="shared" si="83"/>
        <v>0</v>
      </c>
      <c r="I849" s="40">
        <f t="shared" si="84"/>
        <v>0</v>
      </c>
      <c r="J849" s="41">
        <f t="shared" si="85"/>
        <v>0</v>
      </c>
      <c r="L849" s="12">
        <f t="shared" si="80"/>
        <v>0</v>
      </c>
    </row>
    <row r="850" spans="1:12" x14ac:dyDescent="0.25">
      <c r="A850" s="29" t="s">
        <v>119</v>
      </c>
      <c r="B850" s="51"/>
      <c r="C850" s="51"/>
      <c r="D850" s="51"/>
      <c r="E850" s="52"/>
      <c r="F850" s="38">
        <f t="shared" si="81"/>
        <v>0</v>
      </c>
      <c r="G850" s="39">
        <f t="shared" si="82"/>
        <v>0</v>
      </c>
      <c r="H850" s="39">
        <f t="shared" si="83"/>
        <v>0</v>
      </c>
      <c r="I850" s="40">
        <f t="shared" si="84"/>
        <v>0</v>
      </c>
      <c r="J850" s="41">
        <f t="shared" si="85"/>
        <v>0</v>
      </c>
      <c r="L850" s="12">
        <f t="shared" si="80"/>
        <v>0</v>
      </c>
    </row>
    <row r="851" spans="1:12" x14ac:dyDescent="0.25">
      <c r="A851" s="29" t="s">
        <v>119</v>
      </c>
      <c r="B851" s="51"/>
      <c r="C851" s="51"/>
      <c r="D851" s="51"/>
      <c r="E851" s="52"/>
      <c r="F851" s="38">
        <f t="shared" si="81"/>
        <v>0</v>
      </c>
      <c r="G851" s="39">
        <f t="shared" si="82"/>
        <v>0</v>
      </c>
      <c r="H851" s="39">
        <f t="shared" si="83"/>
        <v>0</v>
      </c>
      <c r="I851" s="40">
        <f t="shared" si="84"/>
        <v>0</v>
      </c>
      <c r="J851" s="41">
        <f t="shared" si="85"/>
        <v>0</v>
      </c>
      <c r="L851" s="12">
        <f t="shared" si="80"/>
        <v>0</v>
      </c>
    </row>
    <row r="852" spans="1:12" x14ac:dyDescent="0.25">
      <c r="A852" s="29" t="s">
        <v>119</v>
      </c>
      <c r="B852" s="51"/>
      <c r="C852" s="51"/>
      <c r="D852" s="51"/>
      <c r="E852" s="52"/>
      <c r="F852" s="38">
        <f t="shared" si="81"/>
        <v>0</v>
      </c>
      <c r="G852" s="39">
        <f t="shared" si="82"/>
        <v>0</v>
      </c>
      <c r="H852" s="39">
        <f t="shared" si="83"/>
        <v>0</v>
      </c>
      <c r="I852" s="40">
        <f t="shared" si="84"/>
        <v>0</v>
      </c>
      <c r="J852" s="41">
        <f t="shared" si="85"/>
        <v>0</v>
      </c>
      <c r="L852" s="12">
        <f t="shared" si="80"/>
        <v>0</v>
      </c>
    </row>
    <row r="853" spans="1:12" x14ac:dyDescent="0.25">
      <c r="A853" s="29" t="s">
        <v>119</v>
      </c>
      <c r="B853" s="51"/>
      <c r="C853" s="51"/>
      <c r="D853" s="51"/>
      <c r="E853" s="52"/>
      <c r="F853" s="38">
        <f t="shared" si="81"/>
        <v>0</v>
      </c>
      <c r="G853" s="39">
        <f t="shared" si="82"/>
        <v>0</v>
      </c>
      <c r="H853" s="39">
        <f t="shared" si="83"/>
        <v>0</v>
      </c>
      <c r="I853" s="40">
        <f t="shared" si="84"/>
        <v>0</v>
      </c>
      <c r="J853" s="41">
        <f t="shared" si="85"/>
        <v>0</v>
      </c>
      <c r="L853" s="12">
        <f t="shared" si="80"/>
        <v>0</v>
      </c>
    </row>
    <row r="854" spans="1:12" x14ac:dyDescent="0.25">
      <c r="A854" s="29" t="s">
        <v>119</v>
      </c>
      <c r="B854" s="51"/>
      <c r="C854" s="51"/>
      <c r="D854" s="51"/>
      <c r="E854" s="52"/>
      <c r="F854" s="38">
        <f t="shared" si="81"/>
        <v>0</v>
      </c>
      <c r="G854" s="39">
        <f t="shared" si="82"/>
        <v>0</v>
      </c>
      <c r="H854" s="39">
        <f t="shared" si="83"/>
        <v>0</v>
      </c>
      <c r="I854" s="40">
        <f t="shared" si="84"/>
        <v>0</v>
      </c>
      <c r="J854" s="41">
        <f t="shared" si="85"/>
        <v>0</v>
      </c>
      <c r="L854" s="12">
        <f t="shared" si="80"/>
        <v>0</v>
      </c>
    </row>
    <row r="855" spans="1:12" x14ac:dyDescent="0.25">
      <c r="A855" s="29" t="s">
        <v>119</v>
      </c>
      <c r="B855" s="51"/>
      <c r="C855" s="51"/>
      <c r="D855" s="51"/>
      <c r="E855" s="52"/>
      <c r="F855" s="38">
        <f t="shared" si="81"/>
        <v>0</v>
      </c>
      <c r="G855" s="39">
        <f t="shared" si="82"/>
        <v>0</v>
      </c>
      <c r="H855" s="39">
        <f t="shared" si="83"/>
        <v>0</v>
      </c>
      <c r="I855" s="40">
        <f t="shared" si="84"/>
        <v>0</v>
      </c>
      <c r="J855" s="41">
        <f t="shared" si="85"/>
        <v>0</v>
      </c>
      <c r="L855" s="12">
        <f t="shared" si="80"/>
        <v>0</v>
      </c>
    </row>
    <row r="856" spans="1:12" x14ac:dyDescent="0.25">
      <c r="A856" s="29" t="s">
        <v>119</v>
      </c>
      <c r="B856" s="51"/>
      <c r="C856" s="51"/>
      <c r="D856" s="51"/>
      <c r="E856" s="52"/>
      <c r="F856" s="38">
        <f t="shared" si="81"/>
        <v>0</v>
      </c>
      <c r="G856" s="39">
        <f t="shared" si="82"/>
        <v>0</v>
      </c>
      <c r="H856" s="39">
        <f t="shared" si="83"/>
        <v>0</v>
      </c>
      <c r="I856" s="40">
        <f t="shared" si="84"/>
        <v>0</v>
      </c>
      <c r="J856" s="41">
        <f t="shared" si="85"/>
        <v>0</v>
      </c>
      <c r="L856" s="12">
        <f t="shared" si="80"/>
        <v>0</v>
      </c>
    </row>
    <row r="857" spans="1:12" x14ac:dyDescent="0.25">
      <c r="A857" s="29" t="s">
        <v>119</v>
      </c>
      <c r="B857" s="51"/>
      <c r="C857" s="51"/>
      <c r="D857" s="51"/>
      <c r="E857" s="52"/>
      <c r="F857" s="38">
        <f t="shared" si="81"/>
        <v>0</v>
      </c>
      <c r="G857" s="39">
        <f t="shared" si="82"/>
        <v>0</v>
      </c>
      <c r="H857" s="39">
        <f t="shared" si="83"/>
        <v>0</v>
      </c>
      <c r="I857" s="40">
        <f t="shared" si="84"/>
        <v>0</v>
      </c>
      <c r="J857" s="41">
        <f t="shared" si="85"/>
        <v>0</v>
      </c>
      <c r="L857" s="12">
        <f t="shared" si="80"/>
        <v>0</v>
      </c>
    </row>
    <row r="858" spans="1:12" x14ac:dyDescent="0.25">
      <c r="A858" s="29" t="s">
        <v>119</v>
      </c>
      <c r="B858" s="51"/>
      <c r="C858" s="51"/>
      <c r="D858" s="51"/>
      <c r="E858" s="52"/>
      <c r="F858" s="38">
        <f t="shared" si="81"/>
        <v>0</v>
      </c>
      <c r="G858" s="39">
        <f t="shared" si="82"/>
        <v>0</v>
      </c>
      <c r="H858" s="39">
        <f t="shared" si="83"/>
        <v>0</v>
      </c>
      <c r="I858" s="40">
        <f t="shared" si="84"/>
        <v>0</v>
      </c>
      <c r="J858" s="41">
        <f t="shared" si="85"/>
        <v>0</v>
      </c>
      <c r="L858" s="12">
        <f t="shared" si="80"/>
        <v>0</v>
      </c>
    </row>
    <row r="859" spans="1:12" x14ac:dyDescent="0.25">
      <c r="A859" s="29" t="s">
        <v>119</v>
      </c>
      <c r="B859" s="51"/>
      <c r="C859" s="51"/>
      <c r="D859" s="51"/>
      <c r="E859" s="52"/>
      <c r="F859" s="38">
        <f t="shared" si="81"/>
        <v>0</v>
      </c>
      <c r="G859" s="39">
        <f t="shared" si="82"/>
        <v>0</v>
      </c>
      <c r="H859" s="39">
        <f t="shared" si="83"/>
        <v>0</v>
      </c>
      <c r="I859" s="40">
        <f t="shared" si="84"/>
        <v>0</v>
      </c>
      <c r="J859" s="41">
        <f t="shared" si="85"/>
        <v>0</v>
      </c>
      <c r="L859" s="12">
        <f t="shared" si="80"/>
        <v>0</v>
      </c>
    </row>
    <row r="860" spans="1:12" x14ac:dyDescent="0.25">
      <c r="A860" s="29" t="s">
        <v>119</v>
      </c>
      <c r="B860" s="51"/>
      <c r="C860" s="51"/>
      <c r="D860" s="51"/>
      <c r="E860" s="52"/>
      <c r="F860" s="38">
        <f t="shared" si="81"/>
        <v>0</v>
      </c>
      <c r="G860" s="39">
        <f t="shared" si="82"/>
        <v>0</v>
      </c>
      <c r="H860" s="39">
        <f t="shared" si="83"/>
        <v>0</v>
      </c>
      <c r="I860" s="40">
        <f t="shared" si="84"/>
        <v>0</v>
      </c>
      <c r="J860" s="41">
        <f t="shared" si="85"/>
        <v>0</v>
      </c>
      <c r="L860" s="12">
        <f t="shared" si="80"/>
        <v>0</v>
      </c>
    </row>
    <row r="861" spans="1:12" x14ac:dyDescent="0.25">
      <c r="A861" s="29" t="s">
        <v>119</v>
      </c>
      <c r="B861" s="51"/>
      <c r="C861" s="51"/>
      <c r="D861" s="51"/>
      <c r="E861" s="52"/>
      <c r="F861" s="38">
        <f t="shared" si="81"/>
        <v>0</v>
      </c>
      <c r="G861" s="39">
        <f t="shared" si="82"/>
        <v>0</v>
      </c>
      <c r="H861" s="39">
        <f t="shared" si="83"/>
        <v>0</v>
      </c>
      <c r="I861" s="40">
        <f t="shared" si="84"/>
        <v>0</v>
      </c>
      <c r="J861" s="41">
        <f t="shared" si="85"/>
        <v>0</v>
      </c>
      <c r="L861" s="12">
        <f t="shared" si="80"/>
        <v>0</v>
      </c>
    </row>
    <row r="862" spans="1:12" x14ac:dyDescent="0.25">
      <c r="A862" s="29" t="s">
        <v>119</v>
      </c>
      <c r="B862" s="51"/>
      <c r="C862" s="51"/>
      <c r="D862" s="51"/>
      <c r="E862" s="52"/>
      <c r="F862" s="38">
        <f t="shared" si="81"/>
        <v>0</v>
      </c>
      <c r="G862" s="39">
        <f t="shared" si="82"/>
        <v>0</v>
      </c>
      <c r="H862" s="39">
        <f t="shared" si="83"/>
        <v>0</v>
      </c>
      <c r="I862" s="40">
        <f t="shared" si="84"/>
        <v>0</v>
      </c>
      <c r="J862" s="41">
        <f t="shared" si="85"/>
        <v>0</v>
      </c>
      <c r="L862" s="12">
        <f t="shared" si="80"/>
        <v>0</v>
      </c>
    </row>
    <row r="863" spans="1:12" x14ac:dyDescent="0.25">
      <c r="A863" s="29" t="s">
        <v>119</v>
      </c>
      <c r="B863" s="51"/>
      <c r="C863" s="51"/>
      <c r="D863" s="51"/>
      <c r="E863" s="52"/>
      <c r="F863" s="38">
        <f t="shared" si="81"/>
        <v>0</v>
      </c>
      <c r="G863" s="39">
        <f t="shared" si="82"/>
        <v>0</v>
      </c>
      <c r="H863" s="39">
        <f t="shared" si="83"/>
        <v>0</v>
      </c>
      <c r="I863" s="40">
        <f t="shared" si="84"/>
        <v>0</v>
      </c>
      <c r="J863" s="41">
        <f t="shared" si="85"/>
        <v>0</v>
      </c>
      <c r="L863" s="12">
        <f t="shared" si="80"/>
        <v>0</v>
      </c>
    </row>
    <row r="864" spans="1:12" x14ac:dyDescent="0.25">
      <c r="A864" s="29" t="s">
        <v>119</v>
      </c>
      <c r="B864" s="51"/>
      <c r="C864" s="51"/>
      <c r="D864" s="51"/>
      <c r="E864" s="52"/>
      <c r="F864" s="38">
        <f t="shared" si="81"/>
        <v>0</v>
      </c>
      <c r="G864" s="39">
        <f t="shared" si="82"/>
        <v>0</v>
      </c>
      <c r="H864" s="39">
        <f t="shared" si="83"/>
        <v>0</v>
      </c>
      <c r="I864" s="40">
        <f t="shared" si="84"/>
        <v>0</v>
      </c>
      <c r="J864" s="41">
        <f t="shared" si="85"/>
        <v>0</v>
      </c>
      <c r="L864" s="12">
        <f t="shared" si="80"/>
        <v>0</v>
      </c>
    </row>
    <row r="865" spans="1:12" x14ac:dyDescent="0.25">
      <c r="A865" s="29" t="s">
        <v>119</v>
      </c>
      <c r="B865" s="51"/>
      <c r="C865" s="51"/>
      <c r="D865" s="51"/>
      <c r="E865" s="52"/>
      <c r="F865" s="38">
        <f t="shared" si="81"/>
        <v>0</v>
      </c>
      <c r="G865" s="39">
        <f t="shared" si="82"/>
        <v>0</v>
      </c>
      <c r="H865" s="39">
        <f t="shared" si="83"/>
        <v>0</v>
      </c>
      <c r="I865" s="40">
        <f t="shared" si="84"/>
        <v>0</v>
      </c>
      <c r="J865" s="41">
        <f t="shared" si="85"/>
        <v>0</v>
      </c>
      <c r="L865" s="12">
        <f t="shared" si="80"/>
        <v>0</v>
      </c>
    </row>
    <row r="866" spans="1:12" x14ac:dyDescent="0.25">
      <c r="A866" s="29" t="s">
        <v>119</v>
      </c>
      <c r="B866" s="51"/>
      <c r="C866" s="51"/>
      <c r="D866" s="51"/>
      <c r="E866" s="52"/>
      <c r="F866" s="38">
        <f t="shared" si="81"/>
        <v>0</v>
      </c>
      <c r="G866" s="39">
        <f t="shared" si="82"/>
        <v>0</v>
      </c>
      <c r="H866" s="39">
        <f t="shared" si="83"/>
        <v>0</v>
      </c>
      <c r="I866" s="40">
        <f t="shared" si="84"/>
        <v>0</v>
      </c>
      <c r="J866" s="41">
        <f t="shared" si="85"/>
        <v>0</v>
      </c>
      <c r="L866" s="12">
        <f t="shared" si="80"/>
        <v>0</v>
      </c>
    </row>
    <row r="867" spans="1:12" x14ac:dyDescent="0.25">
      <c r="A867" s="29" t="s">
        <v>119</v>
      </c>
      <c r="B867" s="51"/>
      <c r="C867" s="51"/>
      <c r="D867" s="51"/>
      <c r="E867" s="52"/>
      <c r="F867" s="38">
        <f t="shared" si="81"/>
        <v>0</v>
      </c>
      <c r="G867" s="39">
        <f t="shared" si="82"/>
        <v>0</v>
      </c>
      <c r="H867" s="39">
        <f t="shared" si="83"/>
        <v>0</v>
      </c>
      <c r="I867" s="40">
        <f t="shared" si="84"/>
        <v>0</v>
      </c>
      <c r="J867" s="41">
        <f t="shared" si="85"/>
        <v>0</v>
      </c>
      <c r="L867" s="12">
        <f t="shared" si="80"/>
        <v>0</v>
      </c>
    </row>
    <row r="868" spans="1:12" x14ac:dyDescent="0.25">
      <c r="A868" s="29" t="s">
        <v>119</v>
      </c>
      <c r="B868" s="51"/>
      <c r="C868" s="51"/>
      <c r="D868" s="51"/>
      <c r="E868" s="52"/>
      <c r="F868" s="38">
        <f t="shared" si="81"/>
        <v>0</v>
      </c>
      <c r="G868" s="39">
        <f t="shared" si="82"/>
        <v>0</v>
      </c>
      <c r="H868" s="39">
        <f t="shared" si="83"/>
        <v>0</v>
      </c>
      <c r="I868" s="40">
        <f t="shared" si="84"/>
        <v>0</v>
      </c>
      <c r="J868" s="41">
        <f t="shared" si="85"/>
        <v>0</v>
      </c>
      <c r="L868" s="12">
        <f t="shared" ref="L868:L931" si="86">SUBTOTAL(9,H868:I868)</f>
        <v>0</v>
      </c>
    </row>
    <row r="869" spans="1:12" x14ac:dyDescent="0.25">
      <c r="A869" s="29" t="s">
        <v>119</v>
      </c>
      <c r="B869" s="51"/>
      <c r="C869" s="51"/>
      <c r="D869" s="51"/>
      <c r="E869" s="52"/>
      <c r="F869" s="38">
        <f t="shared" si="81"/>
        <v>0</v>
      </c>
      <c r="G869" s="39">
        <f t="shared" si="82"/>
        <v>0</v>
      </c>
      <c r="H869" s="39">
        <f t="shared" si="83"/>
        <v>0</v>
      </c>
      <c r="I869" s="40">
        <f t="shared" si="84"/>
        <v>0</v>
      </c>
      <c r="J869" s="41">
        <f t="shared" si="85"/>
        <v>0</v>
      </c>
      <c r="L869" s="12">
        <f t="shared" si="86"/>
        <v>0</v>
      </c>
    </row>
    <row r="870" spans="1:12" x14ac:dyDescent="0.25">
      <c r="A870" s="29" t="s">
        <v>119</v>
      </c>
      <c r="B870" s="51"/>
      <c r="C870" s="51"/>
      <c r="D870" s="51"/>
      <c r="E870" s="52"/>
      <c r="F870" s="38">
        <f t="shared" si="81"/>
        <v>0</v>
      </c>
      <c r="G870" s="39">
        <f t="shared" si="82"/>
        <v>0</v>
      </c>
      <c r="H870" s="39">
        <f t="shared" si="83"/>
        <v>0</v>
      </c>
      <c r="I870" s="40">
        <f t="shared" si="84"/>
        <v>0</v>
      </c>
      <c r="J870" s="41">
        <f t="shared" si="85"/>
        <v>0</v>
      </c>
      <c r="L870" s="12">
        <f t="shared" si="86"/>
        <v>0</v>
      </c>
    </row>
    <row r="871" spans="1:12" x14ac:dyDescent="0.25">
      <c r="A871" s="29" t="s">
        <v>119</v>
      </c>
      <c r="B871" s="51"/>
      <c r="C871" s="51"/>
      <c r="D871" s="51"/>
      <c r="E871" s="52"/>
      <c r="F871" s="38">
        <f t="shared" si="81"/>
        <v>0</v>
      </c>
      <c r="G871" s="39">
        <f t="shared" si="82"/>
        <v>0</v>
      </c>
      <c r="H871" s="39">
        <f t="shared" si="83"/>
        <v>0</v>
      </c>
      <c r="I871" s="40">
        <f t="shared" si="84"/>
        <v>0</v>
      </c>
      <c r="J871" s="41">
        <f t="shared" si="85"/>
        <v>0</v>
      </c>
      <c r="L871" s="12">
        <f t="shared" si="86"/>
        <v>0</v>
      </c>
    </row>
    <row r="872" spans="1:12" x14ac:dyDescent="0.25">
      <c r="A872" s="29" t="s">
        <v>119</v>
      </c>
      <c r="B872" s="51"/>
      <c r="C872" s="51"/>
      <c r="D872" s="51"/>
      <c r="E872" s="52"/>
      <c r="F872" s="38">
        <f t="shared" si="81"/>
        <v>0</v>
      </c>
      <c r="G872" s="39">
        <f t="shared" si="82"/>
        <v>0</v>
      </c>
      <c r="H872" s="39">
        <f t="shared" si="83"/>
        <v>0</v>
      </c>
      <c r="I872" s="40">
        <f t="shared" si="84"/>
        <v>0</v>
      </c>
      <c r="J872" s="41">
        <f t="shared" si="85"/>
        <v>0</v>
      </c>
      <c r="L872" s="12">
        <f t="shared" si="86"/>
        <v>0</v>
      </c>
    </row>
    <row r="873" spans="1:12" x14ac:dyDescent="0.25">
      <c r="A873" s="29" t="s">
        <v>119</v>
      </c>
      <c r="B873" s="51"/>
      <c r="C873" s="51"/>
      <c r="D873" s="51"/>
      <c r="E873" s="52"/>
      <c r="F873" s="38">
        <f t="shared" si="81"/>
        <v>0</v>
      </c>
      <c r="G873" s="39">
        <f t="shared" si="82"/>
        <v>0</v>
      </c>
      <c r="H873" s="39">
        <f t="shared" si="83"/>
        <v>0</v>
      </c>
      <c r="I873" s="40">
        <f t="shared" si="84"/>
        <v>0</v>
      </c>
      <c r="J873" s="41">
        <f t="shared" si="85"/>
        <v>0</v>
      </c>
      <c r="L873" s="12">
        <f t="shared" si="86"/>
        <v>0</v>
      </c>
    </row>
    <row r="874" spans="1:12" x14ac:dyDescent="0.25">
      <c r="A874" s="29" t="s">
        <v>119</v>
      </c>
      <c r="B874" s="51"/>
      <c r="C874" s="51"/>
      <c r="D874" s="51"/>
      <c r="E874" s="52"/>
      <c r="F874" s="38">
        <f t="shared" si="81"/>
        <v>0</v>
      </c>
      <c r="G874" s="39">
        <f t="shared" si="82"/>
        <v>0</v>
      </c>
      <c r="H874" s="39">
        <f t="shared" si="83"/>
        <v>0</v>
      </c>
      <c r="I874" s="40">
        <f t="shared" si="84"/>
        <v>0</v>
      </c>
      <c r="J874" s="41">
        <f t="shared" si="85"/>
        <v>0</v>
      </c>
      <c r="L874" s="12">
        <f t="shared" si="86"/>
        <v>0</v>
      </c>
    </row>
    <row r="875" spans="1:12" x14ac:dyDescent="0.25">
      <c r="A875" s="29" t="s">
        <v>119</v>
      </c>
      <c r="B875" s="51"/>
      <c r="C875" s="51"/>
      <c r="D875" s="51"/>
      <c r="E875" s="52"/>
      <c r="F875" s="38">
        <f t="shared" si="81"/>
        <v>0</v>
      </c>
      <c r="G875" s="39">
        <f t="shared" si="82"/>
        <v>0</v>
      </c>
      <c r="H875" s="39">
        <f t="shared" si="83"/>
        <v>0</v>
      </c>
      <c r="I875" s="40">
        <f t="shared" si="84"/>
        <v>0</v>
      </c>
      <c r="J875" s="41">
        <f t="shared" si="85"/>
        <v>0</v>
      </c>
      <c r="L875" s="12">
        <f t="shared" si="86"/>
        <v>0</v>
      </c>
    </row>
    <row r="876" spans="1:12" x14ac:dyDescent="0.25">
      <c r="A876" s="29" t="s">
        <v>119</v>
      </c>
      <c r="B876" s="51"/>
      <c r="C876" s="51"/>
      <c r="D876" s="51"/>
      <c r="E876" s="52"/>
      <c r="F876" s="38">
        <f t="shared" si="81"/>
        <v>0</v>
      </c>
      <c r="G876" s="39">
        <f t="shared" si="82"/>
        <v>0</v>
      </c>
      <c r="H876" s="39">
        <f t="shared" si="83"/>
        <v>0</v>
      </c>
      <c r="I876" s="40">
        <f t="shared" si="84"/>
        <v>0</v>
      </c>
      <c r="J876" s="41">
        <f t="shared" si="85"/>
        <v>0</v>
      </c>
      <c r="L876" s="12">
        <f t="shared" si="86"/>
        <v>0</v>
      </c>
    </row>
    <row r="877" spans="1:12" x14ac:dyDescent="0.25">
      <c r="A877" s="29" t="s">
        <v>119</v>
      </c>
      <c r="B877" s="51"/>
      <c r="C877" s="51"/>
      <c r="D877" s="51"/>
      <c r="E877" s="52"/>
      <c r="F877" s="38">
        <f t="shared" si="81"/>
        <v>0</v>
      </c>
      <c r="G877" s="39">
        <f t="shared" si="82"/>
        <v>0</v>
      </c>
      <c r="H877" s="39">
        <f t="shared" si="83"/>
        <v>0</v>
      </c>
      <c r="I877" s="40">
        <f t="shared" si="84"/>
        <v>0</v>
      </c>
      <c r="J877" s="41">
        <f t="shared" si="85"/>
        <v>0</v>
      </c>
      <c r="L877" s="12">
        <f t="shared" si="86"/>
        <v>0</v>
      </c>
    </row>
    <row r="878" spans="1:12" x14ac:dyDescent="0.25">
      <c r="A878" s="29" t="s">
        <v>119</v>
      </c>
      <c r="B878" s="51"/>
      <c r="C878" s="51"/>
      <c r="D878" s="51"/>
      <c r="E878" s="52"/>
      <c r="F878" s="38">
        <f t="shared" si="81"/>
        <v>0</v>
      </c>
      <c r="G878" s="39">
        <f t="shared" si="82"/>
        <v>0</v>
      </c>
      <c r="H878" s="39">
        <f t="shared" si="83"/>
        <v>0</v>
      </c>
      <c r="I878" s="40">
        <f t="shared" si="84"/>
        <v>0</v>
      </c>
      <c r="J878" s="41">
        <f t="shared" si="85"/>
        <v>0</v>
      </c>
      <c r="L878" s="12">
        <f t="shared" si="86"/>
        <v>0</v>
      </c>
    </row>
    <row r="879" spans="1:12" x14ac:dyDescent="0.25">
      <c r="A879" s="29" t="s">
        <v>119</v>
      </c>
      <c r="B879" s="51"/>
      <c r="C879" s="51"/>
      <c r="D879" s="51"/>
      <c r="E879" s="52"/>
      <c r="F879" s="38">
        <f t="shared" si="81"/>
        <v>0</v>
      </c>
      <c r="G879" s="39">
        <f t="shared" si="82"/>
        <v>0</v>
      </c>
      <c r="H879" s="39">
        <f t="shared" si="83"/>
        <v>0</v>
      </c>
      <c r="I879" s="40">
        <f t="shared" si="84"/>
        <v>0</v>
      </c>
      <c r="J879" s="41">
        <f t="shared" si="85"/>
        <v>0</v>
      </c>
      <c r="L879" s="12">
        <f t="shared" si="86"/>
        <v>0</v>
      </c>
    </row>
    <row r="880" spans="1:12" x14ac:dyDescent="0.25">
      <c r="A880" s="29" t="s">
        <v>119</v>
      </c>
      <c r="B880" s="51"/>
      <c r="C880" s="51"/>
      <c r="D880" s="51"/>
      <c r="E880" s="52"/>
      <c r="F880" s="38">
        <f t="shared" si="81"/>
        <v>0</v>
      </c>
      <c r="G880" s="39">
        <f t="shared" si="82"/>
        <v>0</v>
      </c>
      <c r="H880" s="39">
        <f t="shared" si="83"/>
        <v>0</v>
      </c>
      <c r="I880" s="40">
        <f t="shared" si="84"/>
        <v>0</v>
      </c>
      <c r="J880" s="41">
        <f t="shared" si="85"/>
        <v>0</v>
      </c>
      <c r="L880" s="12">
        <f t="shared" si="86"/>
        <v>0</v>
      </c>
    </row>
    <row r="881" spans="1:12" x14ac:dyDescent="0.25">
      <c r="A881" s="29" t="s">
        <v>119</v>
      </c>
      <c r="B881" s="51"/>
      <c r="C881" s="51"/>
      <c r="D881" s="51"/>
      <c r="E881" s="52"/>
      <c r="F881" s="38">
        <f t="shared" si="81"/>
        <v>0</v>
      </c>
      <c r="G881" s="39">
        <f t="shared" si="82"/>
        <v>0</v>
      </c>
      <c r="H881" s="39">
        <f t="shared" si="83"/>
        <v>0</v>
      </c>
      <c r="I881" s="40">
        <f t="shared" si="84"/>
        <v>0</v>
      </c>
      <c r="J881" s="41">
        <f t="shared" si="85"/>
        <v>0</v>
      </c>
      <c r="L881" s="12">
        <f t="shared" si="86"/>
        <v>0</v>
      </c>
    </row>
    <row r="882" spans="1:12" x14ac:dyDescent="0.25">
      <c r="A882" s="29" t="s">
        <v>119</v>
      </c>
      <c r="B882" s="51"/>
      <c r="C882" s="51"/>
      <c r="D882" s="51"/>
      <c r="E882" s="52"/>
      <c r="F882" s="38">
        <f t="shared" si="81"/>
        <v>0</v>
      </c>
      <c r="G882" s="39">
        <f t="shared" si="82"/>
        <v>0</v>
      </c>
      <c r="H882" s="39">
        <f t="shared" si="83"/>
        <v>0</v>
      </c>
      <c r="I882" s="40">
        <f t="shared" si="84"/>
        <v>0</v>
      </c>
      <c r="J882" s="41">
        <f t="shared" si="85"/>
        <v>0</v>
      </c>
      <c r="L882" s="12">
        <f t="shared" si="86"/>
        <v>0</v>
      </c>
    </row>
    <row r="883" spans="1:12" x14ac:dyDescent="0.25">
      <c r="A883" s="29" t="s">
        <v>119</v>
      </c>
      <c r="B883" s="51"/>
      <c r="C883" s="51"/>
      <c r="D883" s="51"/>
      <c r="E883" s="52"/>
      <c r="F883" s="38">
        <f t="shared" si="81"/>
        <v>0</v>
      </c>
      <c r="G883" s="39">
        <f t="shared" si="82"/>
        <v>0</v>
      </c>
      <c r="H883" s="39">
        <f t="shared" si="83"/>
        <v>0</v>
      </c>
      <c r="I883" s="40">
        <f t="shared" si="84"/>
        <v>0</v>
      </c>
      <c r="J883" s="41">
        <f t="shared" si="85"/>
        <v>0</v>
      </c>
      <c r="L883" s="12">
        <f t="shared" si="86"/>
        <v>0</v>
      </c>
    </row>
    <row r="884" spans="1:12" x14ac:dyDescent="0.25">
      <c r="A884" s="29" t="s">
        <v>119</v>
      </c>
      <c r="B884" s="51"/>
      <c r="C884" s="51"/>
      <c r="D884" s="51"/>
      <c r="E884" s="52"/>
      <c r="F884" s="38">
        <f t="shared" si="81"/>
        <v>0</v>
      </c>
      <c r="G884" s="39">
        <f t="shared" si="82"/>
        <v>0</v>
      </c>
      <c r="H884" s="39">
        <f t="shared" si="83"/>
        <v>0</v>
      </c>
      <c r="I884" s="40">
        <f t="shared" si="84"/>
        <v>0</v>
      </c>
      <c r="J884" s="41">
        <f t="shared" si="85"/>
        <v>0</v>
      </c>
      <c r="L884" s="12">
        <f t="shared" si="86"/>
        <v>0</v>
      </c>
    </row>
    <row r="885" spans="1:12" x14ac:dyDescent="0.25">
      <c r="A885" s="29" t="s">
        <v>119</v>
      </c>
      <c r="B885" s="51"/>
      <c r="C885" s="51"/>
      <c r="D885" s="51"/>
      <c r="E885" s="52"/>
      <c r="F885" s="38">
        <f t="shared" si="81"/>
        <v>0</v>
      </c>
      <c r="G885" s="39">
        <f t="shared" si="82"/>
        <v>0</v>
      </c>
      <c r="H885" s="39">
        <f t="shared" si="83"/>
        <v>0</v>
      </c>
      <c r="I885" s="40">
        <f t="shared" si="84"/>
        <v>0</v>
      </c>
      <c r="J885" s="41">
        <f t="shared" si="85"/>
        <v>0</v>
      </c>
      <c r="L885" s="12">
        <f t="shared" si="86"/>
        <v>0</v>
      </c>
    </row>
    <row r="886" spans="1:12" x14ac:dyDescent="0.25">
      <c r="A886" s="29" t="s">
        <v>119</v>
      </c>
      <c r="B886" s="51"/>
      <c r="C886" s="51"/>
      <c r="D886" s="51"/>
      <c r="E886" s="52"/>
      <c r="F886" s="38">
        <f t="shared" si="81"/>
        <v>0</v>
      </c>
      <c r="G886" s="39">
        <f t="shared" si="82"/>
        <v>0</v>
      </c>
      <c r="H886" s="39">
        <f t="shared" si="83"/>
        <v>0</v>
      </c>
      <c r="I886" s="40">
        <f t="shared" si="84"/>
        <v>0</v>
      </c>
      <c r="J886" s="41">
        <f t="shared" si="85"/>
        <v>0</v>
      </c>
      <c r="L886" s="12">
        <f t="shared" si="86"/>
        <v>0</v>
      </c>
    </row>
    <row r="887" spans="1:12" x14ac:dyDescent="0.25">
      <c r="A887" s="29" t="s">
        <v>119</v>
      </c>
      <c r="B887" s="51"/>
      <c r="C887" s="51"/>
      <c r="D887" s="51"/>
      <c r="E887" s="52"/>
      <c r="F887" s="38">
        <f t="shared" si="81"/>
        <v>0</v>
      </c>
      <c r="G887" s="39">
        <f t="shared" si="82"/>
        <v>0</v>
      </c>
      <c r="H887" s="39">
        <f t="shared" si="83"/>
        <v>0</v>
      </c>
      <c r="I887" s="40">
        <f t="shared" si="84"/>
        <v>0</v>
      </c>
      <c r="J887" s="41">
        <f t="shared" si="85"/>
        <v>0</v>
      </c>
      <c r="L887" s="12">
        <f t="shared" si="86"/>
        <v>0</v>
      </c>
    </row>
    <row r="888" spans="1:12" x14ac:dyDescent="0.25">
      <c r="A888" s="29" t="s">
        <v>119</v>
      </c>
      <c r="B888" s="51"/>
      <c r="C888" s="51"/>
      <c r="D888" s="51"/>
      <c r="E888" s="52"/>
      <c r="F888" s="38">
        <f t="shared" si="81"/>
        <v>0</v>
      </c>
      <c r="G888" s="39">
        <f t="shared" si="82"/>
        <v>0</v>
      </c>
      <c r="H888" s="39">
        <f t="shared" si="83"/>
        <v>0</v>
      </c>
      <c r="I888" s="40">
        <f t="shared" si="84"/>
        <v>0</v>
      </c>
      <c r="J888" s="41">
        <f t="shared" si="85"/>
        <v>0</v>
      </c>
      <c r="L888" s="12">
        <f t="shared" si="86"/>
        <v>0</v>
      </c>
    </row>
    <row r="889" spans="1:12" x14ac:dyDescent="0.25">
      <c r="A889" s="29" t="s">
        <v>119</v>
      </c>
      <c r="B889" s="51"/>
      <c r="C889" s="51"/>
      <c r="D889" s="51"/>
      <c r="E889" s="52"/>
      <c r="F889" s="38">
        <f t="shared" si="81"/>
        <v>0</v>
      </c>
      <c r="G889" s="39">
        <f t="shared" si="82"/>
        <v>0</v>
      </c>
      <c r="H889" s="39">
        <f t="shared" si="83"/>
        <v>0</v>
      </c>
      <c r="I889" s="40">
        <f t="shared" si="84"/>
        <v>0</v>
      </c>
      <c r="J889" s="41">
        <f t="shared" si="85"/>
        <v>0</v>
      </c>
      <c r="L889" s="12">
        <f t="shared" si="86"/>
        <v>0</v>
      </c>
    </row>
    <row r="890" spans="1:12" x14ac:dyDescent="0.25">
      <c r="A890" s="29" t="s">
        <v>119</v>
      </c>
      <c r="B890" s="51"/>
      <c r="C890" s="51"/>
      <c r="D890" s="51"/>
      <c r="E890" s="52"/>
      <c r="F890" s="38">
        <f t="shared" si="81"/>
        <v>0</v>
      </c>
      <c r="G890" s="39">
        <f t="shared" si="82"/>
        <v>0</v>
      </c>
      <c r="H890" s="39">
        <f t="shared" si="83"/>
        <v>0</v>
      </c>
      <c r="I890" s="40">
        <f t="shared" si="84"/>
        <v>0</v>
      </c>
      <c r="J890" s="41">
        <f t="shared" si="85"/>
        <v>0</v>
      </c>
      <c r="L890" s="12">
        <f t="shared" si="86"/>
        <v>0</v>
      </c>
    </row>
    <row r="891" spans="1:12" x14ac:dyDescent="0.25">
      <c r="A891" s="29" t="s">
        <v>119</v>
      </c>
      <c r="B891" s="51"/>
      <c r="C891" s="51"/>
      <c r="D891" s="51"/>
      <c r="E891" s="52"/>
      <c r="F891" s="38">
        <f t="shared" si="81"/>
        <v>0</v>
      </c>
      <c r="G891" s="39">
        <f t="shared" si="82"/>
        <v>0</v>
      </c>
      <c r="H891" s="39">
        <f t="shared" si="83"/>
        <v>0</v>
      </c>
      <c r="I891" s="40">
        <f t="shared" si="84"/>
        <v>0</v>
      </c>
      <c r="J891" s="41">
        <f t="shared" si="85"/>
        <v>0</v>
      </c>
      <c r="L891" s="12">
        <f t="shared" si="86"/>
        <v>0</v>
      </c>
    </row>
    <row r="892" spans="1:12" x14ac:dyDescent="0.25">
      <c r="A892" s="29" t="s">
        <v>119</v>
      </c>
      <c r="B892" s="51"/>
      <c r="C892" s="51"/>
      <c r="D892" s="51"/>
      <c r="E892" s="52"/>
      <c r="F892" s="38">
        <f t="shared" si="81"/>
        <v>0</v>
      </c>
      <c r="G892" s="39">
        <f t="shared" si="82"/>
        <v>0</v>
      </c>
      <c r="H892" s="39">
        <f t="shared" si="83"/>
        <v>0</v>
      </c>
      <c r="I892" s="40">
        <f t="shared" si="84"/>
        <v>0</v>
      </c>
      <c r="J892" s="41">
        <f t="shared" si="85"/>
        <v>0</v>
      </c>
      <c r="L892" s="12">
        <f t="shared" si="86"/>
        <v>0</v>
      </c>
    </row>
    <row r="893" spans="1:12" x14ac:dyDescent="0.25">
      <c r="A893" s="29" t="s">
        <v>119</v>
      </c>
      <c r="B893" s="51"/>
      <c r="C893" s="51"/>
      <c r="D893" s="51"/>
      <c r="E893" s="52"/>
      <c r="F893" s="38">
        <f t="shared" si="81"/>
        <v>0</v>
      </c>
      <c r="G893" s="39">
        <f t="shared" si="82"/>
        <v>0</v>
      </c>
      <c r="H893" s="39">
        <f t="shared" si="83"/>
        <v>0</v>
      </c>
      <c r="I893" s="40">
        <f t="shared" si="84"/>
        <v>0</v>
      </c>
      <c r="J893" s="41">
        <f t="shared" si="85"/>
        <v>0</v>
      </c>
      <c r="L893" s="12">
        <f t="shared" si="86"/>
        <v>0</v>
      </c>
    </row>
    <row r="894" spans="1:12" x14ac:dyDescent="0.25">
      <c r="A894" s="29" t="s">
        <v>119</v>
      </c>
      <c r="B894" s="51"/>
      <c r="C894" s="51"/>
      <c r="D894" s="51"/>
      <c r="E894" s="52"/>
      <c r="F894" s="38">
        <f t="shared" si="81"/>
        <v>0</v>
      </c>
      <c r="G894" s="39">
        <f t="shared" si="82"/>
        <v>0</v>
      </c>
      <c r="H894" s="39">
        <f t="shared" si="83"/>
        <v>0</v>
      </c>
      <c r="I894" s="40">
        <f t="shared" si="84"/>
        <v>0</v>
      </c>
      <c r="J894" s="41">
        <f t="shared" si="85"/>
        <v>0</v>
      </c>
      <c r="L894" s="12">
        <f t="shared" si="86"/>
        <v>0</v>
      </c>
    </row>
    <row r="895" spans="1:12" x14ac:dyDescent="0.25">
      <c r="A895" s="29" t="s">
        <v>119</v>
      </c>
      <c r="B895" s="51"/>
      <c r="C895" s="51"/>
      <c r="D895" s="51"/>
      <c r="E895" s="52"/>
      <c r="F895" s="38">
        <f t="shared" si="81"/>
        <v>0</v>
      </c>
      <c r="G895" s="39">
        <f t="shared" si="82"/>
        <v>0</v>
      </c>
      <c r="H895" s="39">
        <f t="shared" si="83"/>
        <v>0</v>
      </c>
      <c r="I895" s="40">
        <f t="shared" si="84"/>
        <v>0</v>
      </c>
      <c r="J895" s="41">
        <f t="shared" si="85"/>
        <v>0</v>
      </c>
      <c r="L895" s="12">
        <f t="shared" si="86"/>
        <v>0</v>
      </c>
    </row>
    <row r="896" spans="1:12" x14ac:dyDescent="0.25">
      <c r="A896" s="29" t="s">
        <v>119</v>
      </c>
      <c r="B896" s="51"/>
      <c r="C896" s="51"/>
      <c r="D896" s="51"/>
      <c r="E896" s="52"/>
      <c r="F896" s="38">
        <f t="shared" si="81"/>
        <v>0</v>
      </c>
      <c r="G896" s="39">
        <f t="shared" si="82"/>
        <v>0</v>
      </c>
      <c r="H896" s="39">
        <f t="shared" si="83"/>
        <v>0</v>
      </c>
      <c r="I896" s="40">
        <f t="shared" si="84"/>
        <v>0</v>
      </c>
      <c r="J896" s="41">
        <f t="shared" si="85"/>
        <v>0</v>
      </c>
      <c r="L896" s="12">
        <f t="shared" si="86"/>
        <v>0</v>
      </c>
    </row>
    <row r="897" spans="1:12" x14ac:dyDescent="0.25">
      <c r="A897" s="29" t="s">
        <v>119</v>
      </c>
      <c r="B897" s="51"/>
      <c r="C897" s="51"/>
      <c r="D897" s="51"/>
      <c r="E897" s="52"/>
      <c r="F897" s="38">
        <f t="shared" si="81"/>
        <v>0</v>
      </c>
      <c r="G897" s="39">
        <f t="shared" si="82"/>
        <v>0</v>
      </c>
      <c r="H897" s="39">
        <f t="shared" si="83"/>
        <v>0</v>
      </c>
      <c r="I897" s="40">
        <f t="shared" si="84"/>
        <v>0</v>
      </c>
      <c r="J897" s="41">
        <f t="shared" si="85"/>
        <v>0</v>
      </c>
      <c r="L897" s="12">
        <f t="shared" si="86"/>
        <v>0</v>
      </c>
    </row>
    <row r="898" spans="1:12" x14ac:dyDescent="0.25">
      <c r="A898" s="29" t="s">
        <v>119</v>
      </c>
      <c r="B898" s="51"/>
      <c r="C898" s="51"/>
      <c r="D898" s="51"/>
      <c r="E898" s="52"/>
      <c r="F898" s="38">
        <f t="shared" si="81"/>
        <v>0</v>
      </c>
      <c r="G898" s="39">
        <f t="shared" si="82"/>
        <v>0</v>
      </c>
      <c r="H898" s="39">
        <f t="shared" si="83"/>
        <v>0</v>
      </c>
      <c r="I898" s="40">
        <f t="shared" si="84"/>
        <v>0</v>
      </c>
      <c r="J898" s="41">
        <f t="shared" si="85"/>
        <v>0</v>
      </c>
      <c r="L898" s="12">
        <f t="shared" si="86"/>
        <v>0</v>
      </c>
    </row>
    <row r="899" spans="1:12" x14ac:dyDescent="0.25">
      <c r="A899" s="29" t="s">
        <v>119</v>
      </c>
      <c r="B899" s="51"/>
      <c r="C899" s="51"/>
      <c r="D899" s="51"/>
      <c r="E899" s="52"/>
      <c r="F899" s="38">
        <f t="shared" si="81"/>
        <v>0</v>
      </c>
      <c r="G899" s="39">
        <f t="shared" si="82"/>
        <v>0</v>
      </c>
      <c r="H899" s="39">
        <f t="shared" si="83"/>
        <v>0</v>
      </c>
      <c r="I899" s="40">
        <f t="shared" si="84"/>
        <v>0</v>
      </c>
      <c r="J899" s="41">
        <f t="shared" si="85"/>
        <v>0</v>
      </c>
      <c r="L899" s="12">
        <f t="shared" si="86"/>
        <v>0</v>
      </c>
    </row>
    <row r="900" spans="1:12" x14ac:dyDescent="0.25">
      <c r="A900" s="29" t="s">
        <v>119</v>
      </c>
      <c r="B900" s="51"/>
      <c r="C900" s="51"/>
      <c r="D900" s="51"/>
      <c r="E900" s="52"/>
      <c r="F900" s="38">
        <f t="shared" si="81"/>
        <v>0</v>
      </c>
      <c r="G900" s="39">
        <f t="shared" si="82"/>
        <v>0</v>
      </c>
      <c r="H900" s="39">
        <f t="shared" si="83"/>
        <v>0</v>
      </c>
      <c r="I900" s="40">
        <f t="shared" si="84"/>
        <v>0</v>
      </c>
      <c r="J900" s="41">
        <f t="shared" si="85"/>
        <v>0</v>
      </c>
      <c r="L900" s="12">
        <f t="shared" si="86"/>
        <v>0</v>
      </c>
    </row>
    <row r="901" spans="1:12" x14ac:dyDescent="0.25">
      <c r="A901" s="29" t="s">
        <v>119</v>
      </c>
      <c r="B901" s="51"/>
      <c r="C901" s="51"/>
      <c r="D901" s="51"/>
      <c r="E901" s="52"/>
      <c r="F901" s="38">
        <f t="shared" si="81"/>
        <v>0</v>
      </c>
      <c r="G901" s="39">
        <f t="shared" si="82"/>
        <v>0</v>
      </c>
      <c r="H901" s="39">
        <f t="shared" si="83"/>
        <v>0</v>
      </c>
      <c r="I901" s="40">
        <f t="shared" si="84"/>
        <v>0</v>
      </c>
      <c r="J901" s="41">
        <f t="shared" si="85"/>
        <v>0</v>
      </c>
      <c r="L901" s="12">
        <f t="shared" si="86"/>
        <v>0</v>
      </c>
    </row>
    <row r="902" spans="1:12" x14ac:dyDescent="0.25">
      <c r="A902" s="29" t="s">
        <v>119</v>
      </c>
      <c r="B902" s="51"/>
      <c r="C902" s="51"/>
      <c r="D902" s="51"/>
      <c r="E902" s="52"/>
      <c r="F902" s="38">
        <f t="shared" si="81"/>
        <v>0</v>
      </c>
      <c r="G902" s="39">
        <f t="shared" si="82"/>
        <v>0</v>
      </c>
      <c r="H902" s="39">
        <f t="shared" si="83"/>
        <v>0</v>
      </c>
      <c r="I902" s="40">
        <f t="shared" si="84"/>
        <v>0</v>
      </c>
      <c r="J902" s="41">
        <f t="shared" si="85"/>
        <v>0</v>
      </c>
      <c r="L902" s="12">
        <f t="shared" si="86"/>
        <v>0</v>
      </c>
    </row>
    <row r="903" spans="1:12" x14ac:dyDescent="0.25">
      <c r="A903" s="29" t="s">
        <v>119</v>
      </c>
      <c r="B903" s="51"/>
      <c r="C903" s="51"/>
      <c r="D903" s="51"/>
      <c r="E903" s="52"/>
      <c r="F903" s="38">
        <f t="shared" si="81"/>
        <v>0</v>
      </c>
      <c r="G903" s="39">
        <f t="shared" si="82"/>
        <v>0</v>
      </c>
      <c r="H903" s="39">
        <f t="shared" si="83"/>
        <v>0</v>
      </c>
      <c r="I903" s="40">
        <f t="shared" si="84"/>
        <v>0</v>
      </c>
      <c r="J903" s="41">
        <f t="shared" si="85"/>
        <v>0</v>
      </c>
      <c r="L903" s="12">
        <f t="shared" si="86"/>
        <v>0</v>
      </c>
    </row>
    <row r="904" spans="1:12" x14ac:dyDescent="0.25">
      <c r="A904" s="29" t="s">
        <v>119</v>
      </c>
      <c r="B904" s="51"/>
      <c r="C904" s="51"/>
      <c r="D904" s="51"/>
      <c r="E904" s="52"/>
      <c r="F904" s="38">
        <f t="shared" si="81"/>
        <v>0</v>
      </c>
      <c r="G904" s="39">
        <f t="shared" si="82"/>
        <v>0</v>
      </c>
      <c r="H904" s="39">
        <f t="shared" si="83"/>
        <v>0</v>
      </c>
      <c r="I904" s="40">
        <f t="shared" si="84"/>
        <v>0</v>
      </c>
      <c r="J904" s="41">
        <f t="shared" si="85"/>
        <v>0</v>
      </c>
      <c r="L904" s="12">
        <f t="shared" si="86"/>
        <v>0</v>
      </c>
    </row>
    <row r="905" spans="1:12" x14ac:dyDescent="0.25">
      <c r="A905" s="29" t="s">
        <v>119</v>
      </c>
      <c r="B905" s="51"/>
      <c r="C905" s="51"/>
      <c r="D905" s="51"/>
      <c r="E905" s="52"/>
      <c r="F905" s="38">
        <f t="shared" si="81"/>
        <v>0</v>
      </c>
      <c r="G905" s="39">
        <f t="shared" si="82"/>
        <v>0</v>
      </c>
      <c r="H905" s="39">
        <f t="shared" si="83"/>
        <v>0</v>
      </c>
      <c r="I905" s="40">
        <f t="shared" si="84"/>
        <v>0</v>
      </c>
      <c r="J905" s="41">
        <f t="shared" si="85"/>
        <v>0</v>
      </c>
      <c r="L905" s="12">
        <f t="shared" si="86"/>
        <v>0</v>
      </c>
    </row>
    <row r="906" spans="1:12" x14ac:dyDescent="0.25">
      <c r="A906" s="29" t="s">
        <v>119</v>
      </c>
      <c r="B906" s="51"/>
      <c r="C906" s="51"/>
      <c r="D906" s="51"/>
      <c r="E906" s="52"/>
      <c r="F906" s="38">
        <f t="shared" si="81"/>
        <v>0</v>
      </c>
      <c r="G906" s="39">
        <f t="shared" si="82"/>
        <v>0</v>
      </c>
      <c r="H906" s="39">
        <f t="shared" si="83"/>
        <v>0</v>
      </c>
      <c r="I906" s="40">
        <f t="shared" si="84"/>
        <v>0</v>
      </c>
      <c r="J906" s="41">
        <f t="shared" si="85"/>
        <v>0</v>
      </c>
      <c r="L906" s="12">
        <f t="shared" si="86"/>
        <v>0</v>
      </c>
    </row>
    <row r="907" spans="1:12" x14ac:dyDescent="0.25">
      <c r="A907" s="29" t="s">
        <v>119</v>
      </c>
      <c r="B907" s="51"/>
      <c r="C907" s="51"/>
      <c r="D907" s="51"/>
      <c r="E907" s="52"/>
      <c r="F907" s="38">
        <f t="shared" ref="F907:F970" si="87">IF(D907="win",E907,IF(D907="lose",E907*-1,0))</f>
        <v>0</v>
      </c>
      <c r="G907" s="39">
        <f t="shared" ref="G907:G970" si="88">IF(D907="win",F907*0.1,IF(D907="lose",0,0))</f>
        <v>0</v>
      </c>
      <c r="H907" s="39">
        <f t="shared" ref="H907:H970" si="89">F907-G907</f>
        <v>0</v>
      </c>
      <c r="I907" s="40">
        <f t="shared" ref="I907:I970" si="90">E907*J907</f>
        <v>0</v>
      </c>
      <c r="J907" s="41">
        <f t="shared" ref="J907:J970" si="91">IF(ISNA(VLOOKUP(B907,$F$1002:$H$1020,3,FALSE)), 0,  VLOOKUP(B907,$F$1002:$H$1020,3,FALSE))</f>
        <v>0</v>
      </c>
      <c r="L907" s="12">
        <f t="shared" si="86"/>
        <v>0</v>
      </c>
    </row>
    <row r="908" spans="1:12" x14ac:dyDescent="0.25">
      <c r="A908" s="29" t="s">
        <v>119</v>
      </c>
      <c r="B908" s="51"/>
      <c r="C908" s="51"/>
      <c r="D908" s="51"/>
      <c r="E908" s="52"/>
      <c r="F908" s="38">
        <f t="shared" si="87"/>
        <v>0</v>
      </c>
      <c r="G908" s="39">
        <f t="shared" si="88"/>
        <v>0</v>
      </c>
      <c r="H908" s="39">
        <f t="shared" si="89"/>
        <v>0</v>
      </c>
      <c r="I908" s="40">
        <f t="shared" si="90"/>
        <v>0</v>
      </c>
      <c r="J908" s="41">
        <f t="shared" si="91"/>
        <v>0</v>
      </c>
      <c r="L908" s="12">
        <f t="shared" si="86"/>
        <v>0</v>
      </c>
    </row>
    <row r="909" spans="1:12" x14ac:dyDescent="0.25">
      <c r="A909" s="29" t="s">
        <v>119</v>
      </c>
      <c r="B909" s="51"/>
      <c r="C909" s="51"/>
      <c r="D909" s="51"/>
      <c r="E909" s="52"/>
      <c r="F909" s="38">
        <f t="shared" si="87"/>
        <v>0</v>
      </c>
      <c r="G909" s="39">
        <f t="shared" si="88"/>
        <v>0</v>
      </c>
      <c r="H909" s="39">
        <f t="shared" si="89"/>
        <v>0</v>
      </c>
      <c r="I909" s="40">
        <f t="shared" si="90"/>
        <v>0</v>
      </c>
      <c r="J909" s="41">
        <f t="shared" si="91"/>
        <v>0</v>
      </c>
      <c r="L909" s="12">
        <f t="shared" si="86"/>
        <v>0</v>
      </c>
    </row>
    <row r="910" spans="1:12" x14ac:dyDescent="0.25">
      <c r="A910" s="29" t="s">
        <v>119</v>
      </c>
      <c r="B910" s="51"/>
      <c r="C910" s="51"/>
      <c r="D910" s="51"/>
      <c r="E910" s="52"/>
      <c r="F910" s="38">
        <f t="shared" si="87"/>
        <v>0</v>
      </c>
      <c r="G910" s="39">
        <f t="shared" si="88"/>
        <v>0</v>
      </c>
      <c r="H910" s="39">
        <f t="shared" si="89"/>
        <v>0</v>
      </c>
      <c r="I910" s="40">
        <f t="shared" si="90"/>
        <v>0</v>
      </c>
      <c r="J910" s="41">
        <f t="shared" si="91"/>
        <v>0</v>
      </c>
      <c r="L910" s="12">
        <f t="shared" si="86"/>
        <v>0</v>
      </c>
    </row>
    <row r="911" spans="1:12" x14ac:dyDescent="0.25">
      <c r="A911" s="29" t="s">
        <v>119</v>
      </c>
      <c r="B911" s="51"/>
      <c r="C911" s="51"/>
      <c r="D911" s="51"/>
      <c r="E911" s="52"/>
      <c r="F911" s="38">
        <f t="shared" si="87"/>
        <v>0</v>
      </c>
      <c r="G911" s="39">
        <f t="shared" si="88"/>
        <v>0</v>
      </c>
      <c r="H911" s="39">
        <f t="shared" si="89"/>
        <v>0</v>
      </c>
      <c r="I911" s="40">
        <f t="shared" si="90"/>
        <v>0</v>
      </c>
      <c r="J911" s="41">
        <f t="shared" si="91"/>
        <v>0</v>
      </c>
      <c r="L911" s="12">
        <f t="shared" si="86"/>
        <v>0</v>
      </c>
    </row>
    <row r="912" spans="1:12" x14ac:dyDescent="0.25">
      <c r="A912" s="29" t="s">
        <v>119</v>
      </c>
      <c r="B912" s="51"/>
      <c r="C912" s="51"/>
      <c r="D912" s="51"/>
      <c r="E912" s="52"/>
      <c r="F912" s="38">
        <f t="shared" si="87"/>
        <v>0</v>
      </c>
      <c r="G912" s="39">
        <f t="shared" si="88"/>
        <v>0</v>
      </c>
      <c r="H912" s="39">
        <f t="shared" si="89"/>
        <v>0</v>
      </c>
      <c r="I912" s="40">
        <f t="shared" si="90"/>
        <v>0</v>
      </c>
      <c r="J912" s="41">
        <f t="shared" si="91"/>
        <v>0</v>
      </c>
      <c r="L912" s="12">
        <f t="shared" si="86"/>
        <v>0</v>
      </c>
    </row>
    <row r="913" spans="1:12" x14ac:dyDescent="0.25">
      <c r="A913" s="29" t="s">
        <v>119</v>
      </c>
      <c r="B913" s="51"/>
      <c r="C913" s="51"/>
      <c r="D913" s="51"/>
      <c r="E913" s="52"/>
      <c r="F913" s="38">
        <f t="shared" si="87"/>
        <v>0</v>
      </c>
      <c r="G913" s="39">
        <f t="shared" si="88"/>
        <v>0</v>
      </c>
      <c r="H913" s="39">
        <f t="shared" si="89"/>
        <v>0</v>
      </c>
      <c r="I913" s="40">
        <f t="shared" si="90"/>
        <v>0</v>
      </c>
      <c r="J913" s="41">
        <f t="shared" si="91"/>
        <v>0</v>
      </c>
      <c r="L913" s="12">
        <f t="shared" si="86"/>
        <v>0</v>
      </c>
    </row>
    <row r="914" spans="1:12" x14ac:dyDescent="0.25">
      <c r="A914" s="29" t="s">
        <v>119</v>
      </c>
      <c r="B914" s="51"/>
      <c r="C914" s="51"/>
      <c r="D914" s="51"/>
      <c r="E914" s="52"/>
      <c r="F914" s="38">
        <f t="shared" si="87"/>
        <v>0</v>
      </c>
      <c r="G914" s="39">
        <f t="shared" si="88"/>
        <v>0</v>
      </c>
      <c r="H914" s="39">
        <f t="shared" si="89"/>
        <v>0</v>
      </c>
      <c r="I914" s="40">
        <f t="shared" si="90"/>
        <v>0</v>
      </c>
      <c r="J914" s="41">
        <f t="shared" si="91"/>
        <v>0</v>
      </c>
      <c r="L914" s="12">
        <f t="shared" si="86"/>
        <v>0</v>
      </c>
    </row>
    <row r="915" spans="1:12" x14ac:dyDescent="0.25">
      <c r="A915" s="29" t="s">
        <v>119</v>
      </c>
      <c r="B915" s="51"/>
      <c r="C915" s="51"/>
      <c r="D915" s="51"/>
      <c r="E915" s="52"/>
      <c r="F915" s="38">
        <f t="shared" si="87"/>
        <v>0</v>
      </c>
      <c r="G915" s="39">
        <f t="shared" si="88"/>
        <v>0</v>
      </c>
      <c r="H915" s="39">
        <f t="shared" si="89"/>
        <v>0</v>
      </c>
      <c r="I915" s="40">
        <f t="shared" si="90"/>
        <v>0</v>
      </c>
      <c r="J915" s="41">
        <f t="shared" si="91"/>
        <v>0</v>
      </c>
      <c r="L915" s="12">
        <f t="shared" si="86"/>
        <v>0</v>
      </c>
    </row>
    <row r="916" spans="1:12" x14ac:dyDescent="0.25">
      <c r="A916" s="29" t="s">
        <v>119</v>
      </c>
      <c r="B916" s="51"/>
      <c r="C916" s="51"/>
      <c r="D916" s="51"/>
      <c r="E916" s="52"/>
      <c r="F916" s="38">
        <f t="shared" si="87"/>
        <v>0</v>
      </c>
      <c r="G916" s="39">
        <f t="shared" si="88"/>
        <v>0</v>
      </c>
      <c r="H916" s="39">
        <f t="shared" si="89"/>
        <v>0</v>
      </c>
      <c r="I916" s="40">
        <f t="shared" si="90"/>
        <v>0</v>
      </c>
      <c r="J916" s="41">
        <f t="shared" si="91"/>
        <v>0</v>
      </c>
      <c r="L916" s="12">
        <f t="shared" si="86"/>
        <v>0</v>
      </c>
    </row>
    <row r="917" spans="1:12" x14ac:dyDescent="0.25">
      <c r="A917" s="29" t="s">
        <v>119</v>
      </c>
      <c r="B917" s="51"/>
      <c r="C917" s="51"/>
      <c r="D917" s="51"/>
      <c r="E917" s="52"/>
      <c r="F917" s="38">
        <f t="shared" si="87"/>
        <v>0</v>
      </c>
      <c r="G917" s="39">
        <f t="shared" si="88"/>
        <v>0</v>
      </c>
      <c r="H917" s="39">
        <f t="shared" si="89"/>
        <v>0</v>
      </c>
      <c r="I917" s="40">
        <f t="shared" si="90"/>
        <v>0</v>
      </c>
      <c r="J917" s="41">
        <f t="shared" si="91"/>
        <v>0</v>
      </c>
      <c r="L917" s="12">
        <f t="shared" si="86"/>
        <v>0</v>
      </c>
    </row>
    <row r="918" spans="1:12" x14ac:dyDescent="0.25">
      <c r="A918" s="29" t="s">
        <v>119</v>
      </c>
      <c r="B918" s="51"/>
      <c r="C918" s="51"/>
      <c r="D918" s="51"/>
      <c r="E918" s="52"/>
      <c r="F918" s="38">
        <f t="shared" si="87"/>
        <v>0</v>
      </c>
      <c r="G918" s="39">
        <f t="shared" si="88"/>
        <v>0</v>
      </c>
      <c r="H918" s="39">
        <f t="shared" si="89"/>
        <v>0</v>
      </c>
      <c r="I918" s="40">
        <f t="shared" si="90"/>
        <v>0</v>
      </c>
      <c r="J918" s="41">
        <f t="shared" si="91"/>
        <v>0</v>
      </c>
      <c r="L918" s="12">
        <f t="shared" si="86"/>
        <v>0</v>
      </c>
    </row>
    <row r="919" spans="1:12" x14ac:dyDescent="0.25">
      <c r="A919" s="29" t="s">
        <v>119</v>
      </c>
      <c r="B919" s="51"/>
      <c r="C919" s="51"/>
      <c r="D919" s="51"/>
      <c r="E919" s="52"/>
      <c r="F919" s="38">
        <f t="shared" si="87"/>
        <v>0</v>
      </c>
      <c r="G919" s="39">
        <f t="shared" si="88"/>
        <v>0</v>
      </c>
      <c r="H919" s="39">
        <f t="shared" si="89"/>
        <v>0</v>
      </c>
      <c r="I919" s="40">
        <f t="shared" si="90"/>
        <v>0</v>
      </c>
      <c r="J919" s="41">
        <f t="shared" si="91"/>
        <v>0</v>
      </c>
      <c r="L919" s="12">
        <f t="shared" si="86"/>
        <v>0</v>
      </c>
    </row>
    <row r="920" spans="1:12" x14ac:dyDescent="0.25">
      <c r="A920" s="29" t="s">
        <v>119</v>
      </c>
      <c r="B920" s="51"/>
      <c r="C920" s="51"/>
      <c r="D920" s="51"/>
      <c r="E920" s="52"/>
      <c r="F920" s="38">
        <f t="shared" si="87"/>
        <v>0</v>
      </c>
      <c r="G920" s="39">
        <f t="shared" si="88"/>
        <v>0</v>
      </c>
      <c r="H920" s="39">
        <f t="shared" si="89"/>
        <v>0</v>
      </c>
      <c r="I920" s="40">
        <f t="shared" si="90"/>
        <v>0</v>
      </c>
      <c r="J920" s="41">
        <f t="shared" si="91"/>
        <v>0</v>
      </c>
      <c r="L920" s="12">
        <f t="shared" si="86"/>
        <v>0</v>
      </c>
    </row>
    <row r="921" spans="1:12" x14ac:dyDescent="0.25">
      <c r="A921" s="29" t="s">
        <v>119</v>
      </c>
      <c r="B921" s="51"/>
      <c r="C921" s="51"/>
      <c r="D921" s="51"/>
      <c r="E921" s="52"/>
      <c r="F921" s="38">
        <f t="shared" si="87"/>
        <v>0</v>
      </c>
      <c r="G921" s="39">
        <f t="shared" si="88"/>
        <v>0</v>
      </c>
      <c r="H921" s="39">
        <f t="shared" si="89"/>
        <v>0</v>
      </c>
      <c r="I921" s="40">
        <f t="shared" si="90"/>
        <v>0</v>
      </c>
      <c r="J921" s="41">
        <f t="shared" si="91"/>
        <v>0</v>
      </c>
      <c r="L921" s="12">
        <f t="shared" si="86"/>
        <v>0</v>
      </c>
    </row>
    <row r="922" spans="1:12" x14ac:dyDescent="0.25">
      <c r="A922" s="29" t="s">
        <v>119</v>
      </c>
      <c r="B922" s="51"/>
      <c r="C922" s="51"/>
      <c r="D922" s="51"/>
      <c r="E922" s="52"/>
      <c r="F922" s="38">
        <f t="shared" si="87"/>
        <v>0</v>
      </c>
      <c r="G922" s="39">
        <f t="shared" si="88"/>
        <v>0</v>
      </c>
      <c r="H922" s="39">
        <f t="shared" si="89"/>
        <v>0</v>
      </c>
      <c r="I922" s="40">
        <f t="shared" si="90"/>
        <v>0</v>
      </c>
      <c r="J922" s="41">
        <f t="shared" si="91"/>
        <v>0</v>
      </c>
      <c r="L922" s="12">
        <f t="shared" si="86"/>
        <v>0</v>
      </c>
    </row>
    <row r="923" spans="1:12" x14ac:dyDescent="0.25">
      <c r="A923" s="29" t="s">
        <v>119</v>
      </c>
      <c r="B923" s="51"/>
      <c r="C923" s="51"/>
      <c r="D923" s="51"/>
      <c r="E923" s="52"/>
      <c r="F923" s="38">
        <f t="shared" si="87"/>
        <v>0</v>
      </c>
      <c r="G923" s="39">
        <f t="shared" si="88"/>
        <v>0</v>
      </c>
      <c r="H923" s="39">
        <f t="shared" si="89"/>
        <v>0</v>
      </c>
      <c r="I923" s="40">
        <f t="shared" si="90"/>
        <v>0</v>
      </c>
      <c r="J923" s="41">
        <f t="shared" si="91"/>
        <v>0</v>
      </c>
      <c r="L923" s="12">
        <f t="shared" si="86"/>
        <v>0</v>
      </c>
    </row>
    <row r="924" spans="1:12" x14ac:dyDescent="0.25">
      <c r="A924" s="29" t="s">
        <v>119</v>
      </c>
      <c r="B924" s="51"/>
      <c r="C924" s="51"/>
      <c r="D924" s="51"/>
      <c r="E924" s="52"/>
      <c r="F924" s="38">
        <f t="shared" si="87"/>
        <v>0</v>
      </c>
      <c r="G924" s="39">
        <f t="shared" si="88"/>
        <v>0</v>
      </c>
      <c r="H924" s="39">
        <f t="shared" si="89"/>
        <v>0</v>
      </c>
      <c r="I924" s="40">
        <f t="shared" si="90"/>
        <v>0</v>
      </c>
      <c r="J924" s="41">
        <f t="shared" si="91"/>
        <v>0</v>
      </c>
      <c r="L924" s="12">
        <f t="shared" si="86"/>
        <v>0</v>
      </c>
    </row>
    <row r="925" spans="1:12" x14ac:dyDescent="0.25">
      <c r="A925" s="29" t="s">
        <v>119</v>
      </c>
      <c r="B925" s="51"/>
      <c r="C925" s="51"/>
      <c r="D925" s="51"/>
      <c r="E925" s="52"/>
      <c r="F925" s="38">
        <f t="shared" si="87"/>
        <v>0</v>
      </c>
      <c r="G925" s="39">
        <f t="shared" si="88"/>
        <v>0</v>
      </c>
      <c r="H925" s="39">
        <f t="shared" si="89"/>
        <v>0</v>
      </c>
      <c r="I925" s="40">
        <f t="shared" si="90"/>
        <v>0</v>
      </c>
      <c r="J925" s="41">
        <f t="shared" si="91"/>
        <v>0</v>
      </c>
      <c r="L925" s="12">
        <f t="shared" si="86"/>
        <v>0</v>
      </c>
    </row>
    <row r="926" spans="1:12" x14ac:dyDescent="0.25">
      <c r="A926" s="29" t="s">
        <v>119</v>
      </c>
      <c r="B926" s="51"/>
      <c r="C926" s="51"/>
      <c r="D926" s="51"/>
      <c r="E926" s="52"/>
      <c r="F926" s="38">
        <f t="shared" si="87"/>
        <v>0</v>
      </c>
      <c r="G926" s="39">
        <f t="shared" si="88"/>
        <v>0</v>
      </c>
      <c r="H926" s="39">
        <f t="shared" si="89"/>
        <v>0</v>
      </c>
      <c r="I926" s="40">
        <f t="shared" si="90"/>
        <v>0</v>
      </c>
      <c r="J926" s="41">
        <f t="shared" si="91"/>
        <v>0</v>
      </c>
      <c r="L926" s="12">
        <f t="shared" si="86"/>
        <v>0</v>
      </c>
    </row>
    <row r="927" spans="1:12" x14ac:dyDescent="0.25">
      <c r="A927" s="29" t="s">
        <v>119</v>
      </c>
      <c r="B927" s="51"/>
      <c r="C927" s="51"/>
      <c r="D927" s="51"/>
      <c r="E927" s="52"/>
      <c r="F927" s="38">
        <f t="shared" si="87"/>
        <v>0</v>
      </c>
      <c r="G927" s="39">
        <f t="shared" si="88"/>
        <v>0</v>
      </c>
      <c r="H927" s="39">
        <f t="shared" si="89"/>
        <v>0</v>
      </c>
      <c r="I927" s="40">
        <f t="shared" si="90"/>
        <v>0</v>
      </c>
      <c r="J927" s="41">
        <f t="shared" si="91"/>
        <v>0</v>
      </c>
      <c r="L927" s="12">
        <f t="shared" si="86"/>
        <v>0</v>
      </c>
    </row>
    <row r="928" spans="1:12" x14ac:dyDescent="0.25">
      <c r="A928" s="29" t="s">
        <v>119</v>
      </c>
      <c r="B928" s="51"/>
      <c r="C928" s="51"/>
      <c r="D928" s="51"/>
      <c r="E928" s="52"/>
      <c r="F928" s="38">
        <f t="shared" si="87"/>
        <v>0</v>
      </c>
      <c r="G928" s="39">
        <f t="shared" si="88"/>
        <v>0</v>
      </c>
      <c r="H928" s="39">
        <f t="shared" si="89"/>
        <v>0</v>
      </c>
      <c r="I928" s="40">
        <f t="shared" si="90"/>
        <v>0</v>
      </c>
      <c r="J928" s="41">
        <f t="shared" si="91"/>
        <v>0</v>
      </c>
      <c r="L928" s="12">
        <f t="shared" si="86"/>
        <v>0</v>
      </c>
    </row>
    <row r="929" spans="1:12" x14ac:dyDescent="0.25">
      <c r="A929" s="29" t="s">
        <v>119</v>
      </c>
      <c r="B929" s="51"/>
      <c r="C929" s="51"/>
      <c r="D929" s="51"/>
      <c r="E929" s="52"/>
      <c r="F929" s="38">
        <f t="shared" si="87"/>
        <v>0</v>
      </c>
      <c r="G929" s="39">
        <f t="shared" si="88"/>
        <v>0</v>
      </c>
      <c r="H929" s="39">
        <f t="shared" si="89"/>
        <v>0</v>
      </c>
      <c r="I929" s="40">
        <f t="shared" si="90"/>
        <v>0</v>
      </c>
      <c r="J929" s="41">
        <f t="shared" si="91"/>
        <v>0</v>
      </c>
      <c r="L929" s="12">
        <f t="shared" si="86"/>
        <v>0</v>
      </c>
    </row>
    <row r="930" spans="1:12" x14ac:dyDescent="0.25">
      <c r="A930" s="29" t="s">
        <v>119</v>
      </c>
      <c r="B930" s="51"/>
      <c r="C930" s="51"/>
      <c r="D930" s="51"/>
      <c r="E930" s="52"/>
      <c r="F930" s="38">
        <f t="shared" si="87"/>
        <v>0</v>
      </c>
      <c r="G930" s="39">
        <f t="shared" si="88"/>
        <v>0</v>
      </c>
      <c r="H930" s="39">
        <f t="shared" si="89"/>
        <v>0</v>
      </c>
      <c r="I930" s="40">
        <f t="shared" si="90"/>
        <v>0</v>
      </c>
      <c r="J930" s="41">
        <f t="shared" si="91"/>
        <v>0</v>
      </c>
      <c r="L930" s="12">
        <f t="shared" si="86"/>
        <v>0</v>
      </c>
    </row>
    <row r="931" spans="1:12" x14ac:dyDescent="0.25">
      <c r="A931" s="29" t="s">
        <v>119</v>
      </c>
      <c r="B931" s="51"/>
      <c r="C931" s="51"/>
      <c r="D931" s="51"/>
      <c r="E931" s="52"/>
      <c r="F931" s="38">
        <f t="shared" si="87"/>
        <v>0</v>
      </c>
      <c r="G931" s="39">
        <f t="shared" si="88"/>
        <v>0</v>
      </c>
      <c r="H931" s="39">
        <f t="shared" si="89"/>
        <v>0</v>
      </c>
      <c r="I931" s="40">
        <f t="shared" si="90"/>
        <v>0</v>
      </c>
      <c r="J931" s="41">
        <f t="shared" si="91"/>
        <v>0</v>
      </c>
      <c r="L931" s="12">
        <f t="shared" si="86"/>
        <v>0</v>
      </c>
    </row>
    <row r="932" spans="1:12" x14ac:dyDescent="0.25">
      <c r="A932" s="29" t="s">
        <v>119</v>
      </c>
      <c r="B932" s="51"/>
      <c r="C932" s="51"/>
      <c r="D932" s="51"/>
      <c r="E932" s="52"/>
      <c r="F932" s="38">
        <f t="shared" si="87"/>
        <v>0</v>
      </c>
      <c r="G932" s="39">
        <f t="shared" si="88"/>
        <v>0</v>
      </c>
      <c r="H932" s="39">
        <f t="shared" si="89"/>
        <v>0</v>
      </c>
      <c r="I932" s="40">
        <f t="shared" si="90"/>
        <v>0</v>
      </c>
      <c r="J932" s="41">
        <f t="shared" si="91"/>
        <v>0</v>
      </c>
      <c r="L932" s="12">
        <f t="shared" ref="L932:L995" si="92">SUBTOTAL(9,H932:I932)</f>
        <v>0</v>
      </c>
    </row>
    <row r="933" spans="1:12" x14ac:dyDescent="0.25">
      <c r="A933" s="29" t="s">
        <v>119</v>
      </c>
      <c r="B933" s="51"/>
      <c r="C933" s="51"/>
      <c r="D933" s="51"/>
      <c r="E933" s="52"/>
      <c r="F933" s="38">
        <f t="shared" si="87"/>
        <v>0</v>
      </c>
      <c r="G933" s="39">
        <f t="shared" si="88"/>
        <v>0</v>
      </c>
      <c r="H933" s="39">
        <f t="shared" si="89"/>
        <v>0</v>
      </c>
      <c r="I933" s="40">
        <f t="shared" si="90"/>
        <v>0</v>
      </c>
      <c r="J933" s="41">
        <f t="shared" si="91"/>
        <v>0</v>
      </c>
      <c r="L933" s="12">
        <f t="shared" si="92"/>
        <v>0</v>
      </c>
    </row>
    <row r="934" spans="1:12" x14ac:dyDescent="0.25">
      <c r="A934" s="29" t="s">
        <v>119</v>
      </c>
      <c r="B934" s="51"/>
      <c r="C934" s="51"/>
      <c r="D934" s="51"/>
      <c r="E934" s="52"/>
      <c r="F934" s="38">
        <f t="shared" si="87"/>
        <v>0</v>
      </c>
      <c r="G934" s="39">
        <f t="shared" si="88"/>
        <v>0</v>
      </c>
      <c r="H934" s="39">
        <f t="shared" si="89"/>
        <v>0</v>
      </c>
      <c r="I934" s="40">
        <f t="shared" si="90"/>
        <v>0</v>
      </c>
      <c r="J934" s="41">
        <f t="shared" si="91"/>
        <v>0</v>
      </c>
      <c r="L934" s="12">
        <f t="shared" si="92"/>
        <v>0</v>
      </c>
    </row>
    <row r="935" spans="1:12" x14ac:dyDescent="0.25">
      <c r="A935" s="29" t="s">
        <v>119</v>
      </c>
      <c r="B935" s="51"/>
      <c r="C935" s="51"/>
      <c r="D935" s="51"/>
      <c r="E935" s="52"/>
      <c r="F935" s="38">
        <f t="shared" si="87"/>
        <v>0</v>
      </c>
      <c r="G935" s="39">
        <f t="shared" si="88"/>
        <v>0</v>
      </c>
      <c r="H935" s="39">
        <f t="shared" si="89"/>
        <v>0</v>
      </c>
      <c r="I935" s="40">
        <f t="shared" si="90"/>
        <v>0</v>
      </c>
      <c r="J935" s="41">
        <f t="shared" si="91"/>
        <v>0</v>
      </c>
      <c r="L935" s="12">
        <f t="shared" si="92"/>
        <v>0</v>
      </c>
    </row>
    <row r="936" spans="1:12" x14ac:dyDescent="0.25">
      <c r="A936" s="29" t="s">
        <v>119</v>
      </c>
      <c r="B936" s="51"/>
      <c r="C936" s="51"/>
      <c r="D936" s="51"/>
      <c r="E936" s="52"/>
      <c r="F936" s="38">
        <f t="shared" si="87"/>
        <v>0</v>
      </c>
      <c r="G936" s="39">
        <f t="shared" si="88"/>
        <v>0</v>
      </c>
      <c r="H936" s="39">
        <f t="shared" si="89"/>
        <v>0</v>
      </c>
      <c r="I936" s="40">
        <f t="shared" si="90"/>
        <v>0</v>
      </c>
      <c r="J936" s="41">
        <f t="shared" si="91"/>
        <v>0</v>
      </c>
      <c r="L936" s="12">
        <f t="shared" si="92"/>
        <v>0</v>
      </c>
    </row>
    <row r="937" spans="1:12" x14ac:dyDescent="0.25">
      <c r="A937" s="29" t="s">
        <v>119</v>
      </c>
      <c r="B937" s="51"/>
      <c r="C937" s="51"/>
      <c r="D937" s="51"/>
      <c r="E937" s="52"/>
      <c r="F937" s="38">
        <f t="shared" si="87"/>
        <v>0</v>
      </c>
      <c r="G937" s="39">
        <f t="shared" si="88"/>
        <v>0</v>
      </c>
      <c r="H937" s="39">
        <f t="shared" si="89"/>
        <v>0</v>
      </c>
      <c r="I937" s="40">
        <f t="shared" si="90"/>
        <v>0</v>
      </c>
      <c r="J937" s="41">
        <f t="shared" si="91"/>
        <v>0</v>
      </c>
      <c r="L937" s="12">
        <f t="shared" si="92"/>
        <v>0</v>
      </c>
    </row>
    <row r="938" spans="1:12" x14ac:dyDescent="0.25">
      <c r="A938" s="29" t="s">
        <v>119</v>
      </c>
      <c r="B938" s="51"/>
      <c r="C938" s="51"/>
      <c r="D938" s="51"/>
      <c r="E938" s="52"/>
      <c r="F938" s="38">
        <f t="shared" si="87"/>
        <v>0</v>
      </c>
      <c r="G938" s="39">
        <f t="shared" si="88"/>
        <v>0</v>
      </c>
      <c r="H938" s="39">
        <f t="shared" si="89"/>
        <v>0</v>
      </c>
      <c r="I938" s="40">
        <f t="shared" si="90"/>
        <v>0</v>
      </c>
      <c r="J938" s="41">
        <f t="shared" si="91"/>
        <v>0</v>
      </c>
      <c r="L938" s="12">
        <f t="shared" si="92"/>
        <v>0</v>
      </c>
    </row>
    <row r="939" spans="1:12" x14ac:dyDescent="0.25">
      <c r="A939" s="29" t="s">
        <v>119</v>
      </c>
      <c r="B939" s="51"/>
      <c r="C939" s="51"/>
      <c r="D939" s="51"/>
      <c r="E939" s="52"/>
      <c r="F939" s="38">
        <f t="shared" si="87"/>
        <v>0</v>
      </c>
      <c r="G939" s="39">
        <f t="shared" si="88"/>
        <v>0</v>
      </c>
      <c r="H939" s="39">
        <f t="shared" si="89"/>
        <v>0</v>
      </c>
      <c r="I939" s="40">
        <f t="shared" si="90"/>
        <v>0</v>
      </c>
      <c r="J939" s="41">
        <f t="shared" si="91"/>
        <v>0</v>
      </c>
      <c r="L939" s="12">
        <f t="shared" si="92"/>
        <v>0</v>
      </c>
    </row>
    <row r="940" spans="1:12" x14ac:dyDescent="0.25">
      <c r="A940" s="29" t="s">
        <v>119</v>
      </c>
      <c r="B940" s="51"/>
      <c r="C940" s="51"/>
      <c r="D940" s="51"/>
      <c r="E940" s="52"/>
      <c r="F940" s="38">
        <f t="shared" si="87"/>
        <v>0</v>
      </c>
      <c r="G940" s="39">
        <f t="shared" si="88"/>
        <v>0</v>
      </c>
      <c r="H940" s="39">
        <f t="shared" si="89"/>
        <v>0</v>
      </c>
      <c r="I940" s="40">
        <f t="shared" si="90"/>
        <v>0</v>
      </c>
      <c r="J940" s="41">
        <f t="shared" si="91"/>
        <v>0</v>
      </c>
      <c r="L940" s="12">
        <f t="shared" si="92"/>
        <v>0</v>
      </c>
    </row>
    <row r="941" spans="1:12" x14ac:dyDescent="0.25">
      <c r="A941" s="29" t="s">
        <v>119</v>
      </c>
      <c r="B941" s="51"/>
      <c r="C941" s="51"/>
      <c r="D941" s="51"/>
      <c r="E941" s="52"/>
      <c r="F941" s="38">
        <f t="shared" si="87"/>
        <v>0</v>
      </c>
      <c r="G941" s="39">
        <f t="shared" si="88"/>
        <v>0</v>
      </c>
      <c r="H941" s="39">
        <f t="shared" si="89"/>
        <v>0</v>
      </c>
      <c r="I941" s="40">
        <f t="shared" si="90"/>
        <v>0</v>
      </c>
      <c r="J941" s="41">
        <f t="shared" si="91"/>
        <v>0</v>
      </c>
      <c r="L941" s="12">
        <f t="shared" si="92"/>
        <v>0</v>
      </c>
    </row>
    <row r="942" spans="1:12" x14ac:dyDescent="0.25">
      <c r="A942" s="29" t="s">
        <v>119</v>
      </c>
      <c r="B942" s="51"/>
      <c r="C942" s="51"/>
      <c r="D942" s="51"/>
      <c r="E942" s="52"/>
      <c r="F942" s="38">
        <f t="shared" si="87"/>
        <v>0</v>
      </c>
      <c r="G942" s="39">
        <f t="shared" si="88"/>
        <v>0</v>
      </c>
      <c r="H942" s="39">
        <f t="shared" si="89"/>
        <v>0</v>
      </c>
      <c r="I942" s="40">
        <f t="shared" si="90"/>
        <v>0</v>
      </c>
      <c r="J942" s="41">
        <f t="shared" si="91"/>
        <v>0</v>
      </c>
      <c r="L942" s="12">
        <f t="shared" si="92"/>
        <v>0</v>
      </c>
    </row>
    <row r="943" spans="1:12" x14ac:dyDescent="0.25">
      <c r="A943" s="29" t="s">
        <v>119</v>
      </c>
      <c r="B943" s="51"/>
      <c r="C943" s="51"/>
      <c r="D943" s="51"/>
      <c r="E943" s="52"/>
      <c r="F943" s="38">
        <f t="shared" si="87"/>
        <v>0</v>
      </c>
      <c r="G943" s="39">
        <f t="shared" si="88"/>
        <v>0</v>
      </c>
      <c r="H943" s="39">
        <f t="shared" si="89"/>
        <v>0</v>
      </c>
      <c r="I943" s="40">
        <f t="shared" si="90"/>
        <v>0</v>
      </c>
      <c r="J943" s="41">
        <f t="shared" si="91"/>
        <v>0</v>
      </c>
      <c r="L943" s="12">
        <f t="shared" si="92"/>
        <v>0</v>
      </c>
    </row>
    <row r="944" spans="1:12" x14ac:dyDescent="0.25">
      <c r="A944" s="29" t="s">
        <v>119</v>
      </c>
      <c r="B944" s="51"/>
      <c r="C944" s="51"/>
      <c r="D944" s="51"/>
      <c r="E944" s="52"/>
      <c r="F944" s="38">
        <f t="shared" si="87"/>
        <v>0</v>
      </c>
      <c r="G944" s="39">
        <f t="shared" si="88"/>
        <v>0</v>
      </c>
      <c r="H944" s="39">
        <f t="shared" si="89"/>
        <v>0</v>
      </c>
      <c r="I944" s="40">
        <f t="shared" si="90"/>
        <v>0</v>
      </c>
      <c r="J944" s="41">
        <f t="shared" si="91"/>
        <v>0</v>
      </c>
      <c r="L944" s="12">
        <f t="shared" si="92"/>
        <v>0</v>
      </c>
    </row>
    <row r="945" spans="1:12" x14ac:dyDescent="0.25">
      <c r="A945" s="29" t="s">
        <v>119</v>
      </c>
      <c r="B945" s="51"/>
      <c r="C945" s="51"/>
      <c r="D945" s="51"/>
      <c r="E945" s="52"/>
      <c r="F945" s="38">
        <f t="shared" si="87"/>
        <v>0</v>
      </c>
      <c r="G945" s="39">
        <f t="shared" si="88"/>
        <v>0</v>
      </c>
      <c r="H945" s="39">
        <f t="shared" si="89"/>
        <v>0</v>
      </c>
      <c r="I945" s="40">
        <f t="shared" si="90"/>
        <v>0</v>
      </c>
      <c r="J945" s="41">
        <f t="shared" si="91"/>
        <v>0</v>
      </c>
      <c r="L945" s="12">
        <f t="shared" si="92"/>
        <v>0</v>
      </c>
    </row>
    <row r="946" spans="1:12" x14ac:dyDescent="0.25">
      <c r="A946" s="29" t="s">
        <v>119</v>
      </c>
      <c r="B946" s="51"/>
      <c r="C946" s="51"/>
      <c r="D946" s="51"/>
      <c r="E946" s="52"/>
      <c r="F946" s="38">
        <f t="shared" si="87"/>
        <v>0</v>
      </c>
      <c r="G946" s="39">
        <f t="shared" si="88"/>
        <v>0</v>
      </c>
      <c r="H946" s="39">
        <f t="shared" si="89"/>
        <v>0</v>
      </c>
      <c r="I946" s="40">
        <f t="shared" si="90"/>
        <v>0</v>
      </c>
      <c r="J946" s="41">
        <f t="shared" si="91"/>
        <v>0</v>
      </c>
      <c r="L946" s="12">
        <f t="shared" si="92"/>
        <v>0</v>
      </c>
    </row>
    <row r="947" spans="1:12" x14ac:dyDescent="0.25">
      <c r="A947" s="29" t="s">
        <v>119</v>
      </c>
      <c r="B947" s="51"/>
      <c r="C947" s="51"/>
      <c r="D947" s="51"/>
      <c r="E947" s="52"/>
      <c r="F947" s="38">
        <f t="shared" si="87"/>
        <v>0</v>
      </c>
      <c r="G947" s="39">
        <f t="shared" si="88"/>
        <v>0</v>
      </c>
      <c r="H947" s="39">
        <f t="shared" si="89"/>
        <v>0</v>
      </c>
      <c r="I947" s="40">
        <f t="shared" si="90"/>
        <v>0</v>
      </c>
      <c r="J947" s="41">
        <f t="shared" si="91"/>
        <v>0</v>
      </c>
      <c r="L947" s="12">
        <f t="shared" si="92"/>
        <v>0</v>
      </c>
    </row>
    <row r="948" spans="1:12" x14ac:dyDescent="0.25">
      <c r="A948" s="29" t="s">
        <v>119</v>
      </c>
      <c r="B948" s="51"/>
      <c r="C948" s="51"/>
      <c r="D948" s="51"/>
      <c r="E948" s="52"/>
      <c r="F948" s="38">
        <f t="shared" si="87"/>
        <v>0</v>
      </c>
      <c r="G948" s="39">
        <f t="shared" si="88"/>
        <v>0</v>
      </c>
      <c r="H948" s="39">
        <f t="shared" si="89"/>
        <v>0</v>
      </c>
      <c r="I948" s="40">
        <f t="shared" si="90"/>
        <v>0</v>
      </c>
      <c r="J948" s="41">
        <f t="shared" si="91"/>
        <v>0</v>
      </c>
      <c r="L948" s="12">
        <f t="shared" si="92"/>
        <v>0</v>
      </c>
    </row>
    <row r="949" spans="1:12" x14ac:dyDescent="0.25">
      <c r="A949" s="29" t="s">
        <v>119</v>
      </c>
      <c r="B949" s="51"/>
      <c r="C949" s="51"/>
      <c r="D949" s="51"/>
      <c r="E949" s="52"/>
      <c r="F949" s="38">
        <f t="shared" si="87"/>
        <v>0</v>
      </c>
      <c r="G949" s="39">
        <f t="shared" si="88"/>
        <v>0</v>
      </c>
      <c r="H949" s="39">
        <f t="shared" si="89"/>
        <v>0</v>
      </c>
      <c r="I949" s="40">
        <f t="shared" si="90"/>
        <v>0</v>
      </c>
      <c r="J949" s="41">
        <f t="shared" si="91"/>
        <v>0</v>
      </c>
      <c r="L949" s="12">
        <f t="shared" si="92"/>
        <v>0</v>
      </c>
    </row>
    <row r="950" spans="1:12" x14ac:dyDescent="0.25">
      <c r="A950" s="29" t="s">
        <v>119</v>
      </c>
      <c r="B950" s="51"/>
      <c r="C950" s="51"/>
      <c r="D950" s="51"/>
      <c r="E950" s="52"/>
      <c r="F950" s="38">
        <f t="shared" si="87"/>
        <v>0</v>
      </c>
      <c r="G950" s="39">
        <f t="shared" si="88"/>
        <v>0</v>
      </c>
      <c r="H950" s="39">
        <f t="shared" si="89"/>
        <v>0</v>
      </c>
      <c r="I950" s="40">
        <f t="shared" si="90"/>
        <v>0</v>
      </c>
      <c r="J950" s="41">
        <f t="shared" si="91"/>
        <v>0</v>
      </c>
      <c r="L950" s="12">
        <f t="shared" si="92"/>
        <v>0</v>
      </c>
    </row>
    <row r="951" spans="1:12" x14ac:dyDescent="0.25">
      <c r="A951" s="29" t="s">
        <v>119</v>
      </c>
      <c r="B951" s="51"/>
      <c r="C951" s="51"/>
      <c r="D951" s="51"/>
      <c r="E951" s="52"/>
      <c r="F951" s="38">
        <f t="shared" si="87"/>
        <v>0</v>
      </c>
      <c r="G951" s="39">
        <f t="shared" si="88"/>
        <v>0</v>
      </c>
      <c r="H951" s="39">
        <f t="shared" si="89"/>
        <v>0</v>
      </c>
      <c r="I951" s="40">
        <f t="shared" si="90"/>
        <v>0</v>
      </c>
      <c r="J951" s="41">
        <f t="shared" si="91"/>
        <v>0</v>
      </c>
      <c r="L951" s="12">
        <f t="shared" si="92"/>
        <v>0</v>
      </c>
    </row>
    <row r="952" spans="1:12" x14ac:dyDescent="0.25">
      <c r="A952" s="29" t="s">
        <v>119</v>
      </c>
      <c r="B952" s="51"/>
      <c r="C952" s="51"/>
      <c r="D952" s="51"/>
      <c r="E952" s="52"/>
      <c r="F952" s="38">
        <f t="shared" si="87"/>
        <v>0</v>
      </c>
      <c r="G952" s="39">
        <f t="shared" si="88"/>
        <v>0</v>
      </c>
      <c r="H952" s="39">
        <f t="shared" si="89"/>
        <v>0</v>
      </c>
      <c r="I952" s="40">
        <f t="shared" si="90"/>
        <v>0</v>
      </c>
      <c r="J952" s="41">
        <f t="shared" si="91"/>
        <v>0</v>
      </c>
      <c r="L952" s="12">
        <f t="shared" si="92"/>
        <v>0</v>
      </c>
    </row>
    <row r="953" spans="1:12" x14ac:dyDescent="0.25">
      <c r="A953" s="29" t="s">
        <v>119</v>
      </c>
      <c r="B953" s="51"/>
      <c r="C953" s="51"/>
      <c r="D953" s="51"/>
      <c r="E953" s="52"/>
      <c r="F953" s="38">
        <f t="shared" si="87"/>
        <v>0</v>
      </c>
      <c r="G953" s="39">
        <f t="shared" si="88"/>
        <v>0</v>
      </c>
      <c r="H953" s="39">
        <f t="shared" si="89"/>
        <v>0</v>
      </c>
      <c r="I953" s="40">
        <f t="shared" si="90"/>
        <v>0</v>
      </c>
      <c r="J953" s="41">
        <f t="shared" si="91"/>
        <v>0</v>
      </c>
      <c r="L953" s="12">
        <f t="shared" si="92"/>
        <v>0</v>
      </c>
    </row>
    <row r="954" spans="1:12" x14ac:dyDescent="0.25">
      <c r="A954" s="29" t="s">
        <v>119</v>
      </c>
      <c r="B954" s="51"/>
      <c r="C954" s="51"/>
      <c r="D954" s="51"/>
      <c r="E954" s="52"/>
      <c r="F954" s="38">
        <f t="shared" si="87"/>
        <v>0</v>
      </c>
      <c r="G954" s="39">
        <f t="shared" si="88"/>
        <v>0</v>
      </c>
      <c r="H954" s="39">
        <f t="shared" si="89"/>
        <v>0</v>
      </c>
      <c r="I954" s="40">
        <f t="shared" si="90"/>
        <v>0</v>
      </c>
      <c r="J954" s="41">
        <f t="shared" si="91"/>
        <v>0</v>
      </c>
      <c r="L954" s="12">
        <f t="shared" si="92"/>
        <v>0</v>
      </c>
    </row>
    <row r="955" spans="1:12" x14ac:dyDescent="0.25">
      <c r="A955" s="29" t="s">
        <v>119</v>
      </c>
      <c r="B955" s="51"/>
      <c r="C955" s="51"/>
      <c r="D955" s="51"/>
      <c r="E955" s="52"/>
      <c r="F955" s="38">
        <f t="shared" si="87"/>
        <v>0</v>
      </c>
      <c r="G955" s="39">
        <f t="shared" si="88"/>
        <v>0</v>
      </c>
      <c r="H955" s="39">
        <f t="shared" si="89"/>
        <v>0</v>
      </c>
      <c r="I955" s="40">
        <f t="shared" si="90"/>
        <v>0</v>
      </c>
      <c r="J955" s="41">
        <f t="shared" si="91"/>
        <v>0</v>
      </c>
      <c r="L955" s="12">
        <f t="shared" si="92"/>
        <v>0</v>
      </c>
    </row>
    <row r="956" spans="1:12" x14ac:dyDescent="0.25">
      <c r="A956" s="29" t="s">
        <v>119</v>
      </c>
      <c r="B956" s="51"/>
      <c r="C956" s="51"/>
      <c r="D956" s="51"/>
      <c r="E956" s="52"/>
      <c r="F956" s="38">
        <f t="shared" si="87"/>
        <v>0</v>
      </c>
      <c r="G956" s="39">
        <f t="shared" si="88"/>
        <v>0</v>
      </c>
      <c r="H956" s="39">
        <f t="shared" si="89"/>
        <v>0</v>
      </c>
      <c r="I956" s="40">
        <f t="shared" si="90"/>
        <v>0</v>
      </c>
      <c r="J956" s="41">
        <f t="shared" si="91"/>
        <v>0</v>
      </c>
      <c r="L956" s="12">
        <f t="shared" si="92"/>
        <v>0</v>
      </c>
    </row>
    <row r="957" spans="1:12" x14ac:dyDescent="0.25">
      <c r="A957" s="29" t="s">
        <v>119</v>
      </c>
      <c r="B957" s="51"/>
      <c r="C957" s="51"/>
      <c r="D957" s="51"/>
      <c r="E957" s="52"/>
      <c r="F957" s="38">
        <f t="shared" si="87"/>
        <v>0</v>
      </c>
      <c r="G957" s="39">
        <f t="shared" si="88"/>
        <v>0</v>
      </c>
      <c r="H957" s="39">
        <f t="shared" si="89"/>
        <v>0</v>
      </c>
      <c r="I957" s="40">
        <f t="shared" si="90"/>
        <v>0</v>
      </c>
      <c r="J957" s="41">
        <f t="shared" si="91"/>
        <v>0</v>
      </c>
      <c r="L957" s="12">
        <f t="shared" si="92"/>
        <v>0</v>
      </c>
    </row>
    <row r="958" spans="1:12" x14ac:dyDescent="0.25">
      <c r="A958" s="29" t="s">
        <v>119</v>
      </c>
      <c r="B958" s="51"/>
      <c r="C958" s="51"/>
      <c r="D958" s="51"/>
      <c r="E958" s="52"/>
      <c r="F958" s="38">
        <f t="shared" si="87"/>
        <v>0</v>
      </c>
      <c r="G958" s="39">
        <f t="shared" si="88"/>
        <v>0</v>
      </c>
      <c r="H958" s="39">
        <f t="shared" si="89"/>
        <v>0</v>
      </c>
      <c r="I958" s="40">
        <f t="shared" si="90"/>
        <v>0</v>
      </c>
      <c r="J958" s="41">
        <f t="shared" si="91"/>
        <v>0</v>
      </c>
      <c r="L958" s="12">
        <f t="shared" si="92"/>
        <v>0</v>
      </c>
    </row>
    <row r="959" spans="1:12" x14ac:dyDescent="0.25">
      <c r="A959" s="29" t="s">
        <v>119</v>
      </c>
      <c r="B959" s="51"/>
      <c r="C959" s="51"/>
      <c r="D959" s="51"/>
      <c r="E959" s="52"/>
      <c r="F959" s="38">
        <f t="shared" si="87"/>
        <v>0</v>
      </c>
      <c r="G959" s="39">
        <f t="shared" si="88"/>
        <v>0</v>
      </c>
      <c r="H959" s="39">
        <f t="shared" si="89"/>
        <v>0</v>
      </c>
      <c r="I959" s="40">
        <f t="shared" si="90"/>
        <v>0</v>
      </c>
      <c r="J959" s="41">
        <f t="shared" si="91"/>
        <v>0</v>
      </c>
      <c r="L959" s="12">
        <f t="shared" si="92"/>
        <v>0</v>
      </c>
    </row>
    <row r="960" spans="1:12" x14ac:dyDescent="0.25">
      <c r="A960" s="29" t="s">
        <v>119</v>
      </c>
      <c r="B960" s="51"/>
      <c r="C960" s="51"/>
      <c r="D960" s="51"/>
      <c r="E960" s="52"/>
      <c r="F960" s="38">
        <f t="shared" si="87"/>
        <v>0</v>
      </c>
      <c r="G960" s="39">
        <f t="shared" si="88"/>
        <v>0</v>
      </c>
      <c r="H960" s="39">
        <f t="shared" si="89"/>
        <v>0</v>
      </c>
      <c r="I960" s="40">
        <f t="shared" si="90"/>
        <v>0</v>
      </c>
      <c r="J960" s="41">
        <f t="shared" si="91"/>
        <v>0</v>
      </c>
      <c r="L960" s="12">
        <f t="shared" si="92"/>
        <v>0</v>
      </c>
    </row>
    <row r="961" spans="1:12" x14ac:dyDescent="0.25">
      <c r="A961" s="29" t="s">
        <v>119</v>
      </c>
      <c r="B961" s="51"/>
      <c r="C961" s="51"/>
      <c r="D961" s="51"/>
      <c r="E961" s="52"/>
      <c r="F961" s="38">
        <f t="shared" si="87"/>
        <v>0</v>
      </c>
      <c r="G961" s="39">
        <f t="shared" si="88"/>
        <v>0</v>
      </c>
      <c r="H961" s="39">
        <f t="shared" si="89"/>
        <v>0</v>
      </c>
      <c r="I961" s="40">
        <f t="shared" si="90"/>
        <v>0</v>
      </c>
      <c r="J961" s="41">
        <f t="shared" si="91"/>
        <v>0</v>
      </c>
      <c r="L961" s="12">
        <f t="shared" si="92"/>
        <v>0</v>
      </c>
    </row>
    <row r="962" spans="1:12" x14ac:dyDescent="0.25">
      <c r="A962" s="29" t="s">
        <v>119</v>
      </c>
      <c r="B962" s="51"/>
      <c r="C962" s="51"/>
      <c r="D962" s="51"/>
      <c r="E962" s="52"/>
      <c r="F962" s="38">
        <f t="shared" si="87"/>
        <v>0</v>
      </c>
      <c r="G962" s="39">
        <f t="shared" si="88"/>
        <v>0</v>
      </c>
      <c r="H962" s="39">
        <f t="shared" si="89"/>
        <v>0</v>
      </c>
      <c r="I962" s="40">
        <f t="shared" si="90"/>
        <v>0</v>
      </c>
      <c r="J962" s="41">
        <f t="shared" si="91"/>
        <v>0</v>
      </c>
      <c r="L962" s="12">
        <f t="shared" si="92"/>
        <v>0</v>
      </c>
    </row>
    <row r="963" spans="1:12" x14ac:dyDescent="0.25">
      <c r="A963" s="29" t="s">
        <v>119</v>
      </c>
      <c r="B963" s="51"/>
      <c r="C963" s="51"/>
      <c r="D963" s="51"/>
      <c r="E963" s="52"/>
      <c r="F963" s="38">
        <f t="shared" si="87"/>
        <v>0</v>
      </c>
      <c r="G963" s="39">
        <f t="shared" si="88"/>
        <v>0</v>
      </c>
      <c r="H963" s="39">
        <f t="shared" si="89"/>
        <v>0</v>
      </c>
      <c r="I963" s="40">
        <f t="shared" si="90"/>
        <v>0</v>
      </c>
      <c r="J963" s="41">
        <f t="shared" si="91"/>
        <v>0</v>
      </c>
      <c r="L963" s="12">
        <f t="shared" si="92"/>
        <v>0</v>
      </c>
    </row>
    <row r="964" spans="1:12" x14ac:dyDescent="0.25">
      <c r="A964" s="29" t="s">
        <v>119</v>
      </c>
      <c r="B964" s="51"/>
      <c r="C964" s="51"/>
      <c r="D964" s="51"/>
      <c r="E964" s="52"/>
      <c r="F964" s="38">
        <f t="shared" si="87"/>
        <v>0</v>
      </c>
      <c r="G964" s="39">
        <f t="shared" si="88"/>
        <v>0</v>
      </c>
      <c r="H964" s="39">
        <f t="shared" si="89"/>
        <v>0</v>
      </c>
      <c r="I964" s="40">
        <f t="shared" si="90"/>
        <v>0</v>
      </c>
      <c r="J964" s="41">
        <f t="shared" si="91"/>
        <v>0</v>
      </c>
      <c r="L964" s="12">
        <f t="shared" si="92"/>
        <v>0</v>
      </c>
    </row>
    <row r="965" spans="1:12" x14ac:dyDescent="0.25">
      <c r="A965" s="29" t="s">
        <v>119</v>
      </c>
      <c r="B965" s="51"/>
      <c r="C965" s="51"/>
      <c r="D965" s="51"/>
      <c r="E965" s="52"/>
      <c r="F965" s="38">
        <f t="shared" si="87"/>
        <v>0</v>
      </c>
      <c r="G965" s="39">
        <f t="shared" si="88"/>
        <v>0</v>
      </c>
      <c r="H965" s="39">
        <f t="shared" si="89"/>
        <v>0</v>
      </c>
      <c r="I965" s="40">
        <f t="shared" si="90"/>
        <v>0</v>
      </c>
      <c r="J965" s="41">
        <f t="shared" si="91"/>
        <v>0</v>
      </c>
      <c r="L965" s="12">
        <f t="shared" si="92"/>
        <v>0</v>
      </c>
    </row>
    <row r="966" spans="1:12" x14ac:dyDescent="0.25">
      <c r="A966" s="29" t="s">
        <v>119</v>
      </c>
      <c r="B966" s="51"/>
      <c r="C966" s="51"/>
      <c r="D966" s="51"/>
      <c r="E966" s="52"/>
      <c r="F966" s="38">
        <f t="shared" si="87"/>
        <v>0</v>
      </c>
      <c r="G966" s="39">
        <f t="shared" si="88"/>
        <v>0</v>
      </c>
      <c r="H966" s="39">
        <f t="shared" si="89"/>
        <v>0</v>
      </c>
      <c r="I966" s="40">
        <f t="shared" si="90"/>
        <v>0</v>
      </c>
      <c r="J966" s="41">
        <f t="shared" si="91"/>
        <v>0</v>
      </c>
      <c r="L966" s="12">
        <f t="shared" si="92"/>
        <v>0</v>
      </c>
    </row>
    <row r="967" spans="1:12" x14ac:dyDescent="0.25">
      <c r="A967" s="29" t="s">
        <v>119</v>
      </c>
      <c r="B967" s="51"/>
      <c r="C967" s="51"/>
      <c r="D967" s="51"/>
      <c r="E967" s="52"/>
      <c r="F967" s="38">
        <f t="shared" si="87"/>
        <v>0</v>
      </c>
      <c r="G967" s="39">
        <f t="shared" si="88"/>
        <v>0</v>
      </c>
      <c r="H967" s="39">
        <f t="shared" si="89"/>
        <v>0</v>
      </c>
      <c r="I967" s="40">
        <f t="shared" si="90"/>
        <v>0</v>
      </c>
      <c r="J967" s="41">
        <f t="shared" si="91"/>
        <v>0</v>
      </c>
      <c r="L967" s="12">
        <f t="shared" si="92"/>
        <v>0</v>
      </c>
    </row>
    <row r="968" spans="1:12" x14ac:dyDescent="0.25">
      <c r="A968" s="29" t="s">
        <v>119</v>
      </c>
      <c r="B968" s="51"/>
      <c r="C968" s="51"/>
      <c r="D968" s="51"/>
      <c r="E968" s="52"/>
      <c r="F968" s="38">
        <f t="shared" si="87"/>
        <v>0</v>
      </c>
      <c r="G968" s="39">
        <f t="shared" si="88"/>
        <v>0</v>
      </c>
      <c r="H968" s="39">
        <f t="shared" si="89"/>
        <v>0</v>
      </c>
      <c r="I968" s="40">
        <f t="shared" si="90"/>
        <v>0</v>
      </c>
      <c r="J968" s="41">
        <f t="shared" si="91"/>
        <v>0</v>
      </c>
      <c r="L968" s="12">
        <f t="shared" si="92"/>
        <v>0</v>
      </c>
    </row>
    <row r="969" spans="1:12" x14ac:dyDescent="0.25">
      <c r="A969" s="29" t="s">
        <v>119</v>
      </c>
      <c r="B969" s="51"/>
      <c r="C969" s="51"/>
      <c r="D969" s="51"/>
      <c r="E969" s="52"/>
      <c r="F969" s="38">
        <f t="shared" si="87"/>
        <v>0</v>
      </c>
      <c r="G969" s="39">
        <f t="shared" si="88"/>
        <v>0</v>
      </c>
      <c r="H969" s="39">
        <f t="shared" si="89"/>
        <v>0</v>
      </c>
      <c r="I969" s="40">
        <f t="shared" si="90"/>
        <v>0</v>
      </c>
      <c r="J969" s="41">
        <f t="shared" si="91"/>
        <v>0</v>
      </c>
      <c r="L969" s="12">
        <f t="shared" si="92"/>
        <v>0</v>
      </c>
    </row>
    <row r="970" spans="1:12" x14ac:dyDescent="0.25">
      <c r="A970" s="29" t="s">
        <v>119</v>
      </c>
      <c r="B970" s="51"/>
      <c r="C970" s="51"/>
      <c r="D970" s="51"/>
      <c r="E970" s="52"/>
      <c r="F970" s="38">
        <f t="shared" si="87"/>
        <v>0</v>
      </c>
      <c r="G970" s="39">
        <f t="shared" si="88"/>
        <v>0</v>
      </c>
      <c r="H970" s="39">
        <f t="shared" si="89"/>
        <v>0</v>
      </c>
      <c r="I970" s="40">
        <f t="shared" si="90"/>
        <v>0</v>
      </c>
      <c r="J970" s="41">
        <f t="shared" si="91"/>
        <v>0</v>
      </c>
      <c r="L970" s="12">
        <f t="shared" si="92"/>
        <v>0</v>
      </c>
    </row>
    <row r="971" spans="1:12" x14ac:dyDescent="0.25">
      <c r="A971" s="29" t="s">
        <v>119</v>
      </c>
      <c r="B971" s="51"/>
      <c r="C971" s="51"/>
      <c r="D971" s="51"/>
      <c r="E971" s="52"/>
      <c r="F971" s="38">
        <f t="shared" ref="F971:F1000" si="93">IF(D971="win",E971,IF(D971="lose",E971*-1,0))</f>
        <v>0</v>
      </c>
      <c r="G971" s="39">
        <f t="shared" ref="G971:G1000" si="94">IF(D971="win",F971*0.1,IF(D971="lose",0,0))</f>
        <v>0</v>
      </c>
      <c r="H971" s="39">
        <f t="shared" ref="H971:H1000" si="95">F971-G971</f>
        <v>0</v>
      </c>
      <c r="I971" s="40">
        <f t="shared" ref="I971:I1000" si="96">E971*J971</f>
        <v>0</v>
      </c>
      <c r="J971" s="41">
        <f t="shared" ref="J971:J1000" si="97">IF(ISNA(VLOOKUP(B971,$F$1002:$H$1020,3,FALSE)), 0,  VLOOKUP(B971,$F$1002:$H$1020,3,FALSE))</f>
        <v>0</v>
      </c>
      <c r="L971" s="12">
        <f t="shared" si="92"/>
        <v>0</v>
      </c>
    </row>
    <row r="972" spans="1:12" x14ac:dyDescent="0.25">
      <c r="A972" s="29" t="s">
        <v>119</v>
      </c>
      <c r="B972" s="51"/>
      <c r="C972" s="51"/>
      <c r="D972" s="51"/>
      <c r="E972" s="52"/>
      <c r="F972" s="38">
        <f t="shared" si="93"/>
        <v>0</v>
      </c>
      <c r="G972" s="39">
        <f t="shared" si="94"/>
        <v>0</v>
      </c>
      <c r="H972" s="39">
        <f t="shared" si="95"/>
        <v>0</v>
      </c>
      <c r="I972" s="40">
        <f t="shared" si="96"/>
        <v>0</v>
      </c>
      <c r="J972" s="41">
        <f t="shared" si="97"/>
        <v>0</v>
      </c>
      <c r="L972" s="12">
        <f t="shared" si="92"/>
        <v>0</v>
      </c>
    </row>
    <row r="973" spans="1:12" x14ac:dyDescent="0.25">
      <c r="A973" s="29" t="s">
        <v>119</v>
      </c>
      <c r="B973" s="51"/>
      <c r="C973" s="51"/>
      <c r="D973" s="51"/>
      <c r="E973" s="52"/>
      <c r="F973" s="38">
        <f t="shared" si="93"/>
        <v>0</v>
      </c>
      <c r="G973" s="39">
        <f t="shared" si="94"/>
        <v>0</v>
      </c>
      <c r="H973" s="39">
        <f t="shared" si="95"/>
        <v>0</v>
      </c>
      <c r="I973" s="40">
        <f t="shared" si="96"/>
        <v>0</v>
      </c>
      <c r="J973" s="41">
        <f t="shared" si="97"/>
        <v>0</v>
      </c>
      <c r="L973" s="12">
        <f t="shared" si="92"/>
        <v>0</v>
      </c>
    </row>
    <row r="974" spans="1:12" x14ac:dyDescent="0.25">
      <c r="A974" s="29" t="s">
        <v>119</v>
      </c>
      <c r="B974" s="51"/>
      <c r="C974" s="51"/>
      <c r="D974" s="51"/>
      <c r="E974" s="52"/>
      <c r="F974" s="38">
        <f t="shared" si="93"/>
        <v>0</v>
      </c>
      <c r="G974" s="39">
        <f t="shared" si="94"/>
        <v>0</v>
      </c>
      <c r="H974" s="39">
        <f t="shared" si="95"/>
        <v>0</v>
      </c>
      <c r="I974" s="40">
        <f t="shared" si="96"/>
        <v>0</v>
      </c>
      <c r="J974" s="41">
        <f t="shared" si="97"/>
        <v>0</v>
      </c>
      <c r="L974" s="12">
        <f t="shared" si="92"/>
        <v>0</v>
      </c>
    </row>
    <row r="975" spans="1:12" x14ac:dyDescent="0.25">
      <c r="A975" s="29" t="s">
        <v>119</v>
      </c>
      <c r="B975" s="51"/>
      <c r="C975" s="51"/>
      <c r="D975" s="51"/>
      <c r="E975" s="52"/>
      <c r="F975" s="38">
        <f t="shared" si="93"/>
        <v>0</v>
      </c>
      <c r="G975" s="39">
        <f t="shared" si="94"/>
        <v>0</v>
      </c>
      <c r="H975" s="39">
        <f t="shared" si="95"/>
        <v>0</v>
      </c>
      <c r="I975" s="40">
        <f t="shared" si="96"/>
        <v>0</v>
      </c>
      <c r="J975" s="41">
        <f t="shared" si="97"/>
        <v>0</v>
      </c>
      <c r="L975" s="12">
        <f t="shared" si="92"/>
        <v>0</v>
      </c>
    </row>
    <row r="976" spans="1:12" x14ac:dyDescent="0.25">
      <c r="A976" s="29" t="s">
        <v>119</v>
      </c>
      <c r="B976" s="51"/>
      <c r="C976" s="51"/>
      <c r="D976" s="51"/>
      <c r="E976" s="52"/>
      <c r="F976" s="38">
        <f t="shared" si="93"/>
        <v>0</v>
      </c>
      <c r="G976" s="39">
        <f t="shared" si="94"/>
        <v>0</v>
      </c>
      <c r="H976" s="39">
        <f t="shared" si="95"/>
        <v>0</v>
      </c>
      <c r="I976" s="40">
        <f t="shared" si="96"/>
        <v>0</v>
      </c>
      <c r="J976" s="41">
        <f t="shared" si="97"/>
        <v>0</v>
      </c>
      <c r="L976" s="12">
        <f t="shared" si="92"/>
        <v>0</v>
      </c>
    </row>
    <row r="977" spans="1:12" x14ac:dyDescent="0.25">
      <c r="A977" s="29" t="s">
        <v>119</v>
      </c>
      <c r="B977" s="51"/>
      <c r="C977" s="51"/>
      <c r="D977" s="51"/>
      <c r="E977" s="52"/>
      <c r="F977" s="38">
        <f t="shared" si="93"/>
        <v>0</v>
      </c>
      <c r="G977" s="39">
        <f t="shared" si="94"/>
        <v>0</v>
      </c>
      <c r="H977" s="39">
        <f t="shared" si="95"/>
        <v>0</v>
      </c>
      <c r="I977" s="40">
        <f t="shared" si="96"/>
        <v>0</v>
      </c>
      <c r="J977" s="41">
        <f t="shared" si="97"/>
        <v>0</v>
      </c>
      <c r="L977" s="12">
        <f t="shared" si="92"/>
        <v>0</v>
      </c>
    </row>
    <row r="978" spans="1:12" x14ac:dyDescent="0.25">
      <c r="A978" s="29" t="s">
        <v>119</v>
      </c>
      <c r="B978" s="51"/>
      <c r="C978" s="51"/>
      <c r="D978" s="51"/>
      <c r="E978" s="52"/>
      <c r="F978" s="38">
        <f t="shared" si="93"/>
        <v>0</v>
      </c>
      <c r="G978" s="39">
        <f t="shared" si="94"/>
        <v>0</v>
      </c>
      <c r="H978" s="39">
        <f t="shared" si="95"/>
        <v>0</v>
      </c>
      <c r="I978" s="40">
        <f t="shared" si="96"/>
        <v>0</v>
      </c>
      <c r="J978" s="41">
        <f t="shared" si="97"/>
        <v>0</v>
      </c>
      <c r="L978" s="12">
        <f t="shared" si="92"/>
        <v>0</v>
      </c>
    </row>
    <row r="979" spans="1:12" x14ac:dyDescent="0.25">
      <c r="A979" s="29" t="s">
        <v>119</v>
      </c>
      <c r="B979" s="51"/>
      <c r="C979" s="51"/>
      <c r="D979" s="51"/>
      <c r="E979" s="52"/>
      <c r="F979" s="38">
        <f t="shared" si="93"/>
        <v>0</v>
      </c>
      <c r="G979" s="39">
        <f t="shared" si="94"/>
        <v>0</v>
      </c>
      <c r="H979" s="39">
        <f t="shared" si="95"/>
        <v>0</v>
      </c>
      <c r="I979" s="40">
        <f t="shared" si="96"/>
        <v>0</v>
      </c>
      <c r="J979" s="41">
        <f t="shared" si="97"/>
        <v>0</v>
      </c>
      <c r="L979" s="12">
        <f t="shared" si="92"/>
        <v>0</v>
      </c>
    </row>
    <row r="980" spans="1:12" x14ac:dyDescent="0.25">
      <c r="A980" s="29" t="s">
        <v>119</v>
      </c>
      <c r="B980" s="51"/>
      <c r="C980" s="51"/>
      <c r="D980" s="51"/>
      <c r="E980" s="52"/>
      <c r="F980" s="38">
        <f t="shared" si="93"/>
        <v>0</v>
      </c>
      <c r="G980" s="39">
        <f t="shared" si="94"/>
        <v>0</v>
      </c>
      <c r="H980" s="39">
        <f t="shared" si="95"/>
        <v>0</v>
      </c>
      <c r="I980" s="40">
        <f t="shared" si="96"/>
        <v>0</v>
      </c>
      <c r="J980" s="41">
        <f t="shared" si="97"/>
        <v>0</v>
      </c>
      <c r="L980" s="12">
        <f t="shared" si="92"/>
        <v>0</v>
      </c>
    </row>
    <row r="981" spans="1:12" x14ac:dyDescent="0.25">
      <c r="A981" s="29" t="s">
        <v>119</v>
      </c>
      <c r="B981" s="51"/>
      <c r="C981" s="51"/>
      <c r="D981" s="51"/>
      <c r="E981" s="52"/>
      <c r="F981" s="38">
        <f t="shared" si="93"/>
        <v>0</v>
      </c>
      <c r="G981" s="39">
        <f t="shared" si="94"/>
        <v>0</v>
      </c>
      <c r="H981" s="39">
        <f t="shared" si="95"/>
        <v>0</v>
      </c>
      <c r="I981" s="40">
        <f t="shared" si="96"/>
        <v>0</v>
      </c>
      <c r="J981" s="41">
        <f t="shared" si="97"/>
        <v>0</v>
      </c>
      <c r="L981" s="12">
        <f t="shared" si="92"/>
        <v>0</v>
      </c>
    </row>
    <row r="982" spans="1:12" x14ac:dyDescent="0.25">
      <c r="A982" s="29" t="s">
        <v>119</v>
      </c>
      <c r="B982" s="51"/>
      <c r="C982" s="51"/>
      <c r="D982" s="51"/>
      <c r="E982" s="52"/>
      <c r="F982" s="38">
        <f t="shared" si="93"/>
        <v>0</v>
      </c>
      <c r="G982" s="39">
        <f t="shared" si="94"/>
        <v>0</v>
      </c>
      <c r="H982" s="39">
        <f t="shared" si="95"/>
        <v>0</v>
      </c>
      <c r="I982" s="40">
        <f t="shared" si="96"/>
        <v>0</v>
      </c>
      <c r="J982" s="41">
        <f t="shared" si="97"/>
        <v>0</v>
      </c>
      <c r="L982" s="12">
        <f t="shared" si="92"/>
        <v>0</v>
      </c>
    </row>
    <row r="983" spans="1:12" x14ac:dyDescent="0.25">
      <c r="A983" s="29" t="s">
        <v>119</v>
      </c>
      <c r="B983" s="51"/>
      <c r="C983" s="51"/>
      <c r="D983" s="51"/>
      <c r="E983" s="52"/>
      <c r="F983" s="38">
        <f t="shared" si="93"/>
        <v>0</v>
      </c>
      <c r="G983" s="39">
        <f t="shared" si="94"/>
        <v>0</v>
      </c>
      <c r="H983" s="39">
        <f t="shared" si="95"/>
        <v>0</v>
      </c>
      <c r="I983" s="40">
        <f t="shared" si="96"/>
        <v>0</v>
      </c>
      <c r="J983" s="41">
        <f t="shared" si="97"/>
        <v>0</v>
      </c>
      <c r="L983" s="12">
        <f t="shared" si="92"/>
        <v>0</v>
      </c>
    </row>
    <row r="984" spans="1:12" x14ac:dyDescent="0.25">
      <c r="A984" s="29" t="s">
        <v>119</v>
      </c>
      <c r="B984" s="51"/>
      <c r="C984" s="51"/>
      <c r="D984" s="51"/>
      <c r="E984" s="52"/>
      <c r="F984" s="38">
        <f t="shared" si="93"/>
        <v>0</v>
      </c>
      <c r="G984" s="39">
        <f t="shared" si="94"/>
        <v>0</v>
      </c>
      <c r="H984" s="39">
        <f t="shared" si="95"/>
        <v>0</v>
      </c>
      <c r="I984" s="40">
        <f t="shared" si="96"/>
        <v>0</v>
      </c>
      <c r="J984" s="41">
        <f t="shared" si="97"/>
        <v>0</v>
      </c>
      <c r="L984" s="12">
        <f t="shared" si="92"/>
        <v>0</v>
      </c>
    </row>
    <row r="985" spans="1:12" x14ac:dyDescent="0.25">
      <c r="A985" s="29" t="s">
        <v>119</v>
      </c>
      <c r="B985" s="51"/>
      <c r="C985" s="51"/>
      <c r="D985" s="51"/>
      <c r="E985" s="52"/>
      <c r="F985" s="38">
        <f t="shared" si="93"/>
        <v>0</v>
      </c>
      <c r="G985" s="39">
        <f t="shared" si="94"/>
        <v>0</v>
      </c>
      <c r="H985" s="39">
        <f t="shared" si="95"/>
        <v>0</v>
      </c>
      <c r="I985" s="40">
        <f t="shared" si="96"/>
        <v>0</v>
      </c>
      <c r="J985" s="41">
        <f t="shared" si="97"/>
        <v>0</v>
      </c>
      <c r="L985" s="12">
        <f t="shared" si="92"/>
        <v>0</v>
      </c>
    </row>
    <row r="986" spans="1:12" x14ac:dyDescent="0.25">
      <c r="A986" s="29" t="s">
        <v>119</v>
      </c>
      <c r="B986" s="51"/>
      <c r="C986" s="51"/>
      <c r="D986" s="51"/>
      <c r="E986" s="52"/>
      <c r="F986" s="38">
        <f t="shared" si="93"/>
        <v>0</v>
      </c>
      <c r="G986" s="39">
        <f t="shared" si="94"/>
        <v>0</v>
      </c>
      <c r="H986" s="39">
        <f t="shared" si="95"/>
        <v>0</v>
      </c>
      <c r="I986" s="40">
        <f t="shared" si="96"/>
        <v>0</v>
      </c>
      <c r="J986" s="41">
        <f t="shared" si="97"/>
        <v>0</v>
      </c>
      <c r="L986" s="12">
        <f t="shared" si="92"/>
        <v>0</v>
      </c>
    </row>
    <row r="987" spans="1:12" x14ac:dyDescent="0.25">
      <c r="A987" s="29" t="s">
        <v>119</v>
      </c>
      <c r="B987" s="51"/>
      <c r="C987" s="51"/>
      <c r="D987" s="51"/>
      <c r="E987" s="52"/>
      <c r="F987" s="38">
        <f t="shared" si="93"/>
        <v>0</v>
      </c>
      <c r="G987" s="39">
        <f t="shared" si="94"/>
        <v>0</v>
      </c>
      <c r="H987" s="39">
        <f t="shared" si="95"/>
        <v>0</v>
      </c>
      <c r="I987" s="40">
        <f t="shared" si="96"/>
        <v>0</v>
      </c>
      <c r="J987" s="41">
        <f t="shared" si="97"/>
        <v>0</v>
      </c>
      <c r="L987" s="12">
        <f t="shared" si="92"/>
        <v>0</v>
      </c>
    </row>
    <row r="988" spans="1:12" x14ac:dyDescent="0.25">
      <c r="A988" s="29" t="s">
        <v>119</v>
      </c>
      <c r="B988" s="51"/>
      <c r="C988" s="51"/>
      <c r="D988" s="51"/>
      <c r="E988" s="52"/>
      <c r="F988" s="38">
        <f t="shared" si="93"/>
        <v>0</v>
      </c>
      <c r="G988" s="39">
        <f t="shared" si="94"/>
        <v>0</v>
      </c>
      <c r="H988" s="39">
        <f t="shared" si="95"/>
        <v>0</v>
      </c>
      <c r="I988" s="40">
        <f t="shared" si="96"/>
        <v>0</v>
      </c>
      <c r="J988" s="41">
        <f t="shared" si="97"/>
        <v>0</v>
      </c>
      <c r="L988" s="12">
        <f t="shared" si="92"/>
        <v>0</v>
      </c>
    </row>
    <row r="989" spans="1:12" x14ac:dyDescent="0.25">
      <c r="A989" s="29" t="s">
        <v>119</v>
      </c>
      <c r="B989" s="51"/>
      <c r="C989" s="51"/>
      <c r="D989" s="51"/>
      <c r="E989" s="52"/>
      <c r="F989" s="38">
        <f t="shared" si="93"/>
        <v>0</v>
      </c>
      <c r="G989" s="39">
        <f t="shared" si="94"/>
        <v>0</v>
      </c>
      <c r="H989" s="39">
        <f t="shared" si="95"/>
        <v>0</v>
      </c>
      <c r="I989" s="40">
        <f t="shared" si="96"/>
        <v>0</v>
      </c>
      <c r="J989" s="41">
        <f t="shared" si="97"/>
        <v>0</v>
      </c>
      <c r="L989" s="12">
        <f t="shared" si="92"/>
        <v>0</v>
      </c>
    </row>
    <row r="990" spans="1:12" x14ac:dyDescent="0.25">
      <c r="A990" s="29" t="s">
        <v>119</v>
      </c>
      <c r="B990" s="51"/>
      <c r="C990" s="51"/>
      <c r="D990" s="51"/>
      <c r="E990" s="52"/>
      <c r="F990" s="38">
        <f t="shared" si="93"/>
        <v>0</v>
      </c>
      <c r="G990" s="39">
        <f t="shared" si="94"/>
        <v>0</v>
      </c>
      <c r="H990" s="39">
        <f t="shared" si="95"/>
        <v>0</v>
      </c>
      <c r="I990" s="40">
        <f t="shared" si="96"/>
        <v>0</v>
      </c>
      <c r="J990" s="41">
        <f t="shared" si="97"/>
        <v>0</v>
      </c>
      <c r="L990" s="12">
        <f t="shared" si="92"/>
        <v>0</v>
      </c>
    </row>
    <row r="991" spans="1:12" x14ac:dyDescent="0.25">
      <c r="A991" s="29" t="s">
        <v>119</v>
      </c>
      <c r="B991" s="51"/>
      <c r="C991" s="51"/>
      <c r="D991" s="51"/>
      <c r="E991" s="52"/>
      <c r="F991" s="38">
        <f t="shared" si="93"/>
        <v>0</v>
      </c>
      <c r="G991" s="39">
        <f t="shared" si="94"/>
        <v>0</v>
      </c>
      <c r="H991" s="39">
        <f t="shared" si="95"/>
        <v>0</v>
      </c>
      <c r="I991" s="40">
        <f t="shared" si="96"/>
        <v>0</v>
      </c>
      <c r="J991" s="41">
        <f t="shared" si="97"/>
        <v>0</v>
      </c>
      <c r="L991" s="12">
        <f t="shared" si="92"/>
        <v>0</v>
      </c>
    </row>
    <row r="992" spans="1:12" x14ac:dyDescent="0.25">
      <c r="A992" s="29" t="s">
        <v>119</v>
      </c>
      <c r="B992" s="51"/>
      <c r="C992" s="51"/>
      <c r="D992" s="51"/>
      <c r="E992" s="52"/>
      <c r="F992" s="38">
        <f t="shared" si="93"/>
        <v>0</v>
      </c>
      <c r="G992" s="39">
        <f t="shared" si="94"/>
        <v>0</v>
      </c>
      <c r="H992" s="39">
        <f t="shared" si="95"/>
        <v>0</v>
      </c>
      <c r="I992" s="40">
        <f t="shared" si="96"/>
        <v>0</v>
      </c>
      <c r="J992" s="41">
        <f t="shared" si="97"/>
        <v>0</v>
      </c>
      <c r="L992" s="12">
        <f t="shared" si="92"/>
        <v>0</v>
      </c>
    </row>
    <row r="993" spans="1:12" x14ac:dyDescent="0.25">
      <c r="A993" s="29" t="s">
        <v>119</v>
      </c>
      <c r="B993" s="51"/>
      <c r="C993" s="51"/>
      <c r="D993" s="51"/>
      <c r="E993" s="52"/>
      <c r="F993" s="38">
        <f t="shared" si="93"/>
        <v>0</v>
      </c>
      <c r="G993" s="39">
        <f t="shared" si="94"/>
        <v>0</v>
      </c>
      <c r="H993" s="39">
        <f t="shared" si="95"/>
        <v>0</v>
      </c>
      <c r="I993" s="40">
        <f t="shared" si="96"/>
        <v>0</v>
      </c>
      <c r="J993" s="41">
        <f t="shared" si="97"/>
        <v>0</v>
      </c>
      <c r="L993" s="12">
        <f t="shared" si="92"/>
        <v>0</v>
      </c>
    </row>
    <row r="994" spans="1:12" x14ac:dyDescent="0.25">
      <c r="A994" s="29" t="s">
        <v>119</v>
      </c>
      <c r="B994" s="51"/>
      <c r="C994" s="51"/>
      <c r="D994" s="51"/>
      <c r="E994" s="52"/>
      <c r="F994" s="38">
        <f t="shared" si="93"/>
        <v>0</v>
      </c>
      <c r="G994" s="39">
        <f t="shared" si="94"/>
        <v>0</v>
      </c>
      <c r="H994" s="39">
        <f t="shared" si="95"/>
        <v>0</v>
      </c>
      <c r="I994" s="40">
        <f t="shared" si="96"/>
        <v>0</v>
      </c>
      <c r="J994" s="41">
        <f t="shared" si="97"/>
        <v>0</v>
      </c>
      <c r="L994" s="12">
        <f t="shared" si="92"/>
        <v>0</v>
      </c>
    </row>
    <row r="995" spans="1:12" x14ac:dyDescent="0.25">
      <c r="A995" s="29" t="s">
        <v>119</v>
      </c>
      <c r="B995" s="51"/>
      <c r="C995" s="51"/>
      <c r="D995" s="51"/>
      <c r="E995" s="52"/>
      <c r="F995" s="38">
        <f t="shared" si="93"/>
        <v>0</v>
      </c>
      <c r="G995" s="39">
        <f t="shared" si="94"/>
        <v>0</v>
      </c>
      <c r="H995" s="39">
        <f t="shared" si="95"/>
        <v>0</v>
      </c>
      <c r="I995" s="40">
        <f t="shared" si="96"/>
        <v>0</v>
      </c>
      <c r="J995" s="41">
        <f t="shared" si="97"/>
        <v>0</v>
      </c>
      <c r="L995" s="12">
        <f t="shared" si="92"/>
        <v>0</v>
      </c>
    </row>
    <row r="996" spans="1:12" x14ac:dyDescent="0.25">
      <c r="A996" s="29" t="s">
        <v>119</v>
      </c>
      <c r="B996" s="51"/>
      <c r="C996" s="51"/>
      <c r="D996" s="51"/>
      <c r="E996" s="52"/>
      <c r="F996" s="38">
        <f t="shared" si="93"/>
        <v>0</v>
      </c>
      <c r="G996" s="39">
        <f t="shared" si="94"/>
        <v>0</v>
      </c>
      <c r="H996" s="39">
        <f t="shared" si="95"/>
        <v>0</v>
      </c>
      <c r="I996" s="40">
        <f t="shared" si="96"/>
        <v>0</v>
      </c>
      <c r="J996" s="41">
        <f t="shared" si="97"/>
        <v>0</v>
      </c>
      <c r="L996" s="12">
        <f t="shared" ref="L996:L1000" si="98">SUBTOTAL(9,H996:I996)</f>
        <v>0</v>
      </c>
    </row>
    <row r="997" spans="1:12" x14ac:dyDescent="0.25">
      <c r="A997" s="29" t="s">
        <v>119</v>
      </c>
      <c r="B997" s="51"/>
      <c r="C997" s="51"/>
      <c r="D997" s="51"/>
      <c r="E997" s="52"/>
      <c r="F997" s="38">
        <f t="shared" si="93"/>
        <v>0</v>
      </c>
      <c r="G997" s="39">
        <f t="shared" si="94"/>
        <v>0</v>
      </c>
      <c r="H997" s="39">
        <f t="shared" si="95"/>
        <v>0</v>
      </c>
      <c r="I997" s="40">
        <f t="shared" si="96"/>
        <v>0</v>
      </c>
      <c r="J997" s="41">
        <f t="shared" si="97"/>
        <v>0</v>
      </c>
      <c r="L997" s="12">
        <f t="shared" si="98"/>
        <v>0</v>
      </c>
    </row>
    <row r="998" spans="1:12" x14ac:dyDescent="0.25">
      <c r="A998" s="29" t="s">
        <v>119</v>
      </c>
      <c r="B998" s="51"/>
      <c r="C998" s="51"/>
      <c r="D998" s="51"/>
      <c r="E998" s="52"/>
      <c r="F998" s="38">
        <f t="shared" si="93"/>
        <v>0</v>
      </c>
      <c r="G998" s="39">
        <f t="shared" si="94"/>
        <v>0</v>
      </c>
      <c r="H998" s="39">
        <f t="shared" si="95"/>
        <v>0</v>
      </c>
      <c r="I998" s="40">
        <f t="shared" si="96"/>
        <v>0</v>
      </c>
      <c r="J998" s="41">
        <f t="shared" si="97"/>
        <v>0</v>
      </c>
      <c r="L998" s="12">
        <f t="shared" si="98"/>
        <v>0</v>
      </c>
    </row>
    <row r="999" spans="1:12" x14ac:dyDescent="0.25">
      <c r="A999" s="29" t="s">
        <v>119</v>
      </c>
      <c r="B999" s="51"/>
      <c r="C999" s="51"/>
      <c r="D999" s="51"/>
      <c r="E999" s="52"/>
      <c r="F999" s="38">
        <f t="shared" si="93"/>
        <v>0</v>
      </c>
      <c r="G999" s="39">
        <f t="shared" si="94"/>
        <v>0</v>
      </c>
      <c r="H999" s="39">
        <f t="shared" si="95"/>
        <v>0</v>
      </c>
      <c r="I999" s="40">
        <f t="shared" si="96"/>
        <v>0</v>
      </c>
      <c r="J999" s="41">
        <f t="shared" si="97"/>
        <v>0</v>
      </c>
      <c r="L999" s="12">
        <f t="shared" si="98"/>
        <v>0</v>
      </c>
    </row>
    <row r="1000" spans="1:12" x14ac:dyDescent="0.25">
      <c r="A1000" s="29" t="s">
        <v>119</v>
      </c>
      <c r="B1000" s="51"/>
      <c r="C1000" s="51"/>
      <c r="D1000" s="51"/>
      <c r="E1000" s="52"/>
      <c r="F1000" s="38">
        <f t="shared" si="93"/>
        <v>0</v>
      </c>
      <c r="G1000" s="39">
        <f t="shared" si="94"/>
        <v>0</v>
      </c>
      <c r="H1000" s="39">
        <f t="shared" si="95"/>
        <v>0</v>
      </c>
      <c r="I1000" s="40">
        <f t="shared" si="96"/>
        <v>0</v>
      </c>
      <c r="J1000" s="41">
        <f t="shared" si="97"/>
        <v>0</v>
      </c>
      <c r="L1000" s="12">
        <f t="shared" si="98"/>
        <v>0</v>
      </c>
    </row>
    <row r="1002" ht="15" customHeight="1" spans="6:8" x14ac:dyDescent="0.25">
      <c r="F1002" s="107"/>
      <c r="G1002" s="55" t="s">
        <v>121</v>
      </c>
      <c r="H1002" s="55" t="s">
        <v>122</v>
      </c>
    </row>
    <row r="1003" spans="6:8" x14ac:dyDescent="0.25">
      <c r="F1003" s="9" t="s">
        <v>166</v>
      </c>
      <c r="G1003" s="56">
        <v>0.1</v>
      </c>
      <c r="H1003" s="57">
        <v>0.02</v>
      </c>
    </row>
    <row r="1004" spans="6:8" x14ac:dyDescent="0.25">
      <c r="F1004" s="9" t="s">
        <v>74</v>
      </c>
      <c r="G1004" s="56">
        <v>0.1</v>
      </c>
      <c r="H1004" s="57">
        <v>0.02</v>
      </c>
    </row>
    <row r="1005" spans="6:8" x14ac:dyDescent="0.25">
      <c r="F1005" s="9" t="s">
        <v>57</v>
      </c>
      <c r="G1005" s="56">
        <v>0.1</v>
      </c>
      <c r="H1005" s="57">
        <v>0</v>
      </c>
    </row>
    <row r="1006" spans="6:8" x14ac:dyDescent="0.25">
      <c r="F1006" s="9" t="s">
        <v>167</v>
      </c>
      <c r="G1006" s="56">
        <v>0.1</v>
      </c>
      <c r="H1006" s="57">
        <v>0.03</v>
      </c>
    </row>
    <row r="1007" spans="6:8" x14ac:dyDescent="0.25">
      <c r="F1007" s="9" t="s">
        <v>63</v>
      </c>
      <c r="G1007" s="56">
        <v>0.1</v>
      </c>
      <c r="H1007" s="57">
        <v>0.02</v>
      </c>
    </row>
    <row r="1008" spans="6:8" x14ac:dyDescent="0.25">
      <c r="F1008" s="9" t="s">
        <v>154</v>
      </c>
      <c r="G1008" s="56">
        <v>0.1</v>
      </c>
      <c r="H1008" s="57">
        <v>0.02</v>
      </c>
    </row>
    <row r="1009" spans="6:8" x14ac:dyDescent="0.25">
      <c r="F1009" s="9" t="s">
        <v>155</v>
      </c>
      <c r="G1009" s="56">
        <v>0.1</v>
      </c>
      <c r="H1009" s="57">
        <v>0.025</v>
      </c>
    </row>
    <row r="1010" spans="6:8" x14ac:dyDescent="0.25">
      <c r="F1010" s="9" t="s">
        <v>79</v>
      </c>
      <c r="G1010" s="56">
        <v>0.1</v>
      </c>
      <c r="H1010" s="57">
        <v>0.03</v>
      </c>
    </row>
    <row r="1011" spans="6:8" x14ac:dyDescent="0.25">
      <c r="F1011" s="9" t="s">
        <v>73</v>
      </c>
      <c r="G1011" s="56">
        <v>0.1</v>
      </c>
      <c r="H1011" s="57">
        <v>0.02</v>
      </c>
    </row>
    <row r="1012" spans="6:8" x14ac:dyDescent="0.25">
      <c r="F1012" s="9" t="s">
        <v>168</v>
      </c>
      <c r="G1012" s="56">
        <v>0.1</v>
      </c>
      <c r="H1012" s="57">
        <v>0</v>
      </c>
    </row>
    <row r="1013" spans="6:8" x14ac:dyDescent="0.25">
      <c r="F1013" s="9" t="s">
        <v>169</v>
      </c>
      <c r="G1013" s="56">
        <v>0.1</v>
      </c>
      <c r="H1013" s="57">
        <v>0.02</v>
      </c>
    </row>
    <row r="1014" spans="6:8" x14ac:dyDescent="0.25">
      <c r="F1014" s="9" t="s">
        <v>170</v>
      </c>
      <c r="G1014" s="56">
        <v>0.1</v>
      </c>
      <c r="H1014" s="57">
        <v>0.015</v>
      </c>
    </row>
    <row r="1015" spans="6:8" x14ac:dyDescent="0.25">
      <c r="F1015" s="9" t="s">
        <v>171</v>
      </c>
      <c r="G1015" s="56">
        <v>0</v>
      </c>
      <c r="H1015" s="57">
        <v>0</v>
      </c>
    </row>
    <row r="1016" spans="6:8" x14ac:dyDescent="0.25">
      <c r="F1016" s="9" t="s">
        <v>172</v>
      </c>
      <c r="G1016" s="56">
        <v>0</v>
      </c>
      <c r="H1016" s="57">
        <v>0</v>
      </c>
    </row>
    <row r="1017" spans="6:8" x14ac:dyDescent="0.25">
      <c r="F1017" s="9" t="s">
        <v>173</v>
      </c>
      <c r="G1017" s="56">
        <v>0.1</v>
      </c>
      <c r="H1017" s="57">
        <v>0.02</v>
      </c>
    </row>
    <row r="1018" spans="6:8" x14ac:dyDescent="0.25">
      <c r="F1018" s="9"/>
      <c r="G1018" s="56"/>
      <c r="H1018" s="57"/>
    </row>
    <row r="1019" spans="6:8" x14ac:dyDescent="0.25">
      <c r="F1019" s="9"/>
      <c r="G1019" s="56"/>
      <c r="H1019" s="57"/>
    </row>
    <row r="1020" spans="6:8" x14ac:dyDescent="0.25">
      <c r="F1020" s="9"/>
      <c r="G1020" s="56"/>
      <c r="H1020" s="57"/>
    </row>
  </sheetData>
  <autoFilter ref="A9:K1000"/>
  <pageMargins left="0.7" right="0.7" top="0.75" bottom="0.75" header="0.3" footer="0.3"/>
  <pageSetup orientation="portrait" horizontalDpi="4294967292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3"/>
  <sheetViews>
    <sheetView workbookViewId="0" zoomScale="100" zoomScaleNormal="100">
      <pane xSplit="15" ySplit="16" topLeftCell="P17" activePane="bottomRight" state="frozen"/>
      <selection pane="bottomRight" activeCell="I9" sqref="I9"/>
    </sheetView>
  </sheetViews>
  <sheetFormatPr defaultRowHeight="12.75" outlineLevelRow="0" outlineLevelCol="0" x14ac:dyDescent="0.2" customHeight="1"/>
  <cols>
    <col min="1" max="1" width="13.85546875" customWidth="1"/>
    <col min="2" max="2" width="10.85546875" hidden="1" customWidth="1"/>
    <col min="3" max="3" width="7.85546875" customWidth="1"/>
    <col min="4" max="4" width="7.28515625" hidden="1" customWidth="1"/>
    <col min="5" max="5" width="15.28515625" hidden="1" customWidth="1"/>
    <col min="6" max="6" width="9.5703125" hidden="1" customWidth="1"/>
    <col min="7" max="7" width="12.42578125" hidden="1" customWidth="1"/>
    <col min="8" max="8" width="9.7109375" hidden="1" customWidth="1"/>
    <col min="9" max="9" width="15.85546875" customWidth="1"/>
    <col min="10" max="18" width="9.7109375" customWidth="1"/>
    <col min="19" max="66" width="9.7109375" style="108" customWidth="1"/>
  </cols>
  <sheetData>
    <row r="1" ht="37.5" customHeight="1" spans="1:66" s="109" customFormat="1" x14ac:dyDescent="0.25">
      <c r="A1" s="110" t="s">
        <v>178</v>
      </c>
      <c r="B1" s="111" t="s">
        <v>219</v>
      </c>
      <c r="C1" s="112" t="s">
        <v>220</v>
      </c>
      <c r="D1" s="113" t="s">
        <v>221</v>
      </c>
      <c r="E1" s="114" t="s">
        <v>184</v>
      </c>
      <c r="F1" s="114" t="s">
        <v>186</v>
      </c>
      <c r="G1" s="115" t="s">
        <v>222</v>
      </c>
      <c r="H1" s="115" t="s">
        <v>223</v>
      </c>
      <c r="I1" s="116" t="str">
        <f>'Jojo Bettors'!A2</f>
        <v>Bong Daily</v>
      </c>
      <c r="J1" s="116" t="str">
        <f>'Jojo Bettors'!A3</f>
        <v>Rey Cash</v>
      </c>
      <c r="K1" s="116" t="str">
        <f>'Jojo Bettors'!A4</f>
        <v>Mackloyd</v>
      </c>
      <c r="L1" s="116" t="str">
        <f>'Jojo Bettors'!A5</f>
        <v>Mike Foreign</v>
      </c>
      <c r="M1" s="116" t="str">
        <f>'Jojo Bettors'!A6</f>
        <v>MJ</v>
      </c>
      <c r="N1" s="116" t="str">
        <f>'Jojo Bettors'!A7</f>
        <v>Paul</v>
      </c>
      <c r="O1" s="116" t="str">
        <f>'Jojo Bettors'!A8</f>
        <v>Pokrat</v>
      </c>
      <c r="P1" s="116" t="str">
        <f>'Jojo Bettors'!A9</f>
        <v>Tonio</v>
      </c>
      <c r="Q1" s="115" t="str">
        <f>'Jojo Bettors'!A10</f>
        <v>Reco</v>
      </c>
      <c r="R1" s="115" t="str">
        <f>'Jojo Bettors'!A11</f>
        <v>Jan</v>
      </c>
      <c r="S1" s="116" t="str">
        <f>'Jojo Bettors'!A12</f>
        <v>Rod</v>
      </c>
      <c r="T1" s="116" t="str">
        <f>'Jojo Bettors'!A13</f>
        <v>RB</v>
      </c>
      <c r="U1" s="116" t="str">
        <f>'Jojo Bettors'!A14</f>
        <v>Greed</v>
      </c>
      <c r="V1" s="116" t="str">
        <f>'Jojo Bettors'!A15</f>
        <v>S411</v>
      </c>
      <c r="W1" s="116" t="str">
        <f>'Jojo Bettors'!A16</f>
        <v>Bryan</v>
      </c>
      <c r="X1" s="117" t="str">
        <f>'Bettors Table'!A2</f>
        <v>aaJojo</v>
      </c>
      <c r="Y1" s="117" t="str">
        <f>'Bettors Table'!A3</f>
        <v>Ali</v>
      </c>
      <c r="Z1" s="117" t="str">
        <f>'Bettors Table'!A4</f>
        <v>Asoy</v>
      </c>
      <c r="AA1" s="117" t="str">
        <f>'Bettors Table'!A5</f>
        <v>Bambi</v>
      </c>
      <c r="AB1" s="117" t="str">
        <f>'Bettors Table'!A6</f>
        <v>Batangas</v>
      </c>
      <c r="AC1" s="117" t="str">
        <f>'Bettors Table'!A7</f>
        <v>Bong Super</v>
      </c>
      <c r="AD1" s="117" t="str">
        <f>'Bettors Table'!A8</f>
        <v>Booger</v>
      </c>
      <c r="AE1" s="117" t="str">
        <f>'Bettors Table'!A9</f>
        <v>Cha</v>
      </c>
      <c r="AF1" s="117" t="str">
        <f>'Bettors Table'!A10</f>
        <v>Choy</v>
      </c>
      <c r="AG1" s="117" t="str">
        <f>'Bettors Table'!A11</f>
        <v>Christian</v>
      </c>
      <c r="AH1" s="117" t="str">
        <f>'Bettors Table'!A12</f>
        <v>Conrad</v>
      </c>
      <c r="AI1" s="117" t="str">
        <f>'Bettors Table'!A13</f>
        <v>Dan</v>
      </c>
      <c r="AJ1" s="117" t="str">
        <f>'Bettors Table'!A14</f>
        <v>Edwin</v>
      </c>
      <c r="AK1" s="117" t="str">
        <f>'Bettors Table'!A15</f>
        <v>Gian</v>
      </c>
      <c r="AL1" s="117" t="str">
        <f>'Bettors Table'!A16</f>
        <v>Gigi</v>
      </c>
      <c r="AM1" s="117" t="str">
        <f>'Bettors Table'!A17</f>
        <v>GIMO</v>
      </c>
      <c r="AN1" s="117" t="str">
        <f>'Bettors Table'!A18</f>
        <v>Ian</v>
      </c>
      <c r="AO1" s="117" t="str">
        <f>'Bettors Table'!A19</f>
        <v>JayR weekly</v>
      </c>
      <c r="AP1" s="118" t="str">
        <f>'Bettors Table'!A20</f>
        <v>Jeff G</v>
      </c>
      <c r="AQ1" s="117" t="str">
        <f>'Bettors Table'!A21</f>
        <v>Johnrey</v>
      </c>
      <c r="AR1" s="117" t="str">
        <f>'Bettors Table'!A22</f>
        <v>Juancho</v>
      </c>
      <c r="AS1" s="117" t="str">
        <f>'Bettors Table'!A23</f>
        <v>Kreez</v>
      </c>
      <c r="AT1" s="117" t="str">
        <f>'Bettors Table'!A24</f>
        <v>Leganden, Rod</v>
      </c>
      <c r="AU1" s="117" t="str">
        <f>'Bettors Table'!A25</f>
        <v>Llamador Dan</v>
      </c>
      <c r="AV1" s="117" t="str">
        <f>'Bettors Table'!A26</f>
        <v>Long Hair</v>
      </c>
      <c r="AW1" s="117" t="str">
        <f>'Bettors Table'!A27</f>
        <v>Mclyn</v>
      </c>
      <c r="AX1" s="117" t="str">
        <f>'Bettors Table'!A28</f>
        <v>Mike Chua</v>
      </c>
      <c r="AY1" s="117" t="str">
        <f>'Bettors Table'!A29</f>
        <v>Mike G</v>
      </c>
      <c r="AZ1" s="117" t="str">
        <f>'Bettors Table'!A30</f>
        <v>Miscellaneous</v>
      </c>
      <c r="BA1" s="117" t="str">
        <f>'Bettors Table'!A31</f>
        <v>Mokmok</v>
      </c>
      <c r="BB1" s="117" t="str">
        <f>'Bettors Table'!A32</f>
        <v>Nick</v>
      </c>
      <c r="BC1" s="117" t="str">
        <f>'Bettors Table'!A33</f>
        <v>Paul</v>
      </c>
      <c r="BD1" s="117" t="str">
        <f>'Bettors Table'!A34</f>
        <v>Pokrat</v>
      </c>
      <c r="BE1" s="117" t="str">
        <f>'Bettors Table'!A35</f>
        <v>Pulis</v>
      </c>
      <c r="BF1" s="117" t="str">
        <f>'Bettors Table'!A36</f>
        <v>Puti</v>
      </c>
      <c r="BG1" s="117" t="str">
        <f>'Bettors Table'!A37</f>
        <v>raydan</v>
      </c>
      <c r="BH1" s="117" t="str">
        <f>'Bettors Table'!A38</f>
        <v>Rey</v>
      </c>
      <c r="BI1" s="117" t="str">
        <f>'Bettors Table'!A39</f>
        <v>Roy</v>
      </c>
      <c r="BJ1" s="117" t="str">
        <f>'Bettors Table'!A40</f>
        <v>Sianson</v>
      </c>
      <c r="BK1" s="117" t="str">
        <f>'Bettors Table'!A41</f>
        <v>Stephen</v>
      </c>
      <c r="BL1" s="117" t="str">
        <f>'Bettors Table'!A42</f>
        <v>Tristan</v>
      </c>
      <c r="BM1" s="117" t="str">
        <f>'Bettors Table'!A43</f>
        <v>Villasis</v>
      </c>
      <c r="BN1" s="117" t="str">
        <f>'Bettors Table'!A44</f>
        <v>Wilson</v>
      </c>
    </row>
    <row r="2" ht="15.75" customHeight="1" spans="1:66" s="119" customFormat="1" x14ac:dyDescent="0.25">
      <c r="A2" s="120" t="s">
        <v>224</v>
      </c>
      <c r="B2" s="120"/>
      <c r="C2" s="120" t="s">
        <v>103</v>
      </c>
      <c r="D2" s="121"/>
      <c r="E2" s="122">
        <f>F2-F3</f>
        <v>1500</v>
      </c>
      <c r="F2" s="123">
        <f>SUM(X2:BN2)</f>
        <v>1500</v>
      </c>
      <c r="G2" s="124">
        <f>H2-H3</f>
        <v>0</v>
      </c>
      <c r="H2" s="125">
        <f>SUM(I2:W2)</f>
        <v>0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5"/>
      <c r="T2" s="125"/>
      <c r="U2" s="125"/>
      <c r="V2" s="125"/>
      <c r="W2" s="125"/>
      <c r="X2" s="123"/>
      <c r="Y2" s="123"/>
      <c r="Z2" s="123"/>
      <c r="AA2" s="123"/>
      <c r="AB2" s="123"/>
      <c r="AC2" s="123"/>
      <c r="AD2" s="123"/>
      <c r="AE2" s="123">
        <v>1000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>
        <v>500</v>
      </c>
      <c r="AP2" s="125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</row>
    <row r="3" ht="15.75" customHeight="1" spans="1:66" s="119" customFormat="1" x14ac:dyDescent="0.25">
      <c r="A3" s="38" t="s">
        <v>225</v>
      </c>
      <c r="B3" s="38"/>
      <c r="C3" s="120" t="s">
        <v>103</v>
      </c>
      <c r="D3" s="121"/>
      <c r="E3" s="126"/>
      <c r="F3" s="123">
        <f>SUM(X3:BN3)</f>
        <v>0</v>
      </c>
      <c r="G3" s="127"/>
      <c r="H3" s="125">
        <f t="shared" ref="H3:H5" si="0">SUM(I3:W3)</f>
        <v>0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5"/>
      <c r="T3" s="125"/>
      <c r="U3" s="125"/>
      <c r="V3" s="125"/>
      <c r="W3" s="125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5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</row>
    <row r="4" ht="15" customHeight="1" spans="1:66" s="119" customFormat="1" x14ac:dyDescent="0.25">
      <c r="A4" s="128" t="s">
        <v>226</v>
      </c>
      <c r="B4" s="128"/>
      <c r="C4" s="38" t="s">
        <v>102</v>
      </c>
      <c r="D4" s="121"/>
      <c r="E4" s="122">
        <f>F4-F5</f>
        <v>0</v>
      </c>
      <c r="F4" s="123">
        <f>SUM(X4:BN4)</f>
        <v>0</v>
      </c>
      <c r="G4" s="124">
        <f>H4-H5</f>
        <v>0</v>
      </c>
      <c r="H4" s="125">
        <f t="shared" si="0"/>
        <v>0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5"/>
      <c r="T4" s="125"/>
      <c r="U4" s="125"/>
      <c r="V4" s="125"/>
      <c r="W4" s="125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5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</row>
    <row r="5" ht="15" customHeight="1" spans="1:66" s="119" customFormat="1" x14ac:dyDescent="0.25">
      <c r="A5" s="128" t="s">
        <v>227</v>
      </c>
      <c r="B5" s="128"/>
      <c r="C5" s="38"/>
      <c r="D5" s="121"/>
      <c r="E5" s="126"/>
      <c r="F5" s="123">
        <f>SUM(X5:BN5)</f>
        <v>0</v>
      </c>
      <c r="G5" s="127"/>
      <c r="H5" s="125">
        <f t="shared" si="0"/>
        <v>0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5"/>
      <c r="T5" s="125"/>
      <c r="U5" s="125"/>
      <c r="V5" s="125"/>
      <c r="W5" s="125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5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</row>
    <row r="6" ht="15" customHeight="1" spans="1:66" s="129" customFormat="1" x14ac:dyDescent="0.25">
      <c r="A6" s="98"/>
      <c r="B6" s="98"/>
      <c r="C6" s="98"/>
      <c r="D6" s="130"/>
      <c r="E6" s="131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33"/>
      <c r="U6" s="133"/>
      <c r="V6" s="133"/>
      <c r="W6" s="133"/>
      <c r="X6" s="132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133"/>
      <c r="AJ6" s="98"/>
      <c r="AK6" s="98"/>
      <c r="AL6" s="98"/>
      <c r="AM6" s="98"/>
      <c r="AN6" s="98"/>
      <c r="AO6" s="98"/>
      <c r="AP6" s="134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</row>
    <row r="7" ht="15.75" customHeight="1" spans="1:66" s="119" customFormat="1" x14ac:dyDescent="0.25">
      <c r="A7" s="120" t="s">
        <v>205</v>
      </c>
      <c r="B7" s="120"/>
      <c r="C7" s="120" t="s">
        <v>102</v>
      </c>
      <c r="D7" s="121">
        <v>3.5</v>
      </c>
      <c r="E7" s="122">
        <f>F7-F8</f>
        <v>-5200</v>
      </c>
      <c r="F7" s="123">
        <f>SUM(X7:BN7)</f>
        <v>122000</v>
      </c>
      <c r="G7" s="124">
        <f>H7-H8</f>
        <v>-4500</v>
      </c>
      <c r="H7" s="125">
        <f>SUM(I7:W7)</f>
        <v>22000</v>
      </c>
      <c r="I7" s="123"/>
      <c r="J7" s="123"/>
      <c r="K7" s="123"/>
      <c r="L7" s="123">
        <v>22000</v>
      </c>
      <c r="M7" s="123"/>
      <c r="N7" s="123"/>
      <c r="O7" s="123"/>
      <c r="P7" s="123"/>
      <c r="Q7" s="123"/>
      <c r="R7" s="123"/>
      <c r="S7" s="125"/>
      <c r="T7" s="125"/>
      <c r="U7" s="125"/>
      <c r="V7" s="125"/>
      <c r="W7" s="125"/>
      <c r="X7" s="123"/>
      <c r="Y7" s="123"/>
      <c r="Z7" s="123"/>
      <c r="AA7" s="123"/>
      <c r="AB7" s="123"/>
      <c r="AC7" s="123"/>
      <c r="AD7" s="123"/>
      <c r="AE7" s="123"/>
      <c r="AF7" s="123">
        <v>3000</v>
      </c>
      <c r="AG7" s="123"/>
      <c r="AH7" s="123"/>
      <c r="AI7" s="123">
        <v>24000</v>
      </c>
      <c r="AJ7" s="123"/>
      <c r="AK7" s="123"/>
      <c r="AL7" s="123"/>
      <c r="AM7" s="123">
        <v>80000</v>
      </c>
      <c r="AN7" s="123"/>
      <c r="AO7" s="123"/>
      <c r="AP7" s="125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>
        <v>3000</v>
      </c>
      <c r="BD7" s="123"/>
      <c r="BE7" s="123"/>
      <c r="BF7" s="123"/>
      <c r="BG7" s="123">
        <v>3000</v>
      </c>
      <c r="BH7" s="123">
        <v>5000</v>
      </c>
      <c r="BI7" s="123"/>
      <c r="BJ7" s="123"/>
      <c r="BK7" s="123"/>
      <c r="BL7" s="123">
        <v>4000</v>
      </c>
      <c r="BM7" s="123"/>
      <c r="BN7" s="123"/>
    </row>
    <row r="8" ht="15.75" customHeight="1" spans="1:66" s="119" customFormat="1" x14ac:dyDescent="0.25">
      <c r="A8" s="38" t="s">
        <v>192</v>
      </c>
      <c r="B8" s="38"/>
      <c r="C8" s="120" t="s">
        <v>103</v>
      </c>
      <c r="D8" s="121">
        <v>-4.5</v>
      </c>
      <c r="E8" s="126"/>
      <c r="F8" s="123">
        <f>SUM(X8:BN8)</f>
        <v>127200</v>
      </c>
      <c r="G8" s="127"/>
      <c r="H8" s="125">
        <f t="shared" ref="H8:H10" si="1">SUM(I8:W8)</f>
        <v>26500</v>
      </c>
      <c r="I8" s="123">
        <v>26500</v>
      </c>
      <c r="J8" s="123"/>
      <c r="K8" s="123"/>
      <c r="L8" s="123"/>
      <c r="M8" s="123"/>
      <c r="N8" s="123"/>
      <c r="O8" s="123"/>
      <c r="P8" s="123"/>
      <c r="Q8" s="123"/>
      <c r="R8" s="123"/>
      <c r="S8" s="125"/>
      <c r="T8" s="125"/>
      <c r="U8" s="125"/>
      <c r="V8" s="125"/>
      <c r="W8" s="125"/>
      <c r="X8" s="123"/>
      <c r="Y8" s="123">
        <v>4000</v>
      </c>
      <c r="Z8" s="123"/>
      <c r="AA8" s="123"/>
      <c r="AB8" s="123"/>
      <c r="AC8" s="123"/>
      <c r="AD8" s="123"/>
      <c r="AE8" s="123"/>
      <c r="AF8" s="123"/>
      <c r="AG8" s="123">
        <v>1500</v>
      </c>
      <c r="AH8" s="123">
        <v>2000</v>
      </c>
      <c r="AI8" s="123"/>
      <c r="AJ8" s="123"/>
      <c r="AK8" s="123"/>
      <c r="AL8" s="123">
        <v>500</v>
      </c>
      <c r="AM8" s="123"/>
      <c r="AN8" s="123"/>
      <c r="AO8" s="123">
        <v>1000</v>
      </c>
      <c r="AP8" s="125"/>
      <c r="AQ8" s="123">
        <v>3000</v>
      </c>
      <c r="AR8" s="123">
        <v>20000</v>
      </c>
      <c r="AS8" s="123"/>
      <c r="AT8" s="123"/>
      <c r="AU8" s="123"/>
      <c r="AV8" s="123"/>
      <c r="AW8" s="123">
        <v>41000</v>
      </c>
      <c r="AX8" s="123"/>
      <c r="AY8" s="123">
        <v>2000</v>
      </c>
      <c r="AZ8" s="123"/>
      <c r="BA8" s="123"/>
      <c r="BB8" s="123"/>
      <c r="BC8" s="123"/>
      <c r="BD8" s="123">
        <v>2700</v>
      </c>
      <c r="BE8" s="123">
        <v>18000</v>
      </c>
      <c r="BF8" s="123"/>
      <c r="BG8" s="123"/>
      <c r="BH8" s="123"/>
      <c r="BI8" s="123"/>
      <c r="BJ8" s="123"/>
      <c r="BK8" s="123">
        <v>14000</v>
      </c>
      <c r="BL8" s="123"/>
      <c r="BM8" s="123">
        <v>10000</v>
      </c>
      <c r="BN8" s="123">
        <v>7500</v>
      </c>
    </row>
    <row r="9" ht="15" customHeight="1" spans="1:66" s="119" customFormat="1" x14ac:dyDescent="0.25">
      <c r="A9" s="128" t="s">
        <v>226</v>
      </c>
      <c r="B9" s="128"/>
      <c r="C9" s="38" t="s">
        <v>103</v>
      </c>
      <c r="D9" s="121">
        <v>162.5</v>
      </c>
      <c r="E9" s="122">
        <f>F9-F10</f>
        <v>-109300</v>
      </c>
      <c r="F9" s="123">
        <f>SUM(X9:BN9)</f>
        <v>46000</v>
      </c>
      <c r="G9" s="124">
        <f>H9-H10</f>
        <v>-45000</v>
      </c>
      <c r="H9" s="125">
        <f t="shared" si="1"/>
        <v>0</v>
      </c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5"/>
      <c r="T9" s="125"/>
      <c r="U9" s="125"/>
      <c r="V9" s="125"/>
      <c r="W9" s="125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>
        <v>16000</v>
      </c>
      <c r="AJ9" s="123"/>
      <c r="AK9" s="123"/>
      <c r="AL9" s="123"/>
      <c r="AM9" s="123"/>
      <c r="AN9" s="123"/>
      <c r="AO9" s="123">
        <v>500</v>
      </c>
      <c r="AP9" s="125"/>
      <c r="AQ9" s="123"/>
      <c r="AR9" s="123"/>
      <c r="AS9" s="123"/>
      <c r="AT9" s="123"/>
      <c r="AU9" s="123"/>
      <c r="AV9" s="123"/>
      <c r="AW9" s="123"/>
      <c r="AX9" s="123"/>
      <c r="AY9" s="123">
        <v>5000</v>
      </c>
      <c r="AZ9" s="123"/>
      <c r="BA9" s="123"/>
      <c r="BB9" s="123"/>
      <c r="BC9" s="123"/>
      <c r="BD9" s="123"/>
      <c r="BE9" s="123"/>
      <c r="BF9" s="123"/>
      <c r="BG9" s="123">
        <v>3000</v>
      </c>
      <c r="BH9" s="123">
        <v>20000</v>
      </c>
      <c r="BI9" s="123"/>
      <c r="BJ9" s="123"/>
      <c r="BK9" s="123"/>
      <c r="BL9" s="123">
        <v>1500</v>
      </c>
      <c r="BM9" s="123"/>
      <c r="BN9" s="123"/>
    </row>
    <row r="10" ht="15" customHeight="1" spans="1:66" s="119" customFormat="1" x14ac:dyDescent="0.25">
      <c r="A10" s="128" t="s">
        <v>227</v>
      </c>
      <c r="B10" s="128"/>
      <c r="C10" s="38" t="s">
        <v>102</v>
      </c>
      <c r="D10" s="121">
        <v>163.5</v>
      </c>
      <c r="E10" s="126"/>
      <c r="F10" s="123">
        <f>SUM(X10:BN10)</f>
        <v>155300</v>
      </c>
      <c r="G10" s="127"/>
      <c r="H10" s="125">
        <f t="shared" si="1"/>
        <v>45000</v>
      </c>
      <c r="I10" s="123">
        <v>10000</v>
      </c>
      <c r="J10" s="123"/>
      <c r="K10" s="123"/>
      <c r="L10" s="123">
        <v>30000</v>
      </c>
      <c r="M10" s="123"/>
      <c r="N10" s="123">
        <v>5000</v>
      </c>
      <c r="O10" s="123"/>
      <c r="P10" s="123"/>
      <c r="Q10" s="123"/>
      <c r="R10" s="123"/>
      <c r="S10" s="125"/>
      <c r="T10" s="125"/>
      <c r="U10" s="125"/>
      <c r="V10" s="125"/>
      <c r="W10" s="125"/>
      <c r="X10" s="123"/>
      <c r="Y10" s="123"/>
      <c r="Z10" s="123"/>
      <c r="AA10" s="123"/>
      <c r="AB10" s="123"/>
      <c r="AC10" s="123"/>
      <c r="AD10" s="123"/>
      <c r="AE10" s="123"/>
      <c r="AF10" s="123"/>
      <c r="AG10" s="123">
        <v>1000</v>
      </c>
      <c r="AH10" s="123"/>
      <c r="AI10" s="123"/>
      <c r="AJ10" s="123"/>
      <c r="AK10" s="123"/>
      <c r="AL10" s="123">
        <v>500</v>
      </c>
      <c r="AM10" s="123">
        <v>150000</v>
      </c>
      <c r="AN10" s="123"/>
      <c r="AO10" s="123"/>
      <c r="AP10" s="125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>
        <v>800</v>
      </c>
      <c r="BE10" s="123"/>
      <c r="BF10" s="123"/>
      <c r="BG10" s="123"/>
      <c r="BH10" s="123"/>
      <c r="BI10" s="123"/>
      <c r="BJ10" s="123"/>
      <c r="BK10" s="123"/>
      <c r="BL10" s="123"/>
      <c r="BM10" s="123"/>
      <c r="BN10" s="123">
        <v>3000</v>
      </c>
    </row>
    <row r="11" ht="15" customHeight="1" spans="1:66" s="129" customFormat="1" x14ac:dyDescent="0.25">
      <c r="A11" s="98"/>
      <c r="B11" s="98"/>
      <c r="C11" s="98"/>
      <c r="D11" s="130"/>
      <c r="E11" s="135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3"/>
      <c r="T11" s="133"/>
      <c r="U11" s="133"/>
      <c r="V11" s="133"/>
      <c r="W11" s="133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3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</row>
    <row r="12" ht="15.75" customHeight="1" spans="1:66" s="119" customFormat="1" x14ac:dyDescent="0.25">
      <c r="A12" s="120" t="s">
        <v>203</v>
      </c>
      <c r="B12" s="120"/>
      <c r="C12" s="120" t="s">
        <v>102</v>
      </c>
      <c r="D12" s="121">
        <v>10.5</v>
      </c>
      <c r="E12" s="122">
        <f>F12-F13</f>
        <v>16300</v>
      </c>
      <c r="F12" s="123">
        <f>SUM(X12:BN12)</f>
        <v>119500</v>
      </c>
      <c r="G12" s="124">
        <f>H12-H13</f>
        <v>50000</v>
      </c>
      <c r="H12" s="125">
        <f>SUM(I12:W12)</f>
        <v>70000</v>
      </c>
      <c r="I12" s="123"/>
      <c r="J12" s="123">
        <v>70000</v>
      </c>
      <c r="K12" s="123"/>
      <c r="L12" s="123"/>
      <c r="M12" s="123"/>
      <c r="N12" s="123"/>
      <c r="O12" s="123"/>
      <c r="P12" s="123"/>
      <c r="Q12" s="123"/>
      <c r="R12" s="123"/>
      <c r="S12" s="125"/>
      <c r="T12" s="125"/>
      <c r="U12" s="125"/>
      <c r="V12" s="125"/>
      <c r="W12" s="125"/>
      <c r="X12" s="123"/>
      <c r="Y12" s="123"/>
      <c r="Z12" s="123"/>
      <c r="AA12" s="123"/>
      <c r="AB12" s="123"/>
      <c r="AC12" s="123"/>
      <c r="AD12" s="123"/>
      <c r="AE12" s="123"/>
      <c r="AF12" s="123">
        <v>2000</v>
      </c>
      <c r="AG12" s="123">
        <v>1000</v>
      </c>
      <c r="AH12" s="123"/>
      <c r="AI12" s="123">
        <v>13000</v>
      </c>
      <c r="AJ12" s="123"/>
      <c r="AK12" s="123">
        <v>13500</v>
      </c>
      <c r="AL12" s="123"/>
      <c r="AM12" s="123">
        <v>80000</v>
      </c>
      <c r="AN12" s="123"/>
      <c r="AO12" s="123"/>
      <c r="AP12" s="125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>
        <v>10000</v>
      </c>
      <c r="BM12" s="123"/>
      <c r="BN12" s="123"/>
    </row>
    <row r="13" ht="15.75" customHeight="1" spans="1:66" s="119" customFormat="1" x14ac:dyDescent="0.25">
      <c r="A13" s="38" t="s">
        <v>194</v>
      </c>
      <c r="B13" s="38"/>
      <c r="C13" s="120" t="s">
        <v>103</v>
      </c>
      <c r="D13" s="121">
        <v>-11.5</v>
      </c>
      <c r="E13" s="126"/>
      <c r="F13" s="123">
        <f>SUM(X13:BN13)</f>
        <v>103200</v>
      </c>
      <c r="G13" s="127"/>
      <c r="H13" s="125">
        <f t="shared" ref="H13:H15" si="2">SUM(I13:W13)</f>
        <v>20000</v>
      </c>
      <c r="I13" s="123">
        <v>10000</v>
      </c>
      <c r="J13" s="123"/>
      <c r="K13" s="123"/>
      <c r="L13" s="123">
        <v>10000</v>
      </c>
      <c r="M13" s="123"/>
      <c r="N13" s="123"/>
      <c r="O13" s="123"/>
      <c r="P13" s="123"/>
      <c r="Q13" s="123"/>
      <c r="R13" s="123"/>
      <c r="S13" s="125"/>
      <c r="T13" s="125"/>
      <c r="U13" s="125"/>
      <c r="V13" s="125"/>
      <c r="W13" s="125"/>
      <c r="X13" s="123"/>
      <c r="Y13" s="123">
        <v>5000</v>
      </c>
      <c r="Z13" s="123"/>
      <c r="AA13" s="123"/>
      <c r="AB13" s="123"/>
      <c r="AC13" s="123"/>
      <c r="AD13" s="123">
        <v>10000</v>
      </c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5"/>
      <c r="AQ13" s="123"/>
      <c r="AR13" s="123"/>
      <c r="AS13" s="123"/>
      <c r="AT13" s="123"/>
      <c r="AU13" s="123"/>
      <c r="AV13" s="123">
        <v>10000</v>
      </c>
      <c r="AW13" s="123">
        <v>20000</v>
      </c>
      <c r="AX13" s="123"/>
      <c r="AY13" s="123">
        <v>7000</v>
      </c>
      <c r="AZ13" s="123"/>
      <c r="BA13" s="123"/>
      <c r="BB13" s="123"/>
      <c r="BC13" s="123">
        <v>6000</v>
      </c>
      <c r="BD13" s="123">
        <v>5200</v>
      </c>
      <c r="BE13" s="123">
        <v>20000</v>
      </c>
      <c r="BF13" s="123"/>
      <c r="BG13" s="123">
        <v>10000</v>
      </c>
      <c r="BH13" s="123"/>
      <c r="BI13" s="123"/>
      <c r="BJ13" s="123"/>
      <c r="BK13" s="123"/>
      <c r="BL13" s="123"/>
      <c r="BM13" s="123">
        <v>10000</v>
      </c>
      <c r="BN13" s="123"/>
    </row>
    <row r="14" ht="15" customHeight="1" spans="1:66" s="119" customFormat="1" x14ac:dyDescent="0.25">
      <c r="A14" s="128" t="s">
        <v>226</v>
      </c>
      <c r="B14" s="128"/>
      <c r="C14" s="38" t="s">
        <v>103</v>
      </c>
      <c r="D14" s="121">
        <v>164</v>
      </c>
      <c r="E14" s="122">
        <f>F14-F15</f>
        <v>-33600</v>
      </c>
      <c r="F14" s="123">
        <f>SUM(X14:BN14)</f>
        <v>14000</v>
      </c>
      <c r="G14" s="124">
        <f>H14-H15</f>
        <v>-10000</v>
      </c>
      <c r="H14" s="125">
        <f t="shared" si="2"/>
        <v>0</v>
      </c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5"/>
      <c r="T14" s="125"/>
      <c r="U14" s="125"/>
      <c r="V14" s="125"/>
      <c r="W14" s="125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5"/>
      <c r="AQ14" s="123"/>
      <c r="AR14" s="123"/>
      <c r="AS14" s="123"/>
      <c r="AT14" s="123"/>
      <c r="AU14" s="123"/>
      <c r="AV14" s="123"/>
      <c r="AW14" s="123"/>
      <c r="AX14" s="123"/>
      <c r="AY14" s="123">
        <v>5000</v>
      </c>
      <c r="AZ14" s="123"/>
      <c r="BA14" s="123"/>
      <c r="BB14" s="123"/>
      <c r="BC14" s="123">
        <v>6000</v>
      </c>
      <c r="BD14" s="123"/>
      <c r="BE14" s="123"/>
      <c r="BF14" s="123"/>
      <c r="BG14" s="123">
        <v>3000</v>
      </c>
      <c r="BH14" s="123"/>
      <c r="BI14" s="123"/>
      <c r="BJ14" s="123"/>
      <c r="BK14" s="123"/>
      <c r="BL14" s="123"/>
      <c r="BM14" s="123"/>
      <c r="BN14" s="123"/>
    </row>
    <row r="15" ht="15" customHeight="1" spans="1:66" s="119" customFormat="1" x14ac:dyDescent="0.25">
      <c r="A15" s="128" t="s">
        <v>227</v>
      </c>
      <c r="B15" s="128"/>
      <c r="C15" s="38" t="s">
        <v>102</v>
      </c>
      <c r="D15" s="121">
        <v>165</v>
      </c>
      <c r="E15" s="126"/>
      <c r="F15" s="123">
        <f>SUM(X15:BN15)</f>
        <v>47600</v>
      </c>
      <c r="G15" s="127"/>
      <c r="H15" s="125">
        <f t="shared" si="2"/>
        <v>10000</v>
      </c>
      <c r="I15" s="123">
        <v>10000</v>
      </c>
      <c r="J15" s="123"/>
      <c r="K15" s="123"/>
      <c r="L15" s="123"/>
      <c r="M15" s="123"/>
      <c r="N15" s="123"/>
      <c r="O15" s="123"/>
      <c r="P15" s="123"/>
      <c r="Q15" s="123"/>
      <c r="R15" s="123"/>
      <c r="S15" s="125"/>
      <c r="T15" s="125"/>
      <c r="U15" s="125"/>
      <c r="V15" s="125"/>
      <c r="W15" s="125"/>
      <c r="X15" s="123"/>
      <c r="Y15" s="123"/>
      <c r="Z15" s="123"/>
      <c r="AA15" s="123"/>
      <c r="AB15" s="123"/>
      <c r="AC15" s="123"/>
      <c r="AD15" s="123"/>
      <c r="AE15" s="123"/>
      <c r="AF15" s="123"/>
      <c r="AG15" s="123">
        <v>500</v>
      </c>
      <c r="AH15" s="123"/>
      <c r="AI15" s="123">
        <v>6000</v>
      </c>
      <c r="AJ15" s="123"/>
      <c r="AK15" s="123">
        <v>15000</v>
      </c>
      <c r="AL15" s="123">
        <v>1000</v>
      </c>
      <c r="AM15" s="123"/>
      <c r="AN15" s="123"/>
      <c r="AO15" s="123">
        <v>2000</v>
      </c>
      <c r="AP15" s="125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>
        <v>5100</v>
      </c>
      <c r="BE15" s="123">
        <v>18000</v>
      </c>
      <c r="BF15" s="123"/>
      <c r="BG15" s="123"/>
      <c r="BH15" s="123"/>
      <c r="BI15" s="123"/>
      <c r="BJ15" s="123"/>
      <c r="BK15" s="123"/>
      <c r="BL15" s="123"/>
      <c r="BM15" s="123"/>
      <c r="BN15" s="123"/>
    </row>
    <row r="16" ht="15.75" customHeight="1" spans="1:66" s="129" customFormat="1" x14ac:dyDescent="0.25">
      <c r="A16" s="136"/>
      <c r="B16" s="136"/>
      <c r="C16" s="136"/>
      <c r="D16" s="130"/>
      <c r="E16" s="131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3"/>
      <c r="T16" s="133"/>
      <c r="U16" s="133"/>
      <c r="V16" s="133"/>
      <c r="W16" s="133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3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</row>
    <row r="17" ht="15.75" customHeight="1" spans="1:66" s="119" customFormat="1" x14ac:dyDescent="0.25">
      <c r="A17" s="120" t="s">
        <v>228</v>
      </c>
      <c r="B17" s="120"/>
      <c r="C17" s="120" t="s">
        <v>102</v>
      </c>
      <c r="D17" s="121">
        <v>13</v>
      </c>
      <c r="E17" s="122">
        <f>F17-F18</f>
        <v>-47800</v>
      </c>
      <c r="F17" s="123">
        <f>SUM(X17:BN17)</f>
        <v>71000</v>
      </c>
      <c r="G17" s="124">
        <f>H17-H18</f>
        <v>-28500</v>
      </c>
      <c r="H17" s="125">
        <f>SUM(I17:W17)</f>
        <v>0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5"/>
      <c r="T17" s="125"/>
      <c r="U17" s="125"/>
      <c r="V17" s="125"/>
      <c r="W17" s="125"/>
      <c r="X17" s="123"/>
      <c r="Y17" s="123"/>
      <c r="Z17" s="123"/>
      <c r="AA17" s="123"/>
      <c r="AB17" s="123"/>
      <c r="AC17" s="123"/>
      <c r="AD17" s="123"/>
      <c r="AE17" s="123"/>
      <c r="AF17" s="123">
        <v>2000</v>
      </c>
      <c r="AG17" s="123">
        <v>1000</v>
      </c>
      <c r="AH17" s="123">
        <v>500</v>
      </c>
      <c r="AI17" s="123"/>
      <c r="AJ17" s="123"/>
      <c r="AK17" s="123"/>
      <c r="AL17" s="123"/>
      <c r="AM17" s="123">
        <v>40000</v>
      </c>
      <c r="AN17" s="123"/>
      <c r="AO17" s="123"/>
      <c r="AP17" s="125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>
        <v>3000</v>
      </c>
      <c r="BH17" s="123">
        <v>20000</v>
      </c>
      <c r="BI17" s="123"/>
      <c r="BJ17" s="123"/>
      <c r="BK17" s="123"/>
      <c r="BL17" s="123">
        <v>4500</v>
      </c>
      <c r="BM17" s="123"/>
      <c r="BN17" s="123"/>
    </row>
    <row r="18" ht="15.75" customHeight="1" spans="1:66" s="119" customFormat="1" x14ac:dyDescent="0.25">
      <c r="A18" s="38" t="s">
        <v>196</v>
      </c>
      <c r="B18" s="38"/>
      <c r="C18" s="120" t="s">
        <v>103</v>
      </c>
      <c r="D18" s="121">
        <v>-14</v>
      </c>
      <c r="E18" s="126"/>
      <c r="F18" s="123">
        <f>SUM(X18:BN18)</f>
        <v>118800</v>
      </c>
      <c r="G18" s="127"/>
      <c r="H18" s="125">
        <f t="shared" ref="H18:H20" si="3">SUM(I18:W18)</f>
        <v>28500</v>
      </c>
      <c r="I18" s="123">
        <v>18500</v>
      </c>
      <c r="J18" s="123"/>
      <c r="K18" s="123"/>
      <c r="L18" s="123">
        <v>10000</v>
      </c>
      <c r="M18" s="123"/>
      <c r="N18" s="123"/>
      <c r="O18" s="123"/>
      <c r="P18" s="123"/>
      <c r="Q18" s="123"/>
      <c r="R18" s="123"/>
      <c r="S18" s="125"/>
      <c r="T18" s="125"/>
      <c r="U18" s="125"/>
      <c r="V18" s="125"/>
      <c r="W18" s="125"/>
      <c r="X18" s="123"/>
      <c r="Y18" s="123">
        <v>4000</v>
      </c>
      <c r="Z18" s="123"/>
      <c r="AA18" s="123"/>
      <c r="AB18" s="123"/>
      <c r="AC18" s="123"/>
      <c r="AD18" s="123">
        <v>5000</v>
      </c>
      <c r="AE18" s="123"/>
      <c r="AF18" s="123"/>
      <c r="AG18" s="123"/>
      <c r="AH18" s="123"/>
      <c r="AI18" s="123">
        <v>22000</v>
      </c>
      <c r="AJ18" s="123"/>
      <c r="AK18" s="123">
        <v>8000</v>
      </c>
      <c r="AL18" s="123">
        <v>500</v>
      </c>
      <c r="AM18" s="123"/>
      <c r="AN18" s="123"/>
      <c r="AO18" s="123">
        <v>2000</v>
      </c>
      <c r="AP18" s="125"/>
      <c r="AQ18" s="123"/>
      <c r="AR18" s="123"/>
      <c r="AS18" s="123"/>
      <c r="AT18" s="123"/>
      <c r="AU18" s="123"/>
      <c r="AV18" s="123">
        <v>10000</v>
      </c>
      <c r="AW18" s="123">
        <v>20000</v>
      </c>
      <c r="AX18" s="123"/>
      <c r="AY18" s="123"/>
      <c r="AZ18" s="123"/>
      <c r="BA18" s="123"/>
      <c r="BB18" s="123"/>
      <c r="BC18" s="123">
        <v>9000</v>
      </c>
      <c r="BD18" s="123">
        <v>300</v>
      </c>
      <c r="BE18" s="123">
        <v>23000</v>
      </c>
      <c r="BF18" s="123"/>
      <c r="BG18" s="123"/>
      <c r="BH18" s="123"/>
      <c r="BI18" s="123"/>
      <c r="BJ18" s="123"/>
      <c r="BK18" s="123"/>
      <c r="BL18" s="123"/>
      <c r="BM18" s="123">
        <v>10000</v>
      </c>
      <c r="BN18" s="123">
        <v>5000</v>
      </c>
    </row>
    <row r="19" ht="15" customHeight="1" spans="1:66" s="119" customFormat="1" x14ac:dyDescent="0.25">
      <c r="A19" s="128" t="s">
        <v>226</v>
      </c>
      <c r="B19" s="128"/>
      <c r="C19" s="38" t="s">
        <v>103</v>
      </c>
      <c r="D19" s="121">
        <v>166.5</v>
      </c>
      <c r="E19" s="122">
        <f>F19-F20</f>
        <v>-43600</v>
      </c>
      <c r="F19" s="123">
        <f>SUM(X19:BN19)</f>
        <v>27500</v>
      </c>
      <c r="G19" s="124">
        <f>H19-H20</f>
        <v>7000</v>
      </c>
      <c r="H19" s="125">
        <f t="shared" si="3"/>
        <v>7000</v>
      </c>
      <c r="I19" s="123">
        <v>7000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5"/>
      <c r="T19" s="125"/>
      <c r="U19" s="125"/>
      <c r="V19" s="125"/>
      <c r="W19" s="125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>
        <v>18500</v>
      </c>
      <c r="AL19" s="123"/>
      <c r="AM19" s="123"/>
      <c r="AN19" s="123"/>
      <c r="AO19" s="123"/>
      <c r="AP19" s="125"/>
      <c r="AQ19" s="123"/>
      <c r="AR19" s="123"/>
      <c r="AS19" s="123"/>
      <c r="AT19" s="123"/>
      <c r="AU19" s="123"/>
      <c r="AV19" s="123"/>
      <c r="AW19" s="123">
        <v>4000</v>
      </c>
      <c r="AX19" s="123"/>
      <c r="AY19" s="123"/>
      <c r="AZ19" s="123"/>
      <c r="BA19" s="123"/>
      <c r="BB19" s="123"/>
      <c r="BC19" s="123"/>
      <c r="BD19" s="123"/>
      <c r="BE19" s="123"/>
      <c r="BF19" s="123"/>
      <c r="BG19" s="123">
        <v>3000</v>
      </c>
      <c r="BH19" s="123"/>
      <c r="BI19" s="123"/>
      <c r="BJ19" s="123"/>
      <c r="BK19" s="123"/>
      <c r="BL19" s="123"/>
      <c r="BM19" s="123"/>
      <c r="BN19" s="123">
        <v>2000</v>
      </c>
    </row>
    <row r="20" ht="15" customHeight="1" spans="1:66" s="119" customFormat="1" x14ac:dyDescent="0.25">
      <c r="A20" s="128" t="s">
        <v>227</v>
      </c>
      <c r="B20" s="128"/>
      <c r="C20" s="38" t="s">
        <v>102</v>
      </c>
      <c r="D20" s="121">
        <v>167.5</v>
      </c>
      <c r="E20" s="126"/>
      <c r="F20" s="123">
        <f>SUM(X20:BN20)</f>
        <v>71100</v>
      </c>
      <c r="G20" s="127"/>
      <c r="H20" s="125">
        <f t="shared" si="3"/>
        <v>0</v>
      </c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5"/>
      <c r="T20" s="125"/>
      <c r="U20" s="125"/>
      <c r="V20" s="125"/>
      <c r="W20" s="125"/>
      <c r="X20" s="123"/>
      <c r="Y20" s="123"/>
      <c r="Z20" s="123"/>
      <c r="AA20" s="123"/>
      <c r="AB20" s="123"/>
      <c r="AC20" s="123"/>
      <c r="AD20" s="123"/>
      <c r="AE20" s="123"/>
      <c r="AF20" s="123">
        <v>1000</v>
      </c>
      <c r="AG20" s="123">
        <v>1000</v>
      </c>
      <c r="AH20" s="123"/>
      <c r="AI20" s="123">
        <v>2000</v>
      </c>
      <c r="AJ20" s="123"/>
      <c r="AK20" s="123"/>
      <c r="AL20" s="123">
        <v>1000</v>
      </c>
      <c r="AM20" s="123">
        <v>40000</v>
      </c>
      <c r="AN20" s="123"/>
      <c r="AO20" s="123"/>
      <c r="AP20" s="125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>
        <v>9000</v>
      </c>
      <c r="BD20" s="123">
        <v>100</v>
      </c>
      <c r="BE20" s="123">
        <v>17000</v>
      </c>
      <c r="BF20" s="123"/>
      <c r="BG20" s="123"/>
      <c r="BH20" s="123"/>
      <c r="BI20" s="123"/>
      <c r="BJ20" s="123"/>
      <c r="BK20" s="123"/>
      <c r="BL20" s="123"/>
      <c r="BM20" s="123"/>
      <c r="BN20" s="123"/>
    </row>
    <row r="21" ht="15.75" customHeight="1" spans="1:66" s="129" customFormat="1" x14ac:dyDescent="0.25">
      <c r="A21" s="136"/>
      <c r="B21" s="136"/>
      <c r="C21" s="136"/>
      <c r="D21" s="130"/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3"/>
      <c r="T21" s="133"/>
      <c r="U21" s="133"/>
      <c r="V21" s="133"/>
      <c r="W21" s="133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3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</row>
    <row r="22" ht="15.75" customHeight="1" spans="1:66" s="119" customFormat="1" x14ac:dyDescent="0.25">
      <c r="A22" s="120" t="s">
        <v>229</v>
      </c>
      <c r="B22" s="120"/>
      <c r="C22" s="120" t="s">
        <v>102</v>
      </c>
      <c r="D22" s="137">
        <v>7</v>
      </c>
      <c r="E22" s="122">
        <f>F22-F23</f>
        <v>-207100</v>
      </c>
      <c r="F22" s="123">
        <f>SUM(X22:BN22)</f>
        <v>13000</v>
      </c>
      <c r="G22" s="124">
        <f>H22-H23</f>
        <v>-337000</v>
      </c>
      <c r="H22" s="125">
        <f>SUM(I22:W22)</f>
        <v>0</v>
      </c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5"/>
      <c r="T22" s="125"/>
      <c r="U22" s="125"/>
      <c r="V22" s="125"/>
      <c r="W22" s="125"/>
      <c r="X22" s="123"/>
      <c r="Y22" s="123">
        <v>4000</v>
      </c>
      <c r="Z22" s="123"/>
      <c r="AA22" s="123"/>
      <c r="AB22" s="123"/>
      <c r="AC22" s="123"/>
      <c r="AD22" s="123"/>
      <c r="AE22" s="123"/>
      <c r="AF22" s="123">
        <v>2000</v>
      </c>
      <c r="AG22" s="123">
        <v>1000</v>
      </c>
      <c r="AH22" s="123"/>
      <c r="AI22" s="123"/>
      <c r="AJ22" s="123"/>
      <c r="AK22" s="123"/>
      <c r="AL22" s="123"/>
      <c r="AM22" s="123"/>
      <c r="AN22" s="123"/>
      <c r="AO22" s="123"/>
      <c r="AP22" s="125"/>
      <c r="AQ22" s="123"/>
      <c r="AR22" s="123"/>
      <c r="AS22" s="123"/>
      <c r="AT22" s="123"/>
      <c r="AU22" s="123"/>
      <c r="AV22" s="123"/>
      <c r="AW22" s="123"/>
      <c r="AX22" s="123"/>
      <c r="AY22" s="123">
        <v>5000</v>
      </c>
      <c r="AZ22" s="123"/>
      <c r="BA22" s="123"/>
      <c r="BB22" s="123"/>
      <c r="BC22" s="123">
        <v>1000</v>
      </c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</row>
    <row r="23" ht="15.75" customHeight="1" spans="1:66" s="119" customFormat="1" x14ac:dyDescent="0.25">
      <c r="A23" s="38" t="s">
        <v>198</v>
      </c>
      <c r="B23" s="38"/>
      <c r="C23" s="120" t="s">
        <v>103</v>
      </c>
      <c r="D23" s="121">
        <v>-8</v>
      </c>
      <c r="E23" s="126"/>
      <c r="F23" s="123">
        <f>SUM(X23:BN23)</f>
        <v>220100</v>
      </c>
      <c r="G23" s="127"/>
      <c r="H23" s="125">
        <f t="shared" ref="H23:H25" si="4">SUM(I23:W23)</f>
        <v>337000</v>
      </c>
      <c r="I23" s="123">
        <v>6500</v>
      </c>
      <c r="J23" s="123"/>
      <c r="K23" s="123"/>
      <c r="L23" s="123">
        <v>330500</v>
      </c>
      <c r="M23" s="123"/>
      <c r="N23" s="123"/>
      <c r="O23" s="123"/>
      <c r="P23" s="123"/>
      <c r="Q23" s="123"/>
      <c r="R23" s="123"/>
      <c r="S23" s="125"/>
      <c r="T23" s="125"/>
      <c r="U23" s="125"/>
      <c r="V23" s="125"/>
      <c r="W23" s="125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>
        <v>1000</v>
      </c>
      <c r="AI23" s="123">
        <v>3000</v>
      </c>
      <c r="AJ23" s="123"/>
      <c r="AK23" s="123">
        <v>4500</v>
      </c>
      <c r="AL23" s="123"/>
      <c r="AM23" s="123">
        <v>150000</v>
      </c>
      <c r="AN23" s="123"/>
      <c r="AO23" s="123">
        <v>500</v>
      </c>
      <c r="AP23" s="125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>
        <v>2100</v>
      </c>
      <c r="BE23" s="123">
        <v>24000</v>
      </c>
      <c r="BF23" s="123"/>
      <c r="BG23" s="123"/>
      <c r="BH23" s="123"/>
      <c r="BI23" s="123"/>
      <c r="BJ23" s="123"/>
      <c r="BK23" s="123">
        <v>12500</v>
      </c>
      <c r="BL23" s="123">
        <v>9500</v>
      </c>
      <c r="BM23" s="123">
        <v>10000</v>
      </c>
      <c r="BN23" s="123">
        <v>3000</v>
      </c>
    </row>
    <row r="24" ht="15" customHeight="1" spans="1:66" s="119" customFormat="1" x14ac:dyDescent="0.25">
      <c r="A24" s="128" t="s">
        <v>226</v>
      </c>
      <c r="B24" s="128"/>
      <c r="C24" s="38" t="s">
        <v>103</v>
      </c>
      <c r="D24" s="121">
        <v>161.5</v>
      </c>
      <c r="E24" s="122">
        <f>F24-F25</f>
        <v>-26300</v>
      </c>
      <c r="F24" s="123">
        <f>SUM(X24:BN24)</f>
        <v>6700</v>
      </c>
      <c r="G24" s="124">
        <f>H24-H25</f>
        <v>5000</v>
      </c>
      <c r="H24" s="125">
        <f t="shared" si="4"/>
        <v>5000</v>
      </c>
      <c r="I24" s="123">
        <v>5000</v>
      </c>
      <c r="J24" s="123"/>
      <c r="K24" s="123"/>
      <c r="L24" s="123"/>
      <c r="M24" s="123"/>
      <c r="N24" s="123"/>
      <c r="O24" s="123"/>
      <c r="P24" s="123"/>
      <c r="Q24" s="123"/>
      <c r="R24" s="123"/>
      <c r="S24" s="125"/>
      <c r="T24" s="125"/>
      <c r="U24" s="125"/>
      <c r="V24" s="125"/>
      <c r="W24" s="125"/>
      <c r="X24" s="123"/>
      <c r="Y24" s="123"/>
      <c r="Z24" s="123"/>
      <c r="AA24" s="123"/>
      <c r="AB24" s="123"/>
      <c r="AC24" s="123"/>
      <c r="AD24" s="123"/>
      <c r="AE24" s="123"/>
      <c r="AF24" s="123">
        <v>1000</v>
      </c>
      <c r="AG24" s="123"/>
      <c r="AH24" s="123"/>
      <c r="AI24" s="123"/>
      <c r="AJ24" s="123"/>
      <c r="AK24" s="123"/>
      <c r="AL24" s="123"/>
      <c r="AM24" s="123"/>
      <c r="AN24" s="123"/>
      <c r="AO24" s="123"/>
      <c r="AP24" s="125"/>
      <c r="AQ24" s="123"/>
      <c r="AR24" s="123"/>
      <c r="AS24" s="123"/>
      <c r="AT24" s="123"/>
      <c r="AU24" s="123"/>
      <c r="AV24" s="123"/>
      <c r="AW24" s="123"/>
      <c r="AX24" s="123"/>
      <c r="AY24" s="123">
        <v>5000</v>
      </c>
      <c r="AZ24" s="123"/>
      <c r="BA24" s="123"/>
      <c r="BB24" s="123"/>
      <c r="BC24" s="123">
        <v>500</v>
      </c>
      <c r="BD24" s="123">
        <v>200</v>
      </c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</row>
    <row r="25" ht="15" customHeight="1" spans="1:66" s="119" customFormat="1" x14ac:dyDescent="0.25">
      <c r="A25" s="128" t="s">
        <v>227</v>
      </c>
      <c r="B25" s="128"/>
      <c r="C25" s="38" t="s">
        <v>102</v>
      </c>
      <c r="D25" s="121">
        <v>162.5</v>
      </c>
      <c r="E25" s="126"/>
      <c r="F25" s="123">
        <f>SUM(X25:BN25)</f>
        <v>33000</v>
      </c>
      <c r="G25" s="127"/>
      <c r="H25" s="125">
        <f t="shared" si="4"/>
        <v>0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5"/>
      <c r="T25" s="125"/>
      <c r="U25" s="125"/>
      <c r="V25" s="125"/>
      <c r="W25" s="125"/>
      <c r="X25" s="123"/>
      <c r="Y25" s="123"/>
      <c r="Z25" s="123"/>
      <c r="AA25" s="123"/>
      <c r="AB25" s="123"/>
      <c r="AC25" s="123"/>
      <c r="AD25" s="123"/>
      <c r="AE25" s="123"/>
      <c r="AF25" s="123"/>
      <c r="AG25" s="123">
        <v>1000</v>
      </c>
      <c r="AH25" s="123"/>
      <c r="AI25" s="123"/>
      <c r="AJ25" s="123"/>
      <c r="AK25" s="123">
        <v>11500</v>
      </c>
      <c r="AL25" s="123">
        <v>500</v>
      </c>
      <c r="AM25" s="123"/>
      <c r="AN25" s="123"/>
      <c r="AO25" s="123">
        <v>2000</v>
      </c>
      <c r="AP25" s="125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>
        <v>16000</v>
      </c>
      <c r="BF25" s="123"/>
      <c r="BG25" s="123"/>
      <c r="BH25" s="123"/>
      <c r="BI25" s="123"/>
      <c r="BJ25" s="123"/>
      <c r="BK25" s="123"/>
      <c r="BL25" s="123"/>
      <c r="BM25" s="123"/>
      <c r="BN25" s="123">
        <v>2000</v>
      </c>
    </row>
    <row r="26" ht="15.75" customHeight="1" spans="1:66" s="129" customFormat="1" x14ac:dyDescent="0.25">
      <c r="A26" s="98"/>
      <c r="B26" s="98"/>
      <c r="C26" s="136"/>
      <c r="D26" s="130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3"/>
      <c r="T26" s="133"/>
      <c r="U26" s="133"/>
      <c r="V26" s="133"/>
      <c r="W26" s="133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3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</row>
    <row r="27" ht="15.75" customHeight="1" spans="1:66" s="119" customFormat="1" x14ac:dyDescent="0.25">
      <c r="A27" s="120" t="s">
        <v>200</v>
      </c>
      <c r="B27" s="120"/>
      <c r="C27" s="120" t="s">
        <v>102</v>
      </c>
      <c r="D27" s="121">
        <v>5</v>
      </c>
      <c r="E27" s="122">
        <f>F27-F28</f>
        <v>97500</v>
      </c>
      <c r="F27" s="123">
        <f>SUM(X27:BN27)</f>
        <v>133000</v>
      </c>
      <c r="G27" s="124">
        <f>H27-H28</f>
        <v>33000</v>
      </c>
      <c r="H27" s="125">
        <f>SUM(I27:W27)</f>
        <v>33000</v>
      </c>
      <c r="I27" s="123">
        <v>20000</v>
      </c>
      <c r="J27" s="123"/>
      <c r="K27" s="123"/>
      <c r="L27" s="123">
        <v>10000</v>
      </c>
      <c r="M27" s="123"/>
      <c r="N27" s="123"/>
      <c r="O27" s="123"/>
      <c r="P27" s="123"/>
      <c r="Q27" s="123">
        <v>3000</v>
      </c>
      <c r="R27" s="123"/>
      <c r="S27" s="125"/>
      <c r="T27" s="125"/>
      <c r="U27" s="125"/>
      <c r="V27" s="125"/>
      <c r="W27" s="125"/>
      <c r="X27" s="123"/>
      <c r="Y27" s="123"/>
      <c r="Z27" s="123"/>
      <c r="AA27" s="123"/>
      <c r="AB27" s="123"/>
      <c r="AC27" s="123"/>
      <c r="AD27" s="123"/>
      <c r="AE27" s="123"/>
      <c r="AF27" s="123">
        <v>2000</v>
      </c>
      <c r="AG27" s="123"/>
      <c r="AH27" s="123"/>
      <c r="AI27" s="123">
        <v>18000</v>
      </c>
      <c r="AJ27" s="123"/>
      <c r="AK27" s="123"/>
      <c r="AL27" s="123"/>
      <c r="AM27" s="123">
        <v>50000</v>
      </c>
      <c r="AN27" s="123"/>
      <c r="AO27" s="123"/>
      <c r="AP27" s="125"/>
      <c r="AQ27" s="123"/>
      <c r="AR27" s="123">
        <v>20000</v>
      </c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>
        <v>10000</v>
      </c>
      <c r="BF27" s="123"/>
      <c r="BG27" s="123">
        <v>3000</v>
      </c>
      <c r="BH27" s="123"/>
      <c r="BI27" s="123"/>
      <c r="BJ27" s="123"/>
      <c r="BK27" s="123"/>
      <c r="BL27" s="123"/>
      <c r="BM27" s="123">
        <v>30000</v>
      </c>
      <c r="BN27" s="123"/>
    </row>
    <row r="28" ht="15.75" customHeight="1" spans="1:66" s="119" customFormat="1" x14ac:dyDescent="0.25">
      <c r="A28" s="38" t="s">
        <v>230</v>
      </c>
      <c r="B28" s="38"/>
      <c r="C28" s="120" t="s">
        <v>103</v>
      </c>
      <c r="D28" s="121">
        <v>-6</v>
      </c>
      <c r="E28" s="126"/>
      <c r="F28" s="123">
        <f>SUM(X28:BN28)</f>
        <v>35500</v>
      </c>
      <c r="G28" s="127"/>
      <c r="H28" s="125">
        <f t="shared" ref="H28:H30" si="5">SUM(I28:W28)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5"/>
      <c r="T28" s="125"/>
      <c r="U28" s="125"/>
      <c r="V28" s="125"/>
      <c r="W28" s="125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>
        <v>28500</v>
      </c>
      <c r="AL28" s="123">
        <v>1000</v>
      </c>
      <c r="AM28" s="123"/>
      <c r="AN28" s="123"/>
      <c r="AO28" s="123"/>
      <c r="AP28" s="125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>
        <v>6000</v>
      </c>
    </row>
    <row r="29" ht="15" customHeight="1" spans="1:66" s="119" customFormat="1" x14ac:dyDescent="0.25">
      <c r="A29" s="128" t="s">
        <v>226</v>
      </c>
      <c r="B29" s="128"/>
      <c r="C29" s="38" t="s">
        <v>102</v>
      </c>
      <c r="D29" s="121">
        <v>159</v>
      </c>
      <c r="E29" s="122">
        <f>F29-F30</f>
        <v>-111000</v>
      </c>
      <c r="F29" s="123">
        <f>SUM(X29:BN29)</f>
        <v>27500</v>
      </c>
      <c r="G29" s="124">
        <f>H29-H30</f>
        <v>0</v>
      </c>
      <c r="H29" s="125">
        <f t="shared" si="5"/>
        <v>0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5"/>
      <c r="T29" s="125"/>
      <c r="U29" s="125"/>
      <c r="V29" s="125"/>
      <c r="W29" s="125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>
        <v>3000</v>
      </c>
      <c r="AJ29" s="123"/>
      <c r="AK29" s="123">
        <v>13000</v>
      </c>
      <c r="AL29" s="123">
        <v>1000</v>
      </c>
      <c r="AM29" s="123"/>
      <c r="AN29" s="123"/>
      <c r="AO29" s="123"/>
      <c r="AP29" s="125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>
        <v>5000</v>
      </c>
      <c r="BF29" s="123"/>
      <c r="BG29" s="123">
        <v>3000</v>
      </c>
      <c r="BH29" s="123"/>
      <c r="BI29" s="123"/>
      <c r="BJ29" s="123"/>
      <c r="BK29" s="123">
        <v>2500</v>
      </c>
      <c r="BL29" s="123"/>
      <c r="BM29" s="123"/>
      <c r="BN29" s="123"/>
    </row>
    <row r="30" ht="15" customHeight="1" spans="1:66" s="119" customFormat="1" x14ac:dyDescent="0.25">
      <c r="A30" s="128" t="s">
        <v>227</v>
      </c>
      <c r="B30" s="128"/>
      <c r="C30" s="38" t="s">
        <v>103</v>
      </c>
      <c r="D30" s="121">
        <v>160</v>
      </c>
      <c r="E30" s="126"/>
      <c r="F30" s="123">
        <f>SUM(X30:BN30)</f>
        <v>138500</v>
      </c>
      <c r="G30" s="127"/>
      <c r="H30" s="125">
        <f t="shared" si="5"/>
        <v>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5"/>
      <c r="T30" s="125"/>
      <c r="U30" s="125"/>
      <c r="V30" s="125"/>
      <c r="W30" s="125"/>
      <c r="X30" s="123"/>
      <c r="Y30" s="123"/>
      <c r="Z30" s="123"/>
      <c r="AA30" s="123"/>
      <c r="AB30" s="123"/>
      <c r="AC30" s="123"/>
      <c r="AD30" s="123"/>
      <c r="AE30" s="123"/>
      <c r="AF30" s="123">
        <v>1000</v>
      </c>
      <c r="AG30" s="123"/>
      <c r="AH30" s="123">
        <v>1500</v>
      </c>
      <c r="AI30" s="123"/>
      <c r="AJ30" s="123"/>
      <c r="AK30" s="123"/>
      <c r="AL30" s="123"/>
      <c r="AM30" s="123">
        <v>100000</v>
      </c>
      <c r="AN30" s="123"/>
      <c r="AO30" s="123"/>
      <c r="AP30" s="125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>
        <v>30000</v>
      </c>
      <c r="BN30" s="123">
        <v>6000</v>
      </c>
    </row>
    <row r="31" ht="15" customHeight="1" spans="1:66" s="129" customFormat="1" x14ac:dyDescent="0.25">
      <c r="A31" s="98"/>
      <c r="B31" s="98"/>
      <c r="C31" s="98"/>
      <c r="D31" s="130"/>
      <c r="E31" s="135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3"/>
      <c r="T31" s="133"/>
      <c r="U31" s="133"/>
      <c r="V31" s="133"/>
      <c r="W31" s="133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3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</row>
    <row r="32" ht="15.75" customHeight="1" spans="1:66" s="119" customFormat="1" x14ac:dyDescent="0.25">
      <c r="A32" s="120" t="s">
        <v>204</v>
      </c>
      <c r="B32" s="120"/>
      <c r="C32" s="120" t="s">
        <v>102</v>
      </c>
      <c r="D32" s="121">
        <v>6</v>
      </c>
      <c r="E32" s="122">
        <f>F32-F33</f>
        <v>20800</v>
      </c>
      <c r="F32" s="123">
        <f>SUM(X32:BN32)</f>
        <v>349000</v>
      </c>
      <c r="G32" s="124">
        <f>H32-H33</f>
        <v>38000</v>
      </c>
      <c r="H32" s="125">
        <f>SUM(I32:W32)</f>
        <v>54000</v>
      </c>
      <c r="I32" s="123"/>
      <c r="J32" s="123">
        <v>50000</v>
      </c>
      <c r="K32" s="123"/>
      <c r="L32" s="123"/>
      <c r="M32" s="123"/>
      <c r="N32" s="123">
        <v>4000</v>
      </c>
      <c r="O32" s="123"/>
      <c r="P32" s="123"/>
      <c r="Q32" s="123"/>
      <c r="R32" s="123"/>
      <c r="S32" s="125"/>
      <c r="T32" s="125"/>
      <c r="U32" s="125"/>
      <c r="V32" s="125"/>
      <c r="W32" s="125"/>
      <c r="X32" s="123"/>
      <c r="Y32" s="123"/>
      <c r="Z32" s="123"/>
      <c r="AA32" s="123"/>
      <c r="AB32" s="123"/>
      <c r="AC32" s="123"/>
      <c r="AD32" s="123"/>
      <c r="AE32" s="123"/>
      <c r="AF32" s="123">
        <v>2000</v>
      </c>
      <c r="AG32" s="123">
        <v>1500</v>
      </c>
      <c r="AH32" s="123"/>
      <c r="AI32" s="123"/>
      <c r="AJ32" s="123"/>
      <c r="AK32" s="123">
        <v>10000</v>
      </c>
      <c r="AL32" s="123"/>
      <c r="AM32" s="123">
        <v>150000</v>
      </c>
      <c r="AN32" s="123"/>
      <c r="AO32" s="123"/>
      <c r="AP32" s="125"/>
      <c r="AQ32" s="123">
        <v>2000</v>
      </c>
      <c r="AR32" s="123"/>
      <c r="AS32" s="123">
        <v>3500</v>
      </c>
      <c r="AT32" s="123"/>
      <c r="AU32" s="123"/>
      <c r="AV32" s="123"/>
      <c r="AW32" s="123"/>
      <c r="AX32" s="123">
        <v>4000</v>
      </c>
      <c r="AY32" s="123">
        <v>10000</v>
      </c>
      <c r="AZ32" s="123">
        <v>45000</v>
      </c>
      <c r="BA32" s="123"/>
      <c r="BB32" s="123"/>
      <c r="BC32" s="123"/>
      <c r="BD32" s="123"/>
      <c r="BE32" s="123"/>
      <c r="BF32" s="123"/>
      <c r="BG32" s="123"/>
      <c r="BH32" s="123">
        <v>100000</v>
      </c>
      <c r="BI32" s="123"/>
      <c r="BJ32" s="123"/>
      <c r="BK32" s="123"/>
      <c r="BL32" s="123">
        <v>11000</v>
      </c>
      <c r="BM32" s="123">
        <v>10000</v>
      </c>
      <c r="BN32" s="123"/>
    </row>
    <row r="33" ht="15.75" customHeight="1" spans="1:66" s="119" customFormat="1" x14ac:dyDescent="0.25">
      <c r="A33" s="120" t="s">
        <v>201</v>
      </c>
      <c r="B33" s="120"/>
      <c r="C33" s="120" t="s">
        <v>103</v>
      </c>
      <c r="D33" s="121">
        <v>-6</v>
      </c>
      <c r="E33" s="126"/>
      <c r="F33" s="123">
        <f>SUM(X33:BN33)</f>
        <v>328200</v>
      </c>
      <c r="G33" s="127"/>
      <c r="H33" s="125">
        <f t="shared" ref="H33:H35" si="6">SUM(I33:W33)</f>
        <v>16000</v>
      </c>
      <c r="I33" s="123">
        <v>16000</v>
      </c>
      <c r="J33" s="123"/>
      <c r="K33" s="123"/>
      <c r="L33" s="123"/>
      <c r="M33" s="123"/>
      <c r="N33" s="123"/>
      <c r="O33" s="123"/>
      <c r="P33" s="123"/>
      <c r="Q33" s="123"/>
      <c r="R33" s="123"/>
      <c r="S33" s="125"/>
      <c r="T33" s="125"/>
      <c r="U33" s="125"/>
      <c r="V33" s="125"/>
      <c r="W33" s="125"/>
      <c r="X33" s="123"/>
      <c r="Y33" s="123">
        <v>3000</v>
      </c>
      <c r="Z33" s="123"/>
      <c r="AA33" s="123"/>
      <c r="AB33" s="123"/>
      <c r="AC33" s="123"/>
      <c r="AD33" s="123"/>
      <c r="AE33" s="123">
        <v>60000</v>
      </c>
      <c r="AF33" s="123"/>
      <c r="AG33" s="123"/>
      <c r="AH33" s="123">
        <v>1000</v>
      </c>
      <c r="AI33" s="123">
        <v>100000</v>
      </c>
      <c r="AJ33" s="123"/>
      <c r="AK33" s="123"/>
      <c r="AL33" s="123">
        <v>1000</v>
      </c>
      <c r="AM33" s="123"/>
      <c r="AN33" s="123"/>
      <c r="AO33" s="123">
        <v>40500</v>
      </c>
      <c r="AP33" s="125"/>
      <c r="AQ33" s="123"/>
      <c r="AR33" s="123"/>
      <c r="AS33" s="123"/>
      <c r="AT33" s="123"/>
      <c r="AU33" s="123"/>
      <c r="AV33" s="123">
        <v>10000</v>
      </c>
      <c r="AW33" s="123">
        <v>22000</v>
      </c>
      <c r="AX33" s="123"/>
      <c r="AY33" s="123"/>
      <c r="AZ33" s="123"/>
      <c r="BA33" s="123"/>
      <c r="BB33" s="123"/>
      <c r="BC33" s="123"/>
      <c r="BD33" s="123">
        <v>11700</v>
      </c>
      <c r="BE33" s="123">
        <v>27000</v>
      </c>
      <c r="BF33" s="123"/>
      <c r="BG33" s="123">
        <v>3000</v>
      </c>
      <c r="BH33" s="123"/>
      <c r="BI33" s="123"/>
      <c r="BJ33" s="123">
        <v>29000</v>
      </c>
      <c r="BK33" s="123"/>
      <c r="BL33" s="123"/>
      <c r="BM33" s="123"/>
      <c r="BN33" s="123">
        <v>20000</v>
      </c>
    </row>
    <row r="34" ht="15" customHeight="1" spans="1:66" s="119" customFormat="1" x14ac:dyDescent="0.25">
      <c r="A34" s="128" t="s">
        <v>226</v>
      </c>
      <c r="B34" s="128"/>
      <c r="C34" s="38" t="s">
        <v>102</v>
      </c>
      <c r="D34" s="121">
        <v>169</v>
      </c>
      <c r="E34" s="122">
        <f>F34-F35</f>
        <v>-127000</v>
      </c>
      <c r="F34" s="123">
        <f>SUM(X34:BN34)</f>
        <v>47000</v>
      </c>
      <c r="G34" s="124">
        <f>H34-H35</f>
        <v>-35000</v>
      </c>
      <c r="H34" s="125">
        <f t="shared" si="6"/>
        <v>10000</v>
      </c>
      <c r="I34" s="123">
        <v>10000</v>
      </c>
      <c r="J34" s="123"/>
      <c r="K34" s="123"/>
      <c r="L34" s="123"/>
      <c r="M34" s="123"/>
      <c r="N34" s="123"/>
      <c r="O34" s="123"/>
      <c r="P34" s="123"/>
      <c r="Q34" s="123"/>
      <c r="R34" s="123"/>
      <c r="S34" s="125"/>
      <c r="T34" s="125"/>
      <c r="U34" s="125"/>
      <c r="V34" s="125"/>
      <c r="W34" s="125"/>
      <c r="X34" s="123"/>
      <c r="Y34" s="123"/>
      <c r="Z34" s="123"/>
      <c r="AA34" s="123"/>
      <c r="AB34" s="123"/>
      <c r="AC34" s="123"/>
      <c r="AD34" s="123"/>
      <c r="AE34" s="123"/>
      <c r="AF34" s="123">
        <v>2000</v>
      </c>
      <c r="AG34" s="123">
        <v>1000</v>
      </c>
      <c r="AH34" s="123"/>
      <c r="AI34" s="123">
        <v>9000</v>
      </c>
      <c r="AJ34" s="123"/>
      <c r="AK34" s="123">
        <v>13500</v>
      </c>
      <c r="AL34" s="123"/>
      <c r="AM34" s="123"/>
      <c r="AN34" s="123"/>
      <c r="AO34" s="123"/>
      <c r="AP34" s="125"/>
      <c r="AQ34" s="123"/>
      <c r="AR34" s="123"/>
      <c r="AS34" s="123"/>
      <c r="AT34" s="123"/>
      <c r="AU34" s="123"/>
      <c r="AV34" s="123"/>
      <c r="AW34" s="123">
        <v>11500</v>
      </c>
      <c r="AX34" s="123"/>
      <c r="AY34" s="123"/>
      <c r="AZ34" s="123"/>
      <c r="BA34" s="123"/>
      <c r="BB34" s="123"/>
      <c r="BC34" s="123"/>
      <c r="BD34" s="123">
        <v>1500</v>
      </c>
      <c r="BE34" s="123"/>
      <c r="BF34" s="123"/>
      <c r="BG34" s="123">
        <v>3000</v>
      </c>
      <c r="BH34" s="123"/>
      <c r="BI34" s="123"/>
      <c r="BJ34" s="123"/>
      <c r="BK34" s="123"/>
      <c r="BL34" s="123">
        <v>5500</v>
      </c>
      <c r="BM34" s="123"/>
      <c r="BN34" s="123"/>
    </row>
    <row r="35" ht="15" customHeight="1" spans="1:66" s="119" customFormat="1" x14ac:dyDescent="0.25">
      <c r="A35" s="128" t="s">
        <v>227</v>
      </c>
      <c r="B35" s="128"/>
      <c r="C35" s="38" t="s">
        <v>103</v>
      </c>
      <c r="D35" s="121"/>
      <c r="E35" s="126"/>
      <c r="F35" s="123">
        <f>SUM(X35:BN35)</f>
        <v>174000</v>
      </c>
      <c r="G35" s="127"/>
      <c r="H35" s="125">
        <f t="shared" si="6"/>
        <v>45000</v>
      </c>
      <c r="I35" s="123"/>
      <c r="J35" s="123"/>
      <c r="K35" s="123"/>
      <c r="L35" s="123"/>
      <c r="M35" s="123"/>
      <c r="N35" s="123"/>
      <c r="O35" s="123"/>
      <c r="P35" s="123">
        <v>45000</v>
      </c>
      <c r="Q35" s="123"/>
      <c r="R35" s="123"/>
      <c r="S35" s="125"/>
      <c r="T35" s="125"/>
      <c r="U35" s="125"/>
      <c r="V35" s="125"/>
      <c r="W35" s="125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>
        <v>150000</v>
      </c>
      <c r="AN35" s="123"/>
      <c r="AO35" s="123"/>
      <c r="AP35" s="125"/>
      <c r="AQ35" s="123"/>
      <c r="AR35" s="123"/>
      <c r="AS35" s="123">
        <v>7000</v>
      </c>
      <c r="AT35" s="123"/>
      <c r="AU35" s="123"/>
      <c r="AV35" s="123"/>
      <c r="AW35" s="123"/>
      <c r="AX35" s="123"/>
      <c r="AY35" s="123">
        <v>5000</v>
      </c>
      <c r="AZ35" s="123"/>
      <c r="BA35" s="123"/>
      <c r="BB35" s="123"/>
      <c r="BC35" s="123"/>
      <c r="BD35" s="123"/>
      <c r="BE35" s="123">
        <v>10000</v>
      </c>
      <c r="BF35" s="123"/>
      <c r="BG35" s="123"/>
      <c r="BH35" s="123"/>
      <c r="BI35" s="123"/>
      <c r="BJ35" s="123"/>
      <c r="BK35" s="123"/>
      <c r="BL35" s="123"/>
      <c r="BM35" s="123"/>
      <c r="BN35" s="123">
        <v>2000</v>
      </c>
    </row>
    <row r="36" ht="15.75" customHeight="1" spans="1:66" s="129" customFormat="1" x14ac:dyDescent="0.25">
      <c r="A36" s="136"/>
      <c r="B36" s="136"/>
      <c r="C36" s="136"/>
      <c r="D36" s="130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3"/>
      <c r="T36" s="133"/>
      <c r="U36" s="133"/>
      <c r="V36" s="133"/>
      <c r="W36" s="133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3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</row>
    <row r="37" ht="15.75" customHeight="1" spans="1:66" s="119" customFormat="1" x14ac:dyDescent="0.25">
      <c r="A37" s="120"/>
      <c r="B37" s="120"/>
      <c r="C37" s="120"/>
      <c r="D37" s="121"/>
      <c r="E37" s="122">
        <f>F37-F38</f>
        <v>0</v>
      </c>
      <c r="F37" s="123">
        <f>SUM(X37:BN37)</f>
        <v>0</v>
      </c>
      <c r="G37" s="124">
        <f>H37-H38</f>
        <v>0</v>
      </c>
      <c r="H37" s="125">
        <f t="shared" ref="H37" si="7">SUM(I37:W37)</f>
        <v>0</v>
      </c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5"/>
      <c r="T37" s="125"/>
      <c r="U37" s="125"/>
      <c r="V37" s="125"/>
      <c r="W37" s="125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5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</row>
    <row r="38" ht="15.75" customHeight="1" spans="1:66" s="119" customFormat="1" x14ac:dyDescent="0.25">
      <c r="A38" s="120"/>
      <c r="B38" s="120"/>
      <c r="C38" s="120"/>
      <c r="D38" s="121"/>
      <c r="E38" s="126"/>
      <c r="F38" s="123">
        <f>SUM(X38:BN38)</f>
        <v>0</v>
      </c>
      <c r="G38" s="127"/>
      <c r="H38" s="125">
        <f t="shared" ref="H38:H40" si="8">SUM(I38:W38)</f>
        <v>0</v>
      </c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5"/>
      <c r="T38" s="125"/>
      <c r="U38" s="125"/>
      <c r="V38" s="125"/>
      <c r="W38" s="125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5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</row>
    <row r="39" ht="15" customHeight="1" spans="1:66" s="119" customFormat="1" x14ac:dyDescent="0.25">
      <c r="A39" s="128" t="s">
        <v>226</v>
      </c>
      <c r="B39" s="128"/>
      <c r="C39" s="128"/>
      <c r="D39" s="121"/>
      <c r="E39" s="122">
        <f>F39-F40</f>
        <v>0</v>
      </c>
      <c r="F39" s="123">
        <f>SUM(X39:BN39)</f>
        <v>0</v>
      </c>
      <c r="G39" s="124">
        <f>H39-H40</f>
        <v>0</v>
      </c>
      <c r="H39" s="125">
        <f t="shared" si="8"/>
        <v>0</v>
      </c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5"/>
      <c r="T39" s="125"/>
      <c r="U39" s="125"/>
      <c r="V39" s="125"/>
      <c r="W39" s="125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5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</row>
    <row r="40" ht="15" customHeight="1" spans="1:66" s="119" customFormat="1" x14ac:dyDescent="0.25">
      <c r="A40" s="128" t="s">
        <v>227</v>
      </c>
      <c r="B40" s="128"/>
      <c r="C40" s="128"/>
      <c r="D40" s="121"/>
      <c r="E40" s="126"/>
      <c r="F40" s="123">
        <f>SUM(X40:BN40)</f>
        <v>0</v>
      </c>
      <c r="G40" s="127"/>
      <c r="H40" s="125">
        <f t="shared" si="8"/>
        <v>0</v>
      </c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5"/>
      <c r="T40" s="125"/>
      <c r="U40" s="125"/>
      <c r="V40" s="125"/>
      <c r="W40" s="125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5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</row>
    <row r="41" ht="15.75" customHeight="1" spans="1:66" s="129" customFormat="1" x14ac:dyDescent="0.25">
      <c r="A41" s="98"/>
      <c r="B41" s="98"/>
      <c r="C41" s="136"/>
      <c r="D41" s="130"/>
      <c r="E41" s="131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3"/>
      <c r="T41" s="133"/>
      <c r="U41" s="133"/>
      <c r="V41" s="133"/>
      <c r="W41" s="133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3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</row>
    <row r="42" ht="15.75" customHeight="1" spans="1:66" s="119" customFormat="1" x14ac:dyDescent="0.25">
      <c r="A42" s="120"/>
      <c r="B42" s="120"/>
      <c r="C42" s="120"/>
      <c r="D42" s="121"/>
      <c r="E42" s="122">
        <f>F42-F43</f>
        <v>0</v>
      </c>
      <c r="F42" s="123">
        <f>SUM(X42:BN42)</f>
        <v>0</v>
      </c>
      <c r="G42" s="124">
        <f>H42-H43</f>
        <v>0</v>
      </c>
      <c r="H42" s="125">
        <f>SUM(I42:W42)</f>
        <v>0</v>
      </c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5"/>
      <c r="T42" s="125"/>
      <c r="U42" s="125"/>
      <c r="V42" s="125"/>
      <c r="W42" s="125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5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</row>
    <row r="43" ht="15.75" customHeight="1" spans="1:66" s="119" customFormat="1" x14ac:dyDescent="0.25">
      <c r="A43" s="120"/>
      <c r="B43" s="120"/>
      <c r="C43" s="120"/>
      <c r="D43" s="121"/>
      <c r="E43" s="126"/>
      <c r="F43" s="123">
        <f>SUM(X43:BN43)</f>
        <v>0</v>
      </c>
      <c r="G43" s="127"/>
      <c r="H43" s="125">
        <f t="shared" ref="H43:H45" si="9">SUM(I43:W43)</f>
        <v>0</v>
      </c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5"/>
      <c r="T43" s="125"/>
      <c r="U43" s="125"/>
      <c r="V43" s="125"/>
      <c r="W43" s="125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5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</row>
    <row r="44" ht="15" customHeight="1" spans="1:66" s="119" customFormat="1" x14ac:dyDescent="0.25">
      <c r="A44" s="128" t="s">
        <v>226</v>
      </c>
      <c r="B44" s="128"/>
      <c r="C44" s="38"/>
      <c r="D44" s="121"/>
      <c r="E44" s="122">
        <f>F44-F45</f>
        <v>0</v>
      </c>
      <c r="F44" s="123">
        <f>SUM(X44:BN44)</f>
        <v>0</v>
      </c>
      <c r="G44" s="124">
        <f>H44-H45</f>
        <v>0</v>
      </c>
      <c r="H44" s="125">
        <f t="shared" si="9"/>
        <v>0</v>
      </c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5"/>
      <c r="T44" s="125"/>
      <c r="U44" s="125"/>
      <c r="V44" s="125"/>
      <c r="W44" s="125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5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</row>
    <row r="45" ht="15" customHeight="1" spans="1:66" s="119" customFormat="1" x14ac:dyDescent="0.25">
      <c r="A45" s="128" t="s">
        <v>227</v>
      </c>
      <c r="B45" s="128"/>
      <c r="C45" s="38"/>
      <c r="D45" s="121"/>
      <c r="E45" s="126"/>
      <c r="F45" s="123">
        <f>SUM(X45:BN45)</f>
        <v>0</v>
      </c>
      <c r="G45" s="127"/>
      <c r="H45" s="125">
        <f t="shared" si="9"/>
        <v>0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5"/>
      <c r="T45" s="125"/>
      <c r="U45" s="125"/>
      <c r="V45" s="125"/>
      <c r="W45" s="125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5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</row>
    <row r="46" ht="15.75" customHeight="1" spans="1:66" s="129" customFormat="1" x14ac:dyDescent="0.25">
      <c r="A46" s="136"/>
      <c r="B46" s="136"/>
      <c r="C46" s="136"/>
      <c r="D46" s="130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3"/>
      <c r="T46" s="133"/>
      <c r="U46" s="133"/>
      <c r="V46" s="133"/>
      <c r="W46" s="133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3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</row>
    <row r="47" ht="15.75" customHeight="1" spans="1:66" s="119" customFormat="1" x14ac:dyDescent="0.25">
      <c r="A47" s="120"/>
      <c r="B47" s="120"/>
      <c r="C47" s="120"/>
      <c r="D47" s="121"/>
      <c r="E47" s="122">
        <f>F47-F48</f>
        <v>0</v>
      </c>
      <c r="F47" s="123">
        <f>SUM(X47:BN47)</f>
        <v>0</v>
      </c>
      <c r="G47" s="124">
        <f>H47-H48</f>
        <v>0</v>
      </c>
      <c r="H47" s="125">
        <f>SUM(I47:W47)</f>
        <v>0</v>
      </c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5"/>
      <c r="T47" s="125"/>
      <c r="U47" s="125"/>
      <c r="V47" s="125"/>
      <c r="W47" s="125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5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</row>
    <row r="48" ht="15.75" customHeight="1" spans="1:66" s="119" customFormat="1" x14ac:dyDescent="0.25">
      <c r="A48" s="120"/>
      <c r="B48" s="120"/>
      <c r="C48" s="120"/>
      <c r="D48" s="121"/>
      <c r="E48" s="126"/>
      <c r="F48" s="123">
        <f>SUM(X48:BN48)</f>
        <v>0</v>
      </c>
      <c r="G48" s="127"/>
      <c r="H48" s="125">
        <f t="shared" ref="H48:H50" si="10">SUM(I48:W48)</f>
        <v>0</v>
      </c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5"/>
      <c r="T48" s="125"/>
      <c r="U48" s="125"/>
      <c r="V48" s="125"/>
      <c r="W48" s="125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5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</row>
    <row r="49" ht="15" customHeight="1" spans="1:66" s="119" customFormat="1" x14ac:dyDescent="0.25">
      <c r="A49" s="128" t="s">
        <v>226</v>
      </c>
      <c r="B49" s="128"/>
      <c r="C49" s="128"/>
      <c r="D49" s="121"/>
      <c r="E49" s="122">
        <f>F49-F50</f>
        <v>0</v>
      </c>
      <c r="F49" s="123">
        <f>SUM(X49:BN49)</f>
        <v>0</v>
      </c>
      <c r="G49" s="124">
        <f>H49-H50</f>
        <v>0</v>
      </c>
      <c r="H49" s="125">
        <f t="shared" si="10"/>
        <v>0</v>
      </c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5"/>
      <c r="T49" s="125"/>
      <c r="U49" s="125"/>
      <c r="V49" s="125"/>
      <c r="W49" s="125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5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</row>
    <row r="50" ht="15" customHeight="1" spans="1:66" s="119" customFormat="1" x14ac:dyDescent="0.25">
      <c r="A50" s="128" t="s">
        <v>227</v>
      </c>
      <c r="B50" s="128"/>
      <c r="C50" s="128"/>
      <c r="D50" s="121"/>
      <c r="E50" s="126"/>
      <c r="F50" s="123">
        <f>SUM(X50:BN50)</f>
        <v>0</v>
      </c>
      <c r="G50" s="127"/>
      <c r="H50" s="125">
        <f t="shared" si="10"/>
        <v>0</v>
      </c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5"/>
      <c r="T50" s="125"/>
      <c r="U50" s="125"/>
      <c r="V50" s="125"/>
      <c r="W50" s="125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5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</row>
    <row r="51" ht="15.75" customHeight="1" spans="1:66" s="129" customFormat="1" x14ac:dyDescent="0.25">
      <c r="A51" s="136"/>
      <c r="B51" s="136"/>
      <c r="C51" s="136"/>
      <c r="D51" s="130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3"/>
      <c r="T51" s="133"/>
      <c r="U51" s="133"/>
      <c r="V51" s="133"/>
      <c r="W51" s="133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3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</row>
    <row r="52" ht="15.75" customHeight="1" spans="1:66" s="119" customFormat="1" x14ac:dyDescent="0.25">
      <c r="A52" s="120"/>
      <c r="B52" s="120"/>
      <c r="C52" s="120"/>
      <c r="D52" s="121"/>
      <c r="E52" s="122">
        <f>F52-F53</f>
        <v>0</v>
      </c>
      <c r="F52" s="123">
        <f>SUM(X52:BN52)</f>
        <v>0</v>
      </c>
      <c r="G52" s="124">
        <f>H52-H53</f>
        <v>0</v>
      </c>
      <c r="H52" s="125">
        <f>SUM(I52:W52)</f>
        <v>0</v>
      </c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5"/>
      <c r="T52" s="125"/>
      <c r="U52" s="125"/>
      <c r="V52" s="125"/>
      <c r="W52" s="125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5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</row>
    <row r="53" ht="15.75" customHeight="1" spans="1:66" s="119" customFormat="1" x14ac:dyDescent="0.25">
      <c r="A53" s="120"/>
      <c r="B53" s="120"/>
      <c r="C53" s="120"/>
      <c r="D53" s="121"/>
      <c r="E53" s="126"/>
      <c r="F53" s="123">
        <f>SUM(X53:BN53)</f>
        <v>0</v>
      </c>
      <c r="G53" s="127"/>
      <c r="H53" s="125">
        <f t="shared" ref="H53:H55" si="11">SUM(I53:W53)</f>
        <v>0</v>
      </c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5"/>
      <c r="T53" s="125"/>
      <c r="U53" s="125"/>
      <c r="V53" s="125"/>
      <c r="W53" s="125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5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</row>
    <row r="54" ht="15" customHeight="1" spans="1:66" s="119" customFormat="1" x14ac:dyDescent="0.25">
      <c r="A54" s="128" t="s">
        <v>226</v>
      </c>
      <c r="B54" s="128"/>
      <c r="C54" s="128"/>
      <c r="D54" s="121"/>
      <c r="E54" s="122">
        <f>F54-F55</f>
        <v>0</v>
      </c>
      <c r="F54" s="123">
        <f>SUM(X54:BN54)</f>
        <v>0</v>
      </c>
      <c r="G54" s="124">
        <f>H54-H55</f>
        <v>0</v>
      </c>
      <c r="H54" s="125">
        <f t="shared" si="11"/>
        <v>0</v>
      </c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5"/>
      <c r="T54" s="125"/>
      <c r="U54" s="125"/>
      <c r="V54" s="125"/>
      <c r="W54" s="125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5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</row>
    <row r="55" ht="15" customHeight="1" spans="1:66" s="119" customFormat="1" x14ac:dyDescent="0.25">
      <c r="A55" s="128" t="s">
        <v>227</v>
      </c>
      <c r="B55" s="128"/>
      <c r="C55" s="128"/>
      <c r="D55" s="121"/>
      <c r="E55" s="126"/>
      <c r="F55" s="123">
        <f>SUM(X55:BN55)</f>
        <v>0</v>
      </c>
      <c r="G55" s="127"/>
      <c r="H55" s="125">
        <f t="shared" si="11"/>
        <v>0</v>
      </c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5"/>
      <c r="T55" s="125"/>
      <c r="U55" s="125"/>
      <c r="V55" s="125"/>
      <c r="W55" s="125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5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</row>
    <row r="56" ht="15.75" customHeight="1" spans="1:66" s="129" customFormat="1" x14ac:dyDescent="0.25">
      <c r="A56" s="136"/>
      <c r="B56" s="136"/>
      <c r="C56" s="136"/>
      <c r="D56" s="130"/>
      <c r="E56" s="13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3"/>
      <c r="T56" s="133"/>
      <c r="U56" s="133"/>
      <c r="V56" s="133"/>
      <c r="W56" s="133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3"/>
      <c r="AQ56" s="132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</row>
    <row r="57" ht="15.75" customHeight="1" spans="1:66" s="119" customFormat="1" x14ac:dyDescent="0.25">
      <c r="A57" s="120"/>
      <c r="B57" s="120"/>
      <c r="C57" s="120"/>
      <c r="D57" s="121"/>
      <c r="E57" s="122">
        <f>F57-F58</f>
        <v>0</v>
      </c>
      <c r="F57" s="123">
        <f>SUM(X57:BN57)</f>
        <v>0</v>
      </c>
      <c r="G57" s="124">
        <f>H57-H58</f>
        <v>0</v>
      </c>
      <c r="H57" s="125">
        <f>SUM(I57:W57)</f>
        <v>0</v>
      </c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5"/>
      <c r="T57" s="125"/>
      <c r="U57" s="125"/>
      <c r="V57" s="125"/>
      <c r="W57" s="125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5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</row>
    <row r="58" ht="15.75" customHeight="1" spans="1:66" s="119" customFormat="1" x14ac:dyDescent="0.25">
      <c r="A58" s="120"/>
      <c r="B58" s="120"/>
      <c r="C58" s="120"/>
      <c r="D58" s="121"/>
      <c r="E58" s="126"/>
      <c r="F58" s="123">
        <f>SUM(X58:BN58)</f>
        <v>0</v>
      </c>
      <c r="G58" s="127"/>
      <c r="H58" s="125">
        <f t="shared" ref="H58:H60" si="12">SUM(I58:W58)</f>
        <v>0</v>
      </c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5"/>
      <c r="T58" s="125"/>
      <c r="U58" s="125"/>
      <c r="V58" s="125"/>
      <c r="W58" s="125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5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</row>
    <row r="59" ht="15" customHeight="1" spans="1:66" s="119" customFormat="1" x14ac:dyDescent="0.25">
      <c r="A59" s="128" t="s">
        <v>226</v>
      </c>
      <c r="B59" s="128"/>
      <c r="C59" s="128"/>
      <c r="D59" s="121"/>
      <c r="E59" s="122">
        <f>F59-F60</f>
        <v>0</v>
      </c>
      <c r="F59" s="123">
        <f>SUM(X59:BN59)</f>
        <v>0</v>
      </c>
      <c r="G59" s="124">
        <f>H59-H60</f>
        <v>0</v>
      </c>
      <c r="H59" s="125">
        <f t="shared" si="12"/>
        <v>0</v>
      </c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5"/>
      <c r="T59" s="125"/>
      <c r="U59" s="125"/>
      <c r="V59" s="125"/>
      <c r="W59" s="125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5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</row>
    <row r="60" ht="15" customHeight="1" spans="1:66" s="119" customFormat="1" x14ac:dyDescent="0.25">
      <c r="A60" s="128" t="s">
        <v>227</v>
      </c>
      <c r="B60" s="128"/>
      <c r="C60" s="128"/>
      <c r="D60" s="121"/>
      <c r="E60" s="126"/>
      <c r="F60" s="123">
        <f>SUM(X60:BN60)</f>
        <v>0</v>
      </c>
      <c r="G60" s="127"/>
      <c r="H60" s="125">
        <f t="shared" si="12"/>
        <v>0</v>
      </c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5"/>
      <c r="T60" s="125"/>
      <c r="U60" s="125"/>
      <c r="V60" s="125"/>
      <c r="W60" s="125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5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</row>
    <row r="61" ht="15.75" customHeight="1" spans="1:66" s="129" customFormat="1" x14ac:dyDescent="0.25">
      <c r="A61" s="136"/>
      <c r="B61" s="136"/>
      <c r="C61" s="136"/>
      <c r="D61" s="130"/>
      <c r="E61" s="131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3"/>
      <c r="T61" s="133"/>
      <c r="U61" s="133"/>
      <c r="V61" s="133"/>
      <c r="W61" s="133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3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</row>
    <row r="62" ht="15.75" customHeight="1" spans="1:66" s="119" customFormat="1" x14ac:dyDescent="0.25">
      <c r="A62" s="120"/>
      <c r="B62" s="120"/>
      <c r="C62" s="120"/>
      <c r="D62" s="121"/>
      <c r="E62" s="122">
        <f>F62-F63</f>
        <v>0</v>
      </c>
      <c r="F62" s="123">
        <f>SUM(X62:BN62)</f>
        <v>0</v>
      </c>
      <c r="G62" s="124">
        <f>H62-H63</f>
        <v>0</v>
      </c>
      <c r="H62" s="125">
        <f>SUM(I62:W62)</f>
        <v>0</v>
      </c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5"/>
      <c r="T62" s="125"/>
      <c r="U62" s="125"/>
      <c r="V62" s="125"/>
      <c r="W62" s="125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5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</row>
    <row r="63" ht="15.75" customHeight="1" spans="1:66" s="119" customFormat="1" x14ac:dyDescent="0.25">
      <c r="A63" s="120"/>
      <c r="B63" s="120"/>
      <c r="C63" s="120"/>
      <c r="D63" s="121"/>
      <c r="E63" s="126"/>
      <c r="F63" s="123">
        <f>SUM(X63:BN63)</f>
        <v>0</v>
      </c>
      <c r="G63" s="127"/>
      <c r="H63" s="125">
        <f t="shared" ref="H63:H65" si="13">SUM(I63:W63)</f>
        <v>0</v>
      </c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5"/>
      <c r="T63" s="125"/>
      <c r="U63" s="125"/>
      <c r="V63" s="125"/>
      <c r="W63" s="125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5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</row>
    <row r="64" ht="15" customHeight="1" spans="1:66" s="119" customFormat="1" x14ac:dyDescent="0.25">
      <c r="A64" s="128" t="s">
        <v>226</v>
      </c>
      <c r="B64" s="128"/>
      <c r="C64" s="128"/>
      <c r="D64" s="121"/>
      <c r="E64" s="122">
        <f>F64-F65</f>
        <v>0</v>
      </c>
      <c r="F64" s="123">
        <f>SUM(X64:BN64)</f>
        <v>0</v>
      </c>
      <c r="G64" s="124">
        <f>H64-H65</f>
        <v>0</v>
      </c>
      <c r="H64" s="125">
        <f t="shared" si="13"/>
        <v>0</v>
      </c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5"/>
      <c r="T64" s="125"/>
      <c r="U64" s="125"/>
      <c r="V64" s="125"/>
      <c r="W64" s="125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5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</row>
    <row r="65" ht="15" customHeight="1" spans="1:66" s="119" customFormat="1" x14ac:dyDescent="0.25">
      <c r="A65" s="128" t="s">
        <v>227</v>
      </c>
      <c r="B65" s="128"/>
      <c r="C65" s="128"/>
      <c r="D65" s="121"/>
      <c r="E65" s="126"/>
      <c r="F65" s="123">
        <f>SUM(X65:BN65)</f>
        <v>0</v>
      </c>
      <c r="G65" s="127"/>
      <c r="H65" s="125">
        <f t="shared" si="13"/>
        <v>0</v>
      </c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5"/>
      <c r="T65" s="125"/>
      <c r="U65" s="125"/>
      <c r="V65" s="125"/>
      <c r="W65" s="125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5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</row>
    <row r="66" ht="15.75" customHeight="1" spans="1:66" s="129" customFormat="1" x14ac:dyDescent="0.25">
      <c r="A66" s="136"/>
      <c r="B66" s="136"/>
      <c r="C66" s="136"/>
      <c r="D66" s="130"/>
      <c r="E66" s="131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3"/>
      <c r="T66" s="133"/>
      <c r="U66" s="133"/>
      <c r="V66" s="133"/>
      <c r="W66" s="133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3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</row>
    <row r="67" ht="15.75" customHeight="1" spans="1:66" s="119" customFormat="1" x14ac:dyDescent="0.25">
      <c r="A67" s="120"/>
      <c r="B67" s="120"/>
      <c r="C67" s="120"/>
      <c r="D67" s="121"/>
      <c r="E67" s="122">
        <f>F67-F68</f>
        <v>0</v>
      </c>
      <c r="F67" s="123">
        <f>SUM(X67:BN67)</f>
        <v>0</v>
      </c>
      <c r="G67" s="124">
        <f>H67-H68</f>
        <v>0</v>
      </c>
      <c r="H67" s="125">
        <f>SUM(I67:W67)</f>
        <v>0</v>
      </c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5"/>
      <c r="T67" s="125"/>
      <c r="U67" s="125"/>
      <c r="V67" s="125"/>
      <c r="W67" s="125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5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</row>
    <row r="68" ht="15.75" customHeight="1" spans="1:66" s="119" customFormat="1" x14ac:dyDescent="0.25">
      <c r="A68" s="120"/>
      <c r="B68" s="120"/>
      <c r="C68" s="120"/>
      <c r="D68" s="121"/>
      <c r="E68" s="126"/>
      <c r="F68" s="123">
        <f>SUM(X68:BN68)</f>
        <v>0</v>
      </c>
      <c r="G68" s="127"/>
      <c r="H68" s="125">
        <f t="shared" ref="H68:H70" si="14">SUM(I68:W68)</f>
        <v>0</v>
      </c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5"/>
      <c r="T68" s="125"/>
      <c r="U68" s="125"/>
      <c r="V68" s="125"/>
      <c r="W68" s="125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5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</row>
    <row r="69" ht="15" customHeight="1" spans="1:66" s="119" customFormat="1" x14ac:dyDescent="0.25">
      <c r="A69" s="128" t="s">
        <v>226</v>
      </c>
      <c r="B69" s="128"/>
      <c r="C69" s="128"/>
      <c r="D69" s="121"/>
      <c r="E69" s="122">
        <f>F69-F70</f>
        <v>0</v>
      </c>
      <c r="F69" s="123">
        <f>SUM(X69:BN69)</f>
        <v>0</v>
      </c>
      <c r="G69" s="124">
        <f>H69-H70</f>
        <v>0</v>
      </c>
      <c r="H69" s="125">
        <f t="shared" si="14"/>
        <v>0</v>
      </c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5"/>
      <c r="T69" s="125"/>
      <c r="U69" s="125"/>
      <c r="V69" s="125"/>
      <c r="W69" s="125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5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</row>
    <row r="70" ht="15" customHeight="1" spans="1:66" s="119" customFormat="1" x14ac:dyDescent="0.25">
      <c r="A70" s="128" t="s">
        <v>227</v>
      </c>
      <c r="B70" s="128"/>
      <c r="C70" s="128"/>
      <c r="D70" s="121"/>
      <c r="E70" s="126"/>
      <c r="F70" s="123">
        <f>SUM(X70:BN70)</f>
        <v>0</v>
      </c>
      <c r="G70" s="127"/>
      <c r="H70" s="125">
        <f t="shared" si="14"/>
        <v>0</v>
      </c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5"/>
      <c r="T70" s="125"/>
      <c r="U70" s="125"/>
      <c r="V70" s="125"/>
      <c r="W70" s="125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5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</row>
    <row r="71" ht="15.75" customHeight="1" spans="1:66" s="129" customFormat="1" x14ac:dyDescent="0.25">
      <c r="A71" s="136"/>
      <c r="B71" s="136"/>
      <c r="C71" s="136"/>
      <c r="D71" s="130"/>
      <c r="E71" s="131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3"/>
      <c r="T71" s="133"/>
      <c r="U71" s="133"/>
      <c r="V71" s="133"/>
      <c r="W71" s="133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3"/>
      <c r="AQ71" s="132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</row>
    <row r="72" ht="15.75" customHeight="1" spans="1:66" s="119" customFormat="1" x14ac:dyDescent="0.25">
      <c r="A72" s="120"/>
      <c r="B72" s="120"/>
      <c r="C72" s="120"/>
      <c r="D72" s="121"/>
      <c r="E72" s="122">
        <f>F72-F73</f>
        <v>0</v>
      </c>
      <c r="F72" s="123">
        <f>SUM(X72:BN72)</f>
        <v>0</v>
      </c>
      <c r="G72" s="124">
        <f>H72-H73</f>
        <v>0</v>
      </c>
      <c r="H72" s="125">
        <f>SUM(I72:W72)</f>
        <v>0</v>
      </c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5"/>
      <c r="T72" s="125"/>
      <c r="U72" s="125"/>
      <c r="V72" s="125"/>
      <c r="W72" s="125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5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</row>
    <row r="73" ht="15.75" customHeight="1" spans="1:66" s="119" customFormat="1" x14ac:dyDescent="0.25">
      <c r="A73" s="120"/>
      <c r="B73" s="120"/>
      <c r="C73" s="120"/>
      <c r="D73" s="121"/>
      <c r="E73" s="126"/>
      <c r="F73" s="123">
        <f>SUM(X73:BN73)</f>
        <v>0</v>
      </c>
      <c r="G73" s="127"/>
      <c r="H73" s="125">
        <f t="shared" ref="H73:H75" si="15">SUM(I73:W73)</f>
        <v>0</v>
      </c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5"/>
      <c r="T73" s="125"/>
      <c r="U73" s="125"/>
      <c r="V73" s="125"/>
      <c r="W73" s="125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5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</row>
    <row r="74" ht="15" customHeight="1" spans="1:66" s="119" customFormat="1" x14ac:dyDescent="0.25">
      <c r="A74" s="128" t="s">
        <v>226</v>
      </c>
      <c r="B74" s="128"/>
      <c r="C74" s="128"/>
      <c r="D74" s="121"/>
      <c r="E74" s="122">
        <f>F74-F75</f>
        <v>0</v>
      </c>
      <c r="F74" s="123">
        <f>SUM(X74:BN74)</f>
        <v>0</v>
      </c>
      <c r="G74" s="124">
        <f>H74-H75</f>
        <v>0</v>
      </c>
      <c r="H74" s="125">
        <f t="shared" si="15"/>
        <v>0</v>
      </c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5"/>
      <c r="T74" s="125"/>
      <c r="U74" s="125"/>
      <c r="V74" s="125"/>
      <c r="W74" s="125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5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</row>
    <row r="75" ht="15" customHeight="1" spans="1:66" s="119" customFormat="1" x14ac:dyDescent="0.25">
      <c r="A75" s="128" t="s">
        <v>227</v>
      </c>
      <c r="B75" s="128"/>
      <c r="C75" s="128"/>
      <c r="D75" s="121"/>
      <c r="E75" s="126"/>
      <c r="F75" s="123">
        <f>SUM(X75:BN75)</f>
        <v>0</v>
      </c>
      <c r="G75" s="127"/>
      <c r="H75" s="125">
        <f t="shared" si="15"/>
        <v>0</v>
      </c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5"/>
      <c r="T75" s="125"/>
      <c r="U75" s="125"/>
      <c r="V75" s="125"/>
      <c r="W75" s="125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5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</row>
    <row r="76" ht="15.75" customHeight="1" spans="1:66" s="129" customFormat="1" x14ac:dyDescent="0.25">
      <c r="A76" s="136"/>
      <c r="B76" s="136"/>
      <c r="C76" s="136"/>
      <c r="D76" s="130"/>
      <c r="E76" s="131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3"/>
      <c r="T76" s="133"/>
      <c r="U76" s="133"/>
      <c r="V76" s="133"/>
      <c r="W76" s="133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3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</row>
    <row r="77" ht="15.75" customHeight="1" spans="1:66" s="119" customFormat="1" x14ac:dyDescent="0.25">
      <c r="A77" s="120"/>
      <c r="B77" s="120"/>
      <c r="C77" s="120"/>
      <c r="D77" s="121"/>
      <c r="E77" s="122">
        <f>F77-F78</f>
        <v>0</v>
      </c>
      <c r="F77" s="123">
        <f>SUM(X77:BN77)</f>
        <v>0</v>
      </c>
      <c r="G77" s="124">
        <f>H77-H78</f>
        <v>0</v>
      </c>
      <c r="H77" s="125">
        <f>SUM(I77:W77)</f>
        <v>0</v>
      </c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5"/>
      <c r="T77" s="125"/>
      <c r="U77" s="125"/>
      <c r="V77" s="125"/>
      <c r="W77" s="125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5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</row>
    <row r="78" ht="15.75" customHeight="1" spans="1:66" s="119" customFormat="1" x14ac:dyDescent="0.25">
      <c r="A78" s="120"/>
      <c r="B78" s="120"/>
      <c r="C78" s="120"/>
      <c r="D78" s="121"/>
      <c r="E78" s="126"/>
      <c r="F78" s="123">
        <f>SUM(X78:BN78)</f>
        <v>0</v>
      </c>
      <c r="G78" s="127"/>
      <c r="H78" s="125">
        <f t="shared" ref="H78:H80" si="16">SUM(I78:W78)</f>
        <v>0</v>
      </c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5"/>
      <c r="T78" s="125"/>
      <c r="U78" s="125"/>
      <c r="V78" s="125"/>
      <c r="W78" s="125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5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</row>
    <row r="79" ht="15" customHeight="1" spans="1:66" s="119" customFormat="1" x14ac:dyDescent="0.25">
      <c r="A79" s="128" t="s">
        <v>226</v>
      </c>
      <c r="B79" s="128"/>
      <c r="C79" s="128"/>
      <c r="D79" s="121"/>
      <c r="E79" s="122">
        <f>F79-F80</f>
        <v>0</v>
      </c>
      <c r="F79" s="123">
        <f>SUM(X79:BN79)</f>
        <v>0</v>
      </c>
      <c r="G79" s="124">
        <f>H79-H80</f>
        <v>0</v>
      </c>
      <c r="H79" s="125">
        <f t="shared" si="16"/>
        <v>0</v>
      </c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5"/>
      <c r="T79" s="125"/>
      <c r="U79" s="125"/>
      <c r="V79" s="125"/>
      <c r="W79" s="125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5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</row>
    <row r="80" ht="15" customHeight="1" spans="1:66" s="119" customFormat="1" x14ac:dyDescent="0.25">
      <c r="A80" s="128" t="s">
        <v>227</v>
      </c>
      <c r="B80" s="128"/>
      <c r="C80" s="128"/>
      <c r="D80" s="121"/>
      <c r="E80" s="126"/>
      <c r="F80" s="123">
        <f>SUM(X80:BN80)</f>
        <v>0</v>
      </c>
      <c r="G80" s="127"/>
      <c r="H80" s="125">
        <f t="shared" si="16"/>
        <v>0</v>
      </c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5"/>
      <c r="T80" s="125"/>
      <c r="U80" s="125"/>
      <c r="V80" s="125"/>
      <c r="W80" s="125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5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</row>
    <row r="82" spans="11:11" x14ac:dyDescent="0.25">
      <c r="K82" s="12"/>
    </row>
    <row r="83" spans="11:11" x14ac:dyDescent="0.25">
      <c r="K83" s="138"/>
    </row>
  </sheetData>
  <autoFilter ref="I1:W40"/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 zoomScale="100" zoomScaleNormal="100">
      <selection activeCell="A5" sqref="A5"/>
    </sheetView>
  </sheetViews>
  <sheetFormatPr defaultRowHeight="12.75" outlineLevelRow="0" outlineLevelCol="0" x14ac:dyDescent="0.2" customHeight="1"/>
  <cols>
    <col min="1" max="1" width="15" customWidth="1"/>
    <col min="2" max="2" width="10.7109375" customWidth="1"/>
    <col min="3" max="3" width="11" hidden="1" customWidth="1"/>
    <col min="4" max="4" width="13.28515625" customWidth="1"/>
    <col min="5" max="5" width="13.85546875" customWidth="1"/>
    <col min="6" max="6" width="12.85546875" customWidth="1"/>
    <col min="7" max="7" width="12.140625" customWidth="1"/>
    <col min="8" max="8" width="12.85546875" customWidth="1"/>
  </cols>
  <sheetData>
    <row r="1" spans="1:4" x14ac:dyDescent="0.25">
      <c r="A1" s="6"/>
      <c r="B1" s="55" t="s">
        <v>121</v>
      </c>
      <c r="C1" s="55" t="s">
        <v>122</v>
      </c>
      <c r="D1" s="55" t="s">
        <v>122</v>
      </c>
    </row>
    <row r="2" spans="1:4" x14ac:dyDescent="0.25">
      <c r="A2" s="9" t="s">
        <v>123</v>
      </c>
      <c r="B2" s="56">
        <v>0</v>
      </c>
      <c r="C2" s="57"/>
      <c r="D2" s="56">
        <v>0</v>
      </c>
    </row>
    <row r="3" spans="1:4" x14ac:dyDescent="0.25">
      <c r="A3" s="9" t="s">
        <v>124</v>
      </c>
      <c r="B3" s="56">
        <v>0.1</v>
      </c>
      <c r="C3" s="57"/>
      <c r="D3" s="56">
        <v>0</v>
      </c>
    </row>
    <row r="4" spans="1:4" x14ac:dyDescent="0.25">
      <c r="A4" s="9" t="s">
        <v>125</v>
      </c>
      <c r="B4" s="56">
        <v>0.1</v>
      </c>
      <c r="C4" s="57"/>
      <c r="D4" s="56">
        <v>0.02</v>
      </c>
    </row>
    <row r="5" spans="1:4" x14ac:dyDescent="0.25">
      <c r="A5" s="9" t="s">
        <v>126</v>
      </c>
      <c r="B5" s="56">
        <v>0.1</v>
      </c>
      <c r="C5" s="6"/>
      <c r="D5" s="56">
        <v>0.02</v>
      </c>
    </row>
    <row r="6" spans="1:4" x14ac:dyDescent="0.25">
      <c r="A6" s="9" t="s">
        <v>127</v>
      </c>
      <c r="B6" s="56">
        <v>0.1</v>
      </c>
      <c r="C6" s="57"/>
      <c r="D6" s="56">
        <v>0.02</v>
      </c>
    </row>
    <row r="7" spans="1:4" x14ac:dyDescent="0.25">
      <c r="A7" s="9" t="s">
        <v>128</v>
      </c>
      <c r="B7" s="56">
        <v>0.1</v>
      </c>
      <c r="C7" s="57"/>
      <c r="D7" s="56">
        <v>0.02</v>
      </c>
    </row>
    <row r="8" spans="1:4" x14ac:dyDescent="0.25">
      <c r="A8" s="9" t="s">
        <v>129</v>
      </c>
      <c r="B8" s="56">
        <v>0.1</v>
      </c>
      <c r="C8" s="57"/>
      <c r="D8" s="56">
        <v>0.02</v>
      </c>
    </row>
    <row r="9" spans="1:4" x14ac:dyDescent="0.25">
      <c r="A9" s="9" t="s">
        <v>130</v>
      </c>
      <c r="B9" s="56">
        <v>0.1</v>
      </c>
      <c r="C9" s="57"/>
      <c r="D9" s="56">
        <v>0.02</v>
      </c>
    </row>
    <row r="10" spans="1:4" x14ac:dyDescent="0.25">
      <c r="A10" s="9" t="s">
        <v>131</v>
      </c>
      <c r="B10" s="56">
        <v>0.1</v>
      </c>
      <c r="C10" s="57"/>
      <c r="D10" s="56">
        <v>0.02</v>
      </c>
    </row>
    <row r="11" spans="1:4" x14ac:dyDescent="0.25">
      <c r="A11" s="9" t="s">
        <v>132</v>
      </c>
      <c r="B11" s="56">
        <v>0.1</v>
      </c>
      <c r="C11" s="57"/>
      <c r="D11" s="56">
        <v>0.02</v>
      </c>
    </row>
    <row r="12" spans="1:4" x14ac:dyDescent="0.25">
      <c r="A12" s="9" t="s">
        <v>133</v>
      </c>
      <c r="B12" s="56">
        <v>0.1</v>
      </c>
      <c r="C12" s="6"/>
      <c r="D12" s="56">
        <v>0</v>
      </c>
    </row>
    <row r="13" spans="1:4" x14ac:dyDescent="0.25">
      <c r="A13" s="9" t="s">
        <v>134</v>
      </c>
      <c r="B13" s="56">
        <v>0.1</v>
      </c>
      <c r="C13" s="57"/>
      <c r="D13" s="57">
        <v>0.02</v>
      </c>
    </row>
    <row r="14" spans="1:4" x14ac:dyDescent="0.25">
      <c r="A14" s="9" t="s">
        <v>135</v>
      </c>
      <c r="B14" s="56">
        <v>0.1</v>
      </c>
      <c r="C14" s="57"/>
      <c r="D14" s="56">
        <v>0.02</v>
      </c>
    </row>
    <row r="15" spans="1:4" x14ac:dyDescent="0.25">
      <c r="A15" s="9" t="s">
        <v>136</v>
      </c>
      <c r="B15" s="56">
        <v>0.1</v>
      </c>
      <c r="C15" s="57"/>
      <c r="D15" s="57">
        <v>0</v>
      </c>
    </row>
    <row r="16" spans="1:4" x14ac:dyDescent="0.25">
      <c r="A16" s="9" t="s">
        <v>137</v>
      </c>
      <c r="B16" s="56">
        <v>0.1</v>
      </c>
      <c r="C16" s="57"/>
      <c r="D16" s="56">
        <v>0.02</v>
      </c>
    </row>
    <row r="17" spans="1:4" x14ac:dyDescent="0.25">
      <c r="A17" s="9" t="s">
        <v>138</v>
      </c>
      <c r="B17" s="56">
        <v>0.1</v>
      </c>
      <c r="C17" s="57"/>
      <c r="D17" s="57">
        <v>0.02</v>
      </c>
    </row>
    <row r="18" spans="1:4" x14ac:dyDescent="0.25">
      <c r="A18" s="9" t="s">
        <v>139</v>
      </c>
      <c r="B18" s="56">
        <v>0.08</v>
      </c>
      <c r="C18" s="57"/>
      <c r="D18" s="56">
        <v>0</v>
      </c>
    </row>
    <row r="19" spans="1:4" x14ac:dyDescent="0.25">
      <c r="A19" s="58" t="s">
        <v>140</v>
      </c>
      <c r="B19" s="56">
        <v>0.1</v>
      </c>
      <c r="C19" s="57"/>
      <c r="D19" s="57">
        <v>0.02</v>
      </c>
    </row>
    <row r="20" spans="1:4" x14ac:dyDescent="0.25">
      <c r="A20" s="9" t="s">
        <v>141</v>
      </c>
      <c r="B20" s="56">
        <v>0.1</v>
      </c>
      <c r="C20" s="57"/>
      <c r="D20" s="57">
        <v>0.02</v>
      </c>
    </row>
    <row r="21" spans="1:4" x14ac:dyDescent="0.25">
      <c r="A21" s="9" t="s">
        <v>142</v>
      </c>
      <c r="B21" s="56">
        <v>0.1</v>
      </c>
      <c r="C21" s="57"/>
      <c r="D21" s="57">
        <v>0.02</v>
      </c>
    </row>
    <row r="22" spans="1:4" x14ac:dyDescent="0.25">
      <c r="A22" s="9" t="s">
        <v>143</v>
      </c>
      <c r="B22" s="56">
        <v>0.1</v>
      </c>
      <c r="C22" s="57"/>
      <c r="D22" s="57">
        <v>0.02</v>
      </c>
    </row>
    <row r="23" spans="1:4" x14ac:dyDescent="0.25">
      <c r="A23" s="9" t="s">
        <v>144</v>
      </c>
      <c r="B23" s="56">
        <v>0.1</v>
      </c>
      <c r="C23" s="57"/>
      <c r="D23" s="56">
        <v>0</v>
      </c>
    </row>
    <row r="24" spans="1:4" x14ac:dyDescent="0.25">
      <c r="A24" s="9" t="s">
        <v>145</v>
      </c>
      <c r="B24" s="56">
        <v>0.1</v>
      </c>
      <c r="C24" s="57"/>
      <c r="D24" s="56">
        <v>0.02</v>
      </c>
    </row>
    <row r="25" spans="1:4" x14ac:dyDescent="0.25">
      <c r="A25" s="9" t="s">
        <v>146</v>
      </c>
      <c r="B25" s="56">
        <v>0.1</v>
      </c>
      <c r="C25" s="6"/>
      <c r="D25" s="56">
        <v>0</v>
      </c>
    </row>
    <row r="26" spans="1:4" x14ac:dyDescent="0.25">
      <c r="A26" s="9" t="s">
        <v>147</v>
      </c>
      <c r="B26" s="56">
        <v>0.1</v>
      </c>
      <c r="C26" s="57"/>
      <c r="D26" s="57">
        <v>0.02</v>
      </c>
    </row>
    <row r="27" spans="1:4" x14ac:dyDescent="0.25">
      <c r="A27" s="9" t="s">
        <v>148</v>
      </c>
      <c r="B27" s="56">
        <v>0.1</v>
      </c>
      <c r="C27" s="57"/>
      <c r="D27" s="56">
        <v>0.02</v>
      </c>
    </row>
    <row r="28" spans="1:4" x14ac:dyDescent="0.25">
      <c r="A28" s="9" t="s">
        <v>149</v>
      </c>
      <c r="B28" s="56">
        <v>0.1</v>
      </c>
      <c r="C28" s="57"/>
      <c r="D28" s="56">
        <v>0.02</v>
      </c>
    </row>
    <row r="29" spans="1:6" x14ac:dyDescent="0.25">
      <c r="A29" s="6" t="s">
        <v>150</v>
      </c>
      <c r="B29" s="56">
        <v>0.1</v>
      </c>
      <c r="C29" s="57"/>
      <c r="D29" s="57">
        <v>0</v>
      </c>
      <c r="F29" s="59"/>
    </row>
    <row r="30" spans="1:6" x14ac:dyDescent="0.25">
      <c r="A30" s="9" t="s">
        <v>151</v>
      </c>
      <c r="B30" s="56">
        <v>0.1</v>
      </c>
      <c r="C30" s="57"/>
      <c r="D30" s="56">
        <v>0.015</v>
      </c>
      <c r="F30" s="59"/>
    </row>
    <row r="31" spans="1:4" x14ac:dyDescent="0.25">
      <c r="A31" s="9" t="s">
        <v>152</v>
      </c>
      <c r="B31" s="56">
        <v>0.1</v>
      </c>
      <c r="C31" s="6"/>
      <c r="D31" s="56">
        <v>0.02</v>
      </c>
    </row>
    <row r="32" spans="1:4" x14ac:dyDescent="0.25">
      <c r="A32" s="9" t="s">
        <v>153</v>
      </c>
      <c r="B32" s="56">
        <v>0.1</v>
      </c>
      <c r="C32" s="57"/>
      <c r="D32" s="56">
        <v>0.02</v>
      </c>
    </row>
    <row r="33" spans="1:4" x14ac:dyDescent="0.25">
      <c r="A33" s="58" t="s">
        <v>154</v>
      </c>
      <c r="B33" s="56">
        <v>0.1</v>
      </c>
      <c r="C33" s="57"/>
      <c r="D33" s="56">
        <v>0.02</v>
      </c>
    </row>
    <row r="34" spans="1:4" x14ac:dyDescent="0.25">
      <c r="A34" s="6" t="s">
        <v>155</v>
      </c>
      <c r="B34" s="56">
        <v>0.1</v>
      </c>
      <c r="C34" s="57"/>
      <c r="D34" s="56">
        <v>0.02</v>
      </c>
    </row>
    <row r="35" spans="1:4" x14ac:dyDescent="0.25">
      <c r="A35" s="9" t="s">
        <v>156</v>
      </c>
      <c r="B35" s="56">
        <v>0.1</v>
      </c>
      <c r="C35" s="6"/>
      <c r="D35" s="56">
        <v>0</v>
      </c>
    </row>
    <row r="36" spans="1:4" x14ac:dyDescent="0.25">
      <c r="A36" s="9" t="s">
        <v>157</v>
      </c>
      <c r="B36" s="56">
        <v>0.1</v>
      </c>
      <c r="C36" s="57"/>
      <c r="D36" s="57">
        <v>0</v>
      </c>
    </row>
    <row r="37" spans="1:4" x14ac:dyDescent="0.25">
      <c r="A37" s="9" t="s">
        <v>158</v>
      </c>
      <c r="B37" s="56">
        <v>0.1</v>
      </c>
      <c r="C37" s="57"/>
      <c r="D37" s="56">
        <v>0.02</v>
      </c>
    </row>
    <row r="38" spans="1:4" x14ac:dyDescent="0.25">
      <c r="A38" s="6" t="s">
        <v>159</v>
      </c>
      <c r="B38" s="56">
        <v>0.1</v>
      </c>
      <c r="C38" s="57"/>
      <c r="D38" s="57">
        <v>0.02</v>
      </c>
    </row>
    <row r="39" spans="1:6" x14ac:dyDescent="0.25">
      <c r="A39" s="9" t="s">
        <v>160</v>
      </c>
      <c r="B39" s="56">
        <v>0.1</v>
      </c>
      <c r="C39" s="57"/>
      <c r="D39" s="56">
        <v>0.02</v>
      </c>
      <c r="F39" s="59"/>
    </row>
    <row r="40" spans="1:4" x14ac:dyDescent="0.25">
      <c r="A40" s="9" t="s">
        <v>161</v>
      </c>
      <c r="B40" s="56">
        <v>0.1</v>
      </c>
      <c r="C40" s="57"/>
      <c r="D40" s="56">
        <v>0.02</v>
      </c>
    </row>
    <row r="41" spans="1:4" x14ac:dyDescent="0.25">
      <c r="A41" s="9" t="s">
        <v>162</v>
      </c>
      <c r="B41" s="56">
        <v>0.1</v>
      </c>
      <c r="C41" s="6"/>
      <c r="D41" s="56">
        <v>0</v>
      </c>
    </row>
    <row r="42" spans="1:4" x14ac:dyDescent="0.25">
      <c r="A42" s="9" t="s">
        <v>163</v>
      </c>
      <c r="B42" s="56">
        <v>0.1</v>
      </c>
      <c r="C42" s="57"/>
      <c r="D42" s="56">
        <v>0</v>
      </c>
    </row>
    <row r="43" spans="1:4" x14ac:dyDescent="0.25">
      <c r="A43" s="9" t="s">
        <v>164</v>
      </c>
      <c r="B43" s="56">
        <v>0.1</v>
      </c>
      <c r="C43" s="57"/>
      <c r="D43" s="57">
        <v>0.02</v>
      </c>
    </row>
    <row r="44" spans="1:4" x14ac:dyDescent="0.25">
      <c r="A44" s="9" t="s">
        <v>165</v>
      </c>
      <c r="B44" s="56">
        <v>0.1</v>
      </c>
      <c r="C44" s="57"/>
      <c r="D44" s="56">
        <v>0.02</v>
      </c>
    </row>
    <row r="48" spans="6:6" x14ac:dyDescent="0.25">
      <c r="F48" s="59"/>
    </row>
    <row r="49" spans="6:6" x14ac:dyDescent="0.25">
      <c r="F49" s="59"/>
    </row>
    <row r="61" spans="6:6" x14ac:dyDescent="0.25">
      <c r="F61" s="59"/>
    </row>
    <row r="73" spans="6:6" x14ac:dyDescent="0.25">
      <c r="F73" s="60"/>
    </row>
  </sheetData>
  <autoFilter ref="A1:D3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 zoomScale="115" zoomScaleNormal="115">
      <selection activeCell="A13" sqref="A13"/>
    </sheetView>
  </sheetViews>
  <sheetFormatPr defaultRowHeight="12.75" outlineLevelRow="0" outlineLevelCol="0" x14ac:dyDescent="0.2" customHeight="1"/>
  <cols>
    <col min="1" max="1" width="10.28515625" customWidth="1"/>
    <col min="2" max="2" width="12.85546875" customWidth="1"/>
    <col min="3" max="3" width="12.7109375" customWidth="1"/>
    <col min="4" max="4" width="9.7109375" hidden="1" customWidth="1"/>
    <col min="5" max="5" width="12.28515625" customWidth="1"/>
    <col min="6" max="6" width="10.7109375" customWidth="1"/>
    <col min="7" max="11" width="11.28515625" customWidth="1"/>
  </cols>
  <sheetData>
    <row r="1" spans="1:6" x14ac:dyDescent="0.25">
      <c r="A1" s="21" t="s">
        <v>180</v>
      </c>
      <c r="B1" s="21"/>
      <c r="C1" s="86" t="s">
        <v>181</v>
      </c>
      <c r="D1" s="86" t="s">
        <v>182</v>
      </c>
      <c r="E1" s="86" t="s">
        <v>183</v>
      </c>
      <c r="F1" s="86"/>
    </row>
    <row r="2" spans="1:6" x14ac:dyDescent="0.25">
      <c r="A2" s="87">
        <v>41813</v>
      </c>
      <c r="B2" s="88" t="s">
        <v>114</v>
      </c>
      <c r="C2" s="89">
        <f>E55*-1</f>
        <v>271100</v>
      </c>
      <c r="D2" s="6"/>
      <c r="E2" s="90">
        <f>SUM(C2:D2)</f>
        <v>271100</v>
      </c>
      <c r="F2" s="91"/>
    </row>
    <row r="3" spans="1:6" x14ac:dyDescent="0.25">
      <c r="A3" s="87">
        <v>41814</v>
      </c>
      <c r="B3" s="88" t="s">
        <v>115</v>
      </c>
      <c r="C3" s="89">
        <f>F55*-1</f>
        <v>0</v>
      </c>
      <c r="D3" s="6"/>
      <c r="E3" s="90">
        <f>SUM(C3:D3)+E2</f>
        <v>271100</v>
      </c>
      <c r="F3" s="91"/>
    </row>
    <row r="4" spans="1:6" x14ac:dyDescent="0.25">
      <c r="A4" s="87">
        <v>41815</v>
      </c>
      <c r="B4" s="88" t="s">
        <v>116</v>
      </c>
      <c r="C4" s="89">
        <f>G55*-1</f>
        <v>-221300</v>
      </c>
      <c r="D4" s="6"/>
      <c r="E4" s="90">
        <f t="shared" ref="E4:E8" si="0">SUM(C4:D4)+E3</f>
        <v>49800</v>
      </c>
      <c r="F4" s="91"/>
    </row>
    <row r="5" spans="1:6" x14ac:dyDescent="0.25">
      <c r="A5" s="87">
        <v>41816</v>
      </c>
      <c r="B5" s="88" t="s">
        <v>117</v>
      </c>
      <c r="C5" s="89">
        <f>H55*-1</f>
        <v>43250</v>
      </c>
      <c r="D5" s="6"/>
      <c r="E5" s="90">
        <f t="shared" si="0"/>
        <v>93050</v>
      </c>
      <c r="F5" s="91"/>
    </row>
    <row r="6" spans="1:6" x14ac:dyDescent="0.25">
      <c r="A6" s="87">
        <v>41817</v>
      </c>
      <c r="B6" s="88" t="s">
        <v>118</v>
      </c>
      <c r="C6" s="89">
        <f>I55*-1</f>
        <v>-465050</v>
      </c>
      <c r="D6" s="6"/>
      <c r="E6" s="90">
        <f t="shared" si="0"/>
        <v>-372000</v>
      </c>
      <c r="F6" s="91"/>
    </row>
    <row r="7" spans="1:6" x14ac:dyDescent="0.25">
      <c r="A7" s="87">
        <v>41818</v>
      </c>
      <c r="B7" s="88" t="s">
        <v>119</v>
      </c>
      <c r="C7" s="89">
        <f>J55*-1</f>
        <v>103860</v>
      </c>
      <c r="D7" s="6"/>
      <c r="E7" s="90">
        <f t="shared" si="0"/>
        <v>-268140</v>
      </c>
      <c r="F7" s="91"/>
    </row>
    <row r="8" spans="1:8" x14ac:dyDescent="0.25">
      <c r="A8" s="87">
        <v>41819</v>
      </c>
      <c r="B8" s="88" t="s">
        <v>120</v>
      </c>
      <c r="C8" s="89">
        <f>K55*-1</f>
        <v>0</v>
      </c>
      <c r="D8" s="6"/>
      <c r="E8" s="90">
        <f t="shared" si="0"/>
        <v>-268140</v>
      </c>
      <c r="F8" s="91"/>
      <c r="G8" s="92"/>
      <c r="H8" s="60"/>
    </row>
    <row r="11" ht="45" customHeight="1" spans="1:11" x14ac:dyDescent="0.25">
      <c r="A11" s="6"/>
      <c r="B11" s="93" t="s">
        <v>184</v>
      </c>
      <c r="C11" s="94" t="s">
        <v>185</v>
      </c>
      <c r="D11" s="93" t="s">
        <v>182</v>
      </c>
      <c r="E11" s="93" t="str">
        <f>B2</f>
        <v>Mon</v>
      </c>
      <c r="F11" s="93" t="str">
        <f>B3</f>
        <v>Tue</v>
      </c>
      <c r="G11" s="93" t="str">
        <f>B4</f>
        <v>Wed</v>
      </c>
      <c r="H11" s="93" t="str">
        <f>B5</f>
        <v>Thu</v>
      </c>
      <c r="I11" s="93" t="str">
        <f>B6</f>
        <v>Fri</v>
      </c>
      <c r="J11" s="93" t="str">
        <f>B7</f>
        <v>Sat</v>
      </c>
      <c r="K11" s="93" t="str">
        <f>B8</f>
        <v>Sun</v>
      </c>
    </row>
    <row r="12" spans="1:11" x14ac:dyDescent="0.25">
      <c r="A12" s="95" t="str">
        <f>'Bettors Table'!A2</f>
        <v>aaJojo</v>
      </c>
      <c r="B12" s="96">
        <f t="shared" ref="B12:B48" si="1">SUM(C12:D12)</f>
        <v>-400000</v>
      </c>
      <c r="C12" s="96">
        <f t="shared" ref="C12:C48" si="2">SUM(E12:K12)</f>
        <v>-400000</v>
      </c>
      <c r="D12" s="6"/>
      <c r="E12" s="97">
        <f>players!E$3</f>
        <v>0</v>
      </c>
      <c r="F12" s="97">
        <f>players!E$85</f>
        <v>0</v>
      </c>
      <c r="G12" s="97">
        <f>players!E$167</f>
        <v>-50000</v>
      </c>
      <c r="H12" s="97">
        <f>players!E$252</f>
        <v>0</v>
      </c>
      <c r="I12" s="97">
        <f>players!E$333</f>
        <v>-350000</v>
      </c>
      <c r="J12" s="97">
        <f>players!E$414</f>
        <v>0</v>
      </c>
      <c r="K12" s="97">
        <f>players!E$496</f>
        <v>0</v>
      </c>
    </row>
    <row r="13" spans="1:11" x14ac:dyDescent="0.25">
      <c r="A13" s="95" t="str">
        <f>'Bettors Table'!A3</f>
        <v>Ali</v>
      </c>
      <c r="B13" s="96">
        <f t="shared" si="1"/>
        <v>-25700</v>
      </c>
      <c r="C13" s="96">
        <f t="shared" si="2"/>
        <v>-25700</v>
      </c>
      <c r="D13" s="6"/>
      <c r="E13" s="97">
        <f>players!I$3</f>
        <v>-12400</v>
      </c>
      <c r="F13" s="97">
        <f>players!I$85</f>
        <v>0</v>
      </c>
      <c r="G13" s="97">
        <f>players!I$167</f>
        <v>-6000</v>
      </c>
      <c r="H13" s="97">
        <f>players!I$252</f>
        <v>2700</v>
      </c>
      <c r="I13" s="97">
        <f>players!I$333</f>
        <v>0</v>
      </c>
      <c r="J13" s="97">
        <f>players!I$414</f>
        <v>-10000</v>
      </c>
      <c r="K13" s="97">
        <f>players!I$496</f>
        <v>0</v>
      </c>
    </row>
    <row r="14" spans="1:11" x14ac:dyDescent="0.25">
      <c r="A14" s="95" t="str">
        <f>'Bettors Table'!A4</f>
        <v>Asoy</v>
      </c>
      <c r="B14" s="96">
        <f t="shared" si="1"/>
        <v>0</v>
      </c>
      <c r="C14" s="96">
        <f t="shared" si="2"/>
        <v>0</v>
      </c>
      <c r="D14" s="6"/>
      <c r="E14" s="97">
        <f>players!M$3</f>
        <v>0</v>
      </c>
      <c r="F14" s="97">
        <f>players!M$85</f>
        <v>0</v>
      </c>
      <c r="G14" s="97">
        <f>players!M$167</f>
        <v>0</v>
      </c>
      <c r="H14" s="97">
        <f>players!M$252</f>
        <v>0</v>
      </c>
      <c r="I14" s="97">
        <f>players!M$333</f>
        <v>0</v>
      </c>
      <c r="J14" s="97">
        <f>players!M$414</f>
        <v>0</v>
      </c>
      <c r="K14" s="97">
        <f>players!M$496</f>
        <v>0</v>
      </c>
    </row>
    <row r="15" spans="1:11" x14ac:dyDescent="0.25">
      <c r="A15" s="95" t="str">
        <f>'Bettors Table'!A5</f>
        <v>Bambi</v>
      </c>
      <c r="B15" s="96">
        <f t="shared" si="1"/>
        <v>0</v>
      </c>
      <c r="C15" s="96">
        <f t="shared" si="2"/>
        <v>0</v>
      </c>
      <c r="D15" s="6"/>
      <c r="E15" s="97">
        <f>players!Q$3</f>
        <v>0</v>
      </c>
      <c r="F15" s="97">
        <f>players!Q$85</f>
        <v>0</v>
      </c>
      <c r="G15" s="97">
        <f>players!Q$167</f>
        <v>0</v>
      </c>
      <c r="H15" s="97">
        <f>players!Q$252</f>
        <v>0</v>
      </c>
      <c r="I15" s="97">
        <f>players!Q$333</f>
        <v>0</v>
      </c>
      <c r="J15" s="97">
        <f>players!Q$414</f>
        <v>0</v>
      </c>
      <c r="K15" s="97">
        <f>players!Q$496</f>
        <v>0</v>
      </c>
    </row>
    <row r="16" spans="1:11" x14ac:dyDescent="0.25">
      <c r="A16" s="95" t="str">
        <f>'Bettors Table'!A6</f>
        <v>Batangas</v>
      </c>
      <c r="B16" s="96">
        <f t="shared" si="1"/>
        <v>0</v>
      </c>
      <c r="C16" s="96">
        <f t="shared" si="2"/>
        <v>0</v>
      </c>
      <c r="D16" s="6"/>
      <c r="E16" s="97">
        <f>players!U$3</f>
        <v>0</v>
      </c>
      <c r="F16" s="97">
        <f>players!U$85</f>
        <v>0</v>
      </c>
      <c r="G16" s="97">
        <f>players!U$167</f>
        <v>0</v>
      </c>
      <c r="H16" s="97">
        <f>players!U$252</f>
        <v>0</v>
      </c>
      <c r="I16" s="97">
        <f>players!U$333</f>
        <v>0</v>
      </c>
      <c r="J16" s="97">
        <f>players!U$414</f>
        <v>0</v>
      </c>
      <c r="K16" s="97">
        <f>players!U$496</f>
        <v>0</v>
      </c>
    </row>
    <row r="17" spans="1:11" x14ac:dyDescent="0.25">
      <c r="A17" s="95" t="str">
        <f>'Bettors Table'!A7</f>
        <v>Bong Super</v>
      </c>
      <c r="B17" s="96">
        <f t="shared" si="1"/>
        <v>0</v>
      </c>
      <c r="C17" s="96">
        <f t="shared" si="2"/>
        <v>0</v>
      </c>
      <c r="D17" s="6"/>
      <c r="E17" s="97">
        <f>players!Y$3</f>
        <v>0</v>
      </c>
      <c r="F17" s="97">
        <f>players!Y$85</f>
        <v>0</v>
      </c>
      <c r="G17" s="97">
        <f>players!Y$167</f>
        <v>0</v>
      </c>
      <c r="H17" s="97">
        <f>players!Y$252</f>
        <v>0</v>
      </c>
      <c r="I17" s="97">
        <f>players!Y$333</f>
        <v>0</v>
      </c>
      <c r="J17" s="97">
        <f>players!Y$414</f>
        <v>0</v>
      </c>
      <c r="K17" s="97">
        <f>players!Y$496</f>
        <v>0</v>
      </c>
    </row>
    <row r="18" spans="1:11" x14ac:dyDescent="0.25">
      <c r="A18" s="95" t="str">
        <f>'Bettors Table'!A8</f>
        <v>Booger</v>
      </c>
      <c r="B18" s="96">
        <f t="shared" si="1"/>
        <v>-22300</v>
      </c>
      <c r="C18" s="96">
        <f t="shared" si="2"/>
        <v>-22300</v>
      </c>
      <c r="D18" s="6"/>
      <c r="E18" s="97">
        <f>players!AC$3</f>
        <v>-15000</v>
      </c>
      <c r="F18" s="97">
        <f>players!AC$85</f>
        <v>0</v>
      </c>
      <c r="G18" s="97">
        <f>players!AC$167</f>
        <v>-10000</v>
      </c>
      <c r="H18" s="97">
        <f>players!AC$252</f>
        <v>2700</v>
      </c>
      <c r="I18" s="97">
        <f>players!AC$333</f>
        <v>18000</v>
      </c>
      <c r="J18" s="97">
        <f>players!AC$414</f>
        <v>-18000</v>
      </c>
      <c r="K18" s="97">
        <f>players!AC$496</f>
        <v>0</v>
      </c>
    </row>
    <row r="19" spans="1:11" x14ac:dyDescent="0.25">
      <c r="A19" s="95" t="str">
        <f>'Bettors Table'!A9</f>
        <v>Cha</v>
      </c>
      <c r="B19" s="96">
        <f t="shared" si="1"/>
        <v>4800</v>
      </c>
      <c r="C19" s="96">
        <f t="shared" si="2"/>
        <v>4800</v>
      </c>
      <c r="D19" s="6"/>
      <c r="E19" s="97">
        <f>players!AG$3</f>
        <v>-61000</v>
      </c>
      <c r="F19" s="97">
        <f>players!AG$85</f>
        <v>0</v>
      </c>
      <c r="G19" s="97">
        <f>players!AG$167</f>
        <v>66900</v>
      </c>
      <c r="H19" s="97">
        <f>players!AG$252</f>
        <v>-1100</v>
      </c>
      <c r="I19" s="97">
        <f>players!AG$333</f>
        <v>0</v>
      </c>
      <c r="J19" s="97">
        <f>players!AG$414</f>
        <v>0</v>
      </c>
      <c r="K19" s="97">
        <f>players!AG$496</f>
        <v>0</v>
      </c>
    </row>
    <row r="20" spans="1:11" x14ac:dyDescent="0.25">
      <c r="A20" s="95" t="str">
        <f>'Bettors Table'!A10</f>
        <v>Choy</v>
      </c>
      <c r="B20" s="96">
        <f t="shared" si="1"/>
        <v>2800</v>
      </c>
      <c r="C20" s="96">
        <f t="shared" si="2"/>
        <v>2800</v>
      </c>
      <c r="D20" s="6"/>
      <c r="E20" s="97">
        <f>players!AK$3</f>
        <v>12400</v>
      </c>
      <c r="F20" s="97">
        <f>players!AK$85</f>
        <v>0</v>
      </c>
      <c r="G20" s="97">
        <f>players!AK$167</f>
        <v>-5700</v>
      </c>
      <c r="H20" s="97">
        <f>players!AK$252</f>
        <v>-2400</v>
      </c>
      <c r="I20" s="97">
        <f>players!AK$333</f>
        <v>-200</v>
      </c>
      <c r="J20" s="97">
        <f>players!AK$414</f>
        <v>-1300</v>
      </c>
      <c r="K20" s="97">
        <f>players!AK$496</f>
        <v>0</v>
      </c>
    </row>
    <row r="21" spans="1:11" x14ac:dyDescent="0.25">
      <c r="A21" s="95" t="str">
        <f>'Bettors Table'!A11</f>
        <v>Christian</v>
      </c>
      <c r="B21" s="96">
        <f t="shared" si="1"/>
        <v>7450</v>
      </c>
      <c r="C21" s="96">
        <f t="shared" si="2"/>
        <v>7450</v>
      </c>
      <c r="D21" s="98"/>
      <c r="E21" s="97">
        <f>players!AO$3</f>
        <v>6600</v>
      </c>
      <c r="F21" s="97">
        <f>players!AO$85</f>
        <v>0</v>
      </c>
      <c r="G21" s="97">
        <f>players!AO$167</f>
        <v>-1200</v>
      </c>
      <c r="H21" s="96">
        <f>players!AO$252</f>
        <v>0</v>
      </c>
      <c r="I21" s="96">
        <f>players!AO$333</f>
        <v>2250</v>
      </c>
      <c r="J21" s="96">
        <f>players!AO$414</f>
        <v>-200</v>
      </c>
      <c r="K21" s="96">
        <f>players!AO$496</f>
        <v>0</v>
      </c>
    </row>
    <row r="22" spans="1:11" x14ac:dyDescent="0.25">
      <c r="A22" s="95" t="str">
        <f>'Bettors Table'!A12</f>
        <v>Conrad</v>
      </c>
      <c r="B22" s="96">
        <f t="shared" si="1"/>
        <v>-3750</v>
      </c>
      <c r="C22" s="96">
        <f t="shared" si="2"/>
        <v>-3750</v>
      </c>
      <c r="D22" s="98"/>
      <c r="E22" s="97">
        <f>players!AS$3</f>
        <v>-5050</v>
      </c>
      <c r="F22" s="97">
        <f>players!AS$85</f>
        <v>0</v>
      </c>
      <c r="G22" s="97">
        <f>players!AS$167</f>
        <v>400</v>
      </c>
      <c r="H22" s="96">
        <f>players!AS$252</f>
        <v>0</v>
      </c>
      <c r="I22" s="96">
        <f>players!AS$333</f>
        <v>4950</v>
      </c>
      <c r="J22" s="96">
        <f>players!AS$414</f>
        <v>-4050</v>
      </c>
      <c r="K22" s="96">
        <f>players!AS$496</f>
        <v>0</v>
      </c>
    </row>
    <row r="23" spans="1:11" x14ac:dyDescent="0.25">
      <c r="A23" s="95" t="str">
        <f>'Bettors Table'!A13</f>
        <v>Dan</v>
      </c>
      <c r="B23" s="96">
        <f t="shared" si="1"/>
        <v>70100</v>
      </c>
      <c r="C23" s="96">
        <f t="shared" si="2"/>
        <v>70100</v>
      </c>
      <c r="D23" s="6"/>
      <c r="E23" s="97">
        <f>players!AW$3</f>
        <v>-73500</v>
      </c>
      <c r="F23" s="97">
        <f>players!AW$85</f>
        <v>0</v>
      </c>
      <c r="G23" s="97">
        <f>players!AW$167</f>
        <v>-18900</v>
      </c>
      <c r="H23" s="96">
        <f>players!AW$252</f>
        <v>61700</v>
      </c>
      <c r="I23" s="96">
        <f>players!AW$333</f>
        <v>100800</v>
      </c>
      <c r="J23" s="96">
        <f>players!AW$414</f>
        <v>0</v>
      </c>
      <c r="K23" s="96">
        <f>players!AW$496</f>
        <v>0</v>
      </c>
    </row>
    <row r="24" spans="1:11" x14ac:dyDescent="0.25">
      <c r="A24" s="95" t="str">
        <f>'Bettors Table'!A14</f>
        <v>Edwin</v>
      </c>
      <c r="B24" s="96">
        <f t="shared" si="1"/>
        <v>0</v>
      </c>
      <c r="C24" s="96">
        <f t="shared" si="2"/>
        <v>0</v>
      </c>
      <c r="D24" s="98"/>
      <c r="E24" s="97">
        <f>players!BA$3</f>
        <v>0</v>
      </c>
      <c r="F24" s="97">
        <f>players!BA$85</f>
        <v>0</v>
      </c>
      <c r="G24" s="97">
        <f>players!BA$167</f>
        <v>0</v>
      </c>
      <c r="H24" s="96">
        <f>players!BA$252</f>
        <v>0</v>
      </c>
      <c r="I24" s="96">
        <f>players!BA$333</f>
        <v>0</v>
      </c>
      <c r="J24" s="96">
        <f>players!BA$414</f>
        <v>0</v>
      </c>
      <c r="K24" s="96">
        <f>players!BA$496</f>
        <v>0</v>
      </c>
    </row>
    <row r="25" spans="1:11" x14ac:dyDescent="0.25">
      <c r="A25" s="95" t="str">
        <f>'Bettors Table'!A15</f>
        <v>Gian</v>
      </c>
      <c r="B25" s="96">
        <f t="shared" si="1"/>
        <v>-92150</v>
      </c>
      <c r="C25" s="96">
        <f t="shared" si="2"/>
        <v>-92150</v>
      </c>
      <c r="D25" s="6"/>
      <c r="E25" s="97">
        <f>players!BE$3</f>
        <v>9350</v>
      </c>
      <c r="F25" s="97">
        <f>players!BE$85</f>
        <v>0</v>
      </c>
      <c r="G25" s="97">
        <f>players!BE$167</f>
        <v>-31000</v>
      </c>
      <c r="H25" s="96">
        <f>players!BE$252</f>
        <v>0</v>
      </c>
      <c r="I25" s="96">
        <f>players!BE$333</f>
        <v>0</v>
      </c>
      <c r="J25" s="96">
        <f>players!BE$414</f>
        <v>-70500</v>
      </c>
      <c r="K25" s="96">
        <f>players!BE$496</f>
        <v>0</v>
      </c>
    </row>
    <row r="26" spans="1:11" x14ac:dyDescent="0.25">
      <c r="A26" s="95" t="str">
        <f>'Bettors Table'!A16</f>
        <v>Gigi</v>
      </c>
      <c r="B26" s="96">
        <f t="shared" si="1"/>
        <v>3000</v>
      </c>
      <c r="C26" s="96">
        <f t="shared" si="2"/>
        <v>3000</v>
      </c>
      <c r="D26" s="6"/>
      <c r="E26" s="97">
        <f>players!BI$3</f>
        <v>600</v>
      </c>
      <c r="F26" s="97">
        <f>players!BI$85</f>
        <v>0</v>
      </c>
      <c r="G26" s="97">
        <f>players!BI$167</f>
        <v>-350</v>
      </c>
      <c r="H26" s="96">
        <f>players!BI$252</f>
        <v>2200</v>
      </c>
      <c r="I26" s="96">
        <f>players!BI$333</f>
        <v>2700</v>
      </c>
      <c r="J26" s="96">
        <f>players!BI$414</f>
        <v>-2150</v>
      </c>
      <c r="K26" s="96">
        <f>players!BI$496</f>
        <v>0</v>
      </c>
    </row>
    <row r="27" spans="1:11" x14ac:dyDescent="0.25">
      <c r="A27" s="95" t="str">
        <f>'Bettors Table'!A17</f>
        <v>GIMO</v>
      </c>
      <c r="B27" s="96">
        <f t="shared" si="1"/>
        <v>586000</v>
      </c>
      <c r="C27" s="96">
        <f t="shared" si="2"/>
        <v>586000</v>
      </c>
      <c r="D27" s="98"/>
      <c r="E27" s="97">
        <f>players!BM$3</f>
        <v>131000</v>
      </c>
      <c r="F27" s="97">
        <f>players!BM$85</f>
        <v>0</v>
      </c>
      <c r="G27" s="97">
        <f>players!BM$167</f>
        <v>180000</v>
      </c>
      <c r="H27" s="96">
        <f>players!BM$252</f>
        <v>-120000</v>
      </c>
      <c r="I27" s="96">
        <f>players!BM$333</f>
        <v>170000</v>
      </c>
      <c r="J27" s="96">
        <f>players!BM$414</f>
        <v>225000</v>
      </c>
      <c r="K27" s="96">
        <f>players!BM$496</f>
        <v>0</v>
      </c>
    </row>
    <row r="28" spans="1:11" x14ac:dyDescent="0.25">
      <c r="A28" s="95" t="str">
        <f>'Bettors Table'!A18</f>
        <v>Ian</v>
      </c>
      <c r="B28" s="96">
        <f t="shared" si="1"/>
        <v>0</v>
      </c>
      <c r="C28" s="96">
        <f t="shared" si="2"/>
        <v>0</v>
      </c>
      <c r="D28" s="6"/>
      <c r="E28" s="97">
        <f>players!BQ$3</f>
        <v>0</v>
      </c>
      <c r="F28" s="97">
        <f>players!BQ$85</f>
        <v>0</v>
      </c>
      <c r="G28" s="97">
        <f>players!BQ$167</f>
        <v>0</v>
      </c>
      <c r="H28" s="96">
        <f>players!BQ$252</f>
        <v>0</v>
      </c>
      <c r="I28" s="96">
        <f>players!BQ$333</f>
        <v>0</v>
      </c>
      <c r="J28" s="96">
        <f>players!BQ$414</f>
        <v>0</v>
      </c>
      <c r="K28" s="96">
        <f>players!BQ$496</f>
        <v>0</v>
      </c>
    </row>
    <row r="29" spans="1:11" x14ac:dyDescent="0.25">
      <c r="A29" s="95" t="str">
        <f>'Bettors Table'!A19</f>
        <v>JayR weekly</v>
      </c>
      <c r="B29" s="96">
        <f t="shared" si="1"/>
        <v>17750</v>
      </c>
      <c r="C29" s="96">
        <f t="shared" si="2"/>
        <v>17750</v>
      </c>
      <c r="D29" s="98"/>
      <c r="E29" s="97">
        <f>players!BU$3</f>
        <v>-41400</v>
      </c>
      <c r="F29" s="97">
        <f>players!BU$85</f>
        <v>0</v>
      </c>
      <c r="G29" s="97">
        <f>players!BU$167</f>
        <v>29050</v>
      </c>
      <c r="H29" s="96">
        <f>players!BU$252</f>
        <v>0</v>
      </c>
      <c r="I29" s="96">
        <f>players!BU$333</f>
        <v>35100</v>
      </c>
      <c r="J29" s="96">
        <f>players!BU$414</f>
        <v>-5000</v>
      </c>
      <c r="K29" s="96">
        <f>players!BU$496</f>
        <v>0</v>
      </c>
    </row>
    <row r="30" spans="1:11" x14ac:dyDescent="0.25">
      <c r="A30" s="95" t="str">
        <f>'Bettors Table'!A20</f>
        <v>Jeff G</v>
      </c>
      <c r="B30" s="96">
        <f t="shared" si="1"/>
        <v>0</v>
      </c>
      <c r="C30" s="96">
        <f t="shared" si="2"/>
        <v>0</v>
      </c>
      <c r="D30" s="6"/>
      <c r="E30" s="97">
        <f>players!BY$3</f>
        <v>0</v>
      </c>
      <c r="F30" s="97">
        <f>players!BY$85</f>
        <v>0</v>
      </c>
      <c r="G30" s="97">
        <f>players!BY$167</f>
        <v>0</v>
      </c>
      <c r="H30" s="96">
        <f>players!BY$252</f>
        <v>0</v>
      </c>
      <c r="I30" s="96">
        <f>players!BY$333</f>
        <v>0</v>
      </c>
      <c r="J30" s="96">
        <f>players!BY$414</f>
        <v>0</v>
      </c>
      <c r="K30" s="96">
        <f>players!BY$496</f>
        <v>0</v>
      </c>
    </row>
    <row r="31" spans="1:11" x14ac:dyDescent="0.25">
      <c r="A31" s="95" t="str">
        <f>'Bettors Table'!A21</f>
        <v>Johnrey</v>
      </c>
      <c r="B31" s="96">
        <f t="shared" si="1"/>
        <v>-13200</v>
      </c>
      <c r="C31" s="96">
        <f t="shared" si="2"/>
        <v>-13200</v>
      </c>
      <c r="D31" s="98"/>
      <c r="E31" s="97">
        <f>players!CC$3</f>
        <v>-1200</v>
      </c>
      <c r="F31" s="97">
        <f>players!CC$85</f>
        <v>0</v>
      </c>
      <c r="G31" s="97">
        <f>players!CC$167</f>
        <v>-4000</v>
      </c>
      <c r="H31" s="96">
        <f>players!CC$252</f>
        <v>0</v>
      </c>
      <c r="I31" s="96">
        <f>players!CC$333</f>
        <v>0</v>
      </c>
      <c r="J31" s="96">
        <f>players!CC$414</f>
        <v>-8000</v>
      </c>
      <c r="K31" s="96">
        <f>players!CC$496</f>
        <v>0</v>
      </c>
    </row>
    <row r="32" spans="1:11" x14ac:dyDescent="0.25">
      <c r="A32" s="95" t="str">
        <f>'Bettors Table'!A22</f>
        <v>Juancho</v>
      </c>
      <c r="B32" s="96">
        <f t="shared" si="1"/>
        <v>115000</v>
      </c>
      <c r="C32" s="96">
        <f t="shared" si="2"/>
        <v>115000</v>
      </c>
      <c r="D32" s="6"/>
      <c r="E32" s="97">
        <f>players!CG$3</f>
        <v>-2000</v>
      </c>
      <c r="F32" s="97">
        <f>players!CG$85</f>
        <v>0</v>
      </c>
      <c r="G32" s="97">
        <f>players!CG$167</f>
        <v>36000</v>
      </c>
      <c r="H32" s="96">
        <f>players!CG$252</f>
        <v>27000</v>
      </c>
      <c r="I32" s="96">
        <f>players!CG$333</f>
        <v>27000</v>
      </c>
      <c r="J32" s="96">
        <f>players!CG$414</f>
        <v>27000</v>
      </c>
      <c r="K32" s="96">
        <f>players!CG$496</f>
        <v>0</v>
      </c>
    </row>
    <row r="33" spans="1:11" x14ac:dyDescent="0.25">
      <c r="A33" s="95" t="str">
        <f>'Bettors Table'!A23</f>
        <v>Kreez</v>
      </c>
      <c r="B33" s="96">
        <f t="shared" si="1"/>
        <v>38450</v>
      </c>
      <c r="C33" s="96">
        <f t="shared" si="2"/>
        <v>38450</v>
      </c>
      <c r="D33" s="6"/>
      <c r="E33" s="97">
        <f>players!CK$3</f>
        <v>-3850</v>
      </c>
      <c r="F33" s="97">
        <f>players!CK$85</f>
        <v>0</v>
      </c>
      <c r="G33" s="97">
        <f>players!CK$167</f>
        <v>31500</v>
      </c>
      <c r="H33" s="96">
        <f>players!CK$252</f>
        <v>0</v>
      </c>
      <c r="I33" s="96">
        <f>players!CK$333</f>
        <v>10800</v>
      </c>
      <c r="J33" s="96">
        <f>players!CK$414</f>
        <v>0</v>
      </c>
      <c r="K33" s="96">
        <f>players!CK$496</f>
        <v>0</v>
      </c>
    </row>
    <row r="34" spans="1:11" x14ac:dyDescent="0.25">
      <c r="A34" s="95" t="str">
        <f>'Bettors Table'!A24</f>
        <v>Leganden, Rod</v>
      </c>
      <c r="B34" s="96">
        <f t="shared" si="1"/>
        <v>0</v>
      </c>
      <c r="C34" s="96">
        <f t="shared" si="2"/>
        <v>0</v>
      </c>
      <c r="D34" s="98"/>
      <c r="E34" s="97">
        <f>players!CO$3</f>
        <v>0</v>
      </c>
      <c r="F34" s="97">
        <f>players!CO$85</f>
        <v>0</v>
      </c>
      <c r="G34" s="97">
        <f>players!CO$167</f>
        <v>0</v>
      </c>
      <c r="H34" s="96">
        <f>players!CO$252</f>
        <v>0</v>
      </c>
      <c r="I34" s="96">
        <f>players!CO$333</f>
        <v>0</v>
      </c>
      <c r="J34" s="96">
        <f>players!CO$414</f>
        <v>0</v>
      </c>
      <c r="K34" s="96">
        <f>players!CO$496</f>
        <v>0</v>
      </c>
    </row>
    <row r="35" spans="1:11" x14ac:dyDescent="0.25">
      <c r="A35" s="95" t="str">
        <f>'Bettors Table'!A25</f>
        <v>Llamador Dan</v>
      </c>
      <c r="B35" s="96">
        <f t="shared" si="1"/>
        <v>0</v>
      </c>
      <c r="C35" s="96">
        <f t="shared" si="2"/>
        <v>0</v>
      </c>
      <c r="D35" s="6"/>
      <c r="E35" s="97">
        <f>players!CS$3</f>
        <v>0</v>
      </c>
      <c r="F35" s="97">
        <f>players!CS$85</f>
        <v>0</v>
      </c>
      <c r="G35" s="97">
        <f>players!CS$167</f>
        <v>0</v>
      </c>
      <c r="H35" s="96">
        <f>players!CS$252</f>
        <v>0</v>
      </c>
      <c r="I35" s="96">
        <f>players!CS$333</f>
        <v>0</v>
      </c>
      <c r="J35" s="96">
        <f>players!CS$414</f>
        <v>0</v>
      </c>
      <c r="K35" s="96">
        <f>players!CS$496</f>
        <v>0</v>
      </c>
    </row>
    <row r="36" spans="1:11" x14ac:dyDescent="0.25">
      <c r="A36" s="95" t="str">
        <f>'Bettors Table'!A26</f>
        <v>Long Hair</v>
      </c>
      <c r="B36" s="96">
        <f t="shared" si="1"/>
        <v>-30000</v>
      </c>
      <c r="C36" s="96">
        <f t="shared" si="2"/>
        <v>-30000</v>
      </c>
      <c r="D36" s="6"/>
      <c r="E36" s="97">
        <f>players!CW$3</f>
        <v>-30000</v>
      </c>
      <c r="F36" s="97">
        <f>players!CW$85</f>
        <v>0</v>
      </c>
      <c r="G36" s="97">
        <f>players!CW$167</f>
        <v>0</v>
      </c>
      <c r="H36" s="96">
        <f>players!CW$252</f>
        <v>0</v>
      </c>
      <c r="I36" s="96">
        <f>players!CW$333</f>
        <v>0</v>
      </c>
      <c r="J36" s="96">
        <f>players!CW$414</f>
        <v>0</v>
      </c>
      <c r="K36" s="96">
        <f>players!CW$496</f>
        <v>0</v>
      </c>
    </row>
    <row r="37" spans="1:11" x14ac:dyDescent="0.25">
      <c r="A37" s="95" t="str">
        <f>'Bettors Table'!A27</f>
        <v>Mclyn</v>
      </c>
      <c r="B37" s="96">
        <f t="shared" si="1"/>
        <v>26950</v>
      </c>
      <c r="C37" s="96">
        <f t="shared" si="2"/>
        <v>26950</v>
      </c>
      <c r="D37" s="98"/>
      <c r="E37" s="97">
        <f>players!DA$3</f>
        <v>-96650</v>
      </c>
      <c r="F37" s="97">
        <f>players!DA$85</f>
        <v>0</v>
      </c>
      <c r="G37" s="97">
        <f>players!DA$167</f>
        <v>-5800</v>
      </c>
      <c r="H37" s="96">
        <f>players!DA$252</f>
        <v>13500</v>
      </c>
      <c r="I37" s="96">
        <f>players!DA$333</f>
        <v>132300</v>
      </c>
      <c r="J37" s="96">
        <f>players!DA$414</f>
        <v>-16400</v>
      </c>
      <c r="K37" s="96">
        <f>players!DA$496</f>
        <v>0</v>
      </c>
    </row>
    <row r="38" spans="1:11" x14ac:dyDescent="0.25">
      <c r="A38" s="95" t="str">
        <f>'Bettors Table'!A28</f>
        <v>Mike Chua</v>
      </c>
      <c r="B38" s="96">
        <f t="shared" si="1"/>
        <v>8600</v>
      </c>
      <c r="C38" s="96">
        <f t="shared" si="2"/>
        <v>8600</v>
      </c>
      <c r="D38" s="98"/>
      <c r="E38" s="97">
        <f>players!DE$3</f>
        <v>3600</v>
      </c>
      <c r="F38" s="97">
        <f>players!DE$85</f>
        <v>0</v>
      </c>
      <c r="G38" s="97">
        <f>players!DE$167</f>
        <v>45000</v>
      </c>
      <c r="H38" s="96">
        <f>players!DE$252</f>
        <v>-30000</v>
      </c>
      <c r="I38" s="96">
        <f>players!DE$333</f>
        <v>0</v>
      </c>
      <c r="J38" s="96">
        <f>players!DE$414</f>
        <v>-10000</v>
      </c>
      <c r="K38" s="96">
        <f>players!DE$496</f>
        <v>0</v>
      </c>
    </row>
    <row r="39" spans="1:11" x14ac:dyDescent="0.25">
      <c r="A39" s="95" t="str">
        <f>'Bettors Table'!A29</f>
        <v>Mike G</v>
      </c>
      <c r="B39" s="96">
        <f t="shared" si="1"/>
        <v>-23750</v>
      </c>
      <c r="C39" s="96">
        <f t="shared" si="2"/>
        <v>-23750</v>
      </c>
      <c r="D39" s="6"/>
      <c r="E39" s="97">
        <f>players!DI$3</f>
        <v>-15500</v>
      </c>
      <c r="F39" s="97">
        <f>players!DI$85</f>
        <v>0</v>
      </c>
      <c r="G39" s="97">
        <f>players!DI$167</f>
        <v>-10000</v>
      </c>
      <c r="H39" s="96">
        <f>players!DI$252</f>
        <v>-4500</v>
      </c>
      <c r="I39" s="96">
        <f>players!DI$333</f>
        <v>20250</v>
      </c>
      <c r="J39" s="96">
        <f>players!DI$414</f>
        <v>-14000</v>
      </c>
      <c r="K39" s="96">
        <f>players!DI$496</f>
        <v>0</v>
      </c>
    </row>
    <row r="40" spans="1:11" x14ac:dyDescent="0.25">
      <c r="A40" s="95" t="str">
        <f>'Bettors Table'!A30</f>
        <v>Miscellaneous</v>
      </c>
      <c r="B40" s="96">
        <f t="shared" si="1"/>
        <v>38200</v>
      </c>
      <c r="C40" s="96">
        <f t="shared" si="2"/>
        <v>38200</v>
      </c>
      <c r="D40" s="6"/>
      <c r="E40" s="97">
        <f>players!DM$3</f>
        <v>40500</v>
      </c>
      <c r="F40" s="97">
        <f>players!DM$85</f>
        <v>0</v>
      </c>
      <c r="G40" s="97">
        <f>players!DM$167</f>
        <v>0</v>
      </c>
      <c r="H40" s="96">
        <f>players!DM$252</f>
        <v>0</v>
      </c>
      <c r="I40" s="96">
        <f>players!DM$333</f>
        <v>-2300</v>
      </c>
      <c r="J40" s="96">
        <f>players!DM$414</f>
        <v>0</v>
      </c>
      <c r="K40" s="96">
        <f>players!DM$496</f>
        <v>0</v>
      </c>
    </row>
    <row r="41" spans="1:11" x14ac:dyDescent="0.25">
      <c r="A41" s="95" t="str">
        <f>'Bettors Table'!A31</f>
        <v>Mokmok</v>
      </c>
      <c r="B41" s="96">
        <f t="shared" si="1"/>
        <v>-6950</v>
      </c>
      <c r="C41" s="96">
        <f t="shared" si="2"/>
        <v>-6950</v>
      </c>
      <c r="D41" s="98"/>
      <c r="E41" s="97">
        <f>players!DQ$3</f>
        <v>0</v>
      </c>
      <c r="F41" s="97">
        <f>players!DQ$85</f>
        <v>0</v>
      </c>
      <c r="G41" s="97">
        <f>players!DQ$167</f>
        <v>-3200</v>
      </c>
      <c r="H41" s="96">
        <f>players!DQ$252</f>
        <v>2250</v>
      </c>
      <c r="I41" s="96">
        <f>players!DQ$333</f>
        <v>-2000</v>
      </c>
      <c r="J41" s="96">
        <f>players!DQ$414</f>
        <v>-4000</v>
      </c>
      <c r="K41" s="96">
        <f>players!DQ$496</f>
        <v>0</v>
      </c>
    </row>
    <row r="42" spans="1:11" x14ac:dyDescent="0.25">
      <c r="A42" s="95" t="str">
        <f>'Bettors Table'!A32</f>
        <v>Nick</v>
      </c>
      <c r="B42" s="96">
        <f t="shared" si="1"/>
        <v>0</v>
      </c>
      <c r="C42" s="96">
        <f t="shared" si="2"/>
        <v>0</v>
      </c>
      <c r="D42" s="6"/>
      <c r="E42" s="97">
        <f>players!DU$3</f>
        <v>0</v>
      </c>
      <c r="F42" s="97">
        <f>players!DU$85</f>
        <v>0</v>
      </c>
      <c r="G42" s="97">
        <f>players!DU$167</f>
        <v>0</v>
      </c>
      <c r="H42" s="96">
        <f>players!DU$252</f>
        <v>0</v>
      </c>
      <c r="I42" s="96">
        <f>players!DU$333</f>
        <v>0</v>
      </c>
      <c r="J42" s="96">
        <f>players!DU$414</f>
        <v>0</v>
      </c>
      <c r="K42" s="96">
        <f>players!DU$496</f>
        <v>0</v>
      </c>
    </row>
    <row r="43" spans="1:11" x14ac:dyDescent="0.25">
      <c r="A43" s="95" t="str">
        <f>'Bettors Table'!A33</f>
        <v>Paul</v>
      </c>
      <c r="B43" s="96">
        <f t="shared" si="1"/>
        <v>-10700</v>
      </c>
      <c r="C43" s="96">
        <f t="shared" si="2"/>
        <v>-10700</v>
      </c>
      <c r="D43" s="6"/>
      <c r="E43" s="97">
        <f>players!DY$3</f>
        <v>-9800</v>
      </c>
      <c r="F43" s="97">
        <f>players!DY$85</f>
        <v>0</v>
      </c>
      <c r="G43" s="97">
        <f>players!DY$167</f>
        <v>-900</v>
      </c>
      <c r="H43" s="96">
        <f>players!DY$252</f>
        <v>0</v>
      </c>
      <c r="I43" s="96">
        <f>players!DY$333</f>
        <v>0</v>
      </c>
      <c r="J43" s="96">
        <f>players!DY$414</f>
        <v>0</v>
      </c>
      <c r="K43" s="96">
        <f>players!DY$496</f>
        <v>0</v>
      </c>
    </row>
    <row r="44" spans="1:11" x14ac:dyDescent="0.25">
      <c r="A44" s="95" t="str">
        <f>'Bettors Table'!A34</f>
        <v>Pokrat</v>
      </c>
      <c r="B44" s="96">
        <f t="shared" si="1"/>
        <v>-29860</v>
      </c>
      <c r="C44" s="96">
        <f t="shared" si="2"/>
        <v>-29860</v>
      </c>
      <c r="D44" s="98"/>
      <c r="E44" s="97">
        <f>players!EC$3</f>
        <v>-15450</v>
      </c>
      <c r="F44" s="97">
        <f>players!EC$85</f>
        <v>0</v>
      </c>
      <c r="G44" s="97">
        <f>players!EC$167</f>
        <v>-7500</v>
      </c>
      <c r="H44" s="96">
        <f>players!EC$252</f>
        <v>0</v>
      </c>
      <c r="I44" s="96">
        <f>players!EC$333</f>
        <v>0</v>
      </c>
      <c r="J44" s="96">
        <f>players!EC$414</f>
        <v>-6910</v>
      </c>
      <c r="K44" s="96">
        <f>players!EC$496</f>
        <v>0</v>
      </c>
    </row>
    <row r="45" spans="1:11" x14ac:dyDescent="0.25">
      <c r="A45" s="95" t="str">
        <f>'Bettors Table'!A35</f>
        <v>Pulis</v>
      </c>
      <c r="B45" s="96">
        <f t="shared" si="1"/>
        <v>8000</v>
      </c>
      <c r="C45" s="96">
        <f t="shared" si="2"/>
        <v>8000</v>
      </c>
      <c r="D45" s="6"/>
      <c r="E45" s="97">
        <f>players!EG$3</f>
        <v>-62600</v>
      </c>
      <c r="F45" s="97">
        <f>players!EG$85</f>
        <v>0</v>
      </c>
      <c r="G45" s="97">
        <f>players!EG$167</f>
        <v>56300</v>
      </c>
      <c r="H45" s="96">
        <f>players!EG$252</f>
        <v>-2700</v>
      </c>
      <c r="I45" s="96">
        <f>players!EG$333</f>
        <v>54000</v>
      </c>
      <c r="J45" s="96">
        <f>players!EG$414</f>
        <v>-37000</v>
      </c>
      <c r="K45" s="96">
        <f>players!EG$496</f>
        <v>0</v>
      </c>
    </row>
    <row r="46" spans="1:11" x14ac:dyDescent="0.25">
      <c r="A46" s="95" t="str">
        <f>'Bettors Table'!A36</f>
        <v>Puti</v>
      </c>
      <c r="B46" s="96">
        <f t="shared" si="1"/>
        <v>42200</v>
      </c>
      <c r="C46" s="96">
        <f t="shared" si="2"/>
        <v>42200</v>
      </c>
      <c r="D46" s="6"/>
      <c r="E46" s="97">
        <f>players!EK$3</f>
        <v>0</v>
      </c>
      <c r="F46" s="97">
        <f>players!EK$85</f>
        <v>0</v>
      </c>
      <c r="G46" s="97">
        <f>players!EK$167</f>
        <v>0</v>
      </c>
      <c r="H46" s="96">
        <f>players!EK$252</f>
        <v>-100</v>
      </c>
      <c r="I46" s="96">
        <f>players!EK$333</f>
        <v>42300</v>
      </c>
      <c r="J46" s="96">
        <f>players!EK$414</f>
        <v>0</v>
      </c>
      <c r="K46" s="96">
        <f>players!EK$496</f>
        <v>0</v>
      </c>
    </row>
    <row r="47" spans="1:11" x14ac:dyDescent="0.25">
      <c r="A47" s="95" t="str">
        <f>'Bettors Table'!A37</f>
        <v>raydan</v>
      </c>
      <c r="B47" s="96">
        <f t="shared" si="1"/>
        <v>-7200</v>
      </c>
      <c r="C47" s="96">
        <f t="shared" si="2"/>
        <v>-7200</v>
      </c>
      <c r="D47" s="6"/>
      <c r="E47" s="97">
        <f>players!EO$3</f>
        <v>-8500</v>
      </c>
      <c r="F47" s="97">
        <f>players!EO$85</f>
        <v>0</v>
      </c>
      <c r="G47" s="97">
        <f>players!EO$167</f>
        <v>10500</v>
      </c>
      <c r="H47" s="96">
        <f>players!EO$252</f>
        <v>10400</v>
      </c>
      <c r="I47" s="96">
        <f>players!EO$333</f>
        <v>13500</v>
      </c>
      <c r="J47" s="96">
        <f>players!EO$414</f>
        <v>-33100</v>
      </c>
      <c r="K47" s="96">
        <f>players!EO$496</f>
        <v>0</v>
      </c>
    </row>
    <row r="48" spans="1:11" x14ac:dyDescent="0.25">
      <c r="A48" s="95" t="str">
        <f>'Bettors Table'!A38</f>
        <v>Rey</v>
      </c>
      <c r="B48" s="96">
        <f t="shared" si="1"/>
        <v>6200</v>
      </c>
      <c r="C48" s="96">
        <f t="shared" si="2"/>
        <v>6200</v>
      </c>
      <c r="D48" s="6"/>
      <c r="E48" s="97">
        <f>players!ES$3</f>
        <v>92500</v>
      </c>
      <c r="F48" s="97">
        <f>players!ES$85</f>
        <v>0</v>
      </c>
      <c r="G48" s="97">
        <f>players!ES$167</f>
        <v>-71500</v>
      </c>
      <c r="H48" s="96">
        <f>players!ES$252</f>
        <v>200</v>
      </c>
      <c r="I48" s="96">
        <f>players!ES$333</f>
        <v>80000</v>
      </c>
      <c r="J48" s="96">
        <f>players!ES$414</f>
        <v>-95000</v>
      </c>
      <c r="K48" s="96">
        <f>players!ES$496</f>
        <v>0</v>
      </c>
    </row>
    <row r="49" spans="1:11" x14ac:dyDescent="0.25">
      <c r="A49" s="95" t="str">
        <f>'Bettors Table'!A39</f>
        <v>Roy</v>
      </c>
      <c r="B49" s="96">
        <f t="shared" ref="B49:B51" si="3">SUM(C49:D49)</f>
        <v>49400</v>
      </c>
      <c r="C49" s="96">
        <f t="shared" ref="C49:C51" si="4">SUM(E49:K49)</f>
        <v>49400</v>
      </c>
      <c r="D49" s="6"/>
      <c r="E49" s="97">
        <f>players!EW$3</f>
        <v>0</v>
      </c>
      <c r="F49" s="97">
        <f>players!EW$85</f>
        <v>0</v>
      </c>
      <c r="G49" s="97">
        <f>players!EW$167</f>
        <v>800</v>
      </c>
      <c r="H49" s="96">
        <f>players!EW$252</f>
        <v>0</v>
      </c>
      <c r="I49" s="96">
        <f>players!EW$333</f>
        <v>48600</v>
      </c>
      <c r="J49" s="96">
        <f>players!EW$414</f>
        <v>0</v>
      </c>
      <c r="K49" s="96">
        <f>players!EW$496</f>
        <v>0</v>
      </c>
    </row>
    <row r="50" spans="1:11" x14ac:dyDescent="0.25">
      <c r="A50" s="95" t="str">
        <f>'Bettors Table'!A40</f>
        <v>Sianson</v>
      </c>
      <c r="B50" s="96">
        <f t="shared" si="3"/>
        <v>23200</v>
      </c>
      <c r="C50" s="96">
        <f t="shared" si="4"/>
        <v>23200</v>
      </c>
      <c r="D50" s="6"/>
      <c r="E50" s="97">
        <f>players!FA$3</f>
        <v>-29000</v>
      </c>
      <c r="F50" s="97">
        <f>players!FA$85</f>
        <v>0</v>
      </c>
      <c r="G50" s="97">
        <f>players!FA$167</f>
        <v>18000</v>
      </c>
      <c r="H50" s="96">
        <f>players!FA$252</f>
        <v>0</v>
      </c>
      <c r="I50" s="96">
        <f>players!FA$333</f>
        <v>34200</v>
      </c>
      <c r="J50" s="96">
        <f>players!FA$414</f>
        <v>0</v>
      </c>
      <c r="K50" s="96">
        <f>players!FA$496</f>
        <v>0</v>
      </c>
    </row>
    <row r="51" spans="1:11" x14ac:dyDescent="0.25">
      <c r="A51" s="95" t="str">
        <f>'Bettors Table'!A41</f>
        <v>Stephen</v>
      </c>
      <c r="B51" s="96">
        <f t="shared" si="3"/>
        <v>-44850</v>
      </c>
      <c r="C51" s="96">
        <f t="shared" si="4"/>
        <v>-44850</v>
      </c>
      <c r="D51" s="6"/>
      <c r="E51" s="97">
        <f>players!FE$3</f>
        <v>-24250</v>
      </c>
      <c r="F51" s="97">
        <f>players!FE$85</f>
        <v>0</v>
      </c>
      <c r="G51" s="97">
        <f>players!FE$167</f>
        <v>-3200</v>
      </c>
      <c r="H51" s="96">
        <f>players!FE$252</f>
        <v>3600</v>
      </c>
      <c r="I51" s="96">
        <f>players!FE$333</f>
        <v>-4000</v>
      </c>
      <c r="J51" s="96">
        <f>players!FE$414</f>
        <v>-17000</v>
      </c>
      <c r="K51" s="96">
        <f>players!FE$496</f>
        <v>0</v>
      </c>
    </row>
    <row r="52" spans="1:11" x14ac:dyDescent="0.25">
      <c r="A52" s="95" t="str">
        <f>'Bettors Table'!A42</f>
        <v>Tristan</v>
      </c>
      <c r="B52" s="96">
        <f t="shared" ref="B52:B54" si="5">SUM(C52:D52)</f>
        <v>23050</v>
      </c>
      <c r="C52" s="96">
        <f t="shared" ref="C52:C54" si="6">SUM(E52:K52)</f>
        <v>23050</v>
      </c>
      <c r="D52" s="6"/>
      <c r="E52" s="97">
        <f>players!FI$3</f>
        <v>20500</v>
      </c>
      <c r="F52" s="97">
        <f>players!FI$85</f>
        <v>0</v>
      </c>
      <c r="G52" s="97">
        <f>players!FI$167</f>
        <v>-17700</v>
      </c>
      <c r="H52" s="96">
        <f>players!FI$252</f>
        <v>9500</v>
      </c>
      <c r="I52" s="96">
        <f>players!FI$333</f>
        <v>21600</v>
      </c>
      <c r="J52" s="96">
        <f>players!FI$414</f>
        <v>-10850</v>
      </c>
      <c r="K52" s="96">
        <f>players!FI$496</f>
        <v>0</v>
      </c>
    </row>
    <row r="53" spans="1:11" x14ac:dyDescent="0.25">
      <c r="A53" s="95" t="str">
        <f>'Bettors Table'!A43</f>
        <v>Villasis</v>
      </c>
      <c r="B53" s="96">
        <f t="shared" si="5"/>
        <v>-68000</v>
      </c>
      <c r="C53" s="96">
        <f t="shared" si="6"/>
        <v>-68000</v>
      </c>
      <c r="D53" s="6"/>
      <c r="E53" s="97">
        <f>players!FM$3</f>
        <v>-34000</v>
      </c>
      <c r="F53" s="97">
        <f>players!FM$85</f>
        <v>0</v>
      </c>
      <c r="G53" s="97">
        <f>players!FM$167</f>
        <v>-22000</v>
      </c>
      <c r="H53" s="96">
        <f>players!FM$252</f>
        <v>-20000</v>
      </c>
      <c r="I53" s="96">
        <f>players!FM$333</f>
        <v>-10000</v>
      </c>
      <c r="J53" s="96">
        <f>players!FM$414</f>
        <v>18000</v>
      </c>
      <c r="K53" s="96">
        <f>players!FM$496</f>
        <v>0</v>
      </c>
    </row>
    <row r="54" spans="1:11" x14ac:dyDescent="0.25">
      <c r="A54" s="95" t="str">
        <f>'Bettors Table'!A44</f>
        <v>Wilson</v>
      </c>
      <c r="B54" s="96">
        <f t="shared" si="5"/>
        <v>-24600</v>
      </c>
      <c r="C54" s="96">
        <f t="shared" si="6"/>
        <v>-24600</v>
      </c>
      <c r="D54" s="6"/>
      <c r="E54" s="97">
        <f>players!FQ$3</f>
        <v>-47000</v>
      </c>
      <c r="F54" s="97">
        <f>players!FQ$85</f>
        <v>0</v>
      </c>
      <c r="G54" s="97">
        <f>players!FQ$167</f>
        <v>15800</v>
      </c>
      <c r="H54" s="96">
        <f>players!FQ$252</f>
        <v>1800</v>
      </c>
      <c r="I54" s="96">
        <f>players!FQ$333</f>
        <v>15200</v>
      </c>
      <c r="J54" s="96">
        <f>players!FQ$414</f>
        <v>-10400</v>
      </c>
      <c r="K54" s="96">
        <f>players!FQ$496</f>
        <v>0</v>
      </c>
    </row>
    <row r="55" spans="1:11" x14ac:dyDescent="0.25">
      <c r="A55" s="99" t="s">
        <v>186</v>
      </c>
      <c r="B55" s="100">
        <f>SUM(B12:B54)</f>
        <v>268140</v>
      </c>
      <c r="C55" s="100">
        <f t="shared" ref="C55:K55" si="7">SUM(C12:C54)</f>
        <v>268140</v>
      </c>
      <c r="D55" s="100">
        <f t="shared" si="7"/>
        <v>0</v>
      </c>
      <c r="E55" s="100">
        <f t="shared" si="7"/>
        <v>-271100</v>
      </c>
      <c r="F55" s="100">
        <f t="shared" si="7"/>
        <v>0</v>
      </c>
      <c r="G55" s="100">
        <f t="shared" si="7"/>
        <v>221300</v>
      </c>
      <c r="H55" s="100">
        <f t="shared" si="7"/>
        <v>-43250</v>
      </c>
      <c r="I55" s="100">
        <f t="shared" si="7"/>
        <v>465050</v>
      </c>
      <c r="J55" s="100">
        <f t="shared" si="7"/>
        <v>-103860</v>
      </c>
      <c r="K55" s="100">
        <f t="shared" si="7"/>
        <v>0</v>
      </c>
    </row>
  </sheetData>
  <mergeCells count="7">
    <mergeCell ref="E2:F2"/>
    <mergeCell ref="E3:F3"/>
    <mergeCell ref="E4:F4"/>
    <mergeCell ref="E5:F5"/>
    <mergeCell ref="E6:F6"/>
    <mergeCell ref="E7:F7"/>
    <mergeCell ref="E8:F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Rentals</vt:lpstr>
      <vt:lpstr>Cash on Hand</vt:lpstr>
      <vt:lpstr>Historical</vt:lpstr>
      <vt:lpstr>Cash on Hand (2)</vt:lpstr>
      <vt:lpstr>Jojo Personal</vt:lpstr>
      <vt:lpstr>Bettors Table</vt:lpstr>
      <vt:lpstr>Jojo Bettors</vt:lpstr>
      <vt:lpstr>players</vt:lpstr>
      <vt:lpstr>Summary</vt:lpstr>
      <vt:lpstr>Jojo summary</vt:lpstr>
      <vt:lpstr>Jojo Players</vt:lpstr>
      <vt:lpstr>Jojo Personal (2)</vt:lpstr>
      <vt:lpstr>Mon</vt:lpstr>
      <vt:lpstr>Tue</vt:lpstr>
      <vt:lpstr>Wed</vt:lpstr>
      <vt:lpstr>Thu</vt:lpstr>
      <vt:lpstr>Fri</vt:lpstr>
      <vt:lpstr>Sat</vt:lpstr>
      <vt:lpstr>Sun</vt:lpstr>
      <vt:lpstr>AUTOGENERATED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Rossini</dc:creator>
  <cp:lastModifiedBy>Yazle Ligot</cp:lastModifiedBy>
  <dcterms:created xsi:type="dcterms:W3CDTF">2013-02-10T14:37:13Z</dcterms:created>
  <dcterms:modified xsi:type="dcterms:W3CDTF">2022-10-06T03:56:59Z</dcterms:modified>
</cp:coreProperties>
</file>